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edfws_norfolk_gov_uk/Documents/Desktop/"/>
    </mc:Choice>
  </mc:AlternateContent>
  <xr:revisionPtr revIDLastSave="0" documentId="8_{66C90951-DA29-4854-A86F-89CA2E7D6CE1}" xr6:coauthVersionLast="47" xr6:coauthVersionMax="47" xr10:uidLastSave="{00000000-0000-0000-0000-000000000000}"/>
  <bookViews>
    <workbookView xWindow="-110" yWindow="-110" windowWidth="19420" windowHeight="10420" tabRatio="585" xr2:uid="{00000000-000D-0000-FFFF-FFFF00000000}"/>
  </bookViews>
  <sheets>
    <sheet name="Summary" sheetId="5" r:id="rId1"/>
    <sheet name="2023_24 vs 2024_25 Detail" sheetId="1" r:id="rId2"/>
    <sheet name="MSAG" sheetId="6" state="hidden" r:id="rId3"/>
    <sheet name="MIN PP" sheetId="4" state="hidden" r:id="rId4"/>
    <sheet name="MFG" sheetId="2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2" i="5" l="1"/>
  <c r="L409" i="5"/>
  <c r="G409" i="5"/>
  <c r="G410" i="5"/>
  <c r="L410" i="5" s="1"/>
  <c r="G411" i="5"/>
  <c r="L411" i="5" s="1"/>
  <c r="G412" i="5"/>
  <c r="F9" i="5"/>
  <c r="F10" i="5"/>
  <c r="F11" i="5"/>
  <c r="F12" i="5"/>
  <c r="F13" i="5"/>
  <c r="F14" i="5"/>
  <c r="F15" i="5"/>
  <c r="G15" i="5" s="1"/>
  <c r="F16" i="5"/>
  <c r="F17" i="5"/>
  <c r="F18" i="5"/>
  <c r="F19" i="5"/>
  <c r="F20" i="5"/>
  <c r="F21" i="5"/>
  <c r="F22" i="5"/>
  <c r="F23" i="5"/>
  <c r="G23" i="5" s="1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G39" i="5" s="1"/>
  <c r="F40" i="5"/>
  <c r="F41" i="5"/>
  <c r="F42" i="5"/>
  <c r="F43" i="5"/>
  <c r="F44" i="5"/>
  <c r="F45" i="5"/>
  <c r="F46" i="5"/>
  <c r="F47" i="5"/>
  <c r="G47" i="5" s="1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G63" i="5" s="1"/>
  <c r="F64" i="5"/>
  <c r="F65" i="5"/>
  <c r="F66" i="5"/>
  <c r="F67" i="5"/>
  <c r="F68" i="5"/>
  <c r="F69" i="5"/>
  <c r="F70" i="5"/>
  <c r="F71" i="5"/>
  <c r="G71" i="5" s="1"/>
  <c r="F72" i="5"/>
  <c r="F73" i="5"/>
  <c r="F74" i="5"/>
  <c r="F75" i="5"/>
  <c r="F76" i="5"/>
  <c r="F77" i="5"/>
  <c r="F78" i="5"/>
  <c r="F79" i="5"/>
  <c r="G79" i="5" s="1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G95" i="5" s="1"/>
  <c r="F96" i="5"/>
  <c r="F97" i="5"/>
  <c r="F98" i="5"/>
  <c r="F99" i="5"/>
  <c r="F100" i="5"/>
  <c r="F101" i="5"/>
  <c r="F102" i="5"/>
  <c r="F103" i="5"/>
  <c r="G103" i="5" s="1"/>
  <c r="F104" i="5"/>
  <c r="F105" i="5"/>
  <c r="F106" i="5"/>
  <c r="F107" i="5"/>
  <c r="F108" i="5"/>
  <c r="F109" i="5"/>
  <c r="F110" i="5"/>
  <c r="F111" i="5"/>
  <c r="G111" i="5" s="1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G127" i="5" s="1"/>
  <c r="F128" i="5"/>
  <c r="F129" i="5"/>
  <c r="F130" i="5"/>
  <c r="F131" i="5"/>
  <c r="F132" i="5"/>
  <c r="F133" i="5"/>
  <c r="F134" i="5"/>
  <c r="F135" i="5"/>
  <c r="G135" i="5" s="1"/>
  <c r="F136" i="5"/>
  <c r="F137" i="5"/>
  <c r="F138" i="5"/>
  <c r="F139" i="5"/>
  <c r="F140" i="5"/>
  <c r="F141" i="5"/>
  <c r="F142" i="5"/>
  <c r="F143" i="5"/>
  <c r="G143" i="5" s="1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G159" i="5" s="1"/>
  <c r="F160" i="5"/>
  <c r="F161" i="5"/>
  <c r="F162" i="5"/>
  <c r="F163" i="5"/>
  <c r="F164" i="5"/>
  <c r="F165" i="5"/>
  <c r="F166" i="5"/>
  <c r="F167" i="5"/>
  <c r="G167" i="5" s="1"/>
  <c r="F168" i="5"/>
  <c r="F169" i="5"/>
  <c r="F170" i="5"/>
  <c r="F171" i="5"/>
  <c r="F172" i="5"/>
  <c r="F173" i="5"/>
  <c r="F174" i="5"/>
  <c r="F175" i="5"/>
  <c r="G175" i="5" s="1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G191" i="5" s="1"/>
  <c r="F192" i="5"/>
  <c r="F193" i="5"/>
  <c r="F194" i="5"/>
  <c r="F195" i="5"/>
  <c r="F196" i="5"/>
  <c r="F197" i="5"/>
  <c r="F198" i="5"/>
  <c r="F199" i="5"/>
  <c r="G199" i="5" s="1"/>
  <c r="F200" i="5"/>
  <c r="F201" i="5"/>
  <c r="F202" i="5"/>
  <c r="F203" i="5"/>
  <c r="F204" i="5"/>
  <c r="F205" i="5"/>
  <c r="F206" i="5"/>
  <c r="F207" i="5"/>
  <c r="G207" i="5" s="1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G223" i="5" s="1"/>
  <c r="F224" i="5"/>
  <c r="F225" i="5"/>
  <c r="F226" i="5"/>
  <c r="F227" i="5"/>
  <c r="F228" i="5"/>
  <c r="F229" i="5"/>
  <c r="F230" i="5"/>
  <c r="F231" i="5"/>
  <c r="G231" i="5" s="1"/>
  <c r="F232" i="5"/>
  <c r="F233" i="5"/>
  <c r="F234" i="5"/>
  <c r="F235" i="5"/>
  <c r="F236" i="5"/>
  <c r="F237" i="5"/>
  <c r="F238" i="5"/>
  <c r="F239" i="5"/>
  <c r="G239" i="5" s="1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G255" i="5" s="1"/>
  <c r="F256" i="5"/>
  <c r="F257" i="5"/>
  <c r="F258" i="5"/>
  <c r="F259" i="5"/>
  <c r="F260" i="5"/>
  <c r="F261" i="5"/>
  <c r="F262" i="5"/>
  <c r="F263" i="5"/>
  <c r="G263" i="5" s="1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G279" i="5" s="1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G311" i="5" s="1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G327" i="5" s="1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G343" i="5" s="1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G375" i="5" s="1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G391" i="5" s="1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G407" i="5" s="1"/>
  <c r="F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G31" i="5" s="1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G55" i="5" s="1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G87" i="5" s="1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G119" i="5" s="1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G151" i="5" s="1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G183" i="5" s="1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G215" i="5" s="1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G247" i="5" s="1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G295" i="5" s="1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G359" i="5" s="1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8" i="5"/>
  <c r="E414" i="5" s="1"/>
  <c r="D402" i="6"/>
  <c r="G8" i="5" l="1"/>
  <c r="G404" i="5"/>
  <c r="G400" i="5"/>
  <c r="G396" i="5"/>
  <c r="G392" i="5"/>
  <c r="G388" i="5"/>
  <c r="G384" i="5"/>
  <c r="G380" i="5"/>
  <c r="G376" i="5"/>
  <c r="G372" i="5"/>
  <c r="G368" i="5"/>
  <c r="G364" i="5"/>
  <c r="G360" i="5"/>
  <c r="G356" i="5"/>
  <c r="G352" i="5"/>
  <c r="G348" i="5"/>
  <c r="G344" i="5"/>
  <c r="G340" i="5"/>
  <c r="G336" i="5"/>
  <c r="G332" i="5"/>
  <c r="G328" i="5"/>
  <c r="G324" i="5"/>
  <c r="G320" i="5"/>
  <c r="G316" i="5"/>
  <c r="G312" i="5"/>
  <c r="G308" i="5"/>
  <c r="G304" i="5"/>
  <c r="G300" i="5"/>
  <c r="G296" i="5"/>
  <c r="G292" i="5"/>
  <c r="G288" i="5"/>
  <c r="G284" i="5"/>
  <c r="G280" i="5"/>
  <c r="G276" i="5"/>
  <c r="G272" i="5"/>
  <c r="G268" i="5"/>
  <c r="G264" i="5"/>
  <c r="G260" i="5"/>
  <c r="G256" i="5"/>
  <c r="G252" i="5"/>
  <c r="G248" i="5"/>
  <c r="G244" i="5"/>
  <c r="G240" i="5"/>
  <c r="G236" i="5"/>
  <c r="G232" i="5"/>
  <c r="G228" i="5"/>
  <c r="G224" i="5"/>
  <c r="G220" i="5"/>
  <c r="G216" i="5"/>
  <c r="G212" i="5"/>
  <c r="G208" i="5"/>
  <c r="G204" i="5"/>
  <c r="G200" i="5"/>
  <c r="G196" i="5"/>
  <c r="G192" i="5"/>
  <c r="G188" i="5"/>
  <c r="G184" i="5"/>
  <c r="G180" i="5"/>
  <c r="G403" i="5"/>
  <c r="G399" i="5"/>
  <c r="G395" i="5"/>
  <c r="G387" i="5"/>
  <c r="G383" i="5"/>
  <c r="G379" i="5"/>
  <c r="G371" i="5"/>
  <c r="G367" i="5"/>
  <c r="G363" i="5"/>
  <c r="G355" i="5"/>
  <c r="G351" i="5"/>
  <c r="G347" i="5"/>
  <c r="G339" i="5"/>
  <c r="G335" i="5"/>
  <c r="G331" i="5"/>
  <c r="G323" i="5"/>
  <c r="G319" i="5"/>
  <c r="G315" i="5"/>
  <c r="G307" i="5"/>
  <c r="G303" i="5"/>
  <c r="G299" i="5"/>
  <c r="G291" i="5"/>
  <c r="G287" i="5"/>
  <c r="G283" i="5"/>
  <c r="G275" i="5"/>
  <c r="G271" i="5"/>
  <c r="G267" i="5"/>
  <c r="G259" i="5"/>
  <c r="G251" i="5"/>
  <c r="G243" i="5"/>
  <c r="G235" i="5"/>
  <c r="G227" i="5"/>
  <c r="G219" i="5"/>
  <c r="G211" i="5"/>
  <c r="G203" i="5"/>
  <c r="G195" i="5"/>
  <c r="G187" i="5"/>
  <c r="G179" i="5"/>
  <c r="G171" i="5"/>
  <c r="G163" i="5"/>
  <c r="G155" i="5"/>
  <c r="G147" i="5"/>
  <c r="G139" i="5"/>
  <c r="G131" i="5"/>
  <c r="G123" i="5"/>
  <c r="G115" i="5"/>
  <c r="G107" i="5"/>
  <c r="G99" i="5"/>
  <c r="G91" i="5"/>
  <c r="G83" i="5"/>
  <c r="G75" i="5"/>
  <c r="G67" i="5"/>
  <c r="G59" i="5"/>
  <c r="G51" i="5"/>
  <c r="G43" i="5"/>
  <c r="G35" i="5"/>
  <c r="G27" i="5"/>
  <c r="G19" i="5"/>
  <c r="G11" i="5"/>
  <c r="G406" i="5"/>
  <c r="G402" i="5"/>
  <c r="G398" i="5"/>
  <c r="G394" i="5"/>
  <c r="G390" i="5"/>
  <c r="G386" i="5"/>
  <c r="G382" i="5"/>
  <c r="G378" i="5"/>
  <c r="G374" i="5"/>
  <c r="G370" i="5"/>
  <c r="G366" i="5"/>
  <c r="G362" i="5"/>
  <c r="G358" i="5"/>
  <c r="G354" i="5"/>
  <c r="G350" i="5"/>
  <c r="G346" i="5"/>
  <c r="G342" i="5"/>
  <c r="G338" i="5"/>
  <c r="G334" i="5"/>
  <c r="G330" i="5"/>
  <c r="G326" i="5"/>
  <c r="G322" i="5"/>
  <c r="G318" i="5"/>
  <c r="G314" i="5"/>
  <c r="G310" i="5"/>
  <c r="G306" i="5"/>
  <c r="G302" i="5"/>
  <c r="G298" i="5"/>
  <c r="G294" i="5"/>
  <c r="G290" i="5"/>
  <c r="G286" i="5"/>
  <c r="G282" i="5"/>
  <c r="G278" i="5"/>
  <c r="G274" i="5"/>
  <c r="G270" i="5"/>
  <c r="G266" i="5"/>
  <c r="G262" i="5"/>
  <c r="G258" i="5"/>
  <c r="G254" i="5"/>
  <c r="G250" i="5"/>
  <c r="G246" i="5"/>
  <c r="G242" i="5"/>
  <c r="G238" i="5"/>
  <c r="G234" i="5"/>
  <c r="G230" i="5"/>
  <c r="G226" i="5"/>
  <c r="G222" i="5"/>
  <c r="G218" i="5"/>
  <c r="G214" i="5"/>
  <c r="G210" i="5"/>
  <c r="G206" i="5"/>
  <c r="G202" i="5"/>
  <c r="G198" i="5"/>
  <c r="G194" i="5"/>
  <c r="G190" i="5"/>
  <c r="G186" i="5"/>
  <c r="G182" i="5"/>
  <c r="G178" i="5"/>
  <c r="G174" i="5"/>
  <c r="G170" i="5"/>
  <c r="G166" i="5"/>
  <c r="G162" i="5"/>
  <c r="G158" i="5"/>
  <c r="G154" i="5"/>
  <c r="G150" i="5"/>
  <c r="G146" i="5"/>
  <c r="G142" i="5"/>
  <c r="G138" i="5"/>
  <c r="G134" i="5"/>
  <c r="G130" i="5"/>
  <c r="G126" i="5"/>
  <c r="G122" i="5"/>
  <c r="G118" i="5"/>
  <c r="G114" i="5"/>
  <c r="G110" i="5"/>
  <c r="G106" i="5"/>
  <c r="G102" i="5"/>
  <c r="G98" i="5"/>
  <c r="G94" i="5"/>
  <c r="G90" i="5"/>
  <c r="G86" i="5"/>
  <c r="G82" i="5"/>
  <c r="G78" i="5"/>
  <c r="G74" i="5"/>
  <c r="G70" i="5"/>
  <c r="G66" i="5"/>
  <c r="G62" i="5"/>
  <c r="G58" i="5"/>
  <c r="G54" i="5"/>
  <c r="G50" i="5"/>
  <c r="G46" i="5"/>
  <c r="G42" i="5"/>
  <c r="G38" i="5"/>
  <c r="G34" i="5"/>
  <c r="G30" i="5"/>
  <c r="G26" i="5"/>
  <c r="G22" i="5"/>
  <c r="G18" i="5"/>
  <c r="G14" i="5"/>
  <c r="G10" i="5"/>
  <c r="G405" i="5"/>
  <c r="G401" i="5"/>
  <c r="G397" i="5"/>
  <c r="G393" i="5"/>
  <c r="G389" i="5"/>
  <c r="G385" i="5"/>
  <c r="G381" i="5"/>
  <c r="G377" i="5"/>
  <c r="G373" i="5"/>
  <c r="G369" i="5"/>
  <c r="G365" i="5"/>
  <c r="G361" i="5"/>
  <c r="G357" i="5"/>
  <c r="G353" i="5"/>
  <c r="G349" i="5"/>
  <c r="G345" i="5"/>
  <c r="G341" i="5"/>
  <c r="G337" i="5"/>
  <c r="G333" i="5"/>
  <c r="G329" i="5"/>
  <c r="G325" i="5"/>
  <c r="G321" i="5"/>
  <c r="G317" i="5"/>
  <c r="G313" i="5"/>
  <c r="G309" i="5"/>
  <c r="G305" i="5"/>
  <c r="G301" i="5"/>
  <c r="G297" i="5"/>
  <c r="G293" i="5"/>
  <c r="G289" i="5"/>
  <c r="G285" i="5"/>
  <c r="G281" i="5"/>
  <c r="G277" i="5"/>
  <c r="G273" i="5"/>
  <c r="G269" i="5"/>
  <c r="G265" i="5"/>
  <c r="G261" i="5"/>
  <c r="G257" i="5"/>
  <c r="G253" i="5"/>
  <c r="G249" i="5"/>
  <c r="G245" i="5"/>
  <c r="G241" i="5"/>
  <c r="G237" i="5"/>
  <c r="G233" i="5"/>
  <c r="G229" i="5"/>
  <c r="G225" i="5"/>
  <c r="G221" i="5"/>
  <c r="G217" i="5"/>
  <c r="G213" i="5"/>
  <c r="G209" i="5"/>
  <c r="G205" i="5"/>
  <c r="G201" i="5"/>
  <c r="G197" i="5"/>
  <c r="G193" i="5"/>
  <c r="G189" i="5"/>
  <c r="G185" i="5"/>
  <c r="G181" i="5"/>
  <c r="G177" i="5"/>
  <c r="G173" i="5"/>
  <c r="G169" i="5"/>
  <c r="G165" i="5"/>
  <c r="G161" i="5"/>
  <c r="G157" i="5"/>
  <c r="G153" i="5"/>
  <c r="G149" i="5"/>
  <c r="G145" i="5"/>
  <c r="G141" i="5"/>
  <c r="G137" i="5"/>
  <c r="G133" i="5"/>
  <c r="G129" i="5"/>
  <c r="G125" i="5"/>
  <c r="G121" i="5"/>
  <c r="G117" i="5"/>
  <c r="G113" i="5"/>
  <c r="G109" i="5"/>
  <c r="G105" i="5"/>
  <c r="G101" i="5"/>
  <c r="G97" i="5"/>
  <c r="G93" i="5"/>
  <c r="G89" i="5"/>
  <c r="G85" i="5"/>
  <c r="G81" i="5"/>
  <c r="G77" i="5"/>
  <c r="G73" i="5"/>
  <c r="G69" i="5"/>
  <c r="G65" i="5"/>
  <c r="G61" i="5"/>
  <c r="G57" i="5"/>
  <c r="G53" i="5"/>
  <c r="G49" i="5"/>
  <c r="G45" i="5"/>
  <c r="G41" i="5"/>
  <c r="G37" i="5"/>
  <c r="G33" i="5"/>
  <c r="G29" i="5"/>
  <c r="G25" i="5"/>
  <c r="G21" i="5"/>
  <c r="G17" i="5"/>
  <c r="G13" i="5"/>
  <c r="G9" i="5"/>
  <c r="G176" i="5"/>
  <c r="G172" i="5"/>
  <c r="G168" i="5"/>
  <c r="G164" i="5"/>
  <c r="G160" i="5"/>
  <c r="G156" i="5"/>
  <c r="G152" i="5"/>
  <c r="G148" i="5"/>
  <c r="G144" i="5"/>
  <c r="G140" i="5"/>
  <c r="G136" i="5"/>
  <c r="G132" i="5"/>
  <c r="G128" i="5"/>
  <c r="G124" i="5"/>
  <c r="G120" i="5"/>
  <c r="G116" i="5"/>
  <c r="G112" i="5"/>
  <c r="G108" i="5"/>
  <c r="G104" i="5"/>
  <c r="G100" i="5"/>
  <c r="G96" i="5"/>
  <c r="G92" i="5"/>
  <c r="G88" i="5"/>
  <c r="G84" i="5"/>
  <c r="G80" i="5"/>
  <c r="G76" i="5"/>
  <c r="G72" i="5"/>
  <c r="G68" i="5"/>
  <c r="G64" i="5"/>
  <c r="G60" i="5"/>
  <c r="G56" i="5"/>
  <c r="G52" i="5"/>
  <c r="G48" i="5"/>
  <c r="G44" i="5"/>
  <c r="G40" i="5"/>
  <c r="G36" i="5"/>
  <c r="G32" i="5"/>
  <c r="G28" i="5"/>
  <c r="G24" i="5"/>
  <c r="G20" i="5"/>
  <c r="G16" i="5"/>
  <c r="G12" i="5"/>
  <c r="G414" i="5"/>
  <c r="DP412" i="1" l="1"/>
  <c r="AQ200" i="1" l="1"/>
  <c r="AQ17" i="1" l="1"/>
  <c r="AQ11" i="1" l="1"/>
  <c r="AQ22" i="1" l="1"/>
  <c r="AQ164" i="1" l="1"/>
  <c r="AQ236" i="1"/>
  <c r="AQ117" i="1" l="1"/>
  <c r="AQ299" i="1"/>
  <c r="AQ403" i="1"/>
  <c r="AQ73" i="1"/>
  <c r="AQ287" i="1"/>
  <c r="AQ49" i="1"/>
  <c r="AQ170" i="1"/>
  <c r="AQ331" i="1"/>
  <c r="AQ142" i="1"/>
  <c r="AQ237" i="1"/>
  <c r="AQ102" i="1"/>
  <c r="AQ125" i="1"/>
  <c r="AQ31" i="1"/>
  <c r="AQ263" i="1"/>
  <c r="AQ295" i="1"/>
  <c r="AQ134" i="1"/>
  <c r="AQ46" i="1"/>
  <c r="AQ333" i="1"/>
  <c r="AQ296" i="1"/>
  <c r="AQ268" i="1"/>
  <c r="AQ384" i="1"/>
  <c r="AQ311" i="1"/>
  <c r="AQ355" i="1"/>
  <c r="AQ285" i="1"/>
  <c r="AQ254" i="1"/>
  <c r="AQ20" i="1"/>
  <c r="AQ402" i="1"/>
  <c r="AQ289" i="1"/>
  <c r="AQ315" i="1"/>
  <c r="AQ95" i="1"/>
  <c r="AQ101" i="1"/>
  <c r="AQ202" i="1"/>
  <c r="AQ345" i="1"/>
  <c r="AQ353" i="1"/>
  <c r="AQ317" i="1"/>
  <c r="AQ60" i="1"/>
  <c r="AQ156" i="1"/>
  <c r="AQ94" i="1"/>
  <c r="AQ100" i="1"/>
  <c r="AQ248" i="1"/>
  <c r="AQ341" i="1"/>
  <c r="AQ123" i="1"/>
  <c r="AQ131" i="1"/>
  <c r="AQ160" i="1"/>
  <c r="AQ147" i="1"/>
  <c r="AQ340" i="1"/>
  <c r="AQ50" i="1"/>
  <c r="AQ326" i="1"/>
  <c r="AQ261" i="1"/>
  <c r="AQ115" i="1"/>
  <c r="AQ39" i="1"/>
  <c r="AQ314" i="1"/>
  <c r="AQ32" i="1"/>
  <c r="AQ313" i="1"/>
  <c r="AQ96" i="1"/>
  <c r="AQ97" i="1"/>
  <c r="AQ239" i="1"/>
  <c r="AQ322" i="1"/>
  <c r="AQ37" i="1"/>
  <c r="AQ25" i="1"/>
  <c r="AQ33" i="1"/>
  <c r="AQ198" i="1"/>
  <c r="AQ240" i="1"/>
  <c r="AQ181" i="1"/>
  <c r="AQ216" i="1"/>
  <c r="AQ78" i="1"/>
  <c r="AQ29" i="1"/>
  <c r="AQ99" i="1"/>
  <c r="AQ342" i="1"/>
  <c r="AQ391" i="1"/>
  <c r="AQ199" i="1"/>
  <c r="AQ58" i="1"/>
  <c r="AQ286" i="1"/>
  <c r="AQ45" i="1"/>
  <c r="AQ176" i="1"/>
  <c r="AQ309" i="1"/>
  <c r="AQ74" i="1"/>
  <c r="AQ211" i="1"/>
  <c r="AQ401" i="1"/>
  <c r="AQ249" i="1"/>
  <c r="AQ227" i="1"/>
  <c r="AQ175" i="1"/>
  <c r="AQ305" i="1"/>
  <c r="AQ18" i="1"/>
  <c r="AQ321" i="1"/>
  <c r="AQ347" i="1"/>
  <c r="AQ221" i="1"/>
  <c r="AQ135" i="1"/>
  <c r="AQ187" i="1"/>
  <c r="AQ374" i="1"/>
  <c r="AQ241" i="1"/>
  <c r="AQ159" i="1"/>
  <c r="AQ229" i="1"/>
  <c r="AQ380" i="1"/>
  <c r="AQ318" i="1"/>
  <c r="AQ133" i="1"/>
  <c r="AQ103" i="1"/>
  <c r="AQ399" i="1"/>
  <c r="AQ148" i="1"/>
  <c r="AQ62" i="1"/>
  <c r="AQ396" i="1"/>
  <c r="AQ298" i="1"/>
  <c r="AQ392" i="1"/>
  <c r="AQ250" i="1"/>
  <c r="AQ161" i="1"/>
  <c r="AQ360" i="1"/>
  <c r="AQ81" i="1"/>
  <c r="AQ10" i="1"/>
  <c r="AQ351" i="1"/>
  <c r="AQ201" i="1"/>
  <c r="AQ336" i="1"/>
  <c r="AQ112" i="1"/>
  <c r="AQ179" i="1"/>
  <c r="AQ89" i="1"/>
  <c r="AQ356" i="1"/>
  <c r="AQ69" i="1"/>
  <c r="AQ329" i="1"/>
  <c r="AQ51" i="1"/>
  <c r="AQ47" i="1"/>
  <c r="AQ354" i="1"/>
  <c r="AQ43" i="1"/>
  <c r="AQ334" i="1"/>
  <c r="AQ107" i="1"/>
  <c r="AQ325" i="1"/>
  <c r="AQ208" i="1"/>
  <c r="AQ225" i="1"/>
  <c r="AQ157" i="1"/>
  <c r="AQ52" i="1"/>
  <c r="AQ297" i="1"/>
  <c r="AQ361" i="1"/>
  <c r="AQ371" i="1"/>
  <c r="AQ366" i="1"/>
  <c r="AQ146" i="1"/>
  <c r="AQ118" i="1"/>
  <c r="AQ348" i="1"/>
  <c r="AQ72" i="1"/>
  <c r="AQ35" i="1"/>
  <c r="AQ141" i="1"/>
  <c r="AQ66" i="1"/>
  <c r="AQ154" i="1"/>
  <c r="AQ65" i="1"/>
  <c r="AQ405" i="1"/>
  <c r="AQ173" i="1"/>
  <c r="AQ273" i="1"/>
  <c r="AQ144" i="1"/>
  <c r="AQ267" i="1"/>
  <c r="AQ407" i="1"/>
  <c r="AQ244" i="1"/>
  <c r="AQ316" i="1"/>
  <c r="AQ110" i="1"/>
  <c r="AQ155" i="1"/>
  <c r="AQ335" i="1"/>
  <c r="AQ381" i="1"/>
  <c r="AQ57" i="1"/>
  <c r="AQ14" i="1"/>
  <c r="AQ364" i="1"/>
  <c r="AQ190" i="1"/>
  <c r="AQ209" i="1"/>
  <c r="AQ140" i="1"/>
  <c r="AQ367" i="1"/>
  <c r="AQ82" i="1"/>
  <c r="AQ368" i="1"/>
  <c r="AQ71" i="1"/>
  <c r="AQ13" i="1"/>
  <c r="AQ61" i="1"/>
  <c r="AQ357" i="1"/>
  <c r="AQ23" i="1"/>
  <c r="AQ41" i="1"/>
  <c r="AQ28" i="1"/>
  <c r="AQ136" i="1"/>
  <c r="AQ290" i="1"/>
  <c r="AQ234" i="1"/>
  <c r="AQ294" i="1"/>
  <c r="AQ369" i="1"/>
  <c r="AQ120" i="1"/>
  <c r="AQ116" i="1"/>
  <c r="AQ310" i="1"/>
  <c r="AQ16" i="1"/>
  <c r="AQ122" i="1"/>
  <c r="AQ75" i="1"/>
  <c r="AQ219" i="1"/>
  <c r="AQ215" i="1"/>
  <c r="AQ358" i="1"/>
  <c r="AQ127" i="1"/>
  <c r="AQ330" i="1"/>
  <c r="AQ352" i="1"/>
  <c r="AQ328" i="1"/>
  <c r="AQ63" i="1"/>
  <c r="AQ400" i="1"/>
  <c r="AQ105" i="1"/>
  <c r="AQ217" i="1"/>
  <c r="AQ194" i="1"/>
  <c r="AQ178" i="1"/>
  <c r="AQ265" i="1"/>
  <c r="AQ26" i="1"/>
  <c r="AQ308" i="1"/>
  <c r="AQ129" i="1"/>
  <c r="AQ54" i="1"/>
  <c r="AQ408" i="1"/>
  <c r="AQ246" i="1"/>
  <c r="AQ283" i="1"/>
  <c r="AQ226" i="1"/>
  <c r="AQ163" i="1"/>
  <c r="AQ15" i="1"/>
  <c r="AQ235" i="1"/>
  <c r="AQ83" i="1"/>
  <c r="AQ130" i="1"/>
  <c r="AQ223" i="1"/>
  <c r="AQ119" i="1"/>
  <c r="AQ76" i="1"/>
  <c r="AQ90" i="1"/>
  <c r="AQ288" i="1"/>
  <c r="AQ327" i="1"/>
  <c r="AQ264" i="1"/>
  <c r="AQ150" i="1"/>
  <c r="AQ362" i="1"/>
  <c r="AQ166" i="1"/>
  <c r="AQ149" i="1"/>
  <c r="AQ272" i="1"/>
  <c r="AQ53" i="1"/>
  <c r="AQ139" i="1"/>
  <c r="AQ245" i="1"/>
  <c r="AQ174" i="1"/>
  <c r="AQ214" i="1"/>
  <c r="AQ259" i="1"/>
  <c r="AQ280" i="1"/>
  <c r="AQ189" i="1"/>
  <c r="AQ279" i="1"/>
  <c r="AQ253" i="1"/>
  <c r="AQ86" i="1"/>
  <c r="AQ188" i="1"/>
  <c r="AQ312" i="1"/>
  <c r="AQ242" i="1"/>
  <c r="AQ224" i="1"/>
  <c r="AQ185" i="1"/>
  <c r="AQ291" i="1"/>
  <c r="AQ300" i="1"/>
  <c r="AQ34" i="1"/>
  <c r="AQ386" i="1"/>
  <c r="AQ262" i="1"/>
  <c r="AQ77" i="1"/>
  <c r="AQ108" i="1"/>
  <c r="AQ365" i="1"/>
  <c r="AQ84" i="1"/>
  <c r="AQ343" i="1"/>
  <c r="AQ184" i="1"/>
  <c r="AQ252" i="1"/>
  <c r="AQ151" i="1"/>
  <c r="AQ269" i="1"/>
  <c r="AQ379" i="1"/>
  <c r="AQ372" i="1"/>
  <c r="AQ212" i="1"/>
  <c r="AQ344" i="1"/>
  <c r="AQ257" i="1"/>
  <c r="AQ169" i="1"/>
  <c r="AQ393" i="1"/>
  <c r="AQ302" i="1"/>
  <c r="AQ109" i="1"/>
  <c r="AQ137" i="1"/>
  <c r="AQ126" i="1"/>
  <c r="AQ192" i="1"/>
  <c r="AQ332" i="1"/>
  <c r="AQ210" i="1"/>
  <c r="AQ270" i="1"/>
  <c r="AQ98" i="1"/>
  <c r="AQ183" i="1"/>
  <c r="AQ143" i="1"/>
  <c r="AQ275" i="1"/>
  <c r="AQ383" i="1"/>
  <c r="AQ387" i="1"/>
  <c r="AQ284" i="1"/>
  <c r="AQ168" i="1"/>
  <c r="AQ195" i="1"/>
  <c r="AQ193" i="1"/>
  <c r="AQ251" i="1"/>
  <c r="AQ67" i="1"/>
  <c r="AQ319" i="1"/>
  <c r="AQ282" i="1"/>
  <c r="AQ38" i="1"/>
  <c r="AQ55" i="1"/>
  <c r="AQ24" i="1"/>
  <c r="AQ301" i="1"/>
  <c r="AQ218" i="1"/>
  <c r="AQ36" i="1"/>
  <c r="AQ373" i="1"/>
  <c r="AQ397" i="1"/>
  <c r="AQ165" i="1"/>
  <c r="AQ375" i="1"/>
  <c r="AQ293" i="1"/>
  <c r="AQ346" i="1"/>
  <c r="AQ21" i="1"/>
  <c r="AQ85" i="1"/>
  <c r="AQ385" i="1"/>
  <c r="AQ106" i="1"/>
  <c r="AQ394" i="1"/>
  <c r="AQ274" i="1"/>
  <c r="AQ292" i="1"/>
  <c r="AQ378" i="1"/>
  <c r="AQ395" i="1"/>
  <c r="AQ205" i="1"/>
  <c r="AQ177" i="1"/>
  <c r="AQ339" i="1"/>
  <c r="AQ68" i="1"/>
  <c r="AQ276" i="1"/>
  <c r="AQ247" i="1"/>
  <c r="AQ91" i="1"/>
  <c r="AQ204" i="1"/>
  <c r="AQ363" i="1"/>
  <c r="AQ132" i="1"/>
  <c r="AQ48" i="1"/>
  <c r="AQ382" i="1"/>
  <c r="AQ349" i="1"/>
  <c r="AQ323" i="1"/>
  <c r="AQ222" i="1"/>
  <c r="AQ213" i="1"/>
  <c r="AQ231" i="1"/>
  <c r="AQ277" i="1"/>
  <c r="AQ138" i="1"/>
  <c r="AQ40" i="1"/>
  <c r="AQ350" i="1"/>
  <c r="AQ304" i="1"/>
  <c r="AQ228" i="1"/>
  <c r="AQ320" i="1"/>
  <c r="AQ12" i="1"/>
  <c r="AQ56" i="1"/>
  <c r="AQ324" i="1"/>
  <c r="AQ255" i="1"/>
  <c r="AQ104" i="1"/>
  <c r="AQ42" i="1"/>
  <c r="AQ278" i="1"/>
  <c r="AQ128" i="1"/>
  <c r="AQ64" i="1"/>
  <c r="AQ388" i="1"/>
  <c r="AQ19" i="1"/>
  <c r="AQ243" i="1"/>
  <c r="AQ233" i="1"/>
  <c r="AQ230" i="1"/>
  <c r="AQ172" i="1"/>
  <c r="AQ338" i="1"/>
  <c r="AQ306" i="1"/>
  <c r="AQ27" i="1"/>
  <c r="AQ390" i="1"/>
  <c r="AQ113" i="1"/>
  <c r="AQ238" i="1"/>
  <c r="AQ389" i="1"/>
  <c r="AQ87" i="1"/>
  <c r="AQ406" i="1"/>
  <c r="AQ220" i="1"/>
  <c r="AQ92" i="1"/>
  <c r="AQ167" i="1"/>
  <c r="AQ111" i="1"/>
  <c r="AQ281" i="1"/>
  <c r="AQ258" i="1"/>
  <c r="AQ152" i="1"/>
  <c r="AQ377" i="1"/>
  <c r="AQ124" i="1"/>
  <c r="AQ359" i="1"/>
  <c r="AQ153" i="1"/>
  <c r="AQ30" i="1"/>
  <c r="AQ70" i="1"/>
  <c r="AQ256" i="1"/>
  <c r="AQ196" i="1"/>
  <c r="AQ266" i="1"/>
  <c r="AQ203" i="1"/>
  <c r="AQ197" i="1"/>
  <c r="AQ171" i="1"/>
  <c r="AQ93" i="1"/>
  <c r="AQ303" i="1"/>
  <c r="AQ376" i="1"/>
  <c r="AQ206" i="1"/>
  <c r="AQ44" i="1"/>
  <c r="AQ186" i="1"/>
  <c r="AQ260" i="1"/>
  <c r="AQ271" i="1"/>
  <c r="AQ370" i="1"/>
  <c r="AQ398" i="1"/>
  <c r="AQ121" i="1"/>
  <c r="AQ207" i="1"/>
  <c r="AQ191" i="1"/>
  <c r="AQ180" i="1"/>
  <c r="AQ145" i="1"/>
  <c r="AQ80" i="1"/>
  <c r="AQ307" i="1"/>
  <c r="AQ182" i="1"/>
  <c r="AQ79" i="1"/>
  <c r="AQ232" i="1"/>
  <c r="AQ158" i="1"/>
  <c r="AQ162" i="1"/>
  <c r="AQ88" i="1"/>
  <c r="AQ404" i="1"/>
  <c r="AQ337" i="1"/>
  <c r="AQ59" i="1"/>
  <c r="AQ114" i="1"/>
  <c r="D8" i="5" l="1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AQ9" i="1" l="1"/>
  <c r="AQ416" i="1" l="1"/>
  <c r="D414" i="5" l="1"/>
  <c r="DP411" i="1" l="1"/>
  <c r="DP413" i="1"/>
  <c r="H416" i="1" l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G416" i="1"/>
  <c r="E416" i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3" i="2"/>
  <c r="E4" i="4"/>
  <c r="G4" i="4"/>
  <c r="E5" i="4"/>
  <c r="G5" i="4"/>
  <c r="E6" i="4"/>
  <c r="G6" i="4"/>
  <c r="E7" i="4"/>
  <c r="G7" i="4"/>
  <c r="E8" i="4"/>
  <c r="G8" i="4"/>
  <c r="E9" i="4"/>
  <c r="G9" i="4"/>
  <c r="E10" i="4"/>
  <c r="G10" i="4"/>
  <c r="E11" i="4"/>
  <c r="G11" i="4"/>
  <c r="E12" i="4"/>
  <c r="G12" i="4"/>
  <c r="E13" i="4"/>
  <c r="G13" i="4"/>
  <c r="E14" i="4"/>
  <c r="G14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29" i="4"/>
  <c r="G29" i="4"/>
  <c r="E30" i="4"/>
  <c r="G30" i="4"/>
  <c r="E31" i="4"/>
  <c r="G31" i="4"/>
  <c r="E32" i="4"/>
  <c r="G32" i="4"/>
  <c r="E33" i="4"/>
  <c r="G33" i="4"/>
  <c r="E34" i="4"/>
  <c r="G34" i="4"/>
  <c r="E35" i="4"/>
  <c r="G35" i="4"/>
  <c r="E36" i="4"/>
  <c r="G36" i="4"/>
  <c r="E37" i="4"/>
  <c r="G37" i="4"/>
  <c r="E38" i="4"/>
  <c r="G38" i="4"/>
  <c r="E39" i="4"/>
  <c r="G39" i="4"/>
  <c r="E40" i="4"/>
  <c r="G40" i="4"/>
  <c r="E41" i="4"/>
  <c r="G41" i="4"/>
  <c r="E42" i="4"/>
  <c r="G42" i="4"/>
  <c r="E43" i="4"/>
  <c r="G43" i="4"/>
  <c r="E44" i="4"/>
  <c r="G44" i="4"/>
  <c r="E45" i="4"/>
  <c r="G45" i="4"/>
  <c r="E46" i="4"/>
  <c r="G46" i="4"/>
  <c r="E47" i="4"/>
  <c r="G47" i="4"/>
  <c r="E48" i="4"/>
  <c r="G48" i="4"/>
  <c r="E49" i="4"/>
  <c r="G49" i="4"/>
  <c r="E50" i="4"/>
  <c r="G50" i="4"/>
  <c r="E51" i="4"/>
  <c r="G51" i="4"/>
  <c r="E52" i="4"/>
  <c r="G52" i="4"/>
  <c r="E53" i="4"/>
  <c r="G53" i="4"/>
  <c r="E54" i="4"/>
  <c r="G54" i="4"/>
  <c r="E55" i="4"/>
  <c r="G55" i="4"/>
  <c r="E56" i="4"/>
  <c r="G56" i="4"/>
  <c r="E57" i="4"/>
  <c r="G57" i="4"/>
  <c r="E58" i="4"/>
  <c r="G58" i="4"/>
  <c r="E59" i="4"/>
  <c r="G59" i="4"/>
  <c r="E60" i="4"/>
  <c r="G60" i="4"/>
  <c r="E61" i="4"/>
  <c r="G61" i="4"/>
  <c r="E62" i="4"/>
  <c r="G62" i="4"/>
  <c r="E63" i="4"/>
  <c r="G63" i="4"/>
  <c r="E64" i="4"/>
  <c r="G64" i="4"/>
  <c r="E65" i="4"/>
  <c r="G65" i="4"/>
  <c r="E66" i="4"/>
  <c r="G66" i="4"/>
  <c r="E67" i="4"/>
  <c r="G67" i="4"/>
  <c r="E68" i="4"/>
  <c r="G68" i="4"/>
  <c r="E69" i="4"/>
  <c r="G69" i="4"/>
  <c r="E70" i="4"/>
  <c r="G70" i="4"/>
  <c r="E71" i="4"/>
  <c r="G71" i="4"/>
  <c r="E72" i="4"/>
  <c r="G72" i="4"/>
  <c r="E73" i="4"/>
  <c r="G73" i="4"/>
  <c r="E74" i="4"/>
  <c r="G74" i="4"/>
  <c r="E75" i="4"/>
  <c r="G75" i="4"/>
  <c r="E76" i="4"/>
  <c r="G76" i="4"/>
  <c r="E77" i="4"/>
  <c r="G77" i="4"/>
  <c r="E78" i="4"/>
  <c r="G78" i="4"/>
  <c r="E79" i="4"/>
  <c r="G79" i="4"/>
  <c r="E80" i="4"/>
  <c r="G80" i="4"/>
  <c r="E81" i="4"/>
  <c r="G81" i="4"/>
  <c r="E82" i="4"/>
  <c r="G82" i="4"/>
  <c r="E83" i="4"/>
  <c r="G83" i="4"/>
  <c r="E84" i="4"/>
  <c r="G84" i="4"/>
  <c r="E85" i="4"/>
  <c r="G85" i="4"/>
  <c r="E86" i="4"/>
  <c r="G86" i="4"/>
  <c r="E87" i="4"/>
  <c r="G87" i="4"/>
  <c r="E88" i="4"/>
  <c r="G88" i="4"/>
  <c r="E89" i="4"/>
  <c r="G89" i="4"/>
  <c r="E90" i="4"/>
  <c r="G90" i="4"/>
  <c r="E91" i="4"/>
  <c r="G91" i="4"/>
  <c r="E92" i="4"/>
  <c r="G92" i="4"/>
  <c r="E93" i="4"/>
  <c r="G93" i="4"/>
  <c r="E94" i="4"/>
  <c r="G94" i="4"/>
  <c r="E95" i="4"/>
  <c r="G95" i="4"/>
  <c r="E96" i="4"/>
  <c r="G96" i="4"/>
  <c r="E97" i="4"/>
  <c r="G97" i="4"/>
  <c r="E98" i="4"/>
  <c r="G98" i="4"/>
  <c r="E99" i="4"/>
  <c r="G99" i="4"/>
  <c r="E100" i="4"/>
  <c r="G100" i="4"/>
  <c r="E101" i="4"/>
  <c r="G101" i="4"/>
  <c r="E102" i="4"/>
  <c r="G102" i="4"/>
  <c r="E103" i="4"/>
  <c r="G103" i="4"/>
  <c r="E104" i="4"/>
  <c r="G104" i="4"/>
  <c r="E105" i="4"/>
  <c r="G105" i="4"/>
  <c r="E106" i="4"/>
  <c r="G106" i="4"/>
  <c r="E107" i="4"/>
  <c r="G107" i="4"/>
  <c r="E108" i="4"/>
  <c r="G108" i="4"/>
  <c r="E109" i="4"/>
  <c r="G109" i="4"/>
  <c r="E110" i="4"/>
  <c r="G110" i="4"/>
  <c r="E111" i="4"/>
  <c r="G111" i="4"/>
  <c r="E112" i="4"/>
  <c r="G112" i="4"/>
  <c r="E113" i="4"/>
  <c r="G113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0" i="4"/>
  <c r="G120" i="4"/>
  <c r="E121" i="4"/>
  <c r="G121" i="4"/>
  <c r="E122" i="4"/>
  <c r="G122" i="4"/>
  <c r="E123" i="4"/>
  <c r="G123" i="4"/>
  <c r="E124" i="4"/>
  <c r="G124" i="4"/>
  <c r="E125" i="4"/>
  <c r="G125" i="4"/>
  <c r="E126" i="4"/>
  <c r="G126" i="4"/>
  <c r="E127" i="4"/>
  <c r="G127" i="4"/>
  <c r="E128" i="4"/>
  <c r="G128" i="4"/>
  <c r="E129" i="4"/>
  <c r="G129" i="4"/>
  <c r="E130" i="4"/>
  <c r="G130" i="4"/>
  <c r="E131" i="4"/>
  <c r="G131" i="4"/>
  <c r="E132" i="4"/>
  <c r="G132" i="4"/>
  <c r="E133" i="4"/>
  <c r="G133" i="4"/>
  <c r="E134" i="4"/>
  <c r="G134" i="4"/>
  <c r="E135" i="4"/>
  <c r="G135" i="4"/>
  <c r="E136" i="4"/>
  <c r="G136" i="4"/>
  <c r="E137" i="4"/>
  <c r="G137" i="4"/>
  <c r="E138" i="4"/>
  <c r="G138" i="4"/>
  <c r="E139" i="4"/>
  <c r="G139" i="4"/>
  <c r="E140" i="4"/>
  <c r="G140" i="4"/>
  <c r="E141" i="4"/>
  <c r="G141" i="4"/>
  <c r="E142" i="4"/>
  <c r="G142" i="4"/>
  <c r="E143" i="4"/>
  <c r="G143" i="4"/>
  <c r="E144" i="4"/>
  <c r="G144" i="4"/>
  <c r="E145" i="4"/>
  <c r="G145" i="4"/>
  <c r="E146" i="4"/>
  <c r="G146" i="4"/>
  <c r="E147" i="4"/>
  <c r="G147" i="4"/>
  <c r="E148" i="4"/>
  <c r="G148" i="4"/>
  <c r="E149" i="4"/>
  <c r="G149" i="4"/>
  <c r="E150" i="4"/>
  <c r="G150" i="4"/>
  <c r="E151" i="4"/>
  <c r="G151" i="4"/>
  <c r="E152" i="4"/>
  <c r="G152" i="4"/>
  <c r="E153" i="4"/>
  <c r="G153" i="4"/>
  <c r="E154" i="4"/>
  <c r="G154" i="4"/>
  <c r="E155" i="4"/>
  <c r="G155" i="4"/>
  <c r="E156" i="4"/>
  <c r="G156" i="4"/>
  <c r="E157" i="4"/>
  <c r="G157" i="4"/>
  <c r="E158" i="4"/>
  <c r="G158" i="4"/>
  <c r="E159" i="4"/>
  <c r="G159" i="4"/>
  <c r="E160" i="4"/>
  <c r="G160" i="4"/>
  <c r="E161" i="4"/>
  <c r="G161" i="4"/>
  <c r="E162" i="4"/>
  <c r="G162" i="4"/>
  <c r="E163" i="4"/>
  <c r="G163" i="4"/>
  <c r="E164" i="4"/>
  <c r="G164" i="4"/>
  <c r="E165" i="4"/>
  <c r="G165" i="4"/>
  <c r="E166" i="4"/>
  <c r="G166" i="4"/>
  <c r="E167" i="4"/>
  <c r="G167" i="4"/>
  <c r="E168" i="4"/>
  <c r="G168" i="4"/>
  <c r="E169" i="4"/>
  <c r="G169" i="4"/>
  <c r="E170" i="4"/>
  <c r="G170" i="4"/>
  <c r="E171" i="4"/>
  <c r="G171" i="4"/>
  <c r="E172" i="4"/>
  <c r="G172" i="4"/>
  <c r="E173" i="4"/>
  <c r="G173" i="4"/>
  <c r="E174" i="4"/>
  <c r="G174" i="4"/>
  <c r="E175" i="4"/>
  <c r="G175" i="4"/>
  <c r="E176" i="4"/>
  <c r="G176" i="4"/>
  <c r="E177" i="4"/>
  <c r="G177" i="4"/>
  <c r="E178" i="4"/>
  <c r="G178" i="4"/>
  <c r="E179" i="4"/>
  <c r="G179" i="4"/>
  <c r="E180" i="4"/>
  <c r="G180" i="4"/>
  <c r="E181" i="4"/>
  <c r="G181" i="4"/>
  <c r="E182" i="4"/>
  <c r="G182" i="4"/>
  <c r="E183" i="4"/>
  <c r="G183" i="4"/>
  <c r="E184" i="4"/>
  <c r="G184" i="4"/>
  <c r="E185" i="4"/>
  <c r="G185" i="4"/>
  <c r="E186" i="4"/>
  <c r="G186" i="4"/>
  <c r="E187" i="4"/>
  <c r="G187" i="4"/>
  <c r="E188" i="4"/>
  <c r="G188" i="4"/>
  <c r="E189" i="4"/>
  <c r="G189" i="4"/>
  <c r="E190" i="4"/>
  <c r="G190" i="4"/>
  <c r="E191" i="4"/>
  <c r="G191" i="4"/>
  <c r="E192" i="4"/>
  <c r="G192" i="4"/>
  <c r="E193" i="4"/>
  <c r="G193" i="4"/>
  <c r="E194" i="4"/>
  <c r="G194" i="4"/>
  <c r="E195" i="4"/>
  <c r="G195" i="4"/>
  <c r="E196" i="4"/>
  <c r="G196" i="4"/>
  <c r="E197" i="4"/>
  <c r="G197" i="4"/>
  <c r="E198" i="4"/>
  <c r="G198" i="4"/>
  <c r="E199" i="4"/>
  <c r="G199" i="4"/>
  <c r="E200" i="4"/>
  <c r="G200" i="4"/>
  <c r="E201" i="4"/>
  <c r="G201" i="4"/>
  <c r="E202" i="4"/>
  <c r="G202" i="4"/>
  <c r="E203" i="4"/>
  <c r="G203" i="4"/>
  <c r="E204" i="4"/>
  <c r="G204" i="4"/>
  <c r="E205" i="4"/>
  <c r="G205" i="4"/>
  <c r="E206" i="4"/>
  <c r="G206" i="4"/>
  <c r="E207" i="4"/>
  <c r="G207" i="4"/>
  <c r="E208" i="4"/>
  <c r="G208" i="4"/>
  <c r="E209" i="4"/>
  <c r="G209" i="4"/>
  <c r="E210" i="4"/>
  <c r="G210" i="4"/>
  <c r="E211" i="4"/>
  <c r="G211" i="4"/>
  <c r="E212" i="4"/>
  <c r="G212" i="4"/>
  <c r="E213" i="4"/>
  <c r="G213" i="4"/>
  <c r="E214" i="4"/>
  <c r="G214" i="4"/>
  <c r="E215" i="4"/>
  <c r="G215" i="4"/>
  <c r="E216" i="4"/>
  <c r="G216" i="4"/>
  <c r="E217" i="4"/>
  <c r="G217" i="4"/>
  <c r="E218" i="4"/>
  <c r="G218" i="4"/>
  <c r="E219" i="4"/>
  <c r="G219" i="4"/>
  <c r="E220" i="4"/>
  <c r="G220" i="4"/>
  <c r="E221" i="4"/>
  <c r="G221" i="4"/>
  <c r="E222" i="4"/>
  <c r="G222" i="4"/>
  <c r="E223" i="4"/>
  <c r="G223" i="4"/>
  <c r="E224" i="4"/>
  <c r="G224" i="4"/>
  <c r="E225" i="4"/>
  <c r="G225" i="4"/>
  <c r="E226" i="4"/>
  <c r="G226" i="4"/>
  <c r="E227" i="4"/>
  <c r="G227" i="4"/>
  <c r="E228" i="4"/>
  <c r="G228" i="4"/>
  <c r="E229" i="4"/>
  <c r="G229" i="4"/>
  <c r="E230" i="4"/>
  <c r="G230" i="4"/>
  <c r="E231" i="4"/>
  <c r="G231" i="4"/>
  <c r="E232" i="4"/>
  <c r="G232" i="4"/>
  <c r="E233" i="4"/>
  <c r="G233" i="4"/>
  <c r="E234" i="4"/>
  <c r="G234" i="4"/>
  <c r="E235" i="4"/>
  <c r="G235" i="4"/>
  <c r="E236" i="4"/>
  <c r="G236" i="4"/>
  <c r="E237" i="4"/>
  <c r="G237" i="4"/>
  <c r="E238" i="4"/>
  <c r="G238" i="4"/>
  <c r="E239" i="4"/>
  <c r="G239" i="4"/>
  <c r="E240" i="4"/>
  <c r="G240" i="4"/>
  <c r="E241" i="4"/>
  <c r="G241" i="4"/>
  <c r="E242" i="4"/>
  <c r="G242" i="4"/>
  <c r="E243" i="4"/>
  <c r="G243" i="4"/>
  <c r="E244" i="4"/>
  <c r="G244" i="4"/>
  <c r="E245" i="4"/>
  <c r="G245" i="4"/>
  <c r="E246" i="4"/>
  <c r="G246" i="4"/>
  <c r="E247" i="4"/>
  <c r="G247" i="4"/>
  <c r="E248" i="4"/>
  <c r="G248" i="4"/>
  <c r="E249" i="4"/>
  <c r="G249" i="4"/>
  <c r="E250" i="4"/>
  <c r="G250" i="4"/>
  <c r="E251" i="4"/>
  <c r="G251" i="4"/>
  <c r="E252" i="4"/>
  <c r="G252" i="4"/>
  <c r="E253" i="4"/>
  <c r="G253" i="4"/>
  <c r="E254" i="4"/>
  <c r="G254" i="4"/>
  <c r="E255" i="4"/>
  <c r="G255" i="4"/>
  <c r="E256" i="4"/>
  <c r="G256" i="4"/>
  <c r="E257" i="4"/>
  <c r="G257" i="4"/>
  <c r="E258" i="4"/>
  <c r="G258" i="4"/>
  <c r="E259" i="4"/>
  <c r="G259" i="4"/>
  <c r="E260" i="4"/>
  <c r="G260" i="4"/>
  <c r="E261" i="4"/>
  <c r="G261" i="4"/>
  <c r="E262" i="4"/>
  <c r="G262" i="4"/>
  <c r="E263" i="4"/>
  <c r="G263" i="4"/>
  <c r="E264" i="4"/>
  <c r="G264" i="4"/>
  <c r="E265" i="4"/>
  <c r="G265" i="4"/>
  <c r="E266" i="4"/>
  <c r="G266" i="4"/>
  <c r="E267" i="4"/>
  <c r="G267" i="4"/>
  <c r="E268" i="4"/>
  <c r="G268" i="4"/>
  <c r="E269" i="4"/>
  <c r="G269" i="4"/>
  <c r="E270" i="4"/>
  <c r="G270" i="4"/>
  <c r="E271" i="4"/>
  <c r="G271" i="4"/>
  <c r="E272" i="4"/>
  <c r="G272" i="4"/>
  <c r="E273" i="4"/>
  <c r="G273" i="4"/>
  <c r="E274" i="4"/>
  <c r="G274" i="4"/>
  <c r="E275" i="4"/>
  <c r="G275" i="4"/>
  <c r="E276" i="4"/>
  <c r="G276" i="4"/>
  <c r="E277" i="4"/>
  <c r="G277" i="4"/>
  <c r="E278" i="4"/>
  <c r="G278" i="4"/>
  <c r="E279" i="4"/>
  <c r="G279" i="4"/>
  <c r="E280" i="4"/>
  <c r="G280" i="4"/>
  <c r="E281" i="4"/>
  <c r="G281" i="4"/>
  <c r="E282" i="4"/>
  <c r="G282" i="4"/>
  <c r="E283" i="4"/>
  <c r="G283" i="4"/>
  <c r="E284" i="4"/>
  <c r="G284" i="4"/>
  <c r="E285" i="4"/>
  <c r="G285" i="4"/>
  <c r="E286" i="4"/>
  <c r="G286" i="4"/>
  <c r="E287" i="4"/>
  <c r="G287" i="4"/>
  <c r="E288" i="4"/>
  <c r="G288" i="4"/>
  <c r="E289" i="4"/>
  <c r="G289" i="4"/>
  <c r="E290" i="4"/>
  <c r="G290" i="4"/>
  <c r="E291" i="4"/>
  <c r="G291" i="4"/>
  <c r="E292" i="4"/>
  <c r="G292" i="4"/>
  <c r="E293" i="4"/>
  <c r="G293" i="4"/>
  <c r="E294" i="4"/>
  <c r="G294" i="4"/>
  <c r="E295" i="4"/>
  <c r="G295" i="4"/>
  <c r="E296" i="4"/>
  <c r="G296" i="4"/>
  <c r="E297" i="4"/>
  <c r="G297" i="4"/>
  <c r="E298" i="4"/>
  <c r="G298" i="4"/>
  <c r="E299" i="4"/>
  <c r="G299" i="4"/>
  <c r="E300" i="4"/>
  <c r="G300" i="4"/>
  <c r="E301" i="4"/>
  <c r="G301" i="4"/>
  <c r="E302" i="4"/>
  <c r="G302" i="4"/>
  <c r="E303" i="4"/>
  <c r="G303" i="4"/>
  <c r="E304" i="4"/>
  <c r="G304" i="4"/>
  <c r="E305" i="4"/>
  <c r="G305" i="4"/>
  <c r="E306" i="4"/>
  <c r="G306" i="4"/>
  <c r="E307" i="4"/>
  <c r="G307" i="4"/>
  <c r="E308" i="4"/>
  <c r="G308" i="4"/>
  <c r="E309" i="4"/>
  <c r="G309" i="4"/>
  <c r="E310" i="4"/>
  <c r="G310" i="4"/>
  <c r="E311" i="4"/>
  <c r="G311" i="4"/>
  <c r="E312" i="4"/>
  <c r="G312" i="4"/>
  <c r="E313" i="4"/>
  <c r="G313" i="4"/>
  <c r="E314" i="4"/>
  <c r="G314" i="4"/>
  <c r="E315" i="4"/>
  <c r="G315" i="4"/>
  <c r="E316" i="4"/>
  <c r="G316" i="4"/>
  <c r="E317" i="4"/>
  <c r="G317" i="4"/>
  <c r="E318" i="4"/>
  <c r="G318" i="4"/>
  <c r="E319" i="4"/>
  <c r="G319" i="4"/>
  <c r="E320" i="4"/>
  <c r="G320" i="4"/>
  <c r="E321" i="4"/>
  <c r="G321" i="4"/>
  <c r="E322" i="4"/>
  <c r="G322" i="4"/>
  <c r="E323" i="4"/>
  <c r="G323" i="4"/>
  <c r="E324" i="4"/>
  <c r="G324" i="4"/>
  <c r="E325" i="4"/>
  <c r="G325" i="4"/>
  <c r="E326" i="4"/>
  <c r="G326" i="4"/>
  <c r="E327" i="4"/>
  <c r="G327" i="4"/>
  <c r="E328" i="4"/>
  <c r="G328" i="4"/>
  <c r="E329" i="4"/>
  <c r="G329" i="4"/>
  <c r="E330" i="4"/>
  <c r="G330" i="4"/>
  <c r="E331" i="4"/>
  <c r="G331" i="4"/>
  <c r="E332" i="4"/>
  <c r="G332" i="4"/>
  <c r="E333" i="4"/>
  <c r="G333" i="4"/>
  <c r="E334" i="4"/>
  <c r="G334" i="4"/>
  <c r="E335" i="4"/>
  <c r="G335" i="4"/>
  <c r="E336" i="4"/>
  <c r="G336" i="4"/>
  <c r="E337" i="4"/>
  <c r="G337" i="4"/>
  <c r="E338" i="4"/>
  <c r="G338" i="4"/>
  <c r="E339" i="4"/>
  <c r="G339" i="4"/>
  <c r="E340" i="4"/>
  <c r="G340" i="4"/>
  <c r="E341" i="4"/>
  <c r="G341" i="4"/>
  <c r="E342" i="4"/>
  <c r="G342" i="4"/>
  <c r="E343" i="4"/>
  <c r="G343" i="4"/>
  <c r="E344" i="4"/>
  <c r="G344" i="4"/>
  <c r="E345" i="4"/>
  <c r="G345" i="4"/>
  <c r="E346" i="4"/>
  <c r="G346" i="4"/>
  <c r="E347" i="4"/>
  <c r="G347" i="4"/>
  <c r="E348" i="4"/>
  <c r="G348" i="4"/>
  <c r="E349" i="4"/>
  <c r="G349" i="4"/>
  <c r="E350" i="4"/>
  <c r="G350" i="4"/>
  <c r="E351" i="4"/>
  <c r="G351" i="4"/>
  <c r="E352" i="4"/>
  <c r="G352" i="4"/>
  <c r="E353" i="4"/>
  <c r="G353" i="4"/>
  <c r="E354" i="4"/>
  <c r="G354" i="4"/>
  <c r="E355" i="4"/>
  <c r="G355" i="4"/>
  <c r="E356" i="4"/>
  <c r="G356" i="4"/>
  <c r="E357" i="4"/>
  <c r="G357" i="4"/>
  <c r="E358" i="4"/>
  <c r="G358" i="4"/>
  <c r="E359" i="4"/>
  <c r="G359" i="4"/>
  <c r="E360" i="4"/>
  <c r="G360" i="4"/>
  <c r="E361" i="4"/>
  <c r="G361" i="4"/>
  <c r="E362" i="4"/>
  <c r="G362" i="4"/>
  <c r="E363" i="4"/>
  <c r="G363" i="4"/>
  <c r="E364" i="4"/>
  <c r="G364" i="4"/>
  <c r="E365" i="4"/>
  <c r="G365" i="4"/>
  <c r="E366" i="4"/>
  <c r="G366" i="4"/>
  <c r="E367" i="4"/>
  <c r="G367" i="4"/>
  <c r="E368" i="4"/>
  <c r="G368" i="4"/>
  <c r="E369" i="4"/>
  <c r="G369" i="4"/>
  <c r="E370" i="4"/>
  <c r="G370" i="4"/>
  <c r="E371" i="4"/>
  <c r="G371" i="4"/>
  <c r="E372" i="4"/>
  <c r="G372" i="4"/>
  <c r="E373" i="4"/>
  <c r="G373" i="4"/>
  <c r="E374" i="4"/>
  <c r="G374" i="4"/>
  <c r="E375" i="4"/>
  <c r="G375" i="4"/>
  <c r="E376" i="4"/>
  <c r="G376" i="4"/>
  <c r="E377" i="4"/>
  <c r="G377" i="4"/>
  <c r="E378" i="4"/>
  <c r="G378" i="4"/>
  <c r="E379" i="4"/>
  <c r="G379" i="4"/>
  <c r="E380" i="4"/>
  <c r="G380" i="4"/>
  <c r="E381" i="4"/>
  <c r="G381" i="4"/>
  <c r="E382" i="4"/>
  <c r="G382" i="4"/>
  <c r="E383" i="4"/>
  <c r="G383" i="4"/>
  <c r="E384" i="4"/>
  <c r="G384" i="4"/>
  <c r="E385" i="4"/>
  <c r="G385" i="4"/>
  <c r="E386" i="4"/>
  <c r="G386" i="4"/>
  <c r="E387" i="4"/>
  <c r="G387" i="4"/>
  <c r="E388" i="4"/>
  <c r="G388" i="4"/>
  <c r="E389" i="4"/>
  <c r="G389" i="4"/>
  <c r="E390" i="4"/>
  <c r="G390" i="4"/>
  <c r="E391" i="4"/>
  <c r="G391" i="4"/>
  <c r="E392" i="4"/>
  <c r="G392" i="4"/>
  <c r="E393" i="4"/>
  <c r="G393" i="4"/>
  <c r="E394" i="4"/>
  <c r="G394" i="4"/>
  <c r="E395" i="4"/>
  <c r="G395" i="4"/>
  <c r="E396" i="4"/>
  <c r="G396" i="4"/>
  <c r="E397" i="4"/>
  <c r="G397" i="4"/>
  <c r="E398" i="4"/>
  <c r="G398" i="4"/>
  <c r="E399" i="4"/>
  <c r="G399" i="4"/>
  <c r="E400" i="4"/>
  <c r="G400" i="4"/>
  <c r="E401" i="4"/>
  <c r="G401" i="4"/>
  <c r="E402" i="4"/>
  <c r="G402" i="4"/>
  <c r="E403" i="4"/>
  <c r="G403" i="4"/>
  <c r="E404" i="4"/>
  <c r="G404" i="4"/>
  <c r="E405" i="4"/>
  <c r="G405" i="4"/>
  <c r="E406" i="4"/>
  <c r="G406" i="4"/>
  <c r="E407" i="4"/>
  <c r="G407" i="4"/>
  <c r="E408" i="4"/>
  <c r="G408" i="4"/>
  <c r="E409" i="4"/>
  <c r="G409" i="4"/>
  <c r="G3" i="4"/>
  <c r="E3" i="4"/>
  <c r="E408" i="2" l="1"/>
  <c r="E105" i="2"/>
  <c r="E201" i="2"/>
  <c r="G105" i="2" l="1"/>
  <c r="O105" i="2"/>
  <c r="O408" i="2"/>
  <c r="G408" i="2"/>
  <c r="F408" i="2"/>
  <c r="N408" i="2"/>
  <c r="P105" i="2"/>
  <c r="P408" i="2"/>
  <c r="O201" i="2"/>
  <c r="G201" i="2"/>
  <c r="N105" i="2"/>
  <c r="F105" i="2"/>
  <c r="N201" i="2"/>
  <c r="F201" i="2"/>
  <c r="P201" i="2"/>
  <c r="I105" i="2" l="1"/>
  <c r="J105" i="2" s="1"/>
  <c r="K105" i="2" s="1"/>
  <c r="I201" i="2"/>
  <c r="J201" i="2" s="1"/>
  <c r="K201" i="2" s="1"/>
  <c r="I408" i="2"/>
  <c r="J408" i="2" s="1"/>
  <c r="K408" i="2" s="1"/>
  <c r="M201" i="2"/>
  <c r="Q201" i="2" s="1"/>
  <c r="R201" i="2" s="1"/>
  <c r="D201" i="4"/>
  <c r="F201" i="4" s="1"/>
  <c r="H201" i="4" s="1"/>
  <c r="I201" i="4" s="1"/>
  <c r="M408" i="2"/>
  <c r="Q408" i="2" s="1"/>
  <c r="R408" i="2" s="1"/>
  <c r="D408" i="4"/>
  <c r="F408" i="4" s="1"/>
  <c r="H408" i="4" s="1"/>
  <c r="I408" i="4" s="1"/>
  <c r="D105" i="4"/>
  <c r="F105" i="4" s="1"/>
  <c r="H105" i="4" s="1"/>
  <c r="I105" i="4" s="1"/>
  <c r="M105" i="2"/>
  <c r="Q105" i="2" s="1"/>
  <c r="R105" i="2" s="1"/>
  <c r="T105" i="2" s="1"/>
  <c r="U105" i="2" s="1"/>
  <c r="T408" i="2" l="1"/>
  <c r="U408" i="2" s="1"/>
  <c r="T201" i="2"/>
  <c r="U201" i="2" s="1"/>
  <c r="E268" i="2" l="1"/>
  <c r="E53" i="2"/>
  <c r="P53" i="2" l="1"/>
  <c r="F268" i="2"/>
  <c r="N268" i="2"/>
  <c r="P268" i="2"/>
  <c r="N53" i="2"/>
  <c r="F53" i="2"/>
  <c r="P266" i="2"/>
  <c r="F266" i="2" l="1"/>
  <c r="N266" i="2"/>
  <c r="O266" i="2" l="1"/>
  <c r="G266" i="2"/>
  <c r="O53" i="2" l="1"/>
  <c r="G53" i="2"/>
  <c r="I53" i="2" s="1"/>
  <c r="J53" i="2" s="1"/>
  <c r="K53" i="2" s="1"/>
  <c r="M53" i="2" l="1"/>
  <c r="Q53" i="2" s="1"/>
  <c r="R53" i="2" s="1"/>
  <c r="T53" i="2" s="1"/>
  <c r="U53" i="2" s="1"/>
  <c r="O268" i="2"/>
  <c r="G268" i="2"/>
  <c r="I268" i="2" s="1"/>
  <c r="J268" i="2" s="1"/>
  <c r="K268" i="2" s="1"/>
  <c r="M266" i="2" l="1"/>
  <c r="Q266" i="2" s="1"/>
  <c r="R266" i="2" s="1"/>
  <c r="M268" i="2" l="1"/>
  <c r="Q268" i="2" s="1"/>
  <c r="R268" i="2" s="1"/>
  <c r="T268" i="2" s="1"/>
  <c r="U268" i="2" s="1"/>
  <c r="D53" i="4"/>
  <c r="F53" i="4" s="1"/>
  <c r="H53" i="4" s="1"/>
  <c r="I53" i="4" s="1"/>
  <c r="D268" i="4" l="1"/>
  <c r="F268" i="4" s="1"/>
  <c r="H268" i="4" s="1"/>
  <c r="I268" i="4" s="1"/>
  <c r="D266" i="4" l="1"/>
  <c r="F266" i="4" s="1"/>
  <c r="H266" i="4" s="1"/>
  <c r="I266" i="4" s="1"/>
  <c r="E5" i="2" l="1"/>
  <c r="E11" i="2" l="1"/>
  <c r="E16" i="2" l="1"/>
  <c r="E197" i="2" l="1"/>
  <c r="E136" i="2"/>
  <c r="E242" i="2"/>
  <c r="E337" i="2"/>
  <c r="E80" i="2"/>
  <c r="E124" i="2"/>
  <c r="E78" i="2"/>
  <c r="E297" i="2"/>
  <c r="E310" i="2"/>
  <c r="E243" i="2"/>
  <c r="E384" i="2"/>
  <c r="E349" i="2"/>
  <c r="E140" i="2"/>
  <c r="E313" i="2"/>
  <c r="E146" i="2"/>
  <c r="E76" i="2"/>
  <c r="E8" i="2"/>
  <c r="E162" i="2"/>
  <c r="E255" i="2"/>
  <c r="E135" i="2"/>
  <c r="E126" i="2"/>
  <c r="E36" i="2"/>
  <c r="E269" i="2"/>
  <c r="E137" i="2"/>
  <c r="E122" i="2"/>
  <c r="E214" i="2"/>
  <c r="E315" i="2"/>
  <c r="E248" i="2"/>
  <c r="E154" i="2"/>
  <c r="E88" i="2"/>
  <c r="E375" i="2"/>
  <c r="E287" i="2"/>
  <c r="E259" i="2"/>
  <c r="E350" i="2"/>
  <c r="E324" i="2"/>
  <c r="E47" i="2"/>
  <c r="E261" i="2"/>
  <c r="E228" i="2"/>
  <c r="E23" i="2"/>
  <c r="E125" i="2"/>
  <c r="E73" i="2"/>
  <c r="E294" i="2"/>
  <c r="E158" i="2"/>
  <c r="E311" i="2"/>
  <c r="E148" i="2"/>
  <c r="E193" i="2"/>
  <c r="E236" i="2"/>
  <c r="E130" i="2"/>
  <c r="E179" i="2"/>
  <c r="E74" i="2"/>
  <c r="E378" i="2"/>
  <c r="E327" i="2"/>
  <c r="E336" i="2"/>
  <c r="E139" i="2"/>
  <c r="E27" i="2"/>
  <c r="E38" i="2"/>
  <c r="E37" i="2"/>
  <c r="E173" i="2"/>
  <c r="E346" i="2"/>
  <c r="E213" i="2"/>
  <c r="E246" i="2"/>
  <c r="E251" i="2"/>
  <c r="E66" i="2"/>
  <c r="E67" i="2"/>
  <c r="E358" i="2"/>
  <c r="E263" i="2"/>
  <c r="E376" i="2"/>
  <c r="E152" i="2"/>
  <c r="E24" i="2"/>
  <c r="E111" i="2"/>
  <c r="E353" i="2"/>
  <c r="E404" i="2"/>
  <c r="E17" i="2"/>
  <c r="E395" i="2"/>
  <c r="E15" i="2"/>
  <c r="E54" i="2"/>
  <c r="E52" i="2"/>
  <c r="E65" i="2"/>
  <c r="E145" i="2"/>
  <c r="E220" i="2"/>
  <c r="E169" i="2"/>
  <c r="E382" i="2"/>
  <c r="E373" i="2"/>
  <c r="E302" i="2"/>
  <c r="E151" i="2"/>
  <c r="E30" i="2"/>
  <c r="E304" i="2"/>
  <c r="E155" i="2"/>
  <c r="E215" i="2"/>
  <c r="E279" i="2"/>
  <c r="E172" i="2"/>
  <c r="E278" i="2"/>
  <c r="E33" i="2"/>
  <c r="E208" i="2"/>
  <c r="E329" i="2"/>
  <c r="E89" i="2"/>
  <c r="E240" i="2"/>
  <c r="E368" i="2"/>
  <c r="E372" i="2"/>
  <c r="E374" i="2"/>
  <c r="E249" i="2"/>
  <c r="E247" i="2"/>
  <c r="E264" i="2"/>
  <c r="E365" i="2"/>
  <c r="E207" i="2"/>
  <c r="E357" i="2"/>
  <c r="E170" i="2"/>
  <c r="E107" i="2"/>
  <c r="E377" i="2"/>
  <c r="E115" i="2"/>
  <c r="E355" i="2"/>
  <c r="E102" i="2"/>
  <c r="E45" i="2"/>
  <c r="E225" i="2"/>
  <c r="E352" i="2"/>
  <c r="E58" i="2"/>
  <c r="E224" i="2"/>
  <c r="E262" i="2"/>
  <c r="E406" i="2"/>
  <c r="E361" i="2"/>
  <c r="E343" i="2"/>
  <c r="E306" i="2"/>
  <c r="E277" i="2"/>
  <c r="E250" i="2"/>
  <c r="E114" i="2"/>
  <c r="E369" i="2"/>
  <c r="E150" i="2"/>
  <c r="E257" i="2"/>
  <c r="E117" i="2"/>
  <c r="E61" i="2"/>
  <c r="E275" i="2"/>
  <c r="E93" i="2"/>
  <c r="E237" i="2"/>
  <c r="E331" i="2"/>
  <c r="E4" i="2"/>
  <c r="E104" i="2"/>
  <c r="E222" i="2"/>
  <c r="E407" i="2"/>
  <c r="E84" i="2"/>
  <c r="E34" i="2"/>
  <c r="E397" i="2"/>
  <c r="E239" i="2"/>
  <c r="E409" i="2"/>
  <c r="E64" i="2"/>
  <c r="E181" i="2"/>
  <c r="E178" i="2"/>
  <c r="E192" i="2"/>
  <c r="E321" i="2"/>
  <c r="E273" i="2"/>
  <c r="E226" i="2"/>
  <c r="E296" i="2"/>
  <c r="E312" i="2"/>
  <c r="E391" i="2"/>
  <c r="E149" i="2"/>
  <c r="E380" i="2"/>
  <c r="E362" i="2"/>
  <c r="E50" i="2"/>
  <c r="E56" i="2"/>
  <c r="E86" i="2"/>
  <c r="E291" i="2"/>
  <c r="E390" i="2"/>
  <c r="E14" i="2"/>
  <c r="E40" i="2"/>
  <c r="E101" i="2"/>
  <c r="E348" i="2"/>
  <c r="E322" i="2"/>
  <c r="E366" i="2"/>
  <c r="E392" i="2"/>
  <c r="E44" i="2"/>
  <c r="E283" i="2"/>
  <c r="E28" i="2"/>
  <c r="E403" i="2"/>
  <c r="E305" i="2"/>
  <c r="E276" i="2"/>
  <c r="E184" i="2"/>
  <c r="E90" i="2"/>
  <c r="E274" i="2"/>
  <c r="E400" i="2"/>
  <c r="E342" i="2"/>
  <c r="E99" i="2"/>
  <c r="E360" i="2"/>
  <c r="E265" i="2"/>
  <c r="E398" i="2"/>
  <c r="E159" i="2"/>
  <c r="E163" i="2"/>
  <c r="E120" i="2"/>
  <c r="E309" i="2"/>
  <c r="E10" i="2"/>
  <c r="E147" i="2"/>
  <c r="E344" i="2"/>
  <c r="E356" i="2"/>
  <c r="E317" i="2"/>
  <c r="E153" i="2"/>
  <c r="E289" i="2"/>
  <c r="E396" i="2"/>
  <c r="E195" i="2"/>
  <c r="E144" i="2"/>
  <c r="E83" i="2"/>
  <c r="E200" i="2"/>
  <c r="E35" i="2"/>
  <c r="E183" i="2"/>
  <c r="E286" i="2"/>
  <c r="E241" i="2"/>
  <c r="E387" i="2"/>
  <c r="E141" i="2"/>
  <c r="E280" i="2"/>
  <c r="E282" i="2"/>
  <c r="E94" i="2"/>
  <c r="E134" i="2"/>
  <c r="E171" i="2"/>
  <c r="E116" i="2"/>
  <c r="E292" i="2"/>
  <c r="E318" i="2"/>
  <c r="E270" i="2"/>
  <c r="E118" i="2"/>
  <c r="E260" i="2"/>
  <c r="E185" i="2"/>
  <c r="E298" i="2"/>
  <c r="E299" i="2"/>
  <c r="E186" i="2"/>
  <c r="E180" i="2"/>
  <c r="E385" i="2"/>
  <c r="E166" i="2"/>
  <c r="E230" i="2"/>
  <c r="E69" i="2"/>
  <c r="E234" i="2"/>
  <c r="E157" i="2"/>
  <c r="E92" i="2"/>
  <c r="E319" i="2"/>
  <c r="E320" i="2"/>
  <c r="E112" i="2"/>
  <c r="E13" i="2"/>
  <c r="E364" i="2"/>
  <c r="E63" i="2"/>
  <c r="E256" i="2"/>
  <c r="E204" i="2"/>
  <c r="E3" i="2"/>
  <c r="E98" i="2"/>
  <c r="E41" i="2"/>
  <c r="E307" i="2"/>
  <c r="E165" i="2"/>
  <c r="E32" i="2"/>
  <c r="E49" i="2"/>
  <c r="E108" i="2"/>
  <c r="E388" i="2"/>
  <c r="E266" i="2"/>
  <c r="I266" i="2" s="1"/>
  <c r="J266" i="2" s="1"/>
  <c r="K266" i="2" s="1"/>
  <c r="T266" i="2" s="1"/>
  <c r="U266" i="2" s="1"/>
  <c r="E314" i="2"/>
  <c r="E405" i="2"/>
  <c r="E347" i="2"/>
  <c r="E335" i="2"/>
  <c r="E51" i="2"/>
  <c r="E100" i="2"/>
  <c r="E254" i="2"/>
  <c r="E128" i="2"/>
  <c r="E271" i="2"/>
  <c r="E252" i="2"/>
  <c r="E323" i="2"/>
  <c r="E330" i="2"/>
  <c r="E253" i="2"/>
  <c r="E217" i="2"/>
  <c r="E389" i="2"/>
  <c r="E205" i="2"/>
  <c r="E12" i="2"/>
  <c r="E7" i="2"/>
  <c r="E233" i="2"/>
  <c r="E340" i="2"/>
  <c r="E22" i="2"/>
  <c r="E6" i="2"/>
  <c r="E198" i="2"/>
  <c r="E202" i="2"/>
  <c r="E31" i="2"/>
  <c r="E131" i="2"/>
  <c r="E121" i="2"/>
  <c r="E339" i="2"/>
  <c r="E39" i="2"/>
  <c r="E26" i="2"/>
  <c r="E290" i="2"/>
  <c r="E97" i="2"/>
  <c r="E218" i="2"/>
  <c r="E19" i="2"/>
  <c r="E232" i="2"/>
  <c r="E284" i="2"/>
  <c r="E326" i="2"/>
  <c r="E110" i="2"/>
  <c r="E300" i="2"/>
  <c r="E196" i="2"/>
  <c r="E160" i="2"/>
  <c r="E25" i="2"/>
  <c r="E48" i="2"/>
  <c r="E21" i="2"/>
  <c r="E188" i="2"/>
  <c r="E244" i="2"/>
  <c r="E68" i="2"/>
  <c r="E295" i="2"/>
  <c r="E133" i="2"/>
  <c r="E127" i="2"/>
  <c r="E174" i="2"/>
  <c r="E91" i="2"/>
  <c r="E96" i="2"/>
  <c r="E328" i="2"/>
  <c r="E272" i="2"/>
  <c r="E46" i="2"/>
  <c r="E82" i="2"/>
  <c r="E182" i="2"/>
  <c r="E106" i="2"/>
  <c r="E190" i="2"/>
  <c r="E316" i="2"/>
  <c r="E87" i="2"/>
  <c r="E168" i="2"/>
  <c r="E333" i="2"/>
  <c r="E267" i="2"/>
  <c r="E338" i="2"/>
  <c r="E203" i="2"/>
  <c r="E189" i="2"/>
  <c r="E212" i="2"/>
  <c r="E85" i="2"/>
  <c r="E238" i="2"/>
  <c r="E103" i="2"/>
  <c r="E325" i="2"/>
  <c r="E161" i="2"/>
  <c r="E75" i="2"/>
  <c r="E399" i="2"/>
  <c r="E59" i="2"/>
  <c r="E334" i="2"/>
  <c r="E235" i="2"/>
  <c r="E199" i="2"/>
  <c r="E20" i="2"/>
  <c r="E143" i="2"/>
  <c r="E229" i="2"/>
  <c r="E293" i="2"/>
  <c r="E123" i="2"/>
  <c r="E354" i="2"/>
  <c r="E231" i="2"/>
  <c r="E164" i="2"/>
  <c r="E367" i="2"/>
  <c r="E175" i="2"/>
  <c r="E359" i="2"/>
  <c r="E57" i="2"/>
  <c r="E351" i="2"/>
  <c r="E371" i="2"/>
  <c r="E211" i="2"/>
  <c r="E210" i="2"/>
  <c r="E209" i="2"/>
  <c r="E402" i="2"/>
  <c r="E187" i="2"/>
  <c r="E132" i="2"/>
  <c r="E191" i="2"/>
  <c r="E332" i="2"/>
  <c r="E370" i="2"/>
  <c r="E156" i="2"/>
  <c r="E219" i="2"/>
  <c r="E401" i="2"/>
  <c r="E113" i="2"/>
  <c r="E176" i="2"/>
  <c r="E379" i="2"/>
  <c r="E285" i="2"/>
  <c r="E142" i="2"/>
  <c r="E71" i="2"/>
  <c r="E245" i="2"/>
  <c r="E167" i="2"/>
  <c r="E345" i="2"/>
  <c r="E258" i="2"/>
  <c r="E79" i="2"/>
  <c r="E9" i="2"/>
  <c r="E95" i="2"/>
  <c r="E43" i="2"/>
  <c r="E62" i="2"/>
  <c r="E221" i="2"/>
  <c r="E206" i="2"/>
  <c r="E383" i="2"/>
  <c r="E216" i="2"/>
  <c r="E109" i="2"/>
  <c r="E394" i="2"/>
  <c r="E227" i="2"/>
  <c r="E341" i="2"/>
  <c r="E29" i="2"/>
  <c r="E194" i="2"/>
  <c r="E223" i="2"/>
  <c r="E303" i="2"/>
  <c r="E281" i="2"/>
  <c r="E55" i="2"/>
  <c r="E60" i="2"/>
  <c r="E288" i="2"/>
  <c r="E81" i="2"/>
  <c r="E119" i="2"/>
  <c r="E177" i="2"/>
  <c r="E386" i="2"/>
  <c r="E72" i="2"/>
  <c r="E77" i="2"/>
  <c r="E42" i="2"/>
  <c r="E308" i="2"/>
  <c r="E363" i="2"/>
  <c r="E70" i="2"/>
  <c r="E301" i="2"/>
  <c r="E138" i="2"/>
  <c r="E18" i="2"/>
  <c r="E129" i="2"/>
  <c r="F414" i="5" l="1"/>
  <c r="E393" i="2"/>
  <c r="E381" i="2"/>
  <c r="P345" i="2" l="1"/>
  <c r="G345" i="2"/>
  <c r="O345" i="2"/>
  <c r="N345" i="2"/>
  <c r="F345" i="2"/>
  <c r="I345" i="2" l="1"/>
  <c r="J345" i="2" s="1"/>
  <c r="K345" i="2" s="1"/>
  <c r="M345" i="2"/>
  <c r="Q345" i="2" s="1"/>
  <c r="R345" i="2" s="1"/>
  <c r="T345" i="2" s="1"/>
  <c r="U345" i="2" s="1"/>
  <c r="D345" i="4"/>
  <c r="F345" i="4" s="1"/>
  <c r="H345" i="4" s="1"/>
  <c r="I345" i="4" s="1"/>
  <c r="P107" i="2" l="1"/>
  <c r="F107" i="2" l="1"/>
  <c r="N107" i="2"/>
  <c r="F335" i="2"/>
  <c r="N335" i="2"/>
  <c r="P335" i="2"/>
  <c r="G107" i="2" l="1"/>
  <c r="I107" i="2" s="1"/>
  <c r="J107" i="2" s="1"/>
  <c r="K107" i="2" s="1"/>
  <c r="O107" i="2"/>
  <c r="G335" i="2"/>
  <c r="I335" i="2" s="1"/>
  <c r="J335" i="2" s="1"/>
  <c r="K335" i="2" s="1"/>
  <c r="O335" i="2"/>
  <c r="D335" i="4" l="1"/>
  <c r="F335" i="4" s="1"/>
  <c r="H335" i="4" s="1"/>
  <c r="I335" i="4" s="1"/>
  <c r="M335" i="2"/>
  <c r="Q335" i="2" s="1"/>
  <c r="R335" i="2" s="1"/>
  <c r="T335" i="2" s="1"/>
  <c r="U335" i="2" s="1"/>
  <c r="M107" i="2"/>
  <c r="Q107" i="2" s="1"/>
  <c r="R107" i="2" s="1"/>
  <c r="T107" i="2" s="1"/>
  <c r="U107" i="2" s="1"/>
  <c r="D107" i="4" l="1"/>
  <c r="F107" i="4" s="1"/>
  <c r="H107" i="4" s="1"/>
  <c r="I107" i="4" s="1"/>
  <c r="P249" i="2" l="1"/>
  <c r="G249" i="2"/>
  <c r="O249" i="2"/>
  <c r="N249" i="2"/>
  <c r="F249" i="2"/>
  <c r="I249" i="2" l="1"/>
  <c r="J249" i="2" s="1"/>
  <c r="K249" i="2" s="1"/>
  <c r="D249" i="4"/>
  <c r="F249" i="4" s="1"/>
  <c r="H249" i="4" s="1"/>
  <c r="I249" i="4" s="1"/>
  <c r="M249" i="2"/>
  <c r="Q249" i="2" s="1"/>
  <c r="R249" i="2" s="1"/>
  <c r="T249" i="2" l="1"/>
  <c r="U249" i="2" s="1"/>
  <c r="DP410" i="1"/>
  <c r="M5" i="2" l="1"/>
  <c r="D5" i="4" l="1"/>
  <c r="F5" i="4" s="1"/>
  <c r="H5" i="4" s="1"/>
  <c r="I5" i="4" s="1"/>
  <c r="M11" i="2" l="1"/>
  <c r="M197" i="2"/>
  <c r="D197" i="4" l="1"/>
  <c r="F197" i="4" s="1"/>
  <c r="H197" i="4" s="1"/>
  <c r="I197" i="4" s="1"/>
  <c r="M16" i="2" l="1"/>
  <c r="D11" i="4" l="1"/>
  <c r="F11" i="4" s="1"/>
  <c r="H11" i="4" s="1"/>
  <c r="I11" i="4" s="1"/>
  <c r="D16" i="4" l="1"/>
  <c r="F16" i="4" s="1"/>
  <c r="H16" i="4" s="1"/>
  <c r="I16" i="4" s="1"/>
  <c r="D385" i="4" l="1"/>
  <c r="F385" i="4" s="1"/>
  <c r="H385" i="4" s="1"/>
  <c r="I385" i="4" s="1"/>
  <c r="M385" i="2"/>
  <c r="D330" i="4"/>
  <c r="F330" i="4" s="1"/>
  <c r="H330" i="4" s="1"/>
  <c r="I330" i="4" s="1"/>
  <c r="M330" i="2"/>
  <c r="M256" i="2"/>
  <c r="D256" i="4"/>
  <c r="F256" i="4" s="1"/>
  <c r="H256" i="4" s="1"/>
  <c r="I256" i="4" s="1"/>
  <c r="M100" i="2"/>
  <c r="D100" i="4"/>
  <c r="F100" i="4" s="1"/>
  <c r="H100" i="4" s="1"/>
  <c r="I100" i="4" s="1"/>
  <c r="M336" i="2"/>
  <c r="D336" i="4"/>
  <c r="F336" i="4" s="1"/>
  <c r="H336" i="4" s="1"/>
  <c r="I336" i="4" s="1"/>
  <c r="D314" i="4"/>
  <c r="F314" i="4" s="1"/>
  <c r="H314" i="4" s="1"/>
  <c r="I314" i="4" s="1"/>
  <c r="M314" i="2"/>
  <c r="M303" i="2"/>
  <c r="D303" i="4"/>
  <c r="F303" i="4" s="1"/>
  <c r="H303" i="4" s="1"/>
  <c r="I303" i="4" s="1"/>
  <c r="D78" i="4"/>
  <c r="F78" i="4" s="1"/>
  <c r="H78" i="4" s="1"/>
  <c r="I78" i="4" s="1"/>
  <c r="M78" i="2"/>
  <c r="M130" i="2"/>
  <c r="D130" i="4"/>
  <c r="F130" i="4" s="1"/>
  <c r="H130" i="4" s="1"/>
  <c r="I130" i="4" s="1"/>
  <c r="D391" i="4"/>
  <c r="F391" i="4" s="1"/>
  <c r="H391" i="4" s="1"/>
  <c r="I391" i="4" s="1"/>
  <c r="M391" i="2"/>
  <c r="M281" i="2"/>
  <c r="D281" i="4"/>
  <c r="F281" i="4" s="1"/>
  <c r="H281" i="4" s="1"/>
  <c r="I281" i="4" s="1"/>
  <c r="D207" i="4"/>
  <c r="F207" i="4" s="1"/>
  <c r="H207" i="4" s="1"/>
  <c r="I207" i="4" s="1"/>
  <c r="M207" i="2"/>
  <c r="M206" i="2"/>
  <c r="D206" i="4"/>
  <c r="F206" i="4" s="1"/>
  <c r="H206" i="4" s="1"/>
  <c r="I206" i="4" s="1"/>
  <c r="D99" i="4"/>
  <c r="F99" i="4" s="1"/>
  <c r="H99" i="4" s="1"/>
  <c r="I99" i="4" s="1"/>
  <c r="M99" i="2"/>
  <c r="M264" i="2"/>
  <c r="D264" i="4"/>
  <c r="F264" i="4" s="1"/>
  <c r="H264" i="4" s="1"/>
  <c r="I264" i="4" s="1"/>
  <c r="M108" i="2"/>
  <c r="D108" i="4"/>
  <c r="F108" i="4" s="1"/>
  <c r="H108" i="4" s="1"/>
  <c r="I108" i="4" s="1"/>
  <c r="D213" i="4"/>
  <c r="F213" i="4" s="1"/>
  <c r="H213" i="4" s="1"/>
  <c r="I213" i="4" s="1"/>
  <c r="M213" i="2"/>
  <c r="M12" i="2"/>
  <c r="D12" i="4"/>
  <c r="F12" i="4" s="1"/>
  <c r="H12" i="4" s="1"/>
  <c r="I12" i="4" s="1"/>
  <c r="M395" i="2"/>
  <c r="D395" i="4"/>
  <c r="F395" i="4" s="1"/>
  <c r="H395" i="4" s="1"/>
  <c r="I395" i="4" s="1"/>
  <c r="M170" i="2"/>
  <c r="D170" i="4"/>
  <c r="F170" i="4" s="1"/>
  <c r="H170" i="4" s="1"/>
  <c r="I170" i="4" s="1"/>
  <c r="M404" i="2"/>
  <c r="D404" i="4"/>
  <c r="F404" i="4" s="1"/>
  <c r="H404" i="4" s="1"/>
  <c r="I404" i="4" s="1"/>
  <c r="D216" i="4"/>
  <c r="F216" i="4" s="1"/>
  <c r="H216" i="4" s="1"/>
  <c r="I216" i="4" s="1"/>
  <c r="M216" i="2"/>
  <c r="D21" i="4"/>
  <c r="F21" i="4" s="1"/>
  <c r="H21" i="4" s="1"/>
  <c r="I21" i="4" s="1"/>
  <c r="M21" i="2"/>
  <c r="D186" i="4"/>
  <c r="F186" i="4" s="1"/>
  <c r="H186" i="4" s="1"/>
  <c r="I186" i="4" s="1"/>
  <c r="M186" i="2"/>
  <c r="M315" i="2"/>
  <c r="D315" i="4"/>
  <c r="F315" i="4" s="1"/>
  <c r="H315" i="4" s="1"/>
  <c r="I315" i="4" s="1"/>
  <c r="M169" i="2"/>
  <c r="D169" i="4"/>
  <c r="F169" i="4" s="1"/>
  <c r="H169" i="4" s="1"/>
  <c r="I169" i="4" s="1"/>
  <c r="M211" i="2"/>
  <c r="D211" i="4"/>
  <c r="F211" i="4" s="1"/>
  <c r="H211" i="4" s="1"/>
  <c r="I211" i="4" s="1"/>
  <c r="M80" i="2"/>
  <c r="D80" i="4"/>
  <c r="F80" i="4" s="1"/>
  <c r="H80" i="4" s="1"/>
  <c r="I80" i="4" s="1"/>
  <c r="D359" i="4"/>
  <c r="F359" i="4" s="1"/>
  <c r="H359" i="4" s="1"/>
  <c r="I359" i="4" s="1"/>
  <c r="M359" i="2"/>
  <c r="M219" i="2"/>
  <c r="D219" i="4"/>
  <c r="F219" i="4" s="1"/>
  <c r="H219" i="4" s="1"/>
  <c r="I219" i="4" s="1"/>
  <c r="M301" i="2"/>
  <c r="D301" i="4"/>
  <c r="F301" i="4" s="1"/>
  <c r="H301" i="4" s="1"/>
  <c r="I301" i="4" s="1"/>
  <c r="D125" i="4"/>
  <c r="F125" i="4" s="1"/>
  <c r="H125" i="4" s="1"/>
  <c r="I125" i="4" s="1"/>
  <c r="M125" i="2"/>
  <c r="M319" i="2"/>
  <c r="D319" i="4"/>
  <c r="F319" i="4" s="1"/>
  <c r="H319" i="4" s="1"/>
  <c r="I319" i="4" s="1"/>
  <c r="M398" i="2"/>
  <c r="D398" i="4"/>
  <c r="F398" i="4" s="1"/>
  <c r="H398" i="4" s="1"/>
  <c r="I398" i="4" s="1"/>
  <c r="M36" i="2"/>
  <c r="D36" i="4"/>
  <c r="F36" i="4" s="1"/>
  <c r="H36" i="4" s="1"/>
  <c r="I36" i="4" s="1"/>
  <c r="M114" i="2"/>
  <c r="D114" i="4"/>
  <c r="F114" i="4" s="1"/>
  <c r="H114" i="4" s="1"/>
  <c r="I114" i="4" s="1"/>
  <c r="D28" i="4"/>
  <c r="F28" i="4" s="1"/>
  <c r="H28" i="4" s="1"/>
  <c r="I28" i="4" s="1"/>
  <c r="M28" i="2"/>
  <c r="M221" i="2"/>
  <c r="D221" i="4"/>
  <c r="F221" i="4" s="1"/>
  <c r="H221" i="4" s="1"/>
  <c r="I221" i="4" s="1"/>
  <c r="D19" i="4"/>
  <c r="F19" i="4" s="1"/>
  <c r="H19" i="4" s="1"/>
  <c r="I19" i="4" s="1"/>
  <c r="M19" i="2"/>
  <c r="M356" i="2"/>
  <c r="D356" i="4"/>
  <c r="F356" i="4" s="1"/>
  <c r="H356" i="4" s="1"/>
  <c r="I356" i="4" s="1"/>
  <c r="M32" i="2"/>
  <c r="D32" i="4"/>
  <c r="F32" i="4" s="1"/>
  <c r="H32" i="4" s="1"/>
  <c r="I32" i="4" s="1"/>
  <c r="D202" i="4"/>
  <c r="F202" i="4" s="1"/>
  <c r="H202" i="4" s="1"/>
  <c r="I202" i="4" s="1"/>
  <c r="M202" i="2"/>
  <c r="M208" i="2"/>
  <c r="D208" i="4"/>
  <c r="F208" i="4" s="1"/>
  <c r="H208" i="4" s="1"/>
  <c r="I208" i="4" s="1"/>
  <c r="D297" i="4"/>
  <c r="F297" i="4" s="1"/>
  <c r="H297" i="4" s="1"/>
  <c r="I297" i="4" s="1"/>
  <c r="M297" i="2"/>
  <c r="M106" i="2"/>
  <c r="D106" i="4"/>
  <c r="F106" i="4" s="1"/>
  <c r="H106" i="4" s="1"/>
  <c r="I106" i="4" s="1"/>
  <c r="M191" i="2"/>
  <c r="D191" i="4"/>
  <c r="F191" i="4" s="1"/>
  <c r="H191" i="4" s="1"/>
  <c r="I191" i="4" s="1"/>
  <c r="M342" i="2"/>
  <c r="D342" i="4"/>
  <c r="F342" i="4" s="1"/>
  <c r="H342" i="4" s="1"/>
  <c r="I342" i="4" s="1"/>
  <c r="D30" i="4"/>
  <c r="F30" i="4" s="1"/>
  <c r="H30" i="4" s="1"/>
  <c r="I30" i="4" s="1"/>
  <c r="M30" i="2"/>
  <c r="D257" i="4"/>
  <c r="F257" i="4" s="1"/>
  <c r="H257" i="4" s="1"/>
  <c r="I257" i="4" s="1"/>
  <c r="M257" i="2"/>
  <c r="D101" i="4"/>
  <c r="F101" i="4" s="1"/>
  <c r="H101" i="4" s="1"/>
  <c r="I101" i="4" s="1"/>
  <c r="M101" i="2"/>
  <c r="D143" i="4"/>
  <c r="F143" i="4" s="1"/>
  <c r="H143" i="4" s="1"/>
  <c r="I143" i="4" s="1"/>
  <c r="M143" i="2"/>
  <c r="D224" i="4"/>
  <c r="F224" i="4" s="1"/>
  <c r="H224" i="4" s="1"/>
  <c r="I224" i="4" s="1"/>
  <c r="M224" i="2"/>
  <c r="M38" i="2"/>
  <c r="D38" i="4"/>
  <c r="F38" i="4" s="1"/>
  <c r="H38" i="4" s="1"/>
  <c r="I38" i="4" s="1"/>
  <c r="M147" i="2"/>
  <c r="D147" i="4"/>
  <c r="F147" i="4" s="1"/>
  <c r="H147" i="4" s="1"/>
  <c r="I147" i="4" s="1"/>
  <c r="D126" i="4"/>
  <c r="F126" i="4" s="1"/>
  <c r="H126" i="4" s="1"/>
  <c r="I126" i="4" s="1"/>
  <c r="M126" i="2"/>
  <c r="M26" i="2"/>
  <c r="D26" i="4"/>
  <c r="F26" i="4" s="1"/>
  <c r="H26" i="4" s="1"/>
  <c r="I26" i="4" s="1"/>
  <c r="M104" i="2"/>
  <c r="D104" i="4"/>
  <c r="F104" i="4" s="1"/>
  <c r="H104" i="4" s="1"/>
  <c r="I104" i="4" s="1"/>
  <c r="M326" i="2"/>
  <c r="D326" i="4"/>
  <c r="F326" i="4" s="1"/>
  <c r="H326" i="4" s="1"/>
  <c r="I326" i="4" s="1"/>
  <c r="D156" i="4"/>
  <c r="F156" i="4" s="1"/>
  <c r="H156" i="4" s="1"/>
  <c r="I156" i="4" s="1"/>
  <c r="M156" i="2"/>
  <c r="M343" i="2"/>
  <c r="D343" i="4"/>
  <c r="F343" i="4" s="1"/>
  <c r="H343" i="4" s="1"/>
  <c r="I343" i="4" s="1"/>
  <c r="D102" i="4"/>
  <c r="F102" i="4" s="1"/>
  <c r="H102" i="4" s="1"/>
  <c r="I102" i="4" s="1"/>
  <c r="M102" i="2"/>
  <c r="M93" i="2"/>
  <c r="D93" i="4"/>
  <c r="F93" i="4" s="1"/>
  <c r="H93" i="4" s="1"/>
  <c r="I93" i="4" s="1"/>
  <c r="D305" i="4"/>
  <c r="F305" i="4" s="1"/>
  <c r="H305" i="4" s="1"/>
  <c r="I305" i="4" s="1"/>
  <c r="M305" i="2"/>
  <c r="M65" i="2"/>
  <c r="D65" i="4"/>
  <c r="F65" i="4" s="1"/>
  <c r="H65" i="4" s="1"/>
  <c r="I65" i="4" s="1"/>
  <c r="M92" i="2"/>
  <c r="D92" i="4"/>
  <c r="F92" i="4" s="1"/>
  <c r="H92" i="4" s="1"/>
  <c r="I92" i="4" s="1"/>
  <c r="M188" i="2"/>
  <c r="D188" i="4"/>
  <c r="F188" i="4" s="1"/>
  <c r="H188" i="4" s="1"/>
  <c r="I188" i="4" s="1"/>
  <c r="M215" i="2"/>
  <c r="D215" i="4"/>
  <c r="F215" i="4" s="1"/>
  <c r="H215" i="4" s="1"/>
  <c r="I215" i="4" s="1"/>
  <c r="D251" i="4"/>
  <c r="F251" i="4" s="1"/>
  <c r="H251" i="4" s="1"/>
  <c r="I251" i="4" s="1"/>
  <c r="M251" i="2"/>
  <c r="M37" i="2"/>
  <c r="D37" i="4"/>
  <c r="F37" i="4" s="1"/>
  <c r="H37" i="4" s="1"/>
  <c r="I37" i="4" s="1"/>
  <c r="D226" i="4"/>
  <c r="F226" i="4" s="1"/>
  <c r="H226" i="4" s="1"/>
  <c r="I226" i="4" s="1"/>
  <c r="M226" i="2"/>
  <c r="M172" i="2"/>
  <c r="D172" i="4"/>
  <c r="F172" i="4" s="1"/>
  <c r="H172" i="4" s="1"/>
  <c r="I172" i="4" s="1"/>
  <c r="M255" i="2"/>
  <c r="D255" i="4"/>
  <c r="F255" i="4" s="1"/>
  <c r="H255" i="4" s="1"/>
  <c r="I255" i="4" s="1"/>
  <c r="M378" i="2"/>
  <c r="D378" i="4"/>
  <c r="F378" i="4" s="1"/>
  <c r="H378" i="4" s="1"/>
  <c r="I378" i="4" s="1"/>
  <c r="M217" i="2"/>
  <c r="D217" i="4"/>
  <c r="F217" i="4" s="1"/>
  <c r="H217" i="4" s="1"/>
  <c r="I217" i="4" s="1"/>
  <c r="D64" i="4"/>
  <c r="F64" i="4" s="1"/>
  <c r="H64" i="4" s="1"/>
  <c r="I64" i="4" s="1"/>
  <c r="M64" i="2"/>
  <c r="M260" i="2"/>
  <c r="D260" i="4"/>
  <c r="F260" i="4" s="1"/>
  <c r="H260" i="4" s="1"/>
  <c r="I260" i="4" s="1"/>
  <c r="D322" i="4"/>
  <c r="F322" i="4" s="1"/>
  <c r="H322" i="4" s="1"/>
  <c r="I322" i="4" s="1"/>
  <c r="M322" i="2"/>
  <c r="D184" i="4"/>
  <c r="F184" i="4" s="1"/>
  <c r="H184" i="4" s="1"/>
  <c r="I184" i="4" s="1"/>
  <c r="M184" i="2"/>
  <c r="M194" i="2"/>
  <c r="D194" i="4"/>
  <c r="F194" i="4" s="1"/>
  <c r="H194" i="4" s="1"/>
  <c r="I194" i="4" s="1"/>
  <c r="D369" i="4"/>
  <c r="F369" i="4" s="1"/>
  <c r="H369" i="4" s="1"/>
  <c r="I369" i="4" s="1"/>
  <c r="M369" i="2"/>
  <c r="D323" i="4"/>
  <c r="F323" i="4" s="1"/>
  <c r="H323" i="4" s="1"/>
  <c r="I323" i="4" s="1"/>
  <c r="M323" i="2"/>
  <c r="D306" i="4"/>
  <c r="F306" i="4" s="1"/>
  <c r="H306" i="4" s="1"/>
  <c r="I306" i="4" s="1"/>
  <c r="M306" i="2"/>
  <c r="M320" i="2"/>
  <c r="D320" i="4"/>
  <c r="F320" i="4" s="1"/>
  <c r="H320" i="4" s="1"/>
  <c r="I320" i="4" s="1"/>
  <c r="D285" i="4"/>
  <c r="F285" i="4" s="1"/>
  <c r="H285" i="4" s="1"/>
  <c r="I285" i="4" s="1"/>
  <c r="M285" i="2"/>
  <c r="M300" i="2"/>
  <c r="D300" i="4"/>
  <c r="F300" i="4" s="1"/>
  <c r="H300" i="4" s="1"/>
  <c r="I300" i="4" s="1"/>
  <c r="M17" i="2"/>
  <c r="D17" i="4"/>
  <c r="F17" i="4" s="1"/>
  <c r="H17" i="4" s="1"/>
  <c r="I17" i="4" s="1"/>
  <c r="M229" i="2"/>
  <c r="D229" i="4"/>
  <c r="F229" i="4" s="1"/>
  <c r="H229" i="4" s="1"/>
  <c r="I229" i="4" s="1"/>
  <c r="D372" i="4"/>
  <c r="F372" i="4" s="1"/>
  <c r="H372" i="4" s="1"/>
  <c r="I372" i="4" s="1"/>
  <c r="M372" i="2"/>
  <c r="D231" i="4"/>
  <c r="F231" i="4" s="1"/>
  <c r="H231" i="4" s="1"/>
  <c r="I231" i="4" s="1"/>
  <c r="M231" i="2"/>
  <c r="D254" i="4"/>
  <c r="F254" i="4" s="1"/>
  <c r="H254" i="4" s="1"/>
  <c r="I254" i="4" s="1"/>
  <c r="M254" i="2"/>
  <c r="M4" i="2"/>
  <c r="D4" i="4"/>
  <c r="F4" i="4" s="1"/>
  <c r="H4" i="4" s="1"/>
  <c r="I4" i="4" s="1"/>
  <c r="M29" i="2"/>
  <c r="D29" i="4"/>
  <c r="F29" i="4" s="1"/>
  <c r="H29" i="4" s="1"/>
  <c r="I29" i="4" s="1"/>
  <c r="D293" i="4"/>
  <c r="F293" i="4" s="1"/>
  <c r="H293" i="4" s="1"/>
  <c r="I293" i="4" s="1"/>
  <c r="M293" i="2"/>
  <c r="M386" i="2"/>
  <c r="D386" i="4"/>
  <c r="F386" i="4" s="1"/>
  <c r="H386" i="4" s="1"/>
  <c r="I386" i="4" s="1"/>
  <c r="M149" i="2"/>
  <c r="D149" i="4"/>
  <c r="F149" i="4" s="1"/>
  <c r="H149" i="4" s="1"/>
  <c r="I149" i="4" s="1"/>
  <c r="M380" i="2"/>
  <c r="D380" i="4"/>
  <c r="F380" i="4" s="1"/>
  <c r="H380" i="4" s="1"/>
  <c r="I380" i="4" s="1"/>
  <c r="M181" i="2"/>
  <c r="D181" i="4"/>
  <c r="F181" i="4" s="1"/>
  <c r="H181" i="4" s="1"/>
  <c r="I181" i="4" s="1"/>
  <c r="M210" i="2"/>
  <c r="D210" i="4"/>
  <c r="F210" i="4" s="1"/>
  <c r="H210" i="4" s="1"/>
  <c r="I210" i="4" s="1"/>
  <c r="M351" i="2"/>
  <c r="D351" i="4"/>
  <c r="F351" i="4" s="1"/>
  <c r="H351" i="4" s="1"/>
  <c r="I351" i="4" s="1"/>
  <c r="M189" i="2"/>
  <c r="D189" i="4"/>
  <c r="F189" i="4" s="1"/>
  <c r="H189" i="4" s="1"/>
  <c r="I189" i="4" s="1"/>
  <c r="M286" i="2"/>
  <c r="D286" i="4"/>
  <c r="F286" i="4" s="1"/>
  <c r="H286" i="4" s="1"/>
  <c r="I286" i="4" s="1"/>
  <c r="D236" i="4"/>
  <c r="F236" i="4" s="1"/>
  <c r="H236" i="4" s="1"/>
  <c r="I236" i="4" s="1"/>
  <c r="M236" i="2"/>
  <c r="M362" i="2"/>
  <c r="D362" i="4"/>
  <c r="F362" i="4" s="1"/>
  <c r="H362" i="4" s="1"/>
  <c r="I362" i="4" s="1"/>
  <c r="M95" i="2"/>
  <c r="D95" i="4"/>
  <c r="F95" i="4" s="1"/>
  <c r="H95" i="4" s="1"/>
  <c r="I95" i="4" s="1"/>
  <c r="M200" i="2"/>
  <c r="D200" i="4"/>
  <c r="F200" i="4" s="1"/>
  <c r="H200" i="4" s="1"/>
  <c r="I200" i="4" s="1"/>
  <c r="M304" i="2"/>
  <c r="D304" i="4"/>
  <c r="F304" i="4" s="1"/>
  <c r="H304" i="4" s="1"/>
  <c r="I304" i="4" s="1"/>
  <c r="D73" i="4"/>
  <c r="F73" i="4" s="1"/>
  <c r="H73" i="4" s="1"/>
  <c r="I73" i="4" s="1"/>
  <c r="M73" i="2"/>
  <c r="M120" i="2"/>
  <c r="D120" i="4"/>
  <c r="F120" i="4" s="1"/>
  <c r="H120" i="4" s="1"/>
  <c r="I120" i="4" s="1"/>
  <c r="M346" i="2"/>
  <c r="D346" i="4"/>
  <c r="F346" i="4" s="1"/>
  <c r="H346" i="4" s="1"/>
  <c r="I346" i="4" s="1"/>
  <c r="M9" i="2"/>
  <c r="D9" i="4"/>
  <c r="F9" i="4" s="1"/>
  <c r="H9" i="4" s="1"/>
  <c r="I9" i="4" s="1"/>
  <c r="D183" i="4"/>
  <c r="F183" i="4" s="1"/>
  <c r="H183" i="4" s="1"/>
  <c r="I183" i="4" s="1"/>
  <c r="M183" i="2"/>
  <c r="D328" i="4"/>
  <c r="F328" i="4" s="1"/>
  <c r="H328" i="4" s="1"/>
  <c r="I328" i="4" s="1"/>
  <c r="M328" i="2"/>
  <c r="D48" i="4"/>
  <c r="F48" i="4" s="1"/>
  <c r="H48" i="4" s="1"/>
  <c r="I48" i="4" s="1"/>
  <c r="M48" i="2"/>
  <c r="M167" i="2"/>
  <c r="D167" i="4"/>
  <c r="F167" i="4" s="1"/>
  <c r="H167" i="4" s="1"/>
  <c r="I167" i="4" s="1"/>
  <c r="D272" i="4"/>
  <c r="F272" i="4" s="1"/>
  <c r="H272" i="4" s="1"/>
  <c r="I272" i="4" s="1"/>
  <c r="M272" i="2"/>
  <c r="M381" i="2"/>
  <c r="D381" i="4"/>
  <c r="F381" i="4" s="1"/>
  <c r="H381" i="4" s="1"/>
  <c r="I381" i="4" s="1"/>
  <c r="D344" i="4"/>
  <c r="F344" i="4" s="1"/>
  <c r="H344" i="4" s="1"/>
  <c r="I344" i="4" s="1"/>
  <c r="M344" i="2"/>
  <c r="D94" i="4"/>
  <c r="F94" i="4" s="1"/>
  <c r="H94" i="4" s="1"/>
  <c r="I94" i="4" s="1"/>
  <c r="M94" i="2"/>
  <c r="M44" i="2"/>
  <c r="D44" i="4"/>
  <c r="F44" i="4" s="1"/>
  <c r="H44" i="4" s="1"/>
  <c r="I44" i="4" s="1"/>
  <c r="M171" i="2"/>
  <c r="D171" i="4"/>
  <c r="F171" i="4" s="1"/>
  <c r="H171" i="4" s="1"/>
  <c r="I171" i="4" s="1"/>
  <c r="M134" i="2"/>
  <c r="D134" i="4"/>
  <c r="F134" i="4" s="1"/>
  <c r="H134" i="4" s="1"/>
  <c r="I134" i="4" s="1"/>
  <c r="M241" i="2"/>
  <c r="D241" i="4"/>
  <c r="F241" i="4" s="1"/>
  <c r="H241" i="4" s="1"/>
  <c r="I241" i="4" s="1"/>
  <c r="D239" i="4"/>
  <c r="F239" i="4" s="1"/>
  <c r="H239" i="4" s="1"/>
  <c r="I239" i="4" s="1"/>
  <c r="M239" i="2"/>
  <c r="M151" i="2"/>
  <c r="D151" i="4"/>
  <c r="F151" i="4" s="1"/>
  <c r="H151" i="4" s="1"/>
  <c r="I151" i="4" s="1"/>
  <c r="D253" i="4"/>
  <c r="F253" i="4" s="1"/>
  <c r="H253" i="4" s="1"/>
  <c r="I253" i="4" s="1"/>
  <c r="M253" i="2"/>
  <c r="M220" i="2"/>
  <c r="D220" i="4"/>
  <c r="F220" i="4" s="1"/>
  <c r="H220" i="4" s="1"/>
  <c r="I220" i="4" s="1"/>
  <c r="D295" i="4"/>
  <c r="F295" i="4" s="1"/>
  <c r="H295" i="4" s="1"/>
  <c r="I295" i="4" s="1"/>
  <c r="M295" i="2"/>
  <c r="M393" i="2"/>
  <c r="D393" i="4"/>
  <c r="F393" i="4" s="1"/>
  <c r="H393" i="4" s="1"/>
  <c r="I393" i="4" s="1"/>
  <c r="D68" i="4"/>
  <c r="F68" i="4" s="1"/>
  <c r="H68" i="4" s="1"/>
  <c r="I68" i="4" s="1"/>
  <c r="M68" i="2"/>
  <c r="M196" i="2"/>
  <c r="D196" i="4"/>
  <c r="F196" i="4" s="1"/>
  <c r="H196" i="4" s="1"/>
  <c r="I196" i="4" s="1"/>
  <c r="M228" i="2"/>
  <c r="D228" i="4"/>
  <c r="F228" i="4" s="1"/>
  <c r="H228" i="4" s="1"/>
  <c r="I228" i="4" s="1"/>
  <c r="M35" i="2"/>
  <c r="D35" i="4"/>
  <c r="F35" i="4" s="1"/>
  <c r="H35" i="4" s="1"/>
  <c r="I35" i="4" s="1"/>
  <c r="D340" i="4"/>
  <c r="F340" i="4" s="1"/>
  <c r="H340" i="4" s="1"/>
  <c r="I340" i="4" s="1"/>
  <c r="M340" i="2"/>
  <c r="M341" i="2"/>
  <c r="D341" i="4"/>
  <c r="F341" i="4" s="1"/>
  <c r="H341" i="4" s="1"/>
  <c r="I341" i="4" s="1"/>
  <c r="M277" i="2"/>
  <c r="D277" i="4"/>
  <c r="F277" i="4" s="1"/>
  <c r="H277" i="4" s="1"/>
  <c r="I277" i="4" s="1"/>
  <c r="D389" i="4"/>
  <c r="F389" i="4" s="1"/>
  <c r="H389" i="4" s="1"/>
  <c r="I389" i="4" s="1"/>
  <c r="M389" i="2"/>
  <c r="M179" i="2"/>
  <c r="D179" i="4"/>
  <c r="F179" i="4" s="1"/>
  <c r="H179" i="4" s="1"/>
  <c r="I179" i="4" s="1"/>
  <c r="M252" i="2"/>
  <c r="D252" i="4"/>
  <c r="F252" i="4" s="1"/>
  <c r="H252" i="4" s="1"/>
  <c r="I252" i="4" s="1"/>
  <c r="M185" i="2"/>
  <c r="D185" i="4"/>
  <c r="F185" i="4" s="1"/>
  <c r="H185" i="4" s="1"/>
  <c r="I185" i="4" s="1"/>
  <c r="D382" i="4"/>
  <c r="F382" i="4" s="1"/>
  <c r="H382" i="4" s="1"/>
  <c r="I382" i="4" s="1"/>
  <c r="M382" i="2"/>
  <c r="D122" i="4"/>
  <c r="F122" i="4" s="1"/>
  <c r="H122" i="4" s="1"/>
  <c r="I122" i="4" s="1"/>
  <c r="M122" i="2"/>
  <c r="M27" i="2"/>
  <c r="D27" i="4"/>
  <c r="F27" i="4" s="1"/>
  <c r="H27" i="4" s="1"/>
  <c r="I27" i="4" s="1"/>
  <c r="D87" i="4"/>
  <c r="F87" i="4" s="1"/>
  <c r="H87" i="4" s="1"/>
  <c r="I87" i="4" s="1"/>
  <c r="M87" i="2"/>
  <c r="M390" i="2"/>
  <c r="D390" i="4"/>
  <c r="F390" i="4" s="1"/>
  <c r="H390" i="4" s="1"/>
  <c r="I390" i="4" s="1"/>
  <c r="D374" i="4"/>
  <c r="F374" i="4" s="1"/>
  <c r="H374" i="4" s="1"/>
  <c r="I374" i="4" s="1"/>
  <c r="M374" i="2"/>
  <c r="M72" i="2"/>
  <c r="D72" i="4"/>
  <c r="F72" i="4" s="1"/>
  <c r="H72" i="4" s="1"/>
  <c r="I72" i="4" s="1"/>
  <c r="D42" i="4"/>
  <c r="F42" i="4" s="1"/>
  <c r="H42" i="4" s="1"/>
  <c r="I42" i="4" s="1"/>
  <c r="M42" i="2"/>
  <c r="M376" i="2"/>
  <c r="D376" i="4"/>
  <c r="F376" i="4" s="1"/>
  <c r="H376" i="4" s="1"/>
  <c r="I376" i="4" s="1"/>
  <c r="D76" i="4"/>
  <c r="F76" i="4" s="1"/>
  <c r="H76" i="4" s="1"/>
  <c r="I76" i="4" s="1"/>
  <c r="M76" i="2"/>
  <c r="M278" i="2"/>
  <c r="D278" i="4"/>
  <c r="F278" i="4" s="1"/>
  <c r="H278" i="4" s="1"/>
  <c r="I278" i="4" s="1"/>
  <c r="M234" i="2"/>
  <c r="D234" i="4"/>
  <c r="F234" i="4" s="1"/>
  <c r="H234" i="4" s="1"/>
  <c r="I234" i="4" s="1"/>
  <c r="D173" i="4"/>
  <c r="F173" i="4" s="1"/>
  <c r="H173" i="4" s="1"/>
  <c r="I173" i="4" s="1"/>
  <c r="M173" i="2"/>
  <c r="M58" i="2"/>
  <c r="D58" i="4"/>
  <c r="F58" i="4" s="1"/>
  <c r="H58" i="4" s="1"/>
  <c r="I58" i="4" s="1"/>
  <c r="M15" i="2"/>
  <c r="D15" i="4"/>
  <c r="F15" i="4" s="1"/>
  <c r="H15" i="4" s="1"/>
  <c r="I15" i="4" s="1"/>
  <c r="M225" i="2"/>
  <c r="D225" i="4"/>
  <c r="F225" i="4" s="1"/>
  <c r="H225" i="4" s="1"/>
  <c r="I225" i="4" s="1"/>
  <c r="D282" i="4"/>
  <c r="F282" i="4" s="1"/>
  <c r="H282" i="4" s="1"/>
  <c r="I282" i="4" s="1"/>
  <c r="M282" i="2"/>
  <c r="M366" i="2"/>
  <c r="D366" i="4"/>
  <c r="F366" i="4" s="1"/>
  <c r="H366" i="4" s="1"/>
  <c r="I366" i="4" s="1"/>
  <c r="D157" i="4"/>
  <c r="F157" i="4" s="1"/>
  <c r="H157" i="4" s="1"/>
  <c r="I157" i="4" s="1"/>
  <c r="M157" i="2"/>
  <c r="M289" i="2"/>
  <c r="D289" i="4"/>
  <c r="F289" i="4" s="1"/>
  <c r="H289" i="4" s="1"/>
  <c r="I289" i="4" s="1"/>
  <c r="M69" i="2"/>
  <c r="D69" i="4"/>
  <c r="F69" i="4" s="1"/>
  <c r="H69" i="4" s="1"/>
  <c r="I69" i="4" s="1"/>
  <c r="D43" i="4"/>
  <c r="F43" i="4" s="1"/>
  <c r="H43" i="4" s="1"/>
  <c r="I43" i="4" s="1"/>
  <c r="M43" i="2"/>
  <c r="M291" i="2"/>
  <c r="D291" i="4"/>
  <c r="F291" i="4" s="1"/>
  <c r="H291" i="4" s="1"/>
  <c r="I291" i="4" s="1"/>
  <c r="D85" i="4"/>
  <c r="F85" i="4" s="1"/>
  <c r="H85" i="4" s="1"/>
  <c r="I85" i="4" s="1"/>
  <c r="M85" i="2"/>
  <c r="M273" i="2"/>
  <c r="D273" i="4"/>
  <c r="F273" i="4" s="1"/>
  <c r="H273" i="4" s="1"/>
  <c r="I273" i="4" s="1"/>
  <c r="D364" i="4"/>
  <c r="F364" i="4" s="1"/>
  <c r="H364" i="4" s="1"/>
  <c r="I364" i="4" s="1"/>
  <c r="M364" i="2"/>
  <c r="M63" i="2"/>
  <c r="D63" i="4"/>
  <c r="F63" i="4" s="1"/>
  <c r="H63" i="4" s="1"/>
  <c r="I63" i="4" s="1"/>
  <c r="D56" i="4"/>
  <c r="F56" i="4" s="1"/>
  <c r="H56" i="4" s="1"/>
  <c r="I56" i="4" s="1"/>
  <c r="M56" i="2"/>
  <c r="M142" i="2"/>
  <c r="D142" i="4"/>
  <c r="F142" i="4" s="1"/>
  <c r="H142" i="4" s="1"/>
  <c r="I142" i="4" s="1"/>
  <c r="D394" i="4"/>
  <c r="F394" i="4" s="1"/>
  <c r="H394" i="4" s="1"/>
  <c r="I394" i="4" s="1"/>
  <c r="M394" i="2"/>
  <c r="M271" i="2"/>
  <c r="D271" i="4"/>
  <c r="F271" i="4" s="1"/>
  <c r="H271" i="4" s="1"/>
  <c r="I271" i="4" s="1"/>
  <c r="D110" i="4"/>
  <c r="F110" i="4" s="1"/>
  <c r="H110" i="4" s="1"/>
  <c r="I110" i="4" s="1"/>
  <c r="M110" i="2"/>
  <c r="M49" i="2"/>
  <c r="D49" i="4"/>
  <c r="F49" i="4" s="1"/>
  <c r="H49" i="4" s="1"/>
  <c r="I49" i="4" s="1"/>
  <c r="M405" i="2"/>
  <c r="D405" i="4"/>
  <c r="F405" i="4" s="1"/>
  <c r="H405" i="4" s="1"/>
  <c r="I405" i="4" s="1"/>
  <c r="D296" i="4"/>
  <c r="F296" i="4" s="1"/>
  <c r="H296" i="4" s="1"/>
  <c r="I296" i="4" s="1"/>
  <c r="M296" i="2"/>
  <c r="M140" i="2"/>
  <c r="D140" i="4"/>
  <c r="F140" i="4" s="1"/>
  <c r="H140" i="4" s="1"/>
  <c r="I140" i="4" s="1"/>
  <c r="M317" i="2"/>
  <c r="D317" i="4"/>
  <c r="F317" i="4" s="1"/>
  <c r="H317" i="4" s="1"/>
  <c r="I317" i="4" s="1"/>
  <c r="D243" i="4"/>
  <c r="F243" i="4" s="1"/>
  <c r="H243" i="4" s="1"/>
  <c r="I243" i="4" s="1"/>
  <c r="M243" i="2"/>
  <c r="M6" i="2"/>
  <c r="D6" i="4"/>
  <c r="F6" i="4" s="1"/>
  <c r="H6" i="4" s="1"/>
  <c r="I6" i="4" s="1"/>
  <c r="D379" i="4"/>
  <c r="F379" i="4" s="1"/>
  <c r="H379" i="4" s="1"/>
  <c r="I379" i="4" s="1"/>
  <c r="M379" i="2"/>
  <c r="D118" i="4"/>
  <c r="F118" i="4" s="1"/>
  <c r="H118" i="4" s="1"/>
  <c r="I118" i="4" s="1"/>
  <c r="M118" i="2"/>
  <c r="D284" i="4"/>
  <c r="F284" i="4" s="1"/>
  <c r="H284" i="4" s="1"/>
  <c r="I284" i="4" s="1"/>
  <c r="M284" i="2"/>
  <c r="D267" i="4"/>
  <c r="F267" i="4" s="1"/>
  <c r="H267" i="4" s="1"/>
  <c r="I267" i="4" s="1"/>
  <c r="M267" i="2"/>
  <c r="M310" i="2"/>
  <c r="D310" i="4"/>
  <c r="F310" i="4" s="1"/>
  <c r="H310" i="4" s="1"/>
  <c r="I310" i="4" s="1"/>
  <c r="D352" i="4"/>
  <c r="F352" i="4" s="1"/>
  <c r="H352" i="4" s="1"/>
  <c r="I352" i="4" s="1"/>
  <c r="M352" i="2"/>
  <c r="M292" i="2"/>
  <c r="D292" i="4"/>
  <c r="F292" i="4" s="1"/>
  <c r="H292" i="4" s="1"/>
  <c r="I292" i="4" s="1"/>
  <c r="M203" i="2"/>
  <c r="D203" i="4"/>
  <c r="F203" i="4" s="1"/>
  <c r="H203" i="4" s="1"/>
  <c r="I203" i="4" s="1"/>
  <c r="M192" i="2"/>
  <c r="D192" i="4"/>
  <c r="F192" i="4" s="1"/>
  <c r="H192" i="4" s="1"/>
  <c r="I192" i="4" s="1"/>
  <c r="M276" i="2"/>
  <c r="D276" i="4"/>
  <c r="F276" i="4" s="1"/>
  <c r="H276" i="4" s="1"/>
  <c r="I276" i="4" s="1"/>
  <c r="M111" i="2"/>
  <c r="D111" i="4"/>
  <c r="F111" i="4" s="1"/>
  <c r="H111" i="4" s="1"/>
  <c r="I111" i="4" s="1"/>
  <c r="M82" i="2"/>
  <c r="D82" i="4"/>
  <c r="F82" i="4" s="1"/>
  <c r="H82" i="4" s="1"/>
  <c r="I82" i="4" s="1"/>
  <c r="M116" i="2"/>
  <c r="D116" i="4"/>
  <c r="F116" i="4" s="1"/>
  <c r="H116" i="4" s="1"/>
  <c r="I116" i="4" s="1"/>
  <c r="D370" i="4"/>
  <c r="F370" i="4" s="1"/>
  <c r="H370" i="4" s="1"/>
  <c r="I370" i="4" s="1"/>
  <c r="M370" i="2"/>
  <c r="M166" i="2"/>
  <c r="D166" i="4"/>
  <c r="F166" i="4" s="1"/>
  <c r="H166" i="4" s="1"/>
  <c r="I166" i="4" s="1"/>
  <c r="D290" i="4"/>
  <c r="F290" i="4" s="1"/>
  <c r="H290" i="4" s="1"/>
  <c r="I290" i="4" s="1"/>
  <c r="M290" i="2"/>
  <c r="M230" i="2"/>
  <c r="D230" i="4"/>
  <c r="F230" i="4" s="1"/>
  <c r="H230" i="4" s="1"/>
  <c r="I230" i="4" s="1"/>
  <c r="M88" i="2"/>
  <c r="D88" i="4"/>
  <c r="F88" i="4" s="1"/>
  <c r="H88" i="4" s="1"/>
  <c r="I88" i="4" s="1"/>
  <c r="M3" i="2"/>
  <c r="D3" i="4"/>
  <c r="F3" i="4" s="1"/>
  <c r="H3" i="4" s="1"/>
  <c r="I3" i="4" s="1"/>
  <c r="I410" i="4" s="1"/>
  <c r="M139" i="2"/>
  <c r="D139" i="4"/>
  <c r="F139" i="4" s="1"/>
  <c r="H139" i="4" s="1"/>
  <c r="I139" i="4" s="1"/>
  <c r="M163" i="2"/>
  <c r="D163" i="4"/>
  <c r="F163" i="4" s="1"/>
  <c r="H163" i="4" s="1"/>
  <c r="I163" i="4" s="1"/>
  <c r="M77" i="2"/>
  <c r="D77" i="4"/>
  <c r="F77" i="4" s="1"/>
  <c r="H77" i="4" s="1"/>
  <c r="I77" i="4" s="1"/>
  <c r="D161" i="4"/>
  <c r="F161" i="4" s="1"/>
  <c r="H161" i="4" s="1"/>
  <c r="I161" i="4" s="1"/>
  <c r="M161" i="2"/>
  <c r="M235" i="2"/>
  <c r="D235" i="4"/>
  <c r="F235" i="4" s="1"/>
  <c r="H235" i="4" s="1"/>
  <c r="I235" i="4" s="1"/>
  <c r="D33" i="4"/>
  <c r="F33" i="4" s="1"/>
  <c r="H33" i="4" s="1"/>
  <c r="I33" i="4" s="1"/>
  <c r="M33" i="2"/>
  <c r="D392" i="4"/>
  <c r="F392" i="4" s="1"/>
  <c r="H392" i="4" s="1"/>
  <c r="I392" i="4" s="1"/>
  <c r="M392" i="2"/>
  <c r="D61" i="4"/>
  <c r="F61" i="4" s="1"/>
  <c r="H61" i="4" s="1"/>
  <c r="I61" i="4" s="1"/>
  <c r="M61" i="2"/>
  <c r="M363" i="2"/>
  <c r="D363" i="4"/>
  <c r="F363" i="4" s="1"/>
  <c r="H363" i="4" s="1"/>
  <c r="I363" i="4" s="1"/>
  <c r="M177" i="2"/>
  <c r="D177" i="4"/>
  <c r="F177" i="4" s="1"/>
  <c r="H177" i="4" s="1"/>
  <c r="I177" i="4" s="1"/>
  <c r="D409" i="4"/>
  <c r="F409" i="4" s="1"/>
  <c r="H409" i="4" s="1"/>
  <c r="I409" i="4" s="1"/>
  <c r="M409" i="2"/>
  <c r="M175" i="2"/>
  <c r="D175" i="4"/>
  <c r="F175" i="4" s="1"/>
  <c r="H175" i="4" s="1"/>
  <c r="I175" i="4" s="1"/>
  <c r="M193" i="2"/>
  <c r="D193" i="4"/>
  <c r="F193" i="4" s="1"/>
  <c r="H193" i="4" s="1"/>
  <c r="I193" i="4" s="1"/>
  <c r="M261" i="2"/>
  <c r="D261" i="4"/>
  <c r="F261" i="4" s="1"/>
  <c r="H261" i="4" s="1"/>
  <c r="I261" i="4" s="1"/>
  <c r="M74" i="2"/>
  <c r="D74" i="4"/>
  <c r="F74" i="4" s="1"/>
  <c r="H74" i="4" s="1"/>
  <c r="I74" i="4" s="1"/>
  <c r="D112" i="4"/>
  <c r="F112" i="4" s="1"/>
  <c r="H112" i="4" s="1"/>
  <c r="I112" i="4" s="1"/>
  <c r="M112" i="2"/>
  <c r="D347" i="4"/>
  <c r="F347" i="4" s="1"/>
  <c r="H347" i="4" s="1"/>
  <c r="I347" i="4" s="1"/>
  <c r="M347" i="2"/>
  <c r="M121" i="2"/>
  <c r="D121" i="4"/>
  <c r="F121" i="4" s="1"/>
  <c r="H121" i="4" s="1"/>
  <c r="I121" i="4" s="1"/>
  <c r="M89" i="2"/>
  <c r="D89" i="4"/>
  <c r="F89" i="4" s="1"/>
  <c r="H89" i="4" s="1"/>
  <c r="I89" i="4" s="1"/>
  <c r="D245" i="4"/>
  <c r="F245" i="4" s="1"/>
  <c r="H245" i="4" s="1"/>
  <c r="I245" i="4" s="1"/>
  <c r="M245" i="2"/>
  <c r="M371" i="2"/>
  <c r="D371" i="4"/>
  <c r="F371" i="4" s="1"/>
  <c r="H371" i="4" s="1"/>
  <c r="I371" i="4" s="1"/>
  <c r="D46" i="4"/>
  <c r="F46" i="4" s="1"/>
  <c r="H46" i="4" s="1"/>
  <c r="I46" i="4" s="1"/>
  <c r="M46" i="2"/>
  <c r="M218" i="2"/>
  <c r="D218" i="4"/>
  <c r="F218" i="4" s="1"/>
  <c r="H218" i="4" s="1"/>
  <c r="I218" i="4" s="1"/>
  <c r="D280" i="4"/>
  <c r="F280" i="4" s="1"/>
  <c r="H280" i="4" s="1"/>
  <c r="I280" i="4" s="1"/>
  <c r="M280" i="2"/>
  <c r="M86" i="2"/>
  <c r="D86" i="4"/>
  <c r="F86" i="4" s="1"/>
  <c r="H86" i="4" s="1"/>
  <c r="I86" i="4" s="1"/>
  <c r="D274" i="4"/>
  <c r="F274" i="4" s="1"/>
  <c r="H274" i="4" s="1"/>
  <c r="I274" i="4" s="1"/>
  <c r="M274" i="2"/>
  <c r="M22" i="2"/>
  <c r="D22" i="4"/>
  <c r="F22" i="4" s="1"/>
  <c r="H22" i="4" s="1"/>
  <c r="I22" i="4" s="1"/>
  <c r="M67" i="2"/>
  <c r="D67" i="4"/>
  <c r="F67" i="4" s="1"/>
  <c r="H67" i="4" s="1"/>
  <c r="I67" i="4" s="1"/>
  <c r="M145" i="2"/>
  <c r="D145" i="4"/>
  <c r="F145" i="4" s="1"/>
  <c r="H145" i="4" s="1"/>
  <c r="I145" i="4" s="1"/>
  <c r="M360" i="2"/>
  <c r="D360" i="4"/>
  <c r="F360" i="4" s="1"/>
  <c r="H360" i="4" s="1"/>
  <c r="I360" i="4" s="1"/>
  <c r="M162" i="2"/>
  <c r="D162" i="4"/>
  <c r="F162" i="4" s="1"/>
  <c r="H162" i="4" s="1"/>
  <c r="I162" i="4" s="1"/>
  <c r="M283" i="2"/>
  <c r="D283" i="4"/>
  <c r="F283" i="4" s="1"/>
  <c r="H283" i="4" s="1"/>
  <c r="I283" i="4" s="1"/>
  <c r="D155" i="4"/>
  <c r="F155" i="4" s="1"/>
  <c r="H155" i="4" s="1"/>
  <c r="I155" i="4" s="1"/>
  <c r="M155" i="2"/>
  <c r="D178" i="4"/>
  <c r="F178" i="4" s="1"/>
  <c r="H178" i="4" s="1"/>
  <c r="I178" i="4" s="1"/>
  <c r="M178" i="2"/>
  <c r="D387" i="4"/>
  <c r="F387" i="4" s="1"/>
  <c r="H387" i="4" s="1"/>
  <c r="I387" i="4" s="1"/>
  <c r="M387" i="2"/>
  <c r="M20" i="2"/>
  <c r="D20" i="4"/>
  <c r="F20" i="4" s="1"/>
  <c r="H20" i="4" s="1"/>
  <c r="I20" i="4" s="1"/>
  <c r="M242" i="2"/>
  <c r="D242" i="4"/>
  <c r="F242" i="4" s="1"/>
  <c r="H242" i="4" s="1"/>
  <c r="I242" i="4" s="1"/>
  <c r="D90" i="4"/>
  <c r="F90" i="4" s="1"/>
  <c r="H90" i="4" s="1"/>
  <c r="I90" i="4" s="1"/>
  <c r="M90" i="2"/>
  <c r="D338" i="4"/>
  <c r="F338" i="4" s="1"/>
  <c r="H338" i="4" s="1"/>
  <c r="I338" i="4" s="1"/>
  <c r="M338" i="2"/>
  <c r="M258" i="2"/>
  <c r="D258" i="4"/>
  <c r="F258" i="4" s="1"/>
  <c r="H258" i="4" s="1"/>
  <c r="I258" i="4" s="1"/>
  <c r="M115" i="2"/>
  <c r="D115" i="4"/>
  <c r="F115" i="4" s="1"/>
  <c r="H115" i="4" s="1"/>
  <c r="I115" i="4" s="1"/>
  <c r="M154" i="2"/>
  <c r="D154" i="4"/>
  <c r="F154" i="4" s="1"/>
  <c r="H154" i="4" s="1"/>
  <c r="I154" i="4" s="1"/>
  <c r="D367" i="4"/>
  <c r="F367" i="4" s="1"/>
  <c r="H367" i="4" s="1"/>
  <c r="I367" i="4" s="1"/>
  <c r="M367" i="2"/>
  <c r="D247" i="4"/>
  <c r="F247" i="4" s="1"/>
  <c r="H247" i="4" s="1"/>
  <c r="I247" i="4" s="1"/>
  <c r="M247" i="2"/>
  <c r="M321" i="2"/>
  <c r="D321" i="4"/>
  <c r="F321" i="4" s="1"/>
  <c r="H321" i="4" s="1"/>
  <c r="I321" i="4" s="1"/>
  <c r="M60" i="2"/>
  <c r="D60" i="4"/>
  <c r="F60" i="4" s="1"/>
  <c r="H60" i="4" s="1"/>
  <c r="I60" i="4" s="1"/>
  <c r="M103" i="2"/>
  <c r="D103" i="4"/>
  <c r="F103" i="4" s="1"/>
  <c r="H103" i="4" s="1"/>
  <c r="I103" i="4" s="1"/>
  <c r="D263" i="4"/>
  <c r="F263" i="4" s="1"/>
  <c r="H263" i="4" s="1"/>
  <c r="I263" i="4" s="1"/>
  <c r="M263" i="2"/>
  <c r="M119" i="2"/>
  <c r="D119" i="4"/>
  <c r="F119" i="4" s="1"/>
  <c r="H119" i="4" s="1"/>
  <c r="I119" i="4" s="1"/>
  <c r="D14" i="4"/>
  <c r="F14" i="4" s="1"/>
  <c r="H14" i="4" s="1"/>
  <c r="I14" i="4" s="1"/>
  <c r="M14" i="2"/>
  <c r="D288" i="4"/>
  <c r="F288" i="4" s="1"/>
  <c r="H288" i="4" s="1"/>
  <c r="I288" i="4" s="1"/>
  <c r="M288" i="2"/>
  <c r="M153" i="2"/>
  <c r="D153" i="4"/>
  <c r="F153" i="4" s="1"/>
  <c r="H153" i="4" s="1"/>
  <c r="I153" i="4" s="1"/>
  <c r="M399" i="2"/>
  <c r="D399" i="4"/>
  <c r="F399" i="4" s="1"/>
  <c r="H399" i="4" s="1"/>
  <c r="I399" i="4" s="1"/>
  <c r="D324" i="4"/>
  <c r="F324" i="4" s="1"/>
  <c r="H324" i="4" s="1"/>
  <c r="I324" i="4" s="1"/>
  <c r="M324" i="2"/>
  <c r="M144" i="2"/>
  <c r="D144" i="4"/>
  <c r="F144" i="4" s="1"/>
  <c r="H144" i="4" s="1"/>
  <c r="I144" i="4" s="1"/>
  <c r="D135" i="4"/>
  <c r="F135" i="4" s="1"/>
  <c r="H135" i="4" s="1"/>
  <c r="I135" i="4" s="1"/>
  <c r="M135" i="2"/>
  <c r="M309" i="2"/>
  <c r="D309" i="4"/>
  <c r="F309" i="4" s="1"/>
  <c r="H309" i="4" s="1"/>
  <c r="I309" i="4" s="1"/>
  <c r="M307" i="2"/>
  <c r="D307" i="4"/>
  <c r="F307" i="4" s="1"/>
  <c r="H307" i="4" s="1"/>
  <c r="I307" i="4" s="1"/>
  <c r="M128" i="2"/>
  <c r="D128" i="4"/>
  <c r="F128" i="4" s="1"/>
  <c r="H128" i="4" s="1"/>
  <c r="I128" i="4" s="1"/>
  <c r="M39" i="2"/>
  <c r="D39" i="4"/>
  <c r="F39" i="4" s="1"/>
  <c r="H39" i="4" s="1"/>
  <c r="I39" i="4" s="1"/>
  <c r="D302" i="4"/>
  <c r="F302" i="4" s="1"/>
  <c r="H302" i="4" s="1"/>
  <c r="I302" i="4" s="1"/>
  <c r="M302" i="2"/>
  <c r="M332" i="2"/>
  <c r="D332" i="4"/>
  <c r="F332" i="4" s="1"/>
  <c r="H332" i="4" s="1"/>
  <c r="I332" i="4" s="1"/>
  <c r="D227" i="4"/>
  <c r="F227" i="4" s="1"/>
  <c r="H227" i="4" s="1"/>
  <c r="I227" i="4" s="1"/>
  <c r="M227" i="2"/>
  <c r="M354" i="2"/>
  <c r="D354" i="4"/>
  <c r="F354" i="4" s="1"/>
  <c r="H354" i="4" s="1"/>
  <c r="I354" i="4" s="1"/>
  <c r="M13" i="2"/>
  <c r="D13" i="4"/>
  <c r="F13" i="4" s="1"/>
  <c r="H13" i="4" s="1"/>
  <c r="I13" i="4" s="1"/>
  <c r="M407" i="2"/>
  <c r="D407" i="4"/>
  <c r="F407" i="4" s="1"/>
  <c r="H407" i="4" s="1"/>
  <c r="I407" i="4" s="1"/>
  <c r="M159" i="2"/>
  <c r="D159" i="4"/>
  <c r="F159" i="4" s="1"/>
  <c r="H159" i="4" s="1"/>
  <c r="I159" i="4" s="1"/>
  <c r="M270" i="2"/>
  <c r="D270" i="4"/>
  <c r="F270" i="4" s="1"/>
  <c r="H270" i="4" s="1"/>
  <c r="I270" i="4" s="1"/>
  <c r="D246" i="4"/>
  <c r="F246" i="4" s="1"/>
  <c r="H246" i="4" s="1"/>
  <c r="I246" i="4" s="1"/>
  <c r="M246" i="2"/>
  <c r="M10" i="2"/>
  <c r="D10" i="4"/>
  <c r="F10" i="4" s="1"/>
  <c r="H10" i="4" s="1"/>
  <c r="I10" i="4" s="1"/>
  <c r="D233" i="4"/>
  <c r="F233" i="4" s="1"/>
  <c r="H233" i="4" s="1"/>
  <c r="I233" i="4" s="1"/>
  <c r="M233" i="2"/>
  <c r="D176" i="4"/>
  <c r="F176" i="4" s="1"/>
  <c r="H176" i="4" s="1"/>
  <c r="I176" i="4" s="1"/>
  <c r="M176" i="2"/>
  <c r="D198" i="4"/>
  <c r="F198" i="4" s="1"/>
  <c r="H198" i="4" s="1"/>
  <c r="I198" i="4" s="1"/>
  <c r="M198" i="2"/>
  <c r="M325" i="2"/>
  <c r="D325" i="4"/>
  <c r="F325" i="4" s="1"/>
  <c r="H325" i="4" s="1"/>
  <c r="I325" i="4" s="1"/>
  <c r="D133" i="4"/>
  <c r="F133" i="4" s="1"/>
  <c r="H133" i="4" s="1"/>
  <c r="I133" i="4" s="1"/>
  <c r="M133" i="2"/>
  <c r="M136" i="2"/>
  <c r="D136" i="4"/>
  <c r="F136" i="4" s="1"/>
  <c r="H136" i="4" s="1"/>
  <c r="I136" i="4" s="1"/>
  <c r="M199" i="2"/>
  <c r="D199" i="4"/>
  <c r="F199" i="4" s="1"/>
  <c r="H199" i="4" s="1"/>
  <c r="I199" i="4" s="1"/>
  <c r="D248" i="4"/>
  <c r="F248" i="4" s="1"/>
  <c r="H248" i="4" s="1"/>
  <c r="I248" i="4" s="1"/>
  <c r="M248" i="2"/>
  <c r="M222" i="2"/>
  <c r="D222" i="4"/>
  <c r="F222" i="4" s="1"/>
  <c r="H222" i="4" s="1"/>
  <c r="I222" i="4" s="1"/>
  <c r="D79" i="4"/>
  <c r="F79" i="4" s="1"/>
  <c r="H79" i="4" s="1"/>
  <c r="I79" i="4" s="1"/>
  <c r="M79" i="2"/>
  <c r="D397" i="4"/>
  <c r="F397" i="4" s="1"/>
  <c r="H397" i="4" s="1"/>
  <c r="I397" i="4" s="1"/>
  <c r="M397" i="2"/>
  <c r="M403" i="2"/>
  <c r="D403" i="4"/>
  <c r="F403" i="4" s="1"/>
  <c r="H403" i="4" s="1"/>
  <c r="I403" i="4" s="1"/>
  <c r="D361" i="4"/>
  <c r="F361" i="4" s="1"/>
  <c r="H361" i="4" s="1"/>
  <c r="I361" i="4" s="1"/>
  <c r="M361" i="2"/>
  <c r="D97" i="4"/>
  <c r="F97" i="4" s="1"/>
  <c r="H97" i="4" s="1"/>
  <c r="I97" i="4" s="1"/>
  <c r="M97" i="2"/>
  <c r="D150" i="4"/>
  <c r="F150" i="4" s="1"/>
  <c r="H150" i="4" s="1"/>
  <c r="I150" i="4" s="1"/>
  <c r="M150" i="2"/>
  <c r="M329" i="2"/>
  <c r="D329" i="4"/>
  <c r="F329" i="4" s="1"/>
  <c r="H329" i="4" s="1"/>
  <c r="I329" i="4" s="1"/>
  <c r="M138" i="2"/>
  <c r="D138" i="4"/>
  <c r="F138" i="4" s="1"/>
  <c r="H138" i="4" s="1"/>
  <c r="I138" i="4" s="1"/>
  <c r="D312" i="4"/>
  <c r="F312" i="4" s="1"/>
  <c r="H312" i="4" s="1"/>
  <c r="I312" i="4" s="1"/>
  <c r="M312" i="2"/>
  <c r="M7" i="2"/>
  <c r="D7" i="4"/>
  <c r="F7" i="4" s="1"/>
  <c r="H7" i="4" s="1"/>
  <c r="I7" i="4" s="1"/>
  <c r="M132" i="2"/>
  <c r="D132" i="4"/>
  <c r="F132" i="4" s="1"/>
  <c r="H132" i="4" s="1"/>
  <c r="I132" i="4" s="1"/>
  <c r="M318" i="2"/>
  <c r="D318" i="4"/>
  <c r="F318" i="4" s="1"/>
  <c r="H318" i="4" s="1"/>
  <c r="I318" i="4" s="1"/>
  <c r="M238" i="2"/>
  <c r="D238" i="4"/>
  <c r="F238" i="4" s="1"/>
  <c r="H238" i="4" s="1"/>
  <c r="I238" i="4" s="1"/>
  <c r="M168" i="2"/>
  <c r="D168" i="4"/>
  <c r="F168" i="4" s="1"/>
  <c r="H168" i="4" s="1"/>
  <c r="I168" i="4" s="1"/>
  <c r="M41" i="2"/>
  <c r="D41" i="4"/>
  <c r="F41" i="4" s="1"/>
  <c r="H41" i="4" s="1"/>
  <c r="I41" i="4" s="1"/>
  <c r="D205" i="4"/>
  <c r="F205" i="4" s="1"/>
  <c r="H205" i="4" s="1"/>
  <c r="I205" i="4" s="1"/>
  <c r="M205" i="2"/>
  <c r="M294" i="2"/>
  <c r="D294" i="4"/>
  <c r="F294" i="4" s="1"/>
  <c r="H294" i="4" s="1"/>
  <c r="I294" i="4" s="1"/>
  <c r="D375" i="4"/>
  <c r="F375" i="4" s="1"/>
  <c r="H375" i="4" s="1"/>
  <c r="I375" i="4" s="1"/>
  <c r="M375" i="2"/>
  <c r="M311" i="2"/>
  <c r="D311" i="4"/>
  <c r="F311" i="4" s="1"/>
  <c r="H311" i="4" s="1"/>
  <c r="I311" i="4" s="1"/>
  <c r="M358" i="2"/>
  <c r="D358" i="4"/>
  <c r="F358" i="4" s="1"/>
  <c r="H358" i="4" s="1"/>
  <c r="I358" i="4" s="1"/>
  <c r="M400" i="2"/>
  <c r="D400" i="4"/>
  <c r="F400" i="4" s="1"/>
  <c r="H400" i="4" s="1"/>
  <c r="I400" i="4" s="1"/>
  <c r="D275" i="4"/>
  <c r="F275" i="4" s="1"/>
  <c r="H275" i="4" s="1"/>
  <c r="I275" i="4" s="1"/>
  <c r="M275" i="2"/>
  <c r="M299" i="2"/>
  <c r="D299" i="4"/>
  <c r="F299" i="4" s="1"/>
  <c r="H299" i="4" s="1"/>
  <c r="I299" i="4" s="1"/>
  <c r="M349" i="2"/>
  <c r="D349" i="4"/>
  <c r="F349" i="4" s="1"/>
  <c r="H349" i="4" s="1"/>
  <c r="I349" i="4" s="1"/>
  <c r="M34" i="2"/>
  <c r="D34" i="4"/>
  <c r="F34" i="4" s="1"/>
  <c r="H34" i="4" s="1"/>
  <c r="I34" i="4" s="1"/>
  <c r="D308" i="4"/>
  <c r="F308" i="4" s="1"/>
  <c r="H308" i="4" s="1"/>
  <c r="I308" i="4" s="1"/>
  <c r="M308" i="2"/>
  <c r="M259" i="2"/>
  <c r="D259" i="4"/>
  <c r="F259" i="4" s="1"/>
  <c r="H259" i="4" s="1"/>
  <c r="I259" i="4" s="1"/>
  <c r="D55" i="4"/>
  <c r="F55" i="4" s="1"/>
  <c r="H55" i="4" s="1"/>
  <c r="I55" i="4" s="1"/>
  <c r="M55" i="2"/>
  <c r="M174" i="2"/>
  <c r="D174" i="4"/>
  <c r="F174" i="4" s="1"/>
  <c r="H174" i="4" s="1"/>
  <c r="I174" i="4" s="1"/>
  <c r="M237" i="2"/>
  <c r="D237" i="4"/>
  <c r="F237" i="4" s="1"/>
  <c r="H237" i="4" s="1"/>
  <c r="I237" i="4" s="1"/>
  <c r="M152" i="2"/>
  <c r="D152" i="4"/>
  <c r="F152" i="4" s="1"/>
  <c r="H152" i="4" s="1"/>
  <c r="I152" i="4" s="1"/>
  <c r="M127" i="2"/>
  <c r="D127" i="4"/>
  <c r="F127" i="4" s="1"/>
  <c r="H127" i="4" s="1"/>
  <c r="I127" i="4" s="1"/>
  <c r="M337" i="2"/>
  <c r="D337" i="4"/>
  <c r="F337" i="4" s="1"/>
  <c r="H337" i="4" s="1"/>
  <c r="I337" i="4" s="1"/>
  <c r="D83" i="4"/>
  <c r="F83" i="4" s="1"/>
  <c r="H83" i="4" s="1"/>
  <c r="I83" i="4" s="1"/>
  <c r="M83" i="2"/>
  <c r="M190" i="2"/>
  <c r="D190" i="4"/>
  <c r="F190" i="4" s="1"/>
  <c r="H190" i="4" s="1"/>
  <c r="I190" i="4" s="1"/>
  <c r="M57" i="2"/>
  <c r="D57" i="4"/>
  <c r="F57" i="4" s="1"/>
  <c r="H57" i="4" s="1"/>
  <c r="I57" i="4" s="1"/>
  <c r="D373" i="4"/>
  <c r="F373" i="4" s="1"/>
  <c r="H373" i="4" s="1"/>
  <c r="I373" i="4" s="1"/>
  <c r="M373" i="2"/>
  <c r="M8" i="2"/>
  <c r="D8" i="4"/>
  <c r="F8" i="4" s="1"/>
  <c r="H8" i="4" s="1"/>
  <c r="I8" i="4" s="1"/>
  <c r="M81" i="2"/>
  <c r="D81" i="4"/>
  <c r="F81" i="4" s="1"/>
  <c r="H81" i="4" s="1"/>
  <c r="I81" i="4" s="1"/>
  <c r="M148" i="2"/>
  <c r="D148" i="4"/>
  <c r="F148" i="4" s="1"/>
  <c r="H148" i="4" s="1"/>
  <c r="I148" i="4" s="1"/>
  <c r="D180" i="4"/>
  <c r="F180" i="4" s="1"/>
  <c r="H180" i="4" s="1"/>
  <c r="I180" i="4" s="1"/>
  <c r="M180" i="2"/>
  <c r="M287" i="2"/>
  <c r="D287" i="4"/>
  <c r="F287" i="4" s="1"/>
  <c r="H287" i="4" s="1"/>
  <c r="I287" i="4" s="1"/>
  <c r="M164" i="2"/>
  <c r="D164" i="4"/>
  <c r="F164" i="4" s="1"/>
  <c r="H164" i="4" s="1"/>
  <c r="I164" i="4" s="1"/>
  <c r="D160" i="4"/>
  <c r="F160" i="4" s="1"/>
  <c r="H160" i="4" s="1"/>
  <c r="I160" i="4" s="1"/>
  <c r="M160" i="2"/>
  <c r="M131" i="2"/>
  <c r="D131" i="4"/>
  <c r="F131" i="4" s="1"/>
  <c r="H131" i="4" s="1"/>
  <c r="I131" i="4" s="1"/>
  <c r="M212" i="2"/>
  <c r="D212" i="4"/>
  <c r="F212" i="4" s="1"/>
  <c r="H212" i="4" s="1"/>
  <c r="I212" i="4" s="1"/>
  <c r="M25" i="2"/>
  <c r="D25" i="4"/>
  <c r="F25" i="4" s="1"/>
  <c r="H25" i="4" s="1"/>
  <c r="I25" i="4" s="1"/>
  <c r="M40" i="2"/>
  <c r="D40" i="4"/>
  <c r="F40" i="4" s="1"/>
  <c r="H40" i="4" s="1"/>
  <c r="I40" i="4" s="1"/>
  <c r="M47" i="2"/>
  <c r="D47" i="4"/>
  <c r="F47" i="4" s="1"/>
  <c r="H47" i="4" s="1"/>
  <c r="I47" i="4" s="1"/>
  <c r="M204" i="2"/>
  <c r="D204" i="4"/>
  <c r="F204" i="4" s="1"/>
  <c r="H204" i="4" s="1"/>
  <c r="I204" i="4" s="1"/>
  <c r="M187" i="2"/>
  <c r="D187" i="4"/>
  <c r="F187" i="4" s="1"/>
  <c r="H187" i="4" s="1"/>
  <c r="I187" i="4" s="1"/>
  <c r="D368" i="4"/>
  <c r="F368" i="4" s="1"/>
  <c r="H368" i="4" s="1"/>
  <c r="I368" i="4" s="1"/>
  <c r="M368" i="2"/>
  <c r="D244" i="4"/>
  <c r="F244" i="4" s="1"/>
  <c r="H244" i="4" s="1"/>
  <c r="I244" i="4" s="1"/>
  <c r="M244" i="2"/>
  <c r="M279" i="2"/>
  <c r="D279" i="4"/>
  <c r="F279" i="4" s="1"/>
  <c r="H279" i="4" s="1"/>
  <c r="I279" i="4" s="1"/>
  <c r="M269" i="2"/>
  <c r="D269" i="4"/>
  <c r="F269" i="4" s="1"/>
  <c r="H269" i="4" s="1"/>
  <c r="I269" i="4" s="1"/>
  <c r="M23" i="2"/>
  <c r="D23" i="4"/>
  <c r="F23" i="4" s="1"/>
  <c r="H23" i="4" s="1"/>
  <c r="I23" i="4" s="1"/>
  <c r="M365" i="2"/>
  <c r="D365" i="4"/>
  <c r="F365" i="4" s="1"/>
  <c r="H365" i="4" s="1"/>
  <c r="I365" i="4" s="1"/>
  <c r="D98" i="4"/>
  <c r="F98" i="4" s="1"/>
  <c r="H98" i="4" s="1"/>
  <c r="I98" i="4" s="1"/>
  <c r="M98" i="2"/>
  <c r="M124" i="2"/>
  <c r="D124" i="4"/>
  <c r="F124" i="4" s="1"/>
  <c r="H124" i="4" s="1"/>
  <c r="I124" i="4" s="1"/>
  <c r="M113" i="2"/>
  <c r="D113" i="4"/>
  <c r="F113" i="4" s="1"/>
  <c r="H113" i="4" s="1"/>
  <c r="I113" i="4" s="1"/>
  <c r="D355" i="4"/>
  <c r="F355" i="4" s="1"/>
  <c r="H355" i="4" s="1"/>
  <c r="I355" i="4" s="1"/>
  <c r="M355" i="2"/>
  <c r="M24" i="2"/>
  <c r="D24" i="4"/>
  <c r="F24" i="4" s="1"/>
  <c r="H24" i="4" s="1"/>
  <c r="I24" i="4" s="1"/>
  <c r="D265" i="4"/>
  <c r="F265" i="4" s="1"/>
  <c r="H265" i="4" s="1"/>
  <c r="I265" i="4" s="1"/>
  <c r="M265" i="2"/>
  <c r="D331" i="4"/>
  <c r="F331" i="4" s="1"/>
  <c r="H331" i="4" s="1"/>
  <c r="I331" i="4" s="1"/>
  <c r="M331" i="2"/>
  <c r="M232" i="2"/>
  <c r="D232" i="4"/>
  <c r="F232" i="4" s="1"/>
  <c r="H232" i="4" s="1"/>
  <c r="I232" i="4" s="1"/>
  <c r="D298" i="4"/>
  <c r="F298" i="4" s="1"/>
  <c r="H298" i="4" s="1"/>
  <c r="I298" i="4" s="1"/>
  <c r="M298" i="2"/>
  <c r="M141" i="2"/>
  <c r="D141" i="4"/>
  <c r="F141" i="4" s="1"/>
  <c r="H141" i="4" s="1"/>
  <c r="I141" i="4" s="1"/>
  <c r="D123" i="4"/>
  <c r="F123" i="4" s="1"/>
  <c r="H123" i="4" s="1"/>
  <c r="I123" i="4" s="1"/>
  <c r="M123" i="2"/>
  <c r="D348" i="4"/>
  <c r="F348" i="4" s="1"/>
  <c r="H348" i="4" s="1"/>
  <c r="I348" i="4" s="1"/>
  <c r="M348" i="2"/>
  <c r="M223" i="2"/>
  <c r="D223" i="4"/>
  <c r="F223" i="4" s="1"/>
  <c r="H223" i="4" s="1"/>
  <c r="I223" i="4" s="1"/>
  <c r="D316" i="4"/>
  <c r="F316" i="4" s="1"/>
  <c r="H316" i="4" s="1"/>
  <c r="I316" i="4" s="1"/>
  <c r="M316" i="2"/>
  <c r="M66" i="2"/>
  <c r="D66" i="4"/>
  <c r="F66" i="4" s="1"/>
  <c r="H66" i="4" s="1"/>
  <c r="I66" i="4" s="1"/>
  <c r="D406" i="4"/>
  <c r="F406" i="4" s="1"/>
  <c r="H406" i="4" s="1"/>
  <c r="I406" i="4" s="1"/>
  <c r="M406" i="2"/>
  <c r="M240" i="2"/>
  <c r="D240" i="4"/>
  <c r="F240" i="4" s="1"/>
  <c r="H240" i="4" s="1"/>
  <c r="I240" i="4" s="1"/>
  <c r="D334" i="4"/>
  <c r="F334" i="4" s="1"/>
  <c r="H334" i="4" s="1"/>
  <c r="I334" i="4" s="1"/>
  <c r="M334" i="2"/>
  <c r="M71" i="2"/>
  <c r="D71" i="4"/>
  <c r="F71" i="4" s="1"/>
  <c r="H71" i="4" s="1"/>
  <c r="I71" i="4" s="1"/>
  <c r="M402" i="2"/>
  <c r="D402" i="4"/>
  <c r="F402" i="4" s="1"/>
  <c r="H402" i="4" s="1"/>
  <c r="I402" i="4" s="1"/>
  <c r="M129" i="2"/>
  <c r="D129" i="4"/>
  <c r="F129" i="4" s="1"/>
  <c r="H129" i="4" s="1"/>
  <c r="I129" i="4" s="1"/>
  <c r="D327" i="4"/>
  <c r="F327" i="4" s="1"/>
  <c r="H327" i="4" s="1"/>
  <c r="I327" i="4" s="1"/>
  <c r="M327" i="2"/>
  <c r="D52" i="4"/>
  <c r="F52" i="4" s="1"/>
  <c r="H52" i="4" s="1"/>
  <c r="I52" i="4" s="1"/>
  <c r="M52" i="2"/>
  <c r="M313" i="2"/>
  <c r="D313" i="4"/>
  <c r="F313" i="4" s="1"/>
  <c r="H313" i="4" s="1"/>
  <c r="I313" i="4" s="1"/>
  <c r="M377" i="2"/>
  <c r="D377" i="4"/>
  <c r="F377" i="4" s="1"/>
  <c r="H377" i="4" s="1"/>
  <c r="I377" i="4" s="1"/>
  <c r="M91" i="2"/>
  <c r="D91" i="4"/>
  <c r="F91" i="4" s="1"/>
  <c r="H91" i="4" s="1"/>
  <c r="I91" i="4" s="1"/>
  <c r="D214" i="4"/>
  <c r="F214" i="4" s="1"/>
  <c r="H214" i="4" s="1"/>
  <c r="I214" i="4" s="1"/>
  <c r="M214" i="2"/>
  <c r="D333" i="4"/>
  <c r="F333" i="4" s="1"/>
  <c r="H333" i="4" s="1"/>
  <c r="I333" i="4" s="1"/>
  <c r="M333" i="2"/>
  <c r="D182" i="4"/>
  <c r="F182" i="4" s="1"/>
  <c r="H182" i="4" s="1"/>
  <c r="I182" i="4" s="1"/>
  <c r="M182" i="2"/>
  <c r="M250" i="2"/>
  <c r="D250" i="4"/>
  <c r="F250" i="4" s="1"/>
  <c r="H250" i="4" s="1"/>
  <c r="I250" i="4" s="1"/>
  <c r="D388" i="4"/>
  <c r="F388" i="4" s="1"/>
  <c r="H388" i="4" s="1"/>
  <c r="I388" i="4" s="1"/>
  <c r="M388" i="2"/>
  <c r="M84" i="2"/>
  <c r="D84" i="4"/>
  <c r="F84" i="4" s="1"/>
  <c r="H84" i="4" s="1"/>
  <c r="I84" i="4" s="1"/>
  <c r="M262" i="2"/>
  <c r="D262" i="4"/>
  <c r="F262" i="4" s="1"/>
  <c r="H262" i="4" s="1"/>
  <c r="I262" i="4" s="1"/>
  <c r="M146" i="2"/>
  <c r="D146" i="4"/>
  <c r="F146" i="4" s="1"/>
  <c r="H146" i="4" s="1"/>
  <c r="I146" i="4" s="1"/>
  <c r="M54" i="2"/>
  <c r="D54" i="4"/>
  <c r="F54" i="4" s="1"/>
  <c r="H54" i="4" s="1"/>
  <c r="I54" i="4" s="1"/>
  <c r="M339" i="2"/>
  <c r="D339" i="4"/>
  <c r="F339" i="4" s="1"/>
  <c r="H339" i="4" s="1"/>
  <c r="I339" i="4" s="1"/>
  <c r="M70" i="2"/>
  <c r="D70" i="4"/>
  <c r="F70" i="4" s="1"/>
  <c r="H70" i="4" s="1"/>
  <c r="I70" i="4" s="1"/>
  <c r="M45" i="2"/>
  <c r="D45" i="4"/>
  <c r="F45" i="4" s="1"/>
  <c r="H45" i="4" s="1"/>
  <c r="I45" i="4" s="1"/>
  <c r="M51" i="2"/>
  <c r="D51" i="4"/>
  <c r="F51" i="4" s="1"/>
  <c r="H51" i="4" s="1"/>
  <c r="I51" i="4" s="1"/>
  <c r="M137" i="2"/>
  <c r="D137" i="4"/>
  <c r="F137" i="4" s="1"/>
  <c r="H137" i="4" s="1"/>
  <c r="I137" i="4" s="1"/>
  <c r="M396" i="2"/>
  <c r="D396" i="4"/>
  <c r="F396" i="4" s="1"/>
  <c r="H396" i="4" s="1"/>
  <c r="I396" i="4" s="1"/>
  <c r="M62" i="2"/>
  <c r="D62" i="4"/>
  <c r="F62" i="4" s="1"/>
  <c r="H62" i="4" s="1"/>
  <c r="I62" i="4" s="1"/>
  <c r="D117" i="4"/>
  <c r="F117" i="4" s="1"/>
  <c r="H117" i="4" s="1"/>
  <c r="I117" i="4" s="1"/>
  <c r="M117" i="2"/>
  <c r="M209" i="2"/>
  <c r="D209" i="4"/>
  <c r="F209" i="4" s="1"/>
  <c r="H209" i="4" s="1"/>
  <c r="I209" i="4" s="1"/>
  <c r="M350" i="2"/>
  <c r="D350" i="4"/>
  <c r="F350" i="4" s="1"/>
  <c r="H350" i="4" s="1"/>
  <c r="I350" i="4" s="1"/>
  <c r="M158" i="2"/>
  <c r="D158" i="4"/>
  <c r="F158" i="4" s="1"/>
  <c r="H158" i="4" s="1"/>
  <c r="I158" i="4" s="1"/>
  <c r="M31" i="2"/>
  <c r="D31" i="4"/>
  <c r="F31" i="4" s="1"/>
  <c r="H31" i="4" s="1"/>
  <c r="I31" i="4" s="1"/>
  <c r="D50" i="4"/>
  <c r="F50" i="4" s="1"/>
  <c r="H50" i="4" s="1"/>
  <c r="I50" i="4" s="1"/>
  <c r="M50" i="2"/>
  <c r="D357" i="4"/>
  <c r="F357" i="4" s="1"/>
  <c r="H357" i="4" s="1"/>
  <c r="I357" i="4" s="1"/>
  <c r="M357" i="2"/>
  <c r="M401" i="2"/>
  <c r="D401" i="4"/>
  <c r="F401" i="4" s="1"/>
  <c r="H401" i="4" s="1"/>
  <c r="I401" i="4" s="1"/>
  <c r="D18" i="4"/>
  <c r="F18" i="4" s="1"/>
  <c r="H18" i="4" s="1"/>
  <c r="I18" i="4" s="1"/>
  <c r="M18" i="2"/>
  <c r="M75" i="2"/>
  <c r="D75" i="4"/>
  <c r="F75" i="4" s="1"/>
  <c r="H75" i="4" s="1"/>
  <c r="I75" i="4" s="1"/>
  <c r="M195" i="2"/>
  <c r="D195" i="4"/>
  <c r="F195" i="4" s="1"/>
  <c r="H195" i="4" s="1"/>
  <c r="I195" i="4" s="1"/>
  <c r="M383" i="2"/>
  <c r="D383" i="4"/>
  <c r="F383" i="4" s="1"/>
  <c r="H383" i="4" s="1"/>
  <c r="I383" i="4" s="1"/>
  <c r="D353" i="4"/>
  <c r="F353" i="4" s="1"/>
  <c r="H353" i="4" s="1"/>
  <c r="I353" i="4" s="1"/>
  <c r="M353" i="2"/>
  <c r="D165" i="4"/>
  <c r="F165" i="4" s="1"/>
  <c r="H165" i="4" s="1"/>
  <c r="I165" i="4" s="1"/>
  <c r="M165" i="2"/>
  <c r="M384" i="2"/>
  <c r="D384" i="4"/>
  <c r="F384" i="4" s="1"/>
  <c r="H384" i="4" s="1"/>
  <c r="I384" i="4" s="1"/>
  <c r="M96" i="2"/>
  <c r="D96" i="4"/>
  <c r="F96" i="4" s="1"/>
  <c r="H96" i="4" s="1"/>
  <c r="I96" i="4" s="1"/>
  <c r="D59" i="4"/>
  <c r="F59" i="4" s="1"/>
  <c r="H59" i="4" s="1"/>
  <c r="I59" i="4" s="1"/>
  <c r="M59" i="2"/>
  <c r="D109" i="4"/>
  <c r="F109" i="4" s="1"/>
  <c r="H109" i="4" s="1"/>
  <c r="I109" i="4" s="1"/>
  <c r="M109" i="2"/>
  <c r="BZ11" i="1" l="1"/>
  <c r="DM11" i="1" s="1"/>
  <c r="BU11" i="1"/>
  <c r="BW11" i="1"/>
  <c r="DJ11" i="1" s="1"/>
  <c r="BV11" i="1"/>
  <c r="BY11" i="1"/>
  <c r="BX11" i="1"/>
  <c r="DK11" i="1" s="1"/>
  <c r="AT11" i="1"/>
  <c r="CG11" i="1" s="1"/>
  <c r="BV200" i="1" l="1"/>
  <c r="BU200" i="1"/>
  <c r="BX200" i="1"/>
  <c r="DK200" i="1" s="1"/>
  <c r="BW200" i="1"/>
  <c r="DJ200" i="1" s="1"/>
  <c r="BZ200" i="1"/>
  <c r="DM200" i="1" s="1"/>
  <c r="BR11" i="1"/>
  <c r="DE11" i="1" s="1"/>
  <c r="AU11" i="1"/>
  <c r="CH11" i="1" s="1"/>
  <c r="BY200" i="1"/>
  <c r="O5" i="2"/>
  <c r="DI11" i="1"/>
  <c r="G5" i="2"/>
  <c r="DL11" i="1"/>
  <c r="P5" i="2"/>
  <c r="N5" i="2"/>
  <c r="Q5" i="2" s="1"/>
  <c r="R5" i="2" s="1"/>
  <c r="DH11" i="1"/>
  <c r="F5" i="2"/>
  <c r="I5" i="2" s="1"/>
  <c r="J5" i="2" s="1"/>
  <c r="K5" i="2" s="1"/>
  <c r="AS11" i="1"/>
  <c r="AT200" i="1"/>
  <c r="CG200" i="1" s="1"/>
  <c r="T5" i="2" l="1"/>
  <c r="U5" i="2" s="1"/>
  <c r="BW17" i="1"/>
  <c r="DJ17" i="1" s="1"/>
  <c r="BZ17" i="1"/>
  <c r="DM17" i="1" s="1"/>
  <c r="AU200" i="1"/>
  <c r="CH200" i="1" s="1"/>
  <c r="BX17" i="1"/>
  <c r="DK17" i="1" s="1"/>
  <c r="BY17" i="1"/>
  <c r="BR200" i="1"/>
  <c r="DE200" i="1" s="1"/>
  <c r="CF11" i="1"/>
  <c r="O197" i="2"/>
  <c r="DI200" i="1"/>
  <c r="G197" i="2"/>
  <c r="P197" i="2"/>
  <c r="DL200" i="1"/>
  <c r="DH200" i="1"/>
  <c r="N197" i="2"/>
  <c r="Q197" i="2" s="1"/>
  <c r="R197" i="2" s="1"/>
  <c r="F197" i="2"/>
  <c r="BV17" i="1"/>
  <c r="BU17" i="1"/>
  <c r="AV11" i="1"/>
  <c r="CI11" i="1" s="1"/>
  <c r="AS200" i="1"/>
  <c r="AW11" i="1"/>
  <c r="CJ11" i="1" s="1"/>
  <c r="AT17" i="1"/>
  <c r="CG17" i="1" s="1"/>
  <c r="BM200" i="1"/>
  <c r="CZ200" i="1" s="1"/>
  <c r="I197" i="2" l="1"/>
  <c r="J197" i="2" s="1"/>
  <c r="K197" i="2" s="1"/>
  <c r="T197" i="2" s="1"/>
  <c r="U197" i="2" s="1"/>
  <c r="BY22" i="1"/>
  <c r="BW22" i="1"/>
  <c r="DJ22" i="1" s="1"/>
  <c r="BU22" i="1"/>
  <c r="BQ11" i="1"/>
  <c r="DD11" i="1" s="1"/>
  <c r="AY11" i="1"/>
  <c r="CL11" i="1" s="1"/>
  <c r="BI11" i="1"/>
  <c r="CV11" i="1" s="1"/>
  <c r="BA200" i="1"/>
  <c r="CN200" i="1" s="1"/>
  <c r="AX11" i="1"/>
  <c r="CK11" i="1" s="1"/>
  <c r="BD200" i="1"/>
  <c r="CQ200" i="1" s="1"/>
  <c r="G11" i="2"/>
  <c r="DI17" i="1"/>
  <c r="O11" i="2"/>
  <c r="BV22" i="1"/>
  <c r="BR17" i="1"/>
  <c r="DE17" i="1" s="1"/>
  <c r="BH11" i="1"/>
  <c r="CU11" i="1" s="1"/>
  <c r="AX200" i="1"/>
  <c r="CK200" i="1" s="1"/>
  <c r="AU17" i="1"/>
  <c r="CH17" i="1" s="1"/>
  <c r="CF200" i="1"/>
  <c r="BB11" i="1"/>
  <c r="CO11" i="1" s="1"/>
  <c r="BD11" i="1"/>
  <c r="CQ11" i="1" s="1"/>
  <c r="BL11" i="1"/>
  <c r="CY11" i="1" s="1"/>
  <c r="BC11" i="1"/>
  <c r="CP11" i="1" s="1"/>
  <c r="BX22" i="1"/>
  <c r="DK22" i="1" s="1"/>
  <c r="BO11" i="1"/>
  <c r="DB11" i="1" s="1"/>
  <c r="BJ11" i="1"/>
  <c r="CW11" i="1" s="1"/>
  <c r="BF11" i="1"/>
  <c r="CS11" i="1" s="1"/>
  <c r="BG11" i="1"/>
  <c r="CT11" i="1" s="1"/>
  <c r="BN11" i="1"/>
  <c r="DA11" i="1" s="1"/>
  <c r="AZ11" i="1"/>
  <c r="CM11" i="1" s="1"/>
  <c r="BP11" i="1"/>
  <c r="DC11" i="1" s="1"/>
  <c r="F11" i="2"/>
  <c r="I11" i="2" s="1"/>
  <c r="J11" i="2" s="1"/>
  <c r="K11" i="2" s="1"/>
  <c r="DH17" i="1"/>
  <c r="N11" i="2"/>
  <c r="DL17" i="1"/>
  <c r="P11" i="2"/>
  <c r="BZ22" i="1"/>
  <c r="DM22" i="1" s="1"/>
  <c r="BK11" i="1"/>
  <c r="CX11" i="1" s="1"/>
  <c r="BE11" i="1"/>
  <c r="CR11" i="1" s="1"/>
  <c r="BM11" i="1"/>
  <c r="CZ11" i="1" s="1"/>
  <c r="BA11" i="1"/>
  <c r="CN11" i="1" s="1"/>
  <c r="AV17" i="1"/>
  <c r="CI17" i="1" s="1"/>
  <c r="AV200" i="1"/>
  <c r="CI200" i="1" s="1"/>
  <c r="AT22" i="1"/>
  <c r="CG22" i="1" s="1"/>
  <c r="AW200" i="1"/>
  <c r="CJ200" i="1" s="1"/>
  <c r="BM17" i="1"/>
  <c r="CZ17" i="1" s="1"/>
  <c r="BH200" i="1" l="1"/>
  <c r="CU200" i="1" s="1"/>
  <c r="BI200" i="1"/>
  <c r="CV200" i="1" s="1"/>
  <c r="BO200" i="1"/>
  <c r="DB200" i="1" s="1"/>
  <c r="BP17" i="1"/>
  <c r="DC17" i="1" s="1"/>
  <c r="BP200" i="1"/>
  <c r="DC200" i="1" s="1"/>
  <c r="BC200" i="1"/>
  <c r="CP200" i="1" s="1"/>
  <c r="BL17" i="1"/>
  <c r="CY17" i="1" s="1"/>
  <c r="BB17" i="1"/>
  <c r="CO17" i="1" s="1"/>
  <c r="Q11" i="2"/>
  <c r="R11" i="2" s="1"/>
  <c r="T11" i="2" s="1"/>
  <c r="U11" i="2" s="1"/>
  <c r="BQ200" i="1"/>
  <c r="DD200" i="1" s="1"/>
  <c r="AY200" i="1"/>
  <c r="CL200" i="1" s="1"/>
  <c r="BK200" i="1"/>
  <c r="CX200" i="1" s="1"/>
  <c r="BT11" i="1"/>
  <c r="DG11" i="1" s="1"/>
  <c r="BS11" i="1"/>
  <c r="DF11" i="1" s="1"/>
  <c r="AU22" i="1"/>
  <c r="CH22" i="1" s="1"/>
  <c r="AX17" i="1"/>
  <c r="CK17" i="1" s="1"/>
  <c r="BB200" i="1"/>
  <c r="CO200" i="1" s="1"/>
  <c r="BL200" i="1"/>
  <c r="CY200" i="1" s="1"/>
  <c r="O16" i="2"/>
  <c r="DI22" i="1"/>
  <c r="G16" i="2"/>
  <c r="BJ200" i="1"/>
  <c r="CW200" i="1" s="1"/>
  <c r="BG200" i="1"/>
  <c r="CT200" i="1" s="1"/>
  <c r="BR22" i="1"/>
  <c r="DE22" i="1" s="1"/>
  <c r="BE200" i="1"/>
  <c r="CR200" i="1" s="1"/>
  <c r="AS17" i="1"/>
  <c r="DH22" i="1"/>
  <c r="N16" i="2"/>
  <c r="Q16" i="2" s="1"/>
  <c r="R16" i="2" s="1"/>
  <c r="F16" i="2"/>
  <c r="I16" i="2" s="1"/>
  <c r="J16" i="2" s="1"/>
  <c r="K16" i="2" s="1"/>
  <c r="P16" i="2"/>
  <c r="DL22" i="1"/>
  <c r="BF200" i="1"/>
  <c r="CS200" i="1" s="1"/>
  <c r="BN200" i="1"/>
  <c r="DA200" i="1" s="1"/>
  <c r="AZ200" i="1"/>
  <c r="CM200" i="1" s="1"/>
  <c r="BD17" i="1"/>
  <c r="CQ17" i="1" s="1"/>
  <c r="BA17" i="1"/>
  <c r="CN17" i="1" s="1"/>
  <c r="CA11" i="1"/>
  <c r="AV22" i="1"/>
  <c r="CI22" i="1" s="1"/>
  <c r="AW17" i="1"/>
  <c r="CJ17" i="1" s="1"/>
  <c r="BM22" i="1"/>
  <c r="CZ22" i="1" s="1"/>
  <c r="BJ17" i="1" l="1"/>
  <c r="CW17" i="1" s="1"/>
  <c r="AX22" i="1"/>
  <c r="CK22" i="1" s="1"/>
  <c r="BP22" i="1"/>
  <c r="DC22" i="1" s="1"/>
  <c r="BE22" i="1"/>
  <c r="CR22" i="1" s="1"/>
  <c r="BD22" i="1"/>
  <c r="CQ22" i="1" s="1"/>
  <c r="AS22" i="1"/>
  <c r="BC17" i="1"/>
  <c r="CP17" i="1" s="1"/>
  <c r="CF17" i="1"/>
  <c r="BE17" i="1"/>
  <c r="CR17" i="1" s="1"/>
  <c r="BO17" i="1"/>
  <c r="DB17" i="1" s="1"/>
  <c r="BQ17" i="1"/>
  <c r="DD17" i="1" s="1"/>
  <c r="BG17" i="1"/>
  <c r="CT17" i="1" s="1"/>
  <c r="BH17" i="1"/>
  <c r="CU17" i="1" s="1"/>
  <c r="BL22" i="1"/>
  <c r="CY22" i="1" s="1"/>
  <c r="T16" i="2"/>
  <c r="U16" i="2" s="1"/>
  <c r="I10" i="5"/>
  <c r="BK17" i="1"/>
  <c r="CX17" i="1" s="1"/>
  <c r="AZ17" i="1"/>
  <c r="CM17" i="1" s="1"/>
  <c r="AY17" i="1"/>
  <c r="CL17" i="1" s="1"/>
  <c r="BI17" i="1"/>
  <c r="CV17" i="1" s="1"/>
  <c r="BF17" i="1"/>
  <c r="CS17" i="1" s="1"/>
  <c r="BN17" i="1"/>
  <c r="DA17" i="1" s="1"/>
  <c r="BA22" i="1"/>
  <c r="CN22" i="1" s="1"/>
  <c r="BB22" i="1"/>
  <c r="CO22" i="1" s="1"/>
  <c r="BS200" i="1"/>
  <c r="AW22" i="1"/>
  <c r="CJ22" i="1" s="1"/>
  <c r="BQ22" i="1" l="1"/>
  <c r="DD22" i="1" s="1"/>
  <c r="BF22" i="1"/>
  <c r="CS22" i="1" s="1"/>
  <c r="BK22" i="1"/>
  <c r="CX22" i="1" s="1"/>
  <c r="BN22" i="1"/>
  <c r="DA22" i="1" s="1"/>
  <c r="BC22" i="1"/>
  <c r="CP22" i="1" s="1"/>
  <c r="BI22" i="1"/>
  <c r="CV22" i="1" s="1"/>
  <c r="BO22" i="1"/>
  <c r="DB22" i="1" s="1"/>
  <c r="DF200" i="1"/>
  <c r="BJ22" i="1"/>
  <c r="CW22" i="1" s="1"/>
  <c r="BH22" i="1"/>
  <c r="CU22" i="1" s="1"/>
  <c r="BG22" i="1"/>
  <c r="CT22" i="1" s="1"/>
  <c r="AY22" i="1"/>
  <c r="CL22" i="1" s="1"/>
  <c r="AZ22" i="1"/>
  <c r="CM22" i="1" s="1"/>
  <c r="CF22" i="1"/>
  <c r="BT200" i="1"/>
  <c r="DG200" i="1" s="1"/>
  <c r="I199" i="5" s="1"/>
  <c r="BS17" i="1"/>
  <c r="DF17" i="1" s="1"/>
  <c r="CA200" i="1" l="1"/>
  <c r="BT17" i="1"/>
  <c r="DG17" i="1" s="1"/>
  <c r="CA17" i="1" l="1"/>
  <c r="BS22" i="1"/>
  <c r="I16" i="5"/>
  <c r="DF22" i="1" l="1"/>
  <c r="BT22" i="1"/>
  <c r="DG22" i="1" s="1"/>
  <c r="CB11" i="1"/>
  <c r="DN11" i="1" l="1"/>
  <c r="CA22" i="1"/>
  <c r="I21" i="5"/>
  <c r="CB200" i="1" l="1"/>
  <c r="DN200" i="1" s="1"/>
  <c r="J199" i="5" s="1"/>
  <c r="CB22" i="1"/>
  <c r="DN22" i="1" s="1"/>
  <c r="J10" i="5"/>
  <c r="CB17" i="1" l="1"/>
  <c r="DN17" i="1" s="1"/>
  <c r="J16" i="5" s="1"/>
  <c r="J21" i="5"/>
  <c r="F2" i="6" l="1"/>
  <c r="G2" i="6" l="1"/>
  <c r="F3" i="6" l="1"/>
  <c r="F5" i="6" l="1"/>
  <c r="G5" i="6" s="1"/>
  <c r="G3" i="6"/>
  <c r="F7" i="6" l="1"/>
  <c r="G7" i="6" s="1"/>
  <c r="F9" i="6" l="1"/>
  <c r="G9" i="6" s="1"/>
  <c r="CC200" i="1" l="1"/>
  <c r="CC11" i="1"/>
  <c r="DO11" i="1" l="1"/>
  <c r="CD11" i="1"/>
  <c r="H10" i="5" s="1"/>
  <c r="L10" i="5" s="1"/>
  <c r="DO200" i="1"/>
  <c r="CD200" i="1"/>
  <c r="H199" i="5" s="1"/>
  <c r="L199" i="5" s="1"/>
  <c r="K199" i="5" l="1"/>
  <c r="DP200" i="1"/>
  <c r="K10" i="5"/>
  <c r="DP11" i="1"/>
  <c r="CC17" i="1" l="1"/>
  <c r="DO17" i="1" l="1"/>
  <c r="CD17" i="1"/>
  <c r="H16" i="5" s="1"/>
  <c r="L16" i="5" s="1"/>
  <c r="CC22" i="1" l="1"/>
  <c r="K16" i="5"/>
  <c r="DP17" i="1"/>
  <c r="DO22" i="1" l="1"/>
  <c r="CD22" i="1"/>
  <c r="H21" i="5" s="1"/>
  <c r="L21" i="5" s="1"/>
  <c r="K21" i="5" l="1"/>
  <c r="DP22" i="1"/>
  <c r="F149" i="6" l="1"/>
  <c r="G149" i="6" s="1"/>
  <c r="F314" i="6"/>
  <c r="G314" i="6" s="1"/>
  <c r="F269" i="6"/>
  <c r="G269" i="6" s="1"/>
  <c r="F126" i="6"/>
  <c r="G126" i="6" s="1"/>
  <c r="F380" i="6"/>
  <c r="G380" i="6" s="1"/>
  <c r="F346" i="6"/>
  <c r="G346" i="6" s="1"/>
  <c r="F311" i="6"/>
  <c r="G311" i="6" s="1"/>
  <c r="F385" i="6"/>
  <c r="G385" i="6" s="1"/>
  <c r="F358" i="6"/>
  <c r="G358" i="6" s="1"/>
  <c r="F157" i="6"/>
  <c r="G157" i="6" s="1"/>
  <c r="F50" i="6"/>
  <c r="G50" i="6" s="1"/>
  <c r="F268" i="6"/>
  <c r="G268" i="6" s="1"/>
  <c r="F16" i="6"/>
  <c r="G16" i="6" s="1"/>
  <c r="F359" i="6"/>
  <c r="G359" i="6" s="1"/>
  <c r="F274" i="6"/>
  <c r="G274" i="6" s="1"/>
  <c r="F278" i="6"/>
  <c r="G278" i="6" s="1"/>
  <c r="F133" i="6"/>
  <c r="G133" i="6" s="1"/>
  <c r="F251" i="6"/>
  <c r="G251" i="6" s="1"/>
  <c r="F228" i="6"/>
  <c r="G228" i="6" s="1"/>
  <c r="F131" i="6"/>
  <c r="G131" i="6" s="1"/>
  <c r="F60" i="6"/>
  <c r="G60" i="6" s="1"/>
  <c r="F55" i="6"/>
  <c r="G55" i="6" s="1"/>
  <c r="F249" i="6"/>
  <c r="G249" i="6" s="1"/>
  <c r="F62" i="6"/>
  <c r="G62" i="6" s="1"/>
  <c r="F85" i="6"/>
  <c r="G85" i="6" s="1"/>
  <c r="F266" i="6"/>
  <c r="G266" i="6" s="1"/>
  <c r="F132" i="6"/>
  <c r="G132" i="6" s="1"/>
  <c r="F243" i="6"/>
  <c r="G243" i="6" s="1"/>
  <c r="F87" i="6"/>
  <c r="G87" i="6" s="1"/>
  <c r="F77" i="6"/>
  <c r="G77" i="6" s="1"/>
  <c r="F200" i="6"/>
  <c r="G200" i="6" s="1"/>
  <c r="F386" i="6"/>
  <c r="G386" i="6" s="1"/>
  <c r="F223" i="6"/>
  <c r="G223" i="6" s="1"/>
  <c r="F66" i="6"/>
  <c r="G66" i="6" s="1"/>
  <c r="F196" i="6"/>
  <c r="G196" i="6" s="1"/>
  <c r="F354" i="6"/>
  <c r="G354" i="6" s="1"/>
  <c r="F215" i="6"/>
  <c r="G215" i="6" s="1"/>
  <c r="F401" i="6"/>
  <c r="G401" i="6" s="1"/>
  <c r="F262" i="6"/>
  <c r="G262" i="6" s="1"/>
  <c r="F125" i="6"/>
  <c r="G125" i="6" s="1"/>
  <c r="F91" i="6"/>
  <c r="G91" i="6" s="1"/>
  <c r="F220" i="6"/>
  <c r="G220" i="6" s="1"/>
  <c r="F52" i="6"/>
  <c r="G52" i="6" s="1"/>
  <c r="F167" i="6"/>
  <c r="G167" i="6" s="1"/>
  <c r="F313" i="6"/>
  <c r="G313" i="6" s="1"/>
  <c r="F182" i="6"/>
  <c r="G182" i="6" s="1"/>
  <c r="F272" i="6"/>
  <c r="G272" i="6" s="1"/>
  <c r="F355" i="6"/>
  <c r="G355" i="6" s="1"/>
  <c r="F399" i="6"/>
  <c r="G399" i="6" s="1"/>
  <c r="F45" i="6"/>
  <c r="G45" i="6" s="1"/>
  <c r="F74" i="6"/>
  <c r="G74" i="6" s="1"/>
  <c r="F201" i="6"/>
  <c r="G201" i="6" s="1"/>
  <c r="F30" i="6"/>
  <c r="G30" i="6" s="1"/>
  <c r="F296" i="6"/>
  <c r="G296" i="6" s="1"/>
  <c r="F75" i="6"/>
  <c r="G75" i="6" s="1"/>
  <c r="F217" i="6"/>
  <c r="G217" i="6" s="1"/>
  <c r="F398" i="6"/>
  <c r="G398" i="6" s="1"/>
  <c r="F159" i="6"/>
  <c r="G159" i="6" s="1"/>
  <c r="F57" i="6"/>
  <c r="G57" i="6" s="1"/>
  <c r="F213" i="6"/>
  <c r="G213" i="6" s="1"/>
  <c r="F315" i="6"/>
  <c r="G315" i="6" s="1"/>
  <c r="F260" i="6"/>
  <c r="G260" i="6" s="1"/>
  <c r="F387" i="6"/>
  <c r="G387" i="6" s="1"/>
  <c r="F343" i="6"/>
  <c r="G343" i="6" s="1"/>
  <c r="F199" i="6"/>
  <c r="G199" i="6" s="1"/>
  <c r="F265" i="6"/>
  <c r="G265" i="6" s="1"/>
  <c r="F118" i="6"/>
  <c r="G118" i="6" s="1"/>
  <c r="F360" i="6"/>
  <c r="G360" i="6" s="1"/>
  <c r="F330" i="6"/>
  <c r="G330" i="6" s="1"/>
  <c r="F212" i="6"/>
  <c r="G212" i="6" s="1"/>
  <c r="F20" i="6"/>
  <c r="G20" i="6" s="1"/>
  <c r="F151" i="6"/>
  <c r="G151" i="6" s="1"/>
  <c r="F289" i="6"/>
  <c r="G289" i="6" s="1"/>
  <c r="F166" i="6"/>
  <c r="G166" i="6" s="1"/>
  <c r="F336" i="6"/>
  <c r="G336" i="6" s="1"/>
  <c r="F170" i="6"/>
  <c r="G170" i="6" s="1"/>
  <c r="F124" i="6"/>
  <c r="G124" i="6" s="1"/>
  <c r="F306" i="6"/>
  <c r="G306" i="6" s="1"/>
  <c r="F270" i="6"/>
  <c r="G270" i="6" s="1"/>
  <c r="F129" i="6"/>
  <c r="G129" i="6" s="1"/>
  <c r="F235" i="6"/>
  <c r="G235" i="6" s="1"/>
  <c r="F224" i="6"/>
  <c r="G224" i="6" s="1"/>
  <c r="F24" i="6"/>
  <c r="G24" i="6" s="1"/>
  <c r="F303" i="6"/>
  <c r="G303" i="6" s="1"/>
  <c r="F381" i="6"/>
  <c r="G381" i="6" s="1"/>
  <c r="F318" i="6"/>
  <c r="G318" i="6" s="1"/>
  <c r="F153" i="6"/>
  <c r="G153" i="6" s="1"/>
  <c r="F80" i="6"/>
  <c r="G80" i="6" s="1"/>
  <c r="F210" i="6"/>
  <c r="G210" i="6" s="1"/>
  <c r="F43" i="6"/>
  <c r="G43" i="6" s="1"/>
  <c r="F221" i="6"/>
  <c r="G221" i="6" s="1"/>
  <c r="F234" i="6"/>
  <c r="G234" i="6" s="1"/>
  <c r="F23" i="6"/>
  <c r="G23" i="6" s="1"/>
  <c r="F328" i="6"/>
  <c r="G328" i="6" s="1"/>
  <c r="F178" i="6"/>
  <c r="G178" i="6" s="1"/>
  <c r="F288" i="6"/>
  <c r="G288" i="6" s="1"/>
  <c r="F293" i="6"/>
  <c r="G293" i="6" s="1"/>
  <c r="F192" i="6"/>
  <c r="G192" i="6" s="1"/>
  <c r="F49" i="6"/>
  <c r="G49" i="6" s="1"/>
  <c r="F140" i="6"/>
  <c r="G140" i="6" s="1"/>
  <c r="F371" i="6"/>
  <c r="G371" i="6" s="1"/>
  <c r="F103" i="6"/>
  <c r="G103" i="6" s="1"/>
  <c r="F281" i="6"/>
  <c r="G281" i="6" s="1"/>
  <c r="F209" i="6"/>
  <c r="G209" i="6" s="1"/>
  <c r="F299" i="6"/>
  <c r="G299" i="6" s="1"/>
  <c r="F256" i="6"/>
  <c r="G256" i="6" s="1"/>
  <c r="F99" i="6"/>
  <c r="G99" i="6" s="1"/>
  <c r="F335" i="6"/>
  <c r="G335" i="6" s="1"/>
  <c r="F397" i="6"/>
  <c r="G397" i="6" s="1"/>
  <c r="F382" i="6"/>
  <c r="G382" i="6" s="1"/>
  <c r="F185" i="6"/>
  <c r="G185" i="6" s="1"/>
  <c r="F395" i="6"/>
  <c r="G395" i="6" s="1"/>
  <c r="F280" i="6"/>
  <c r="G280" i="6" s="1"/>
  <c r="F53" i="6"/>
  <c r="G53" i="6" s="1"/>
  <c r="F287" i="6"/>
  <c r="G287" i="6" s="1"/>
  <c r="F357" i="6"/>
  <c r="G357" i="6" s="1"/>
  <c r="F302" i="6"/>
  <c r="G302" i="6" s="1"/>
  <c r="F158" i="6"/>
  <c r="G158" i="6" s="1"/>
  <c r="F332" i="6"/>
  <c r="G332" i="6" s="1"/>
  <c r="F218" i="6"/>
  <c r="G218" i="6" s="1"/>
  <c r="F104" i="6"/>
  <c r="G104" i="6" s="1"/>
  <c r="F242" i="6"/>
  <c r="G242" i="6" s="1"/>
  <c r="F191" i="6"/>
  <c r="G191" i="6" s="1"/>
  <c r="F261" i="6"/>
  <c r="G261" i="6" s="1"/>
  <c r="F110" i="6"/>
  <c r="G110" i="6" s="1"/>
  <c r="F356" i="6"/>
  <c r="G356" i="6" s="1"/>
  <c r="F327" i="6"/>
  <c r="G327" i="6" s="1"/>
  <c r="F329" i="6"/>
  <c r="G329" i="6" s="1"/>
  <c r="F246" i="6"/>
  <c r="G246" i="6" s="1"/>
  <c r="F101" i="6"/>
  <c r="G101" i="6" s="1"/>
  <c r="F123" i="6"/>
  <c r="G123" i="6" s="1"/>
  <c r="F319" i="6"/>
  <c r="G319" i="6" s="1"/>
  <c r="F325" i="6"/>
  <c r="G325" i="6" s="1"/>
  <c r="F238" i="6"/>
  <c r="G238" i="6" s="1"/>
  <c r="F97" i="6"/>
  <c r="G97" i="6" s="1"/>
  <c r="F107" i="6"/>
  <c r="G107" i="6" s="1"/>
  <c r="F208" i="6"/>
  <c r="G208" i="6" s="1"/>
  <c r="F322" i="6"/>
  <c r="G322" i="6" s="1"/>
  <c r="F271" i="6"/>
  <c r="G271" i="6" s="1"/>
  <c r="F349" i="6"/>
  <c r="G349" i="6" s="1"/>
  <c r="F286" i="6"/>
  <c r="G286" i="6" s="1"/>
  <c r="F396" i="6"/>
  <c r="G396" i="6" s="1"/>
  <c r="F41" i="6"/>
  <c r="G41" i="6" s="1"/>
  <c r="F168" i="6"/>
  <c r="G168" i="6" s="1"/>
  <c r="F130" i="6"/>
  <c r="G130" i="6" s="1"/>
  <c r="F211" i="6"/>
  <c r="G211" i="6" s="1"/>
  <c r="F390" i="6"/>
  <c r="G390" i="6" s="1"/>
  <c r="F189" i="6"/>
  <c r="G189" i="6" s="1"/>
  <c r="F347" i="6"/>
  <c r="G347" i="6" s="1"/>
  <c r="F284" i="6"/>
  <c r="G284" i="6" s="1"/>
  <c r="F48" i="6"/>
  <c r="G48" i="6" s="1"/>
  <c r="F72" i="6"/>
  <c r="G72" i="6" s="1"/>
  <c r="F13" i="6"/>
  <c r="G13" i="6" s="1"/>
  <c r="F19" i="6"/>
  <c r="G19" i="6" s="1"/>
  <c r="F83" i="6"/>
  <c r="G83" i="6" s="1"/>
  <c r="F100" i="6"/>
  <c r="G100" i="6" s="1"/>
  <c r="F22" i="6"/>
  <c r="G22" i="6" s="1"/>
  <c r="F216" i="6"/>
  <c r="G216" i="6" s="1"/>
  <c r="F174" i="6"/>
  <c r="G174" i="6" s="1"/>
  <c r="F70" i="6"/>
  <c r="G70" i="6" s="1"/>
  <c r="F84" i="6"/>
  <c r="G84" i="6" s="1"/>
  <c r="F389" i="6"/>
  <c r="G389" i="6" s="1"/>
  <c r="F366" i="6"/>
  <c r="G366" i="6" s="1"/>
  <c r="F161" i="6"/>
  <c r="G161" i="6" s="1"/>
  <c r="F363" i="6"/>
  <c r="G363" i="6" s="1"/>
  <c r="F282" i="6"/>
  <c r="G282" i="6" s="1"/>
  <c r="F136" i="6"/>
  <c r="G136" i="6" s="1"/>
  <c r="F307" i="6"/>
  <c r="G307" i="6" s="1"/>
  <c r="F95" i="6"/>
  <c r="G95" i="6" s="1"/>
  <c r="F341" i="6"/>
  <c r="G341" i="6" s="1"/>
  <c r="F142" i="6"/>
  <c r="G142" i="6" s="1"/>
  <c r="F388" i="6"/>
  <c r="G388" i="6" s="1"/>
  <c r="F25" i="6"/>
  <c r="G25" i="6" s="1"/>
  <c r="F160" i="6"/>
  <c r="G160" i="6" s="1"/>
  <c r="F4" i="6"/>
  <c r="F59" i="6"/>
  <c r="G59" i="6" s="1"/>
  <c r="F253" i="6"/>
  <c r="G253" i="6" s="1"/>
  <c r="F67" i="6"/>
  <c r="G67" i="6" s="1"/>
  <c r="F348" i="6"/>
  <c r="G348" i="6" s="1"/>
  <c r="F276" i="6"/>
  <c r="G276" i="6" s="1"/>
  <c r="F37" i="6"/>
  <c r="G37" i="6" s="1"/>
  <c r="F279" i="6"/>
  <c r="G279" i="6" s="1"/>
  <c r="F353" i="6"/>
  <c r="G353" i="6" s="1"/>
  <c r="F294" i="6"/>
  <c r="G294" i="6" s="1"/>
  <c r="F141" i="6"/>
  <c r="G141" i="6" s="1"/>
  <c r="F219" i="6"/>
  <c r="G219" i="6" s="1"/>
  <c r="F252" i="6"/>
  <c r="G252" i="6" s="1"/>
  <c r="F195" i="6"/>
  <c r="G195" i="6" s="1"/>
  <c r="F273" i="6"/>
  <c r="G273" i="6" s="1"/>
  <c r="F38" i="6"/>
  <c r="G38" i="6" s="1"/>
  <c r="F320" i="6"/>
  <c r="G320" i="6" s="1"/>
  <c r="F56" i="6"/>
  <c r="G56" i="6" s="1"/>
  <c r="F92" i="6"/>
  <c r="G92" i="6" s="1"/>
  <c r="F205" i="6"/>
  <c r="G205" i="6" s="1"/>
  <c r="F34" i="6"/>
  <c r="G34" i="6" s="1"/>
  <c r="F316" i="6"/>
  <c r="G316" i="6" s="1"/>
  <c r="F90" i="6"/>
  <c r="G90" i="6" s="1"/>
  <c r="F152" i="6"/>
  <c r="G152" i="6" s="1"/>
  <c r="F28" i="6"/>
  <c r="G28" i="6" s="1"/>
  <c r="F51" i="6"/>
  <c r="G51" i="6" s="1"/>
  <c r="F229" i="6"/>
  <c r="G229" i="6" s="1"/>
  <c r="F58" i="6"/>
  <c r="G58" i="6" s="1"/>
  <c r="F340" i="6"/>
  <c r="G340" i="6" s="1"/>
  <c r="F32" i="6"/>
  <c r="G32" i="6" s="1"/>
  <c r="F64" i="6"/>
  <c r="G64" i="6" s="1"/>
  <c r="F44" i="6"/>
  <c r="G44" i="6" s="1"/>
  <c r="F11" i="6"/>
  <c r="G11" i="6" s="1"/>
  <c r="F150" i="6"/>
  <c r="G150" i="6" s="1"/>
  <c r="F392" i="6"/>
  <c r="G392" i="6" s="1"/>
  <c r="F33" i="6"/>
  <c r="G33" i="6" s="1"/>
  <c r="F164" i="6"/>
  <c r="G164" i="6" s="1"/>
  <c r="F98" i="6"/>
  <c r="G98" i="6" s="1"/>
  <c r="F183" i="6"/>
  <c r="G183" i="6" s="1"/>
  <c r="F321" i="6"/>
  <c r="G321" i="6" s="1"/>
  <c r="F230" i="6"/>
  <c r="G230" i="6" s="1"/>
  <c r="F93" i="6"/>
  <c r="G93" i="6" s="1"/>
  <c r="F76" i="6"/>
  <c r="G76" i="6" s="1"/>
  <c r="F46" i="6"/>
  <c r="G46" i="6" s="1"/>
  <c r="F202" i="6"/>
  <c r="G202" i="6" s="1"/>
  <c r="F193" i="6"/>
  <c r="G193" i="6" s="1"/>
  <c r="F36" i="6"/>
  <c r="G36" i="6" s="1"/>
  <c r="F145" i="6"/>
  <c r="G145" i="6" s="1"/>
  <c r="F207" i="6"/>
  <c r="G207" i="6" s="1"/>
  <c r="F236" i="6"/>
  <c r="G236" i="6" s="1"/>
  <c r="F172" i="6"/>
  <c r="G172" i="6" s="1"/>
  <c r="F394" i="6"/>
  <c r="G394" i="6" s="1"/>
  <c r="F146" i="6"/>
  <c r="G146" i="6" s="1"/>
  <c r="F17" i="6"/>
  <c r="G17" i="6" s="1"/>
  <c r="F96" i="6"/>
  <c r="G96" i="6" s="1"/>
  <c r="F81" i="6"/>
  <c r="G81" i="6" s="1"/>
  <c r="F267" i="6"/>
  <c r="G267" i="6" s="1"/>
  <c r="F241" i="6"/>
  <c r="G241" i="6" s="1"/>
  <c r="F308" i="6"/>
  <c r="G308" i="6" s="1"/>
  <c r="F305" i="6"/>
  <c r="G305" i="6" s="1"/>
  <c r="F391" i="6"/>
  <c r="G391" i="6" s="1"/>
  <c r="F18" i="6"/>
  <c r="G18" i="6" s="1"/>
  <c r="F194" i="6"/>
  <c r="G194" i="6" s="1"/>
  <c r="F317" i="6"/>
  <c r="G317" i="6" s="1"/>
  <c r="F65" i="6"/>
  <c r="G65" i="6" s="1"/>
  <c r="F144" i="6"/>
  <c r="G144" i="6" s="1"/>
  <c r="F377" i="6"/>
  <c r="G377" i="6" s="1"/>
  <c r="F350" i="6"/>
  <c r="G350" i="6" s="1"/>
  <c r="F227" i="6"/>
  <c r="G227" i="6" s="1"/>
  <c r="F39" i="6"/>
  <c r="G39" i="6" s="1"/>
  <c r="F86" i="6"/>
  <c r="G86" i="6" s="1"/>
  <c r="F375" i="6"/>
  <c r="G375" i="6" s="1"/>
  <c r="F334" i="6"/>
  <c r="G334" i="6" s="1"/>
  <c r="F108" i="6"/>
  <c r="G108" i="6" s="1"/>
  <c r="F376" i="6"/>
  <c r="G376" i="6" s="1"/>
  <c r="F244" i="6"/>
  <c r="G244" i="6" s="1"/>
  <c r="F379" i="6"/>
  <c r="G379" i="6" s="1"/>
  <c r="F204" i="6"/>
  <c r="G204" i="6" s="1"/>
  <c r="F190" i="6"/>
  <c r="G190" i="6" s="1"/>
  <c r="F54" i="6"/>
  <c r="G54" i="6" s="1"/>
  <c r="F295" i="6"/>
  <c r="G295" i="6" s="1"/>
  <c r="F169" i="6"/>
  <c r="G169" i="6" s="1"/>
  <c r="F226" i="6"/>
  <c r="G226" i="6" s="1"/>
  <c r="F378" i="6"/>
  <c r="G378" i="6" s="1"/>
  <c r="F180" i="6"/>
  <c r="G180" i="6" s="1"/>
  <c r="F127" i="6"/>
  <c r="G127" i="6" s="1"/>
  <c r="F362" i="6"/>
  <c r="G362" i="6" s="1"/>
  <c r="F352" i="6"/>
  <c r="G352" i="6" s="1"/>
  <c r="F40" i="6"/>
  <c r="G40" i="6" s="1"/>
  <c r="F165" i="6"/>
  <c r="G165" i="6" s="1"/>
  <c r="F89" i="6"/>
  <c r="G89" i="6" s="1"/>
  <c r="F339" i="6"/>
  <c r="G339" i="6" s="1"/>
  <c r="F206" i="6"/>
  <c r="G206" i="6" s="1"/>
  <c r="F239" i="6"/>
  <c r="G239" i="6" s="1"/>
  <c r="F367" i="6"/>
  <c r="G367" i="6" s="1"/>
  <c r="F138" i="6"/>
  <c r="G138" i="6" s="1"/>
  <c r="F291" i="6"/>
  <c r="G291" i="6" s="1"/>
  <c r="F304" i="6"/>
  <c r="G304" i="6" s="1"/>
  <c r="F79" i="6"/>
  <c r="G79" i="6" s="1"/>
  <c r="F264" i="6"/>
  <c r="G264" i="6" s="1"/>
  <c r="F162" i="6"/>
  <c r="G162" i="6" s="1"/>
  <c r="F21" i="6"/>
  <c r="G21" i="6" s="1"/>
  <c r="F324" i="6"/>
  <c r="G324" i="6" s="1"/>
  <c r="F173" i="6"/>
  <c r="G173" i="6" s="1"/>
  <c r="F61" i="6"/>
  <c r="G61" i="6" s="1"/>
  <c r="F12" i="6"/>
  <c r="G12" i="6" s="1"/>
  <c r="F275" i="6"/>
  <c r="G275" i="6" s="1"/>
  <c r="F122" i="6"/>
  <c r="G122" i="6" s="1"/>
  <c r="F263" i="6"/>
  <c r="G263" i="6" s="1"/>
  <c r="F155" i="6"/>
  <c r="G155" i="6" s="1"/>
  <c r="F383" i="6"/>
  <c r="G383" i="6" s="1"/>
  <c r="F198" i="6"/>
  <c r="G198" i="6" s="1"/>
  <c r="F326" i="6"/>
  <c r="G326" i="6" s="1"/>
  <c r="F114" i="6"/>
  <c r="G114" i="6" s="1"/>
  <c r="F71" i="6"/>
  <c r="G71" i="6" s="1"/>
  <c r="F128" i="6"/>
  <c r="G128" i="6" s="1"/>
  <c r="F310" i="6"/>
  <c r="G310" i="6" s="1"/>
  <c r="F42" i="6"/>
  <c r="G42" i="6" s="1"/>
  <c r="F113" i="6"/>
  <c r="G113" i="6" s="1"/>
  <c r="F115" i="6"/>
  <c r="G115" i="6" s="1"/>
  <c r="F237" i="6"/>
  <c r="G237" i="6" s="1"/>
  <c r="F258" i="6"/>
  <c r="G258" i="6" s="1"/>
  <c r="F105" i="6"/>
  <c r="G105" i="6" s="1"/>
  <c r="F364" i="6"/>
  <c r="G364" i="6" s="1"/>
  <c r="F232" i="6"/>
  <c r="G232" i="6" s="1"/>
  <c r="F148" i="6"/>
  <c r="G148" i="6" s="1"/>
  <c r="F257" i="6"/>
  <c r="G257" i="6" s="1"/>
  <c r="F292" i="6"/>
  <c r="G292" i="6" s="1"/>
  <c r="F69" i="6"/>
  <c r="G69" i="6" s="1"/>
  <c r="F94" i="6"/>
  <c r="G94" i="6" s="1"/>
  <c r="F255" i="6"/>
  <c r="G255" i="6" s="1"/>
  <c r="F214" i="6"/>
  <c r="G214" i="6" s="1"/>
  <c r="F106" i="6"/>
  <c r="G106" i="6" s="1"/>
  <c r="F369" i="6"/>
  <c r="G369" i="6" s="1"/>
  <c r="F312" i="6"/>
  <c r="G312" i="6" s="1"/>
  <c r="F139" i="6"/>
  <c r="G139" i="6" s="1"/>
  <c r="F63" i="6"/>
  <c r="G63" i="6" s="1"/>
  <c r="F102" i="6"/>
  <c r="G102" i="6" s="1"/>
  <c r="F15" i="6"/>
  <c r="G15" i="6" s="1"/>
  <c r="F134" i="6"/>
  <c r="G134" i="6" s="1"/>
  <c r="F181" i="6"/>
  <c r="G181" i="6" s="1"/>
  <c r="F147" i="6"/>
  <c r="G147" i="6" s="1"/>
  <c r="F177" i="6"/>
  <c r="G177" i="6" s="1"/>
  <c r="F301" i="6"/>
  <c r="G301" i="6" s="1"/>
  <c r="F368" i="6"/>
  <c r="G368" i="6" s="1"/>
  <c r="F365" i="6"/>
  <c r="G365" i="6" s="1"/>
  <c r="F171" i="6"/>
  <c r="G171" i="6" s="1"/>
  <c r="F73" i="6"/>
  <c r="G73" i="6" s="1"/>
  <c r="F14" i="6"/>
  <c r="G14" i="6" s="1"/>
  <c r="F154" i="6"/>
  <c r="G154" i="6" s="1"/>
  <c r="F8" i="6"/>
  <c r="G8" i="6" s="1"/>
  <c r="F88" i="6"/>
  <c r="G88" i="6" s="1"/>
  <c r="F175" i="6"/>
  <c r="G175" i="6" s="1"/>
  <c r="F186" i="6"/>
  <c r="G186" i="6" s="1"/>
  <c r="F27" i="6"/>
  <c r="G27" i="6" s="1"/>
  <c r="F111" i="6"/>
  <c r="G111" i="6" s="1"/>
  <c r="F6" i="6"/>
  <c r="G6" i="6" s="1"/>
  <c r="F184" i="6"/>
  <c r="G184" i="6" s="1"/>
  <c r="F370" i="6"/>
  <c r="G370" i="6" s="1"/>
  <c r="F372" i="6"/>
  <c r="G372" i="6" s="1"/>
  <c r="F116" i="6"/>
  <c r="G116" i="6" s="1"/>
  <c r="F47" i="6"/>
  <c r="G47" i="6" s="1"/>
  <c r="F277" i="6"/>
  <c r="G277" i="6" s="1"/>
  <c r="F393" i="6"/>
  <c r="G393" i="6" s="1"/>
  <c r="F143" i="6"/>
  <c r="G143" i="6" s="1"/>
  <c r="F297" i="6"/>
  <c r="G297" i="6" s="1"/>
  <c r="F233" i="6"/>
  <c r="G233" i="6" s="1"/>
  <c r="F361" i="6"/>
  <c r="G361" i="6" s="1"/>
  <c r="F112" i="6"/>
  <c r="G112" i="6" s="1"/>
  <c r="F10" i="6"/>
  <c r="G10" i="6" s="1"/>
  <c r="F187" i="6"/>
  <c r="G187" i="6" s="1"/>
  <c r="F338" i="6"/>
  <c r="G338" i="6" s="1"/>
  <c r="F337" i="6"/>
  <c r="G337" i="6" s="1"/>
  <c r="F254" i="6"/>
  <c r="G254" i="6" s="1"/>
  <c r="F298" i="6"/>
  <c r="G298" i="6" s="1"/>
  <c r="F31" i="6"/>
  <c r="G31" i="6" s="1"/>
  <c r="F78" i="6"/>
  <c r="G78" i="6" s="1"/>
  <c r="F119" i="6"/>
  <c r="G119" i="6" s="1"/>
  <c r="F309" i="6"/>
  <c r="G309" i="6" s="1"/>
  <c r="F120" i="6"/>
  <c r="G120" i="6" s="1"/>
  <c r="F373" i="6"/>
  <c r="G373" i="6" s="1"/>
  <c r="F323" i="6"/>
  <c r="G323" i="6" s="1"/>
  <c r="F82" i="6"/>
  <c r="G82" i="6" s="1"/>
  <c r="F300" i="6"/>
  <c r="G300" i="6" s="1"/>
  <c r="F245" i="6"/>
  <c r="G245" i="6" s="1"/>
  <c r="F68" i="6"/>
  <c r="G68" i="6" s="1"/>
  <c r="F163" i="6"/>
  <c r="G163" i="6" s="1"/>
  <c r="F331" i="6"/>
  <c r="G331" i="6" s="1"/>
  <c r="F384" i="6"/>
  <c r="G384" i="6" s="1"/>
  <c r="F342" i="6"/>
  <c r="G342" i="6" s="1"/>
  <c r="F203" i="6"/>
  <c r="G203" i="6" s="1"/>
  <c r="F35" i="6"/>
  <c r="G35" i="6" s="1"/>
  <c r="F248" i="6"/>
  <c r="G248" i="6" s="1"/>
  <c r="F231" i="6"/>
  <c r="G231" i="6" s="1"/>
  <c r="F197" i="6"/>
  <c r="G197" i="6" s="1"/>
  <c r="F283" i="6"/>
  <c r="G283" i="6" s="1"/>
  <c r="F188" i="6"/>
  <c r="G188" i="6" s="1"/>
  <c r="F176" i="6"/>
  <c r="G176" i="6" s="1"/>
  <c r="F29" i="6"/>
  <c r="G29" i="6" s="1"/>
  <c r="F137" i="6"/>
  <c r="G137" i="6" s="1"/>
  <c r="F285" i="6"/>
  <c r="G285" i="6" s="1"/>
  <c r="F121" i="6"/>
  <c r="G121" i="6" s="1"/>
  <c r="F400" i="6"/>
  <c r="G400" i="6" s="1"/>
  <c r="F351" i="6"/>
  <c r="G351" i="6" s="1"/>
  <c r="F117" i="6"/>
  <c r="G117" i="6" s="1"/>
  <c r="F259" i="6"/>
  <c r="G259" i="6" s="1"/>
  <c r="F179" i="6"/>
  <c r="G179" i="6" s="1"/>
  <c r="F344" i="6"/>
  <c r="G344" i="6" s="1"/>
  <c r="F225" i="6"/>
  <c r="G225" i="6" s="1"/>
  <c r="F250" i="6"/>
  <c r="G250" i="6" s="1"/>
  <c r="F345" i="6"/>
  <c r="G345" i="6" s="1"/>
  <c r="F109" i="6"/>
  <c r="G109" i="6" s="1"/>
  <c r="F222" i="6"/>
  <c r="G222" i="6" s="1"/>
  <c r="F247" i="6"/>
  <c r="G247" i="6" s="1"/>
  <c r="F26" i="6"/>
  <c r="G26" i="6" s="1"/>
  <c r="F333" i="6"/>
  <c r="G333" i="6" s="1"/>
  <c r="F156" i="6"/>
  <c r="G156" i="6" s="1"/>
  <c r="F374" i="6"/>
  <c r="G374" i="6" s="1"/>
  <c r="F135" i="6"/>
  <c r="G135" i="6" s="1"/>
  <c r="F240" i="6"/>
  <c r="G240" i="6" s="1"/>
  <c r="F290" i="6"/>
  <c r="G290" i="6" s="1"/>
  <c r="G4" i="6" l="1"/>
  <c r="G402" i="6" s="1"/>
  <c r="F402" i="6"/>
  <c r="CB54" i="1" l="1"/>
  <c r="DN54" i="1" s="1"/>
  <c r="J53" i="5" s="1"/>
  <c r="AV250" i="1"/>
  <c r="CI250" i="1" s="1"/>
  <c r="BY29" i="1"/>
  <c r="BQ31" i="1"/>
  <c r="DD31" i="1" s="1"/>
  <c r="BB63" i="1"/>
  <c r="CO63" i="1" s="1"/>
  <c r="AX183" i="1"/>
  <c r="CK183" i="1" s="1"/>
  <c r="BS167" i="1"/>
  <c r="DF167" i="1" s="1"/>
  <c r="BX177" i="1"/>
  <c r="DK177" i="1" s="1"/>
  <c r="BA262" i="1"/>
  <c r="CN262" i="1" s="1"/>
  <c r="AT189" i="1"/>
  <c r="CG189" i="1" s="1"/>
  <c r="BY126" i="1"/>
  <c r="CC92" i="1"/>
  <c r="DO92" i="1" s="1"/>
  <c r="K91" i="5" s="1"/>
  <c r="AZ75" i="1"/>
  <c r="CM75" i="1" s="1"/>
  <c r="BB100" i="1"/>
  <c r="CO100" i="1" s="1"/>
  <c r="CB90" i="1"/>
  <c r="DN90" i="1" s="1"/>
  <c r="J89" i="5" s="1"/>
  <c r="BK173" i="1"/>
  <c r="CX173" i="1" s="1"/>
  <c r="BX214" i="1"/>
  <c r="DK214" i="1" s="1"/>
  <c r="BA43" i="1"/>
  <c r="CN43" i="1" s="1"/>
  <c r="BU193" i="1"/>
  <c r="AX156" i="1"/>
  <c r="CK156" i="1" s="1"/>
  <c r="AU145" i="1"/>
  <c r="CH145" i="1" s="1"/>
  <c r="BG229" i="1"/>
  <c r="CT229" i="1" s="1"/>
  <c r="BN250" i="1"/>
  <c r="DA250" i="1" s="1"/>
  <c r="AV66" i="1"/>
  <c r="CI66" i="1" s="1"/>
  <c r="CC42" i="1"/>
  <c r="DO42" i="1" s="1"/>
  <c r="K41" i="5" s="1"/>
  <c r="BU52" i="1"/>
  <c r="BV42" i="1"/>
  <c r="AT74" i="1"/>
  <c r="CG74" i="1" s="1"/>
  <c r="BR204" i="1"/>
  <c r="DE204" i="1" s="1"/>
  <c r="BM182" i="1"/>
  <c r="CZ182" i="1" s="1"/>
  <c r="BX186" i="1"/>
  <c r="DK186" i="1" s="1"/>
  <c r="BM283" i="1"/>
  <c r="CZ283" i="1" s="1"/>
  <c r="BA119" i="1"/>
  <c r="CN119" i="1" s="1"/>
  <c r="BF126" i="1"/>
  <c r="CS126" i="1" s="1"/>
  <c r="BC115" i="1"/>
  <c r="CP115" i="1" s="1"/>
  <c r="BW197" i="1"/>
  <c r="DJ197" i="1" s="1"/>
  <c r="AT238" i="1"/>
  <c r="CG238" i="1" s="1"/>
  <c r="CC153" i="1"/>
  <c r="DO153" i="1" s="1"/>
  <c r="K152" i="5" s="1"/>
  <c r="BH142" i="1"/>
  <c r="CU142" i="1" s="1"/>
  <c r="BM29" i="1"/>
  <c r="CZ29" i="1" s="1"/>
  <c r="AX20" i="1"/>
  <c r="CK20" i="1" s="1"/>
  <c r="BF51" i="1"/>
  <c r="CS51" i="1" s="1"/>
  <c r="AX165" i="1"/>
  <c r="CK165" i="1" s="1"/>
  <c r="AU154" i="1"/>
  <c r="CH154" i="1" s="1"/>
  <c r="BO236" i="1"/>
  <c r="DB236" i="1" s="1"/>
  <c r="BO238" i="1"/>
  <c r="DB238" i="1" s="1"/>
  <c r="BR30" i="1"/>
  <c r="DE30" i="1" s="1"/>
  <c r="AW40" i="1"/>
  <c r="CJ40" i="1" s="1"/>
  <c r="BT18" i="1"/>
  <c r="DG18" i="1" s="1"/>
  <c r="BX38" i="1"/>
  <c r="DK38" i="1" s="1"/>
  <c r="BY290" i="1"/>
  <c r="BU298" i="1"/>
  <c r="BG284" i="1"/>
  <c r="CT284" i="1" s="1"/>
  <c r="BV346" i="1"/>
  <c r="BC374" i="1"/>
  <c r="CP374" i="1" s="1"/>
  <c r="BX294" i="1"/>
  <c r="DK294" i="1" s="1"/>
  <c r="BW260" i="1"/>
  <c r="DJ260" i="1" s="1"/>
  <c r="BD379" i="1"/>
  <c r="CQ379" i="1" s="1"/>
  <c r="AV254" i="1"/>
  <c r="CI254" i="1" s="1"/>
  <c r="BF308" i="1"/>
  <c r="CS308" i="1" s="1"/>
  <c r="BU378" i="1"/>
  <c r="BV258" i="1"/>
  <c r="AU318" i="1"/>
  <c r="CH318" i="1" s="1"/>
  <c r="BS405" i="1"/>
  <c r="DF405" i="1" s="1"/>
  <c r="AY222" i="1"/>
  <c r="CL222" i="1" s="1"/>
  <c r="AX147" i="1"/>
  <c r="CK147" i="1" s="1"/>
  <c r="BN186" i="1"/>
  <c r="DA186" i="1" s="1"/>
  <c r="AU62" i="1"/>
  <c r="CH62" i="1" s="1"/>
  <c r="BS180" i="1"/>
  <c r="DF180" i="1" s="1"/>
  <c r="BX103" i="1"/>
  <c r="DK103" i="1" s="1"/>
  <c r="BE62" i="1"/>
  <c r="CR62" i="1" s="1"/>
  <c r="BW316" i="1"/>
  <c r="DJ316" i="1" s="1"/>
  <c r="BE288" i="1"/>
  <c r="CR288" i="1" s="1"/>
  <c r="BX314" i="1"/>
  <c r="DK314" i="1" s="1"/>
  <c r="BB366" i="1"/>
  <c r="CO366" i="1" s="1"/>
  <c r="AZ344" i="1"/>
  <c r="CM344" i="1" s="1"/>
  <c r="AY202" i="1"/>
  <c r="CL202" i="1" s="1"/>
  <c r="BX145" i="1"/>
  <c r="DK145" i="1" s="1"/>
  <c r="BP205" i="1"/>
  <c r="DC205" i="1" s="1"/>
  <c r="BP67" i="1"/>
  <c r="DC67" i="1" s="1"/>
  <c r="BD70" i="1"/>
  <c r="CQ70" i="1" s="1"/>
  <c r="BY267" i="1"/>
  <c r="AU368" i="1"/>
  <c r="CH368" i="1" s="1"/>
  <c r="BQ340" i="1"/>
  <c r="DD340" i="1" s="1"/>
  <c r="BZ287" i="1"/>
  <c r="DM287" i="1" s="1"/>
  <c r="BA316" i="1"/>
  <c r="CN316" i="1" s="1"/>
  <c r="BG392" i="1"/>
  <c r="CT392" i="1" s="1"/>
  <c r="BF169" i="1"/>
  <c r="CS169" i="1" s="1"/>
  <c r="AZ164" i="1"/>
  <c r="CM164" i="1" s="1"/>
  <c r="BP228" i="1"/>
  <c r="DC228" i="1" s="1"/>
  <c r="AU189" i="1"/>
  <c r="CH189" i="1" s="1"/>
  <c r="BK106" i="1"/>
  <c r="CX106" i="1" s="1"/>
  <c r="BN117" i="1"/>
  <c r="DA117" i="1" s="1"/>
  <c r="BU108" i="1"/>
  <c r="BP127" i="1"/>
  <c r="DC127" i="1" s="1"/>
  <c r="BP170" i="1"/>
  <c r="DC170" i="1" s="1"/>
  <c r="AU49" i="1"/>
  <c r="CH49" i="1" s="1"/>
  <c r="BY264" i="1"/>
  <c r="AZ179" i="1"/>
  <c r="CM179" i="1" s="1"/>
  <c r="BW170" i="1"/>
  <c r="DJ170" i="1" s="1"/>
  <c r="BF189" i="1"/>
  <c r="CS189" i="1" s="1"/>
  <c r="BF66" i="1"/>
  <c r="CS66" i="1" s="1"/>
  <c r="BP125" i="1"/>
  <c r="DC125" i="1" s="1"/>
  <c r="BI144" i="1"/>
  <c r="CV144" i="1" s="1"/>
  <c r="BI134" i="1"/>
  <c r="CV134" i="1" s="1"/>
  <c r="BP97" i="1"/>
  <c r="DC97" i="1" s="1"/>
  <c r="BU78" i="1"/>
  <c r="BF104" i="1"/>
  <c r="CS104" i="1" s="1"/>
  <c r="BC93" i="1"/>
  <c r="CP93" i="1" s="1"/>
  <c r="BO177" i="1"/>
  <c r="DB177" i="1" s="1"/>
  <c r="AZ217" i="1"/>
  <c r="CM217" i="1" s="1"/>
  <c r="BW48" i="1"/>
  <c r="DJ48" i="1" s="1"/>
  <c r="BG49" i="1"/>
  <c r="CT49" i="1" s="1"/>
  <c r="BU211" i="1"/>
  <c r="AX174" i="1"/>
  <c r="CK174" i="1" s="1"/>
  <c r="BM154" i="1"/>
  <c r="CZ154" i="1" s="1"/>
  <c r="BJ140" i="1"/>
  <c r="CW140" i="1" s="1"/>
  <c r="BG129" i="1"/>
  <c r="CT129" i="1" s="1"/>
  <c r="CB211" i="1"/>
  <c r="DN211" i="1" s="1"/>
  <c r="J210" i="5" s="1"/>
  <c r="AW223" i="1"/>
  <c r="CJ223" i="1" s="1"/>
  <c r="BD392" i="1"/>
  <c r="CQ392" i="1" s="1"/>
  <c r="BE351" i="1"/>
  <c r="CR351" i="1" s="1"/>
  <c r="BH329" i="1"/>
  <c r="CU329" i="1" s="1"/>
  <c r="BB290" i="1"/>
  <c r="CO290" i="1" s="1"/>
  <c r="AT269" i="1"/>
  <c r="CG269" i="1" s="1"/>
  <c r="BB398" i="1"/>
  <c r="CO398" i="1" s="1"/>
  <c r="BB358" i="1"/>
  <c r="CO358" i="1" s="1"/>
  <c r="AS343" i="1"/>
  <c r="BN318" i="1"/>
  <c r="DA318" i="1" s="1"/>
  <c r="AS325" i="1"/>
  <c r="BD279" i="1"/>
  <c r="CQ279" i="1" s="1"/>
  <c r="BI390" i="1"/>
  <c r="CV390" i="1" s="1"/>
  <c r="BN333" i="1"/>
  <c r="DA333" i="1" s="1"/>
  <c r="AY271" i="1"/>
  <c r="CL271" i="1" s="1"/>
  <c r="BE272" i="1"/>
  <c r="CR272" i="1" s="1"/>
  <c r="BY253" i="1"/>
  <c r="CB389" i="1"/>
  <c r="DN389" i="1" s="1"/>
  <c r="J388" i="5" s="1"/>
  <c r="BP403" i="1"/>
  <c r="DC403" i="1" s="1"/>
  <c r="BW308" i="1"/>
  <c r="DJ308" i="1" s="1"/>
  <c r="BV270" i="1"/>
  <c r="AT349" i="1"/>
  <c r="CG349" i="1" s="1"/>
  <c r="BP126" i="1"/>
  <c r="DC126" i="1" s="1"/>
  <c r="BX86" i="1"/>
  <c r="DK86" i="1" s="1"/>
  <c r="BQ15" i="1"/>
  <c r="DD15" i="1" s="1"/>
  <c r="AY9" i="1"/>
  <c r="AS152" i="1"/>
  <c r="AV134" i="1"/>
  <c r="CI134" i="1" s="1"/>
  <c r="BA115" i="1"/>
  <c r="CN115" i="1" s="1"/>
  <c r="BV120" i="1"/>
  <c r="BS109" i="1"/>
  <c r="DF109" i="1" s="1"/>
  <c r="BC192" i="1"/>
  <c r="CP192" i="1" s="1"/>
  <c r="AV230" i="1"/>
  <c r="CI230" i="1" s="1"/>
  <c r="CC123" i="1"/>
  <c r="DO123" i="1" s="1"/>
  <c r="K122" i="5" s="1"/>
  <c r="BH86" i="1"/>
  <c r="CU86" i="1" s="1"/>
  <c r="BM15" i="1"/>
  <c r="CZ15" i="1" s="1"/>
  <c r="BN218" i="1"/>
  <c r="DA218" i="1" s="1"/>
  <c r="BQ182" i="1"/>
  <c r="DD182" i="1" s="1"/>
  <c r="BN151" i="1"/>
  <c r="DA151" i="1" s="1"/>
  <c r="BK140" i="1"/>
  <c r="CX140" i="1" s="1"/>
  <c r="AU223" i="1"/>
  <c r="CH223" i="1" s="1"/>
  <c r="AS236" i="1"/>
  <c r="BG400" i="1"/>
  <c r="CT400" i="1" s="1"/>
  <c r="BL370" i="1"/>
  <c r="CY370" i="1" s="1"/>
  <c r="BG315" i="1"/>
  <c r="CT315" i="1" s="1"/>
  <c r="BF277" i="1"/>
  <c r="CS277" i="1" s="1"/>
  <c r="AX256" i="1"/>
  <c r="CK256" i="1" s="1"/>
  <c r="BI399" i="1"/>
  <c r="CV399" i="1" s="1"/>
  <c r="BI373" i="1"/>
  <c r="CV373" i="1" s="1"/>
  <c r="AZ368" i="1"/>
  <c r="CM368" i="1" s="1"/>
  <c r="BR305" i="1"/>
  <c r="DE305" i="1" s="1"/>
  <c r="AZ299" i="1"/>
  <c r="CM299" i="1" s="1"/>
  <c r="BX250" i="1"/>
  <c r="DK250" i="1" s="1"/>
  <c r="BR373" i="1"/>
  <c r="DE373" i="1" s="1"/>
  <c r="BQ365" i="1"/>
  <c r="DD365" i="1" s="1"/>
  <c r="BS339" i="1"/>
  <c r="DF339" i="1" s="1"/>
  <c r="AY258" i="1"/>
  <c r="CL258" i="1" s="1"/>
  <c r="BM240" i="1"/>
  <c r="CZ240" i="1" s="1"/>
  <c r="BZ388" i="1"/>
  <c r="DM388" i="1" s="1"/>
  <c r="BK365" i="1"/>
  <c r="CX365" i="1" s="1"/>
  <c r="CB295" i="1"/>
  <c r="DN295" i="1" s="1"/>
  <c r="J294" i="5" s="1"/>
  <c r="BY321" i="1"/>
  <c r="BY312" i="1"/>
  <c r="CC29" i="1"/>
  <c r="DO29" i="1" s="1"/>
  <c r="K28" i="5" s="1"/>
  <c r="BV194" i="1"/>
  <c r="BQ35" i="1"/>
  <c r="DD35" i="1" s="1"/>
  <c r="BB26" i="1"/>
  <c r="CO26" i="1" s="1"/>
  <c r="AZ24" i="1"/>
  <c r="CM24" i="1" s="1"/>
  <c r="BD163" i="1"/>
  <c r="CQ163" i="1" s="1"/>
  <c r="BQ33" i="1"/>
  <c r="DD33" i="1" s="1"/>
  <c r="BF31" i="1"/>
  <c r="CS31" i="1" s="1"/>
  <c r="BN62" i="1"/>
  <c r="DA62" i="1" s="1"/>
  <c r="BV181" i="1"/>
  <c r="BC165" i="1"/>
  <c r="CP165" i="1" s="1"/>
  <c r="BX171" i="1"/>
  <c r="DK171" i="1" s="1"/>
  <c r="BO251" i="1"/>
  <c r="DB251" i="1" s="1"/>
  <c r="BY144" i="1"/>
  <c r="BQ104" i="1"/>
  <c r="DD104" i="1" s="1"/>
  <c r="BX81" i="1"/>
  <c r="DK81" i="1" s="1"/>
  <c r="BG68" i="1"/>
  <c r="CT68" i="1" s="1"/>
  <c r="AX95" i="1"/>
  <c r="CK95" i="1" s="1"/>
  <c r="BW85" i="1"/>
  <c r="DJ85" i="1" s="1"/>
  <c r="BJ236" i="1"/>
  <c r="CW236" i="1" s="1"/>
  <c r="BT209" i="1"/>
  <c r="DG209" i="1" s="1"/>
  <c r="BA408" i="1"/>
  <c r="CN408" i="1" s="1"/>
  <c r="BZ369" i="1"/>
  <c r="DM369" i="1" s="1"/>
  <c r="BG357" i="1"/>
  <c r="CT357" i="1" s="1"/>
  <c r="AY332" i="1"/>
  <c r="CL332" i="1" s="1"/>
  <c r="BG254" i="1"/>
  <c r="CT254" i="1" s="1"/>
  <c r="AS372" i="1"/>
  <c r="BS372" i="1"/>
  <c r="DF372" i="1" s="1"/>
  <c r="BB345" i="1"/>
  <c r="CO345" i="1" s="1"/>
  <c r="BW282" i="1"/>
  <c r="DJ282" i="1" s="1"/>
  <c r="BQ295" i="1"/>
  <c r="DD295" i="1" s="1"/>
  <c r="BQ284" i="1"/>
  <c r="DD284" i="1" s="1"/>
  <c r="BH392" i="1"/>
  <c r="CU392" i="1" s="1"/>
  <c r="BE363" i="1"/>
  <c r="CR363" i="1" s="1"/>
  <c r="AY311" i="1"/>
  <c r="CL311" i="1" s="1"/>
  <c r="AX273" i="1"/>
  <c r="CK273" i="1" s="1"/>
  <c r="BE365" i="1"/>
  <c r="CR365" i="1" s="1"/>
  <c r="BM404" i="1"/>
  <c r="CZ404" i="1" s="1"/>
  <c r="BN384" i="1"/>
  <c r="DA384" i="1" s="1"/>
  <c r="BA335" i="1"/>
  <c r="CN335" i="1" s="1"/>
  <c r="BV310" i="1"/>
  <c r="BH309" i="1"/>
  <c r="CU309" i="1" s="1"/>
  <c r="CC258" i="1"/>
  <c r="DO258" i="1" s="1"/>
  <c r="K257" i="5" s="1"/>
  <c r="BM64" i="1"/>
  <c r="CZ64" i="1" s="1"/>
  <c r="BB235" i="1"/>
  <c r="CO235" i="1" s="1"/>
  <c r="BQ78" i="1"/>
  <c r="DD78" i="1" s="1"/>
  <c r="BO52" i="1"/>
  <c r="DB52" i="1" s="1"/>
  <c r="BW61" i="1"/>
  <c r="DJ61" i="1" s="1"/>
  <c r="BQ95" i="1"/>
  <c r="DD95" i="1" s="1"/>
  <c r="AT111" i="1"/>
  <c r="CG111" i="1" s="1"/>
  <c r="BS101" i="1"/>
  <c r="DF101" i="1" s="1"/>
  <c r="BC184" i="1"/>
  <c r="CP184" i="1" s="1"/>
  <c r="BP225" i="1"/>
  <c r="DC225" i="1" s="1"/>
  <c r="BX92" i="1"/>
  <c r="DK92" i="1" s="1"/>
  <c r="BL71" i="1"/>
  <c r="CY71" i="1" s="1"/>
  <c r="BA18" i="1"/>
  <c r="CN18" i="1" s="1"/>
  <c r="BR9" i="1"/>
  <c r="BM207" i="1"/>
  <c r="CZ207" i="1" s="1"/>
  <c r="BV157" i="1"/>
  <c r="BS146" i="1"/>
  <c r="DF146" i="1" s="1"/>
  <c r="BW232" i="1"/>
  <c r="DJ232" i="1" s="1"/>
  <c r="BT281" i="1"/>
  <c r="DG281" i="1" s="1"/>
  <c r="BK388" i="1"/>
  <c r="CX388" i="1" s="1"/>
  <c r="BL392" i="1"/>
  <c r="CY392" i="1" s="1"/>
  <c r="BG307" i="1"/>
  <c r="CT307" i="1" s="1"/>
  <c r="CC379" i="1"/>
  <c r="DO379" i="1" s="1"/>
  <c r="K378" i="5" s="1"/>
  <c r="AZ343" i="1"/>
  <c r="CM343" i="1" s="1"/>
  <c r="BD407" i="1"/>
  <c r="CQ407" i="1" s="1"/>
  <c r="BC360" i="1"/>
  <c r="CP360" i="1" s="1"/>
  <c r="AV343" i="1"/>
  <c r="CI343" i="1" s="1"/>
  <c r="BR297" i="1"/>
  <c r="DE297" i="1" s="1"/>
  <c r="AZ283" i="1"/>
  <c r="CM283" i="1" s="1"/>
  <c r="BR405" i="1"/>
  <c r="DE405" i="1" s="1"/>
  <c r="BR365" i="1"/>
  <c r="DE365" i="1" s="1"/>
  <c r="CC350" i="1"/>
  <c r="DO350" i="1" s="1"/>
  <c r="K349" i="5" s="1"/>
  <c r="BH326" i="1"/>
  <c r="CU326" i="1" s="1"/>
  <c r="BB352" i="1"/>
  <c r="CO352" i="1" s="1"/>
  <c r="BT219" i="1"/>
  <c r="DG219" i="1" s="1"/>
  <c r="AY180" i="1"/>
  <c r="CL180" i="1" s="1"/>
  <c r="BO97" i="1"/>
  <c r="DB97" i="1" s="1"/>
  <c r="BR108" i="1"/>
  <c r="DE108" i="1" s="1"/>
  <c r="AS91" i="1"/>
  <c r="BX109" i="1"/>
  <c r="DK109" i="1" s="1"/>
  <c r="BH156" i="1"/>
  <c r="CU156" i="1" s="1"/>
  <c r="BG40" i="1"/>
  <c r="CT40" i="1" s="1"/>
  <c r="BE281" i="1"/>
  <c r="CR281" i="1" s="1"/>
  <c r="BL184" i="1"/>
  <c r="CY184" i="1" s="1"/>
  <c r="BI181" i="1"/>
  <c r="CV181" i="1" s="1"/>
  <c r="BN203" i="1"/>
  <c r="DA203" i="1" s="1"/>
  <c r="BR71" i="1"/>
  <c r="DE71" i="1" s="1"/>
  <c r="CC146" i="1"/>
  <c r="DO146" i="1" s="1"/>
  <c r="K145" i="5" s="1"/>
  <c r="AW123" i="1"/>
  <c r="CJ123" i="1" s="1"/>
  <c r="AW113" i="1"/>
  <c r="CJ113" i="1" s="1"/>
  <c r="CC86" i="1"/>
  <c r="DO86" i="1" s="1"/>
  <c r="K85" i="5" s="1"/>
  <c r="AZ71" i="1"/>
  <c r="CM71" i="1" s="1"/>
  <c r="AT99" i="1"/>
  <c r="CG99" i="1" s="1"/>
  <c r="CB87" i="1"/>
  <c r="DN87" i="1" s="1"/>
  <c r="J86" i="5" s="1"/>
  <c r="BC172" i="1"/>
  <c r="CP172" i="1" s="1"/>
  <c r="BX211" i="1"/>
  <c r="DK211" i="1" s="1"/>
  <c r="BG30" i="1"/>
  <c r="CT30" i="1" s="1"/>
  <c r="BS38" i="1"/>
  <c r="DF38" i="1" s="1"/>
  <c r="BI190" i="1"/>
  <c r="CV190" i="1" s="1"/>
  <c r="BX161" i="1"/>
  <c r="DK161" i="1" s="1"/>
  <c r="BY143" i="1"/>
  <c r="AX135" i="1"/>
  <c r="CK135" i="1" s="1"/>
  <c r="AU124" i="1"/>
  <c r="CH124" i="1" s="1"/>
  <c r="BO206" i="1"/>
  <c r="DB206" i="1" s="1"/>
  <c r="BH288" i="1"/>
  <c r="CU288" i="1" s="1"/>
  <c r="BH402" i="1"/>
  <c r="CU402" i="1" s="1"/>
  <c r="BI357" i="1"/>
  <c r="CV357" i="1" s="1"/>
  <c r="BX338" i="1"/>
  <c r="DK338" i="1" s="1"/>
  <c r="BN295" i="1"/>
  <c r="DA295" i="1" s="1"/>
  <c r="CC278" i="1"/>
  <c r="DO278" i="1" s="1"/>
  <c r="K277" i="5" s="1"/>
  <c r="BN403" i="1"/>
  <c r="DA403" i="1" s="1"/>
  <c r="BN363" i="1"/>
  <c r="DA363" i="1" s="1"/>
  <c r="BE348" i="1"/>
  <c r="CR348" i="1" s="1"/>
  <c r="BZ323" i="1"/>
  <c r="DM323" i="1" s="1"/>
  <c r="CB342" i="1"/>
  <c r="DN342" i="1" s="1"/>
  <c r="J341" i="5" s="1"/>
  <c r="BP300" i="1"/>
  <c r="DC300" i="1" s="1"/>
  <c r="BG366" i="1"/>
  <c r="CT366" i="1" s="1"/>
  <c r="BZ338" i="1"/>
  <c r="DM338" i="1" s="1"/>
  <c r="BK276" i="1"/>
  <c r="CX276" i="1" s="1"/>
  <c r="AS283" i="1"/>
  <c r="BM264" i="1"/>
  <c r="CZ264" i="1" s="1"/>
  <c r="CB397" i="1"/>
  <c r="DN397" i="1" s="1"/>
  <c r="J396" i="5" s="1"/>
  <c r="AV368" i="1"/>
  <c r="CI368" i="1" s="1"/>
  <c r="AY314" i="1"/>
  <c r="CL314" i="1" s="1"/>
  <c r="AX276" i="1"/>
  <c r="CK276" i="1" s="1"/>
  <c r="BZ254" i="1"/>
  <c r="DM254" i="1" s="1"/>
  <c r="BP90" i="1"/>
  <c r="DC90" i="1" s="1"/>
  <c r="BI69" i="1"/>
  <c r="CV69" i="1" s="1"/>
  <c r="BI9" i="1"/>
  <c r="BO13" i="1"/>
  <c r="DB13" i="1" s="1"/>
  <c r="BM155" i="1"/>
  <c r="CZ155" i="1" s="1"/>
  <c r="BP137" i="1"/>
  <c r="DC137" i="1" s="1"/>
  <c r="BU118" i="1"/>
  <c r="BN122" i="1"/>
  <c r="DA122" i="1" s="1"/>
  <c r="BK111" i="1"/>
  <c r="CX111" i="1" s="1"/>
  <c r="AU194" i="1"/>
  <c r="CH194" i="1" s="1"/>
  <c r="BX231" i="1"/>
  <c r="DK231" i="1" s="1"/>
  <c r="BL131" i="1"/>
  <c r="CY131" i="1" s="1"/>
  <c r="BL93" i="1"/>
  <c r="CY93" i="1" s="1"/>
  <c r="BI24" i="1"/>
  <c r="CV24" i="1" s="1"/>
  <c r="BJ15" i="1"/>
  <c r="CW15" i="1" s="1"/>
  <c r="BA218" i="1"/>
  <c r="CN218" i="1" s="1"/>
  <c r="BJ160" i="1"/>
  <c r="CW160" i="1" s="1"/>
  <c r="BG149" i="1"/>
  <c r="CT149" i="1" s="1"/>
  <c r="CB231" i="1"/>
  <c r="DN231" i="1" s="1"/>
  <c r="J230" i="5" s="1"/>
  <c r="CC295" i="1"/>
  <c r="DO295" i="1" s="1"/>
  <c r="K294" i="5" s="1"/>
  <c r="BO387" i="1"/>
  <c r="DB387" i="1" s="1"/>
  <c r="BV388" i="1"/>
  <c r="BK306" i="1"/>
  <c r="CX306" i="1" s="1"/>
  <c r="BM363" i="1"/>
  <c r="CZ363" i="1" s="1"/>
  <c r="BP339" i="1"/>
  <c r="DC339" i="1" s="1"/>
  <c r="BX404" i="1"/>
  <c r="DK404" i="1" s="1"/>
  <c r="AV359" i="1"/>
  <c r="CI359" i="1" s="1"/>
  <c r="BD341" i="1"/>
  <c r="CQ341" i="1" s="1"/>
  <c r="BV296" i="1"/>
  <c r="BH281" i="1"/>
  <c r="CU281" i="1" s="1"/>
  <c r="BV404" i="1"/>
  <c r="BV364" i="1"/>
  <c r="BV349" i="1"/>
  <c r="BA325" i="1"/>
  <c r="CN325" i="1" s="1"/>
  <c r="BW347" i="1"/>
  <c r="DJ347" i="1" s="1"/>
  <c r="BL305" i="1"/>
  <c r="CY305" i="1" s="1"/>
  <c r="CB376" i="1"/>
  <c r="DN376" i="1" s="1"/>
  <c r="J375" i="5" s="1"/>
  <c r="BR349" i="1"/>
  <c r="DE349" i="1" s="1"/>
  <c r="AU287" i="1"/>
  <c r="CH287" i="1" s="1"/>
  <c r="AW304" i="1"/>
  <c r="CJ304" i="1" s="1"/>
  <c r="BM301" i="1"/>
  <c r="CZ301" i="1" s="1"/>
  <c r="BL33" i="1"/>
  <c r="CY33" i="1" s="1"/>
  <c r="BH13" i="1"/>
  <c r="CU13" i="1" s="1"/>
  <c r="BI37" i="1"/>
  <c r="CV37" i="1" s="1"/>
  <c r="AT28" i="1"/>
  <c r="CG28" i="1" s="1"/>
  <c r="BT27" i="1"/>
  <c r="DG27" i="1" s="1"/>
  <c r="AX184" i="1"/>
  <c r="CK184" i="1" s="1"/>
  <c r="BI35" i="1"/>
  <c r="CV35" i="1" s="1"/>
  <c r="AT26" i="1"/>
  <c r="CG26" i="1" s="1"/>
  <c r="BB57" i="1"/>
  <c r="CO57" i="1" s="1"/>
  <c r="AX171" i="1"/>
  <c r="CK171" i="1" s="1"/>
  <c r="CB159" i="1"/>
  <c r="DN159" i="1" s="1"/>
  <c r="J158" i="5" s="1"/>
  <c r="BT263" i="1"/>
  <c r="DG263" i="1" s="1"/>
  <c r="BC246" i="1"/>
  <c r="CP246" i="1" s="1"/>
  <c r="BM123" i="1"/>
  <c r="CZ123" i="1" s="1"/>
  <c r="BE83" i="1"/>
  <c r="CR83" i="1" s="1"/>
  <c r="BH85" i="1"/>
  <c r="CU85" i="1" s="1"/>
  <c r="BT70" i="1"/>
  <c r="DG70" i="1" s="1"/>
  <c r="BZ96" i="1"/>
  <c r="DM96" i="1" s="1"/>
  <c r="BO87" i="1"/>
  <c r="DB87" i="1" s="1"/>
  <c r="AV275" i="1"/>
  <c r="CI275" i="1" s="1"/>
  <c r="BL211" i="1"/>
  <c r="CY211" i="1" s="1"/>
  <c r="BI406" i="1"/>
  <c r="CV406" i="1" s="1"/>
  <c r="AX368" i="1"/>
  <c r="CK368" i="1" s="1"/>
  <c r="BB354" i="1"/>
  <c r="CO354" i="1" s="1"/>
  <c r="BQ329" i="1"/>
  <c r="DD329" i="1" s="1"/>
  <c r="BT379" i="1"/>
  <c r="DG379" i="1" s="1"/>
  <c r="BQ331" i="1"/>
  <c r="DD331" i="1" s="1"/>
  <c r="CB370" i="1"/>
  <c r="DN370" i="1" s="1"/>
  <c r="J369" i="5" s="1"/>
  <c r="BJ343" i="1"/>
  <c r="CW343" i="1" s="1"/>
  <c r="AU281" i="1"/>
  <c r="CH281" i="1" s="1"/>
  <c r="AW292" i="1"/>
  <c r="CJ292" i="1" s="1"/>
  <c r="BM277" i="1"/>
  <c r="CZ277" i="1" s="1"/>
  <c r="BK390" i="1"/>
  <c r="CX390" i="1" s="1"/>
  <c r="CC360" i="1"/>
  <c r="DO360" i="1" s="1"/>
  <c r="K359" i="5" s="1"/>
  <c r="BG309" i="1"/>
  <c r="CT309" i="1" s="1"/>
  <c r="BF271" i="1"/>
  <c r="CS271" i="1" s="1"/>
  <c r="CC351" i="1"/>
  <c r="DO351" i="1" s="1"/>
  <c r="K350" i="5" s="1"/>
  <c r="BU402" i="1"/>
  <c r="AW380" i="1"/>
  <c r="CJ380" i="1" s="1"/>
  <c r="BI333" i="1"/>
  <c r="CV333" i="1" s="1"/>
  <c r="AT309" i="1"/>
  <c r="CG309" i="1" s="1"/>
  <c r="BX305" i="1"/>
  <c r="DK305" i="1" s="1"/>
  <c r="BH255" i="1"/>
  <c r="CU255" i="1" s="1"/>
  <c r="BW75" i="1"/>
  <c r="DJ75" i="1" s="1"/>
  <c r="BF206" i="1"/>
  <c r="CS206" i="1" s="1"/>
  <c r="BU85" i="1"/>
  <c r="BE57" i="1"/>
  <c r="CR57" i="1" s="1"/>
  <c r="AZ64" i="1"/>
  <c r="CM64" i="1" s="1"/>
  <c r="BK63" i="1"/>
  <c r="CX63" i="1" s="1"/>
  <c r="BJ91" i="1"/>
  <c r="CW91" i="1" s="1"/>
  <c r="AY82" i="1"/>
  <c r="CL82" i="1" s="1"/>
  <c r="BV221" i="1"/>
  <c r="AV206" i="1"/>
  <c r="CI206" i="1" s="1"/>
  <c r="CC249" i="1"/>
  <c r="DO249" i="1" s="1"/>
  <c r="K248" i="5" s="1"/>
  <c r="AV225" i="1"/>
  <c r="CI225" i="1" s="1"/>
  <c r="BK185" i="1"/>
  <c r="CX185" i="1" s="1"/>
  <c r="CB102" i="1"/>
  <c r="DN102" i="1" s="1"/>
  <c r="J101" i="5" s="1"/>
  <c r="AT114" i="1"/>
  <c r="CG114" i="1" s="1"/>
  <c r="BQ101" i="1"/>
  <c r="DD101" i="1" s="1"/>
  <c r="BL120" i="1"/>
  <c r="CY120" i="1" s="1"/>
  <c r="BB203" i="1"/>
  <c r="CO203" i="1" s="1"/>
  <c r="AV71" i="1"/>
  <c r="CI71" i="1" s="1"/>
  <c r="BQ302" i="1"/>
  <c r="DD302" i="1" s="1"/>
  <c r="BX189" i="1"/>
  <c r="DK189" i="1" s="1"/>
  <c r="AW192" i="1"/>
  <c r="CJ192" i="1" s="1"/>
  <c r="BB214" i="1"/>
  <c r="CO214" i="1" s="1"/>
  <c r="AT77" i="1"/>
  <c r="CG77" i="1" s="1"/>
  <c r="BD168" i="1"/>
  <c r="CQ168" i="1" s="1"/>
  <c r="BU101" i="1"/>
  <c r="AS68" i="1"/>
  <c r="AY67" i="1"/>
  <c r="CL67" i="1" s="1"/>
  <c r="BO54" i="1"/>
  <c r="DB54" i="1" s="1"/>
  <c r="BN86" i="1"/>
  <c r="DA86" i="1" s="1"/>
  <c r="BB246" i="1"/>
  <c r="CO246" i="1" s="1"/>
  <c r="BA211" i="1"/>
  <c r="CN211" i="1" s="1"/>
  <c r="BH199" i="1"/>
  <c r="CU199" i="1" s="1"/>
  <c r="BX238" i="1"/>
  <c r="DK238" i="1" s="1"/>
  <c r="BW13" i="1"/>
  <c r="DJ13" i="1" s="1"/>
  <c r="AW15" i="1"/>
  <c r="CJ15" i="1" s="1"/>
  <c r="BV216" i="1"/>
  <c r="BY180" i="1"/>
  <c r="AX151" i="1"/>
  <c r="CK151" i="1" s="1"/>
  <c r="AU140" i="1"/>
  <c r="CH140" i="1" s="1"/>
  <c r="BO222" i="1"/>
  <c r="DB222" i="1" s="1"/>
  <c r="BU233" i="1"/>
  <c r="BW404" i="1"/>
  <c r="DJ404" i="1" s="1"/>
  <c r="CC374" i="1"/>
  <c r="DO374" i="1" s="1"/>
  <c r="K373" i="5" s="1"/>
  <c r="BO317" i="1"/>
  <c r="DB317" i="1" s="1"/>
  <c r="BN279" i="1"/>
  <c r="DA279" i="1" s="1"/>
  <c r="BF258" i="1"/>
  <c r="CS258" i="1" s="1"/>
  <c r="BQ401" i="1"/>
  <c r="DD401" i="1" s="1"/>
  <c r="BY377" i="1"/>
  <c r="BE332" i="1"/>
  <c r="CR332" i="1" s="1"/>
  <c r="BZ307" i="1"/>
  <c r="DM307" i="1" s="1"/>
  <c r="BP303" i="1"/>
  <c r="DC303" i="1" s="1"/>
  <c r="AZ253" i="1"/>
  <c r="CM253" i="1" s="1"/>
  <c r="BZ375" i="1"/>
  <c r="DM375" i="1" s="1"/>
  <c r="BT375" i="1"/>
  <c r="DG375" i="1" s="1"/>
  <c r="AY344" i="1"/>
  <c r="CL344" i="1" s="1"/>
  <c r="BG260" i="1"/>
  <c r="CT260" i="1" s="1"/>
  <c r="BU242" i="1"/>
  <c r="AV394" i="1"/>
  <c r="CI394" i="1" s="1"/>
  <c r="AV375" i="1"/>
  <c r="CI375" i="1" s="1"/>
  <c r="AY298" i="1"/>
  <c r="CL298" i="1" s="1"/>
  <c r="BW326" i="1"/>
  <c r="DJ326" i="1" s="1"/>
  <c r="BE317" i="1"/>
  <c r="CR317" i="1" s="1"/>
  <c r="BH10" i="1"/>
  <c r="CU10" i="1" s="1"/>
  <c r="BL129" i="1"/>
  <c r="CY129" i="1" s="1"/>
  <c r="BG42" i="1"/>
  <c r="CT42" i="1" s="1"/>
  <c r="CB62" i="1"/>
  <c r="DN62" i="1" s="1"/>
  <c r="J61" i="5" s="1"/>
  <c r="CC299" i="1"/>
  <c r="DO299" i="1" s="1"/>
  <c r="K298" i="5" s="1"/>
  <c r="BF230" i="1"/>
  <c r="CS230" i="1" s="1"/>
  <c r="BM187" i="1"/>
  <c r="CZ187" i="1" s="1"/>
  <c r="BV152" i="1"/>
  <c r="BS141" i="1"/>
  <c r="DF141" i="1" s="1"/>
  <c r="BC224" i="1"/>
  <c r="CP224" i="1" s="1"/>
  <c r="BI235" i="1"/>
  <c r="CV235" i="1" s="1"/>
  <c r="BW54" i="1"/>
  <c r="DJ54" i="1" s="1"/>
  <c r="AW225" i="1"/>
  <c r="CJ225" i="1" s="1"/>
  <c r="AY212" i="1"/>
  <c r="CL212" i="1" s="1"/>
  <c r="BO129" i="1"/>
  <c r="DB129" i="1" s="1"/>
  <c r="BR140" i="1"/>
  <c r="DE140" i="1" s="1"/>
  <c r="AS155" i="1"/>
  <c r="BP159" i="1"/>
  <c r="DC159" i="1" s="1"/>
  <c r="BY178" i="1"/>
  <c r="BK36" i="1"/>
  <c r="CX36" i="1" s="1"/>
  <c r="BO26" i="1"/>
  <c r="DB26" i="1" s="1"/>
  <c r="AZ211" i="1"/>
  <c r="CM211" i="1" s="1"/>
  <c r="BT261" i="1"/>
  <c r="DG261" i="1" s="1"/>
  <c r="BC87" i="1"/>
  <c r="CP87" i="1" s="1"/>
  <c r="BN96" i="1"/>
  <c r="DA96" i="1" s="1"/>
  <c r="AT32" i="1"/>
  <c r="CG32" i="1" s="1"/>
  <c r="BI60" i="1"/>
  <c r="CV60" i="1" s="1"/>
  <c r="BT38" i="1"/>
  <c r="DG38" i="1" s="1"/>
  <c r="AV94" i="1"/>
  <c r="CI94" i="1" s="1"/>
  <c r="CB75" i="1"/>
  <c r="DN75" i="1" s="1"/>
  <c r="J74" i="5" s="1"/>
  <c r="BN102" i="1"/>
  <c r="DA102" i="1" s="1"/>
  <c r="BK91" i="1"/>
  <c r="CX91" i="1" s="1"/>
  <c r="BW175" i="1"/>
  <c r="DJ175" i="1" s="1"/>
  <c r="BH215" i="1"/>
  <c r="CU215" i="1" s="1"/>
  <c r="BW42" i="1"/>
  <c r="DJ42" i="1" s="1"/>
  <c r="BP84" i="1"/>
  <c r="DC84" i="1" s="1"/>
  <c r="BY16" i="1"/>
  <c r="BR227" i="1"/>
  <c r="DE227" i="1" s="1"/>
  <c r="AS188" i="1"/>
  <c r="BZ152" i="1"/>
  <c r="DM152" i="1" s="1"/>
  <c r="BW141" i="1"/>
  <c r="DJ141" i="1" s="1"/>
  <c r="BG224" i="1"/>
  <c r="CT224" i="1" s="1"/>
  <c r="BM235" i="1"/>
  <c r="CZ235" i="1" s="1"/>
  <c r="BC401" i="1"/>
  <c r="CP401" i="1" s="1"/>
  <c r="BH371" i="1"/>
  <c r="CU371" i="1" s="1"/>
  <c r="BW315" i="1"/>
  <c r="DJ315" i="1" s="1"/>
  <c r="BV277" i="1"/>
  <c r="BN256" i="1"/>
  <c r="DA256" i="1" s="1"/>
  <c r="BY399" i="1"/>
  <c r="BE374" i="1"/>
  <c r="CR374" i="1" s="1"/>
  <c r="BT371" i="1"/>
  <c r="DG371" i="1" s="1"/>
  <c r="AX306" i="1"/>
  <c r="CK306" i="1" s="1"/>
  <c r="AV300" i="1"/>
  <c r="CI300" i="1" s="1"/>
  <c r="BD251" i="1"/>
  <c r="CQ251" i="1" s="1"/>
  <c r="AX374" i="1"/>
  <c r="CK374" i="1" s="1"/>
  <c r="BE367" i="1"/>
  <c r="CR367" i="1" s="1"/>
  <c r="BO340" i="1"/>
  <c r="DB340" i="1" s="1"/>
  <c r="BO258" i="1"/>
  <c r="DB258" i="1" s="1"/>
  <c r="AS241" i="1"/>
  <c r="BV389" i="1"/>
  <c r="AV367" i="1"/>
  <c r="CI367" i="1" s="1"/>
  <c r="BG296" i="1"/>
  <c r="CT296" i="1" s="1"/>
  <c r="BU322" i="1"/>
  <c r="BU313" i="1"/>
  <c r="BX14" i="1"/>
  <c r="DK14" i="1" s="1"/>
  <c r="BP136" i="1"/>
  <c r="DC136" i="1" s="1"/>
  <c r="CB23" i="1"/>
  <c r="DN23" i="1" s="1"/>
  <c r="J22" i="5" s="1"/>
  <c r="CB34" i="1"/>
  <c r="DN34" i="1" s="1"/>
  <c r="J33" i="5" s="1"/>
  <c r="BY182" i="1"/>
  <c r="CC158" i="1"/>
  <c r="DO158" i="1" s="1"/>
  <c r="K157" i="5" s="1"/>
  <c r="AW140" i="1"/>
  <c r="CJ140" i="1" s="1"/>
  <c r="BB133" i="1"/>
  <c r="CO133" i="1" s="1"/>
  <c r="AY122" i="1"/>
  <c r="CL122" i="1" s="1"/>
  <c r="BS204" i="1"/>
  <c r="DF204" i="1" s="1"/>
  <c r="CC263" i="1"/>
  <c r="DO263" i="1" s="1"/>
  <c r="K262" i="5" s="1"/>
  <c r="BP14" i="1"/>
  <c r="DC14" i="1" s="1"/>
  <c r="AZ136" i="1"/>
  <c r="CM136" i="1" s="1"/>
  <c r="AS28" i="1"/>
  <c r="AT19" i="1"/>
  <c r="CG19" i="1" s="1"/>
  <c r="BX292" i="1"/>
  <c r="DK292" i="1" s="1"/>
  <c r="AT164" i="1"/>
  <c r="CG164" i="1" s="1"/>
  <c r="CB152" i="1"/>
  <c r="DN152" i="1" s="1"/>
  <c r="J151" i="5" s="1"/>
  <c r="BK235" i="1"/>
  <c r="CX235" i="1" s="1"/>
  <c r="BC239" i="1"/>
  <c r="CP239" i="1" s="1"/>
  <c r="AU384" i="1"/>
  <c r="CH384" i="1" s="1"/>
  <c r="BQ378" i="1"/>
  <c r="DD378" i="1" s="1"/>
  <c r="CB302" i="1"/>
  <c r="DN302" i="1" s="1"/>
  <c r="J301" i="5" s="1"/>
  <c r="BH343" i="1"/>
  <c r="CU343" i="1" s="1"/>
  <c r="BM327" i="1"/>
  <c r="CZ327" i="1" s="1"/>
  <c r="BT397" i="1"/>
  <c r="DG397" i="1" s="1"/>
  <c r="BE354" i="1"/>
  <c r="CR354" i="1" s="1"/>
  <c r="AZ334" i="1"/>
  <c r="CM334" i="1" s="1"/>
  <c r="BB293" i="1"/>
  <c r="CO293" i="1" s="1"/>
  <c r="BD274" i="1"/>
  <c r="CQ274" i="1" s="1"/>
  <c r="BB401" i="1"/>
  <c r="CO401" i="1" s="1"/>
  <c r="BB361" i="1"/>
  <c r="CO361" i="1" s="1"/>
  <c r="AS346" i="1"/>
  <c r="BN321" i="1"/>
  <c r="DA321" i="1" s="1"/>
  <c r="BO333" i="1"/>
  <c r="DB333" i="1" s="1"/>
  <c r="BD291" i="1"/>
  <c r="CQ291" i="1" s="1"/>
  <c r="BG373" i="1"/>
  <c r="CT373" i="1" s="1"/>
  <c r="BZ345" i="1"/>
  <c r="DM345" i="1" s="1"/>
  <c r="BK283" i="1"/>
  <c r="CX283" i="1" s="1"/>
  <c r="AS297" i="1"/>
  <c r="BE287" i="1"/>
  <c r="CR287" i="1" s="1"/>
  <c r="BP40" i="1"/>
  <c r="DC40" i="1" s="1"/>
  <c r="BL20" i="1"/>
  <c r="CY20" i="1" s="1"/>
  <c r="AS41" i="1"/>
  <c r="BR38" i="1"/>
  <c r="DE38" i="1" s="1"/>
  <c r="AV49" i="1"/>
  <c r="CI49" i="1" s="1"/>
  <c r="BX29" i="1"/>
  <c r="DK29" i="1" s="1"/>
  <c r="AW54" i="1"/>
  <c r="CJ54" i="1" s="1"/>
  <c r="BV43" i="1"/>
  <c r="AT75" i="1"/>
  <c r="CG75" i="1" s="1"/>
  <c r="BR206" i="1"/>
  <c r="DE206" i="1" s="1"/>
  <c r="BM184" i="1"/>
  <c r="CZ184" i="1" s="1"/>
  <c r="BD184" i="1"/>
  <c r="CQ184" i="1" s="1"/>
  <c r="BI280" i="1"/>
  <c r="CV280" i="1" s="1"/>
  <c r="BK41" i="1"/>
  <c r="CX41" i="1" s="1"/>
  <c r="AZ158" i="1"/>
  <c r="CM158" i="1" s="1"/>
  <c r="BT106" i="1"/>
  <c r="DG106" i="1" s="1"/>
  <c r="BU88" i="1"/>
  <c r="BN107" i="1"/>
  <c r="DA107" i="1" s="1"/>
  <c r="BC98" i="1"/>
  <c r="CP98" i="1" s="1"/>
  <c r="BW180" i="1"/>
  <c r="DJ180" i="1" s="1"/>
  <c r="AZ222" i="1"/>
  <c r="CM222" i="1" s="1"/>
  <c r="BJ397" i="1"/>
  <c r="CW397" i="1" s="1"/>
  <c r="BJ357" i="1"/>
  <c r="CW357" i="1" s="1"/>
  <c r="BA342" i="1"/>
  <c r="CN342" i="1" s="1"/>
  <c r="BV317" i="1"/>
  <c r="BH323" i="1"/>
  <c r="CU323" i="1" s="1"/>
  <c r="AZ276" i="1"/>
  <c r="CM276" i="1" s="1"/>
  <c r="BY388" i="1"/>
  <c r="BV332" i="1"/>
  <c r="BG270" i="1"/>
  <c r="CT270" i="1" s="1"/>
  <c r="BU270" i="1"/>
  <c r="BQ252" i="1"/>
  <c r="DD252" i="1" s="1"/>
  <c r="BD396" i="1"/>
  <c r="CQ396" i="1" s="1"/>
  <c r="BL379" i="1"/>
  <c r="CY379" i="1" s="1"/>
  <c r="BS298" i="1"/>
  <c r="DF298" i="1" s="1"/>
  <c r="BD328" i="1"/>
  <c r="CQ328" i="1" s="1"/>
  <c r="BI318" i="1"/>
  <c r="CV318" i="1" s="1"/>
  <c r="AW392" i="1"/>
  <c r="CJ392" i="1" s="1"/>
  <c r="AY361" i="1"/>
  <c r="CL361" i="1" s="1"/>
  <c r="BH344" i="1"/>
  <c r="CU344" i="1" s="1"/>
  <c r="BF298" i="1"/>
  <c r="CS298" i="1" s="1"/>
  <c r="BL284" i="1"/>
  <c r="CY284" i="1" s="1"/>
  <c r="BL243" i="1"/>
  <c r="CY243" i="1" s="1"/>
  <c r="BC20" i="1"/>
  <c r="CP20" i="1" s="1"/>
  <c r="BQ158" i="1"/>
  <c r="DD158" i="1" s="1"/>
  <c r="AS100" i="1"/>
  <c r="BW66" i="1"/>
  <c r="DJ66" i="1" s="1"/>
  <c r="CB68" i="1"/>
  <c r="DN68" i="1" s="1"/>
  <c r="J67" i="5" s="1"/>
  <c r="BT58" i="1"/>
  <c r="DG58" i="1" s="1"/>
  <c r="BZ87" i="1"/>
  <c r="DM87" i="1" s="1"/>
  <c r="BO78" i="1"/>
  <c r="DB78" i="1" s="1"/>
  <c r="BY213" i="1"/>
  <c r="BL202" i="1"/>
  <c r="CY202" i="1" s="1"/>
  <c r="BX242" i="1"/>
  <c r="DK242" i="1" s="1"/>
  <c r="AU20" i="1"/>
  <c r="CH20" i="1" s="1"/>
  <c r="BI158" i="1"/>
  <c r="CV158" i="1" s="1"/>
  <c r="BP139" i="1"/>
  <c r="DC139" i="1" s="1"/>
  <c r="BA125" i="1"/>
  <c r="CN125" i="1" s="1"/>
  <c r="BN127" i="1"/>
  <c r="DA127" i="1" s="1"/>
  <c r="BK116" i="1"/>
  <c r="CX116" i="1" s="1"/>
  <c r="BO202" i="1"/>
  <c r="DB202" i="1" s="1"/>
  <c r="AT250" i="1"/>
  <c r="CG250" i="1" s="1"/>
  <c r="BE393" i="1"/>
  <c r="CR393" i="1" s="1"/>
  <c r="BU362" i="1"/>
  <c r="BX346" i="1"/>
  <c r="DK346" i="1" s="1"/>
  <c r="BN299" i="1"/>
  <c r="DA299" i="1" s="1"/>
  <c r="CC286" i="1"/>
  <c r="DO286" i="1" s="1"/>
  <c r="K285" i="5" s="1"/>
  <c r="BY405" i="1"/>
  <c r="BN367" i="1"/>
  <c r="DA367" i="1" s="1"/>
  <c r="BK353" i="1"/>
  <c r="CX353" i="1" s="1"/>
  <c r="CB328" i="1"/>
  <c r="DN328" i="1" s="1"/>
  <c r="J327" i="5" s="1"/>
  <c r="BM367" i="1"/>
  <c r="CZ367" i="1" s="1"/>
  <c r="BT325" i="1"/>
  <c r="DG325" i="1" s="1"/>
  <c r="BG370" i="1"/>
  <c r="CT370" i="1" s="1"/>
  <c r="BZ342" i="1"/>
  <c r="DM342" i="1" s="1"/>
  <c r="BU122" i="1"/>
  <c r="BB127" i="1"/>
  <c r="CO127" i="1" s="1"/>
  <c r="CB117" i="1"/>
  <c r="DN117" i="1" s="1"/>
  <c r="J116" i="5" s="1"/>
  <c r="AU204" i="1"/>
  <c r="CH204" i="1" s="1"/>
  <c r="CC275" i="1"/>
  <c r="DO275" i="1" s="1"/>
  <c r="K274" i="5" s="1"/>
  <c r="AV15" i="1"/>
  <c r="CI15" i="1" s="1"/>
  <c r="BX138" i="1"/>
  <c r="DK138" i="1" s="1"/>
  <c r="BQ28" i="1"/>
  <c r="DD28" i="1" s="1"/>
  <c r="BB19" i="1"/>
  <c r="CO19" i="1" s="1"/>
  <c r="BG341" i="1"/>
  <c r="CT341" i="1" s="1"/>
  <c r="BB164" i="1"/>
  <c r="CO164" i="1" s="1"/>
  <c r="CB154" i="1"/>
  <c r="DN154" i="1" s="1"/>
  <c r="J153" i="5" s="1"/>
  <c r="BJ245" i="1"/>
  <c r="CW245" i="1" s="1"/>
  <c r="AU243" i="1"/>
  <c r="CH243" i="1" s="1"/>
  <c r="AT48" i="1"/>
  <c r="CG48" i="1" s="1"/>
  <c r="BF106" i="1"/>
  <c r="CS106" i="1" s="1"/>
  <c r="BC95" i="1"/>
  <c r="CP95" i="1" s="1"/>
  <c r="BW177" i="1"/>
  <c r="DJ177" i="1" s="1"/>
  <c r="BH217" i="1"/>
  <c r="CU217" i="1" s="1"/>
  <c r="AY48" i="1"/>
  <c r="CL48" i="1" s="1"/>
  <c r="CB48" i="1"/>
  <c r="DN48" i="1" s="1"/>
  <c r="J47" i="5" s="1"/>
  <c r="BU203" i="1"/>
  <c r="BL168" i="1"/>
  <c r="CY168" i="1" s="1"/>
  <c r="BQ149" i="1"/>
  <c r="DD149" i="1" s="1"/>
  <c r="AT138" i="1"/>
  <c r="CG138" i="1" s="1"/>
  <c r="CB126" i="1"/>
  <c r="DN126" i="1" s="1"/>
  <c r="J125" i="5" s="1"/>
  <c r="AU213" i="1"/>
  <c r="CH213" i="1" s="1"/>
  <c r="BA224" i="1"/>
  <c r="CN224" i="1" s="1"/>
  <c r="BL166" i="1"/>
  <c r="CY166" i="1" s="1"/>
  <c r="BN76" i="1"/>
  <c r="DA76" i="1" s="1"/>
  <c r="BV209" i="1"/>
  <c r="BQ187" i="1"/>
  <c r="DD187" i="1" s="1"/>
  <c r="BX185" i="1"/>
  <c r="DK185" i="1" s="1"/>
  <c r="BQ286" i="1"/>
  <c r="DD286" i="1" s="1"/>
  <c r="BW46" i="1"/>
  <c r="DJ46" i="1" s="1"/>
  <c r="BR215" i="1"/>
  <c r="DE215" i="1" s="1"/>
  <c r="AZ123" i="1"/>
  <c r="CM123" i="1" s="1"/>
  <c r="BE104" i="1"/>
  <c r="CR104" i="1" s="1"/>
  <c r="BF115" i="1"/>
  <c r="CS115" i="1" s="1"/>
  <c r="BC104" i="1"/>
  <c r="CP104" i="1" s="1"/>
  <c r="BW186" i="1"/>
  <c r="DJ186" i="1" s="1"/>
  <c r="BP224" i="1"/>
  <c r="DC224" i="1" s="1"/>
  <c r="AS97" i="1"/>
  <c r="BX115" i="1"/>
  <c r="DK115" i="1" s="1"/>
  <c r="AT201" i="1"/>
  <c r="CG201" i="1" s="1"/>
  <c r="BL67" i="1"/>
  <c r="CY67" i="1" s="1"/>
  <c r="AV258" i="1"/>
  <c r="CI258" i="1" s="1"/>
  <c r="BL308" i="1"/>
  <c r="CY308" i="1" s="1"/>
  <c r="BF310" i="1"/>
  <c r="CS310" i="1" s="1"/>
  <c r="BU334" i="1"/>
  <c r="BV382" i="1"/>
  <c r="AW404" i="1"/>
  <c r="CJ404" i="1" s="1"/>
  <c r="BQ360" i="1"/>
  <c r="DD360" i="1" s="1"/>
  <c r="AY275" i="1"/>
  <c r="CL275" i="1" s="1"/>
  <c r="BC404" i="1"/>
  <c r="CP404" i="1" s="1"/>
  <c r="BO337" i="1"/>
  <c r="DB337" i="1" s="1"/>
  <c r="AS347" i="1"/>
  <c r="BB402" i="1"/>
  <c r="CO402" i="1" s="1"/>
  <c r="BB294" i="1"/>
  <c r="CO294" i="1" s="1"/>
  <c r="BQ355" i="1"/>
  <c r="DD355" i="1" s="1"/>
  <c r="BT311" i="1"/>
  <c r="DG311" i="1" s="1"/>
  <c r="BW121" i="1"/>
  <c r="DJ121" i="1" s="1"/>
  <c r="BY135" i="1"/>
  <c r="AW169" i="1"/>
  <c r="CJ169" i="1" s="1"/>
  <c r="BT313" i="1"/>
  <c r="DG313" i="1" s="1"/>
  <c r="AT79" i="1"/>
  <c r="CG79" i="1" s="1"/>
  <c r="BT68" i="1"/>
  <c r="DG68" i="1" s="1"/>
  <c r="BD302" i="1"/>
  <c r="CQ302" i="1" s="1"/>
  <c r="AS401" i="1"/>
  <c r="BX393" i="1"/>
  <c r="DK393" i="1" s="1"/>
  <c r="BC279" i="1"/>
  <c r="CP279" i="1" s="1"/>
  <c r="BD356" i="1"/>
  <c r="CQ356" i="1" s="1"/>
  <c r="BT406" i="1"/>
  <c r="DG406" i="1" s="1"/>
  <c r="BR98" i="1"/>
  <c r="DE98" i="1" s="1"/>
  <c r="BL167" i="1"/>
  <c r="CY167" i="1" s="1"/>
  <c r="BZ188" i="1"/>
  <c r="DM188" i="1" s="1"/>
  <c r="BD26" i="1"/>
  <c r="CQ26" i="1" s="1"/>
  <c r="BT95" i="1"/>
  <c r="DG95" i="1" s="1"/>
  <c r="BO306" i="1"/>
  <c r="DB306" i="1" s="1"/>
  <c r="BW268" i="1"/>
  <c r="DJ268" i="1" s="1"/>
  <c r="BH270" i="1"/>
  <c r="CU270" i="1" s="1"/>
  <c r="AT356" i="1"/>
  <c r="CG356" i="1" s="1"/>
  <c r="BI326" i="1"/>
  <c r="CV326" i="1" s="1"/>
  <c r="BG212" i="1"/>
  <c r="CT212" i="1" s="1"/>
  <c r="BZ175" i="1"/>
  <c r="DM175" i="1" s="1"/>
  <c r="BE223" i="1"/>
  <c r="CR223" i="1" s="1"/>
  <c r="BG210" i="1"/>
  <c r="CT210" i="1" s="1"/>
  <c r="BW127" i="1"/>
  <c r="DJ127" i="1" s="1"/>
  <c r="BZ138" i="1"/>
  <c r="DM138" i="1" s="1"/>
  <c r="BI151" i="1"/>
  <c r="CV151" i="1" s="1"/>
  <c r="BH113" i="1"/>
  <c r="CU113" i="1" s="1"/>
  <c r="BA132" i="1"/>
  <c r="CN132" i="1" s="1"/>
  <c r="BC15" i="1"/>
  <c r="CP15" i="1" s="1"/>
  <c r="BW251" i="1"/>
  <c r="DJ251" i="1" s="1"/>
  <c r="AV172" i="1"/>
  <c r="CI172" i="1" s="1"/>
  <c r="BS163" i="1"/>
  <c r="DF163" i="1" s="1"/>
  <c r="AX175" i="1"/>
  <c r="CK175" i="1" s="1"/>
  <c r="BB59" i="1"/>
  <c r="CO59" i="1" s="1"/>
  <c r="AZ97" i="1"/>
  <c r="CM97" i="1" s="1"/>
  <c r="BC48" i="1"/>
  <c r="CP48" i="1" s="1"/>
  <c r="BI202" i="1"/>
  <c r="CV202" i="1" s="1"/>
  <c r="BT168" i="1"/>
  <c r="DG168" i="1" s="1"/>
  <c r="BY149" i="1"/>
  <c r="BZ139" i="1"/>
  <c r="DM139" i="1" s="1"/>
  <c r="BW128" i="1"/>
  <c r="DJ128" i="1" s="1"/>
  <c r="CB214" i="1"/>
  <c r="DN214" i="1" s="1"/>
  <c r="J213" i="5" s="1"/>
  <c r="AW226" i="1"/>
  <c r="CJ226" i="1" s="1"/>
  <c r="AV35" i="1"/>
  <c r="CI35" i="1" s="1"/>
  <c r="CC14" i="1"/>
  <c r="DO14" i="1" s="1"/>
  <c r="K13" i="5" s="1"/>
  <c r="AS40" i="1"/>
  <c r="AT31" i="1"/>
  <c r="CG31" i="1" s="1"/>
  <c r="BB62" i="1"/>
  <c r="CO62" i="1" s="1"/>
  <c r="AX181" i="1"/>
  <c r="CK181" i="1" s="1"/>
  <c r="CB164" i="1"/>
  <c r="DN164" i="1" s="1"/>
  <c r="J163" i="5" s="1"/>
  <c r="BL171" i="1"/>
  <c r="CY171" i="1" s="1"/>
  <c r="BK249" i="1"/>
  <c r="CX249" i="1" s="1"/>
  <c r="BO382" i="1"/>
  <c r="DB382" i="1" s="1"/>
  <c r="BA358" i="1"/>
  <c r="CN358" i="1" s="1"/>
  <c r="BS292" i="1"/>
  <c r="DF292" i="1" s="1"/>
  <c r="BI315" i="1"/>
  <c r="CV315" i="1" s="1"/>
  <c r="AW355" i="1"/>
  <c r="CJ355" i="1" s="1"/>
  <c r="CC384" i="1"/>
  <c r="DO384" i="1" s="1"/>
  <c r="K383" i="5" s="1"/>
  <c r="BX381" i="1"/>
  <c r="DK381" i="1" s="1"/>
  <c r="AU321" i="1"/>
  <c r="CH321" i="1" s="1"/>
  <c r="AT283" i="1"/>
  <c r="CG283" i="1" s="1"/>
  <c r="BV261" i="1"/>
  <c r="AW405" i="1"/>
  <c r="CJ405" i="1" s="1"/>
  <c r="BV386" i="1"/>
  <c r="BU335" i="1"/>
  <c r="BF311" i="1"/>
  <c r="CS311" i="1" s="1"/>
  <c r="BL310" i="1"/>
  <c r="CY310" i="1" s="1"/>
  <c r="AV260" i="1"/>
  <c r="CI260" i="1" s="1"/>
  <c r="BS396" i="1"/>
  <c r="DF396" i="1" s="1"/>
  <c r="BR335" i="1"/>
  <c r="DE335" i="1" s="1"/>
  <c r="BC273" i="1"/>
  <c r="CP273" i="1" s="1"/>
  <c r="BM276" i="1"/>
  <c r="CZ276" i="1" s="1"/>
  <c r="AW258" i="1"/>
  <c r="CJ258" i="1" s="1"/>
  <c r="BO64" i="1"/>
  <c r="DB64" i="1" s="1"/>
  <c r="CC40" i="1"/>
  <c r="DO40" i="1" s="1"/>
  <c r="K39" i="5" s="1"/>
  <c r="AY52" i="1"/>
  <c r="CL52" i="1" s="1"/>
  <c r="BL32" i="1"/>
  <c r="CY32" i="1" s="1"/>
  <c r="BA49" i="1"/>
  <c r="CN49" i="1" s="1"/>
  <c r="BV39" i="1"/>
  <c r="AT71" i="1"/>
  <c r="CG71" i="1" s="1"/>
  <c r="BR198" i="1"/>
  <c r="DE198" i="1" s="1"/>
  <c r="BM176" i="1"/>
  <c r="CZ176" i="1" s="1"/>
  <c r="BD180" i="1"/>
  <c r="CQ180" i="1" s="1"/>
  <c r="BM263" i="1"/>
  <c r="CZ263" i="1" s="1"/>
  <c r="AY14" i="1"/>
  <c r="CL14" i="1" s="1"/>
  <c r="BE131" i="1"/>
  <c r="CR131" i="1" s="1"/>
  <c r="AV152" i="1"/>
  <c r="CI152" i="1" s="1"/>
  <c r="AW134" i="1"/>
  <c r="CJ134" i="1" s="1"/>
  <c r="BB130" i="1"/>
  <c r="CO130" i="1" s="1"/>
  <c r="AY119" i="1"/>
  <c r="CL119" i="1" s="1"/>
  <c r="BS201" i="1"/>
  <c r="DF201" i="1" s="1"/>
  <c r="AZ254" i="1"/>
  <c r="CM254" i="1" s="1"/>
  <c r="BI392" i="1"/>
  <c r="CV392" i="1" s="1"/>
  <c r="BO361" i="1"/>
  <c r="DB361" i="1" s="1"/>
  <c r="AV345" i="1"/>
  <c r="CI345" i="1" s="1"/>
  <c r="BR298" i="1"/>
  <c r="DE298" i="1" s="1"/>
  <c r="AZ285" i="1"/>
  <c r="CM285" i="1" s="1"/>
  <c r="BH407" i="1"/>
  <c r="CU407" i="1" s="1"/>
  <c r="BR366" i="1"/>
  <c r="DE366" i="1" s="1"/>
  <c r="BD352" i="1"/>
  <c r="CQ352" i="1" s="1"/>
  <c r="BT327" i="1"/>
  <c r="DG327" i="1" s="1"/>
  <c r="BQ358" i="1"/>
  <c r="DD358" i="1" s="1"/>
  <c r="BH318" i="1"/>
  <c r="CU318" i="1" s="1"/>
  <c r="BK369" i="1"/>
  <c r="CX369" i="1" s="1"/>
  <c r="AT342" i="1"/>
  <c r="CG342" i="1" s="1"/>
  <c r="BO279" i="1"/>
  <c r="DB279" i="1" s="1"/>
  <c r="BA289" i="1"/>
  <c r="CN289" i="1" s="1"/>
  <c r="BU271" i="1"/>
  <c r="AY404" i="1"/>
  <c r="CL404" i="1" s="1"/>
  <c r="BD374" i="1"/>
  <c r="CQ374" i="1" s="1"/>
  <c r="BC317" i="1"/>
  <c r="CP317" i="1" s="1"/>
  <c r="BB279" i="1"/>
  <c r="CO279" i="1" s="1"/>
  <c r="AT258" i="1"/>
  <c r="CG258" i="1" s="1"/>
  <c r="AV119" i="1"/>
  <c r="CI119" i="1" s="1"/>
  <c r="BL81" i="1"/>
  <c r="CY81" i="1" s="1"/>
  <c r="BE14" i="1"/>
  <c r="CR14" i="1" s="1"/>
  <c r="BR213" i="1"/>
  <c r="DE213" i="1" s="1"/>
  <c r="AZ98" i="1"/>
  <c r="CM98" i="1" s="1"/>
  <c r="BO73" i="1"/>
  <c r="DB73" i="1" s="1"/>
  <c r="BE12" i="1"/>
  <c r="CR12" i="1" s="1"/>
  <c r="BR205" i="1"/>
  <c r="DE205" i="1" s="1"/>
  <c r="BI196" i="1"/>
  <c r="CV196" i="1" s="1"/>
  <c r="AT155" i="1"/>
  <c r="CG155" i="1" s="1"/>
  <c r="CB143" i="1"/>
  <c r="DN143" i="1" s="1"/>
  <c r="J142" i="5" s="1"/>
  <c r="BK226" i="1"/>
  <c r="CX226" i="1" s="1"/>
  <c r="AX246" i="1"/>
  <c r="CK246" i="1" s="1"/>
  <c r="BK65" i="1"/>
  <c r="CX65" i="1" s="1"/>
  <c r="BP41" i="1"/>
  <c r="DC41" i="1" s="1"/>
  <c r="BY51" i="1"/>
  <c r="BN42" i="1"/>
  <c r="DA42" i="1" s="1"/>
  <c r="BV73" i="1"/>
  <c r="BV207" i="1"/>
  <c r="BQ185" i="1"/>
  <c r="DD185" i="1" s="1"/>
  <c r="BP186" i="1"/>
  <c r="DC186" i="1" s="1"/>
  <c r="BU289" i="1"/>
  <c r="CB407" i="1"/>
  <c r="DN407" i="1" s="1"/>
  <c r="J406" i="5" s="1"/>
  <c r="BB338" i="1"/>
  <c r="CO338" i="1" s="1"/>
  <c r="BW275" i="1"/>
  <c r="DJ275" i="1" s="1"/>
  <c r="BQ281" i="1"/>
  <c r="DD281" i="1" s="1"/>
  <c r="BA263" i="1"/>
  <c r="CN263" i="1" s="1"/>
  <c r="BC385" i="1"/>
  <c r="CP385" i="1" s="1"/>
  <c r="AW381" i="1"/>
  <c r="CJ381" i="1" s="1"/>
  <c r="AY304" i="1"/>
  <c r="CL304" i="1" s="1"/>
  <c r="BD348" i="1"/>
  <c r="CQ348" i="1" s="1"/>
  <c r="BW330" i="1"/>
  <c r="DJ330" i="1" s="1"/>
  <c r="AZ400" i="1"/>
  <c r="CM400" i="1" s="1"/>
  <c r="CC355" i="1"/>
  <c r="DO355" i="1" s="1"/>
  <c r="K354" i="5" s="1"/>
  <c r="BP336" i="1"/>
  <c r="DC336" i="1" s="1"/>
  <c r="BJ294" i="1"/>
  <c r="CW294" i="1" s="1"/>
  <c r="BT276" i="1"/>
  <c r="DG276" i="1" s="1"/>
  <c r="BB407" i="1"/>
  <c r="CO407" i="1" s="1"/>
  <c r="BV371" i="1"/>
  <c r="BT360" i="1"/>
  <c r="DG360" i="1" s="1"/>
  <c r="CB335" i="1"/>
  <c r="DN335" i="1" s="1"/>
  <c r="J334" i="5" s="1"/>
  <c r="BC256" i="1"/>
  <c r="CP256" i="1" s="1"/>
  <c r="BQ238" i="1"/>
  <c r="DD238" i="1" s="1"/>
  <c r="BU125" i="1"/>
  <c r="AS114" i="1"/>
  <c r="BP28" i="1"/>
  <c r="DC28" i="1" s="1"/>
  <c r="BB191" i="1"/>
  <c r="CO191" i="1" s="1"/>
  <c r="BQ37" i="1"/>
  <c r="DD37" i="1" s="1"/>
  <c r="AT30" i="1"/>
  <c r="CG30" i="1" s="1"/>
  <c r="BB61" i="1"/>
  <c r="CO61" i="1" s="1"/>
  <c r="AX179" i="1"/>
  <c r="CK179" i="1" s="1"/>
  <c r="BS165" i="1"/>
  <c r="DF165" i="1" s="1"/>
  <c r="AV174" i="1"/>
  <c r="CI174" i="1" s="1"/>
  <c r="BQ254" i="1"/>
  <c r="DD254" i="1" s="1"/>
  <c r="BX156" i="1"/>
  <c r="DK156" i="1" s="1"/>
  <c r="AS142" i="1"/>
  <c r="BL100" i="1"/>
  <c r="CY100" i="1" s="1"/>
  <c r="AW86" i="1"/>
  <c r="CJ86" i="1" s="1"/>
  <c r="AT108" i="1"/>
  <c r="CG108" i="1" s="1"/>
  <c r="CB96" i="1"/>
  <c r="DN96" i="1" s="1"/>
  <c r="J95" i="5" s="1"/>
  <c r="BC181" i="1"/>
  <c r="CP181" i="1" s="1"/>
  <c r="BX220" i="1"/>
  <c r="DK220" i="1" s="1"/>
  <c r="BV398" i="1"/>
  <c r="BV358" i="1"/>
  <c r="BM343" i="1"/>
  <c r="CZ343" i="1" s="1"/>
  <c r="AX319" i="1"/>
  <c r="CK319" i="1" s="1"/>
  <c r="BK326" i="1"/>
  <c r="CX326" i="1" s="1"/>
  <c r="BL281" i="1"/>
  <c r="CY281" i="1" s="1"/>
  <c r="BM391" i="1"/>
  <c r="CZ391" i="1" s="1"/>
  <c r="AX334" i="1"/>
  <c r="CK334" i="1" s="1"/>
  <c r="BS271" i="1"/>
  <c r="DF271" i="1" s="1"/>
  <c r="BI273" i="1"/>
  <c r="CV273" i="1" s="1"/>
  <c r="AS255" i="1"/>
  <c r="BP401" i="1"/>
  <c r="DC401" i="1" s="1"/>
  <c r="BS402" i="1"/>
  <c r="DF402" i="1" s="1"/>
  <c r="AU300" i="1"/>
  <c r="CH300" i="1" s="1"/>
  <c r="BX331" i="1"/>
  <c r="DK331" i="1" s="1"/>
  <c r="BX266" i="1"/>
  <c r="DK266" i="1" s="1"/>
  <c r="CB229" i="1"/>
  <c r="DN229" i="1" s="1"/>
  <c r="J228" i="5" s="1"/>
  <c r="BG147" i="1"/>
  <c r="CT147" i="1" s="1"/>
  <c r="BJ158" i="1"/>
  <c r="CW158" i="1" s="1"/>
  <c r="BA210" i="1"/>
  <c r="CN210" i="1" s="1"/>
  <c r="BJ13" i="1"/>
  <c r="CW13" i="1" s="1"/>
  <c r="BU167" i="1"/>
  <c r="BG29" i="1"/>
  <c r="CT29" i="1" s="1"/>
  <c r="BG14" i="1"/>
  <c r="CT14" i="1" s="1"/>
  <c r="BP207" i="1"/>
  <c r="DC207" i="1" s="1"/>
  <c r="AT228" i="1"/>
  <c r="CG228" i="1" s="1"/>
  <c r="BS83" i="1"/>
  <c r="DF83" i="1" s="1"/>
  <c r="AT93" i="1"/>
  <c r="CG93" i="1" s="1"/>
  <c r="BZ24" i="1"/>
  <c r="DM24" i="1" s="1"/>
  <c r="CC50" i="1"/>
  <c r="DO50" i="1" s="1"/>
  <c r="K49" i="5" s="1"/>
  <c r="BX45" i="1"/>
  <c r="DK45" i="1" s="1"/>
  <c r="BD55" i="1"/>
  <c r="CQ55" i="1" s="1"/>
  <c r="BR44" i="1"/>
  <c r="DE44" i="1" s="1"/>
  <c r="BR77" i="1"/>
  <c r="DE77" i="1" s="1"/>
  <c r="AT212" i="1"/>
  <c r="CG212" i="1" s="1"/>
  <c r="BY189" i="1"/>
  <c r="BL190" i="1"/>
  <c r="CY190" i="1" s="1"/>
  <c r="BA298" i="1"/>
  <c r="CN298" i="1" s="1"/>
  <c r="CB66" i="1"/>
  <c r="DN66" i="1" s="1"/>
  <c r="J65" i="5" s="1"/>
  <c r="BR207" i="1"/>
  <c r="DE207" i="1" s="1"/>
  <c r="AZ119" i="1"/>
  <c r="CM119" i="1" s="1"/>
  <c r="BA101" i="1"/>
  <c r="CN101" i="1" s="1"/>
  <c r="BV113" i="1"/>
  <c r="BS102" i="1"/>
  <c r="DF102" i="1" s="1"/>
  <c r="BC185" i="1"/>
  <c r="CP185" i="1" s="1"/>
  <c r="AV223" i="1"/>
  <c r="CI223" i="1" s="1"/>
  <c r="BN396" i="1"/>
  <c r="DA396" i="1" s="1"/>
  <c r="BN356" i="1"/>
  <c r="DA356" i="1" s="1"/>
  <c r="BE341" i="1"/>
  <c r="CR341" i="1" s="1"/>
  <c r="BZ316" i="1"/>
  <c r="DM316" i="1" s="1"/>
  <c r="BP321" i="1"/>
  <c r="DC321" i="1" s="1"/>
  <c r="BP272" i="1"/>
  <c r="DC272" i="1" s="1"/>
  <c r="AW387" i="1"/>
  <c r="CJ387" i="1" s="1"/>
  <c r="BZ331" i="1"/>
  <c r="DM331" i="1" s="1"/>
  <c r="AV393" i="1"/>
  <c r="CI393" i="1" s="1"/>
  <c r="BG269" i="1"/>
  <c r="CT269" i="1" s="1"/>
  <c r="BU251" i="1"/>
  <c r="CC392" i="1"/>
  <c r="DO392" i="1" s="1"/>
  <c r="K391" i="5" s="1"/>
  <c r="BX372" i="1"/>
  <c r="DK372" i="1" s="1"/>
  <c r="BW297" i="1"/>
  <c r="DJ297" i="1" s="1"/>
  <c r="CB325" i="1"/>
  <c r="DN325" i="1" s="1"/>
  <c r="J324" i="5" s="1"/>
  <c r="BQ316" i="1"/>
  <c r="DD316" i="1" s="1"/>
  <c r="BH406" i="1"/>
  <c r="CU406" i="1" s="1"/>
  <c r="CC359" i="1"/>
  <c r="DO359" i="1" s="1"/>
  <c r="K358" i="5" s="1"/>
  <c r="BP342" i="1"/>
  <c r="DC342" i="1" s="1"/>
  <c r="BJ297" i="1"/>
  <c r="CW297" i="1" s="1"/>
  <c r="BT282" i="1"/>
  <c r="DG282" i="1" s="1"/>
  <c r="BP242" i="1"/>
  <c r="DC242" i="1" s="1"/>
  <c r="CC93" i="1"/>
  <c r="DO93" i="1" s="1"/>
  <c r="K92" i="5" s="1"/>
  <c r="AY10" i="1"/>
  <c r="CL10" i="1" s="1"/>
  <c r="BW27" i="1"/>
  <c r="DJ27" i="1" s="1"/>
  <c r="BU169" i="1"/>
  <c r="AX13" i="1"/>
  <c r="CK13" i="1" s="1"/>
  <c r="BY208" i="1"/>
  <c r="AX158" i="1"/>
  <c r="CK158" i="1" s="1"/>
  <c r="AU147" i="1"/>
  <c r="CH147" i="1" s="1"/>
  <c r="BO229" i="1"/>
  <c r="DB229" i="1" s="1"/>
  <c r="BJ251" i="1"/>
  <c r="CW251" i="1" s="1"/>
  <c r="AU69" i="1"/>
  <c r="CH69" i="1" s="1"/>
  <c r="BI138" i="1"/>
  <c r="CV138" i="1" s="1"/>
  <c r="CC112" i="1"/>
  <c r="DO112" i="1" s="1"/>
  <c r="K111" i="5" s="1"/>
  <c r="BY151" i="1"/>
  <c r="AX139" i="1"/>
  <c r="CK139" i="1" s="1"/>
  <c r="AU128" i="1"/>
  <c r="CH128" i="1" s="1"/>
  <c r="BO210" i="1"/>
  <c r="DB210" i="1" s="1"/>
  <c r="BM223" i="1"/>
  <c r="CZ223" i="1" s="1"/>
  <c r="BT391" i="1"/>
  <c r="DG391" i="1" s="1"/>
  <c r="BY350" i="1"/>
  <c r="BW328" i="1"/>
  <c r="DJ328" i="1" s="1"/>
  <c r="BV289" i="1"/>
  <c r="BN268" i="1"/>
  <c r="DA268" i="1" s="1"/>
  <c r="BV397" i="1"/>
  <c r="BV357" i="1"/>
  <c r="BM342" i="1"/>
  <c r="CZ342" i="1" s="1"/>
  <c r="AX318" i="1"/>
  <c r="CK318" i="1" s="1"/>
  <c r="AV324" i="1"/>
  <c r="CI324" i="1" s="1"/>
  <c r="BL277" i="1"/>
  <c r="CY277" i="1" s="1"/>
  <c r="BM389" i="1"/>
  <c r="CZ389" i="1" s="1"/>
  <c r="AX333" i="1"/>
  <c r="CK333" i="1" s="1"/>
  <c r="BS270" i="1"/>
  <c r="DF270" i="1" s="1"/>
  <c r="BI271" i="1"/>
  <c r="CV271" i="1" s="1"/>
  <c r="AS253" i="1"/>
  <c r="BK389" i="1"/>
  <c r="CX389" i="1" s="1"/>
  <c r="AV400" i="1"/>
  <c r="CI400" i="1" s="1"/>
  <c r="BG308" i="1"/>
  <c r="CT308" i="1" s="1"/>
  <c r="BF270" i="1"/>
  <c r="CS270" i="1" s="1"/>
  <c r="AZ347" i="1"/>
  <c r="CM347" i="1" s="1"/>
  <c r="BH128" i="1"/>
  <c r="CU128" i="1" s="1"/>
  <c r="BP88" i="1"/>
  <c r="DC88" i="1" s="1"/>
  <c r="AW16" i="1"/>
  <c r="CJ16" i="1" s="1"/>
  <c r="BJ221" i="1"/>
  <c r="CW221" i="1" s="1"/>
  <c r="AV111" i="1"/>
  <c r="CI111" i="1" s="1"/>
  <c r="BX78" i="1"/>
  <c r="DK78" i="1" s="1"/>
  <c r="BM42" i="1"/>
  <c r="CZ42" i="1" s="1"/>
  <c r="AX33" i="1"/>
  <c r="CK33" i="1" s="1"/>
  <c r="BF64" i="1"/>
  <c r="CS64" i="1" s="1"/>
  <c r="BF185" i="1"/>
  <c r="CS185" i="1" s="1"/>
  <c r="AU167" i="1"/>
  <c r="CH167" i="1" s="1"/>
  <c r="BP173" i="1"/>
  <c r="DC173" i="1" s="1"/>
  <c r="BU253" i="1"/>
  <c r="BD153" i="1"/>
  <c r="CQ153" i="1" s="1"/>
  <c r="AW161" i="1"/>
  <c r="CJ161" i="1" s="1"/>
  <c r="BL156" i="1"/>
  <c r="CY156" i="1" s="1"/>
  <c r="BM138" i="1"/>
  <c r="CZ138" i="1" s="1"/>
  <c r="BJ132" i="1"/>
  <c r="CW132" i="1" s="1"/>
  <c r="AY123" i="1"/>
  <c r="CL123" i="1" s="1"/>
  <c r="BK207" i="1"/>
  <c r="CX207" i="1" s="1"/>
  <c r="BI220" i="1"/>
  <c r="CV220" i="1" s="1"/>
  <c r="AV397" i="1"/>
  <c r="CI397" i="1" s="1"/>
  <c r="AS354" i="1"/>
  <c r="BL333" i="1"/>
  <c r="CY333" i="1" s="1"/>
  <c r="BZ292" i="1"/>
  <c r="DM292" i="1" s="1"/>
  <c r="BP273" i="1"/>
  <c r="DC273" i="1" s="1"/>
  <c r="BZ400" i="1"/>
  <c r="DM400" i="1" s="1"/>
  <c r="BZ360" i="1"/>
  <c r="DM360" i="1" s="1"/>
  <c r="BQ345" i="1"/>
  <c r="DD345" i="1" s="1"/>
  <c r="BB321" i="1"/>
  <c r="CO321" i="1" s="1"/>
  <c r="BC332" i="1"/>
  <c r="CP332" i="1" s="1"/>
  <c r="CC289" i="1"/>
  <c r="DO289" i="1" s="1"/>
  <c r="K288" i="5" s="1"/>
  <c r="CB398" i="1"/>
  <c r="DN398" i="1" s="1"/>
  <c r="J397" i="5" s="1"/>
  <c r="BB336" i="1"/>
  <c r="CO336" i="1" s="1"/>
  <c r="BW273" i="1"/>
  <c r="DJ273" i="1" s="1"/>
  <c r="BQ277" i="1"/>
  <c r="DD277" i="1" s="1"/>
  <c r="BA259" i="1"/>
  <c r="CN259" i="1" s="1"/>
  <c r="BX392" i="1"/>
  <c r="DK392" i="1" s="1"/>
  <c r="BU363" i="1"/>
  <c r="BK311" i="1"/>
  <c r="CX311" i="1" s="1"/>
  <c r="BJ273" i="1"/>
  <c r="CW273" i="1" s="1"/>
  <c r="BH370" i="1"/>
  <c r="CU370" i="1" s="1"/>
  <c r="BT109" i="1"/>
  <c r="DG109" i="1" s="1"/>
  <c r="BM76" i="1"/>
  <c r="CZ76" i="1" s="1"/>
  <c r="AS13" i="1"/>
  <c r="BD101" i="1"/>
  <c r="CQ101" i="1" s="1"/>
  <c r="BZ217" i="1"/>
  <c r="DM217" i="1" s="1"/>
  <c r="BT128" i="1"/>
  <c r="DG128" i="1" s="1"/>
  <c r="BQ127" i="1"/>
  <c r="DD127" i="1" s="1"/>
  <c r="AT127" i="1"/>
  <c r="CG127" i="1" s="1"/>
  <c r="BS117" i="1"/>
  <c r="DF117" i="1" s="1"/>
  <c r="AU202" i="1"/>
  <c r="CH202" i="1" s="1"/>
  <c r="BX256" i="1"/>
  <c r="DK256" i="1" s="1"/>
  <c r="BA294" i="1"/>
  <c r="CN294" i="1" s="1"/>
  <c r="BT187" i="1"/>
  <c r="DG187" i="1" s="1"/>
  <c r="BI191" i="1"/>
  <c r="CV191" i="1" s="1"/>
  <c r="BN213" i="1"/>
  <c r="DA213" i="1" s="1"/>
  <c r="BJ78" i="1"/>
  <c r="CW78" i="1" s="1"/>
  <c r="BB47" i="1"/>
  <c r="CO47" i="1" s="1"/>
  <c r="BS58" i="1"/>
  <c r="DF58" i="1" s="1"/>
  <c r="BD48" i="1"/>
  <c r="CQ48" i="1" s="1"/>
  <c r="AZ73" i="1"/>
  <c r="CM73" i="1" s="1"/>
  <c r="BL269" i="1"/>
  <c r="CY269" i="1" s="1"/>
  <c r="BC230" i="1"/>
  <c r="CP230" i="1" s="1"/>
  <c r="CB145" i="1"/>
  <c r="DN145" i="1" s="1"/>
  <c r="J144" i="5" s="1"/>
  <c r="BB155" i="1"/>
  <c r="CO155" i="1" s="1"/>
  <c r="BE197" i="1"/>
  <c r="CR197" i="1" s="1"/>
  <c r="AS45" i="1"/>
  <c r="BS12" i="1"/>
  <c r="DF12" i="1" s="1"/>
  <c r="AW151" i="1"/>
  <c r="CJ151" i="1" s="1"/>
  <c r="AZ133" i="1"/>
  <c r="CM133" i="1" s="1"/>
  <c r="BE114" i="1"/>
  <c r="CR114" i="1" s="1"/>
  <c r="AX122" i="1"/>
  <c r="CK122" i="1" s="1"/>
  <c r="AU111" i="1"/>
  <c r="CH111" i="1" s="1"/>
  <c r="BG195" i="1"/>
  <c r="CT195" i="1" s="1"/>
  <c r="CC234" i="1"/>
  <c r="DO234" i="1" s="1"/>
  <c r="K233" i="5" s="1"/>
  <c r="BH144" i="1"/>
  <c r="CU144" i="1" s="1"/>
  <c r="CC105" i="1"/>
  <c r="DO105" i="1" s="1"/>
  <c r="K104" i="5" s="1"/>
  <c r="BS50" i="1"/>
  <c r="DF50" i="1" s="1"/>
  <c r="BR41" i="1"/>
  <c r="DE41" i="1" s="1"/>
  <c r="BZ72" i="1"/>
  <c r="DM72" i="1" s="1"/>
  <c r="BJ202" i="1"/>
  <c r="CW202" i="1" s="1"/>
  <c r="BE180" i="1"/>
  <c r="CR180" i="1" s="1"/>
  <c r="AZ182" i="1"/>
  <c r="CM182" i="1" s="1"/>
  <c r="BE267" i="1"/>
  <c r="CR267" i="1" s="1"/>
  <c r="CB371" i="1"/>
  <c r="DN371" i="1" s="1"/>
  <c r="J370" i="5" s="1"/>
  <c r="BJ344" i="1"/>
  <c r="CW344" i="1" s="1"/>
  <c r="AU282" i="1"/>
  <c r="CH282" i="1" s="1"/>
  <c r="AW294" i="1"/>
  <c r="CJ294" i="1" s="1"/>
  <c r="BM281" i="1"/>
  <c r="CZ281" i="1" s="1"/>
  <c r="BK391" i="1"/>
  <c r="CX391" i="1" s="1"/>
  <c r="BD362" i="1"/>
  <c r="CQ362" i="1" s="1"/>
  <c r="BG310" i="1"/>
  <c r="CT310" i="1" s="1"/>
  <c r="BF272" i="1"/>
  <c r="CS272" i="1" s="1"/>
  <c r="BD358" i="1"/>
  <c r="CQ358" i="1" s="1"/>
  <c r="BI394" i="1"/>
  <c r="CV394" i="1" s="1"/>
  <c r="BC364" i="1"/>
  <c r="CP364" i="1" s="1"/>
  <c r="AY349" i="1"/>
  <c r="CL349" i="1" s="1"/>
  <c r="BR300" i="1"/>
  <c r="DE300" i="1" s="1"/>
  <c r="AZ289" i="1"/>
  <c r="CM289" i="1" s="1"/>
  <c r="BX245" i="1"/>
  <c r="DK245" i="1" s="1"/>
  <c r="AT378" i="1"/>
  <c r="CG378" i="1" s="1"/>
  <c r="AT325" i="1"/>
  <c r="CG325" i="1" s="1"/>
  <c r="BG348" i="1"/>
  <c r="CT348" i="1" s="1"/>
  <c r="BK262" i="1"/>
  <c r="CX262" i="1" s="1"/>
  <c r="BY244" i="1"/>
  <c r="BY100" i="1"/>
  <c r="BA66" i="1"/>
  <c r="CN66" i="1" s="1"/>
  <c r="BH30" i="1"/>
  <c r="CU30" i="1" s="1"/>
  <c r="BH25" i="1"/>
  <c r="CU25" i="1" s="1"/>
  <c r="BL53" i="1"/>
  <c r="CY53" i="1" s="1"/>
  <c r="BF43" i="1"/>
  <c r="CS43" i="1" s="1"/>
  <c r="BN74" i="1"/>
  <c r="DA74" i="1" s="1"/>
  <c r="BV205" i="1"/>
  <c r="BQ183" i="1"/>
  <c r="DD183" i="1" s="1"/>
  <c r="BX183" i="1"/>
  <c r="DK183" i="1" s="1"/>
  <c r="BM271" i="1"/>
  <c r="CZ271" i="1" s="1"/>
  <c r="AU31" i="1"/>
  <c r="CH31" i="1" s="1"/>
  <c r="AZ216" i="1"/>
  <c r="CM216" i="1" s="1"/>
  <c r="BO176" i="1"/>
  <c r="DB176" i="1" s="1"/>
  <c r="AU94" i="1"/>
  <c r="CH94" i="1" s="1"/>
  <c r="AX105" i="1"/>
  <c r="CK105" i="1" s="1"/>
  <c r="BY83" i="1"/>
  <c r="BL88" i="1"/>
  <c r="CY88" i="1" s="1"/>
  <c r="BY110" i="1"/>
  <c r="BT49" i="1"/>
  <c r="DG49" i="1" s="1"/>
  <c r="BE234" i="1"/>
  <c r="CR234" i="1" s="1"/>
  <c r="BG221" i="1"/>
  <c r="CT221" i="1" s="1"/>
  <c r="AU137" i="1"/>
  <c r="CH137" i="1" s="1"/>
  <c r="BF146" i="1"/>
  <c r="CS146" i="1" s="1"/>
  <c r="BE166" i="1"/>
  <c r="CR166" i="1" s="1"/>
  <c r="BW40" i="1"/>
  <c r="DJ40" i="1" s="1"/>
  <c r="BS44" i="1"/>
  <c r="DF44" i="1" s="1"/>
  <c r="BE195" i="1"/>
  <c r="CR195" i="1" s="1"/>
  <c r="AZ165" i="1"/>
  <c r="CM165" i="1" s="1"/>
  <c r="BE146" i="1"/>
  <c r="CR146" i="1" s="1"/>
  <c r="AX138" i="1"/>
  <c r="CK138" i="1" s="1"/>
  <c r="AU127" i="1"/>
  <c r="CH127" i="1" s="1"/>
  <c r="AY213" i="1"/>
  <c r="CL213" i="1" s="1"/>
  <c r="BE224" i="1"/>
  <c r="CR224" i="1" s="1"/>
  <c r="BT45" i="1"/>
  <c r="DG45" i="1" s="1"/>
  <c r="BX39" i="1"/>
  <c r="DK39" i="1" s="1"/>
  <c r="AV53" i="1"/>
  <c r="CI53" i="1" s="1"/>
  <c r="BJ43" i="1"/>
  <c r="CW43" i="1" s="1"/>
  <c r="BR74" i="1"/>
  <c r="DE74" i="1" s="1"/>
  <c r="AT206" i="1"/>
  <c r="CG206" i="1" s="1"/>
  <c r="BY183" i="1"/>
  <c r="CC183" i="1"/>
  <c r="DO183" i="1" s="1"/>
  <c r="K182" i="5" s="1"/>
  <c r="AS272" i="1"/>
  <c r="AY370" i="1"/>
  <c r="CL370" i="1" s="1"/>
  <c r="BR342" i="1"/>
  <c r="DE342" i="1" s="1"/>
  <c r="BC280" i="1"/>
  <c r="CP280" i="1" s="1"/>
  <c r="BM290" i="1"/>
  <c r="CZ290" i="1" s="1"/>
  <c r="BI274" i="1"/>
  <c r="CV274" i="1" s="1"/>
  <c r="BS389" i="1"/>
  <c r="DF389" i="1" s="1"/>
  <c r="BX401" i="1"/>
  <c r="DK401" i="1" s="1"/>
  <c r="BO308" i="1"/>
  <c r="DB308" i="1" s="1"/>
  <c r="BN270" i="1"/>
  <c r="DA270" i="1" s="1"/>
  <c r="AV348" i="1"/>
  <c r="CI348" i="1" s="1"/>
  <c r="BQ392" i="1"/>
  <c r="DD392" i="1" s="1"/>
  <c r="BY361" i="1"/>
  <c r="BL345" i="1"/>
  <c r="CY345" i="1" s="1"/>
  <c r="BZ298" i="1"/>
  <c r="DM298" i="1" s="1"/>
  <c r="BP285" i="1"/>
  <c r="DC285" i="1" s="1"/>
  <c r="AV244" i="1"/>
  <c r="CI244" i="1" s="1"/>
  <c r="BB376" i="1"/>
  <c r="CO376" i="1" s="1"/>
  <c r="BH378" i="1"/>
  <c r="CU378" i="1" s="1"/>
  <c r="BW344" i="1"/>
  <c r="DJ344" i="1" s="1"/>
  <c r="BS260" i="1"/>
  <c r="DF260" i="1" s="1"/>
  <c r="AW243" i="1"/>
  <c r="CJ243" i="1" s="1"/>
  <c r="AS108" i="1"/>
  <c r="CC70" i="1"/>
  <c r="DO70" i="1" s="1"/>
  <c r="K69" i="5" s="1"/>
  <c r="BT19" i="1"/>
  <c r="DG19" i="1" s="1"/>
  <c r="AZ148" i="1"/>
  <c r="CM148" i="1" s="1"/>
  <c r="BA33" i="1"/>
  <c r="CN33" i="1" s="1"/>
  <c r="BV23" i="1"/>
  <c r="AT55" i="1"/>
  <c r="CG55" i="1" s="1"/>
  <c r="BV168" i="1"/>
  <c r="BS157" i="1"/>
  <c r="DF157" i="1" s="1"/>
  <c r="BJ249" i="1"/>
  <c r="CW249" i="1" s="1"/>
  <c r="BC242" i="1"/>
  <c r="CP242" i="1" s="1"/>
  <c r="BM107" i="1"/>
  <c r="CZ107" i="1" s="1"/>
  <c r="BQ70" i="1"/>
  <c r="DD70" i="1" s="1"/>
  <c r="BY67" i="1"/>
  <c r="CB55" i="1"/>
  <c r="DN55" i="1" s="1"/>
  <c r="J54" i="5" s="1"/>
  <c r="BV85" i="1"/>
  <c r="BF236" i="1"/>
  <c r="CS236" i="1" s="1"/>
  <c r="AW206" i="1"/>
  <c r="CJ206" i="1" s="1"/>
  <c r="AV195" i="1"/>
  <c r="CI195" i="1" s="1"/>
  <c r="BF351" i="1"/>
  <c r="CS351" i="1" s="1"/>
  <c r="BY382" i="1"/>
  <c r="BV329" i="1"/>
  <c r="BE364" i="1"/>
  <c r="CR364" i="1" s="1"/>
  <c r="BC267" i="1"/>
  <c r="CP267" i="1" s="1"/>
  <c r="BQ249" i="1"/>
  <c r="DD249" i="1" s="1"/>
  <c r="BJ388" i="1"/>
  <c r="CW388" i="1" s="1"/>
  <c r="BY364" i="1"/>
  <c r="BS295" i="1"/>
  <c r="DF295" i="1" s="1"/>
  <c r="BI321" i="1"/>
  <c r="CV321" i="1" s="1"/>
  <c r="BI312" i="1"/>
  <c r="CV312" i="1" s="1"/>
  <c r="CC387" i="1"/>
  <c r="DO387" i="1" s="1"/>
  <c r="K386" i="5" s="1"/>
  <c r="BG393" i="1"/>
  <c r="CT393" i="1" s="1"/>
  <c r="AU324" i="1"/>
  <c r="CH324" i="1" s="1"/>
  <c r="AT286" i="1"/>
  <c r="CG286" i="1" s="1"/>
  <c r="BV264" i="1"/>
  <c r="BF403" i="1"/>
  <c r="CS403" i="1" s="1"/>
  <c r="BF363" i="1"/>
  <c r="CS363" i="1" s="1"/>
  <c r="AW348" i="1"/>
  <c r="CJ348" i="1" s="1"/>
  <c r="BR323" i="1"/>
  <c r="DE323" i="1" s="1"/>
  <c r="AU342" i="1"/>
  <c r="CH342" i="1" s="1"/>
  <c r="BT299" i="1"/>
  <c r="DG299" i="1" s="1"/>
  <c r="BH168" i="1"/>
  <c r="CU168" i="1" s="1"/>
  <c r="BE119" i="1"/>
  <c r="CR119" i="1" s="1"/>
  <c r="AZ89" i="1"/>
  <c r="CM89" i="1" s="1"/>
  <c r="BM84" i="1"/>
  <c r="CZ84" i="1" s="1"/>
  <c r="BW35" i="1"/>
  <c r="DJ35" i="1" s="1"/>
  <c r="BM177" i="1"/>
  <c r="CZ177" i="1" s="1"/>
  <c r="BL170" i="1"/>
  <c r="CY170" i="1" s="1"/>
  <c r="BR53" i="1"/>
  <c r="DE53" i="1" s="1"/>
  <c r="BJ167" i="1"/>
  <c r="CW167" i="1" s="1"/>
  <c r="BG156" i="1"/>
  <c r="CT156" i="1" s="1"/>
  <c r="AX244" i="1"/>
  <c r="CK244" i="1" s="1"/>
  <c r="BS242" i="1"/>
  <c r="DF242" i="1" s="1"/>
  <c r="BE109" i="1"/>
  <c r="CR109" i="1" s="1"/>
  <c r="BX71" i="1"/>
  <c r="DK71" i="1" s="1"/>
  <c r="BK68" i="1"/>
  <c r="CX68" i="1" s="1"/>
  <c r="BL56" i="1"/>
  <c r="CY56" i="1" s="1"/>
  <c r="BB86" i="1"/>
  <c r="CO86" i="1" s="1"/>
  <c r="BT301" i="1"/>
  <c r="DG301" i="1" s="1"/>
  <c r="BM210" i="1"/>
  <c r="CZ210" i="1" s="1"/>
  <c r="AV199" i="1"/>
  <c r="CI199" i="1" s="1"/>
  <c r="BD240" i="1"/>
  <c r="CQ240" i="1" s="1"/>
  <c r="BV378" i="1"/>
  <c r="BV325" i="1"/>
  <c r="BD350" i="1"/>
  <c r="CQ350" i="1" s="1"/>
  <c r="BC263" i="1"/>
  <c r="CP263" i="1" s="1"/>
  <c r="BQ245" i="1"/>
  <c r="DD245" i="1" s="1"/>
  <c r="BO381" i="1"/>
  <c r="DB381" i="1" s="1"/>
  <c r="BI356" i="1"/>
  <c r="CV356" i="1" s="1"/>
  <c r="BS291" i="1"/>
  <c r="DF291" i="1" s="1"/>
  <c r="BI313" i="1"/>
  <c r="CV313" i="1" s="1"/>
  <c r="BG337" i="1"/>
  <c r="CT337" i="1" s="1"/>
  <c r="CC383" i="1"/>
  <c r="DO383" i="1" s="1"/>
  <c r="K382" i="5" s="1"/>
  <c r="BX379" i="1"/>
  <c r="DK379" i="1" s="1"/>
  <c r="AU320" i="1"/>
  <c r="CH320" i="1" s="1"/>
  <c r="AT282" i="1"/>
  <c r="CG282" i="1" s="1"/>
  <c r="BV260" i="1"/>
  <c r="BF399" i="1"/>
  <c r="CS399" i="1" s="1"/>
  <c r="BF359" i="1"/>
  <c r="CS359" i="1" s="1"/>
  <c r="AW344" i="1"/>
  <c r="CJ344" i="1" s="1"/>
  <c r="BR319" i="1"/>
  <c r="DE319" i="1" s="1"/>
  <c r="CC327" i="1"/>
  <c r="DO327" i="1" s="1"/>
  <c r="K326" i="5" s="1"/>
  <c r="BT283" i="1"/>
  <c r="DG283" i="1" s="1"/>
  <c r="BW18" i="1"/>
  <c r="DJ18" i="1" s="1"/>
  <c r="BE135" i="1"/>
  <c r="CR135" i="1" s="1"/>
  <c r="BD39" i="1"/>
  <c r="CQ39" i="1" s="1"/>
  <c r="AV20" i="1"/>
  <c r="CI20" i="1" s="1"/>
  <c r="AS43" i="1"/>
  <c r="BF35" i="1"/>
  <c r="CS35" i="1" s="1"/>
  <c r="BN66" i="1"/>
  <c r="DA66" i="1" s="1"/>
  <c r="BV189" i="1"/>
  <c r="BA171" i="1"/>
  <c r="CN171" i="1" s="1"/>
  <c r="BH179" i="1"/>
  <c r="CU179" i="1" s="1"/>
  <c r="BE265" i="1"/>
  <c r="CR265" i="1" s="1"/>
  <c r="BC34" i="1"/>
  <c r="CP34" i="1" s="1"/>
  <c r="BI174" i="1"/>
  <c r="CV174" i="1" s="1"/>
  <c r="BX153" i="1"/>
  <c r="DK153" i="1" s="1"/>
  <c r="BI139" i="1"/>
  <c r="CV139" i="1" s="1"/>
  <c r="BR134" i="1"/>
  <c r="DE134" i="1" s="1"/>
  <c r="BO123" i="1"/>
  <c r="DB123" i="1" s="1"/>
  <c r="BS209" i="1"/>
  <c r="DF209" i="1" s="1"/>
  <c r="BY220" i="1"/>
  <c r="AZ396" i="1"/>
  <c r="CM396" i="1" s="1"/>
  <c r="BM353" i="1"/>
  <c r="CZ353" i="1" s="1"/>
  <c r="BP332" i="1"/>
  <c r="DC332" i="1" s="1"/>
  <c r="BJ292" i="1"/>
  <c r="CW292" i="1" s="1"/>
  <c r="BT272" i="1"/>
  <c r="DG272" i="1" s="1"/>
  <c r="BJ400" i="1"/>
  <c r="CW400" i="1" s="1"/>
  <c r="BJ360" i="1"/>
  <c r="CW360" i="1" s="1"/>
  <c r="BA345" i="1"/>
  <c r="CN345" i="1" s="1"/>
  <c r="BV320" i="1"/>
  <c r="CB330" i="1"/>
  <c r="DN330" i="1" s="1"/>
  <c r="J329" i="5" s="1"/>
  <c r="AZ288" i="1"/>
  <c r="CM288" i="1" s="1"/>
  <c r="AY397" i="1"/>
  <c r="CL397" i="1" s="1"/>
  <c r="BV335" i="1"/>
  <c r="BG273" i="1"/>
  <c r="CT273" i="1" s="1"/>
  <c r="BU276" i="1"/>
  <c r="BI74" i="1"/>
  <c r="CV74" i="1" s="1"/>
  <c r="BV114" i="1"/>
  <c r="BK105" i="1"/>
  <c r="CX105" i="1" s="1"/>
  <c r="BW189" i="1"/>
  <c r="DJ189" i="1" s="1"/>
  <c r="AZ231" i="1"/>
  <c r="CM231" i="1" s="1"/>
  <c r="AV127" i="1"/>
  <c r="CI127" i="1" s="1"/>
  <c r="BL117" i="1"/>
  <c r="CY117" i="1" s="1"/>
  <c r="BE23" i="1"/>
  <c r="CR23" i="1" s="1"/>
  <c r="BZ13" i="1"/>
  <c r="DM13" i="1" s="1"/>
  <c r="AS212" i="1"/>
  <c r="BZ158" i="1"/>
  <c r="DM158" i="1" s="1"/>
  <c r="BO149" i="1"/>
  <c r="DB149" i="1" s="1"/>
  <c r="CB233" i="1"/>
  <c r="DN233" i="1" s="1"/>
  <c r="J232" i="5" s="1"/>
  <c r="BS237" i="1"/>
  <c r="DF237" i="1" s="1"/>
  <c r="BF37" i="1"/>
  <c r="CS37" i="1" s="1"/>
  <c r="AT101" i="1"/>
  <c r="CG101" i="1" s="1"/>
  <c r="CB89" i="1"/>
  <c r="DN89" i="1" s="1"/>
  <c r="J88" i="5" s="1"/>
  <c r="BK172" i="1"/>
  <c r="CX172" i="1" s="1"/>
  <c r="AV212" i="1"/>
  <c r="CI212" i="1" s="1"/>
  <c r="BS29" i="1"/>
  <c r="DF29" i="1" s="1"/>
  <c r="BC38" i="1"/>
  <c r="CP38" i="1" s="1"/>
  <c r="BI182" i="1"/>
  <c r="CV182" i="1" s="1"/>
  <c r="BX157" i="1"/>
  <c r="DK157" i="1" s="1"/>
  <c r="AS139" i="1"/>
  <c r="BR132" i="1"/>
  <c r="DE132" i="1" s="1"/>
  <c r="BO121" i="1"/>
  <c r="DB121" i="1" s="1"/>
  <c r="BS207" i="1"/>
  <c r="DF207" i="1" s="1"/>
  <c r="AZ306" i="1"/>
  <c r="CM306" i="1" s="1"/>
  <c r="AZ145" i="1"/>
  <c r="CM145" i="1" s="1"/>
  <c r="BB71" i="1"/>
  <c r="CO71" i="1" s="1"/>
  <c r="AX199" i="1"/>
  <c r="CK199" i="1" s="1"/>
  <c r="AS177" i="1"/>
  <c r="BL180" i="1"/>
  <c r="CY180" i="1" s="1"/>
  <c r="BM267" i="1"/>
  <c r="CZ267" i="1" s="1"/>
  <c r="BS21" i="1"/>
  <c r="DF21" i="1" s="1"/>
  <c r="BM137" i="1"/>
  <c r="CZ137" i="1" s="1"/>
  <c r="BL112" i="1"/>
  <c r="CY112" i="1" s="1"/>
  <c r="BQ93" i="1"/>
  <c r="DD93" i="1" s="1"/>
  <c r="AT110" i="1"/>
  <c r="CG110" i="1" s="1"/>
  <c r="CB98" i="1"/>
  <c r="DN98" i="1" s="1"/>
  <c r="J97" i="5" s="1"/>
  <c r="BK181" i="1"/>
  <c r="CX181" i="1" s="1"/>
  <c r="BD219" i="1"/>
  <c r="CQ219" i="1" s="1"/>
  <c r="BQ107" i="1"/>
  <c r="DD107" i="1" s="1"/>
  <c r="BL126" i="1"/>
  <c r="CY126" i="1" s="1"/>
  <c r="BZ189" i="1"/>
  <c r="DM189" i="1" s="1"/>
  <c r="AV170" i="1"/>
  <c r="CI170" i="1" s="1"/>
  <c r="BJ77" i="1"/>
  <c r="CW77" i="1" s="1"/>
  <c r="AX215" i="1"/>
  <c r="CK215" i="1" s="1"/>
  <c r="AS193" i="1"/>
  <c r="AV192" i="1"/>
  <c r="CI192" i="1" s="1"/>
  <c r="BL315" i="1"/>
  <c r="CY315" i="1" s="1"/>
  <c r="BH88" i="1"/>
  <c r="CU88" i="1" s="1"/>
  <c r="AX212" i="1"/>
  <c r="CK212" i="1" s="1"/>
  <c r="BH121" i="1"/>
  <c r="CU121" i="1" s="1"/>
  <c r="BM102" i="1"/>
  <c r="CZ102" i="1" s="1"/>
  <c r="BJ114" i="1"/>
  <c r="CW114" i="1" s="1"/>
  <c r="AY105" i="1"/>
  <c r="CL105" i="1" s="1"/>
  <c r="BS187" i="1"/>
  <c r="DF187" i="1" s="1"/>
  <c r="AV229" i="1"/>
  <c r="CI229" i="1" s="1"/>
  <c r="BH79" i="1"/>
  <c r="CU79" i="1" s="1"/>
  <c r="BN56" i="1"/>
  <c r="DA56" i="1" s="1"/>
  <c r="BF170" i="1"/>
  <c r="CS170" i="1" s="1"/>
  <c r="BC159" i="1"/>
  <c r="CP159" i="1" s="1"/>
  <c r="BL275" i="1"/>
  <c r="CY275" i="1" s="1"/>
  <c r="BO245" i="1"/>
  <c r="DB245" i="1" s="1"/>
  <c r="BE117" i="1"/>
  <c r="CR117" i="1" s="1"/>
  <c r="BY78" i="1"/>
  <c r="BT71" i="1"/>
  <c r="DG71" i="1" s="1"/>
  <c r="AZ59" i="1"/>
  <c r="CM59" i="1" s="1"/>
  <c r="BB88" i="1"/>
  <c r="CO88" i="1" s="1"/>
  <c r="AZ324" i="1"/>
  <c r="CM324" i="1" s="1"/>
  <c r="BM214" i="1"/>
  <c r="CZ214" i="1" s="1"/>
  <c r="AV201" i="1"/>
  <c r="CI201" i="1" s="1"/>
  <c r="BL240" i="1"/>
  <c r="CY240" i="1" s="1"/>
  <c r="BU154" i="1"/>
  <c r="BN140" i="1"/>
  <c r="DA140" i="1" s="1"/>
  <c r="BK129" i="1"/>
  <c r="CX129" i="1" s="1"/>
  <c r="AU212" i="1"/>
  <c r="CH212" i="1" s="1"/>
  <c r="AS225" i="1"/>
  <c r="AV31" i="1"/>
  <c r="CI31" i="1" s="1"/>
  <c r="AV26" i="1"/>
  <c r="CI26" i="1" s="1"/>
  <c r="BU43" i="1"/>
  <c r="BF34" i="1"/>
  <c r="CS34" i="1" s="1"/>
  <c r="BN65" i="1"/>
  <c r="DA65" i="1" s="1"/>
  <c r="BV187" i="1"/>
  <c r="BC168" i="1"/>
  <c r="CP168" i="1" s="1"/>
  <c r="BX174" i="1"/>
  <c r="DK174" i="1" s="1"/>
  <c r="BW252" i="1"/>
  <c r="DJ252" i="1" s="1"/>
  <c r="BJ16" i="1"/>
  <c r="CW16" i="1" s="1"/>
  <c r="BY25" i="1"/>
  <c r="BT127" i="1"/>
  <c r="DG127" i="1" s="1"/>
  <c r="BL9" i="1"/>
  <c r="BA318" i="1"/>
  <c r="CN318" i="1" s="1"/>
  <c r="AS328" i="1"/>
  <c r="BO298" i="1"/>
  <c r="DB298" i="1" s="1"/>
  <c r="BP378" i="1"/>
  <c r="DC378" i="1" s="1"/>
  <c r="BX395" i="1"/>
  <c r="DK395" i="1" s="1"/>
  <c r="BA243" i="1"/>
  <c r="CN243" i="1" s="1"/>
  <c r="BU308" i="1"/>
  <c r="BV352" i="1"/>
  <c r="DI352" i="1" s="1"/>
  <c r="BE243" i="1"/>
  <c r="CR243" i="1" s="1"/>
  <c r="BC345" i="1"/>
  <c r="CP345" i="1" s="1"/>
  <c r="BJ376" i="1"/>
  <c r="CW376" i="1" s="1"/>
  <c r="BT304" i="1"/>
  <c r="DG304" i="1" s="1"/>
  <c r="BY332" i="1"/>
  <c r="BA402" i="1"/>
  <c r="CN402" i="1" s="1"/>
  <c r="CB191" i="1"/>
  <c r="DN191" i="1" s="1"/>
  <c r="J190" i="5" s="1"/>
  <c r="BR118" i="1"/>
  <c r="DE118" i="1" s="1"/>
  <c r="BX121" i="1"/>
  <c r="DK121" i="1" s="1"/>
  <c r="AZ90" i="1"/>
  <c r="CM90" i="1" s="1"/>
  <c r="AU155" i="1"/>
  <c r="CH155" i="1" s="1"/>
  <c r="AS27" i="1"/>
  <c r="BM111" i="1"/>
  <c r="CZ111" i="1" s="1"/>
  <c r="BA372" i="1"/>
  <c r="CN372" i="1" s="1"/>
  <c r="AT298" i="1"/>
  <c r="CG298" i="1" s="1"/>
  <c r="BL344" i="1"/>
  <c r="CY344" i="1" s="1"/>
  <c r="BW388" i="1"/>
  <c r="DJ388" i="1" s="1"/>
  <c r="BV341" i="1"/>
  <c r="BM178" i="1"/>
  <c r="CZ178" i="1" s="1"/>
  <c r="AS48" i="1"/>
  <c r="CB222" i="1"/>
  <c r="DN222" i="1" s="1"/>
  <c r="J221" i="5" s="1"/>
  <c r="BZ219" i="1"/>
  <c r="DM219" i="1" s="1"/>
  <c r="BR235" i="1"/>
  <c r="DE235" i="1" s="1"/>
  <c r="AT297" i="1"/>
  <c r="CG297" i="1" s="1"/>
  <c r="BU315" i="1"/>
  <c r="BV391" i="1"/>
  <c r="BJ331" i="1"/>
  <c r="CW331" i="1" s="1"/>
  <c r="BJ316" i="1"/>
  <c r="CW316" i="1" s="1"/>
  <c r="BL223" i="1"/>
  <c r="CY223" i="1" s="1"/>
  <c r="BM98" i="1"/>
  <c r="CZ98" i="1" s="1"/>
  <c r="BH292" i="1"/>
  <c r="CU292" i="1" s="1"/>
  <c r="BS231" i="1"/>
  <c r="DF231" i="1" s="1"/>
  <c r="AY149" i="1"/>
  <c r="CL149" i="1" s="1"/>
  <c r="BB160" i="1"/>
  <c r="CO160" i="1" s="1"/>
  <c r="BE217" i="1"/>
  <c r="CR217" i="1" s="1"/>
  <c r="BB15" i="1"/>
  <c r="CO15" i="1" s="1"/>
  <c r="BQ24" i="1"/>
  <c r="DD24" i="1" s="1"/>
  <c r="BD87" i="1"/>
  <c r="CQ87" i="1" s="1"/>
  <c r="AW76" i="1"/>
  <c r="CJ76" i="1" s="1"/>
  <c r="BP223" i="1"/>
  <c r="DC223" i="1" s="1"/>
  <c r="BC182" i="1"/>
  <c r="CP182" i="1" s="1"/>
  <c r="BS99" i="1"/>
  <c r="DF99" i="1" s="1"/>
  <c r="AT109" i="1"/>
  <c r="CG109" i="1" s="1"/>
  <c r="AU59" i="1"/>
  <c r="CH59" i="1" s="1"/>
  <c r="BX18" i="1"/>
  <c r="DK18" i="1" s="1"/>
  <c r="BX13" i="1"/>
  <c r="DK13" i="1" s="1"/>
  <c r="AW38" i="1"/>
  <c r="CJ38" i="1" s="1"/>
  <c r="BR28" i="1"/>
  <c r="DE28" i="1" s="1"/>
  <c r="BR61" i="1"/>
  <c r="DE61" i="1" s="1"/>
  <c r="AT180" i="1"/>
  <c r="CG180" i="1" s="1"/>
  <c r="BG164" i="1"/>
  <c r="CT164" i="1" s="1"/>
  <c r="BL174" i="1"/>
  <c r="CY174" i="1" s="1"/>
  <c r="BK252" i="1"/>
  <c r="CX252" i="1" s="1"/>
  <c r="BI148" i="1"/>
  <c r="CV148" i="1" s="1"/>
  <c r="BA108" i="1"/>
  <c r="CN108" i="1" s="1"/>
  <c r="AZ87" i="1"/>
  <c r="CM87" i="1" s="1"/>
  <c r="CB71" i="1"/>
  <c r="DN71" i="1" s="1"/>
  <c r="J70" i="5" s="1"/>
  <c r="BV97" i="1"/>
  <c r="BS86" i="1"/>
  <c r="DF86" i="1" s="1"/>
  <c r="BJ248" i="1"/>
  <c r="CW248" i="1" s="1"/>
  <c r="AV207" i="1"/>
  <c r="CI207" i="1" s="1"/>
  <c r="AT408" i="1"/>
  <c r="CG408" i="1" s="1"/>
  <c r="BN372" i="1"/>
  <c r="DA372" i="1" s="1"/>
  <c r="BS362" i="1"/>
  <c r="DF362" i="1" s="1"/>
  <c r="BK337" i="1"/>
  <c r="CX337" i="1" s="1"/>
  <c r="AU257" i="1"/>
  <c r="CH257" i="1" s="1"/>
  <c r="BI239" i="1"/>
  <c r="CV239" i="1" s="1"/>
  <c r="BG375" i="1"/>
  <c r="CT375" i="1" s="1"/>
  <c r="BZ347" i="1"/>
  <c r="DM347" i="1" s="1"/>
  <c r="BK285" i="1"/>
  <c r="CX285" i="1" s="1"/>
  <c r="AS301" i="1"/>
  <c r="BE295" i="1"/>
  <c r="CR295" i="1" s="1"/>
  <c r="BC397" i="1"/>
  <c r="CP397" i="1" s="1"/>
  <c r="BH367" i="1"/>
  <c r="CU367" i="1" s="1"/>
  <c r="BW313" i="1"/>
  <c r="DJ313" i="1" s="1"/>
  <c r="BV275" i="1"/>
  <c r="BN254" i="1"/>
  <c r="DA254" i="1" s="1"/>
  <c r="BK408" i="1"/>
  <c r="CX408" i="1" s="1"/>
  <c r="BX397" i="1"/>
  <c r="DK397" i="1" s="1"/>
  <c r="BY337" i="1"/>
  <c r="BJ313" i="1"/>
  <c r="CW313" i="1" s="1"/>
  <c r="BT314" i="1"/>
  <c r="DG314" i="1" s="1"/>
  <c r="BD264" i="1"/>
  <c r="CQ264" i="1" s="1"/>
  <c r="BO48" i="1"/>
  <c r="DB48" i="1" s="1"/>
  <c r="BT169" i="1"/>
  <c r="DG169" i="1" s="1"/>
  <c r="AW71" i="1"/>
  <c r="CJ71" i="1" s="1"/>
  <c r="BT46" i="1"/>
  <c r="DG46" i="1" s="1"/>
  <c r="BC58" i="1"/>
  <c r="CP58" i="1" s="1"/>
  <c r="BZ46" i="1"/>
  <c r="DM46" i="1" s="1"/>
  <c r="AX78" i="1"/>
  <c r="CK78" i="1" s="1"/>
  <c r="BZ212" i="1"/>
  <c r="DM212" i="1" s="1"/>
  <c r="BU190" i="1"/>
  <c r="BH187" i="1"/>
  <c r="CU187" i="1" s="1"/>
  <c r="BU285" i="1"/>
  <c r="CB47" i="1"/>
  <c r="DN47" i="1" s="1"/>
  <c r="J46" i="5" s="1"/>
  <c r="BX168" i="1"/>
  <c r="DK168" i="1" s="1"/>
  <c r="BH109" i="1"/>
  <c r="CU109" i="1" s="1"/>
  <c r="BI91" i="1"/>
  <c r="CV91" i="1" s="1"/>
  <c r="BZ108" i="1"/>
  <c r="DM108" i="1" s="1"/>
  <c r="BW97" i="1"/>
  <c r="DJ97" i="1" s="1"/>
  <c r="BG180" i="1"/>
  <c r="CT180" i="1" s="1"/>
  <c r="CC219" i="1"/>
  <c r="DO219" i="1" s="1"/>
  <c r="K218" i="5" s="1"/>
  <c r="BR399" i="1"/>
  <c r="DE399" i="1" s="1"/>
  <c r="BR359" i="1"/>
  <c r="DE359" i="1" s="1"/>
  <c r="BI344" i="1"/>
  <c r="CV344" i="1" s="1"/>
  <c r="AT320" i="1"/>
  <c r="CG320" i="1" s="1"/>
  <c r="BX328" i="1"/>
  <c r="DK328" i="1" s="1"/>
  <c r="AV285" i="1"/>
  <c r="CI285" i="1" s="1"/>
  <c r="AU394" i="1"/>
  <c r="CH394" i="1" s="1"/>
  <c r="AT335" i="1"/>
  <c r="CG335" i="1" s="1"/>
  <c r="BO272" i="1"/>
  <c r="DB272" i="1" s="1"/>
  <c r="BA275" i="1"/>
  <c r="CN275" i="1" s="1"/>
  <c r="BU256" i="1"/>
  <c r="AZ405" i="1"/>
  <c r="CM405" i="1" s="1"/>
  <c r="BQ374" i="1"/>
  <c r="DD374" i="1" s="1"/>
  <c r="CB300" i="1"/>
  <c r="DN300" i="1" s="1"/>
  <c r="J299" i="5" s="1"/>
  <c r="BH335" i="1"/>
  <c r="CU335" i="1" s="1"/>
  <c r="BY322" i="1"/>
  <c r="BE394" i="1"/>
  <c r="CR394" i="1" s="1"/>
  <c r="AW364" i="1"/>
  <c r="CJ364" i="1" s="1"/>
  <c r="BX348" i="1"/>
  <c r="DK348" i="1" s="1"/>
  <c r="BN300" i="1"/>
  <c r="DA300" i="1" s="1"/>
  <c r="CC288" i="1"/>
  <c r="DO288" i="1" s="1"/>
  <c r="K287" i="5" s="1"/>
  <c r="BT245" i="1"/>
  <c r="DG245" i="1" s="1"/>
  <c r="AU30" i="1"/>
  <c r="CH30" i="1" s="1"/>
  <c r="BI168" i="1"/>
  <c r="CV168" i="1" s="1"/>
  <c r="BP149" i="1"/>
  <c r="DC149" i="1" s="1"/>
  <c r="BU130" i="1"/>
  <c r="AY25" i="1"/>
  <c r="CL25" i="1" s="1"/>
  <c r="BM163" i="1"/>
  <c r="CZ163" i="1" s="1"/>
  <c r="BP145" i="1"/>
  <c r="DC145" i="1" s="1"/>
  <c r="AS141" i="1"/>
  <c r="BR133" i="1"/>
  <c r="DE133" i="1" s="1"/>
  <c r="BO122" i="1"/>
  <c r="DB122" i="1" s="1"/>
  <c r="AY205" i="1"/>
  <c r="CL205" i="1" s="1"/>
  <c r="BT293" i="1"/>
  <c r="DG293" i="1" s="1"/>
  <c r="AV19" i="1"/>
  <c r="CI19" i="1" s="1"/>
  <c r="AV145" i="1"/>
  <c r="CI145" i="1" s="1"/>
  <c r="BA30" i="1"/>
  <c r="CN30" i="1" s="1"/>
  <c r="BB21" i="1"/>
  <c r="CO21" i="1" s="1"/>
  <c r="BJ52" i="1"/>
  <c r="CW52" i="1" s="1"/>
  <c r="BB166" i="1"/>
  <c r="CO166" i="1" s="1"/>
  <c r="CB156" i="1"/>
  <c r="DN156" i="1" s="1"/>
  <c r="J155" i="5" s="1"/>
  <c r="CC253" i="1"/>
  <c r="DO253" i="1" s="1"/>
  <c r="K252" i="5" s="1"/>
  <c r="AU245" i="1"/>
  <c r="CH245" i="1" s="1"/>
  <c r="BF391" i="1"/>
  <c r="CS391" i="1" s="1"/>
  <c r="AZ370" i="1"/>
  <c r="CM370" i="1" s="1"/>
  <c r="AY297" i="1"/>
  <c r="CL297" i="1" s="1"/>
  <c r="BE324" i="1"/>
  <c r="CR324" i="1" s="1"/>
  <c r="BE315" i="1"/>
  <c r="CR315" i="1" s="1"/>
  <c r="BH389" i="1"/>
  <c r="CU389" i="1" s="1"/>
  <c r="CB404" i="1"/>
  <c r="DN404" i="1" s="1"/>
  <c r="J403" i="5" s="1"/>
  <c r="BS325" i="1"/>
  <c r="DF325" i="1" s="1"/>
  <c r="BJ287" i="1"/>
  <c r="CW287" i="1" s="1"/>
  <c r="BB266" i="1"/>
  <c r="CO266" i="1" s="1"/>
  <c r="BJ395" i="1"/>
  <c r="CW395" i="1" s="1"/>
  <c r="BJ355" i="1"/>
  <c r="CW355" i="1" s="1"/>
  <c r="BA340" i="1"/>
  <c r="CN340" i="1" s="1"/>
  <c r="BV315" i="1"/>
  <c r="BH319" i="1"/>
  <c r="CU319" i="1" s="1"/>
  <c r="CC268" i="1"/>
  <c r="DO268" i="1" s="1"/>
  <c r="K267" i="5" s="1"/>
  <c r="BO367" i="1"/>
  <c r="DB367" i="1" s="1"/>
  <c r="AX340" i="1"/>
  <c r="CK340" i="1" s="1"/>
  <c r="BS277" i="1"/>
  <c r="DF277" i="1" s="1"/>
  <c r="BI285" i="1"/>
  <c r="CV285" i="1" s="1"/>
  <c r="AS267" i="1"/>
  <c r="BT52" i="1"/>
  <c r="DG52" i="1" s="1"/>
  <c r="BD46" i="1"/>
  <c r="CQ46" i="1" s="1"/>
  <c r="AZ114" i="1"/>
  <c r="CM114" i="1" s="1"/>
  <c r="BP80" i="1"/>
  <c r="DC80" i="1" s="1"/>
  <c r="BE16" i="1"/>
  <c r="CR16" i="1" s="1"/>
  <c r="BB238" i="1"/>
  <c r="CO238" i="1" s="1"/>
  <c r="AW191" i="1"/>
  <c r="CJ191" i="1" s="1"/>
  <c r="BR153" i="1"/>
  <c r="DE153" i="1" s="1"/>
  <c r="BG144" i="1"/>
  <c r="CT144" i="1" s="1"/>
  <c r="BS228" i="1"/>
  <c r="DF228" i="1" s="1"/>
  <c r="AV257" i="1"/>
  <c r="CI257" i="1" s="1"/>
  <c r="BH71" i="1"/>
  <c r="CU71" i="1" s="1"/>
  <c r="BM63" i="1"/>
  <c r="CZ63" i="1" s="1"/>
  <c r="BE64" i="1"/>
  <c r="CR64" i="1" s="1"/>
  <c r="BT54" i="1"/>
  <c r="DG54" i="1" s="1"/>
  <c r="BR86" i="1"/>
  <c r="DE86" i="1" s="1"/>
  <c r="AT248" i="1"/>
  <c r="CG248" i="1" s="1"/>
  <c r="BI211" i="1"/>
  <c r="CV211" i="1" s="1"/>
  <c r="BL199" i="1"/>
  <c r="CY199" i="1" s="1"/>
  <c r="CC238" i="1"/>
  <c r="DO238" i="1" s="1"/>
  <c r="K237" i="5" s="1"/>
  <c r="AX380" i="1"/>
  <c r="CK380" i="1" s="1"/>
  <c r="AX327" i="1"/>
  <c r="CK327" i="1" s="1"/>
  <c r="BX353" i="1"/>
  <c r="DK353" i="1" s="1"/>
  <c r="BO264" i="1"/>
  <c r="DB264" i="1" s="1"/>
  <c r="AS247" i="1"/>
  <c r="AX383" i="1"/>
  <c r="CK383" i="1" s="1"/>
  <c r="BW358" i="1"/>
  <c r="DJ358" i="1" s="1"/>
  <c r="AU293" i="1"/>
  <c r="CH293" i="1" s="1"/>
  <c r="AW316" i="1"/>
  <c r="CJ316" i="1" s="1"/>
  <c r="BQ366" i="1"/>
  <c r="DD366" i="1" s="1"/>
  <c r="BD385" i="1"/>
  <c r="CQ385" i="1" s="1"/>
  <c r="BL382" i="1"/>
  <c r="CY382" i="1" s="1"/>
  <c r="BG321" i="1"/>
  <c r="CT321" i="1" s="1"/>
  <c r="BF283" i="1"/>
  <c r="CS283" i="1" s="1"/>
  <c r="AW257" i="1"/>
  <c r="CJ257" i="1" s="1"/>
  <c r="BD175" i="1"/>
  <c r="CQ175" i="1" s="1"/>
  <c r="BS168" i="1"/>
  <c r="DF168" i="1" s="1"/>
  <c r="BR188" i="1"/>
  <c r="DE188" i="1" s="1"/>
  <c r="AT66" i="1"/>
  <c r="CG66" i="1" s="1"/>
  <c r="BV34" i="1"/>
  <c r="BA44" i="1"/>
  <c r="CN44" i="1" s="1"/>
  <c r="BH23" i="1"/>
  <c r="CU23" i="1" s="1"/>
  <c r="BP42" i="1"/>
  <c r="DC42" i="1" s="1"/>
  <c r="BU230" i="1"/>
  <c r="BW217" i="1"/>
  <c r="DJ217" i="1" s="1"/>
  <c r="BK133" i="1"/>
  <c r="CX133" i="1" s="1"/>
  <c r="BV142" i="1"/>
  <c r="BA159" i="1"/>
  <c r="CN159" i="1" s="1"/>
  <c r="BO28" i="1"/>
  <c r="DB28" i="1" s="1"/>
  <c r="BO37" i="1"/>
  <c r="DB37" i="1" s="1"/>
  <c r="BM209" i="1"/>
  <c r="CZ209" i="1" s="1"/>
  <c r="BR173" i="1"/>
  <c r="DE173" i="1" s="1"/>
  <c r="BI153" i="1"/>
  <c r="CV153" i="1" s="1"/>
  <c r="BR141" i="1"/>
  <c r="DE141" i="1" s="1"/>
  <c r="BO130" i="1"/>
  <c r="DB130" i="1" s="1"/>
  <c r="BS216" i="1"/>
  <c r="DF216" i="1" s="1"/>
  <c r="BY227" i="1"/>
  <c r="BP38" i="1"/>
  <c r="DC38" i="1" s="1"/>
  <c r="BL18" i="1"/>
  <c r="CY18" i="1" s="1"/>
  <c r="BU41" i="1"/>
  <c r="BV32" i="1"/>
  <c r="AT64" i="1"/>
  <c r="CG64" i="1" s="1"/>
  <c r="BR184" i="1"/>
  <c r="DE184" i="1" s="1"/>
  <c r="BS166" i="1"/>
  <c r="DF166" i="1" s="1"/>
  <c r="BD173" i="1"/>
  <c r="CQ173" i="1" s="1"/>
  <c r="BC251" i="1"/>
  <c r="CP251" i="1" s="1"/>
  <c r="BW380" i="1"/>
  <c r="DJ380" i="1" s="1"/>
  <c r="AU355" i="1"/>
  <c r="CH355" i="1" s="1"/>
  <c r="CB290" i="1"/>
  <c r="DN290" i="1" s="1"/>
  <c r="J289" i="5" s="1"/>
  <c r="BY311" i="1"/>
  <c r="BA327" i="1"/>
  <c r="CN327" i="1" s="1"/>
  <c r="AZ383" i="1"/>
  <c r="CM383" i="1" s="1"/>
  <c r="BD378" i="1"/>
  <c r="CQ378" i="1" s="1"/>
  <c r="BC319" i="1"/>
  <c r="CP319" i="1" s="1"/>
  <c r="BB281" i="1"/>
  <c r="CO281" i="1" s="1"/>
  <c r="AT260" i="1"/>
  <c r="CG260" i="1" s="1"/>
  <c r="BE403" i="1"/>
  <c r="CR403" i="1" s="1"/>
  <c r="BA381" i="1"/>
  <c r="CN381" i="1" s="1"/>
  <c r="AS334" i="1"/>
  <c r="BN309" i="1"/>
  <c r="DA309" i="1" s="1"/>
  <c r="CC306" i="1"/>
  <c r="DO306" i="1" s="1"/>
  <c r="K305" i="5" s="1"/>
  <c r="BL256" i="1"/>
  <c r="CY256" i="1" s="1"/>
  <c r="AW391" i="1"/>
  <c r="CJ391" i="1" s="1"/>
  <c r="BZ333" i="1"/>
  <c r="DM333" i="1" s="1"/>
  <c r="BK271" i="1"/>
  <c r="CX271" i="1" s="1"/>
  <c r="AS273" i="1"/>
  <c r="BM254" i="1"/>
  <c r="CZ254" i="1" s="1"/>
  <c r="BE69" i="1"/>
  <c r="CR69" i="1" s="1"/>
  <c r="BL44" i="1"/>
  <c r="CY44" i="1" s="1"/>
  <c r="BP12" i="1"/>
  <c r="DC12" i="1" s="1"/>
  <c r="CC133" i="1"/>
  <c r="DO133" i="1" s="1"/>
  <c r="K132" i="5" s="1"/>
  <c r="BQ29" i="1"/>
  <c r="DD29" i="1" s="1"/>
  <c r="BB20" i="1"/>
  <c r="CO20" i="1" s="1"/>
  <c r="BJ51" i="1"/>
  <c r="CW51" i="1" s="1"/>
  <c r="BB165" i="1"/>
  <c r="CO165" i="1" s="1"/>
  <c r="AY154" i="1"/>
  <c r="CL154" i="1" s="1"/>
  <c r="BS236" i="1"/>
  <c r="DF236" i="1" s="1"/>
  <c r="BS238" i="1"/>
  <c r="DF238" i="1" s="1"/>
  <c r="BE93" i="1"/>
  <c r="CR93" i="1" s="1"/>
  <c r="AZ61" i="1"/>
  <c r="CM61" i="1" s="1"/>
  <c r="BP72" i="1"/>
  <c r="DC72" i="1" s="1"/>
  <c r="BQ60" i="1"/>
  <c r="DD60" i="1" s="1"/>
  <c r="BF89" i="1"/>
  <c r="CS89" i="1" s="1"/>
  <c r="BC78" i="1"/>
  <c r="CP78" i="1" s="1"/>
  <c r="BA213" i="1"/>
  <c r="CN213" i="1" s="1"/>
  <c r="BP198" i="1"/>
  <c r="DC198" i="1" s="1"/>
  <c r="BX239" i="1"/>
  <c r="DK239" i="1" s="1"/>
  <c r="BB379" i="1"/>
  <c r="CO379" i="1" s="1"/>
  <c r="BB326" i="1"/>
  <c r="CO326" i="1" s="1"/>
  <c r="BK351" i="1"/>
  <c r="CX351" i="1" s="1"/>
  <c r="BS263" i="1"/>
  <c r="DF263" i="1" s="1"/>
  <c r="AW246" i="1"/>
  <c r="CJ246" i="1" s="1"/>
  <c r="AU382" i="1"/>
  <c r="CH382" i="1" s="1"/>
  <c r="BA357" i="1"/>
  <c r="CN357" i="1" s="1"/>
  <c r="AY292" i="1"/>
  <c r="CL292" i="1" s="1"/>
  <c r="BE314" i="1"/>
  <c r="CR314" i="1" s="1"/>
  <c r="BK344" i="1"/>
  <c r="CX344" i="1" s="1"/>
  <c r="BH384" i="1"/>
  <c r="CU384" i="1" s="1"/>
  <c r="BT380" i="1"/>
  <c r="DG380" i="1" s="1"/>
  <c r="BK320" i="1"/>
  <c r="CX320" i="1" s="1"/>
  <c r="BJ282" i="1"/>
  <c r="CW282" i="1" s="1"/>
  <c r="BB261" i="1"/>
  <c r="CO261" i="1" s="1"/>
  <c r="BV399" i="1"/>
  <c r="BV359" i="1"/>
  <c r="BM344" i="1"/>
  <c r="CZ344" i="1" s="1"/>
  <c r="AX320" i="1"/>
  <c r="CK320" i="1" s="1"/>
  <c r="AY329" i="1"/>
  <c r="CL329" i="1" s="1"/>
  <c r="BL285" i="1"/>
  <c r="CY285" i="1" s="1"/>
  <c r="BW16" i="1"/>
  <c r="DJ16" i="1" s="1"/>
  <c r="BM133" i="1"/>
  <c r="CZ133" i="1" s="1"/>
  <c r="BD96" i="1"/>
  <c r="CQ96" i="1" s="1"/>
  <c r="BI77" i="1"/>
  <c r="CV77" i="1" s="1"/>
  <c r="BN176" i="1"/>
  <c r="DA176" i="1" s="1"/>
  <c r="BU123" i="1"/>
  <c r="BD92" i="1"/>
  <c r="CQ92" i="1" s="1"/>
  <c r="BT74" i="1"/>
  <c r="DG74" i="1" s="1"/>
  <c r="BZ99" i="1"/>
  <c r="DM99" i="1" s="1"/>
  <c r="BW88" i="1"/>
  <c r="DJ88" i="1" s="1"/>
  <c r="BG171" i="1"/>
  <c r="CT171" i="1" s="1"/>
  <c r="CC210" i="1"/>
  <c r="DO210" i="1" s="1"/>
  <c r="K209" i="5" s="1"/>
  <c r="BK27" i="1"/>
  <c r="CX27" i="1" s="1"/>
  <c r="CB36" i="1"/>
  <c r="DN36" i="1" s="1"/>
  <c r="J35" i="5" s="1"/>
  <c r="BU179" i="1"/>
  <c r="BT170" i="1"/>
  <c r="DG170" i="1" s="1"/>
  <c r="BU152" i="1"/>
  <c r="BN139" i="1"/>
  <c r="DA139" i="1" s="1"/>
  <c r="BC130" i="1"/>
  <c r="CP130" i="1" s="1"/>
  <c r="BO214" i="1"/>
  <c r="DB214" i="1" s="1"/>
  <c r="BM227" i="1"/>
  <c r="CZ227" i="1" s="1"/>
  <c r="BT387" i="1"/>
  <c r="DG387" i="1" s="1"/>
  <c r="AZ392" i="1"/>
  <c r="CM392" i="1" s="1"/>
  <c r="BW323" i="1"/>
  <c r="DJ323" i="1" s="1"/>
  <c r="BV285" i="1"/>
  <c r="BN264" i="1"/>
  <c r="DA264" i="1" s="1"/>
  <c r="BV393" i="1"/>
  <c r="AZ403" i="1"/>
  <c r="CM403" i="1" s="1"/>
  <c r="BM338" i="1"/>
  <c r="CZ338" i="1" s="1"/>
  <c r="AX314" i="1"/>
  <c r="CK314" i="1" s="1"/>
  <c r="AV316" i="1"/>
  <c r="CI316" i="1" s="1"/>
  <c r="BP265" i="1"/>
  <c r="DC265" i="1" s="1"/>
  <c r="AX382" i="1"/>
  <c r="CK382" i="1" s="1"/>
  <c r="AX329" i="1"/>
  <c r="CK329" i="1" s="1"/>
  <c r="BW360" i="1"/>
  <c r="DJ360" i="1" s="1"/>
  <c r="BO266" i="1"/>
  <c r="DB266" i="1" s="1"/>
  <c r="AS249" i="1"/>
  <c r="BK385" i="1"/>
  <c r="CX385" i="1" s="1"/>
  <c r="BM381" i="1"/>
  <c r="CZ381" i="1" s="1"/>
  <c r="BG304" i="1"/>
  <c r="CT304" i="1" s="1"/>
  <c r="BD349" i="1"/>
  <c r="CQ349" i="1" s="1"/>
  <c r="BH331" i="1"/>
  <c r="CU331" i="1" s="1"/>
  <c r="BX144" i="1"/>
  <c r="DK144" i="1" s="1"/>
  <c r="BP104" i="1"/>
  <c r="DC104" i="1" s="1"/>
  <c r="AW20" i="1"/>
  <c r="CJ20" i="1" s="1"/>
  <c r="CB18" i="1"/>
  <c r="DN18" i="1" s="1"/>
  <c r="J17" i="5" s="1"/>
  <c r="BE157" i="1"/>
  <c r="CR157" i="1" s="1"/>
  <c r="CC142" i="1"/>
  <c r="DO142" i="1" s="1"/>
  <c r="K141" i="5" s="1"/>
  <c r="BY141" i="1"/>
  <c r="AX134" i="1"/>
  <c r="CK134" i="1" s="1"/>
  <c r="BW124" i="1"/>
  <c r="DJ124" i="1" s="1"/>
  <c r="AY209" i="1"/>
  <c r="CL209" i="1" s="1"/>
  <c r="AW222" i="1"/>
  <c r="CJ222" i="1" s="1"/>
  <c r="BU267" i="1"/>
  <c r="BP180" i="1"/>
  <c r="DC180" i="1" s="1"/>
  <c r="BA177" i="1"/>
  <c r="CN177" i="1" s="1"/>
  <c r="BF199" i="1"/>
  <c r="CS199" i="1" s="1"/>
  <c r="BF71" i="1"/>
  <c r="CS71" i="1" s="1"/>
  <c r="AX40" i="1"/>
  <c r="CK40" i="1" s="1"/>
  <c r="BM49" i="1"/>
  <c r="CZ49" i="1" s="1"/>
  <c r="AV34" i="1"/>
  <c r="CI34" i="1" s="1"/>
  <c r="BA54" i="1"/>
  <c r="CN54" i="1" s="1"/>
  <c r="AW236" i="1"/>
  <c r="CJ236" i="1" s="1"/>
  <c r="AY223" i="1"/>
  <c r="CL223" i="1" s="1"/>
  <c r="BW138" i="1"/>
  <c r="DJ138" i="1" s="1"/>
  <c r="AX148" i="1"/>
  <c r="CK148" i="1" s="1"/>
  <c r="BY169" i="1"/>
  <c r="BT141" i="1"/>
  <c r="DG141" i="1" s="1"/>
  <c r="BT103" i="1"/>
  <c r="DG103" i="1" s="1"/>
  <c r="BE20" i="1"/>
  <c r="CR20" i="1" s="1"/>
  <c r="AT10" i="1"/>
  <c r="CG10" i="1" s="1"/>
  <c r="AW207" i="1"/>
  <c r="CJ207" i="1" s="1"/>
  <c r="BR157" i="1"/>
  <c r="DE157" i="1" s="1"/>
  <c r="BO146" i="1"/>
  <c r="DB146" i="1" s="1"/>
  <c r="BS232" i="1"/>
  <c r="DF232" i="1" s="1"/>
  <c r="CC279" i="1"/>
  <c r="DO279" i="1" s="1"/>
  <c r="K278" i="5" s="1"/>
  <c r="BE77" i="1"/>
  <c r="CR77" i="1" s="1"/>
  <c r="BL50" i="1"/>
  <c r="CY50" i="1" s="1"/>
  <c r="AZ60" i="1"/>
  <c r="CM60" i="1" s="1"/>
  <c r="BV48" i="1"/>
  <c r="AT80" i="1"/>
  <c r="CG80" i="1" s="1"/>
  <c r="BR216" i="1"/>
  <c r="DE216" i="1" s="1"/>
  <c r="BM194" i="1"/>
  <c r="CZ194" i="1" s="1"/>
  <c r="BD189" i="1"/>
  <c r="CQ189" i="1" s="1"/>
  <c r="BE293" i="1"/>
  <c r="CR293" i="1" s="1"/>
  <c r="BG403" i="1"/>
  <c r="CT403" i="1" s="1"/>
  <c r="BF337" i="1"/>
  <c r="CS337" i="1" s="1"/>
  <c r="CB274" i="1"/>
  <c r="DN274" i="1" s="1"/>
  <c r="J273" i="5" s="1"/>
  <c r="BY279" i="1"/>
  <c r="BI261" i="1"/>
  <c r="CV261" i="1" s="1"/>
  <c r="BG384" i="1"/>
  <c r="CT384" i="1" s="1"/>
  <c r="BE379" i="1"/>
  <c r="CR379" i="1" s="1"/>
  <c r="BC303" i="1"/>
  <c r="CP303" i="1" s="1"/>
  <c r="BT344" i="1"/>
  <c r="DG344" i="1" s="1"/>
  <c r="BI328" i="1"/>
  <c r="CV328" i="1" s="1"/>
  <c r="BH398" i="1"/>
  <c r="CU398" i="1" s="1"/>
  <c r="BU354" i="1"/>
  <c r="BX334" i="1"/>
  <c r="DK334" i="1" s="1"/>
  <c r="BN293" i="1"/>
  <c r="DA293" i="1" s="1"/>
  <c r="CC274" i="1"/>
  <c r="DO274" i="1" s="1"/>
  <c r="K273" i="5" s="1"/>
  <c r="BF406" i="1"/>
  <c r="CS406" i="1" s="1"/>
  <c r="BZ370" i="1"/>
  <c r="DM370" i="1" s="1"/>
  <c r="AY359" i="1"/>
  <c r="CL359" i="1" s="1"/>
  <c r="AY334" i="1"/>
  <c r="CL334" i="1" s="1"/>
  <c r="BG255" i="1"/>
  <c r="CT255" i="1" s="1"/>
  <c r="BU237" i="1"/>
  <c r="BE129" i="1"/>
  <c r="CR129" i="1" s="1"/>
  <c r="AW89" i="1"/>
  <c r="CJ89" i="1" s="1"/>
  <c r="BP44" i="1"/>
  <c r="DC44" i="1" s="1"/>
  <c r="BP39" i="1"/>
  <c r="DC39" i="1" s="1"/>
  <c r="AS63" i="1"/>
  <c r="BY93" i="1"/>
  <c r="AX110" i="1"/>
  <c r="CK110" i="1" s="1"/>
  <c r="AU99" i="1"/>
  <c r="CH99" i="1" s="1"/>
  <c r="BO181" i="1"/>
  <c r="DB181" i="1" s="1"/>
  <c r="BH219" i="1"/>
  <c r="CU219" i="1" s="1"/>
  <c r="BP58" i="1"/>
  <c r="DC58" i="1" s="1"/>
  <c r="BA264" i="1"/>
  <c r="CN264" i="1" s="1"/>
  <c r="BX178" i="1"/>
  <c r="DK178" i="1" s="1"/>
  <c r="BQ173" i="1"/>
  <c r="DD173" i="1" s="1"/>
  <c r="BV195" i="1"/>
  <c r="BN69" i="1"/>
  <c r="DA69" i="1" s="1"/>
  <c r="BF38" i="1"/>
  <c r="CS38" i="1" s="1"/>
  <c r="BQ40" i="1"/>
  <c r="DD40" i="1" s="1"/>
  <c r="BD16" i="1"/>
  <c r="CQ16" i="1" s="1"/>
  <c r="BL35" i="1"/>
  <c r="CY35" i="1" s="1"/>
  <c r="BA227" i="1"/>
  <c r="CN227" i="1" s="1"/>
  <c r="BC214" i="1"/>
  <c r="CP214" i="1" s="1"/>
  <c r="CB129" i="1"/>
  <c r="DN129" i="1" s="1"/>
  <c r="J128" i="5" s="1"/>
  <c r="BB139" i="1"/>
  <c r="CO139" i="1" s="1"/>
  <c r="AW152" i="1"/>
  <c r="CJ152" i="1" s="1"/>
  <c r="BK70" i="1"/>
  <c r="CX70" i="1" s="1"/>
  <c r="BT61" i="1"/>
  <c r="DG61" i="1" s="1"/>
  <c r="BF227" i="1"/>
  <c r="CS227" i="1" s="1"/>
  <c r="BZ187" i="1"/>
  <c r="DM187" i="1" s="1"/>
  <c r="BM160" i="1"/>
  <c r="CZ160" i="1" s="1"/>
  <c r="BB145" i="1"/>
  <c r="CO145" i="1" s="1"/>
  <c r="AY134" i="1"/>
  <c r="CL134" i="1" s="1"/>
  <c r="BC220" i="1"/>
  <c r="CP220" i="1" s="1"/>
  <c r="BI231" i="1"/>
  <c r="CV231" i="1" s="1"/>
  <c r="AW63" i="1"/>
  <c r="CJ63" i="1" s="1"/>
  <c r="BC55" i="1"/>
  <c r="CP55" i="1" s="1"/>
  <c r="BM62" i="1"/>
  <c r="CZ62" i="1" s="1"/>
  <c r="AW94" i="1"/>
  <c r="CJ94" i="1" s="1"/>
  <c r="BB110" i="1"/>
  <c r="CO110" i="1" s="1"/>
  <c r="AY99" i="1"/>
  <c r="CL99" i="1" s="1"/>
  <c r="BS181" i="1"/>
  <c r="DF181" i="1" s="1"/>
  <c r="BL219" i="1"/>
  <c r="CY219" i="1" s="1"/>
  <c r="AX400" i="1"/>
  <c r="CK400" i="1" s="1"/>
  <c r="AX360" i="1"/>
  <c r="CK360" i="1" s="1"/>
  <c r="BY344" i="1"/>
  <c r="BJ320" i="1"/>
  <c r="CW320" i="1" s="1"/>
  <c r="AU330" i="1"/>
  <c r="CH330" i="1" s="1"/>
  <c r="BX286" i="1"/>
  <c r="DK286" i="1" s="1"/>
  <c r="BW395" i="1"/>
  <c r="DJ395" i="1" s="1"/>
  <c r="BJ335" i="1"/>
  <c r="CW335" i="1" s="1"/>
  <c r="AU273" i="1"/>
  <c r="CH273" i="1" s="1"/>
  <c r="AW276" i="1"/>
  <c r="CJ276" i="1" s="1"/>
  <c r="BQ257" i="1"/>
  <c r="DD257" i="1" s="1"/>
  <c r="CC407" i="1"/>
  <c r="DO407" i="1" s="1"/>
  <c r="K406" i="5" s="1"/>
  <c r="BM375" i="1"/>
  <c r="CZ375" i="1" s="1"/>
  <c r="BG301" i="1"/>
  <c r="CT301" i="1" s="1"/>
  <c r="AZ337" i="1"/>
  <c r="CM337" i="1" s="1"/>
  <c r="BU323" i="1"/>
  <c r="BU394" i="1"/>
  <c r="BS364" i="1"/>
  <c r="DF364" i="1" s="1"/>
  <c r="AU350" i="1"/>
  <c r="CH350" i="1" s="1"/>
  <c r="AT301" i="1"/>
  <c r="CG301" i="1" s="1"/>
  <c r="BX289" i="1"/>
  <c r="DK289" i="1" s="1"/>
  <c r="AZ246" i="1"/>
  <c r="CM246" i="1" s="1"/>
  <c r="CB14" i="1"/>
  <c r="DN14" i="1" s="1"/>
  <c r="J13" i="5" s="1"/>
  <c r="BE153" i="1"/>
  <c r="CR153" i="1" s="1"/>
  <c r="BU117" i="1"/>
  <c r="BE79" i="1"/>
  <c r="CR79" i="1" s="1"/>
  <c r="BX74" i="1"/>
  <c r="DK74" i="1" s="1"/>
  <c r="BD62" i="1"/>
  <c r="CQ62" i="1" s="1"/>
  <c r="BN90" i="1"/>
  <c r="DA90" i="1" s="1"/>
  <c r="BK79" i="1"/>
  <c r="CX79" i="1" s="1"/>
  <c r="BQ215" i="1"/>
  <c r="DD215" i="1" s="1"/>
  <c r="BX199" i="1"/>
  <c r="DK199" i="1" s="1"/>
  <c r="BD239" i="1"/>
  <c r="CQ239" i="1" s="1"/>
  <c r="BS14" i="1"/>
  <c r="DF14" i="1" s="1"/>
  <c r="BU13" i="1"/>
  <c r="BJ211" i="1"/>
  <c r="CW211" i="1" s="1"/>
  <c r="BM175" i="1"/>
  <c r="CZ175" i="1" s="1"/>
  <c r="BV149" i="1"/>
  <c r="BS138" i="1"/>
  <c r="DF138" i="1" s="1"/>
  <c r="BC221" i="1"/>
  <c r="CP221" i="1" s="1"/>
  <c r="BA234" i="1"/>
  <c r="CN234" i="1" s="1"/>
  <c r="CB403" i="1"/>
  <c r="DN403" i="1" s="1"/>
  <c r="J402" i="5" s="1"/>
  <c r="AV374" i="1"/>
  <c r="CI374" i="1" s="1"/>
  <c r="AY317" i="1"/>
  <c r="CL317" i="1" s="1"/>
  <c r="AX279" i="1"/>
  <c r="CK279" i="1" s="1"/>
  <c r="BZ257" i="1"/>
  <c r="DM257" i="1" s="1"/>
  <c r="BA401" i="1"/>
  <c r="CN401" i="1" s="1"/>
  <c r="AS377" i="1"/>
  <c r="BY331" i="1"/>
  <c r="BJ307" i="1"/>
  <c r="CW307" i="1" s="1"/>
  <c r="BT302" i="1"/>
  <c r="DG302" i="1" s="1"/>
  <c r="BP252" i="1"/>
  <c r="DC252" i="1" s="1"/>
  <c r="BJ375" i="1"/>
  <c r="CW375" i="1" s="1"/>
  <c r="BQ372" i="1"/>
  <c r="DD372" i="1" s="1"/>
  <c r="BC343" i="1"/>
  <c r="CP343" i="1" s="1"/>
  <c r="CB259" i="1"/>
  <c r="DN259" i="1" s="1"/>
  <c r="J258" i="5" s="1"/>
  <c r="BE242" i="1"/>
  <c r="CR242" i="1" s="1"/>
  <c r="BR392" i="1"/>
  <c r="DE392" i="1" s="1"/>
  <c r="BH372" i="1"/>
  <c r="CU372" i="1" s="1"/>
  <c r="BS297" i="1"/>
  <c r="DF297" i="1" s="1"/>
  <c r="BP325" i="1"/>
  <c r="DC325" i="1" s="1"/>
  <c r="BI316" i="1"/>
  <c r="CV316" i="1" s="1"/>
  <c r="AZ12" i="1"/>
  <c r="CM12" i="1" s="1"/>
  <c r="BD131" i="1"/>
  <c r="CQ131" i="1" s="1"/>
  <c r="BU26" i="1"/>
  <c r="BJ24" i="1"/>
  <c r="CW24" i="1" s="1"/>
  <c r="BP20" i="1"/>
  <c r="DC20" i="1" s="1"/>
  <c r="CC149" i="1"/>
  <c r="DO149" i="1" s="1"/>
  <c r="K148" i="5" s="1"/>
  <c r="AS39" i="1"/>
  <c r="BN29" i="1"/>
  <c r="DA29" i="1" s="1"/>
  <c r="BV60" i="1"/>
  <c r="BB178" i="1"/>
  <c r="CO178" i="1" s="1"/>
  <c r="BK163" i="1"/>
  <c r="CX163" i="1" s="1"/>
  <c r="BL321" i="1"/>
  <c r="CY321" i="1" s="1"/>
  <c r="BW249" i="1"/>
  <c r="DJ249" i="1" s="1"/>
  <c r="BU137" i="1"/>
  <c r="BM97" i="1"/>
  <c r="CZ97" i="1" s="1"/>
  <c r="BD78" i="1"/>
  <c r="CQ78" i="1" s="1"/>
  <c r="AS66" i="1"/>
  <c r="BF93" i="1"/>
  <c r="CS93" i="1" s="1"/>
  <c r="AU84" i="1"/>
  <c r="CH84" i="1" s="1"/>
  <c r="BF229" i="1"/>
  <c r="CS229" i="1" s="1"/>
  <c r="CC207" i="1"/>
  <c r="DO207" i="1" s="1"/>
  <c r="K206" i="5" s="1"/>
  <c r="AX407" i="1"/>
  <c r="CK407" i="1" s="1"/>
  <c r="BR371" i="1"/>
  <c r="DE371" i="1" s="1"/>
  <c r="BL360" i="1"/>
  <c r="CY360" i="1" s="1"/>
  <c r="BS335" i="1"/>
  <c r="DF335" i="1" s="1"/>
  <c r="AY256" i="1"/>
  <c r="CL256" i="1" s="1"/>
  <c r="BM238" i="1"/>
  <c r="CZ238" i="1" s="1"/>
  <c r="BK374" i="1"/>
  <c r="CX374" i="1" s="1"/>
  <c r="AT347" i="1"/>
  <c r="CG347" i="1" s="1"/>
  <c r="BO284" i="1"/>
  <c r="DB284" i="1" s="1"/>
  <c r="BA299" i="1"/>
  <c r="CN299" i="1" s="1"/>
  <c r="BU291" i="1"/>
  <c r="BK395" i="1"/>
  <c r="CX395" i="1" s="1"/>
  <c r="BS365" i="1"/>
  <c r="DF365" i="1" s="1"/>
  <c r="CB312" i="1"/>
  <c r="DN312" i="1" s="1"/>
  <c r="J311" i="5" s="1"/>
  <c r="BZ274" i="1"/>
  <c r="DM274" i="1" s="1"/>
  <c r="BR253" i="1"/>
  <c r="DE253" i="1" s="1"/>
  <c r="BS406" i="1"/>
  <c r="DF406" i="1" s="1"/>
  <c r="BR391" i="1"/>
  <c r="DE391" i="1" s="1"/>
  <c r="AS337" i="1"/>
  <c r="BN312" i="1"/>
  <c r="DA312" i="1" s="1"/>
  <c r="CC312" i="1"/>
  <c r="DO312" i="1" s="1"/>
  <c r="K311" i="5" s="1"/>
  <c r="BL262" i="1"/>
  <c r="CY262" i="1" s="1"/>
  <c r="BD53" i="1"/>
  <c r="CQ53" i="1" s="1"/>
  <c r="BV182" i="1"/>
  <c r="BL54" i="1"/>
  <c r="CY54" i="1" s="1"/>
  <c r="BD34" i="1"/>
  <c r="CQ34" i="1" s="1"/>
  <c r="AW50" i="1"/>
  <c r="CJ50" i="1" s="1"/>
  <c r="BJ42" i="1"/>
  <c r="CW42" i="1" s="1"/>
  <c r="BR73" i="1"/>
  <c r="DE73" i="1" s="1"/>
  <c r="BN207" i="1"/>
  <c r="DA207" i="1" s="1"/>
  <c r="BI185" i="1"/>
  <c r="CV185" i="1" s="1"/>
  <c r="BL186" i="1"/>
  <c r="CY186" i="1" s="1"/>
  <c r="BE289" i="1"/>
  <c r="CR289" i="1" s="1"/>
  <c r="BS52" i="1"/>
  <c r="DF52" i="1" s="1"/>
  <c r="AT181" i="1"/>
  <c r="CG181" i="1" s="1"/>
  <c r="AZ111" i="1"/>
  <c r="CM111" i="1" s="1"/>
  <c r="BU96" i="1"/>
  <c r="BF113" i="1"/>
  <c r="CS113" i="1" s="1"/>
  <c r="BC102" i="1"/>
  <c r="CP102" i="1" s="1"/>
  <c r="BO186" i="1"/>
  <c r="DB186" i="1" s="1"/>
  <c r="AZ226" i="1"/>
  <c r="CM226" i="1" s="1"/>
  <c r="BJ393" i="1"/>
  <c r="CW393" i="1" s="1"/>
  <c r="BL400" i="1"/>
  <c r="CY400" i="1" s="1"/>
  <c r="BA338" i="1"/>
  <c r="CN338" i="1" s="1"/>
  <c r="BV313" i="1"/>
  <c r="BH315" i="1"/>
  <c r="CU315" i="1" s="1"/>
  <c r="CC264" i="1"/>
  <c r="DO264" i="1" s="1"/>
  <c r="K263" i="5" s="1"/>
  <c r="BV381" i="1"/>
  <c r="BV328" i="1"/>
  <c r="BP359" i="1"/>
  <c r="DC359" i="1" s="1"/>
  <c r="BC266" i="1"/>
  <c r="CP266" i="1" s="1"/>
  <c r="BQ248" i="1"/>
  <c r="DD248" i="1" s="1"/>
  <c r="BJ386" i="1"/>
  <c r="CW386" i="1" s="1"/>
  <c r="BA362" i="1"/>
  <c r="CN362" i="1" s="1"/>
  <c r="BS294" i="1"/>
  <c r="DF294" i="1" s="1"/>
  <c r="BI319" i="1"/>
  <c r="CV319" i="1" s="1"/>
  <c r="BD120" i="1"/>
  <c r="CQ120" i="1" s="1"/>
  <c r="AT65" i="1"/>
  <c r="CG65" i="1" s="1"/>
  <c r="BR186" i="1"/>
  <c r="DE186" i="1" s="1"/>
  <c r="BK169" i="1"/>
  <c r="CX169" i="1" s="1"/>
  <c r="BP179" i="1"/>
  <c r="DC179" i="1" s="1"/>
  <c r="BU265" i="1"/>
  <c r="BA51" i="1"/>
  <c r="CN51" i="1" s="1"/>
  <c r="BJ177" i="1"/>
  <c r="CW177" i="1" s="1"/>
  <c r="BT110" i="1"/>
  <c r="DG110" i="1" s="1"/>
  <c r="BY91" i="1"/>
  <c r="AX109" i="1"/>
  <c r="CK109" i="1" s="1"/>
  <c r="BW99" i="1"/>
  <c r="DJ99" i="1" s="1"/>
  <c r="BG182" i="1"/>
  <c r="CT182" i="1" s="1"/>
  <c r="BT223" i="1"/>
  <c r="DG223" i="1" s="1"/>
  <c r="BK64" i="1"/>
  <c r="CX64" i="1" s="1"/>
  <c r="BB51" i="1"/>
  <c r="CO51" i="1" s="1"/>
  <c r="AT165" i="1"/>
  <c r="CG165" i="1" s="1"/>
  <c r="CB153" i="1"/>
  <c r="DN153" i="1" s="1"/>
  <c r="J152" i="5" s="1"/>
  <c r="BJ241" i="1"/>
  <c r="CW241" i="1" s="1"/>
  <c r="BC240" i="1"/>
  <c r="CP240" i="1" s="1"/>
  <c r="AS96" i="1"/>
  <c r="AY64" i="1"/>
  <c r="CL64" i="1" s="1"/>
  <c r="BP64" i="1"/>
  <c r="DC64" i="1" s="1"/>
  <c r="AV52" i="1"/>
  <c r="CI52" i="1" s="1"/>
  <c r="BZ82" i="1"/>
  <c r="DM82" i="1" s="1"/>
  <c r="BV224" i="1"/>
  <c r="BY203" i="1"/>
  <c r="BT195" i="1"/>
  <c r="DG195" i="1" s="1"/>
  <c r="CB332" i="1"/>
  <c r="DN332" i="1" s="1"/>
  <c r="J331" i="5" s="1"/>
  <c r="AW144" i="1"/>
  <c r="CJ144" i="1" s="1"/>
  <c r="BB135" i="1"/>
  <c r="CO135" i="1" s="1"/>
  <c r="AY124" i="1"/>
  <c r="CL124" i="1" s="1"/>
  <c r="BS206" i="1"/>
  <c r="DF206" i="1" s="1"/>
  <c r="AV331" i="1"/>
  <c r="CI331" i="1" s="1"/>
  <c r="BH20" i="1"/>
  <c r="CU20" i="1" s="1"/>
  <c r="BL149" i="1"/>
  <c r="CY149" i="1" s="1"/>
  <c r="BI38" i="1"/>
  <c r="CV38" i="1" s="1"/>
  <c r="AT29" i="1"/>
  <c r="CG29" i="1" s="1"/>
  <c r="BB60" i="1"/>
  <c r="CO60" i="1" s="1"/>
  <c r="AX177" i="1"/>
  <c r="CK177" i="1" s="1"/>
  <c r="CB162" i="1"/>
  <c r="DN162" i="1" s="1"/>
  <c r="J161" i="5" s="1"/>
  <c r="BT305" i="1"/>
  <c r="DG305" i="1" s="1"/>
  <c r="BK247" i="1"/>
  <c r="CX247" i="1" s="1"/>
  <c r="BV21" i="1"/>
  <c r="BA31" i="1"/>
  <c r="CN31" i="1" s="1"/>
  <c r="BM58" i="1"/>
  <c r="CZ58" i="1" s="1"/>
  <c r="BM156" i="1"/>
  <c r="CZ156" i="1" s="1"/>
  <c r="BJ141" i="1"/>
  <c r="CW141" i="1" s="1"/>
  <c r="AY132" i="1"/>
  <c r="CL132" i="1" s="1"/>
  <c r="BC218" i="1"/>
  <c r="CP218" i="1" s="1"/>
  <c r="BA231" i="1"/>
  <c r="CN231" i="1" s="1"/>
  <c r="BL43" i="1"/>
  <c r="CY43" i="1" s="1"/>
  <c r="BD24" i="1"/>
  <c r="CQ24" i="1" s="1"/>
  <c r="BY42" i="1"/>
  <c r="BJ33" i="1"/>
  <c r="CW33" i="1" s="1"/>
  <c r="BR64" i="1"/>
  <c r="DE64" i="1" s="1"/>
  <c r="AT186" i="1"/>
  <c r="CG186" i="1" s="1"/>
  <c r="AY169" i="1"/>
  <c r="CL169" i="1" s="1"/>
  <c r="BL177" i="1"/>
  <c r="CY177" i="1" s="1"/>
  <c r="BM261" i="1"/>
  <c r="CZ261" i="1" s="1"/>
  <c r="AS89" i="1"/>
  <c r="BN120" i="1"/>
  <c r="DA120" i="1" s="1"/>
  <c r="BK109" i="1"/>
  <c r="CX109" i="1" s="1"/>
  <c r="AU192" i="1"/>
  <c r="CH192" i="1" s="1"/>
  <c r="BP231" i="1"/>
  <c r="DC231" i="1" s="1"/>
  <c r="BX128" i="1"/>
  <c r="DK128" i="1" s="1"/>
  <c r="BX90" i="1"/>
  <c r="DK90" i="1" s="1"/>
  <c r="BQ16" i="1"/>
  <c r="DD16" i="1" s="1"/>
  <c r="BZ225" i="1"/>
  <c r="DM225" i="1" s="1"/>
  <c r="BE185" i="1"/>
  <c r="CR185" i="1" s="1"/>
  <c r="BB152" i="1"/>
  <c r="CO152" i="1" s="1"/>
  <c r="AY141" i="1"/>
  <c r="CL141" i="1" s="1"/>
  <c r="BC227" i="1"/>
  <c r="CP227" i="1" s="1"/>
  <c r="AX242" i="1"/>
  <c r="CK242" i="1" s="1"/>
  <c r="BJ20" i="1"/>
  <c r="CW20" i="1" s="1"/>
  <c r="BV90" i="1"/>
  <c r="BS79" i="1"/>
  <c r="DF79" i="1" s="1"/>
  <c r="AW216" i="1"/>
  <c r="CJ216" i="1" s="1"/>
  <c r="BX201" i="1"/>
  <c r="DK201" i="1" s="1"/>
  <c r="BL241" i="1"/>
  <c r="CY241" i="1" s="1"/>
  <c r="AU32" i="1"/>
  <c r="CH32" i="1" s="1"/>
  <c r="BI170" i="1"/>
  <c r="CV170" i="1" s="1"/>
  <c r="AT13" i="1"/>
  <c r="CG13" i="1" s="1"/>
  <c r="BI208" i="1"/>
  <c r="CV208" i="1" s="1"/>
  <c r="AT158" i="1"/>
  <c r="CG158" i="1" s="1"/>
  <c r="CB146" i="1"/>
  <c r="DN146" i="1" s="1"/>
  <c r="J145" i="5" s="1"/>
  <c r="BK229" i="1"/>
  <c r="CX229" i="1" s="1"/>
  <c r="AT251" i="1"/>
  <c r="CG251" i="1" s="1"/>
  <c r="BV37" i="1"/>
  <c r="BA47" i="1"/>
  <c r="CN47" i="1" s="1"/>
  <c r="CC32" i="1"/>
  <c r="DO32" i="1" s="1"/>
  <c r="K31" i="5" s="1"/>
  <c r="CB53" i="1"/>
  <c r="DN53" i="1" s="1"/>
  <c r="J52" i="5" s="1"/>
  <c r="AW266" i="1"/>
  <c r="CJ266" i="1" s="1"/>
  <c r="BM284" i="1"/>
  <c r="CZ284" i="1" s="1"/>
  <c r="BC277" i="1"/>
  <c r="CP277" i="1" s="1"/>
  <c r="BR339" i="1"/>
  <c r="DE339" i="1" s="1"/>
  <c r="AY367" i="1"/>
  <c r="CL367" i="1" s="1"/>
  <c r="AV268" i="1"/>
  <c r="CI268" i="1" s="1"/>
  <c r="AY337" i="1"/>
  <c r="CL337" i="1" s="1"/>
  <c r="BY346" i="1"/>
  <c r="AX402" i="1"/>
  <c r="CK402" i="1" s="1"/>
  <c r="AX294" i="1"/>
  <c r="CK294" i="1" s="1"/>
  <c r="BL355" i="1"/>
  <c r="CY355" i="1" s="1"/>
  <c r="CB329" i="1"/>
  <c r="DN329" i="1" s="1"/>
  <c r="J328" i="5" s="1"/>
  <c r="BW303" i="1"/>
  <c r="DJ303" i="1" s="1"/>
  <c r="CB384" i="1"/>
  <c r="DN384" i="1" s="1"/>
  <c r="J383" i="5" s="1"/>
  <c r="BG236" i="1"/>
  <c r="CT236" i="1" s="1"/>
  <c r="BF161" i="1"/>
  <c r="CS161" i="1" s="1"/>
  <c r="BN14" i="1"/>
  <c r="DA14" i="1" s="1"/>
  <c r="BD111" i="1"/>
  <c r="CQ111" i="1" s="1"/>
  <c r="CB210" i="1"/>
  <c r="DN210" i="1" s="1"/>
  <c r="J209" i="5" s="1"/>
  <c r="BT160" i="1"/>
  <c r="DG160" i="1" s="1"/>
  <c r="BX9" i="1"/>
  <c r="BG288" i="1"/>
  <c r="CT288" i="1" s="1"/>
  <c r="BS354" i="1"/>
  <c r="DF354" i="1" s="1"/>
  <c r="BD406" i="1"/>
  <c r="CQ406" i="1" s="1"/>
  <c r="BX360" i="1"/>
  <c r="DK360" i="1" s="1"/>
  <c r="BW307" i="1"/>
  <c r="DJ307" i="1" s="1"/>
  <c r="BO230" i="1"/>
  <c r="DB230" i="1" s="1"/>
  <c r="BB9" i="1"/>
  <c r="AV234" i="1"/>
  <c r="CI234" i="1" s="1"/>
  <c r="BQ119" i="1"/>
  <c r="DD119" i="1" s="1"/>
  <c r="BQ123" i="1"/>
  <c r="DD123" i="1" s="1"/>
  <c r="BX306" i="1"/>
  <c r="DK306" i="1" s="1"/>
  <c r="AX365" i="1"/>
  <c r="CK365" i="1" s="1"/>
  <c r="AY326" i="1"/>
  <c r="CL326" i="1" s="1"/>
  <c r="AU325" i="1"/>
  <c r="CH325" i="1" s="1"/>
  <c r="BI251" i="1"/>
  <c r="CV251" i="1" s="1"/>
  <c r="BI386" i="1"/>
  <c r="CV386" i="1" s="1"/>
  <c r="BB229" i="1"/>
  <c r="CO229" i="1" s="1"/>
  <c r="CB65" i="1"/>
  <c r="DN65" i="1" s="1"/>
  <c r="J64" i="5" s="1"/>
  <c r="BD207" i="1"/>
  <c r="CQ207" i="1" s="1"/>
  <c r="BV233" i="1"/>
  <c r="AY85" i="1"/>
  <c r="CL85" i="1" s="1"/>
  <c r="BB96" i="1"/>
  <c r="CO96" i="1" s="1"/>
  <c r="BX69" i="1"/>
  <c r="DK69" i="1" s="1"/>
  <c r="CC84" i="1"/>
  <c r="DO84" i="1" s="1"/>
  <c r="K83" i="5" s="1"/>
  <c r="AS76" i="1"/>
  <c r="BU113" i="1"/>
  <c r="CC377" i="1"/>
  <c r="DO377" i="1" s="1"/>
  <c r="K376" i="5" s="1"/>
  <c r="BW233" i="1"/>
  <c r="DJ233" i="1" s="1"/>
  <c r="BK149" i="1"/>
  <c r="CX149" i="1" s="1"/>
  <c r="BV158" i="1"/>
  <c r="BM211" i="1"/>
  <c r="CZ211" i="1" s="1"/>
  <c r="BP52" i="1"/>
  <c r="DC52" i="1" s="1"/>
  <c r="BW19" i="1"/>
  <c r="DJ19" i="1" s="1"/>
  <c r="BA158" i="1"/>
  <c r="CN158" i="1" s="1"/>
  <c r="BD140" i="1"/>
  <c r="CQ140" i="1" s="1"/>
  <c r="BI121" i="1"/>
  <c r="CV121" i="1" s="1"/>
  <c r="BR125" i="1"/>
  <c r="DE125" i="1" s="1"/>
  <c r="BO114" i="1"/>
  <c r="DB114" i="1" s="1"/>
  <c r="CB198" i="1"/>
  <c r="DN198" i="1" s="1"/>
  <c r="J197" i="5" s="1"/>
  <c r="BJ242" i="1"/>
  <c r="CW242" i="1" s="1"/>
  <c r="BH166" i="1"/>
  <c r="CU166" i="1" s="1"/>
  <c r="AZ120" i="1"/>
  <c r="CM120" i="1" s="1"/>
  <c r="BU25" i="1"/>
  <c r="BV16" i="1"/>
  <c r="BZ226" i="1"/>
  <c r="DM226" i="1" s="1"/>
  <c r="BV161" i="1"/>
  <c r="BS150" i="1"/>
  <c r="DF150" i="1" s="1"/>
  <c r="BC233" i="1"/>
  <c r="CP233" i="1" s="1"/>
  <c r="BX288" i="1"/>
  <c r="DK288" i="1" s="1"/>
  <c r="AU388" i="1"/>
  <c r="CH388" i="1" s="1"/>
  <c r="BN390" i="1"/>
  <c r="DA390" i="1" s="1"/>
  <c r="CB306" i="1"/>
  <c r="DN306" i="1" s="1"/>
  <c r="J305" i="5" s="1"/>
  <c r="BL369" i="1"/>
  <c r="CY369" i="1" s="1"/>
  <c r="BH341" i="1"/>
  <c r="CU341" i="1" s="1"/>
  <c r="BT405" i="1"/>
  <c r="DG405" i="1" s="1"/>
  <c r="BQ359" i="1"/>
  <c r="DD359" i="1" s="1"/>
  <c r="AZ342" i="1"/>
  <c r="CM342" i="1" s="1"/>
  <c r="BB297" i="1"/>
  <c r="CO297" i="1" s="1"/>
  <c r="BD282" i="1"/>
  <c r="CQ282" i="1" s="1"/>
  <c r="BB405" i="1"/>
  <c r="CO405" i="1" s="1"/>
  <c r="BB365" i="1"/>
  <c r="CO365" i="1" s="1"/>
  <c r="BG350" i="1"/>
  <c r="CT350" i="1" s="1"/>
  <c r="BW325" i="1"/>
  <c r="DJ325" i="1" s="1"/>
  <c r="BX349" i="1"/>
  <c r="DK349" i="1" s="1"/>
  <c r="BD307" i="1"/>
  <c r="CQ307" i="1" s="1"/>
  <c r="BG377" i="1"/>
  <c r="CT377" i="1" s="1"/>
  <c r="BC350" i="1"/>
  <c r="CP350" i="1" s="1"/>
  <c r="BK287" i="1"/>
  <c r="CX287" i="1" s="1"/>
  <c r="AS305" i="1"/>
  <c r="BE303" i="1"/>
  <c r="CR303" i="1" s="1"/>
  <c r="BP32" i="1"/>
  <c r="DC32" i="1" s="1"/>
  <c r="BL12" i="1"/>
  <c r="CY12" i="1" s="1"/>
  <c r="BC56" i="1"/>
  <c r="CP56" i="1" s="1"/>
  <c r="BI53" i="1"/>
  <c r="CV53" i="1" s="1"/>
  <c r="BI218" i="1"/>
  <c r="CV218" i="1" s="1"/>
  <c r="BN182" i="1"/>
  <c r="DA182" i="1" s="1"/>
  <c r="BY157" i="1"/>
  <c r="AX142" i="1"/>
  <c r="CK142" i="1" s="1"/>
  <c r="AU131" i="1"/>
  <c r="CH131" i="1" s="1"/>
  <c r="BO213" i="1"/>
  <c r="DB213" i="1" s="1"/>
  <c r="BU224" i="1"/>
  <c r="BH32" i="1"/>
  <c r="CU32" i="1" s="1"/>
  <c r="BD12" i="1"/>
  <c r="CQ12" i="1" s="1"/>
  <c r="BY36" i="1"/>
  <c r="BZ27" i="1"/>
  <c r="DM27" i="1" s="1"/>
  <c r="AX59" i="1"/>
  <c r="CK59" i="1" s="1"/>
  <c r="BZ174" i="1"/>
  <c r="DM174" i="1" s="1"/>
  <c r="BW161" i="1"/>
  <c r="DJ161" i="1" s="1"/>
  <c r="CC287" i="1"/>
  <c r="DO287" i="1" s="1"/>
  <c r="K286" i="5" s="1"/>
  <c r="AY248" i="1"/>
  <c r="CL248" i="1" s="1"/>
  <c r="AX385" i="1"/>
  <c r="CK385" i="1" s="1"/>
  <c r="BO360" i="1"/>
  <c r="DB360" i="1" s="1"/>
  <c r="AU294" i="1"/>
  <c r="CH294" i="1" s="1"/>
  <c r="AW318" i="1"/>
  <c r="CJ318" i="1" s="1"/>
  <c r="AW309" i="1"/>
  <c r="CJ309" i="1" s="1"/>
  <c r="BD386" i="1"/>
  <c r="CQ386" i="1" s="1"/>
  <c r="BE386" i="1"/>
  <c r="CR386" i="1" s="1"/>
  <c r="BG322" i="1"/>
  <c r="CT322" i="1" s="1"/>
  <c r="BF284" i="1"/>
  <c r="CS284" i="1" s="1"/>
  <c r="AX263" i="1"/>
  <c r="CK263" i="1" s="1"/>
  <c r="CB406" i="1"/>
  <c r="DN406" i="1" s="1"/>
  <c r="J405" i="5" s="1"/>
  <c r="BB392" i="1"/>
  <c r="CO392" i="1" s="1"/>
  <c r="AW337" i="1"/>
  <c r="CJ337" i="1" s="1"/>
  <c r="BR312" i="1"/>
  <c r="DE312" i="1" s="1"/>
  <c r="AZ313" i="1"/>
  <c r="CM313" i="1" s="1"/>
  <c r="BT262" i="1"/>
  <c r="DG262" i="1" s="1"/>
  <c r="AU402" i="1"/>
  <c r="CH402" i="1" s="1"/>
  <c r="AT337" i="1"/>
  <c r="CG337" i="1" s="1"/>
  <c r="BO274" i="1"/>
  <c r="DB274" i="1" s="1"/>
  <c r="BA279" i="1"/>
  <c r="CN279" i="1" s="1"/>
  <c r="BU260" i="1"/>
  <c r="BE81" i="1"/>
  <c r="CR81" i="1" s="1"/>
  <c r="AZ53" i="1"/>
  <c r="CM53" i="1" s="1"/>
  <c r="AY59" i="1"/>
  <c r="CL59" i="1" s="1"/>
  <c r="BN47" i="1"/>
  <c r="DA47" i="1" s="1"/>
  <c r="BD72" i="1"/>
  <c r="CQ72" i="1" s="1"/>
  <c r="BP47" i="1"/>
  <c r="DC47" i="1" s="1"/>
  <c r="BK56" i="1"/>
  <c r="CX56" i="1" s="1"/>
  <c r="BH53" i="1"/>
  <c r="CU53" i="1" s="1"/>
  <c r="BZ83" i="1"/>
  <c r="DM83" i="1" s="1"/>
  <c r="BV228" i="1"/>
  <c r="BE202" i="1"/>
  <c r="CR202" i="1" s="1"/>
  <c r="AZ193" i="1"/>
  <c r="CM193" i="1" s="1"/>
  <c r="BH324" i="1"/>
  <c r="CU324" i="1" s="1"/>
  <c r="AZ102" i="1"/>
  <c r="CM102" i="1" s="1"/>
  <c r="BF218" i="1"/>
  <c r="CS218" i="1" s="1"/>
  <c r="BL124" i="1"/>
  <c r="CY124" i="1" s="1"/>
  <c r="BM106" i="1"/>
  <c r="CZ106" i="1" s="1"/>
  <c r="BJ116" i="1"/>
  <c r="CW116" i="1" s="1"/>
  <c r="AY107" i="1"/>
  <c r="CL107" i="1" s="1"/>
  <c r="BS189" i="1"/>
  <c r="DF189" i="1" s="1"/>
  <c r="AV231" i="1"/>
  <c r="CI231" i="1" s="1"/>
  <c r="BQ402" i="1"/>
  <c r="DD402" i="1" s="1"/>
  <c r="BY379" i="1"/>
  <c r="BE333" i="1"/>
  <c r="CR333" i="1" s="1"/>
  <c r="BZ308" i="1"/>
  <c r="DM308" i="1" s="1"/>
  <c r="BP305" i="1"/>
  <c r="DC305" i="1" s="1"/>
  <c r="AZ255" i="1"/>
  <c r="CM255" i="1" s="1"/>
  <c r="BZ376" i="1"/>
  <c r="DM376" i="1" s="1"/>
  <c r="BU384" i="1"/>
  <c r="AY346" i="1"/>
  <c r="CL346" i="1" s="1"/>
  <c r="BG261" i="1"/>
  <c r="CT261" i="1" s="1"/>
  <c r="BU243" i="1"/>
  <c r="BS379" i="1"/>
  <c r="DF379" i="1" s="1"/>
  <c r="BG353" i="1"/>
  <c r="CT353" i="1" s="1"/>
  <c r="BW289" i="1"/>
  <c r="DJ289" i="1" s="1"/>
  <c r="BQ309" i="1"/>
  <c r="DD309" i="1" s="1"/>
  <c r="BT317" i="1"/>
  <c r="DG317" i="1" s="1"/>
  <c r="BH391" i="1"/>
  <c r="CU391" i="1" s="1"/>
  <c r="BM350" i="1"/>
  <c r="CZ350" i="1" s="1"/>
  <c r="BG328" i="1"/>
  <c r="CT328" i="1" s="1"/>
  <c r="BJ289" i="1"/>
  <c r="CW289" i="1" s="1"/>
  <c r="BB268" i="1"/>
  <c r="CO268" i="1" s="1"/>
  <c r="BW30" i="1"/>
  <c r="DJ30" i="1" s="1"/>
  <c r="AU38" i="1"/>
  <c r="CH38" i="1" s="1"/>
  <c r="BI210" i="1"/>
  <c r="CV210" i="1" s="1"/>
  <c r="BR183" i="1"/>
  <c r="DE183" i="1" s="1"/>
  <c r="BM125" i="1"/>
  <c r="CZ125" i="1" s="1"/>
  <c r="BT96" i="1"/>
  <c r="DG96" i="1" s="1"/>
  <c r="BI81" i="1"/>
  <c r="CV81" i="1" s="1"/>
  <c r="BZ103" i="1"/>
  <c r="DM103" i="1" s="1"/>
  <c r="BO94" i="1"/>
  <c r="DB94" i="1" s="1"/>
  <c r="AY177" i="1"/>
  <c r="CL177" i="1" s="1"/>
  <c r="BL218" i="1"/>
  <c r="CY218" i="1" s="1"/>
  <c r="BK54" i="1"/>
  <c r="CX54" i="1" s="1"/>
  <c r="BM52" i="1"/>
  <c r="CZ52" i="1" s="1"/>
  <c r="BA10" i="1"/>
  <c r="CN10" i="1" s="1"/>
  <c r="BZ207" i="1"/>
  <c r="DM207" i="1" s="1"/>
  <c r="AS172" i="1"/>
  <c r="BR150" i="1"/>
  <c r="DE150" i="1" s="1"/>
  <c r="BO139" i="1"/>
  <c r="DB139" i="1" s="1"/>
  <c r="BS225" i="1"/>
  <c r="DF225" i="1" s="1"/>
  <c r="BY236" i="1"/>
  <c r="BO398" i="1"/>
  <c r="DB398" i="1" s="1"/>
  <c r="BT368" i="1"/>
  <c r="DG368" i="1" s="1"/>
  <c r="BK314" i="1"/>
  <c r="CX314" i="1" s="1"/>
  <c r="BJ276" i="1"/>
  <c r="CW276" i="1" s="1"/>
  <c r="BB255" i="1"/>
  <c r="CO255" i="1" s="1"/>
  <c r="BM398" i="1"/>
  <c r="CZ398" i="1" s="1"/>
  <c r="BQ371" i="1"/>
  <c r="DD371" i="1" s="1"/>
  <c r="BQ362" i="1"/>
  <c r="DD362" i="1" s="1"/>
  <c r="BV304" i="1"/>
  <c r="BH297" i="1"/>
  <c r="CU297" i="1" s="1"/>
  <c r="BB408" i="1"/>
  <c r="CO408" i="1" s="1"/>
  <c r="BV372" i="1"/>
  <c r="BD363" i="1"/>
  <c r="CQ363" i="1" s="1"/>
  <c r="CB337" i="1"/>
  <c r="DN337" i="1" s="1"/>
  <c r="J336" i="5" s="1"/>
  <c r="BC257" i="1"/>
  <c r="CP257" i="1" s="1"/>
  <c r="BX226" i="1"/>
  <c r="DK226" i="1" s="1"/>
  <c r="BC187" i="1"/>
  <c r="CP187" i="1" s="1"/>
  <c r="BS104" i="1"/>
  <c r="DF104" i="1" s="1"/>
  <c r="BV115" i="1"/>
  <c r="BA105" i="1"/>
  <c r="CN105" i="1" s="1"/>
  <c r="AV124" i="1"/>
  <c r="CI124" i="1" s="1"/>
  <c r="BF210" i="1"/>
  <c r="CS210" i="1" s="1"/>
  <c r="BH84" i="1"/>
  <c r="CU84" i="1" s="1"/>
  <c r="CC311" i="1"/>
  <c r="DO311" i="1" s="1"/>
  <c r="K310" i="5" s="1"/>
  <c r="BP191" i="1"/>
  <c r="DC191" i="1" s="1"/>
  <c r="BQ195" i="1"/>
  <c r="DD195" i="1" s="1"/>
  <c r="BV217" i="1"/>
  <c r="BV78" i="1"/>
  <c r="BZ179" i="1"/>
  <c r="DM179" i="1" s="1"/>
  <c r="BG63" i="1"/>
  <c r="CT63" i="1" s="1"/>
  <c r="BJ233" i="1"/>
  <c r="CW233" i="1" s="1"/>
  <c r="BP129" i="1"/>
  <c r="DC129" i="1" s="1"/>
  <c r="BU110" i="1"/>
  <c r="BF120" i="1"/>
  <c r="CS120" i="1" s="1"/>
  <c r="BC109" i="1"/>
  <c r="CP109" i="1" s="1"/>
  <c r="BO193" i="1"/>
  <c r="DB193" i="1" s="1"/>
  <c r="AZ233" i="1"/>
  <c r="CM233" i="1" s="1"/>
  <c r="BX136" i="1"/>
  <c r="DK136" i="1" s="1"/>
  <c r="BX98" i="1"/>
  <c r="DK98" i="1" s="1"/>
  <c r="BI20" i="1"/>
  <c r="CV20" i="1" s="1"/>
  <c r="AX10" i="1"/>
  <c r="CK10" i="1" s="1"/>
  <c r="BA202" i="1"/>
  <c r="CN202" i="1" s="1"/>
  <c r="BJ156" i="1"/>
  <c r="CW156" i="1" s="1"/>
  <c r="BG145" i="1"/>
  <c r="CT145" i="1" s="1"/>
  <c r="CB227" i="1"/>
  <c r="DN227" i="1" s="1"/>
  <c r="J226" i="5" s="1"/>
  <c r="BV244" i="1"/>
  <c r="AY394" i="1"/>
  <c r="CL394" i="1" s="1"/>
  <c r="BW364" i="1"/>
  <c r="DJ364" i="1" s="1"/>
  <c r="BC312" i="1"/>
  <c r="CP312" i="1" s="1"/>
  <c r="BB274" i="1"/>
  <c r="CO274" i="1" s="1"/>
  <c r="AT253" i="1"/>
  <c r="CG253" i="1" s="1"/>
  <c r="BE396" i="1"/>
  <c r="CR396" i="1" s="1"/>
  <c r="BA367" i="1"/>
  <c r="CN367" i="1" s="1"/>
  <c r="AZ354" i="1"/>
  <c r="CM354" i="1" s="1"/>
  <c r="BN302" i="1"/>
  <c r="DA302" i="1" s="1"/>
  <c r="CC292" i="1"/>
  <c r="DO292" i="1" s="1"/>
  <c r="K291" i="5" s="1"/>
  <c r="BY408" i="1"/>
  <c r="BN370" i="1"/>
  <c r="DA370" i="1" s="1"/>
  <c r="BM358" i="1"/>
  <c r="CZ358" i="1" s="1"/>
  <c r="BK333" i="1"/>
  <c r="CX333" i="1" s="1"/>
  <c r="AU255" i="1"/>
  <c r="CH255" i="1" s="1"/>
  <c r="BI237" i="1"/>
  <c r="CV237" i="1" s="1"/>
  <c r="BT382" i="1"/>
  <c r="DG382" i="1" s="1"/>
  <c r="BH358" i="1"/>
  <c r="CU358" i="1" s="1"/>
  <c r="BW292" i="1"/>
  <c r="DJ292" i="1" s="1"/>
  <c r="BQ315" i="1"/>
  <c r="DD315" i="1" s="1"/>
  <c r="BC358" i="1"/>
  <c r="CP358" i="1" s="1"/>
  <c r="CC21" i="1"/>
  <c r="DO21" i="1" s="1"/>
  <c r="K20" i="5" s="1"/>
  <c r="BX150" i="1"/>
  <c r="DK150" i="1" s="1"/>
  <c r="BC64" i="1"/>
  <c r="CP64" i="1" s="1"/>
  <c r="AZ58" i="1"/>
  <c r="CM58" i="1" s="1"/>
  <c r="BZ230" i="1"/>
  <c r="DM230" i="1" s="1"/>
  <c r="BR189" i="1"/>
  <c r="DE189" i="1" s="1"/>
  <c r="BI161" i="1"/>
  <c r="CV161" i="1" s="1"/>
  <c r="BZ143" i="1"/>
  <c r="DM143" i="1" s="1"/>
  <c r="BW132" i="1"/>
  <c r="DJ132" i="1" s="1"/>
  <c r="BG215" i="1"/>
  <c r="CT215" i="1" s="1"/>
  <c r="BM226" i="1"/>
  <c r="CZ226" i="1" s="1"/>
  <c r="CC35" i="1"/>
  <c r="DO35" i="1" s="1"/>
  <c r="K34" i="5" s="1"/>
  <c r="BX15" i="1"/>
  <c r="DK15" i="1" s="1"/>
  <c r="BU45" i="1"/>
  <c r="BV36" i="1"/>
  <c r="AT68" i="1"/>
  <c r="CG68" i="1" s="1"/>
  <c r="BR192" i="1"/>
  <c r="DE192" i="1" s="1"/>
  <c r="BS170" i="1"/>
  <c r="DF170" i="1" s="1"/>
  <c r="BD177" i="1"/>
  <c r="CQ177" i="1" s="1"/>
  <c r="AW261" i="1"/>
  <c r="CJ261" i="1" s="1"/>
  <c r="AU375" i="1"/>
  <c r="CH375" i="1" s="1"/>
  <c r="BN347" i="1"/>
  <c r="DA347" i="1" s="1"/>
  <c r="AY285" i="1"/>
  <c r="CL285" i="1" s="1"/>
  <c r="BE300" i="1"/>
  <c r="CR300" i="1" s="1"/>
  <c r="AS294" i="1"/>
  <c r="BO396" i="1"/>
  <c r="DB396" i="1" s="1"/>
  <c r="BT366" i="1"/>
  <c r="DG366" i="1" s="1"/>
  <c r="BK313" i="1"/>
  <c r="CX313" i="1" s="1"/>
  <c r="BJ275" i="1"/>
  <c r="CW275" i="1" s="1"/>
  <c r="BB254" i="1"/>
  <c r="CO254" i="1" s="1"/>
  <c r="BM397" i="1"/>
  <c r="CZ397" i="1" s="1"/>
  <c r="BQ369" i="1"/>
  <c r="DD369" i="1" s="1"/>
  <c r="BL358" i="1"/>
  <c r="CY358" i="1" s="1"/>
  <c r="BV303" i="1"/>
  <c r="BH295" i="1"/>
  <c r="CU295" i="1" s="1"/>
  <c r="CC248" i="1"/>
  <c r="DO248" i="1" s="1"/>
  <c r="K247" i="5" s="1"/>
  <c r="AX381" i="1"/>
  <c r="CK381" i="1" s="1"/>
  <c r="AX328" i="1"/>
  <c r="CK328" i="1" s="1"/>
  <c r="BC357" i="1"/>
  <c r="CP357" i="1" s="1"/>
  <c r="BO265" i="1"/>
  <c r="DB265" i="1" s="1"/>
  <c r="AS248" i="1"/>
  <c r="BI88" i="1"/>
  <c r="CV88" i="1" s="1"/>
  <c r="CB57" i="1"/>
  <c r="DN57" i="1" s="1"/>
  <c r="J56" i="5" s="1"/>
  <c r="BL61" i="1"/>
  <c r="CY61" i="1" s="1"/>
  <c r="BF49" i="1"/>
  <c r="CS49" i="1" s="1"/>
  <c r="AU77" i="1"/>
  <c r="CH77" i="1" s="1"/>
  <c r="BH51" i="1"/>
  <c r="CU51" i="1" s="1"/>
  <c r="BX58" i="1"/>
  <c r="DK58" i="1" s="1"/>
  <c r="BF47" i="1"/>
  <c r="CS47" i="1" s="1"/>
  <c r="BN78" i="1"/>
  <c r="DA78" i="1" s="1"/>
  <c r="BV213" i="1"/>
  <c r="BQ191" i="1"/>
  <c r="DD191" i="1" s="1"/>
  <c r="BX187" i="1"/>
  <c r="DK187" i="1" s="1"/>
  <c r="BQ294" i="1"/>
  <c r="DD294" i="1" s="1"/>
  <c r="BG51" i="1"/>
  <c r="CT51" i="1" s="1"/>
  <c r="BA208" i="1"/>
  <c r="CN208" i="1" s="1"/>
  <c r="AT199" i="1"/>
  <c r="CG199" i="1" s="1"/>
  <c r="AS167" i="1"/>
  <c r="BR146" i="1"/>
  <c r="DE146" i="1" s="1"/>
  <c r="BG137" i="1"/>
  <c r="CT137" i="1" s="1"/>
  <c r="BS221" i="1"/>
  <c r="DF221" i="1" s="1"/>
  <c r="BQ234" i="1"/>
  <c r="DD234" i="1" s="1"/>
  <c r="AU403" i="1"/>
  <c r="CH403" i="1" s="1"/>
  <c r="AZ373" i="1"/>
  <c r="CM373" i="1" s="1"/>
  <c r="BS316" i="1"/>
  <c r="DF316" i="1" s="1"/>
  <c r="BR278" i="1"/>
  <c r="DE278" i="1" s="1"/>
  <c r="BJ257" i="1"/>
  <c r="CW257" i="1" s="1"/>
  <c r="BU400" i="1"/>
  <c r="AW376" i="1"/>
  <c r="CJ376" i="1" s="1"/>
  <c r="AW386" i="1"/>
  <c r="CJ386" i="1" s="1"/>
  <c r="AT307" i="1"/>
  <c r="CG307" i="1" s="1"/>
  <c r="BX301" i="1"/>
  <c r="DK301" i="1" s="1"/>
  <c r="AZ252" i="1"/>
  <c r="CM252" i="1" s="1"/>
  <c r="AT375" i="1"/>
  <c r="CG375" i="1" s="1"/>
  <c r="BY370" i="1"/>
  <c r="BG342" i="1"/>
  <c r="CT342" i="1" s="1"/>
  <c r="BK259" i="1"/>
  <c r="CX259" i="1" s="1"/>
  <c r="BY241" i="1"/>
  <c r="BN391" i="1"/>
  <c r="DA391" i="1" s="1"/>
  <c r="BP370" i="1"/>
  <c r="DC370" i="1" s="1"/>
  <c r="BC297" i="1"/>
  <c r="CP297" i="1" s="1"/>
  <c r="BM324" i="1"/>
  <c r="CZ324" i="1" s="1"/>
  <c r="BM315" i="1"/>
  <c r="CZ315" i="1" s="1"/>
  <c r="AV13" i="1"/>
  <c r="CI13" i="1" s="1"/>
  <c r="AV133" i="1"/>
  <c r="CI133" i="1" s="1"/>
  <c r="BA27" i="1"/>
  <c r="CN27" i="1" s="1"/>
  <c r="AY33" i="1"/>
  <c r="CL33" i="1" s="1"/>
  <c r="BA172" i="1"/>
  <c r="CN172" i="1" s="1"/>
  <c r="AZ157" i="1"/>
  <c r="CM157" i="1" s="1"/>
  <c r="AW156" i="1"/>
  <c r="CJ156" i="1" s="1"/>
  <c r="BB141" i="1"/>
  <c r="CO141" i="1" s="1"/>
  <c r="CB131" i="1"/>
  <c r="DN131" i="1" s="1"/>
  <c r="J130" i="5" s="1"/>
  <c r="BC216" i="1"/>
  <c r="CP216" i="1" s="1"/>
  <c r="BA229" i="1"/>
  <c r="CN229" i="1" s="1"/>
  <c r="BM253" i="1"/>
  <c r="CZ253" i="1" s="1"/>
  <c r="BL173" i="1"/>
  <c r="CY173" i="1" s="1"/>
  <c r="CB166" i="1"/>
  <c r="DN166" i="1" s="1"/>
  <c r="J165" i="5" s="1"/>
  <c r="AX185" i="1"/>
  <c r="CK185" i="1" s="1"/>
  <c r="BB64" i="1"/>
  <c r="CO64" i="1" s="1"/>
  <c r="AT33" i="1"/>
  <c r="CG33" i="1" s="1"/>
  <c r="BI42" i="1"/>
  <c r="CV42" i="1" s="1"/>
  <c r="BX19" i="1"/>
  <c r="DK19" i="1" s="1"/>
  <c r="AV39" i="1"/>
  <c r="CI39" i="1" s="1"/>
  <c r="AS229" i="1"/>
  <c r="AU216" i="1"/>
  <c r="CH216" i="1" s="1"/>
  <c r="BS131" i="1"/>
  <c r="DF131" i="1" s="1"/>
  <c r="AT141" i="1"/>
  <c r="CG141" i="1" s="1"/>
  <c r="BQ155" i="1"/>
  <c r="DD155" i="1" s="1"/>
  <c r="BW34" i="1"/>
  <c r="DJ34" i="1" s="1"/>
  <c r="AY41" i="1"/>
  <c r="CL41" i="1" s="1"/>
  <c r="BA188" i="1"/>
  <c r="CN188" i="1" s="1"/>
  <c r="BP161" i="1"/>
  <c r="DC161" i="1" s="1"/>
  <c r="BU142" i="1"/>
  <c r="BF136" i="1"/>
  <c r="CS136" i="1" s="1"/>
  <c r="BC125" i="1"/>
  <c r="CP125" i="1" s="1"/>
  <c r="BG211" i="1"/>
  <c r="CT211" i="1" s="1"/>
  <c r="BM222" i="1"/>
  <c r="CZ222" i="1" s="1"/>
  <c r="CC27" i="1"/>
  <c r="DO27" i="1" s="1"/>
  <c r="K26" i="5" s="1"/>
  <c r="BV178" i="1"/>
  <c r="BI36" i="1"/>
  <c r="CV36" i="1" s="1"/>
  <c r="BJ27" i="1"/>
  <c r="CW27" i="1" s="1"/>
  <c r="BR58" i="1"/>
  <c r="DE58" i="1" s="1"/>
  <c r="AT174" i="1"/>
  <c r="CG174" i="1" s="1"/>
  <c r="BG161" i="1"/>
  <c r="CT161" i="1" s="1"/>
  <c r="BX280" i="1"/>
  <c r="DK280" i="1" s="1"/>
  <c r="CB245" i="1"/>
  <c r="DN245" i="1" s="1"/>
  <c r="J244" i="5" s="1"/>
  <c r="BN389" i="1"/>
  <c r="DA389" i="1" s="1"/>
  <c r="BP366" i="1"/>
  <c r="DC366" i="1" s="1"/>
  <c r="BC296" i="1"/>
  <c r="CP296" i="1" s="1"/>
  <c r="BM322" i="1"/>
  <c r="CZ322" i="1" s="1"/>
  <c r="BM313" i="1"/>
  <c r="CZ313" i="1" s="1"/>
  <c r="BL388" i="1"/>
  <c r="CY388" i="1" s="1"/>
  <c r="BW397" i="1"/>
  <c r="DJ397" i="1" s="1"/>
  <c r="BO324" i="1"/>
  <c r="DB324" i="1" s="1"/>
  <c r="BN286" i="1"/>
  <c r="DA286" i="1" s="1"/>
  <c r="BF265" i="1"/>
  <c r="CS265" i="1" s="1"/>
  <c r="BN394" i="1"/>
  <c r="DA394" i="1" s="1"/>
  <c r="BN354" i="1"/>
  <c r="DA354" i="1" s="1"/>
  <c r="BE339" i="1"/>
  <c r="CR339" i="1" s="1"/>
  <c r="BZ314" i="1"/>
  <c r="DM314" i="1" s="1"/>
  <c r="BP317" i="1"/>
  <c r="DC317" i="1" s="1"/>
  <c r="AZ267" i="1"/>
  <c r="CM267" i="1" s="1"/>
  <c r="BS366" i="1"/>
  <c r="DF366" i="1" s="1"/>
  <c r="BB339" i="1"/>
  <c r="CO339" i="1" s="1"/>
  <c r="BW276" i="1"/>
  <c r="DJ276" i="1" s="1"/>
  <c r="BQ283" i="1"/>
  <c r="DD283" i="1" s="1"/>
  <c r="BA265" i="1"/>
  <c r="CN265" i="1" s="1"/>
  <c r="AW55" i="1"/>
  <c r="CJ55" i="1" s="1"/>
  <c r="BX33" i="1"/>
  <c r="DK33" i="1" s="1"/>
  <c r="BD151" i="1"/>
  <c r="CQ151" i="1" s="1"/>
  <c r="AV141" i="1"/>
  <c r="CI141" i="1" s="1"/>
  <c r="BM38" i="1"/>
  <c r="CZ38" i="1" s="1"/>
  <c r="AX29" i="1"/>
  <c r="CK29" i="1" s="1"/>
  <c r="BF60" i="1"/>
  <c r="CS60" i="1" s="1"/>
  <c r="BF177" i="1"/>
  <c r="CS177" i="1" s="1"/>
  <c r="AU163" i="1"/>
  <c r="CH163" i="1" s="1"/>
  <c r="BL307" i="1"/>
  <c r="CY307" i="1" s="1"/>
  <c r="BO247" i="1"/>
  <c r="DB247" i="1" s="1"/>
  <c r="BY128" i="1"/>
  <c r="BH230" i="1"/>
  <c r="CU230" i="1" s="1"/>
  <c r="BW190" i="1"/>
  <c r="DJ190" i="1" s="1"/>
  <c r="BC108" i="1"/>
  <c r="CP108" i="1" s="1"/>
  <c r="BF119" i="1"/>
  <c r="CS119" i="1" s="1"/>
  <c r="BE112" i="1"/>
  <c r="CR112" i="1" s="1"/>
  <c r="CC116" i="1"/>
  <c r="DO116" i="1" s="1"/>
  <c r="K115" i="5" s="1"/>
  <c r="AX196" i="1"/>
  <c r="CK196" i="1" s="1"/>
  <c r="BW59" i="1"/>
  <c r="DJ59" i="1" s="1"/>
  <c r="BM295" i="1"/>
  <c r="CZ295" i="1" s="1"/>
  <c r="AV188" i="1"/>
  <c r="CI188" i="1" s="1"/>
  <c r="BM188" i="1"/>
  <c r="CZ188" i="1" s="1"/>
  <c r="BR210" i="1"/>
  <c r="DE210" i="1" s="1"/>
  <c r="BB75" i="1"/>
  <c r="CO75" i="1" s="1"/>
  <c r="BT132" i="1"/>
  <c r="DG132" i="1" s="1"/>
  <c r="BE137" i="1"/>
  <c r="CR137" i="1" s="1"/>
  <c r="BY98" i="1"/>
  <c r="BX79" i="1"/>
  <c r="DK79" i="1" s="1"/>
  <c r="BI66" i="1"/>
  <c r="CV66" i="1" s="1"/>
  <c r="BJ95" i="1"/>
  <c r="CW95" i="1" s="1"/>
  <c r="BG84" i="1"/>
  <c r="CT84" i="1" s="1"/>
  <c r="BN239" i="1"/>
  <c r="DA239" i="1" s="1"/>
  <c r="BD208" i="1"/>
  <c r="CQ208" i="1" s="1"/>
  <c r="AY18" i="1"/>
  <c r="CL18" i="1" s="1"/>
  <c r="BA63" i="1"/>
  <c r="CN63" i="1" s="1"/>
  <c r="BP320" i="1"/>
  <c r="DC320" i="1" s="1"/>
  <c r="BJ195" i="1"/>
  <c r="CW195" i="1" s="1"/>
  <c r="BA165" i="1"/>
  <c r="CN165" i="1" s="1"/>
  <c r="BV145" i="1"/>
  <c r="BS134" i="1"/>
  <c r="DF134" i="1" s="1"/>
  <c r="BC217" i="1"/>
  <c r="CP217" i="1" s="1"/>
  <c r="BI228" i="1"/>
  <c r="CV228" i="1" s="1"/>
  <c r="BX386" i="1"/>
  <c r="DK386" i="1" s="1"/>
  <c r="BM388" i="1"/>
  <c r="CZ388" i="1" s="1"/>
  <c r="CB322" i="1"/>
  <c r="DN322" i="1" s="1"/>
  <c r="J321" i="5" s="1"/>
  <c r="BZ284" i="1"/>
  <c r="DM284" i="1" s="1"/>
  <c r="BR263" i="1"/>
  <c r="DE263" i="1" s="1"/>
  <c r="AU408" i="1"/>
  <c r="CH408" i="1" s="1"/>
  <c r="AV396" i="1"/>
  <c r="CI396" i="1" s="1"/>
  <c r="BQ337" i="1"/>
  <c r="DD337" i="1" s="1"/>
  <c r="BB313" i="1"/>
  <c r="CO313" i="1" s="1"/>
  <c r="BD314" i="1"/>
  <c r="CQ314" i="1" s="1"/>
  <c r="BX263" i="1"/>
  <c r="DK263" i="1" s="1"/>
  <c r="BB381" i="1"/>
  <c r="CO381" i="1" s="1"/>
  <c r="BB328" i="1"/>
  <c r="CO328" i="1" s="1"/>
  <c r="BQ357" i="1"/>
  <c r="DD357" i="1" s="1"/>
  <c r="BS265" i="1"/>
  <c r="DF265" i="1" s="1"/>
  <c r="AW248" i="1"/>
  <c r="CJ248" i="1" s="1"/>
  <c r="BO384" i="1"/>
  <c r="DB384" i="1" s="1"/>
  <c r="BU379" i="1"/>
  <c r="BK303" i="1"/>
  <c r="CX303" i="1" s="1"/>
  <c r="BP345" i="1"/>
  <c r="DC345" i="1" s="1"/>
  <c r="AU329" i="1"/>
  <c r="CH329" i="1" s="1"/>
  <c r="BH148" i="1"/>
  <c r="CU148" i="1" s="1"/>
  <c r="AZ108" i="1"/>
  <c r="CM108" i="1" s="1"/>
  <c r="AS21" i="1"/>
  <c r="BS20" i="1"/>
  <c r="DF20" i="1" s="1"/>
  <c r="BQ162" i="1"/>
  <c r="DD162" i="1" s="1"/>
  <c r="BT144" i="1"/>
  <c r="DG144" i="1" s="1"/>
  <c r="BY125" i="1"/>
  <c r="AX126" i="1"/>
  <c r="CK126" i="1" s="1"/>
  <c r="AU115" i="1"/>
  <c r="CH115" i="1" s="1"/>
  <c r="BO197" i="1"/>
  <c r="DB197" i="1" s="1"/>
  <c r="BH235" i="1"/>
  <c r="CU235" i="1" s="1"/>
  <c r="AZ146" i="1"/>
  <c r="CM146" i="1" s="1"/>
  <c r="BT107" i="1"/>
  <c r="DG107" i="1" s="1"/>
  <c r="BY20" i="1"/>
  <c r="BN10" i="1"/>
  <c r="DA10" i="1" s="1"/>
  <c r="AS204" i="1"/>
  <c r="BZ156" i="1"/>
  <c r="DM156" i="1" s="1"/>
  <c r="BW145" i="1"/>
  <c r="DJ145" i="1" s="1"/>
  <c r="BG228" i="1"/>
  <c r="CT228" i="1" s="1"/>
  <c r="BH254" i="1"/>
  <c r="CU254" i="1" s="1"/>
  <c r="AY391" i="1"/>
  <c r="CL391" i="1" s="1"/>
  <c r="BX361" i="1"/>
  <c r="DK361" i="1" s="1"/>
  <c r="AU310" i="1"/>
  <c r="CH310" i="1" s="1"/>
  <c r="AT272" i="1"/>
  <c r="CG272" i="1" s="1"/>
  <c r="CB355" i="1"/>
  <c r="DN355" i="1" s="1"/>
  <c r="J354" i="5" s="1"/>
  <c r="AW394" i="1"/>
  <c r="CJ394" i="1" s="1"/>
  <c r="BW363" i="1"/>
  <c r="DJ363" i="1" s="1"/>
  <c r="BH348" i="1"/>
  <c r="CU348" i="1" s="1"/>
  <c r="BF300" i="1"/>
  <c r="CS300" i="1" s="1"/>
  <c r="BL288" i="1"/>
  <c r="CY288" i="1" s="1"/>
  <c r="BQ406" i="1"/>
  <c r="DD406" i="1" s="1"/>
  <c r="BF368" i="1"/>
  <c r="CS368" i="1" s="1"/>
  <c r="BO354" i="1"/>
  <c r="DB354" i="1" s="1"/>
  <c r="CC329" i="1"/>
  <c r="DO329" i="1" s="1"/>
  <c r="K328" i="5" s="1"/>
  <c r="AS391" i="1"/>
  <c r="AY335" i="1"/>
  <c r="CL335" i="1" s="1"/>
  <c r="BK380" i="1"/>
  <c r="CX380" i="1" s="1"/>
  <c r="BI354" i="1"/>
  <c r="CV354" i="1" s="1"/>
  <c r="BO290" i="1"/>
  <c r="DB290" i="1" s="1"/>
  <c r="BA311" i="1"/>
  <c r="CN311" i="1" s="1"/>
  <c r="CC323" i="1"/>
  <c r="DO323" i="1" s="1"/>
  <c r="K322" i="5" s="1"/>
  <c r="BH26" i="1"/>
  <c r="CU26" i="1" s="1"/>
  <c r="BP168" i="1"/>
  <c r="DC168" i="1" s="1"/>
  <c r="BY33" i="1"/>
  <c r="BN31" i="1"/>
  <c r="DA31" i="1" s="1"/>
  <c r="BX34" i="1"/>
  <c r="DK34" i="1" s="1"/>
  <c r="BP15" i="1"/>
  <c r="DC15" i="1" s="1"/>
  <c r="AW46" i="1"/>
  <c r="CJ46" i="1" s="1"/>
  <c r="BR36" i="1"/>
  <c r="DE36" i="1" s="1"/>
  <c r="BZ67" i="1"/>
  <c r="DM67" i="1" s="1"/>
  <c r="BJ192" i="1"/>
  <c r="CW192" i="1" s="1"/>
  <c r="BO170" i="1"/>
  <c r="DB170" i="1" s="1"/>
  <c r="AZ177" i="1"/>
  <c r="CM177" i="1" s="1"/>
  <c r="BY260" i="1"/>
  <c r="BN192" i="1"/>
  <c r="DA192" i="1" s="1"/>
  <c r="AS126" i="1"/>
  <c r="BL92" i="1"/>
  <c r="CY92" i="1" s="1"/>
  <c r="BK75" i="1"/>
  <c r="CX75" i="1" s="1"/>
  <c r="BJ100" i="1"/>
  <c r="CW100" i="1" s="1"/>
  <c r="AY91" i="1"/>
  <c r="CL91" i="1" s="1"/>
  <c r="BS173" i="1"/>
  <c r="DF173" i="1" s="1"/>
  <c r="AV215" i="1"/>
  <c r="CI215" i="1" s="1"/>
  <c r="BN404" i="1"/>
  <c r="DA404" i="1" s="1"/>
  <c r="BN364" i="1"/>
  <c r="DA364" i="1" s="1"/>
  <c r="BK349" i="1"/>
  <c r="CX349" i="1" s="1"/>
  <c r="CB324" i="1"/>
  <c r="DN324" i="1" s="1"/>
  <c r="J323" i="5" s="1"/>
  <c r="CB346" i="1"/>
  <c r="DN346" i="1" s="1"/>
  <c r="J345" i="5" s="1"/>
  <c r="BP304" i="1"/>
  <c r="DC304" i="1" s="1"/>
  <c r="BG367" i="1"/>
  <c r="CT367" i="1" s="1"/>
  <c r="BZ339" i="1"/>
  <c r="DM339" i="1" s="1"/>
  <c r="BK277" i="1"/>
  <c r="CX277" i="1" s="1"/>
  <c r="AS285" i="1"/>
  <c r="BM266" i="1"/>
  <c r="CZ266" i="1" s="1"/>
  <c r="CB386" i="1"/>
  <c r="DN386" i="1" s="1"/>
  <c r="J385" i="5" s="1"/>
  <c r="AX386" i="1"/>
  <c r="CK386" i="1" s="1"/>
  <c r="BW305" i="1"/>
  <c r="DJ305" i="1" s="1"/>
  <c r="CB357" i="1"/>
  <c r="DN357" i="1" s="1"/>
  <c r="J356" i="5" s="1"/>
  <c r="CC336" i="1"/>
  <c r="DO336" i="1" s="1"/>
  <c r="K335" i="5" s="1"/>
  <c r="BA399" i="1"/>
  <c r="CN399" i="1" s="1"/>
  <c r="AS373" i="1"/>
  <c r="BH366" i="1"/>
  <c r="CU366" i="1" s="1"/>
  <c r="BJ305" i="1"/>
  <c r="CW305" i="1" s="1"/>
  <c r="BT298" i="1"/>
  <c r="DG298" i="1" s="1"/>
  <c r="BP250" i="1"/>
  <c r="DC250" i="1" s="1"/>
  <c r="BL107" i="1"/>
  <c r="CY107" i="1" s="1"/>
  <c r="AT221" i="1"/>
  <c r="CG221" i="1" s="1"/>
  <c r="BK73" i="1"/>
  <c r="CX73" i="1" s="1"/>
  <c r="BL48" i="1"/>
  <c r="CY48" i="1" s="1"/>
  <c r="BI59" i="1"/>
  <c r="CV59" i="1" s="1"/>
  <c r="BN49" i="1"/>
  <c r="DA49" i="1" s="1"/>
  <c r="BV80" i="1"/>
  <c r="BJ223" i="1"/>
  <c r="CW223" i="1" s="1"/>
  <c r="BQ199" i="1"/>
  <c r="DD199" i="1" s="1"/>
  <c r="BP193" i="1"/>
  <c r="DC193" i="1" s="1"/>
  <c r="AS329" i="1"/>
  <c r="BP106" i="1"/>
  <c r="DC106" i="1" s="1"/>
  <c r="AX220" i="1"/>
  <c r="CK220" i="1" s="1"/>
  <c r="BH125" i="1"/>
  <c r="CU125" i="1" s="1"/>
  <c r="AS111" i="1"/>
  <c r="BJ120" i="1"/>
  <c r="CW120" i="1" s="1"/>
  <c r="BG109" i="1"/>
  <c r="CT109" i="1" s="1"/>
  <c r="BS193" i="1"/>
  <c r="DF193" i="1" s="1"/>
  <c r="BD233" i="1"/>
  <c r="CQ233" i="1" s="1"/>
  <c r="BI400" i="1"/>
  <c r="CV400" i="1" s="1"/>
  <c r="BI375" i="1"/>
  <c r="CV375" i="1" s="1"/>
  <c r="AV379" i="1"/>
  <c r="CI379" i="1" s="1"/>
  <c r="BR306" i="1"/>
  <c r="DE306" i="1" s="1"/>
  <c r="AZ301" i="1"/>
  <c r="CM301" i="1" s="1"/>
  <c r="BX251" i="1"/>
  <c r="DK251" i="1" s="1"/>
  <c r="BR374" i="1"/>
  <c r="DE374" i="1" s="1"/>
  <c r="BM369" i="1"/>
  <c r="CZ369" i="1" s="1"/>
  <c r="BS341" i="1"/>
  <c r="DF341" i="1" s="1"/>
  <c r="AY259" i="1"/>
  <c r="CL259" i="1" s="1"/>
  <c r="BM241" i="1"/>
  <c r="CZ241" i="1" s="1"/>
  <c r="BK377" i="1"/>
  <c r="CX377" i="1" s="1"/>
  <c r="BH350" i="1"/>
  <c r="CU350" i="1" s="1"/>
  <c r="BO287" i="1"/>
  <c r="DB287" i="1" s="1"/>
  <c r="BA305" i="1"/>
  <c r="CN305" i="1" s="1"/>
  <c r="BT148" i="1"/>
  <c r="DG148" i="1" s="1"/>
  <c r="AX72" i="1"/>
  <c r="CK72" i="1" s="1"/>
  <c r="BJ204" i="1"/>
  <c r="CW204" i="1" s="1"/>
  <c r="BE182" i="1"/>
  <c r="CR182" i="1" s="1"/>
  <c r="BT186" i="1"/>
  <c r="DG186" i="1" s="1"/>
  <c r="BA290" i="1"/>
  <c r="CN290" i="1" s="1"/>
  <c r="BH104" i="1"/>
  <c r="CU104" i="1" s="1"/>
  <c r="BB219" i="1"/>
  <c r="CO219" i="1" s="1"/>
  <c r="CC124" i="1"/>
  <c r="DO124" i="1" s="1"/>
  <c r="K123" i="5" s="1"/>
  <c r="AW106" i="1"/>
  <c r="CJ106" i="1" s="1"/>
  <c r="BB116" i="1"/>
  <c r="CO116" i="1" s="1"/>
  <c r="CB106" i="1"/>
  <c r="DN106" i="1" s="1"/>
  <c r="J105" i="5" s="1"/>
  <c r="BK189" i="1"/>
  <c r="CX189" i="1" s="1"/>
  <c r="BX230" i="1"/>
  <c r="DK230" i="1" s="1"/>
  <c r="BL86" i="1"/>
  <c r="CY86" i="1" s="1"/>
  <c r="BF58" i="1"/>
  <c r="CS58" i="1" s="1"/>
  <c r="BF173" i="1"/>
  <c r="CS173" i="1" s="1"/>
  <c r="AU161" i="1"/>
  <c r="CH161" i="1" s="1"/>
  <c r="CC303" i="1"/>
  <c r="DO303" i="1" s="1"/>
  <c r="K302" i="5" s="1"/>
  <c r="BG247" i="1"/>
  <c r="CT247" i="1" s="1"/>
  <c r="BI124" i="1"/>
  <c r="CV124" i="1" s="1"/>
  <c r="AS86" i="1"/>
  <c r="AW74" i="1"/>
  <c r="CJ74" i="1" s="1"/>
  <c r="BM61" i="1"/>
  <c r="CZ61" i="1" s="1"/>
  <c r="AT90" i="1"/>
  <c r="CG90" i="1" s="1"/>
  <c r="CB78" i="1"/>
  <c r="DN78" i="1" s="1"/>
  <c r="J77" i="5" s="1"/>
  <c r="AW218" i="1"/>
  <c r="CJ218" i="1" s="1"/>
  <c r="BX202" i="1"/>
  <c r="DK202" i="1" s="1"/>
  <c r="BH243" i="1"/>
  <c r="CU243" i="1" s="1"/>
  <c r="BE158" i="1"/>
  <c r="CR158" i="1" s="1"/>
  <c r="BF142" i="1"/>
  <c r="CS142" i="1" s="1"/>
  <c r="BC131" i="1"/>
  <c r="CP131" i="1" s="1"/>
  <c r="BW213" i="1"/>
  <c r="DJ213" i="1" s="1"/>
  <c r="BU226" i="1"/>
  <c r="BP34" i="1"/>
  <c r="DC34" i="1" s="1"/>
  <c r="BH15" i="1"/>
  <c r="CU15" i="1" s="1"/>
  <c r="BC10" i="1"/>
  <c r="CP10" i="1" s="1"/>
  <c r="BN119" i="1"/>
  <c r="DA119" i="1" s="1"/>
  <c r="AW403" i="1"/>
  <c r="CJ403" i="1" s="1"/>
  <c r="BL306" i="1"/>
  <c r="CY306" i="1" s="1"/>
  <c r="AU347" i="1"/>
  <c r="CH347" i="1" s="1"/>
  <c r="CC353" i="1"/>
  <c r="DO353" i="1" s="1"/>
  <c r="K352" i="5" s="1"/>
  <c r="BX391" i="1"/>
  <c r="DK391" i="1" s="1"/>
  <c r="BR268" i="1"/>
  <c r="DE268" i="1" s="1"/>
  <c r="BT156" i="1"/>
  <c r="DG156" i="1" s="1"/>
  <c r="BT152" i="1"/>
  <c r="DG152" i="1" s="1"/>
  <c r="BO201" i="1"/>
  <c r="DB201" i="1" s="1"/>
  <c r="BQ26" i="1"/>
  <c r="DD26" i="1" s="1"/>
  <c r="BU192" i="1"/>
  <c r="BR334" i="1"/>
  <c r="DE334" i="1" s="1"/>
  <c r="BX403" i="1"/>
  <c r="DK403" i="1" s="1"/>
  <c r="BA322" i="1"/>
  <c r="CN322" i="1" s="1"/>
  <c r="BZ290" i="1"/>
  <c r="DM290" i="1" s="1"/>
  <c r="BH354" i="1"/>
  <c r="CU354" i="1" s="1"/>
  <c r="AS140" i="1"/>
  <c r="AW34" i="1"/>
  <c r="CJ34" i="1" s="1"/>
  <c r="AY162" i="1"/>
  <c r="CL162" i="1" s="1"/>
  <c r="CB12" i="1"/>
  <c r="DN12" i="1" s="1"/>
  <c r="J11" i="5" s="1"/>
  <c r="BL132" i="1"/>
  <c r="CY132" i="1" s="1"/>
  <c r="AT124" i="1"/>
  <c r="CG124" i="1" s="1"/>
  <c r="BC197" i="1"/>
  <c r="CP197" i="1" s="1"/>
  <c r="BY396" i="1"/>
  <c r="AY356" i="1"/>
  <c r="CL356" i="1" s="1"/>
  <c r="AV294" i="1"/>
  <c r="CI294" i="1" s="1"/>
  <c r="AX371" i="1"/>
  <c r="CK371" i="1" s="1"/>
  <c r="BO334" i="1"/>
  <c r="DB334" i="1" s="1"/>
  <c r="AS238" i="1"/>
  <c r="BJ346" i="1"/>
  <c r="CW346" i="1" s="1"/>
  <c r="AW298" i="1"/>
  <c r="CJ298" i="1" s="1"/>
  <c r="BI241" i="1"/>
  <c r="CV241" i="1" s="1"/>
  <c r="BR390" i="1"/>
  <c r="DE390" i="1" s="1"/>
  <c r="BX368" i="1"/>
  <c r="DK368" i="1" s="1"/>
  <c r="BW296" i="1"/>
  <c r="DJ296" i="1" s="1"/>
  <c r="BQ323" i="1"/>
  <c r="DD323" i="1" s="1"/>
  <c r="BQ314" i="1"/>
  <c r="DD314" i="1" s="1"/>
  <c r="CC13" i="1"/>
  <c r="DO13" i="1" s="1"/>
  <c r="K12" i="5" s="1"/>
  <c r="BX134" i="1"/>
  <c r="DK134" i="1" s="1"/>
  <c r="BQ27" i="1"/>
  <c r="DD27" i="1" s="1"/>
  <c r="BB18" i="1"/>
  <c r="CO18" i="1" s="1"/>
  <c r="AU251" i="1"/>
  <c r="CH251" i="1" s="1"/>
  <c r="AV173" i="1"/>
  <c r="CI173" i="1" s="1"/>
  <c r="BK166" i="1"/>
  <c r="CX166" i="1" s="1"/>
  <c r="BB184" i="1"/>
  <c r="CO184" i="1" s="1"/>
  <c r="BV63" i="1"/>
  <c r="BN32" i="1"/>
  <c r="DA32" i="1" s="1"/>
  <c r="AS42" i="1"/>
  <c r="BH78" i="1"/>
  <c r="CU78" i="1" s="1"/>
  <c r="AZ110" i="1"/>
  <c r="CM110" i="1" s="1"/>
  <c r="BL228" i="1"/>
  <c r="CY228" i="1" s="1"/>
  <c r="CB188" i="1"/>
  <c r="DN188" i="1" s="1"/>
  <c r="J187" i="5" s="1"/>
  <c r="BG106" i="1"/>
  <c r="CT106" i="1" s="1"/>
  <c r="BJ117" i="1"/>
  <c r="CW117" i="1" s="1"/>
  <c r="BQ83" i="1"/>
  <c r="DD83" i="1" s="1"/>
  <c r="BY258" i="1"/>
  <c r="CC177" i="1"/>
  <c r="DO177" i="1" s="1"/>
  <c r="K176" i="5" s="1"/>
  <c r="BW167" i="1"/>
  <c r="DJ167" i="1" s="1"/>
  <c r="BZ186" i="1"/>
  <c r="DM186" i="1" s="1"/>
  <c r="AX65" i="1"/>
  <c r="CK65" i="1" s="1"/>
  <c r="BZ33" i="1"/>
  <c r="DM33" i="1" s="1"/>
  <c r="BE43" i="1"/>
  <c r="CR43" i="1" s="1"/>
  <c r="AZ25" i="1"/>
  <c r="CM25" i="1" s="1"/>
  <c r="BH44" i="1"/>
  <c r="CU44" i="1" s="1"/>
  <c r="BM224" i="1"/>
  <c r="CZ224" i="1" s="1"/>
  <c r="BG213" i="1"/>
  <c r="CT213" i="1" s="1"/>
  <c r="AU129" i="1"/>
  <c r="CH129" i="1" s="1"/>
  <c r="AX140" i="1"/>
  <c r="CK140" i="1" s="1"/>
  <c r="BE150" i="1"/>
  <c r="CR150" i="1" s="1"/>
  <c r="BD238" i="1"/>
  <c r="CQ238" i="1" s="1"/>
  <c r="AV197" i="1"/>
  <c r="CI197" i="1" s="1"/>
  <c r="BM206" i="1"/>
  <c r="CZ206" i="1" s="1"/>
  <c r="BK237" i="1"/>
  <c r="CX237" i="1" s="1"/>
  <c r="BB84" i="1"/>
  <c r="CO84" i="1" s="1"/>
  <c r="BX53" i="1"/>
  <c r="DK53" i="1" s="1"/>
  <c r="CB56" i="1"/>
  <c r="DN56" i="1" s="1"/>
  <c r="J55" i="5" s="1"/>
  <c r="AZ49" i="1"/>
  <c r="CM49" i="1" s="1"/>
  <c r="BG74" i="1"/>
  <c r="CT74" i="1" s="1"/>
  <c r="BH276" i="1"/>
  <c r="CU276" i="1" s="1"/>
  <c r="BS230" i="1"/>
  <c r="DF230" i="1" s="1"/>
  <c r="BO144" i="1"/>
  <c r="DB144" i="1" s="1"/>
  <c r="BZ153" i="1"/>
  <c r="DM153" i="1" s="1"/>
  <c r="AS192" i="1"/>
  <c r="BM24" i="1"/>
  <c r="CZ24" i="1" s="1"/>
  <c r="BY196" i="1"/>
  <c r="BN246" i="1"/>
  <c r="DA246" i="1" s="1"/>
  <c r="BV273" i="1"/>
  <c r="AT353" i="1"/>
  <c r="CG353" i="1" s="1"/>
  <c r="AX370" i="1"/>
  <c r="CK370" i="1" s="1"/>
  <c r="AS237" i="1"/>
  <c r="BU314" i="1"/>
  <c r="AS84" i="1"/>
  <c r="BF80" i="1"/>
  <c r="CS80" i="1" s="1"/>
  <c r="BU301" i="1"/>
  <c r="BI99" i="1"/>
  <c r="CV99" i="1" s="1"/>
  <c r="BL227" i="1"/>
  <c r="CY227" i="1" s="1"/>
  <c r="BJ312" i="1"/>
  <c r="CW312" i="1" s="1"/>
  <c r="BJ327" i="1"/>
  <c r="CW327" i="1" s="1"/>
  <c r="BV383" i="1"/>
  <c r="BU307" i="1"/>
  <c r="AT293" i="1"/>
  <c r="CG293" i="1" s="1"/>
  <c r="BE169" i="1"/>
  <c r="CR169" i="1" s="1"/>
  <c r="BX65" i="1"/>
  <c r="DK65" i="1" s="1"/>
  <c r="BX207" i="1"/>
  <c r="DK207" i="1" s="1"/>
  <c r="AV54" i="1"/>
  <c r="CI54" i="1" s="1"/>
  <c r="AX50" i="1"/>
  <c r="CK50" i="1" s="1"/>
  <c r="BR225" i="1"/>
  <c r="DE225" i="1" s="1"/>
  <c r="CC195" i="1"/>
  <c r="DO195" i="1" s="1"/>
  <c r="K194" i="5" s="1"/>
  <c r="BQ384" i="1"/>
  <c r="DD384" i="1" s="1"/>
  <c r="BQ370" i="1"/>
  <c r="DD370" i="1" s="1"/>
  <c r="BM250" i="1"/>
  <c r="CZ250" i="1" s="1"/>
  <c r="CC367" i="1"/>
  <c r="DO367" i="1" s="1"/>
  <c r="K366" i="5" s="1"/>
  <c r="BA323" i="1"/>
  <c r="CN323" i="1" s="1"/>
  <c r="BX388" i="1"/>
  <c r="DK388" i="1" s="1"/>
  <c r="CC324" i="1"/>
  <c r="DO324" i="1" s="1"/>
  <c r="K323" i="5" s="1"/>
  <c r="CC282" i="1"/>
  <c r="DO282" i="1" s="1"/>
  <c r="K281" i="5" s="1"/>
  <c r="BT242" i="1"/>
  <c r="DG242" i="1" s="1"/>
  <c r="BZ374" i="1"/>
  <c r="DM374" i="1" s="1"/>
  <c r="BI370" i="1"/>
  <c r="CV370" i="1" s="1"/>
  <c r="AY342" i="1"/>
  <c r="CL342" i="1" s="1"/>
  <c r="BG259" i="1"/>
  <c r="CT259" i="1" s="1"/>
  <c r="BU241" i="1"/>
  <c r="BU141" i="1"/>
  <c r="AS130" i="1"/>
  <c r="BH151" i="1"/>
  <c r="CU151" i="1" s="1"/>
  <c r="BM132" i="1"/>
  <c r="CZ132" i="1" s="1"/>
  <c r="BX206" i="1"/>
  <c r="DK206" i="1" s="1"/>
  <c r="BZ244" i="1"/>
  <c r="DM244" i="1" s="1"/>
  <c r="BK86" i="1"/>
  <c r="CX86" i="1" s="1"/>
  <c r="BN97" i="1"/>
  <c r="DA97" i="1" s="1"/>
  <c r="BP71" i="1"/>
  <c r="DC71" i="1" s="1"/>
  <c r="BP87" i="1"/>
  <c r="DC87" i="1" s="1"/>
  <c r="BA116" i="1"/>
  <c r="CN116" i="1" s="1"/>
  <c r="BP158" i="1"/>
  <c r="DC158" i="1" s="1"/>
  <c r="BY256" i="1"/>
  <c r="AZ175" i="1"/>
  <c r="CM175" i="1" s="1"/>
  <c r="BO168" i="1"/>
  <c r="DB168" i="1" s="1"/>
  <c r="BJ188" i="1"/>
  <c r="CW188" i="1" s="1"/>
  <c r="BZ65" i="1"/>
  <c r="DM65" i="1" s="1"/>
  <c r="BX123" i="1"/>
  <c r="DK123" i="1" s="1"/>
  <c r="AX249" i="1"/>
  <c r="CK249" i="1" s="1"/>
  <c r="BG202" i="1"/>
  <c r="CT202" i="1" s="1"/>
  <c r="BC116" i="1"/>
  <c r="CP116" i="1" s="1"/>
  <c r="BF127" i="1"/>
  <c r="CS127" i="1" s="1"/>
  <c r="BE128" i="1"/>
  <c r="CR128" i="1" s="1"/>
  <c r="CC132" i="1"/>
  <c r="DO132" i="1" s="1"/>
  <c r="K131" i="5" s="1"/>
  <c r="BU151" i="1"/>
  <c r="BG13" i="1"/>
  <c r="CT13" i="1" s="1"/>
  <c r="AV239" i="1"/>
  <c r="CI239" i="1" s="1"/>
  <c r="BP199" i="1"/>
  <c r="DC199" i="1" s="1"/>
  <c r="BQ211" i="1"/>
  <c r="DD211" i="1" s="1"/>
  <c r="BK77" i="1"/>
  <c r="CX77" i="1" s="1"/>
  <c r="BN88" i="1"/>
  <c r="DA88" i="1" s="1"/>
  <c r="BJ12" i="1"/>
  <c r="CW12" i="1" s="1"/>
  <c r="BI234" i="1"/>
  <c r="CV234" i="1" s="1"/>
  <c r="BK221" i="1"/>
  <c r="CX221" i="1" s="1"/>
  <c r="AY137" i="1"/>
  <c r="CL137" i="1" s="1"/>
  <c r="BJ146" i="1"/>
  <c r="CW146" i="1" s="1"/>
  <c r="BM166" i="1"/>
  <c r="CZ166" i="1" s="1"/>
  <c r="BZ199" i="1"/>
  <c r="DM199" i="1" s="1"/>
  <c r="AS10" i="1"/>
  <c r="CC51" i="1"/>
  <c r="DO51" i="1" s="1"/>
  <c r="K50" i="5" s="1"/>
  <c r="BE297" i="1"/>
  <c r="CR297" i="1" s="1"/>
  <c r="BL188" i="1"/>
  <c r="CY188" i="1" s="1"/>
  <c r="BY185" i="1"/>
  <c r="AT208" i="1"/>
  <c r="CG208" i="1" s="1"/>
  <c r="BZ73" i="1"/>
  <c r="DM73" i="1" s="1"/>
  <c r="BX155" i="1"/>
  <c r="DK155" i="1" s="1"/>
  <c r="BE84" i="1"/>
  <c r="CR84" i="1" s="1"/>
  <c r="BH216" i="1"/>
  <c r="CU216" i="1" s="1"/>
  <c r="BN323" i="1"/>
  <c r="DA323" i="1" s="1"/>
  <c r="BN338" i="1"/>
  <c r="DA338" i="1" s="1"/>
  <c r="BO385" i="1"/>
  <c r="DB385" i="1" s="1"/>
  <c r="BS331" i="1"/>
  <c r="DF331" i="1" s="1"/>
  <c r="AX304" i="1"/>
  <c r="CK304" i="1" s="1"/>
  <c r="BR231" i="1"/>
  <c r="DE231" i="1" s="1"/>
  <c r="AX216" i="1"/>
  <c r="CK216" i="1" s="1"/>
  <c r="BW104" i="1"/>
  <c r="DJ104" i="1" s="1"/>
  <c r="AV75" i="1"/>
  <c r="CI75" i="1" s="1"/>
  <c r="BJ148" i="1"/>
  <c r="CW148" i="1" s="1"/>
  <c r="BK399" i="1"/>
  <c r="CX399" i="1" s="1"/>
  <c r="BR255" i="1"/>
  <c r="DE255" i="1" s="1"/>
  <c r="BB305" i="1"/>
  <c r="CO305" i="1" s="1"/>
  <c r="BK364" i="1"/>
  <c r="CX364" i="1" s="1"/>
  <c r="AT388" i="1"/>
  <c r="CG388" i="1" s="1"/>
  <c r="AS312" i="1"/>
  <c r="BY160" i="1"/>
  <c r="BK119" i="1"/>
  <c r="CX119" i="1" s="1"/>
  <c r="BB171" i="1"/>
  <c r="CO171" i="1" s="1"/>
  <c r="BX89" i="1"/>
  <c r="DK89" i="1" s="1"/>
  <c r="BR102" i="1"/>
  <c r="DE102" i="1" s="1"/>
  <c r="CB175" i="1"/>
  <c r="DN175" i="1" s="1"/>
  <c r="J174" i="5" s="1"/>
  <c r="AX404" i="1"/>
  <c r="CK404" i="1" s="1"/>
  <c r="BZ348" i="1"/>
  <c r="DM348" i="1" s="1"/>
  <c r="AY345" i="1"/>
  <c r="CL345" i="1" s="1"/>
  <c r="CB366" i="1"/>
  <c r="DN366" i="1" s="1"/>
  <c r="J365" i="5" s="1"/>
  <c r="AU277" i="1"/>
  <c r="CH277" i="1" s="1"/>
  <c r="BQ265" i="1"/>
  <c r="DD265" i="1" s="1"/>
  <c r="BF384" i="1"/>
  <c r="CS384" i="1" s="1"/>
  <c r="BT354" i="1"/>
  <c r="DG354" i="1" s="1"/>
  <c r="AW252" i="1"/>
  <c r="CJ252" i="1" s="1"/>
  <c r="BO388" i="1"/>
  <c r="DB388" i="1" s="1"/>
  <c r="AX393" i="1"/>
  <c r="CK393" i="1" s="1"/>
  <c r="BK307" i="1"/>
  <c r="CX307" i="1" s="1"/>
  <c r="BE384" i="1"/>
  <c r="CR384" i="1" s="1"/>
  <c r="BP343" i="1"/>
  <c r="DC343" i="1" s="1"/>
  <c r="CC131" i="1"/>
  <c r="DO131" i="1" s="1"/>
  <c r="K130" i="5" s="1"/>
  <c r="AZ92" i="1"/>
  <c r="CM92" i="1" s="1"/>
  <c r="BN228" i="1"/>
  <c r="DA228" i="1" s="1"/>
  <c r="BT183" i="1"/>
  <c r="DG183" i="1" s="1"/>
  <c r="BN205" i="1"/>
  <c r="DA205" i="1" s="1"/>
  <c r="BB43" i="1"/>
  <c r="CO43" i="1" s="1"/>
  <c r="BP92" i="1"/>
  <c r="DC92" i="1" s="1"/>
  <c r="CB109" i="1"/>
  <c r="DN109" i="1" s="1"/>
  <c r="J108" i="5" s="1"/>
  <c r="BL181" i="1"/>
  <c r="CY181" i="1" s="1"/>
  <c r="BJ37" i="1"/>
  <c r="CW37" i="1" s="1"/>
  <c r="BA235" i="1"/>
  <c r="CN235" i="1" s="1"/>
  <c r="BI172" i="1"/>
  <c r="CV172" i="1" s="1"/>
  <c r="BO85" i="1"/>
  <c r="DB85" i="1" s="1"/>
  <c r="BM105" i="1"/>
  <c r="CZ105" i="1" s="1"/>
  <c r="BC155" i="1"/>
  <c r="CP155" i="1" s="1"/>
  <c r="AS291" i="1"/>
  <c r="AS12" i="1"/>
  <c r="BZ280" i="1"/>
  <c r="DM280" i="1" s="1"/>
  <c r="BW346" i="1"/>
  <c r="DJ346" i="1" s="1"/>
  <c r="BN15" i="1"/>
  <c r="DA15" i="1" s="1"/>
  <c r="BK147" i="1"/>
  <c r="CX147" i="1" s="1"/>
  <c r="BP56" i="1"/>
  <c r="DC56" i="1" s="1"/>
  <c r="AU179" i="1"/>
  <c r="CH179" i="1" s="1"/>
  <c r="AS344" i="1"/>
  <c r="BP392" i="1"/>
  <c r="DC392" i="1" s="1"/>
  <c r="BY255" i="1"/>
  <c r="BP333" i="1"/>
  <c r="DC333" i="1" s="1"/>
  <c r="CC347" i="1"/>
  <c r="DO347" i="1" s="1"/>
  <c r="K346" i="5" s="1"/>
  <c r="BS16" i="1"/>
  <c r="DF16" i="1" s="1"/>
  <c r="BM66" i="1"/>
  <c r="CZ66" i="1" s="1"/>
  <c r="BE210" i="1"/>
  <c r="CR210" i="1" s="1"/>
  <c r="BG41" i="1"/>
  <c r="CT41" i="1" s="1"/>
  <c r="CC160" i="1"/>
  <c r="DO160" i="1" s="1"/>
  <c r="K159" i="5" s="1"/>
  <c r="BB138" i="1"/>
  <c r="CO138" i="1" s="1"/>
  <c r="BC213" i="1"/>
  <c r="CP213" i="1" s="1"/>
  <c r="BX390" i="1"/>
  <c r="DK390" i="1" s="1"/>
  <c r="BP327" i="1"/>
  <c r="DC327" i="1" s="1"/>
  <c r="BR267" i="1"/>
  <c r="DE267" i="1" s="1"/>
  <c r="BZ356" i="1"/>
  <c r="DM356" i="1" s="1"/>
  <c r="BB317" i="1"/>
  <c r="CO317" i="1" s="1"/>
  <c r="CC273" i="1"/>
  <c r="DO273" i="1" s="1"/>
  <c r="K272" i="5" s="1"/>
  <c r="BB332" i="1"/>
  <c r="CO332" i="1" s="1"/>
  <c r="BS269" i="1"/>
  <c r="DF269" i="1" s="1"/>
  <c r="BP324" i="1"/>
  <c r="DC324" i="1" s="1"/>
  <c r="BO379" i="1"/>
  <c r="DB379" i="1" s="1"/>
  <c r="BB353" i="1"/>
  <c r="CO353" i="1" s="1"/>
  <c r="BS289" i="1"/>
  <c r="DF289" i="1" s="1"/>
  <c r="BI309" i="1"/>
  <c r="CV309" i="1" s="1"/>
  <c r="BX316" i="1"/>
  <c r="DK316" i="1" s="1"/>
  <c r="AZ28" i="1"/>
  <c r="CM28" i="1" s="1"/>
  <c r="BN180" i="1"/>
  <c r="DA180" i="1" s="1"/>
  <c r="BU34" i="1"/>
  <c r="BF25" i="1"/>
  <c r="CS25" i="1" s="1"/>
  <c r="CB243" i="1"/>
  <c r="DN243" i="1" s="1"/>
  <c r="J242" i="5" s="1"/>
  <c r="BD259" i="1"/>
  <c r="CQ259" i="1" s="1"/>
  <c r="BG159" i="1"/>
  <c r="CT159" i="1" s="1"/>
  <c r="BJ170" i="1"/>
  <c r="CW170" i="1" s="1"/>
  <c r="BR56" i="1"/>
  <c r="DE56" i="1" s="1"/>
  <c r="BJ25" i="1"/>
  <c r="CW25" i="1" s="1"/>
  <c r="BY34" i="1"/>
  <c r="BF182" i="1"/>
  <c r="CS182" i="1" s="1"/>
  <c r="BL27" i="1"/>
  <c r="CY27" i="1" s="1"/>
  <c r="BA223" i="1"/>
  <c r="CN223" i="1" s="1"/>
  <c r="BC210" i="1"/>
  <c r="CP210" i="1" s="1"/>
  <c r="BS127" i="1"/>
  <c r="DF127" i="1" s="1"/>
  <c r="BV138" i="1"/>
  <c r="BA151" i="1"/>
  <c r="CN151" i="1" s="1"/>
  <c r="BT238" i="1"/>
  <c r="DG238" i="1" s="1"/>
  <c r="BD199" i="1"/>
  <c r="CQ199" i="1" s="1"/>
  <c r="AS211" i="1"/>
  <c r="BJ244" i="1"/>
  <c r="CW244" i="1" s="1"/>
  <c r="BJ86" i="1"/>
  <c r="CW86" i="1" s="1"/>
  <c r="BW56" i="1"/>
  <c r="DJ56" i="1" s="1"/>
  <c r="BG69" i="1"/>
  <c r="CT69" i="1" s="1"/>
  <c r="BP73" i="1"/>
  <c r="DC73" i="1" s="1"/>
  <c r="BA110" i="1"/>
  <c r="CN110" i="1" s="1"/>
  <c r="AZ316" i="1"/>
  <c r="CM316" i="1" s="1"/>
  <c r="BS234" i="1"/>
  <c r="DF234" i="1" s="1"/>
  <c r="BG150" i="1"/>
  <c r="CT150" i="1" s="1"/>
  <c r="BJ161" i="1"/>
  <c r="CW161" i="1" s="1"/>
  <c r="BB224" i="1"/>
  <c r="CO224" i="1" s="1"/>
  <c r="AS55" i="1"/>
  <c r="AZ220" i="1"/>
  <c r="CM220" i="1" s="1"/>
  <c r="BW178" i="1"/>
  <c r="DJ178" i="1" s="1"/>
  <c r="BC96" i="1"/>
  <c r="CP96" i="1" s="1"/>
  <c r="BN105" i="1"/>
  <c r="DA105" i="1" s="1"/>
  <c r="BU84" i="1"/>
  <c r="BH89" i="1"/>
  <c r="CU89" i="1" s="1"/>
  <c r="BU119" i="1"/>
  <c r="BT165" i="1"/>
  <c r="DG165" i="1" s="1"/>
  <c r="BQ258" i="1"/>
  <c r="DD258" i="1" s="1"/>
  <c r="AV176" i="1"/>
  <c r="CI176" i="1" s="1"/>
  <c r="CB165" i="1"/>
  <c r="DN165" i="1" s="1"/>
  <c r="J164" i="5" s="1"/>
  <c r="BN179" i="1"/>
  <c r="DA179" i="1" s="1"/>
  <c r="BJ61" i="1"/>
  <c r="CW61" i="1" s="1"/>
  <c r="AV106" i="1"/>
  <c r="CI106" i="1" s="1"/>
  <c r="BV69" i="1"/>
  <c r="BQ264" i="1"/>
  <c r="DD264" i="1" s="1"/>
  <c r="BU296" i="1"/>
  <c r="BS311" i="1"/>
  <c r="DF311" i="1" s="1"/>
  <c r="AW366" i="1"/>
  <c r="CJ366" i="1" s="1"/>
  <c r="AZ247" i="1"/>
  <c r="CM247" i="1" s="1"/>
  <c r="BW263" i="1"/>
  <c r="DJ263" i="1" s="1"/>
  <c r="BY63" i="1"/>
  <c r="AV110" i="1"/>
  <c r="CI110" i="1" s="1"/>
  <c r="BC180" i="1"/>
  <c r="CP180" i="1" s="1"/>
  <c r="BE215" i="1"/>
  <c r="CR215" i="1" s="1"/>
  <c r="AU132" i="1"/>
  <c r="CH132" i="1" s="1"/>
  <c r="AS385" i="1"/>
  <c r="BC406" i="1"/>
  <c r="CP406" i="1" s="1"/>
  <c r="BL312" i="1"/>
  <c r="CY312" i="1" s="1"/>
  <c r="BL354" i="1"/>
  <c r="CY354" i="1" s="1"/>
  <c r="AS378" i="1"/>
  <c r="AV153" i="1"/>
  <c r="CI153" i="1" s="1"/>
  <c r="BZ229" i="1"/>
  <c r="DM229" i="1" s="1"/>
  <c r="BG112" i="1"/>
  <c r="CT112" i="1" s="1"/>
  <c r="BM139" i="1"/>
  <c r="CZ139" i="1" s="1"/>
  <c r="AZ79" i="1"/>
  <c r="CM79" i="1" s="1"/>
  <c r="BF97" i="1"/>
  <c r="CS97" i="1" s="1"/>
  <c r="BL303" i="1"/>
  <c r="CY303" i="1" s="1"/>
  <c r="BU407" i="1"/>
  <c r="DH407" i="1" s="1"/>
  <c r="BO356" i="1"/>
  <c r="DB356" i="1" s="1"/>
  <c r="CB253" i="1"/>
  <c r="DN253" i="1" s="1"/>
  <c r="J252" i="5" s="1"/>
  <c r="BC372" i="1"/>
  <c r="CP372" i="1" s="1"/>
  <c r="BG282" i="1"/>
  <c r="CT282" i="1" s="1"/>
  <c r="BY282" i="1"/>
  <c r="BT362" i="1"/>
  <c r="DG362" i="1" s="1"/>
  <c r="BR272" i="1"/>
  <c r="DE272" i="1" s="1"/>
  <c r="BU254" i="1"/>
  <c r="BG390" i="1"/>
  <c r="CT390" i="1" s="1"/>
  <c r="BH408" i="1"/>
  <c r="CU408" i="1" s="1"/>
  <c r="BC309" i="1"/>
  <c r="CP309" i="1" s="1"/>
  <c r="BB271" i="1"/>
  <c r="CO271" i="1" s="1"/>
  <c r="BG351" i="1"/>
  <c r="CT351" i="1" s="1"/>
  <c r="BH124" i="1"/>
  <c r="CU124" i="1" s="1"/>
  <c r="CC141" i="1"/>
  <c r="DO141" i="1" s="1"/>
  <c r="K140" i="5" s="1"/>
  <c r="BI29" i="1"/>
  <c r="CV29" i="1" s="1"/>
  <c r="AT20" i="1"/>
  <c r="CG20" i="1" s="1"/>
  <c r="BC249" i="1"/>
  <c r="CP249" i="1" s="1"/>
  <c r="BD171" i="1"/>
  <c r="CQ171" i="1" s="1"/>
  <c r="BS164" i="1"/>
  <c r="DF164" i="1" s="1"/>
  <c r="BR180" i="1"/>
  <c r="DE180" i="1" s="1"/>
  <c r="AT62" i="1"/>
  <c r="CG62" i="1" s="1"/>
  <c r="BV30" i="1"/>
  <c r="BA40" i="1"/>
  <c r="CN40" i="1" s="1"/>
  <c r="CC18" i="1"/>
  <c r="DO18" i="1" s="1"/>
  <c r="K17" i="5" s="1"/>
  <c r="AZ38" i="1"/>
  <c r="CM38" i="1" s="1"/>
  <c r="BM228" i="1"/>
  <c r="CZ228" i="1" s="1"/>
  <c r="BO215" i="1"/>
  <c r="DB215" i="1" s="1"/>
  <c r="AU133" i="1"/>
  <c r="CH133" i="1" s="1"/>
  <c r="AX144" i="1"/>
  <c r="CK144" i="1" s="1"/>
  <c r="BY161" i="1"/>
  <c r="CC246" i="1"/>
  <c r="DO246" i="1" s="1"/>
  <c r="K245" i="5" s="1"/>
  <c r="BP204" i="1"/>
  <c r="DC204" i="1" s="1"/>
  <c r="AX223" i="1"/>
  <c r="CK223" i="1" s="1"/>
  <c r="BS80" i="1"/>
  <c r="DF80" i="1" s="1"/>
  <c r="BV91" i="1"/>
  <c r="CB63" i="1"/>
  <c r="DN63" i="1" s="1"/>
  <c r="J62" i="5" s="1"/>
  <c r="AS67" i="1"/>
  <c r="BY68" i="1"/>
  <c r="AW103" i="1"/>
  <c r="CJ103" i="1" s="1"/>
  <c r="AU242" i="1"/>
  <c r="CH242" i="1" s="1"/>
  <c r="BN248" i="1"/>
  <c r="DA248" i="1" s="1"/>
  <c r="BS155" i="1"/>
  <c r="DF155" i="1" s="1"/>
  <c r="BV166" i="1"/>
  <c r="AT53" i="1"/>
  <c r="CG53" i="1" s="1"/>
  <c r="BA69" i="1"/>
  <c r="CN69" i="1" s="1"/>
  <c r="BL225" i="1"/>
  <c r="CY225" i="1" s="1"/>
  <c r="AY184" i="1"/>
  <c r="CL184" i="1" s="1"/>
  <c r="BO101" i="1"/>
  <c r="DB101" i="1" s="1"/>
  <c r="BZ110" i="1"/>
  <c r="DM110" i="1" s="1"/>
  <c r="BI95" i="1"/>
  <c r="CV95" i="1" s="1"/>
  <c r="AU64" i="1"/>
  <c r="CH64" i="1" s="1"/>
  <c r="CC62" i="1"/>
  <c r="DO62" i="1" s="1"/>
  <c r="K61" i="5" s="1"/>
  <c r="BP69" i="1"/>
  <c r="DC69" i="1" s="1"/>
  <c r="BX258" i="1"/>
  <c r="DK258" i="1" s="1"/>
  <c r="CB228" i="1"/>
  <c r="DN228" i="1" s="1"/>
  <c r="J227" i="5" s="1"/>
  <c r="BW142" i="1"/>
  <c r="DJ142" i="1" s="1"/>
  <c r="AX152" i="1"/>
  <c r="CK152" i="1" s="1"/>
  <c r="BY184" i="1"/>
  <c r="BU38" i="1"/>
  <c r="BV133" i="1"/>
  <c r="BL401" i="1"/>
  <c r="CY401" i="1" s="1"/>
  <c r="AV278" i="1"/>
  <c r="CI278" i="1" s="1"/>
  <c r="BJ323" i="1"/>
  <c r="CW323" i="1" s="1"/>
  <c r="BJ338" i="1"/>
  <c r="CW338" i="1" s="1"/>
  <c r="AU397" i="1"/>
  <c r="CH397" i="1" s="1"/>
  <c r="BJ254" i="1"/>
  <c r="CW254" i="1" s="1"/>
  <c r="BJ199" i="1"/>
  <c r="CW199" i="1" s="1"/>
  <c r="BJ191" i="1"/>
  <c r="CW191" i="1" s="1"/>
  <c r="BW215" i="1"/>
  <c r="DJ215" i="1" s="1"/>
  <c r="BY40" i="1"/>
  <c r="BO167" i="1"/>
  <c r="DB167" i="1" s="1"/>
  <c r="CB348" i="1"/>
  <c r="DN348" i="1" s="1"/>
  <c r="J347" i="5" s="1"/>
  <c r="BC399" i="1"/>
  <c r="CP399" i="1" s="1"/>
  <c r="BN255" i="1"/>
  <c r="DA255" i="1" s="1"/>
  <c r="AX305" i="1"/>
  <c r="CK305" i="1" s="1"/>
  <c r="BJ329" i="1"/>
  <c r="CW329" i="1" s="1"/>
  <c r="AW83" i="1"/>
  <c r="CJ83" i="1" s="1"/>
  <c r="BY19" i="1"/>
  <c r="CB147" i="1"/>
  <c r="DN147" i="1" s="1"/>
  <c r="J146" i="5" s="1"/>
  <c r="BA75" i="1"/>
  <c r="CN75" i="1" s="1"/>
  <c r="BD118" i="1"/>
  <c r="CQ118" i="1" s="1"/>
  <c r="BZ116" i="1"/>
  <c r="DM116" i="1" s="1"/>
  <c r="AY190" i="1"/>
  <c r="CL190" i="1" s="1"/>
  <c r="AS404" i="1"/>
  <c r="BQ334" i="1"/>
  <c r="DD334" i="1" s="1"/>
  <c r="BD308" i="1"/>
  <c r="CQ308" i="1" s="1"/>
  <c r="BB378" i="1"/>
  <c r="CO378" i="1" s="1"/>
  <c r="BW348" i="1"/>
  <c r="DJ348" i="1" s="1"/>
  <c r="AW245" i="1"/>
  <c r="CJ245" i="1" s="1"/>
  <c r="BI355" i="1"/>
  <c r="CV355" i="1" s="1"/>
  <c r="BE312" i="1"/>
  <c r="CR312" i="1" s="1"/>
  <c r="AS245" i="1"/>
  <c r="CC402" i="1"/>
  <c r="DO402" i="1" s="1"/>
  <c r="K401" i="5" s="1"/>
  <c r="BM373" i="1"/>
  <c r="CZ373" i="1" s="1"/>
  <c r="BG300" i="1"/>
  <c r="CT300" i="1" s="1"/>
  <c r="AZ333" i="1"/>
  <c r="CM333" i="1" s="1"/>
  <c r="BU321" i="1"/>
  <c r="BY170" i="1"/>
  <c r="BP120" i="1"/>
  <c r="DC120" i="1" s="1"/>
  <c r="BR14" i="1"/>
  <c r="DE14" i="1" s="1"/>
  <c r="BP176" i="1"/>
  <c r="DC176" i="1" s="1"/>
  <c r="BF191" i="1"/>
  <c r="CS191" i="1" s="1"/>
  <c r="AX36" i="1"/>
  <c r="CK36" i="1" s="1"/>
  <c r="BG21" i="1"/>
  <c r="CT21" i="1" s="1"/>
  <c r="BK81" i="1"/>
  <c r="CX81" i="1" s="1"/>
  <c r="AU229" i="1"/>
  <c r="CH229" i="1" s="1"/>
  <c r="BZ248" i="1"/>
  <c r="DM248" i="1" s="1"/>
  <c r="BH233" i="1"/>
  <c r="CU233" i="1" s="1"/>
  <c r="AW96" i="1"/>
  <c r="CJ96" i="1" s="1"/>
  <c r="BN189" i="1"/>
  <c r="DA189" i="1" s="1"/>
  <c r="BX27" i="1"/>
  <c r="DK27" i="1" s="1"/>
  <c r="BW126" i="1"/>
  <c r="DJ126" i="1" s="1"/>
  <c r="CB308" i="1"/>
  <c r="DN308" i="1" s="1"/>
  <c r="J307" i="5" s="1"/>
  <c r="CB136" i="1"/>
  <c r="DN136" i="1" s="1"/>
  <c r="J135" i="5" s="1"/>
  <c r="BR259" i="1"/>
  <c r="DE259" i="1" s="1"/>
  <c r="BX255" i="1"/>
  <c r="DK255" i="1" s="1"/>
  <c r="BU388" i="1"/>
  <c r="AS25" i="1"/>
  <c r="BT48" i="1"/>
  <c r="DG48" i="1" s="1"/>
  <c r="BI40" i="1"/>
  <c r="CV40" i="1" s="1"/>
  <c r="BG165" i="1"/>
  <c r="CT165" i="1" s="1"/>
  <c r="BC354" i="1"/>
  <c r="CP354" i="1" s="1"/>
  <c r="BO408" i="1"/>
  <c r="DB408" i="1" s="1"/>
  <c r="BN259" i="1"/>
  <c r="DA259" i="1" s="1"/>
  <c r="AX309" i="1"/>
  <c r="CK309" i="1" s="1"/>
  <c r="BJ333" i="1"/>
  <c r="CW333" i="1" s="1"/>
  <c r="BL70" i="1"/>
  <c r="CY70" i="1" s="1"/>
  <c r="BW62" i="1"/>
  <c r="DJ62" i="1" s="1"/>
  <c r="BB73" i="1"/>
  <c r="CO73" i="1" s="1"/>
  <c r="BE273" i="1"/>
  <c r="CR273" i="1" s="1"/>
  <c r="AW142" i="1"/>
  <c r="CJ142" i="1" s="1"/>
  <c r="BA222" i="1"/>
  <c r="CN222" i="1" s="1"/>
  <c r="AX291" i="1"/>
  <c r="CK291" i="1" s="1"/>
  <c r="BY343" i="1"/>
  <c r="BF392" i="1"/>
  <c r="CS392" i="1" s="1"/>
  <c r="BQ255" i="1"/>
  <c r="DD255" i="1" s="1"/>
  <c r="BR271" i="1"/>
  <c r="DE271" i="1" s="1"/>
  <c r="BU14" i="1"/>
  <c r="BU102" i="1"/>
  <c r="AZ229" i="1"/>
  <c r="CM229" i="1" s="1"/>
  <c r="BA92" i="1"/>
  <c r="CN92" i="1" s="1"/>
  <c r="BO66" i="1"/>
  <c r="DB66" i="1" s="1"/>
  <c r="BK84" i="1"/>
  <c r="CX84" i="1" s="1"/>
  <c r="BH208" i="1"/>
  <c r="CU208" i="1" s="1"/>
  <c r="BB371" i="1"/>
  <c r="CO371" i="1" s="1"/>
  <c r="BW334" i="1"/>
  <c r="DJ334" i="1" s="1"/>
  <c r="AW238" i="1"/>
  <c r="CJ238" i="1" s="1"/>
  <c r="BN346" i="1"/>
  <c r="DA346" i="1" s="1"/>
  <c r="BE298" i="1"/>
  <c r="CR298" i="1" s="1"/>
  <c r="BO394" i="1"/>
  <c r="DB394" i="1" s="1"/>
  <c r="BK312" i="1"/>
  <c r="CX312" i="1" s="1"/>
  <c r="BD272" i="1"/>
  <c r="CQ272" i="1" s="1"/>
  <c r="BY407" i="1"/>
  <c r="DL407" i="1" s="1"/>
  <c r="BN369" i="1"/>
  <c r="DA369" i="1" s="1"/>
  <c r="BU356" i="1"/>
  <c r="BO331" i="1"/>
  <c r="DB331" i="1" s="1"/>
  <c r="AU254" i="1"/>
  <c r="CH254" i="1" s="1"/>
  <c r="BK357" i="1"/>
  <c r="CX357" i="1" s="1"/>
  <c r="BQ134" i="1"/>
  <c r="DD134" i="1" s="1"/>
  <c r="BI152" i="1"/>
  <c r="CV152" i="1" s="1"/>
  <c r="BP133" i="1"/>
  <c r="DC133" i="1" s="1"/>
  <c r="BU114" i="1"/>
  <c r="BT215" i="1"/>
  <c r="DG215" i="1" s="1"/>
  <c r="CB177" i="1"/>
  <c r="DN177" i="1" s="1"/>
  <c r="J176" i="5" s="1"/>
  <c r="BG95" i="1"/>
  <c r="CT95" i="1" s="1"/>
  <c r="BJ106" i="1"/>
  <c r="CW106" i="1" s="1"/>
  <c r="BM86" i="1"/>
  <c r="CZ86" i="1" s="1"/>
  <c r="BH105" i="1"/>
  <c r="CU105" i="1" s="1"/>
  <c r="BX152" i="1"/>
  <c r="DK152" i="1" s="1"/>
  <c r="AY38" i="1"/>
  <c r="CL38" i="1" s="1"/>
  <c r="BM279" i="1"/>
  <c r="CZ279" i="1" s="1"/>
  <c r="AV184" i="1"/>
  <c r="CI184" i="1" s="1"/>
  <c r="AW184" i="1"/>
  <c r="CJ184" i="1" s="1"/>
  <c r="BB206" i="1"/>
  <c r="CO206" i="1" s="1"/>
  <c r="BV74" i="1"/>
  <c r="BH159" i="1"/>
  <c r="CU159" i="1" s="1"/>
  <c r="BI222" i="1"/>
  <c r="CV222" i="1" s="1"/>
  <c r="BC211" i="1"/>
  <c r="CP211" i="1" s="1"/>
  <c r="AY125" i="1"/>
  <c r="CL125" i="1" s="1"/>
  <c r="BB136" i="1"/>
  <c r="CO136" i="1" s="1"/>
  <c r="AW146" i="1"/>
  <c r="CJ146" i="1" s="1"/>
  <c r="CC164" i="1"/>
  <c r="DO164" i="1" s="1"/>
  <c r="K163" i="5" s="1"/>
  <c r="BQ196" i="1"/>
  <c r="DD196" i="1" s="1"/>
  <c r="BG45" i="1"/>
  <c r="CT45" i="1" s="1"/>
  <c r="AY42" i="1"/>
  <c r="CL42" i="1" s="1"/>
  <c r="BL208" i="1"/>
  <c r="CY208" i="1" s="1"/>
  <c r="AX243" i="1"/>
  <c r="CK243" i="1" s="1"/>
  <c r="BG86" i="1"/>
  <c r="CT86" i="1" s="1"/>
  <c r="BJ97" i="1"/>
  <c r="CW97" i="1" s="1"/>
  <c r="BB30" i="1"/>
  <c r="CO30" i="1" s="1"/>
  <c r="AV271" i="1"/>
  <c r="CI271" i="1" s="1"/>
  <c r="BG230" i="1"/>
  <c r="CT230" i="1" s="1"/>
  <c r="AU146" i="1"/>
  <c r="CH146" i="1" s="1"/>
  <c r="BF155" i="1"/>
  <c r="CS155" i="1" s="1"/>
  <c r="BU197" i="1"/>
  <c r="AT207" i="1"/>
  <c r="CG207" i="1" s="1"/>
  <c r="BQ12" i="1"/>
  <c r="DD12" i="1" s="1"/>
  <c r="BQ75" i="1"/>
  <c r="DD75" i="1" s="1"/>
  <c r="CC103" i="1"/>
  <c r="DO103" i="1" s="1"/>
  <c r="K102" i="5" s="1"/>
  <c r="BP227" i="1"/>
  <c r="DC227" i="1" s="1"/>
  <c r="BC186" i="1"/>
  <c r="CP186" i="1" s="1"/>
  <c r="CB101" i="1"/>
  <c r="DN101" i="1" s="1"/>
  <c r="J100" i="5" s="1"/>
  <c r="BB111" i="1"/>
  <c r="CO111" i="1" s="1"/>
  <c r="CC64" i="1"/>
  <c r="DO64" i="1" s="1"/>
  <c r="K63" i="5" s="1"/>
  <c r="AV88" i="1"/>
  <c r="CI88" i="1" s="1"/>
  <c r="AZ258" i="1"/>
  <c r="CM258" i="1" s="1"/>
  <c r="AY358" i="1"/>
  <c r="CL358" i="1" s="1"/>
  <c r="AY373" i="1"/>
  <c r="CL373" i="1" s="1"/>
  <c r="BI286" i="1"/>
  <c r="CV286" i="1" s="1"/>
  <c r="BN273" i="1"/>
  <c r="DA273" i="1" s="1"/>
  <c r="BQ335" i="1"/>
  <c r="DD335" i="1" s="1"/>
  <c r="BY61" i="1"/>
  <c r="BK46" i="1"/>
  <c r="CX46" i="1" s="1"/>
  <c r="BB137" i="1"/>
  <c r="CO137" i="1" s="1"/>
  <c r="AZ26" i="1"/>
  <c r="CM26" i="1" s="1"/>
  <c r="AT56" i="1"/>
  <c r="CG56" i="1" s="1"/>
  <c r="BO248" i="1"/>
  <c r="DB248" i="1" s="1"/>
  <c r="BA317" i="1"/>
  <c r="CN317" i="1" s="1"/>
  <c r="CB321" i="1"/>
  <c r="DN321" i="1" s="1"/>
  <c r="J320" i="5" s="1"/>
  <c r="BF390" i="1"/>
  <c r="CS390" i="1" s="1"/>
  <c r="BX261" i="1"/>
  <c r="DK261" i="1" s="1"/>
  <c r="BE278" i="1"/>
  <c r="CR278" i="1" s="1"/>
  <c r="BX88" i="1"/>
  <c r="DK88" i="1" s="1"/>
  <c r="BY176" i="1"/>
  <c r="BV240" i="1"/>
  <c r="BT161" i="1"/>
  <c r="DG161" i="1" s="1"/>
  <c r="BA93" i="1"/>
  <c r="CN93" i="1" s="1"/>
  <c r="BK100" i="1"/>
  <c r="CX100" i="1" s="1"/>
  <c r="BH224" i="1"/>
  <c r="CU224" i="1" s="1"/>
  <c r="BB355" i="1"/>
  <c r="CO355" i="1" s="1"/>
  <c r="BN315" i="1"/>
  <c r="DA315" i="1" s="1"/>
  <c r="BL268" i="1"/>
  <c r="CY268" i="1" s="1"/>
  <c r="BN330" i="1"/>
  <c r="DA330" i="1" s="1"/>
  <c r="AU268" i="1"/>
  <c r="CH268" i="1" s="1"/>
  <c r="AT390" i="1"/>
  <c r="CG390" i="1" s="1"/>
  <c r="BK296" i="1"/>
  <c r="CX296" i="1" s="1"/>
  <c r="AX262" i="1"/>
  <c r="CK262" i="1" s="1"/>
  <c r="BR400" i="1"/>
  <c r="DE400" i="1" s="1"/>
  <c r="BR360" i="1"/>
  <c r="DE360" i="1" s="1"/>
  <c r="BI345" i="1"/>
  <c r="CV345" i="1" s="1"/>
  <c r="AT321" i="1"/>
  <c r="CG321" i="1" s="1"/>
  <c r="BL331" i="1"/>
  <c r="CY331" i="1" s="1"/>
  <c r="AV289" i="1"/>
  <c r="CI289" i="1" s="1"/>
  <c r="AY46" i="1"/>
  <c r="CL46" i="1" s="1"/>
  <c r="BB215" i="1"/>
  <c r="CO215" i="1" s="1"/>
  <c r="CC122" i="1"/>
  <c r="DO122" i="1" s="1"/>
  <c r="K121" i="5" s="1"/>
  <c r="AW104" i="1"/>
  <c r="CJ104" i="1" s="1"/>
  <c r="AV221" i="1"/>
  <c r="CI221" i="1" s="1"/>
  <c r="BC183" i="1"/>
  <c r="CP183" i="1" s="1"/>
  <c r="BS100" i="1"/>
  <c r="DF100" i="1" s="1"/>
  <c r="BV111" i="1"/>
  <c r="BA97" i="1"/>
  <c r="CN97" i="1" s="1"/>
  <c r="AV116" i="1"/>
  <c r="CI116" i="1" s="1"/>
  <c r="BJ201" i="1"/>
  <c r="CW201" i="1" s="1"/>
  <c r="BH68" i="1"/>
  <c r="CU68" i="1" s="1"/>
  <c r="BY300" i="1"/>
  <c r="BH189" i="1"/>
  <c r="CU189" i="1" s="1"/>
  <c r="BU194" i="1"/>
  <c r="BZ216" i="1"/>
  <c r="DM216" i="1" s="1"/>
  <c r="AX80" i="1"/>
  <c r="CK80" i="1" s="1"/>
  <c r="BN190" i="1"/>
  <c r="DA190" i="1" s="1"/>
  <c r="BU227" i="1"/>
  <c r="BO216" i="1"/>
  <c r="DB216" i="1" s="1"/>
  <c r="BK130" i="1"/>
  <c r="CX130" i="1" s="1"/>
  <c r="BN141" i="1"/>
  <c r="DA141" i="1" s="1"/>
  <c r="BU156" i="1"/>
  <c r="BH161" i="1"/>
  <c r="CU161" i="1" s="1"/>
  <c r="BM189" i="1"/>
  <c r="CZ189" i="1" s="1"/>
  <c r="BW41" i="1"/>
  <c r="DJ41" i="1" s="1"/>
  <c r="CB35" i="1"/>
  <c r="DN35" i="1" s="1"/>
  <c r="J34" i="5" s="1"/>
  <c r="BX213" i="1"/>
  <c r="DK213" i="1" s="1"/>
  <c r="BC174" i="1"/>
  <c r="CP174" i="1" s="1"/>
  <c r="BS91" i="1"/>
  <c r="DF91" i="1" s="1"/>
  <c r="BV102" i="1"/>
  <c r="BZ40" i="1"/>
  <c r="DM40" i="1" s="1"/>
  <c r="BK239" i="1"/>
  <c r="CX239" i="1" s="1"/>
  <c r="BS235" i="1"/>
  <c r="DF235" i="1" s="1"/>
  <c r="BG151" i="1"/>
  <c r="CT151" i="1" s="1"/>
  <c r="BR160" i="1"/>
  <c r="DE160" i="1" s="1"/>
  <c r="AW219" i="1"/>
  <c r="CJ219" i="1" s="1"/>
  <c r="BR15" i="1"/>
  <c r="DE15" i="1" s="1"/>
  <c r="AW25" i="1"/>
  <c r="CJ25" i="1" s="1"/>
  <c r="AZ96" i="1"/>
  <c r="CM96" i="1" s="1"/>
  <c r="AZ134" i="1"/>
  <c r="CM134" i="1" s="1"/>
  <c r="CC232" i="1"/>
  <c r="DO232" i="1" s="1"/>
  <c r="K231" i="5" s="1"/>
  <c r="BO191" i="1"/>
  <c r="DB191" i="1" s="1"/>
  <c r="BC107" i="1"/>
  <c r="CP107" i="1" s="1"/>
  <c r="BN116" i="1"/>
  <c r="DA116" i="1" s="1"/>
  <c r="AW80" i="1"/>
  <c r="CJ80" i="1" s="1"/>
  <c r="AW185" i="1"/>
  <c r="CJ185" i="1" s="1"/>
  <c r="AY151" i="1"/>
  <c r="CL151" i="1" s="1"/>
  <c r="BA382" i="1"/>
  <c r="CN382" i="1" s="1"/>
  <c r="BD401" i="1"/>
  <c r="CQ401" i="1" s="1"/>
  <c r="BX277" i="1"/>
  <c r="DK277" i="1" s="1"/>
  <c r="BF323" i="1"/>
  <c r="CS323" i="1" s="1"/>
  <c r="BR347" i="1"/>
  <c r="DE347" i="1" s="1"/>
  <c r="AV37" i="1"/>
  <c r="CI37" i="1" s="1"/>
  <c r="BD31" i="1"/>
  <c r="CQ31" i="1" s="1"/>
  <c r="AT59" i="1"/>
  <c r="CG59" i="1" s="1"/>
  <c r="AU248" i="1"/>
  <c r="CH248" i="1" s="1"/>
  <c r="BP63" i="1"/>
  <c r="DC63" i="1" s="1"/>
  <c r="AZ206" i="1"/>
  <c r="CM206" i="1" s="1"/>
  <c r="BC339" i="1"/>
  <c r="CP339" i="1" s="1"/>
  <c r="BV348" i="1"/>
  <c r="AU399" i="1"/>
  <c r="CH399" i="1" s="1"/>
  <c r="BJ255" i="1"/>
  <c r="CW255" i="1" s="1"/>
  <c r="BF314" i="1"/>
  <c r="CS314" i="1" s="1"/>
  <c r="BP162" i="1"/>
  <c r="DC162" i="1" s="1"/>
  <c r="BR40" i="1"/>
  <c r="DE40" i="1" s="1"/>
  <c r="BT184" i="1"/>
  <c r="DG184" i="1" s="1"/>
  <c r="BH35" i="1"/>
  <c r="CU35" i="1" s="1"/>
  <c r="BB41" i="1"/>
  <c r="CO41" i="1" s="1"/>
  <c r="AX205" i="1"/>
  <c r="CK205" i="1" s="1"/>
  <c r="AV187" i="1"/>
  <c r="CI187" i="1" s="1"/>
  <c r="AU367" i="1"/>
  <c r="CH367" i="1" s="1"/>
  <c r="AY277" i="1"/>
  <c r="CL277" i="1" s="1"/>
  <c r="BY265" i="1"/>
  <c r="BV384" i="1"/>
  <c r="BM355" i="1"/>
  <c r="CZ355" i="1" s="1"/>
  <c r="BX402" i="1"/>
  <c r="DK402" i="1" s="1"/>
  <c r="BD339" i="1"/>
  <c r="CQ339" i="1" s="1"/>
  <c r="BP293" i="1"/>
  <c r="DC293" i="1" s="1"/>
  <c r="AV248" i="1"/>
  <c r="CI248" i="1" s="1"/>
  <c r="BB380" i="1"/>
  <c r="CO380" i="1" s="1"/>
  <c r="BB327" i="1"/>
  <c r="CO327" i="1" s="1"/>
  <c r="AY354" i="1"/>
  <c r="CL354" i="1" s="1"/>
  <c r="BS264" i="1"/>
  <c r="DF264" i="1" s="1"/>
  <c r="AW247" i="1"/>
  <c r="CJ247" i="1" s="1"/>
  <c r="AS92" i="1"/>
  <c r="BN224" i="1"/>
  <c r="DA224" i="1" s="1"/>
  <c r="BY121" i="1"/>
  <c r="BG174" i="1"/>
  <c r="CT174" i="1" s="1"/>
  <c r="BZ102" i="1"/>
  <c r="DM102" i="1" s="1"/>
  <c r="BD98" i="1"/>
  <c r="CQ98" i="1" s="1"/>
  <c r="BE253" i="1"/>
  <c r="CR253" i="1" s="1"/>
  <c r="AX64" i="1"/>
  <c r="CK64" i="1" s="1"/>
  <c r="BK114" i="1"/>
  <c r="CX114" i="1" s="1"/>
  <c r="BI162" i="1"/>
  <c r="CV162" i="1" s="1"/>
  <c r="BJ224" i="1"/>
  <c r="CW224" i="1" s="1"/>
  <c r="BJ247" i="1"/>
  <c r="CW247" i="1" s="1"/>
  <c r="BM183" i="1"/>
  <c r="CZ183" i="1" s="1"/>
  <c r="BP78" i="1"/>
  <c r="DC78" i="1" s="1"/>
  <c r="BR107" i="1"/>
  <c r="DE107" i="1" s="1"/>
  <c r="AU63" i="1"/>
  <c r="CH63" i="1" s="1"/>
  <c r="AZ202" i="1"/>
  <c r="CM202" i="1" s="1"/>
  <c r="BC347" i="1"/>
  <c r="CP347" i="1" s="1"/>
  <c r="AX354" i="1"/>
  <c r="CK354" i="1" s="1"/>
  <c r="AY408" i="1"/>
  <c r="CL408" i="1" s="1"/>
  <c r="BJ259" i="1"/>
  <c r="CW259" i="1" s="1"/>
  <c r="BF318" i="1"/>
  <c r="CS318" i="1" s="1"/>
  <c r="BQ140" i="1"/>
  <c r="DD140" i="1" s="1"/>
  <c r="BY130" i="1"/>
  <c r="BO90" i="1"/>
  <c r="DB90" i="1" s="1"/>
  <c r="BK40" i="1"/>
  <c r="CX40" i="1" s="1"/>
  <c r="BR162" i="1"/>
  <c r="DE162" i="1" s="1"/>
  <c r="BD404" i="1"/>
  <c r="CQ404" i="1" s="1"/>
  <c r="BI322" i="1"/>
  <c r="CV322" i="1" s="1"/>
  <c r="AT291" i="1"/>
  <c r="CG291" i="1" s="1"/>
  <c r="BU343" i="1"/>
  <c r="AY371" i="1"/>
  <c r="CL371" i="1" s="1"/>
  <c r="BI278" i="1"/>
  <c r="CV278" i="1" s="1"/>
  <c r="AV51" i="1"/>
  <c r="CI51" i="1" s="1"/>
  <c r="AT143" i="1"/>
  <c r="CG143" i="1" s="1"/>
  <c r="BX12" i="1"/>
  <c r="DK12" i="1" s="1"/>
  <c r="AW27" i="1"/>
  <c r="CJ27" i="1" s="1"/>
  <c r="BZ52" i="1"/>
  <c r="DM52" i="1" s="1"/>
  <c r="BO155" i="1"/>
  <c r="DB155" i="1" s="1"/>
  <c r="BS243" i="1"/>
  <c r="DF243" i="1" s="1"/>
  <c r="BT377" i="1"/>
  <c r="DG377" i="1" s="1"/>
  <c r="BS327" i="1"/>
  <c r="DF327" i="1" s="1"/>
  <c r="BT390" i="1"/>
  <c r="DG390" i="1" s="1"/>
  <c r="BK327" i="1"/>
  <c r="CX327" i="1" s="1"/>
  <c r="BN267" i="1"/>
  <c r="DA267" i="1" s="1"/>
  <c r="BV356" i="1"/>
  <c r="AX317" i="1"/>
  <c r="CK317" i="1" s="1"/>
  <c r="BI310" i="1"/>
  <c r="CV310" i="1" s="1"/>
  <c r="CC399" i="1"/>
  <c r="DO399" i="1" s="1"/>
  <c r="K398" i="5" s="1"/>
  <c r="BW355" i="1"/>
  <c r="DJ355" i="1" s="1"/>
  <c r="BH336" i="1"/>
  <c r="CU336" i="1" s="1"/>
  <c r="BF294" i="1"/>
  <c r="CS294" i="1" s="1"/>
  <c r="BL276" i="1"/>
  <c r="CY276" i="1" s="1"/>
  <c r="CB13" i="1"/>
  <c r="DN13" i="1" s="1"/>
  <c r="J12" i="5" s="1"/>
  <c r="BC28" i="1"/>
  <c r="CP28" i="1" s="1"/>
  <c r="BQ166" i="1"/>
  <c r="DD166" i="1" s="1"/>
  <c r="BX147" i="1"/>
  <c r="DK147" i="1" s="1"/>
  <c r="AS129" i="1"/>
  <c r="BP208" i="1"/>
  <c r="DC208" i="1" s="1"/>
  <c r="BS328" i="1"/>
  <c r="DF328" i="1" s="1"/>
  <c r="BC88" i="1"/>
  <c r="CP88" i="1" s="1"/>
  <c r="BF99" i="1"/>
  <c r="CS99" i="1" s="1"/>
  <c r="AS74" i="1"/>
  <c r="AZ91" i="1"/>
  <c r="CM91" i="1" s="1"/>
  <c r="BE123" i="1"/>
  <c r="CR123" i="1" s="1"/>
  <c r="BV174" i="1"/>
  <c r="BI260" i="1"/>
  <c r="CV260" i="1" s="1"/>
  <c r="CC176" i="1"/>
  <c r="DO176" i="1" s="1"/>
  <c r="K175" i="5" s="1"/>
  <c r="BG170" i="1"/>
  <c r="CT170" i="1" s="1"/>
  <c r="AT192" i="1"/>
  <c r="CG192" i="1" s="1"/>
  <c r="BR67" i="1"/>
  <c r="DE67" i="1" s="1"/>
  <c r="CC130" i="1"/>
  <c r="DO130" i="1" s="1"/>
  <c r="K129" i="5" s="1"/>
  <c r="BL259" i="1"/>
  <c r="CY259" i="1" s="1"/>
  <c r="AY204" i="1"/>
  <c r="CL204" i="1" s="1"/>
  <c r="AU118" i="1"/>
  <c r="CH118" i="1" s="1"/>
  <c r="AX129" i="1"/>
  <c r="CK129" i="1" s="1"/>
  <c r="BY131" i="1"/>
  <c r="BT150" i="1"/>
  <c r="DG150" i="1" s="1"/>
  <c r="BQ128" i="1"/>
  <c r="DD128" i="1" s="1"/>
  <c r="AU9" i="1"/>
  <c r="CB250" i="1"/>
  <c r="DN250" i="1" s="1"/>
  <c r="J249" i="5" s="1"/>
  <c r="CC172" i="1"/>
  <c r="DO172" i="1" s="1"/>
  <c r="K171" i="5" s="1"/>
  <c r="BO164" i="1"/>
  <c r="DB164" i="1" s="1"/>
  <c r="BJ180" i="1"/>
  <c r="CW180" i="1" s="1"/>
  <c r="BZ61" i="1"/>
  <c r="DM61" i="1" s="1"/>
  <c r="BT100" i="1"/>
  <c r="DG100" i="1" s="1"/>
  <c r="BH234" i="1"/>
  <c r="CU234" i="1" s="1"/>
  <c r="AU193" i="1"/>
  <c r="CH193" i="1" s="1"/>
  <c r="BK110" i="1"/>
  <c r="CX110" i="1" s="1"/>
  <c r="BV119" i="1"/>
  <c r="BA113" i="1"/>
  <c r="CN113" i="1" s="1"/>
  <c r="BX117" i="1"/>
  <c r="DK117" i="1" s="1"/>
  <c r="AT205" i="1"/>
  <c r="CG205" i="1" s="1"/>
  <c r="BT73" i="1"/>
  <c r="DG73" i="1" s="1"/>
  <c r="BI304" i="1"/>
  <c r="CV304" i="1" s="1"/>
  <c r="BD190" i="1"/>
  <c r="CQ190" i="1" s="1"/>
  <c r="BI189" i="1"/>
  <c r="CV189" i="1" s="1"/>
  <c r="BN211" i="1"/>
  <c r="DA211" i="1" s="1"/>
  <c r="BR75" i="1"/>
  <c r="DE75" i="1" s="1"/>
  <c r="CC162" i="1"/>
  <c r="DO162" i="1" s="1"/>
  <c r="K161" i="5" s="1"/>
  <c r="CC144" i="1"/>
  <c r="DO144" i="1" s="1"/>
  <c r="K143" i="5" s="1"/>
  <c r="AY198" i="1"/>
  <c r="CL198" i="1" s="1"/>
  <c r="BD353" i="1"/>
  <c r="CQ353" i="1" s="1"/>
  <c r="BB370" i="1"/>
  <c r="CO370" i="1" s="1"/>
  <c r="AW237" i="1"/>
  <c r="CJ237" i="1" s="1"/>
  <c r="BE296" i="1"/>
  <c r="CR296" i="1" s="1"/>
  <c r="BW320" i="1"/>
  <c r="DJ320" i="1" s="1"/>
  <c r="BQ51" i="1"/>
  <c r="DD51" i="1" s="1"/>
  <c r="BX142" i="1"/>
  <c r="DK142" i="1" s="1"/>
  <c r="BR165" i="1"/>
  <c r="DE165" i="1" s="1"/>
  <c r="BA102" i="1"/>
  <c r="CN102" i="1" s="1"/>
  <c r="BJ84" i="1"/>
  <c r="CW84" i="1" s="1"/>
  <c r="BL238" i="1"/>
  <c r="CY238" i="1" s="1"/>
  <c r="AU265" i="1"/>
  <c r="CH265" i="1" s="1"/>
  <c r="BK293" i="1"/>
  <c r="CX293" i="1" s="1"/>
  <c r="AW384" i="1"/>
  <c r="CJ384" i="1" s="1"/>
  <c r="AX401" i="1"/>
  <c r="CK401" i="1" s="1"/>
  <c r="AY333" i="1"/>
  <c r="CL333" i="1" s="1"/>
  <c r="BT35" i="1"/>
  <c r="DG35" i="1" s="1"/>
  <c r="BV64" i="1"/>
  <c r="BU261" i="1"/>
  <c r="BY154" i="1"/>
  <c r="BQ121" i="1"/>
  <c r="DD121" i="1" s="1"/>
  <c r="BS114" i="1"/>
  <c r="DF114" i="1" s="1"/>
  <c r="BZ242" i="1"/>
  <c r="DM242" i="1" s="1"/>
  <c r="AY365" i="1"/>
  <c r="CL365" i="1" s="1"/>
  <c r="BF301" i="1"/>
  <c r="CS301" i="1" s="1"/>
  <c r="BQ407" i="1"/>
  <c r="DD407" i="1" s="1"/>
  <c r="BG356" i="1"/>
  <c r="CT356" i="1" s="1"/>
  <c r="BW253" i="1"/>
  <c r="DJ253" i="1" s="1"/>
  <c r="AY372" i="1"/>
  <c r="CL372" i="1" s="1"/>
  <c r="BC282" i="1"/>
  <c r="CP282" i="1" s="1"/>
  <c r="AT255" i="1"/>
  <c r="CG255" i="1" s="1"/>
  <c r="BN393" i="1"/>
  <c r="DA393" i="1" s="1"/>
  <c r="BH401" i="1"/>
  <c r="CU401" i="1" s="1"/>
  <c r="BE338" i="1"/>
  <c r="CR338" i="1" s="1"/>
  <c r="BZ313" i="1"/>
  <c r="DM313" i="1" s="1"/>
  <c r="BP315" i="1"/>
  <c r="DC315" i="1" s="1"/>
  <c r="AZ265" i="1"/>
  <c r="CM265" i="1" s="1"/>
  <c r="BL95" i="1"/>
  <c r="CY95" i="1" s="1"/>
  <c r="AS156" i="1"/>
  <c r="AZ137" i="1"/>
  <c r="CM137" i="1" s="1"/>
  <c r="BE118" i="1"/>
  <c r="CR118" i="1" s="1"/>
  <c r="CC213" i="1"/>
  <c r="DO213" i="1" s="1"/>
  <c r="K212" i="5" s="1"/>
  <c r="AY176" i="1"/>
  <c r="CL176" i="1" s="1"/>
  <c r="BO93" i="1"/>
  <c r="DB93" i="1" s="1"/>
  <c r="BR104" i="1"/>
  <c r="DE104" i="1" s="1"/>
  <c r="AS83" i="1"/>
  <c r="BX101" i="1"/>
  <c r="DK101" i="1" s="1"/>
  <c r="BQ144" i="1"/>
  <c r="DD144" i="1" s="1"/>
  <c r="CB29" i="1"/>
  <c r="DN29" i="1" s="1"/>
  <c r="J28" i="5" s="1"/>
  <c r="BI272" i="1"/>
  <c r="CV272" i="1" s="1"/>
  <c r="BD182" i="1"/>
  <c r="CQ182" i="1" s="1"/>
  <c r="BM180" i="1"/>
  <c r="CZ180" i="1" s="1"/>
  <c r="BR202" i="1"/>
  <c r="DE202" i="1" s="1"/>
  <c r="AT73" i="1"/>
  <c r="CG73" i="1" s="1"/>
  <c r="BD152" i="1"/>
  <c r="CQ152" i="1" s="1"/>
  <c r="BQ220" i="1"/>
  <c r="DD220" i="1" s="1"/>
  <c r="BK209" i="1"/>
  <c r="CX209" i="1" s="1"/>
  <c r="BG123" i="1"/>
  <c r="CT123" i="1" s="1"/>
  <c r="BJ134" i="1"/>
  <c r="CW134" i="1" s="1"/>
  <c r="BM142" i="1"/>
  <c r="CZ142" i="1" s="1"/>
  <c r="AZ147" i="1"/>
  <c r="CM147" i="1" s="1"/>
  <c r="AS166" i="1"/>
  <c r="BO27" i="1"/>
  <c r="DB27" i="1" s="1"/>
  <c r="BS9" i="1"/>
  <c r="BT206" i="1"/>
  <c r="DG206" i="1" s="1"/>
  <c r="BN231" i="1"/>
  <c r="DA231" i="1" s="1"/>
  <c r="BO84" i="1"/>
  <c r="DB84" i="1" s="1"/>
  <c r="BR95" i="1"/>
  <c r="DE95" i="1" s="1"/>
  <c r="BR26" i="1"/>
  <c r="DE26" i="1" s="1"/>
  <c r="AZ256" i="1"/>
  <c r="CM256" i="1" s="1"/>
  <c r="BO228" i="1"/>
  <c r="DB228" i="1" s="1"/>
  <c r="BC144" i="1"/>
  <c r="CP144" i="1" s="1"/>
  <c r="BN153" i="1"/>
  <c r="DA153" i="1" s="1"/>
  <c r="BQ190" i="1"/>
  <c r="DD190" i="1" s="1"/>
  <c r="BN236" i="1"/>
  <c r="DA236" i="1" s="1"/>
  <c r="AS18" i="1"/>
  <c r="CB70" i="1"/>
  <c r="DN70" i="1" s="1"/>
  <c r="J69" i="5" s="1"/>
  <c r="AV91" i="1"/>
  <c r="CI91" i="1" s="1"/>
  <c r="BX225" i="1"/>
  <c r="DK225" i="1" s="1"/>
  <c r="BK184" i="1"/>
  <c r="CX184" i="1" s="1"/>
  <c r="AY100" i="1"/>
  <c r="CL100" i="1" s="1"/>
  <c r="BJ109" i="1"/>
  <c r="CW109" i="1" s="1"/>
  <c r="BA60" i="1"/>
  <c r="CN60" i="1" s="1"/>
  <c r="BA26" i="1"/>
  <c r="CN26" i="1" s="1"/>
  <c r="BE188" i="1"/>
  <c r="CR188" i="1" s="1"/>
  <c r="BR338" i="1"/>
  <c r="DE338" i="1" s="1"/>
  <c r="BS385" i="1"/>
  <c r="DF385" i="1" s="1"/>
  <c r="AV332" i="1"/>
  <c r="CI332" i="1" s="1"/>
  <c r="BZ294" i="1"/>
  <c r="DM294" i="1" s="1"/>
  <c r="BW361" i="1"/>
  <c r="DJ361" i="1" s="1"/>
  <c r="AS124" i="1"/>
  <c r="BI112" i="1"/>
  <c r="CV112" i="1" s="1"/>
  <c r="BJ87" i="1"/>
  <c r="CW87" i="1" s="1"/>
  <c r="CC237" i="1"/>
  <c r="DO237" i="1" s="1"/>
  <c r="K236" i="5" s="1"/>
  <c r="BQ113" i="1"/>
  <c r="DD113" i="1" s="1"/>
  <c r="BP234" i="1"/>
  <c r="DC234" i="1" s="1"/>
  <c r="BF305" i="1"/>
  <c r="CS305" i="1" s="1"/>
  <c r="BU364" i="1"/>
  <c r="AY376" i="1"/>
  <c r="CL376" i="1" s="1"/>
  <c r="BI298" i="1"/>
  <c r="CV298" i="1" s="1"/>
  <c r="BZ285" i="1"/>
  <c r="DM285" i="1" s="1"/>
  <c r="BA196" i="1"/>
  <c r="CN196" i="1" s="1"/>
  <c r="BE75" i="1"/>
  <c r="CR75" i="1" s="1"/>
  <c r="CC214" i="1"/>
  <c r="DO214" i="1" s="1"/>
  <c r="K213" i="5" s="1"/>
  <c r="BD68" i="1"/>
  <c r="CQ68" i="1" s="1"/>
  <c r="AW57" i="1"/>
  <c r="CJ57" i="1" s="1"/>
  <c r="BG77" i="1"/>
  <c r="CT77" i="1" s="1"/>
  <c r="BD201" i="1"/>
  <c r="CQ201" i="1" s="1"/>
  <c r="BF378" i="1"/>
  <c r="CS378" i="1" s="1"/>
  <c r="AX349" i="1"/>
  <c r="CK349" i="1" s="1"/>
  <c r="BA245" i="1"/>
  <c r="CN245" i="1" s="1"/>
  <c r="BP355" i="1"/>
  <c r="DC355" i="1" s="1"/>
  <c r="BM312" i="1"/>
  <c r="CZ312" i="1" s="1"/>
  <c r="BL383" i="1"/>
  <c r="CY383" i="1" s="1"/>
  <c r="BO319" i="1"/>
  <c r="DB319" i="1" s="1"/>
  <c r="BH279" i="1"/>
  <c r="CU279" i="1" s="1"/>
  <c r="BN408" i="1"/>
  <c r="DA408" i="1" s="1"/>
  <c r="AX373" i="1"/>
  <c r="CK373" i="1" s="1"/>
  <c r="AZ364" i="1"/>
  <c r="CM364" i="1" s="1"/>
  <c r="BO338" i="1"/>
  <c r="DB338" i="1" s="1"/>
  <c r="BO257" i="1"/>
  <c r="DB257" i="1" s="1"/>
  <c r="AS240" i="1"/>
  <c r="BI120" i="1"/>
  <c r="CV120" i="1" s="1"/>
  <c r="BM159" i="1"/>
  <c r="CZ159" i="1" s="1"/>
  <c r="BX247" i="1"/>
  <c r="DK247" i="1" s="1"/>
  <c r="AT232" i="1"/>
  <c r="CG232" i="1" s="1"/>
  <c r="BV95" i="1"/>
  <c r="AV84" i="1"/>
  <c r="CI84" i="1" s="1"/>
  <c r="BY233" i="1"/>
  <c r="BA174" i="1"/>
  <c r="CN174" i="1" s="1"/>
  <c r="AU86" i="1"/>
  <c r="CH86" i="1" s="1"/>
  <c r="BI114" i="1"/>
  <c r="CV114" i="1" s="1"/>
  <c r="AY168" i="1"/>
  <c r="CL168" i="1" s="1"/>
  <c r="BB240" i="1"/>
  <c r="CO240" i="1" s="1"/>
  <c r="BE120" i="1"/>
  <c r="CR120" i="1" s="1"/>
  <c r="BG331" i="1"/>
  <c r="CT331" i="1" s="1"/>
  <c r="BB79" i="1"/>
  <c r="CO79" i="1" s="1"/>
  <c r="BF353" i="1"/>
  <c r="CS353" i="1" s="1"/>
  <c r="CB276" i="1"/>
  <c r="DN276" i="1" s="1"/>
  <c r="J275" i="5" s="1"/>
  <c r="AV224" i="1"/>
  <c r="CI224" i="1" s="1"/>
  <c r="AX91" i="1"/>
  <c r="CK91" i="1" s="1"/>
  <c r="AV242" i="1"/>
  <c r="CI242" i="1" s="1"/>
  <c r="AZ377" i="1"/>
  <c r="CM377" i="1" s="1"/>
  <c r="BL324" i="1"/>
  <c r="CY324" i="1" s="1"/>
  <c r="AY173" i="1"/>
  <c r="CL173" i="1" s="1"/>
  <c r="BG153" i="1"/>
  <c r="CT153" i="1" s="1"/>
  <c r="BX269" i="1"/>
  <c r="DK269" i="1" s="1"/>
  <c r="AV45" i="1"/>
  <c r="CI45" i="1" s="1"/>
  <c r="BC35" i="1"/>
  <c r="CP35" i="1" s="1"/>
  <c r="AT397" i="1"/>
  <c r="CG397" i="1" s="1"/>
  <c r="BL322" i="1"/>
  <c r="CY322" i="1" s="1"/>
  <c r="CB269" i="1"/>
  <c r="DN269" i="1" s="1"/>
  <c r="J268" i="5" s="1"/>
  <c r="AW327" i="1"/>
  <c r="CJ327" i="1" s="1"/>
  <c r="AU385" i="1"/>
  <c r="CH385" i="1" s="1"/>
  <c r="BH347" i="1"/>
  <c r="CU347" i="1" s="1"/>
  <c r="BH106" i="1"/>
  <c r="CU106" i="1" s="1"/>
  <c r="BB10" i="1"/>
  <c r="CO10" i="1" s="1"/>
  <c r="BE176" i="1"/>
  <c r="CR176" i="1" s="1"/>
  <c r="BR39" i="1"/>
  <c r="DE39" i="1" s="1"/>
  <c r="BU57" i="1"/>
  <c r="CB141" i="1"/>
  <c r="DN141" i="1" s="1"/>
  <c r="J140" i="5" s="1"/>
  <c r="BM40" i="1"/>
  <c r="CZ40" i="1" s="1"/>
  <c r="BO89" i="1"/>
  <c r="DB89" i="1" s="1"/>
  <c r="BX93" i="1"/>
  <c r="DK93" i="1" s="1"/>
  <c r="BE61" i="1"/>
  <c r="CR61" i="1" s="1"/>
  <c r="AY136" i="1"/>
  <c r="CL136" i="1" s="1"/>
  <c r="BM164" i="1"/>
  <c r="CZ164" i="1" s="1"/>
  <c r="BF221" i="1"/>
  <c r="CS221" i="1" s="1"/>
  <c r="BE63" i="1"/>
  <c r="CR63" i="1" s="1"/>
  <c r="BS67" i="1"/>
  <c r="DF67" i="1" s="1"/>
  <c r="BR239" i="1"/>
  <c r="DE239" i="1" s="1"/>
  <c r="BR220" i="1"/>
  <c r="DE220" i="1" s="1"/>
  <c r="BF239" i="1"/>
  <c r="CS239" i="1" s="1"/>
  <c r="AU373" i="1"/>
  <c r="CH373" i="1" s="1"/>
  <c r="BV282" i="1"/>
  <c r="BO154" i="1"/>
  <c r="DB154" i="1" s="1"/>
  <c r="BN380" i="1"/>
  <c r="DA380" i="1" s="1"/>
  <c r="BW321" i="1"/>
  <c r="DJ321" i="1" s="1"/>
  <c r="BX290" i="1"/>
  <c r="DK290" i="1" s="1"/>
  <c r="BX44" i="1"/>
  <c r="DK44" i="1" s="1"/>
  <c r="BI266" i="1"/>
  <c r="CV266" i="1" s="1"/>
  <c r="AS295" i="1"/>
  <c r="BU361" i="1"/>
  <c r="BQ296" i="1"/>
  <c r="DD296" i="1" s="1"/>
  <c r="BK323" i="1"/>
  <c r="CX323" i="1" s="1"/>
  <c r="BW44" i="1"/>
  <c r="DJ44" i="1" s="1"/>
  <c r="BB217" i="1"/>
  <c r="CO217" i="1" s="1"/>
  <c r="BA278" i="1"/>
  <c r="CN278" i="1" s="1"/>
  <c r="AX209" i="1"/>
  <c r="CK209" i="1" s="1"/>
  <c r="BT55" i="1"/>
  <c r="DG55" i="1" s="1"/>
  <c r="CC265" i="1"/>
  <c r="DO265" i="1" s="1"/>
  <c r="K264" i="5" s="1"/>
  <c r="BC147" i="1"/>
  <c r="CP147" i="1" s="1"/>
  <c r="BI51" i="1"/>
  <c r="CV51" i="1" s="1"/>
  <c r="CB94" i="1"/>
  <c r="DN94" i="1" s="1"/>
  <c r="J93" i="5" s="1"/>
  <c r="BM121" i="1"/>
  <c r="CZ121" i="1" s="1"/>
  <c r="BM259" i="1"/>
  <c r="CZ259" i="1" s="1"/>
  <c r="AX191" i="1"/>
  <c r="CK191" i="1" s="1"/>
  <c r="BF247" i="1"/>
  <c r="CS247" i="1" s="1"/>
  <c r="AX125" i="1"/>
  <c r="CK125" i="1" s="1"/>
  <c r="BT142" i="1"/>
  <c r="DG142" i="1" s="1"/>
  <c r="BA370" i="1"/>
  <c r="CN370" i="1" s="1"/>
  <c r="BQ203" i="1"/>
  <c r="DD203" i="1" s="1"/>
  <c r="BR197" i="1"/>
  <c r="DE197" i="1" s="1"/>
  <c r="BC276" i="1"/>
  <c r="CP276" i="1" s="1"/>
  <c r="AV401" i="1"/>
  <c r="CI401" i="1" s="1"/>
  <c r="BU83" i="1"/>
  <c r="AU12" i="1"/>
  <c r="CH12" i="1" s="1"/>
  <c r="BL298" i="1"/>
  <c r="CY298" i="1" s="1"/>
  <c r="BX387" i="1"/>
  <c r="DK387" i="1" s="1"/>
  <c r="BF100" i="1"/>
  <c r="CS100" i="1" s="1"/>
  <c r="BU160" i="1"/>
  <c r="BH379" i="1"/>
  <c r="CU379" i="1" s="1"/>
  <c r="BM334" i="1"/>
  <c r="CZ334" i="1" s="1"/>
  <c r="BO348" i="1"/>
  <c r="DB348" i="1" s="1"/>
  <c r="BU398" i="1"/>
  <c r="AZ250" i="1"/>
  <c r="CM250" i="1" s="1"/>
  <c r="BE235" i="1"/>
  <c r="CR235" i="1" s="1"/>
  <c r="AW9" i="1"/>
  <c r="BI33" i="1"/>
  <c r="CV33" i="1" s="1"/>
  <c r="AV155" i="1"/>
  <c r="CI155" i="1" s="1"/>
  <c r="BO196" i="1"/>
  <c r="DB196" i="1" s="1"/>
  <c r="BX193" i="1"/>
  <c r="DK193" i="1" s="1"/>
  <c r="AW395" i="1"/>
  <c r="CJ395" i="1" s="1"/>
  <c r="AU295" i="1"/>
  <c r="CH295" i="1" s="1"/>
  <c r="AW311" i="1"/>
  <c r="CJ311" i="1" s="1"/>
  <c r="BQ43" i="1"/>
  <c r="DD43" i="1" s="1"/>
  <c r="AX225" i="1"/>
  <c r="CK225" i="1" s="1"/>
  <c r="BB252" i="1"/>
  <c r="CO252" i="1" s="1"/>
  <c r="BZ129" i="1"/>
  <c r="DM129" i="1" s="1"/>
  <c r="BV211" i="1"/>
  <c r="BX35" i="1"/>
  <c r="DK35" i="1" s="1"/>
  <c r="BM179" i="1"/>
  <c r="CZ179" i="1" s="1"/>
  <c r="BD265" i="1"/>
  <c r="CQ265" i="1" s="1"/>
  <c r="BI70" i="1"/>
  <c r="CV70" i="1" s="1"/>
  <c r="BQ122" i="1"/>
  <c r="DD122" i="1" s="1"/>
  <c r="AU157" i="1"/>
  <c r="CH157" i="1" s="1"/>
  <c r="BU72" i="1"/>
  <c r="BO304" i="1"/>
  <c r="DB304" i="1" s="1"/>
  <c r="BS70" i="1"/>
  <c r="DF70" i="1" s="1"/>
  <c r="BU372" i="1"/>
  <c r="BV392" i="1"/>
  <c r="AS104" i="1"/>
  <c r="BT240" i="1"/>
  <c r="DG240" i="1" s="1"/>
  <c r="AY381" i="1"/>
  <c r="CL381" i="1" s="1"/>
  <c r="BN281" i="1"/>
  <c r="DA281" i="1" s="1"/>
  <c r="BO314" i="1"/>
  <c r="DB314" i="1" s="1"/>
  <c r="AV87" i="1"/>
  <c r="CI87" i="1" s="1"/>
  <c r="AV205" i="1"/>
  <c r="CI205" i="1" s="1"/>
  <c r="BG138" i="1"/>
  <c r="CT138" i="1" s="1"/>
  <c r="BJ65" i="1"/>
  <c r="CW65" i="1" s="1"/>
  <c r="AZ113" i="1"/>
  <c r="CM113" i="1" s="1"/>
  <c r="BR91" i="1"/>
  <c r="DE91" i="1" s="1"/>
  <c r="BG82" i="1"/>
  <c r="CT82" i="1" s="1"/>
  <c r="BV229" i="1"/>
  <c r="AV208" i="1"/>
  <c r="CI208" i="1" s="1"/>
  <c r="CB15" i="1"/>
  <c r="DN15" i="1" s="1"/>
  <c r="J14" i="5" s="1"/>
  <c r="BC30" i="1"/>
  <c r="CP30" i="1" s="1"/>
  <c r="BQ168" i="1"/>
  <c r="DD168" i="1" s="1"/>
  <c r="BX149" i="1"/>
  <c r="DK149" i="1" s="1"/>
  <c r="AS131" i="1"/>
  <c r="BR128" i="1"/>
  <c r="DE128" i="1" s="1"/>
  <c r="BG119" i="1"/>
  <c r="CT119" i="1" s="1"/>
  <c r="BS203" i="1"/>
  <c r="DF203" i="1" s="1"/>
  <c r="BP270" i="1"/>
  <c r="DC270" i="1" s="1"/>
  <c r="BD136" i="1"/>
  <c r="CQ136" i="1" s="1"/>
  <c r="BV70" i="1"/>
  <c r="BB198" i="1"/>
  <c r="CO198" i="1" s="1"/>
  <c r="AW176" i="1"/>
  <c r="CJ176" i="1" s="1"/>
  <c r="BX181" i="1"/>
  <c r="DK181" i="1" s="1"/>
  <c r="BQ266" i="1"/>
  <c r="DD266" i="1" s="1"/>
  <c r="BC19" i="1"/>
  <c r="CP19" i="1" s="1"/>
  <c r="BU135" i="1"/>
  <c r="BH97" i="1"/>
  <c r="CU97" i="1" s="1"/>
  <c r="BM78" i="1"/>
  <c r="CZ78" i="1" s="1"/>
  <c r="BJ102" i="1"/>
  <c r="CW102" i="1" s="1"/>
  <c r="BG91" i="1"/>
  <c r="CT91" i="1" s="1"/>
  <c r="BS175" i="1"/>
  <c r="DF175" i="1" s="1"/>
  <c r="BD215" i="1"/>
  <c r="CQ215" i="1" s="1"/>
  <c r="AW44" i="1"/>
  <c r="CJ44" i="1" s="1"/>
  <c r="BM195" i="1"/>
  <c r="CZ195" i="1" s="1"/>
  <c r="BV154" i="1"/>
  <c r="BS143" i="1"/>
  <c r="DF143" i="1" s="1"/>
  <c r="BC226" i="1"/>
  <c r="CP226" i="1" s="1"/>
  <c r="BB245" i="1"/>
  <c r="CO245" i="1" s="1"/>
  <c r="BL62" i="1"/>
  <c r="CY62" i="1" s="1"/>
  <c r="BX55" i="1"/>
  <c r="DK55" i="1" s="1"/>
  <c r="BK60" i="1"/>
  <c r="CX60" i="1" s="1"/>
  <c r="BN48" i="1"/>
  <c r="DA48" i="1" s="1"/>
  <c r="BV79" i="1"/>
  <c r="BB216" i="1"/>
  <c r="CO216" i="1" s="1"/>
  <c r="AW194" i="1"/>
  <c r="CJ194" i="1" s="1"/>
  <c r="AV189" i="1"/>
  <c r="CI189" i="1" s="1"/>
  <c r="BI292" i="1"/>
  <c r="CV292" i="1" s="1"/>
  <c r="AT203" i="1"/>
  <c r="CG203" i="1" s="1"/>
  <c r="BU10" i="1"/>
  <c r="AS73" i="1"/>
  <c r="CC99" i="1"/>
  <c r="DO99" i="1" s="1"/>
  <c r="K98" i="5" s="1"/>
  <c r="BN253" i="1"/>
  <c r="DA253" i="1" s="1"/>
  <c r="BV274" i="1"/>
  <c r="BW312" i="1"/>
  <c r="DJ312" i="1" s="1"/>
  <c r="BM365" i="1"/>
  <c r="CZ365" i="1" s="1"/>
  <c r="BC395" i="1"/>
  <c r="CP395" i="1" s="1"/>
  <c r="BY261" i="1"/>
  <c r="BV279" i="1"/>
  <c r="BH375" i="1"/>
  <c r="CU375" i="1" s="1"/>
  <c r="AV315" i="1"/>
  <c r="CI315" i="1" s="1"/>
  <c r="BK289" i="1"/>
  <c r="CX289" i="1" s="1"/>
  <c r="BG379" i="1"/>
  <c r="CT379" i="1" s="1"/>
  <c r="AU261" i="1"/>
  <c r="CH261" i="1" s="1"/>
  <c r="AV381" i="1"/>
  <c r="CI381" i="1" s="1"/>
  <c r="BX243" i="1"/>
  <c r="DK243" i="1" s="1"/>
  <c r="BM218" i="1"/>
  <c r="CZ218" i="1" s="1"/>
  <c r="BB90" i="1"/>
  <c r="CO90" i="1" s="1"/>
  <c r="AV69" i="1"/>
  <c r="CI69" i="1" s="1"/>
  <c r="AW111" i="1"/>
  <c r="CJ111" i="1" s="1"/>
  <c r="AY98" i="1"/>
  <c r="CL98" i="1" s="1"/>
  <c r="BU139" i="1"/>
  <c r="BI73" i="1"/>
  <c r="CV73" i="1" s="1"/>
  <c r="BH373" i="1"/>
  <c r="CU373" i="1" s="1"/>
  <c r="AY279" i="1"/>
  <c r="CL279" i="1" s="1"/>
  <c r="BK355" i="1"/>
  <c r="CX355" i="1" s="1"/>
  <c r="BL406" i="1"/>
  <c r="CY406" i="1" s="1"/>
  <c r="AS361" i="1"/>
  <c r="BW117" i="1"/>
  <c r="DJ117" i="1" s="1"/>
  <c r="BQ164" i="1"/>
  <c r="DD164" i="1" s="1"/>
  <c r="AX227" i="1"/>
  <c r="CK227" i="1" s="1"/>
  <c r="BP81" i="1"/>
  <c r="DC81" i="1" s="1"/>
  <c r="BP85" i="1"/>
  <c r="DC85" i="1" s="1"/>
  <c r="BE286" i="1"/>
  <c r="CR286" i="1" s="1"/>
  <c r="CC269" i="1"/>
  <c r="DO269" i="1" s="1"/>
  <c r="K268" i="5" s="1"/>
  <c r="BZ355" i="1"/>
  <c r="DM355" i="1" s="1"/>
  <c r="BD326" i="1"/>
  <c r="CQ326" i="1" s="1"/>
  <c r="BE325" i="1"/>
  <c r="CR325" i="1" s="1"/>
  <c r="BO244" i="1"/>
  <c r="DB244" i="1" s="1"/>
  <c r="BN55" i="1"/>
  <c r="DA55" i="1" s="1"/>
  <c r="BP239" i="1"/>
  <c r="DC239" i="1" s="1"/>
  <c r="BH198" i="1"/>
  <c r="CU198" i="1" s="1"/>
  <c r="BU212" i="1"/>
  <c r="AU78" i="1"/>
  <c r="CH78" i="1" s="1"/>
  <c r="AX89" i="1"/>
  <c r="CK89" i="1" s="1"/>
  <c r="BG60" i="1"/>
  <c r="CT60" i="1" s="1"/>
  <c r="CB72" i="1"/>
  <c r="DN72" i="1" s="1"/>
  <c r="J71" i="5" s="1"/>
  <c r="AU57" i="1"/>
  <c r="CH57" i="1" s="1"/>
  <c r="BE85" i="1"/>
  <c r="CR85" i="1" s="1"/>
  <c r="AT247" i="1"/>
  <c r="CG247" i="1" s="1"/>
  <c r="BS226" i="1"/>
  <c r="DF226" i="1" s="1"/>
  <c r="BG142" i="1"/>
  <c r="CT142" i="1" s="1"/>
  <c r="BR151" i="1"/>
  <c r="DE151" i="1" s="1"/>
  <c r="AW183" i="1"/>
  <c r="CJ183" i="1" s="1"/>
  <c r="BY37" i="1"/>
  <c r="AU34" i="1"/>
  <c r="CH34" i="1" s="1"/>
  <c r="AS174" i="1"/>
  <c r="BL154" i="1"/>
  <c r="CY154" i="1" s="1"/>
  <c r="BQ135" i="1"/>
  <c r="DD135" i="1" s="1"/>
  <c r="BV132" i="1"/>
  <c r="BS121" i="1"/>
  <c r="DF121" i="1" s="1"/>
  <c r="BW207" i="1"/>
  <c r="DJ207" i="1" s="1"/>
  <c r="AZ308" i="1"/>
  <c r="CM308" i="1" s="1"/>
  <c r="BX20" i="1"/>
  <c r="DK20" i="1" s="1"/>
  <c r="BP148" i="1"/>
  <c r="DC148" i="1" s="1"/>
  <c r="BY32" i="1"/>
  <c r="BZ23" i="1"/>
  <c r="DM23" i="1" s="1"/>
  <c r="AX55" i="1"/>
  <c r="CK55" i="1" s="1"/>
  <c r="BZ168" i="1"/>
  <c r="DM168" i="1" s="1"/>
  <c r="BW157" i="1"/>
  <c r="DJ157" i="1" s="1"/>
  <c r="BZ249" i="1"/>
  <c r="DM249" i="1" s="1"/>
  <c r="BG242" i="1"/>
  <c r="CT242" i="1" s="1"/>
  <c r="BT400" i="1"/>
  <c r="DG400" i="1" s="1"/>
  <c r="BO395" i="1"/>
  <c r="DB395" i="1" s="1"/>
  <c r="BW299" i="1"/>
  <c r="DJ299" i="1" s="1"/>
  <c r="BC331" i="1"/>
  <c r="CP331" i="1" s="1"/>
  <c r="BQ320" i="1"/>
  <c r="DD320" i="1" s="1"/>
  <c r="AY392" i="1"/>
  <c r="CL392" i="1" s="1"/>
  <c r="BA351" i="1"/>
  <c r="CN351" i="1" s="1"/>
  <c r="BC329" i="1"/>
  <c r="CP329" i="1" s="1"/>
  <c r="AX290" i="1"/>
  <c r="CK290" i="1" s="1"/>
  <c r="BZ268" i="1"/>
  <c r="DM268" i="1" s="1"/>
  <c r="AX398" i="1"/>
  <c r="CK398" i="1" s="1"/>
  <c r="AX358" i="1"/>
  <c r="CK358" i="1" s="1"/>
  <c r="BY342" i="1"/>
  <c r="BJ318" i="1"/>
  <c r="CW318" i="1" s="1"/>
  <c r="BT324" i="1"/>
  <c r="DG324" i="1" s="1"/>
  <c r="BX278" i="1"/>
  <c r="DK278" i="1" s="1"/>
  <c r="BC370" i="1"/>
  <c r="CP370" i="1" s="1"/>
  <c r="BV342" i="1"/>
  <c r="BG280" i="1"/>
  <c r="CT280" i="1" s="1"/>
  <c r="BU290" i="1"/>
  <c r="BY274" i="1"/>
  <c r="BX46" i="1"/>
  <c r="DK46" i="1" s="1"/>
  <c r="BT26" i="1"/>
  <c r="DG26" i="1" s="1"/>
  <c r="AV95" i="1"/>
  <c r="CI95" i="1" s="1"/>
  <c r="BH72" i="1"/>
  <c r="CU72" i="1" s="1"/>
  <c r="BQ13" i="1"/>
  <c r="DD13" i="1" s="1"/>
  <c r="AT211" i="1"/>
  <c r="CG211" i="1" s="1"/>
  <c r="BE173" i="1"/>
  <c r="CR173" i="1" s="1"/>
  <c r="BB149" i="1"/>
  <c r="CO149" i="1" s="1"/>
  <c r="AY138" i="1"/>
  <c r="CL138" i="1" s="1"/>
  <c r="BS220" i="1"/>
  <c r="DF220" i="1" s="1"/>
  <c r="BY231" i="1"/>
  <c r="BP46" i="1"/>
  <c r="DC46" i="1" s="1"/>
  <c r="BL26" i="1"/>
  <c r="CY26" i="1" s="1"/>
  <c r="AS44" i="1"/>
  <c r="AT35" i="1"/>
  <c r="CG35" i="1" s="1"/>
  <c r="BB66" i="1"/>
  <c r="CO66" i="1" s="1"/>
  <c r="AX189" i="1"/>
  <c r="CK189" i="1" s="1"/>
  <c r="CB168" i="1"/>
  <c r="DN168" i="1" s="1"/>
  <c r="J167" i="5" s="1"/>
  <c r="BL175" i="1"/>
  <c r="CY175" i="1" s="1"/>
  <c r="BM257" i="1"/>
  <c r="CZ257" i="1" s="1"/>
  <c r="BW376" i="1"/>
  <c r="DJ376" i="1" s="1"/>
  <c r="BL349" i="1"/>
  <c r="CY349" i="1" s="1"/>
  <c r="CB286" i="1"/>
  <c r="DN286" i="1" s="1"/>
  <c r="J285" i="5" s="1"/>
  <c r="BY303" i="1"/>
  <c r="AW301" i="1"/>
  <c r="CJ301" i="1" s="1"/>
  <c r="AY400" i="1"/>
  <c r="CL400" i="1" s="1"/>
  <c r="BD370" i="1"/>
  <c r="CQ370" i="1" s="1"/>
  <c r="BC315" i="1"/>
  <c r="CP315" i="1" s="1"/>
  <c r="BB277" i="1"/>
  <c r="CO277" i="1" s="1"/>
  <c r="AT256" i="1"/>
  <c r="CG256" i="1" s="1"/>
  <c r="BE399" i="1"/>
  <c r="CR399" i="1" s="1"/>
  <c r="BA373" i="1"/>
  <c r="CN373" i="1" s="1"/>
  <c r="BD367" i="1"/>
  <c r="CQ367" i="1" s="1"/>
  <c r="BN305" i="1"/>
  <c r="DA305" i="1" s="1"/>
  <c r="CC298" i="1"/>
  <c r="DO298" i="1" s="1"/>
  <c r="K297" i="5" s="1"/>
  <c r="BT250" i="1"/>
  <c r="DG250" i="1" s="1"/>
  <c r="AW383" i="1"/>
  <c r="CJ383" i="1" s="1"/>
  <c r="BZ329" i="1"/>
  <c r="DM329" i="1" s="1"/>
  <c r="CB364" i="1"/>
  <c r="DN364" i="1" s="1"/>
  <c r="J363" i="5" s="1"/>
  <c r="BG267" i="1"/>
  <c r="CT267" i="1" s="1"/>
  <c r="BU249" i="1"/>
  <c r="BU109" i="1"/>
  <c r="AY72" i="1"/>
  <c r="CL72" i="1" s="1"/>
  <c r="BP68" i="1"/>
  <c r="DC68" i="1" s="1"/>
  <c r="AV56" i="1"/>
  <c r="CI56" i="1" s="1"/>
  <c r="BA98" i="1"/>
  <c r="CN98" i="1" s="1"/>
  <c r="BP65" i="1"/>
  <c r="DC65" i="1" s="1"/>
  <c r="CC65" i="1"/>
  <c r="DO65" i="1" s="1"/>
  <c r="K64" i="5" s="1"/>
  <c r="BY62" i="1"/>
  <c r="AT91" i="1"/>
  <c r="CG91" i="1" s="1"/>
  <c r="CB79" i="1"/>
  <c r="DN79" i="1" s="1"/>
  <c r="J78" i="5" s="1"/>
  <c r="BM216" i="1"/>
  <c r="CZ216" i="1" s="1"/>
  <c r="AV202" i="1"/>
  <c r="CI202" i="1" s="1"/>
  <c r="CC241" i="1"/>
  <c r="DO241" i="1" s="1"/>
  <c r="K240" i="5" s="1"/>
  <c r="AY19" i="1"/>
  <c r="CL19" i="1" s="1"/>
  <c r="BM157" i="1"/>
  <c r="CZ157" i="1" s="1"/>
  <c r="BT138" i="1"/>
  <c r="DG138" i="1" s="1"/>
  <c r="BU120" i="1"/>
  <c r="BN123" i="1"/>
  <c r="DA123" i="1" s="1"/>
  <c r="BC114" i="1"/>
  <c r="CP114" i="1" s="1"/>
  <c r="BW196" i="1"/>
  <c r="DJ196" i="1" s="1"/>
  <c r="AX241" i="1"/>
  <c r="CK241" i="1" s="1"/>
  <c r="BM395" i="1"/>
  <c r="CZ395" i="1" s="1"/>
  <c r="BT365" i="1"/>
  <c r="DG365" i="1" s="1"/>
  <c r="AX352" i="1"/>
  <c r="CK352" i="1" s="1"/>
  <c r="BV301" i="1"/>
  <c r="BH291" i="1"/>
  <c r="CU291" i="1" s="1"/>
  <c r="AW408" i="1"/>
  <c r="CJ408" i="1" s="1"/>
  <c r="BV369" i="1"/>
  <c r="AZ357" i="1"/>
  <c r="CM357" i="1" s="1"/>
  <c r="CB331" i="1"/>
  <c r="DN331" i="1" s="1"/>
  <c r="J330" i="5" s="1"/>
  <c r="BC254" i="1"/>
  <c r="CP254" i="1" s="1"/>
  <c r="BA365" i="1"/>
  <c r="CN365" i="1" s="1"/>
  <c r="BO372" i="1"/>
  <c r="DB372" i="1" s="1"/>
  <c r="AX345" i="1"/>
  <c r="CK345" i="1" s="1"/>
  <c r="BS282" i="1"/>
  <c r="DF282" i="1" s="1"/>
  <c r="BI295" i="1"/>
  <c r="CV295" i="1" s="1"/>
  <c r="BA284" i="1"/>
  <c r="CN284" i="1" s="1"/>
  <c r="BD384" i="1"/>
  <c r="CQ384" i="1" s="1"/>
  <c r="BL380" i="1"/>
  <c r="CY380" i="1" s="1"/>
  <c r="BG320" i="1"/>
  <c r="CT320" i="1" s="1"/>
  <c r="BF282" i="1"/>
  <c r="CS282" i="1" s="1"/>
  <c r="AX261" i="1"/>
  <c r="CK261" i="1" s="1"/>
  <c r="AY57" i="1"/>
  <c r="CL57" i="1" s="1"/>
  <c r="BX52" i="1"/>
  <c r="DK52" i="1" s="1"/>
  <c r="BE10" i="1"/>
  <c r="CR10" i="1" s="1"/>
  <c r="AU41" i="1"/>
  <c r="CH41" i="1" s="1"/>
  <c r="BD157" i="1"/>
  <c r="CQ157" i="1" s="1"/>
  <c r="CC110" i="1"/>
  <c r="DO110" i="1" s="1"/>
  <c r="K109" i="5" s="1"/>
  <c r="BM152" i="1"/>
  <c r="CZ152" i="1" s="1"/>
  <c r="BJ139" i="1"/>
  <c r="CW139" i="1" s="1"/>
  <c r="AY130" i="1"/>
  <c r="CL130" i="1" s="1"/>
  <c r="BK214" i="1"/>
  <c r="CX214" i="1" s="1"/>
  <c r="BI227" i="1"/>
  <c r="CV227" i="1" s="1"/>
  <c r="BT37" i="1"/>
  <c r="DG37" i="1" s="1"/>
  <c r="BX31" i="1"/>
  <c r="DK31" i="1" s="1"/>
  <c r="BQ46" i="1"/>
  <c r="DD46" i="1" s="1"/>
  <c r="BJ39" i="1"/>
  <c r="CW39" i="1" s="1"/>
  <c r="BJ72" i="1"/>
  <c r="CW72" i="1" s="1"/>
  <c r="BN201" i="1"/>
  <c r="DA201" i="1" s="1"/>
  <c r="BI179" i="1"/>
  <c r="CV179" i="1" s="1"/>
  <c r="BD185" i="1"/>
  <c r="CQ185" i="1" s="1"/>
  <c r="BE277" i="1"/>
  <c r="CR277" i="1" s="1"/>
  <c r="BW368" i="1"/>
  <c r="DJ368" i="1" s="1"/>
  <c r="BF341" i="1"/>
  <c r="CS341" i="1" s="1"/>
  <c r="CB278" i="1"/>
  <c r="DN278" i="1" s="1"/>
  <c r="J277" i="5" s="1"/>
  <c r="BY287" i="1"/>
  <c r="BI269" i="1"/>
  <c r="CV269" i="1" s="1"/>
  <c r="BG388" i="1"/>
  <c r="CT388" i="1" s="1"/>
  <c r="CB391" i="1"/>
  <c r="DN391" i="1" s="1"/>
  <c r="J390" i="5" s="1"/>
  <c r="BC307" i="1"/>
  <c r="CP307" i="1" s="1"/>
  <c r="BH376" i="1"/>
  <c r="CU376" i="1" s="1"/>
  <c r="BT342" i="1"/>
  <c r="DG342" i="1" s="1"/>
  <c r="BX406" i="1"/>
  <c r="DK406" i="1" s="1"/>
  <c r="AW360" i="1"/>
  <c r="CJ360" i="1" s="1"/>
  <c r="BX342" i="1"/>
  <c r="DK342" i="1" s="1"/>
  <c r="BN297" i="1"/>
  <c r="DA297" i="1" s="1"/>
  <c r="BE301" i="1"/>
  <c r="CR301" i="1" s="1"/>
  <c r="BL189" i="1"/>
  <c r="CY189" i="1" s="1"/>
  <c r="AS195" i="1"/>
  <c r="AX217" i="1"/>
  <c r="CK217" i="1" s="1"/>
  <c r="BB80" i="1"/>
  <c r="CO80" i="1" s="1"/>
  <c r="AT49" i="1"/>
  <c r="CG49" i="1" s="1"/>
  <c r="AV61" i="1"/>
  <c r="CI61" i="1" s="1"/>
  <c r="BD52" i="1"/>
  <c r="CQ52" i="1" s="1"/>
  <c r="BA78" i="1"/>
  <c r="CN78" i="1" s="1"/>
  <c r="BT297" i="1"/>
  <c r="DG297" i="1" s="1"/>
  <c r="AU232" i="1"/>
  <c r="CH232" i="1" s="1"/>
  <c r="BS147" i="1"/>
  <c r="DF147" i="1" s="1"/>
  <c r="AT157" i="1"/>
  <c r="CG157" i="1" s="1"/>
  <c r="BI204" i="1"/>
  <c r="CV204" i="1" s="1"/>
  <c r="BM48" i="1"/>
  <c r="CZ48" i="1" s="1"/>
  <c r="BD121" i="1"/>
  <c r="CQ121" i="1" s="1"/>
  <c r="BU161" i="1"/>
  <c r="BX143" i="1"/>
  <c r="DK143" i="1" s="1"/>
  <c r="AS125" i="1"/>
  <c r="BJ127" i="1"/>
  <c r="CW127" i="1" s="1"/>
  <c r="BG116" i="1"/>
  <c r="CT116" i="1" s="1"/>
  <c r="BK202" i="1"/>
  <c r="CX202" i="1" s="1"/>
  <c r="BN249" i="1"/>
  <c r="DA249" i="1" s="1"/>
  <c r="BF190" i="1"/>
  <c r="CS190" i="1" s="1"/>
  <c r="BD127" i="1"/>
  <c r="CQ127" i="1" s="1"/>
  <c r="BM27" i="1"/>
  <c r="CZ27" i="1" s="1"/>
  <c r="BN18" i="1"/>
  <c r="DA18" i="1" s="1"/>
  <c r="BZ252" i="1"/>
  <c r="DM252" i="1" s="1"/>
  <c r="BN163" i="1"/>
  <c r="DA163" i="1" s="1"/>
  <c r="BK152" i="1"/>
  <c r="CX152" i="1" s="1"/>
  <c r="AU235" i="1"/>
  <c r="CH235" i="1" s="1"/>
  <c r="BL327" i="1"/>
  <c r="CY327" i="1" s="1"/>
  <c r="BC386" i="1"/>
  <c r="CP386" i="1" s="1"/>
  <c r="BJ383" i="1"/>
  <c r="CW383" i="1" s="1"/>
  <c r="AY305" i="1"/>
  <c r="CL305" i="1" s="1"/>
  <c r="BJ353" i="1"/>
  <c r="CW353" i="1" s="1"/>
  <c r="BD334" i="1"/>
  <c r="CQ334" i="1" s="1"/>
  <c r="AZ402" i="1"/>
  <c r="CM402" i="1" s="1"/>
  <c r="BD357" i="1"/>
  <c r="CQ357" i="1" s="1"/>
  <c r="BP338" i="1"/>
  <c r="DC338" i="1" s="1"/>
  <c r="BJ295" i="1"/>
  <c r="CW295" i="1" s="1"/>
  <c r="BT278" i="1"/>
  <c r="DG278" i="1" s="1"/>
  <c r="BJ403" i="1"/>
  <c r="CW403" i="1" s="1"/>
  <c r="BJ363" i="1"/>
  <c r="CW363" i="1" s="1"/>
  <c r="BA348" i="1"/>
  <c r="CN348" i="1" s="1"/>
  <c r="BV323" i="1"/>
  <c r="BK342" i="1"/>
  <c r="CX342" i="1" s="1"/>
  <c r="AZ300" i="1"/>
  <c r="CM300" i="1" s="1"/>
  <c r="BO375" i="1"/>
  <c r="DB375" i="1" s="1"/>
  <c r="AX348" i="1"/>
  <c r="CK348" i="1" s="1"/>
  <c r="BS285" i="1"/>
  <c r="DF285" i="1" s="1"/>
  <c r="BI301" i="1"/>
  <c r="CV301" i="1" s="1"/>
  <c r="BA296" i="1"/>
  <c r="CN296" i="1" s="1"/>
  <c r="AZ36" i="1"/>
  <c r="CM36" i="1" s="1"/>
  <c r="AV16" i="1"/>
  <c r="CI16" i="1" s="1"/>
  <c r="CC107" i="1"/>
  <c r="DO107" i="1" s="1"/>
  <c r="K106" i="5" s="1"/>
  <c r="AY77" i="1"/>
  <c r="CL77" i="1" s="1"/>
  <c r="BI15" i="1"/>
  <c r="CV15" i="1" s="1"/>
  <c r="AX218" i="1"/>
  <c r="CK218" i="1" s="1"/>
  <c r="BI180" i="1"/>
  <c r="CV180" i="1" s="1"/>
  <c r="AT151" i="1"/>
  <c r="CG151" i="1" s="1"/>
  <c r="CB139" i="1"/>
  <c r="DN139" i="1" s="1"/>
  <c r="J138" i="5" s="1"/>
  <c r="BK222" i="1"/>
  <c r="CX222" i="1" s="1"/>
  <c r="BQ233" i="1"/>
  <c r="DD233" i="1" s="1"/>
  <c r="AZ50" i="1"/>
  <c r="CM50" i="1" s="1"/>
  <c r="AV30" i="1"/>
  <c r="CI30" i="1" s="1"/>
  <c r="BQ53" i="1"/>
  <c r="DD53" i="1" s="1"/>
  <c r="BZ43" i="1"/>
  <c r="DM43" i="1" s="1"/>
  <c r="AX75" i="1"/>
  <c r="CK75" i="1" s="1"/>
  <c r="BZ206" i="1"/>
  <c r="DM206" i="1" s="1"/>
  <c r="BU184" i="1"/>
  <c r="BH184" i="1"/>
  <c r="CU184" i="1" s="1"/>
  <c r="BY280" i="1"/>
  <c r="CB367" i="1"/>
  <c r="DN367" i="1" s="1"/>
  <c r="J366" i="5" s="1"/>
  <c r="BJ340" i="1"/>
  <c r="CW340" i="1" s="1"/>
  <c r="AU278" i="1"/>
  <c r="CH278" i="1" s="1"/>
  <c r="AW286" i="1"/>
  <c r="CJ286" i="1" s="1"/>
  <c r="BQ267" i="1"/>
  <c r="DD267" i="1" s="1"/>
  <c r="BK387" i="1"/>
  <c r="CX387" i="1" s="1"/>
  <c r="BF388" i="1"/>
  <c r="CS388" i="1" s="1"/>
  <c r="BG306" i="1"/>
  <c r="CT306" i="1" s="1"/>
  <c r="BG362" i="1"/>
  <c r="CT362" i="1" s="1"/>
  <c r="AZ339" i="1"/>
  <c r="CM339" i="1" s="1"/>
  <c r="BP404" i="1"/>
  <c r="DC404" i="1" s="1"/>
  <c r="CB358" i="1"/>
  <c r="DN358" i="1" s="1"/>
  <c r="J357" i="5" s="1"/>
  <c r="AV341" i="1"/>
  <c r="CI341" i="1" s="1"/>
  <c r="BR296" i="1"/>
  <c r="DE296" i="1" s="1"/>
  <c r="AZ281" i="1"/>
  <c r="CM281" i="1" s="1"/>
  <c r="BX241" i="1"/>
  <c r="DK241" i="1" s="1"/>
  <c r="AT374" i="1"/>
  <c r="CG374" i="1" s="1"/>
  <c r="BY366" i="1"/>
  <c r="BG340" i="1"/>
  <c r="CT340" i="1" s="1"/>
  <c r="BK258" i="1"/>
  <c r="CX258" i="1" s="1"/>
  <c r="BY240" i="1"/>
  <c r="BY116" i="1"/>
  <c r="BY76" i="1"/>
  <c r="AS71" i="1"/>
  <c r="BI58" i="1"/>
  <c r="CV58" i="1" s="1"/>
  <c r="BE105" i="1"/>
  <c r="CR105" i="1" s="1"/>
  <c r="BG70" i="1"/>
  <c r="CT70" i="1" s="1"/>
  <c r="BE68" i="1"/>
  <c r="CR68" i="1" s="1"/>
  <c r="BU55" i="1"/>
  <c r="BR85" i="1"/>
  <c r="DE85" i="1" s="1"/>
  <c r="BZ235" i="1"/>
  <c r="DM235" i="1" s="1"/>
  <c r="BY205" i="1"/>
  <c r="CC194" i="1"/>
  <c r="DO194" i="1" s="1"/>
  <c r="K193" i="5" s="1"/>
  <c r="CC348" i="1"/>
  <c r="DO348" i="1" s="1"/>
  <c r="K347" i="5" s="1"/>
  <c r="AZ118" i="1"/>
  <c r="CM118" i="1" s="1"/>
  <c r="BV230" i="1"/>
  <c r="BD142" i="1"/>
  <c r="CQ142" i="1" s="1"/>
  <c r="BE124" i="1"/>
  <c r="CR124" i="1" s="1"/>
  <c r="BF125" i="1"/>
  <c r="CS125" i="1" s="1"/>
  <c r="AU116" i="1"/>
  <c r="CH116" i="1" s="1"/>
  <c r="BO198" i="1"/>
  <c r="DB198" i="1" s="1"/>
  <c r="BB248" i="1"/>
  <c r="CO248" i="1" s="1"/>
  <c r="BU393" i="1"/>
  <c r="BG363" i="1"/>
  <c r="CT363" i="1" s="1"/>
  <c r="BT347" i="1"/>
  <c r="DG347" i="1" s="1"/>
  <c r="AT300" i="1"/>
  <c r="CG300" i="1" s="1"/>
  <c r="BX287" i="1"/>
  <c r="DK287" i="1" s="1"/>
  <c r="BE406" i="1"/>
  <c r="CR406" i="1" s="1"/>
  <c r="AT368" i="1"/>
  <c r="CG368" i="1" s="1"/>
  <c r="AV354" i="1"/>
  <c r="CI354" i="1" s="1"/>
  <c r="BL329" i="1"/>
  <c r="CY329" i="1" s="1"/>
  <c r="AZ376" i="1"/>
  <c r="CM376" i="1" s="1"/>
  <c r="BK330" i="1"/>
  <c r="CX330" i="1" s="1"/>
  <c r="BW370" i="1"/>
  <c r="DJ370" i="1" s="1"/>
  <c r="BF343" i="1"/>
  <c r="CS343" i="1" s="1"/>
  <c r="CB280" i="1"/>
  <c r="DN280" i="1" s="1"/>
  <c r="J279" i="5" s="1"/>
  <c r="BY291" i="1"/>
  <c r="AW277" i="1"/>
  <c r="CJ277" i="1" s="1"/>
  <c r="BS407" i="1"/>
  <c r="DF407" i="1" s="1"/>
  <c r="CC376" i="1"/>
  <c r="DO376" i="1" s="1"/>
  <c r="K375" i="5" s="1"/>
  <c r="BO318" i="1"/>
  <c r="DB318" i="1" s="1"/>
  <c r="BN280" i="1"/>
  <c r="DA280" i="1" s="1"/>
  <c r="BF259" i="1"/>
  <c r="CS259" i="1" s="1"/>
  <c r="AY65" i="1"/>
  <c r="CL65" i="1" s="1"/>
  <c r="BO57" i="1"/>
  <c r="DB57" i="1" s="1"/>
  <c r="BM217" i="1"/>
  <c r="CZ217" i="1" s="1"/>
  <c r="BK49" i="1"/>
  <c r="CX49" i="1" s="1"/>
  <c r="AX172" i="1"/>
  <c r="CK172" i="1" s="1"/>
  <c r="BL114" i="1"/>
  <c r="CY114" i="1" s="1"/>
  <c r="BI113" i="1"/>
  <c r="CV113" i="1" s="1"/>
  <c r="BZ119" i="1"/>
  <c r="DM119" i="1" s="1"/>
  <c r="BO110" i="1"/>
  <c r="DB110" i="1" s="1"/>
  <c r="AY193" i="1"/>
  <c r="CL193" i="1" s="1"/>
  <c r="BL234" i="1"/>
  <c r="CY234" i="1" s="1"/>
  <c r="AY347" i="1"/>
  <c r="CL347" i="1" s="1"/>
  <c r="BX194" i="1"/>
  <c r="DK194" i="1" s="1"/>
  <c r="BQ205" i="1"/>
  <c r="DD205" i="1" s="1"/>
  <c r="BJ235" i="1"/>
  <c r="CW235" i="1" s="1"/>
  <c r="BN85" i="1"/>
  <c r="DA85" i="1" s="1"/>
  <c r="BP55" i="1"/>
  <c r="DC55" i="1" s="1"/>
  <c r="AZ68" i="1"/>
  <c r="CM68" i="1" s="1"/>
  <c r="BL66" i="1"/>
  <c r="CY66" i="1" s="1"/>
  <c r="BM99" i="1"/>
  <c r="CZ99" i="1" s="1"/>
  <c r="AY241" i="1"/>
  <c r="CL241" i="1" s="1"/>
  <c r="BZ237" i="1"/>
  <c r="DM237" i="1" s="1"/>
  <c r="AU153" i="1"/>
  <c r="CH153" i="1" s="1"/>
  <c r="BF162" i="1"/>
  <c r="CS162" i="1" s="1"/>
  <c r="BF231" i="1"/>
  <c r="CS231" i="1" s="1"/>
  <c r="AW62" i="1"/>
  <c r="CJ62" i="1" s="1"/>
  <c r="BP74" i="1"/>
  <c r="DC74" i="1" s="1"/>
  <c r="BJ205" i="1"/>
  <c r="CW205" i="1" s="1"/>
  <c r="CC118" i="1"/>
  <c r="DO118" i="1" s="1"/>
  <c r="K117" i="5" s="1"/>
  <c r="AW100" i="1"/>
  <c r="CJ100" i="1" s="1"/>
  <c r="AT115" i="1"/>
  <c r="CG115" i="1" s="1"/>
  <c r="CB103" i="1"/>
  <c r="DN103" i="1" s="1"/>
  <c r="J102" i="5" s="1"/>
  <c r="BC188" i="1"/>
  <c r="CP188" i="1" s="1"/>
  <c r="BX227" i="1"/>
  <c r="DK227" i="1" s="1"/>
  <c r="BX108" i="1"/>
  <c r="DK108" i="1" s="1"/>
  <c r="BL77" i="1"/>
  <c r="CY77" i="1" s="1"/>
  <c r="BM43" i="1"/>
  <c r="CZ43" i="1" s="1"/>
  <c r="BN34" i="1"/>
  <c r="DA34" i="1" s="1"/>
  <c r="BV65" i="1"/>
  <c r="BB188" i="1"/>
  <c r="CO188" i="1" s="1"/>
  <c r="BK168" i="1"/>
  <c r="CX168" i="1" s="1"/>
  <c r="AV175" i="1"/>
  <c r="CI175" i="1" s="1"/>
  <c r="AW253" i="1"/>
  <c r="CJ253" i="1" s="1"/>
  <c r="AU379" i="1"/>
  <c r="CH379" i="1" s="1"/>
  <c r="BK352" i="1"/>
  <c r="CX352" i="1" s="1"/>
  <c r="AY289" i="1"/>
  <c r="CL289" i="1" s="1"/>
  <c r="BE308" i="1"/>
  <c r="CR308" i="1" s="1"/>
  <c r="BH312" i="1"/>
  <c r="CU312" i="1" s="1"/>
  <c r="BO404" i="1"/>
  <c r="DB404" i="1" s="1"/>
  <c r="BT374" i="1"/>
  <c r="DG374" i="1" s="1"/>
  <c r="BK317" i="1"/>
  <c r="CX317" i="1" s="1"/>
  <c r="BJ279" i="1"/>
  <c r="CW279" i="1" s="1"/>
  <c r="BB258" i="1"/>
  <c r="CO258" i="1" s="1"/>
  <c r="BM401" i="1"/>
  <c r="CZ401" i="1" s="1"/>
  <c r="BQ377" i="1"/>
  <c r="DD377" i="1" s="1"/>
  <c r="BA332" i="1"/>
  <c r="CN332" i="1" s="1"/>
  <c r="BV307" i="1"/>
  <c r="BH303" i="1"/>
  <c r="CU303" i="1" s="1"/>
  <c r="CC252" i="1"/>
  <c r="DO252" i="1" s="1"/>
  <c r="K251" i="5" s="1"/>
  <c r="BM387" i="1"/>
  <c r="CZ387" i="1" s="1"/>
  <c r="AX332" i="1"/>
  <c r="CK332" i="1" s="1"/>
  <c r="BG408" i="1"/>
  <c r="CT408" i="1" s="1"/>
  <c r="BO269" i="1"/>
  <c r="DB269" i="1" s="1"/>
  <c r="AS252" i="1"/>
  <c r="AV74" i="1"/>
  <c r="CI74" i="1" s="1"/>
  <c r="AV48" i="1"/>
  <c r="CI48" i="1" s="1"/>
  <c r="AZ16" i="1"/>
  <c r="CM16" i="1" s="1"/>
  <c r="BD10" i="1"/>
  <c r="CQ10" i="1" s="1"/>
  <c r="BQ45" i="1"/>
  <c r="DD45" i="1" s="1"/>
  <c r="BB36" i="1"/>
  <c r="CO36" i="1" s="1"/>
  <c r="BJ67" i="1"/>
  <c r="CW67" i="1" s="1"/>
  <c r="BN191" i="1"/>
  <c r="DA191" i="1" s="1"/>
  <c r="AY170" i="1"/>
  <c r="CL170" i="1" s="1"/>
  <c r="BT176" i="1"/>
  <c r="DG176" i="1" s="1"/>
  <c r="BI256" i="1"/>
  <c r="CV256" i="1" s="1"/>
  <c r="CC163" i="1"/>
  <c r="DO163" i="1" s="1"/>
  <c r="K162" i="5" s="1"/>
  <c r="BD223" i="1"/>
  <c r="CQ223" i="1" s="1"/>
  <c r="BS183" i="1"/>
  <c r="DF183" i="1" s="1"/>
  <c r="AY101" i="1"/>
  <c r="CL101" i="1" s="1"/>
  <c r="BB112" i="1"/>
  <c r="CO112" i="1" s="1"/>
  <c r="AW98" i="1"/>
  <c r="CJ98" i="1" s="1"/>
  <c r="BT102" i="1"/>
  <c r="DG102" i="1" s="1"/>
  <c r="BE139" i="1"/>
  <c r="CR139" i="1" s="1"/>
  <c r="BS23" i="1"/>
  <c r="DF23" i="1" s="1"/>
  <c r="BI268" i="1"/>
  <c r="CV268" i="1" s="1"/>
  <c r="CC180" i="1"/>
  <c r="DO180" i="1" s="1"/>
  <c r="K179" i="5" s="1"/>
  <c r="BE174" i="1"/>
  <c r="CR174" i="1" s="1"/>
  <c r="BZ192" i="1"/>
  <c r="DM192" i="1" s="1"/>
  <c r="AX68" i="1"/>
  <c r="CK68" i="1" s="1"/>
  <c r="BD104" i="1"/>
  <c r="CQ104" i="1" s="1"/>
  <c r="BV190" i="1"/>
  <c r="BE127" i="1"/>
  <c r="CR127" i="1" s="1"/>
  <c r="CC150" i="1"/>
  <c r="DO150" i="1" s="1"/>
  <c r="K149" i="5" s="1"/>
  <c r="AW132" i="1"/>
  <c r="CJ132" i="1" s="1"/>
  <c r="AT131" i="1"/>
  <c r="CG131" i="1" s="1"/>
  <c r="CB119" i="1"/>
  <c r="DN119" i="1" s="1"/>
  <c r="J118" i="5" s="1"/>
  <c r="AU206" i="1"/>
  <c r="CH206" i="1" s="1"/>
  <c r="BL279" i="1"/>
  <c r="CY279" i="1" s="1"/>
  <c r="BL31" i="1"/>
  <c r="CY31" i="1" s="1"/>
  <c r="BP25" i="1"/>
  <c r="DC25" i="1" s="1"/>
  <c r="BE45" i="1"/>
  <c r="CR45" i="1" s="1"/>
  <c r="BF36" i="1"/>
  <c r="CS36" i="1" s="1"/>
  <c r="BN67" i="1"/>
  <c r="DA67" i="1" s="1"/>
  <c r="BV191" i="1"/>
  <c r="BC170" i="1"/>
  <c r="CP170" i="1" s="1"/>
  <c r="BX176" i="1"/>
  <c r="DK176" i="1" s="1"/>
  <c r="BQ256" i="1"/>
  <c r="DD256" i="1" s="1"/>
  <c r="BC377" i="1"/>
  <c r="CP377" i="1" s="1"/>
  <c r="AX350" i="1"/>
  <c r="CK350" i="1" s="1"/>
  <c r="BG287" i="1"/>
  <c r="CT287" i="1" s="1"/>
  <c r="BU304" i="1"/>
  <c r="BY302" i="1"/>
  <c r="AU401" i="1"/>
  <c r="CH401" i="1" s="1"/>
  <c r="AZ371" i="1"/>
  <c r="CM371" i="1" s="1"/>
  <c r="BS315" i="1"/>
  <c r="DF315" i="1" s="1"/>
  <c r="BR277" i="1"/>
  <c r="DE277" i="1" s="1"/>
  <c r="BJ256" i="1"/>
  <c r="CW256" i="1" s="1"/>
  <c r="BU399" i="1"/>
  <c r="AW374" i="1"/>
  <c r="CJ374" i="1" s="1"/>
  <c r="BX370" i="1"/>
  <c r="DK370" i="1" s="1"/>
  <c r="AT306" i="1"/>
  <c r="CG306" i="1" s="1"/>
  <c r="BX299" i="1"/>
  <c r="DK299" i="1" s="1"/>
  <c r="AZ251" i="1"/>
  <c r="CM251" i="1" s="1"/>
  <c r="AS384" i="1"/>
  <c r="BF330" i="1"/>
  <c r="CS330" i="1" s="1"/>
  <c r="AS368" i="1"/>
  <c r="BW267" i="1"/>
  <c r="DJ267" i="1" s="1"/>
  <c r="BA250" i="1"/>
  <c r="CN250" i="1" s="1"/>
  <c r="BM79" i="1"/>
  <c r="CZ79" i="1" s="1"/>
  <c r="AS52" i="1"/>
  <c r="BL165" i="1"/>
  <c r="CY165" i="1" s="1"/>
  <c r="BT119" i="1"/>
  <c r="DG119" i="1" s="1"/>
  <c r="AW26" i="1"/>
  <c r="CJ26" i="1" s="1"/>
  <c r="BR16" i="1"/>
  <c r="DE16" i="1" s="1"/>
  <c r="AT226" i="1"/>
  <c r="CG226" i="1" s="1"/>
  <c r="BR161" i="1"/>
  <c r="DE161" i="1" s="1"/>
  <c r="BO150" i="1"/>
  <c r="DB150" i="1" s="1"/>
  <c r="AY233" i="1"/>
  <c r="CL233" i="1" s="1"/>
  <c r="AV287" i="1"/>
  <c r="CI287" i="1" s="1"/>
  <c r="AW79" i="1"/>
  <c r="CJ79" i="1" s="1"/>
  <c r="BS51" i="1"/>
  <c r="DF51" i="1" s="1"/>
  <c r="BH58" i="1"/>
  <c r="CU58" i="1" s="1"/>
  <c r="BJ47" i="1"/>
  <c r="CW47" i="1" s="1"/>
  <c r="BR78" i="1"/>
  <c r="DE78" i="1" s="1"/>
  <c r="AT214" i="1"/>
  <c r="CG214" i="1" s="1"/>
  <c r="BY191" i="1"/>
  <c r="CC187" i="1"/>
  <c r="DO187" i="1" s="1"/>
  <c r="K186" i="5" s="1"/>
  <c r="AW295" i="1"/>
  <c r="CJ295" i="1" s="1"/>
  <c r="BO401" i="1"/>
  <c r="DB401" i="1" s="1"/>
  <c r="BZ336" i="1"/>
  <c r="DM336" i="1" s="1"/>
  <c r="BK274" i="1"/>
  <c r="CX274" i="1" s="1"/>
  <c r="AS279" i="1"/>
  <c r="BM260" i="1"/>
  <c r="CZ260" i="1" s="1"/>
  <c r="CB383" i="1"/>
  <c r="DN383" i="1" s="1"/>
  <c r="J382" i="5" s="1"/>
  <c r="BI378" i="1"/>
  <c r="CV378" i="1" s="1"/>
  <c r="BW302" i="1"/>
  <c r="DJ302" i="1" s="1"/>
  <c r="CC342" i="1"/>
  <c r="DO342" i="1" s="1"/>
  <c r="K341" i="5" s="1"/>
  <c r="BC327" i="1"/>
  <c r="CP327" i="1" s="1"/>
  <c r="BL397" i="1"/>
  <c r="CY397" i="1" s="1"/>
  <c r="BA354" i="1"/>
  <c r="CN354" i="1" s="1"/>
  <c r="CC333" i="1"/>
  <c r="DO333" i="1" s="1"/>
  <c r="K332" i="5" s="1"/>
  <c r="AX293" i="1"/>
  <c r="CK293" i="1" s="1"/>
  <c r="AV274" i="1"/>
  <c r="CI274" i="1" s="1"/>
  <c r="BU408" i="1"/>
  <c r="BJ370" i="1"/>
  <c r="CW370" i="1" s="1"/>
  <c r="BG358" i="1"/>
  <c r="CT358" i="1" s="1"/>
  <c r="BC333" i="1"/>
  <c r="CP333" i="1" s="1"/>
  <c r="CB254" i="1"/>
  <c r="DN254" i="1" s="1"/>
  <c r="J253" i="5" s="1"/>
  <c r="BE237" i="1"/>
  <c r="CR237" i="1" s="1"/>
  <c r="AW131" i="1"/>
  <c r="CJ131" i="1" s="1"/>
  <c r="BY90" i="1"/>
  <c r="BT75" i="1"/>
  <c r="DG75" i="1" s="1"/>
  <c r="BQ72" i="1"/>
  <c r="DD72" i="1" s="1"/>
  <c r="AS148" i="1"/>
  <c r="BM109" i="1"/>
  <c r="CZ109" i="1" s="1"/>
  <c r="BH99" i="1"/>
  <c r="CU99" i="1" s="1"/>
  <c r="BM80" i="1"/>
  <c r="CZ80" i="1" s="1"/>
  <c r="BJ103" i="1"/>
  <c r="CW103" i="1" s="1"/>
  <c r="BG92" i="1"/>
  <c r="CT92" i="1" s="1"/>
  <c r="CB174" i="1"/>
  <c r="DN174" i="1" s="1"/>
  <c r="J173" i="5" s="1"/>
  <c r="BL214" i="1"/>
  <c r="CY214" i="1" s="1"/>
  <c r="BS39" i="1"/>
  <c r="DF39" i="1" s="1"/>
  <c r="AU44" i="1"/>
  <c r="CH44" i="1" s="1"/>
  <c r="AS194" i="1"/>
  <c r="BP163" i="1"/>
  <c r="DC163" i="1" s="1"/>
  <c r="BQ145" i="1"/>
  <c r="DD145" i="1" s="1"/>
  <c r="AT136" i="1"/>
  <c r="CG136" i="1" s="1"/>
  <c r="BS126" i="1"/>
  <c r="DF126" i="1" s="1"/>
  <c r="AU211" i="1"/>
  <c r="CH211" i="1" s="1"/>
  <c r="AS224" i="1"/>
  <c r="BD391" i="1"/>
  <c r="CQ391" i="1" s="1"/>
  <c r="BI350" i="1"/>
  <c r="CV350" i="1" s="1"/>
  <c r="BA328" i="1"/>
  <c r="CN328" i="1" s="1"/>
  <c r="BF289" i="1"/>
  <c r="CS289" i="1" s="1"/>
  <c r="AX268" i="1"/>
  <c r="CK268" i="1" s="1"/>
  <c r="BF397" i="1"/>
  <c r="CS397" i="1" s="1"/>
  <c r="BF357" i="1"/>
  <c r="CS357" i="1" s="1"/>
  <c r="AW342" i="1"/>
  <c r="CJ342" i="1" s="1"/>
  <c r="BR317" i="1"/>
  <c r="DE317" i="1" s="1"/>
  <c r="AZ323" i="1"/>
  <c r="CM323" i="1" s="1"/>
  <c r="BT275" i="1"/>
  <c r="DG275" i="1" s="1"/>
  <c r="BQ388" i="1"/>
  <c r="DD388" i="1" s="1"/>
  <c r="BR332" i="1"/>
  <c r="DE332" i="1" s="1"/>
  <c r="BC270" i="1"/>
  <c r="CP270" i="1" s="1"/>
  <c r="BM270" i="1"/>
  <c r="CZ270" i="1" s="1"/>
  <c r="BM252" i="1"/>
  <c r="CZ252" i="1" s="1"/>
  <c r="AU389" i="1"/>
  <c r="CH389" i="1" s="1"/>
  <c r="BL396" i="1"/>
  <c r="CY396" i="1" s="1"/>
  <c r="CB307" i="1"/>
  <c r="DN307" i="1" s="1"/>
  <c r="J306" i="5" s="1"/>
  <c r="BZ269" i="1"/>
  <c r="DM269" i="1" s="1"/>
  <c r="BH345" i="1"/>
  <c r="CU345" i="1" s="1"/>
  <c r="AZ130" i="1"/>
  <c r="CM130" i="1" s="1"/>
  <c r="BH90" i="1"/>
  <c r="CU90" i="1" s="1"/>
  <c r="BM16" i="1"/>
  <c r="CZ16" i="1" s="1"/>
  <c r="BQ71" i="1"/>
  <c r="DD71" i="1" s="1"/>
  <c r="BR203" i="1"/>
  <c r="DE203" i="1" s="1"/>
  <c r="BP121" i="1"/>
  <c r="DC121" i="1" s="1"/>
  <c r="BE106" i="1"/>
  <c r="CR106" i="1" s="1"/>
  <c r="BF116" i="1"/>
  <c r="CS116" i="1" s="1"/>
  <c r="AU107" i="1"/>
  <c r="CH107" i="1" s="1"/>
  <c r="BO189" i="1"/>
  <c r="DB189" i="1" s="1"/>
  <c r="CC230" i="1"/>
  <c r="DO230" i="1" s="1"/>
  <c r="K229" i="5" s="1"/>
  <c r="CC127" i="1"/>
  <c r="DO127" i="1" s="1"/>
  <c r="K126" i="5" s="1"/>
  <c r="CC89" i="1"/>
  <c r="DO89" i="1" s="1"/>
  <c r="K88" i="5" s="1"/>
  <c r="BI16" i="1"/>
  <c r="CV16" i="1" s="1"/>
  <c r="BV241" i="1"/>
  <c r="BE193" i="1"/>
  <c r="CR193" i="1" s="1"/>
  <c r="AT156" i="1"/>
  <c r="CG156" i="1" s="1"/>
  <c r="CB144" i="1"/>
  <c r="DN144" i="1" s="1"/>
  <c r="J143" i="5" s="1"/>
  <c r="AU231" i="1"/>
  <c r="CH231" i="1" s="1"/>
  <c r="BL261" i="1"/>
  <c r="CY261" i="1" s="1"/>
  <c r="BC390" i="1"/>
  <c r="CP390" i="1" s="1"/>
  <c r="BP406" i="1"/>
  <c r="DC406" i="1" s="1"/>
  <c r="AY309" i="1"/>
  <c r="CL309" i="1" s="1"/>
  <c r="AX271" i="1"/>
  <c r="CK271" i="1" s="1"/>
  <c r="BV350" i="1"/>
  <c r="BA393" i="1"/>
  <c r="CN393" i="1" s="1"/>
  <c r="BP362" i="1"/>
  <c r="DC362" i="1" s="1"/>
  <c r="BP346" i="1"/>
  <c r="DC346" i="1" s="1"/>
  <c r="BJ299" i="1"/>
  <c r="CW299" i="1" s="1"/>
  <c r="BT286" i="1"/>
  <c r="DG286" i="1" s="1"/>
  <c r="CC408" i="1"/>
  <c r="DO408" i="1" s="1"/>
  <c r="K407" i="5" s="1"/>
  <c r="BJ367" i="1"/>
  <c r="CW367" i="1" s="1"/>
  <c r="BY45" i="1"/>
  <c r="AW199" i="1"/>
  <c r="CJ199" i="1" s="1"/>
  <c r="BR155" i="1"/>
  <c r="DE155" i="1" s="1"/>
  <c r="BG146" i="1"/>
  <c r="CT146" i="1" s="1"/>
  <c r="BK232" i="1"/>
  <c r="CX232" i="1" s="1"/>
  <c r="BX304" i="1"/>
  <c r="DK304" i="1" s="1"/>
  <c r="AS80" i="1"/>
  <c r="BK53" i="1"/>
  <c r="CX53" i="1" s="1"/>
  <c r="BD59" i="1"/>
  <c r="CQ59" i="1" s="1"/>
  <c r="BR47" i="1"/>
  <c r="DE47" i="1" s="1"/>
  <c r="BZ78" i="1"/>
  <c r="DM78" i="1" s="1"/>
  <c r="AT218" i="1"/>
  <c r="CG218" i="1" s="1"/>
  <c r="BY195" i="1"/>
  <c r="BT191" i="1"/>
  <c r="DG191" i="1" s="1"/>
  <c r="BX312" i="1"/>
  <c r="DK312" i="1" s="1"/>
  <c r="BQ139" i="1"/>
  <c r="DD139" i="1" s="1"/>
  <c r="BV134" i="1"/>
  <c r="BS123" i="1"/>
  <c r="DF123" i="1" s="1"/>
  <c r="AU208" i="1"/>
  <c r="CH208" i="1" s="1"/>
  <c r="BD315" i="1"/>
  <c r="CQ315" i="1" s="1"/>
  <c r="BL19" i="1"/>
  <c r="CY19" i="1" s="1"/>
  <c r="BT147" i="1"/>
  <c r="DG147" i="1" s="1"/>
  <c r="BY30" i="1"/>
  <c r="BJ21" i="1"/>
  <c r="CW21" i="1" s="1"/>
  <c r="BR52" i="1"/>
  <c r="DE52" i="1" s="1"/>
  <c r="BJ166" i="1"/>
  <c r="CW166" i="1" s="1"/>
  <c r="BG155" i="1"/>
  <c r="CT155" i="1" s="1"/>
  <c r="BT255" i="1"/>
  <c r="DG255" i="1" s="1"/>
  <c r="BK243" i="1"/>
  <c r="CX243" i="1" s="1"/>
  <c r="BZ48" i="1"/>
  <c r="DM48" i="1" s="1"/>
  <c r="AT105" i="1"/>
  <c r="CG105" i="1" s="1"/>
  <c r="CB93" i="1"/>
  <c r="DN93" i="1" s="1"/>
  <c r="J92" i="5" s="1"/>
  <c r="BK176" i="1"/>
  <c r="CX176" i="1" s="1"/>
  <c r="AV216" i="1"/>
  <c r="CI216" i="1" s="1"/>
  <c r="BS43" i="1"/>
  <c r="DF43" i="1" s="1"/>
  <c r="BW63" i="1"/>
  <c r="DJ63" i="1" s="1"/>
  <c r="BN233" i="1"/>
  <c r="DA233" i="1" s="1"/>
  <c r="BB189" i="1"/>
  <c r="CO189" i="1" s="1"/>
  <c r="BA161" i="1"/>
  <c r="CN161" i="1" s="1"/>
  <c r="BV143" i="1"/>
  <c r="BS132" i="1"/>
  <c r="DF132" i="1" s="1"/>
  <c r="BC215" i="1"/>
  <c r="CP215" i="1" s="1"/>
  <c r="BI226" i="1"/>
  <c r="CV226" i="1" s="1"/>
  <c r="BL52" i="1"/>
  <c r="CY52" i="1" s="1"/>
  <c r="AV65" i="1"/>
  <c r="CI65" i="1" s="1"/>
  <c r="AU65" i="1"/>
  <c r="CH65" i="1" s="1"/>
  <c r="AW99" i="1"/>
  <c r="CJ99" i="1" s="1"/>
  <c r="BE245" i="1"/>
  <c r="CR245" i="1" s="1"/>
  <c r="CB262" i="1"/>
  <c r="DN262" i="1" s="1"/>
  <c r="J261" i="5" s="1"/>
  <c r="BH349" i="1"/>
  <c r="CU349" i="1" s="1"/>
  <c r="BJ325" i="1"/>
  <c r="CW325" i="1" s="1"/>
  <c r="BJ378" i="1"/>
  <c r="CW378" i="1" s="1"/>
  <c r="BD246" i="1"/>
  <c r="CQ246" i="1" s="1"/>
  <c r="AV290" i="1"/>
  <c r="CI290" i="1" s="1"/>
  <c r="BT335" i="1"/>
  <c r="DG335" i="1" s="1"/>
  <c r="BD399" i="1"/>
  <c r="CQ399" i="1" s="1"/>
  <c r="BL346" i="1"/>
  <c r="CY346" i="1" s="1"/>
  <c r="BA380" i="1"/>
  <c r="CN380" i="1" s="1"/>
  <c r="BE262" i="1"/>
  <c r="CR262" i="1" s="1"/>
  <c r="BG275" i="1"/>
  <c r="CT275" i="1" s="1"/>
  <c r="AY405" i="1"/>
  <c r="CL405" i="1" s="1"/>
  <c r="BX188" i="1"/>
  <c r="DK188" i="1" s="1"/>
  <c r="BR208" i="1"/>
  <c r="DE208" i="1" s="1"/>
  <c r="AT43" i="1"/>
  <c r="CG43" i="1" s="1"/>
  <c r="CC38" i="1"/>
  <c r="DO38" i="1" s="1"/>
  <c r="K37" i="5" s="1"/>
  <c r="BX191" i="1"/>
  <c r="DK191" i="1" s="1"/>
  <c r="BV47" i="1"/>
  <c r="BJ213" i="1"/>
  <c r="CW213" i="1" s="1"/>
  <c r="BB307" i="1"/>
  <c r="CO307" i="1" s="1"/>
  <c r="AV344" i="1"/>
  <c r="CI344" i="1" s="1"/>
  <c r="BS388" i="1"/>
  <c r="DF388" i="1" s="1"/>
  <c r="BR341" i="1"/>
  <c r="DE341" i="1" s="1"/>
  <c r="BD327" i="1"/>
  <c r="CQ327" i="1" s="1"/>
  <c r="BD213" i="1"/>
  <c r="CQ213" i="1" s="1"/>
  <c r="AW73" i="1"/>
  <c r="CJ73" i="1" s="1"/>
  <c r="BE257" i="1"/>
  <c r="CR257" i="1" s="1"/>
  <c r="AX66" i="1"/>
  <c r="CK66" i="1" s="1"/>
  <c r="BL45" i="1"/>
  <c r="CY45" i="1" s="1"/>
  <c r="BL135" i="1"/>
  <c r="CY135" i="1" s="1"/>
  <c r="BB389" i="1"/>
  <c r="CO389" i="1" s="1"/>
  <c r="BX378" i="1"/>
  <c r="DK378" i="1" s="1"/>
  <c r="BL320" i="1"/>
  <c r="CY320" i="1" s="1"/>
  <c r="AT396" i="1"/>
  <c r="CG396" i="1" s="1"/>
  <c r="AW349" i="1"/>
  <c r="CJ349" i="1" s="1"/>
  <c r="BW129" i="1"/>
  <c r="DJ129" i="1" s="1"/>
  <c r="BM213" i="1"/>
  <c r="CZ213" i="1" s="1"/>
  <c r="BL221" i="1"/>
  <c r="CY221" i="1" s="1"/>
  <c r="CB181" i="1"/>
  <c r="DN181" i="1" s="1"/>
  <c r="J180" i="5" s="1"/>
  <c r="BG99" i="1"/>
  <c r="CT99" i="1" s="1"/>
  <c r="BJ110" i="1"/>
  <c r="CW110" i="1" s="1"/>
  <c r="BM94" i="1"/>
  <c r="CZ94" i="1" s="1"/>
  <c r="BI63" i="1"/>
  <c r="CV63" i="1" s="1"/>
  <c r="AZ41" i="1"/>
  <c r="CM41" i="1" s="1"/>
  <c r="BS63" i="1"/>
  <c r="DF63" i="1" s="1"/>
  <c r="BM232" i="1"/>
  <c r="CZ232" i="1" s="1"/>
  <c r="BO219" i="1"/>
  <c r="DB219" i="1" s="1"/>
  <c r="BC135" i="1"/>
  <c r="CP135" i="1" s="1"/>
  <c r="BN144" i="1"/>
  <c r="DA144" i="1" s="1"/>
  <c r="BU162" i="1"/>
  <c r="CC161" i="1"/>
  <c r="DO161" i="1" s="1"/>
  <c r="K160" i="5" s="1"/>
  <c r="BH146" i="1"/>
  <c r="CU146" i="1" s="1"/>
  <c r="AS31" i="1"/>
  <c r="BN21" i="1"/>
  <c r="DA21" i="1" s="1"/>
  <c r="BN54" i="1"/>
  <c r="DA54" i="1" s="1"/>
  <c r="BF168" i="1"/>
  <c r="CS168" i="1" s="1"/>
  <c r="BC157" i="1"/>
  <c r="CP157" i="1" s="1"/>
  <c r="CC271" i="1"/>
  <c r="DO271" i="1" s="1"/>
  <c r="K270" i="5" s="1"/>
  <c r="BG245" i="1"/>
  <c r="CT245" i="1" s="1"/>
  <c r="AS120" i="1"/>
  <c r="BU79" i="1"/>
  <c r="BH74" i="1"/>
  <c r="CU74" i="1" s="1"/>
  <c r="BI62" i="1"/>
  <c r="CV62" i="1" s="1"/>
  <c r="BR90" i="1"/>
  <c r="DE90" i="1" s="1"/>
  <c r="BO79" i="1"/>
  <c r="DB79" i="1" s="1"/>
  <c r="BY215" i="1"/>
  <c r="CC199" i="1"/>
  <c r="DO199" i="1" s="1"/>
  <c r="K198" i="5" s="1"/>
  <c r="BH239" i="1"/>
  <c r="CU239" i="1" s="1"/>
  <c r="BR379" i="1"/>
  <c r="DE379" i="1" s="1"/>
  <c r="BR326" i="1"/>
  <c r="DE326" i="1" s="1"/>
  <c r="BR352" i="1"/>
  <c r="DE352" i="1" s="1"/>
  <c r="AY264" i="1"/>
  <c r="CL264" i="1" s="1"/>
  <c r="BM246" i="1"/>
  <c r="CZ246" i="1" s="1"/>
  <c r="BK382" i="1"/>
  <c r="CX382" i="1" s="1"/>
  <c r="AS358" i="1"/>
  <c r="BO292" i="1"/>
  <c r="DB292" i="1" s="1"/>
  <c r="BA315" i="1"/>
  <c r="CN315" i="1" s="1"/>
  <c r="BL352" i="1"/>
  <c r="CY352" i="1" s="1"/>
  <c r="BX384" i="1"/>
  <c r="DK384" i="1" s="1"/>
  <c r="BP381" i="1"/>
  <c r="DC381" i="1" s="1"/>
  <c r="CB320" i="1"/>
  <c r="DN320" i="1" s="1"/>
  <c r="J319" i="5" s="1"/>
  <c r="BZ282" i="1"/>
  <c r="DM282" i="1" s="1"/>
  <c r="BR261" i="1"/>
  <c r="DE261" i="1" s="1"/>
  <c r="BB400" i="1"/>
  <c r="CO400" i="1" s="1"/>
  <c r="BB360" i="1"/>
  <c r="CO360" i="1" s="1"/>
  <c r="AS345" i="1"/>
  <c r="BN320" i="1"/>
  <c r="DA320" i="1" s="1"/>
  <c r="BE330" i="1"/>
  <c r="CR330" i="1" s="1"/>
  <c r="BD287" i="1"/>
  <c r="CQ287" i="1" s="1"/>
  <c r="BO14" i="1"/>
  <c r="DB14" i="1" s="1"/>
  <c r="BU131" i="1"/>
  <c r="CC155" i="1"/>
  <c r="DO155" i="1" s="1"/>
  <c r="K154" i="5" s="1"/>
  <c r="BY114" i="1"/>
  <c r="BH91" i="1"/>
  <c r="CU91" i="1" s="1"/>
  <c r="AY74" i="1"/>
  <c r="CL74" i="1" s="1"/>
  <c r="BJ99" i="1"/>
  <c r="CW99" i="1" s="1"/>
  <c r="BG88" i="1"/>
  <c r="CT88" i="1" s="1"/>
  <c r="AU359" i="1"/>
  <c r="CH359" i="1" s="1"/>
  <c r="BT208" i="1"/>
  <c r="DG208" i="1" s="1"/>
  <c r="BS19" i="1"/>
  <c r="DF19" i="1" s="1"/>
  <c r="BK32" i="1"/>
  <c r="CX32" i="1" s="1"/>
  <c r="BZ170" i="1"/>
  <c r="DM170" i="1" s="1"/>
  <c r="BR13" i="1"/>
  <c r="DE13" i="1" s="1"/>
  <c r="AW211" i="1"/>
  <c r="CJ211" i="1" s="1"/>
  <c r="BR158" i="1"/>
  <c r="DE158" i="1" s="1"/>
  <c r="BO147" i="1"/>
  <c r="DB147" i="1" s="1"/>
  <c r="AY230" i="1"/>
  <c r="CL230" i="1" s="1"/>
  <c r="BP268" i="1"/>
  <c r="DC268" i="1" s="1"/>
  <c r="BG389" i="1"/>
  <c r="CT389" i="1" s="1"/>
  <c r="AZ399" i="1"/>
  <c r="CM399" i="1" s="1"/>
  <c r="BC308" i="1"/>
  <c r="CP308" i="1" s="1"/>
  <c r="BB270" i="1"/>
  <c r="CO270" i="1" s="1"/>
  <c r="BT346" i="1"/>
  <c r="DG346" i="1" s="1"/>
  <c r="BE392" i="1"/>
  <c r="CR392" i="1" s="1"/>
  <c r="BI361" i="1"/>
  <c r="CV361" i="1" s="1"/>
  <c r="BX344" i="1"/>
  <c r="DK344" i="1" s="1"/>
  <c r="BN298" i="1"/>
  <c r="DA298" i="1" s="1"/>
  <c r="CC284" i="1"/>
  <c r="DO284" i="1" s="1"/>
  <c r="K283" i="5" s="1"/>
  <c r="AZ407" i="1"/>
  <c r="CM407" i="1" s="1"/>
  <c r="BN366" i="1"/>
  <c r="DA366" i="1" s="1"/>
  <c r="AY352" i="1"/>
  <c r="CL352" i="1" s="1"/>
  <c r="BO327" i="1"/>
  <c r="DB327" i="1" s="1"/>
  <c r="BX357" i="1"/>
  <c r="DK357" i="1" s="1"/>
  <c r="BL317" i="1"/>
  <c r="CY317" i="1" s="1"/>
  <c r="BS378" i="1"/>
  <c r="DF378" i="1" s="1"/>
  <c r="AU352" i="1"/>
  <c r="CH352" i="1" s="1"/>
  <c r="BW288" i="1"/>
  <c r="DJ288" i="1" s="1"/>
  <c r="BQ307" i="1"/>
  <c r="DD307" i="1" s="1"/>
  <c r="BT309" i="1"/>
  <c r="DG309" i="1" s="1"/>
  <c r="AZ44" i="1"/>
  <c r="CM44" i="1" s="1"/>
  <c r="AV24" i="1"/>
  <c r="CI24" i="1" s="1"/>
  <c r="BU42" i="1"/>
  <c r="BF33" i="1"/>
  <c r="CS33" i="1" s="1"/>
  <c r="BH38" i="1"/>
  <c r="CU38" i="1" s="1"/>
  <c r="AZ19" i="1"/>
  <c r="CM19" i="1" s="1"/>
  <c r="BU40" i="1"/>
  <c r="BJ38" i="1"/>
  <c r="CW38" i="1" s="1"/>
  <c r="BR69" i="1"/>
  <c r="DE69" i="1" s="1"/>
  <c r="AT196" i="1"/>
  <c r="CG196" i="1" s="1"/>
  <c r="BY173" i="1"/>
  <c r="CC178" i="1"/>
  <c r="DO178" i="1" s="1"/>
  <c r="K177" i="5" s="1"/>
  <c r="BI264" i="1"/>
  <c r="CV264" i="1" s="1"/>
  <c r="AY16" i="1"/>
  <c r="CL16" i="1" s="1"/>
  <c r="AW133" i="1"/>
  <c r="CJ133" i="1" s="1"/>
  <c r="AV96" i="1"/>
  <c r="CI96" i="1" s="1"/>
  <c r="AW78" i="1"/>
  <c r="CJ78" i="1" s="1"/>
  <c r="BB102" i="1"/>
  <c r="CO102" i="1" s="1"/>
  <c r="CB92" i="1"/>
  <c r="DN92" i="1" s="1"/>
  <c r="J91" i="5" s="1"/>
  <c r="BK175" i="1"/>
  <c r="CX175" i="1" s="1"/>
  <c r="BX216" i="1"/>
  <c r="DK216" i="1" s="1"/>
  <c r="BV402" i="1"/>
  <c r="BV362" i="1"/>
  <c r="BM347" i="1"/>
  <c r="CZ347" i="1" s="1"/>
  <c r="AX323" i="1"/>
  <c r="CK323" i="1" s="1"/>
  <c r="BW339" i="1"/>
  <c r="DJ339" i="1" s="1"/>
  <c r="BL297" i="1"/>
  <c r="CY297" i="1" s="1"/>
  <c r="AU407" i="1"/>
  <c r="CH407" i="1" s="1"/>
  <c r="AX338" i="1"/>
  <c r="CK338" i="1" s="1"/>
  <c r="BS275" i="1"/>
  <c r="DF275" i="1" s="1"/>
  <c r="BI281" i="1"/>
  <c r="CV281" i="1" s="1"/>
  <c r="AS263" i="1"/>
  <c r="AY385" i="1"/>
  <c r="CL385" i="1" s="1"/>
  <c r="BY380" i="1"/>
  <c r="AU304" i="1"/>
  <c r="CH304" i="1" s="1"/>
  <c r="BX347" i="1"/>
  <c r="DK347" i="1" s="1"/>
  <c r="BL330" i="1"/>
  <c r="CY330" i="1" s="1"/>
  <c r="BI397" i="1"/>
  <c r="CV397" i="1" s="1"/>
  <c r="BI369" i="1"/>
  <c r="CV369" i="1" s="1"/>
  <c r="AW358" i="1"/>
  <c r="CJ358" i="1" s="1"/>
  <c r="BR303" i="1"/>
  <c r="DE303" i="1" s="1"/>
  <c r="AZ295" i="1"/>
  <c r="CM295" i="1" s="1"/>
  <c r="BX248" i="1"/>
  <c r="DK248" i="1" s="1"/>
  <c r="BX124" i="1"/>
  <c r="DK124" i="1" s="1"/>
  <c r="BA162" i="1"/>
  <c r="CN162" i="1" s="1"/>
  <c r="AW107" i="1"/>
  <c r="CJ107" i="1" s="1"/>
  <c r="BM71" i="1"/>
  <c r="CZ71" i="1" s="1"/>
  <c r="BD71" i="1"/>
  <c r="CQ71" i="1" s="1"/>
  <c r="AW61" i="1"/>
  <c r="CJ61" i="1" s="1"/>
  <c r="BR89" i="1"/>
  <c r="DE89" i="1" s="1"/>
  <c r="BG80" i="1"/>
  <c r="CT80" i="1" s="1"/>
  <c r="BI217" i="1"/>
  <c r="CV217" i="1" s="1"/>
  <c r="BD204" i="1"/>
  <c r="CQ204" i="1" s="1"/>
  <c r="BH246" i="1"/>
  <c r="CU246" i="1" s="1"/>
  <c r="BO23" i="1"/>
  <c r="DB23" i="1" s="1"/>
  <c r="BM181" i="1"/>
  <c r="CZ181" i="1" s="1"/>
  <c r="BH157" i="1"/>
  <c r="CU157" i="1" s="1"/>
  <c r="AS143" i="1"/>
  <c r="BJ136" i="1"/>
  <c r="CW136" i="1" s="1"/>
  <c r="BG125" i="1"/>
  <c r="CT125" i="1" s="1"/>
  <c r="BK211" i="1"/>
  <c r="CX211" i="1" s="1"/>
  <c r="BQ222" i="1"/>
  <c r="DD222" i="1" s="1"/>
  <c r="BZ392" i="1"/>
  <c r="DM392" i="1" s="1"/>
  <c r="BU351" i="1"/>
  <c r="DH351" i="1" s="1"/>
  <c r="AS330" i="1"/>
  <c r="BR290" i="1"/>
  <c r="DE290" i="1" s="1"/>
  <c r="BJ269" i="1"/>
  <c r="CW269" i="1" s="1"/>
  <c r="BR398" i="1"/>
  <c r="DE398" i="1" s="1"/>
  <c r="BR358" i="1"/>
  <c r="DE358" i="1" s="1"/>
  <c r="BI343" i="1"/>
  <c r="CV343" i="1" s="1"/>
  <c r="AT319" i="1"/>
  <c r="CG319" i="1" s="1"/>
  <c r="AZ326" i="1"/>
  <c r="CM326" i="1" s="1"/>
  <c r="AV281" i="1"/>
  <c r="CI281" i="1" s="1"/>
  <c r="BE391" i="1"/>
  <c r="CR391" i="1" s="1"/>
  <c r="AT334" i="1"/>
  <c r="CG334" i="1" s="1"/>
  <c r="BO271" i="1"/>
  <c r="DB271" i="1" s="1"/>
  <c r="BA273" i="1"/>
  <c r="CN273" i="1" s="1"/>
  <c r="BR252" i="1"/>
  <c r="DE252" i="1" s="1"/>
  <c r="BK201" i="1"/>
  <c r="CX201" i="1" s="1"/>
  <c r="CB118" i="1"/>
  <c r="DN118" i="1" s="1"/>
  <c r="J117" i="5" s="1"/>
  <c r="AT130" i="1"/>
  <c r="CG130" i="1" s="1"/>
  <c r="BQ133" i="1"/>
  <c r="DD133" i="1" s="1"/>
  <c r="BL152" i="1"/>
  <c r="CY152" i="1" s="1"/>
  <c r="AW125" i="1"/>
  <c r="CJ125" i="1" s="1"/>
  <c r="BZ181" i="1"/>
  <c r="DM181" i="1" s="1"/>
  <c r="BE261" i="1"/>
  <c r="CR261" i="1" s="1"/>
  <c r="BH177" i="1"/>
  <c r="CU177" i="1" s="1"/>
  <c r="AU169" i="1"/>
  <c r="CH169" i="1" s="1"/>
  <c r="BV185" i="1"/>
  <c r="BN64" i="1"/>
  <c r="DA64" i="1" s="1"/>
  <c r="BL118" i="1"/>
  <c r="CY118" i="1" s="1"/>
  <c r="BH152" i="1"/>
  <c r="CU152" i="1" s="1"/>
  <c r="BM141" i="1"/>
  <c r="CZ141" i="1" s="1"/>
  <c r="AZ101" i="1"/>
  <c r="CM101" i="1" s="1"/>
  <c r="BE82" i="1"/>
  <c r="CR82" i="1" s="1"/>
  <c r="AX106" i="1"/>
  <c r="CK106" i="1" s="1"/>
  <c r="AU95" i="1"/>
  <c r="CH95" i="1" s="1"/>
  <c r="BG179" i="1"/>
  <c r="CT179" i="1" s="1"/>
  <c r="CC218" i="1"/>
  <c r="DO218" i="1" s="1"/>
  <c r="K217" i="5" s="1"/>
  <c r="BM56" i="1"/>
  <c r="CZ56" i="1" s="1"/>
  <c r="BT53" i="1"/>
  <c r="DG53" i="1" s="1"/>
  <c r="BY218" i="1"/>
  <c r="BB181" i="1"/>
  <c r="CO181" i="1" s="1"/>
  <c r="AW158" i="1"/>
  <c r="CJ158" i="1" s="1"/>
  <c r="BB142" i="1"/>
  <c r="CO142" i="1" s="1"/>
  <c r="AY131" i="1"/>
  <c r="CL131" i="1" s="1"/>
  <c r="BS213" i="1"/>
  <c r="DF213" i="1" s="1"/>
  <c r="BY224" i="1"/>
  <c r="BH390" i="1"/>
  <c r="CU390" i="1" s="1"/>
  <c r="BM349" i="1"/>
  <c r="CZ349" i="1" s="1"/>
  <c r="AU327" i="1"/>
  <c r="CH327" i="1" s="1"/>
  <c r="BJ288" i="1"/>
  <c r="CW288" i="1" s="1"/>
  <c r="BB267" i="1"/>
  <c r="CO267" i="1" s="1"/>
  <c r="BJ396" i="1"/>
  <c r="CW396" i="1" s="1"/>
  <c r="BJ356" i="1"/>
  <c r="CW356" i="1" s="1"/>
  <c r="BA341" i="1"/>
  <c r="CN341" i="1" s="1"/>
  <c r="BV316" i="1"/>
  <c r="BH321" i="1"/>
  <c r="CU321" i="1" s="1"/>
  <c r="AZ272" i="1"/>
  <c r="CM272" i="1" s="1"/>
  <c r="BY386" i="1"/>
  <c r="BV331" i="1"/>
  <c r="BA389" i="1"/>
  <c r="CN389" i="1" s="1"/>
  <c r="BC269" i="1"/>
  <c r="CP269" i="1" s="1"/>
  <c r="BQ251" i="1"/>
  <c r="DD251" i="1" s="1"/>
  <c r="AY388" i="1"/>
  <c r="CL388" i="1" s="1"/>
  <c r="AT391" i="1"/>
  <c r="CG391" i="1" s="1"/>
  <c r="AU307" i="1"/>
  <c r="CH307" i="1" s="1"/>
  <c r="BD371" i="1"/>
  <c r="CQ371" i="1" s="1"/>
  <c r="BX341" i="1"/>
  <c r="DK341" i="1" s="1"/>
  <c r="BT133" i="1"/>
  <c r="DG133" i="1" s="1"/>
  <c r="BD30" i="1"/>
  <c r="CQ30" i="1" s="1"/>
  <c r="CC143" i="1"/>
  <c r="DO143" i="1" s="1"/>
  <c r="K142" i="5" s="1"/>
  <c r="BL105" i="1"/>
  <c r="CY105" i="1" s="1"/>
  <c r="AY51" i="1"/>
  <c r="CL51" i="1" s="1"/>
  <c r="BN41" i="1"/>
  <c r="DA41" i="1" s="1"/>
  <c r="BV72" i="1"/>
  <c r="BB202" i="1"/>
  <c r="CO202" i="1" s="1"/>
  <c r="AW180" i="1"/>
  <c r="CJ180" i="1" s="1"/>
  <c r="AV182" i="1"/>
  <c r="CI182" i="1" s="1"/>
  <c r="AW267" i="1"/>
  <c r="CJ267" i="1" s="1"/>
  <c r="AU36" i="1"/>
  <c r="CH36" i="1" s="1"/>
  <c r="AS178" i="1"/>
  <c r="BX169" i="1"/>
  <c r="DK169" i="1" s="1"/>
  <c r="BV53" i="1"/>
  <c r="BN167" i="1"/>
  <c r="DA167" i="1" s="1"/>
  <c r="BK156" i="1"/>
  <c r="CX156" i="1" s="1"/>
  <c r="BN244" i="1"/>
  <c r="DA244" i="1" s="1"/>
  <c r="BW242" i="1"/>
  <c r="DJ242" i="1" s="1"/>
  <c r="CC398" i="1"/>
  <c r="DO398" i="1" s="1"/>
  <c r="K397" i="5" s="1"/>
  <c r="AS387" i="1"/>
  <c r="BG299" i="1"/>
  <c r="CT299" i="1" s="1"/>
  <c r="AV330" i="1"/>
  <c r="CI330" i="1" s="1"/>
  <c r="BU319" i="1"/>
  <c r="BP391" i="1"/>
  <c r="DC391" i="1" s="1"/>
  <c r="BU350" i="1"/>
  <c r="BQ328" i="1"/>
  <c r="DD328" i="1" s="1"/>
  <c r="BR289" i="1"/>
  <c r="DE289" i="1" s="1"/>
  <c r="BJ268" i="1"/>
  <c r="CW268" i="1" s="1"/>
  <c r="BR397" i="1"/>
  <c r="DE397" i="1" s="1"/>
  <c r="BR357" i="1"/>
  <c r="DE357" i="1" s="1"/>
  <c r="BI342" i="1"/>
  <c r="CV342" i="1" s="1"/>
  <c r="AT318" i="1"/>
  <c r="CG318" i="1" s="1"/>
  <c r="BX323" i="1"/>
  <c r="DK323" i="1" s="1"/>
  <c r="AV277" i="1"/>
  <c r="CI277" i="1" s="1"/>
  <c r="BW369" i="1"/>
  <c r="DJ369" i="1" s="1"/>
  <c r="BF342" i="1"/>
  <c r="CS342" i="1" s="1"/>
  <c r="CB279" i="1"/>
  <c r="DN279" i="1" s="1"/>
  <c r="J278" i="5" s="1"/>
  <c r="BY289" i="1"/>
  <c r="AW273" i="1"/>
  <c r="CJ273" i="1" s="1"/>
  <c r="BT47" i="1"/>
  <c r="DG47" i="1" s="1"/>
  <c r="BP27" i="1"/>
  <c r="DC27" i="1" s="1"/>
  <c r="BM44" i="1"/>
  <c r="CZ44" i="1" s="1"/>
  <c r="AX35" i="1"/>
  <c r="CK35" i="1" s="1"/>
  <c r="CC41" i="1"/>
  <c r="DO41" i="1" s="1"/>
  <c r="K40" i="5" s="1"/>
  <c r="BE95" i="1"/>
  <c r="CR95" i="1" s="1"/>
  <c r="AV78" i="1"/>
  <c r="CI78" i="1" s="1"/>
  <c r="BC65" i="1"/>
  <c r="CP65" i="1" s="1"/>
  <c r="BV92" i="1"/>
  <c r="BS81" i="1"/>
  <c r="DF81" i="1" s="1"/>
  <c r="AW220" i="1"/>
  <c r="CJ220" i="1" s="1"/>
  <c r="BX203" i="1"/>
  <c r="DK203" i="1" s="1"/>
  <c r="BL245" i="1"/>
  <c r="CY245" i="1" s="1"/>
  <c r="BD95" i="1"/>
  <c r="CQ95" i="1" s="1"/>
  <c r="BY24" i="1"/>
  <c r="BZ15" i="1"/>
  <c r="DM15" i="1" s="1"/>
  <c r="AS220" i="1"/>
  <c r="BZ160" i="1"/>
  <c r="DM160" i="1" s="1"/>
  <c r="BO151" i="1"/>
  <c r="DB151" i="1" s="1"/>
  <c r="CB235" i="1"/>
  <c r="DN235" i="1" s="1"/>
  <c r="J234" i="5" s="1"/>
  <c r="BS239" i="1"/>
  <c r="DF239" i="1" s="1"/>
  <c r="BO383" i="1"/>
  <c r="DB383" i="1" s="1"/>
  <c r="BU377" i="1"/>
  <c r="BK302" i="1"/>
  <c r="CX302" i="1" s="1"/>
  <c r="BP341" i="1"/>
  <c r="DC341" i="1" s="1"/>
  <c r="BG326" i="1"/>
  <c r="CT326" i="1" s="1"/>
  <c r="BX396" i="1"/>
  <c r="DK396" i="1" s="1"/>
  <c r="BY353" i="1"/>
  <c r="BD333" i="1"/>
  <c r="CQ333" i="1" s="1"/>
  <c r="BV292" i="1"/>
  <c r="BH273" i="1"/>
  <c r="CU273" i="1" s="1"/>
  <c r="BV400" i="1"/>
  <c r="BV360" i="1"/>
  <c r="BM345" i="1"/>
  <c r="CZ345" i="1" s="1"/>
  <c r="AX321" i="1"/>
  <c r="CK321" i="1" s="1"/>
  <c r="BW331" i="1"/>
  <c r="DJ331" i="1" s="1"/>
  <c r="BL289" i="1"/>
  <c r="CY289" i="1" s="1"/>
  <c r="CB372" i="1"/>
  <c r="DN372" i="1" s="1"/>
  <c r="J371" i="5" s="1"/>
  <c r="BJ345" i="1"/>
  <c r="CW345" i="1" s="1"/>
  <c r="AU283" i="1"/>
  <c r="CH283" i="1" s="1"/>
  <c r="AW296" i="1"/>
  <c r="CJ296" i="1" s="1"/>
  <c r="BM285" i="1"/>
  <c r="CZ285" i="1" s="1"/>
  <c r="BL41" i="1"/>
  <c r="CY41" i="1" s="1"/>
  <c r="BH21" i="1"/>
  <c r="CU21" i="1" s="1"/>
  <c r="BK45" i="1"/>
  <c r="CX45" i="1" s="1"/>
  <c r="BD65" i="1"/>
  <c r="CQ65" i="1" s="1"/>
  <c r="BQ9" i="1"/>
  <c r="BJ207" i="1"/>
  <c r="CW207" i="1" s="1"/>
  <c r="BA198" i="1"/>
  <c r="CN198" i="1" s="1"/>
  <c r="BJ155" i="1"/>
  <c r="CW155" i="1" s="1"/>
  <c r="AY146" i="1"/>
  <c r="CL146" i="1" s="1"/>
  <c r="BK230" i="1"/>
  <c r="CX230" i="1" s="1"/>
  <c r="BX272" i="1"/>
  <c r="DK272" i="1" s="1"/>
  <c r="AU239" i="1"/>
  <c r="CH239" i="1" s="1"/>
  <c r="BC235" i="1"/>
  <c r="CP235" i="1" s="1"/>
  <c r="BS152" i="1"/>
  <c r="DF152" i="1" s="1"/>
  <c r="BV163" i="1"/>
  <c r="AV267" i="1"/>
  <c r="CI267" i="1" s="1"/>
  <c r="BV18" i="1"/>
  <c r="BA28" i="1"/>
  <c r="CN28" i="1" s="1"/>
  <c r="CC129" i="1"/>
  <c r="DO129" i="1" s="1"/>
  <c r="K128" i="5" s="1"/>
  <c r="BT9" i="1"/>
  <c r="AV255" i="1"/>
  <c r="CI255" i="1" s="1"/>
  <c r="BW201" i="1"/>
  <c r="DJ201" i="1" s="1"/>
  <c r="BK117" i="1"/>
  <c r="CX117" i="1" s="1"/>
  <c r="BV126" i="1"/>
  <c r="AS121" i="1"/>
  <c r="BX104" i="1"/>
  <c r="DK104" i="1" s="1"/>
  <c r="CC75" i="1"/>
  <c r="DO75" i="1" s="1"/>
  <c r="K74" i="5" s="1"/>
  <c r="BA13" i="1"/>
  <c r="CN13" i="1" s="1"/>
  <c r="BB209" i="1"/>
  <c r="CO209" i="1" s="1"/>
  <c r="BM171" i="1"/>
  <c r="CZ171" i="1" s="1"/>
  <c r="BN150" i="1"/>
  <c r="DA150" i="1" s="1"/>
  <c r="BK139" i="1"/>
  <c r="CX139" i="1" s="1"/>
  <c r="BO225" i="1"/>
  <c r="DB225" i="1" s="1"/>
  <c r="BU236" i="1"/>
  <c r="BG58" i="1"/>
  <c r="CT58" i="1" s="1"/>
  <c r="BD36" i="1"/>
  <c r="CQ36" i="1" s="1"/>
  <c r="BD94" i="1"/>
  <c r="CQ94" i="1" s="1"/>
  <c r="BQ76" i="1"/>
  <c r="DD76" i="1" s="1"/>
  <c r="BF101" i="1"/>
  <c r="CS101" i="1" s="1"/>
  <c r="BC90" i="1"/>
  <c r="CP90" i="1" s="1"/>
  <c r="BW172" i="1"/>
  <c r="DJ172" i="1" s="1"/>
  <c r="BP210" i="1"/>
  <c r="DC210" i="1" s="1"/>
  <c r="BE407" i="1"/>
  <c r="CR407" i="1" s="1"/>
  <c r="AT369" i="1"/>
  <c r="CG369" i="1" s="1"/>
  <c r="BU355" i="1"/>
  <c r="BX330" i="1"/>
  <c r="DK330" i="1" s="1"/>
  <c r="BK253" i="1"/>
  <c r="CX253" i="1" s="1"/>
  <c r="BW345" i="1"/>
  <c r="DJ345" i="1" s="1"/>
  <c r="BW371" i="1"/>
  <c r="DJ371" i="1" s="1"/>
  <c r="BF344" i="1"/>
  <c r="CS344" i="1" s="1"/>
  <c r="CB281" i="1"/>
  <c r="DN281" i="1" s="1"/>
  <c r="J280" i="5" s="1"/>
  <c r="BY293" i="1"/>
  <c r="AW281" i="1"/>
  <c r="CJ281" i="1" s="1"/>
  <c r="BG391" i="1"/>
  <c r="CT391" i="1" s="1"/>
  <c r="AY362" i="1"/>
  <c r="CL362" i="1" s="1"/>
  <c r="BC310" i="1"/>
  <c r="CP310" i="1" s="1"/>
  <c r="BB272" i="1"/>
  <c r="CO272" i="1" s="1"/>
  <c r="BL357" i="1"/>
  <c r="CY357" i="1" s="1"/>
  <c r="BQ403" i="1"/>
  <c r="DD403" i="1" s="1"/>
  <c r="BY381" i="1"/>
  <c r="BE334" i="1"/>
  <c r="CR334" i="1" s="1"/>
  <c r="BZ309" i="1"/>
  <c r="DM309" i="1" s="1"/>
  <c r="BP307" i="1"/>
  <c r="DC307" i="1" s="1"/>
  <c r="AZ257" i="1"/>
  <c r="CM257" i="1" s="1"/>
  <c r="AZ70" i="1"/>
  <c r="CM70" i="1" s="1"/>
  <c r="BV202" i="1"/>
  <c r="BQ110" i="1"/>
  <c r="DD110" i="1" s="1"/>
  <c r="BQ100" i="1"/>
  <c r="DD100" i="1" s="1"/>
  <c r="BL98" i="1"/>
  <c r="CY98" i="1" s="1"/>
  <c r="BQ79" i="1"/>
  <c r="DD79" i="1" s="1"/>
  <c r="AT103" i="1"/>
  <c r="CG103" i="1" s="1"/>
  <c r="CB91" i="1"/>
  <c r="DN91" i="1" s="1"/>
  <c r="J90" i="5" s="1"/>
  <c r="BK174" i="1"/>
  <c r="CX174" i="1" s="1"/>
  <c r="BD212" i="1"/>
  <c r="CQ212" i="1" s="1"/>
  <c r="CB31" i="1"/>
  <c r="DN31" i="1" s="1"/>
  <c r="J30" i="5" s="1"/>
  <c r="AW287" i="1"/>
  <c r="CJ287" i="1" s="1"/>
  <c r="CC185" i="1"/>
  <c r="DO185" i="1" s="1"/>
  <c r="K184" i="5" s="1"/>
  <c r="BY187" i="1"/>
  <c r="AT210" i="1"/>
  <c r="CG210" i="1" s="1"/>
  <c r="BR76" i="1"/>
  <c r="DE76" i="1" s="1"/>
  <c r="BJ45" i="1"/>
  <c r="CW45" i="1" s="1"/>
  <c r="BU47" i="1"/>
  <c r="BL30" i="1"/>
  <c r="CY30" i="1" s="1"/>
  <c r="BH132" i="1"/>
  <c r="CU132" i="1" s="1"/>
  <c r="BL232" i="1"/>
  <c r="CY232" i="1" s="1"/>
  <c r="AY191" i="1"/>
  <c r="CL191" i="1" s="1"/>
  <c r="BO108" i="1"/>
  <c r="DB108" i="1" s="1"/>
  <c r="BZ117" i="1"/>
  <c r="DM117" i="1" s="1"/>
  <c r="BI85" i="1"/>
  <c r="CV85" i="1" s="1"/>
  <c r="BD15" i="1"/>
  <c r="CQ15" i="1" s="1"/>
  <c r="BD139" i="1"/>
  <c r="CQ139" i="1" s="1"/>
  <c r="BA29" i="1"/>
  <c r="CN29" i="1" s="1"/>
  <c r="BV19" i="1"/>
  <c r="BV52" i="1"/>
  <c r="BN166" i="1"/>
  <c r="DA166" i="1" s="1"/>
  <c r="BK155" i="1"/>
  <c r="CX155" i="1" s="1"/>
  <c r="BP256" i="1"/>
  <c r="DC256" i="1" s="1"/>
  <c r="BO243" i="1"/>
  <c r="DB243" i="1" s="1"/>
  <c r="BE141" i="1"/>
  <c r="CR141" i="1" s="1"/>
  <c r="BM129" i="1"/>
  <c r="CZ129" i="1" s="1"/>
  <c r="BX97" i="1"/>
  <c r="DK97" i="1" s="1"/>
  <c r="BY79" i="1"/>
  <c r="AX103" i="1"/>
  <c r="CK103" i="1" s="1"/>
  <c r="AU92" i="1"/>
  <c r="CH92" i="1" s="1"/>
  <c r="BO174" i="1"/>
  <c r="DB174" i="1" s="1"/>
  <c r="BH212" i="1"/>
  <c r="CU212" i="1" s="1"/>
  <c r="BL408" i="1"/>
  <c r="CY408" i="1" s="1"/>
  <c r="BB367" i="1"/>
  <c r="CO367" i="1" s="1"/>
  <c r="AU353" i="1"/>
  <c r="CH353" i="1" s="1"/>
  <c r="BK328" i="1"/>
  <c r="CX328" i="1" s="1"/>
  <c r="BI363" i="1"/>
  <c r="CV363" i="1" s="1"/>
  <c r="BX322" i="1"/>
  <c r="DK322" i="1" s="1"/>
  <c r="AU370" i="1"/>
  <c r="CH370" i="1" s="1"/>
  <c r="BN342" i="1"/>
  <c r="DA342" i="1" s="1"/>
  <c r="AY280" i="1"/>
  <c r="CL280" i="1" s="1"/>
  <c r="BE290" i="1"/>
  <c r="CR290" i="1" s="1"/>
  <c r="AS274" i="1"/>
  <c r="BO389" i="1"/>
  <c r="DB389" i="1" s="1"/>
  <c r="CC400" i="1"/>
  <c r="DO400" i="1" s="1"/>
  <c r="K399" i="5" s="1"/>
  <c r="BK308" i="1"/>
  <c r="CX308" i="1" s="1"/>
  <c r="BJ270" i="1"/>
  <c r="CW270" i="1" s="1"/>
  <c r="BP347" i="1"/>
  <c r="DC347" i="1" s="1"/>
  <c r="BY401" i="1"/>
  <c r="BE378" i="1"/>
  <c r="CR378" i="1" s="1"/>
  <c r="BM332" i="1"/>
  <c r="CZ332" i="1" s="1"/>
  <c r="AX308" i="1"/>
  <c r="CK308" i="1" s="1"/>
  <c r="AV304" i="1"/>
  <c r="CI304" i="1" s="1"/>
  <c r="BP253" i="1"/>
  <c r="DC253" i="1" s="1"/>
  <c r="BL83" i="1"/>
  <c r="CY83" i="1" s="1"/>
  <c r="BZ209" i="1"/>
  <c r="DM209" i="1" s="1"/>
  <c r="BE89" i="1"/>
  <c r="CR89" i="1" s="1"/>
  <c r="BS59" i="1"/>
  <c r="DF59" i="1" s="1"/>
  <c r="BG65" i="1"/>
  <c r="CT65" i="1" s="1"/>
  <c r="BW52" i="1"/>
  <c r="DJ52" i="1" s="1"/>
  <c r="BJ83" i="1"/>
  <c r="CW83" i="1" s="1"/>
  <c r="AT227" i="1"/>
  <c r="CG227" i="1" s="1"/>
  <c r="BI201" i="1"/>
  <c r="CV201" i="1" s="1"/>
  <c r="BT192" i="1"/>
  <c r="DG192" i="1" s="1"/>
  <c r="AW307" i="1"/>
  <c r="CJ307" i="1" s="1"/>
  <c r="AZ82" i="1"/>
  <c r="CM82" i="1" s="1"/>
  <c r="BJ209" i="1"/>
  <c r="CW209" i="1" s="1"/>
  <c r="AV120" i="1"/>
  <c r="CI120" i="1" s="1"/>
  <c r="AW102" i="1"/>
  <c r="CJ102" i="1" s="1"/>
  <c r="BB114" i="1"/>
  <c r="CO114" i="1" s="1"/>
  <c r="AY103" i="1"/>
  <c r="CL103" i="1" s="1"/>
  <c r="BS185" i="1"/>
  <c r="DF185" i="1" s="1"/>
  <c r="BD225" i="1"/>
  <c r="CQ225" i="1" s="1"/>
  <c r="BF394" i="1"/>
  <c r="CS394" i="1" s="1"/>
  <c r="BF354" i="1"/>
  <c r="CS354" i="1" s="1"/>
  <c r="AW339" i="1"/>
  <c r="CJ339" i="1" s="1"/>
  <c r="BR314" i="1"/>
  <c r="DE314" i="1" s="1"/>
  <c r="AZ317" i="1"/>
  <c r="CM317" i="1" s="1"/>
  <c r="BT266" i="1"/>
  <c r="DG266" i="1" s="1"/>
  <c r="BR382" i="1"/>
  <c r="DE382" i="1" s="1"/>
  <c r="BR329" i="1"/>
  <c r="DE329" i="1" s="1"/>
  <c r="BT363" i="1"/>
  <c r="DG363" i="1" s="1"/>
  <c r="AY267" i="1"/>
  <c r="CL267" i="1" s="1"/>
  <c r="BM249" i="1"/>
  <c r="CZ249" i="1" s="1"/>
  <c r="BB388" i="1"/>
  <c r="CO388" i="1" s="1"/>
  <c r="BO364" i="1"/>
  <c r="DB364" i="1" s="1"/>
  <c r="BO295" i="1"/>
  <c r="DB295" i="1" s="1"/>
  <c r="BA321" i="1"/>
  <c r="CN321" i="1" s="1"/>
  <c r="BA312" i="1"/>
  <c r="CN312" i="1" s="1"/>
  <c r="BT401" i="1"/>
  <c r="DG401" i="1" s="1"/>
  <c r="AS357" i="1"/>
  <c r="AZ338" i="1"/>
  <c r="CM338" i="1" s="1"/>
  <c r="BB295" i="1"/>
  <c r="CO295" i="1" s="1"/>
  <c r="BD278" i="1"/>
  <c r="CQ278" i="1" s="1"/>
  <c r="BW10" i="1"/>
  <c r="DJ10" i="1" s="1"/>
  <c r="BK26" i="1"/>
  <c r="CX26" i="1" s="1"/>
  <c r="BY164" i="1"/>
  <c r="AV146" i="1"/>
  <c r="CI146" i="1" s="1"/>
  <c r="BK25" i="1"/>
  <c r="CX25" i="1" s="1"/>
  <c r="BL121" i="1"/>
  <c r="CY121" i="1" s="1"/>
  <c r="BY31" i="1"/>
  <c r="AU51" i="1"/>
  <c r="CH51" i="1" s="1"/>
  <c r="AX82" i="1"/>
  <c r="CK82" i="1" s="1"/>
  <c r="BR221" i="1"/>
  <c r="DE221" i="1" s="1"/>
  <c r="BU198" i="1"/>
  <c r="BH191" i="1"/>
  <c r="CU191" i="1" s="1"/>
  <c r="AZ310" i="1"/>
  <c r="CM310" i="1" s="1"/>
  <c r="BP86" i="1"/>
  <c r="DC86" i="1" s="1"/>
  <c r="BB211" i="1"/>
  <c r="CO211" i="1" s="1"/>
  <c r="CC120" i="1"/>
  <c r="DO120" i="1" s="1"/>
  <c r="K119" i="5" s="1"/>
  <c r="AS103" i="1"/>
  <c r="BR114" i="1"/>
  <c r="DE114" i="1" s="1"/>
  <c r="BG105" i="1"/>
  <c r="CT105" i="1" s="1"/>
  <c r="CB187" i="1"/>
  <c r="DN187" i="1" s="1"/>
  <c r="J186" i="5" s="1"/>
  <c r="BD229" i="1"/>
  <c r="CQ229" i="1" s="1"/>
  <c r="BI404" i="1"/>
  <c r="CV404" i="1" s="1"/>
  <c r="AX384" i="1"/>
  <c r="CK384" i="1" s="1"/>
  <c r="AW335" i="1"/>
  <c r="CJ335" i="1" s="1"/>
  <c r="BR310" i="1"/>
  <c r="DE310" i="1" s="1"/>
  <c r="AZ309" i="1"/>
  <c r="CM309" i="1" s="1"/>
  <c r="BT258" i="1"/>
  <c r="DG258" i="1" s="1"/>
  <c r="BR378" i="1"/>
  <c r="DE378" i="1" s="1"/>
  <c r="BR325" i="1"/>
  <c r="DE325" i="1" s="1"/>
  <c r="AT350" i="1"/>
  <c r="CG350" i="1" s="1"/>
  <c r="AY263" i="1"/>
  <c r="CL263" i="1" s="1"/>
  <c r="BM245" i="1"/>
  <c r="CZ245" i="1" s="1"/>
  <c r="BK381" i="1"/>
  <c r="CX381" i="1" s="1"/>
  <c r="BA356" i="1"/>
  <c r="CN356" i="1" s="1"/>
  <c r="BO291" i="1"/>
  <c r="DB291" i="1" s="1"/>
  <c r="BA313" i="1"/>
  <c r="CN313" i="1" s="1"/>
  <c r="BO335" i="1"/>
  <c r="DB335" i="1" s="1"/>
  <c r="BT393" i="1"/>
  <c r="DG393" i="1" s="1"/>
  <c r="BE352" i="1"/>
  <c r="CR352" i="1" s="1"/>
  <c r="BT330" i="1"/>
  <c r="DG330" i="1" s="1"/>
  <c r="BB291" i="1"/>
  <c r="CO291" i="1" s="1"/>
  <c r="BD270" i="1"/>
  <c r="CQ270" i="1" s="1"/>
  <c r="BW24" i="1"/>
  <c r="DJ24" i="1" s="1"/>
  <c r="BK34" i="1"/>
  <c r="CX34" i="1" s="1"/>
  <c r="BY174" i="1"/>
  <c r="BI128" i="1"/>
  <c r="CV128" i="1" s="1"/>
  <c r="AS90" i="1"/>
  <c r="CC78" i="1"/>
  <c r="DO78" i="1" s="1"/>
  <c r="K77" i="5" s="1"/>
  <c r="BA68" i="1"/>
  <c r="CN68" i="1" s="1"/>
  <c r="AT95" i="1"/>
  <c r="CG95" i="1" s="1"/>
  <c r="BS85" i="1"/>
  <c r="DF85" i="1" s="1"/>
  <c r="AT236" i="1"/>
  <c r="CG236" i="1" s="1"/>
  <c r="BP209" i="1"/>
  <c r="DC209" i="1" s="1"/>
  <c r="BX162" i="1"/>
  <c r="DK162" i="1" s="1"/>
  <c r="BH118" i="1"/>
  <c r="CU118" i="1" s="1"/>
  <c r="BM23" i="1"/>
  <c r="CZ23" i="1" s="1"/>
  <c r="BF16" i="1"/>
  <c r="CS16" i="1" s="1"/>
  <c r="BR238" i="1"/>
  <c r="DE238" i="1" s="1"/>
  <c r="AX163" i="1"/>
  <c r="CK163" i="1" s="1"/>
  <c r="AU152" i="1"/>
  <c r="CH152" i="1" s="1"/>
  <c r="AT241" i="1"/>
  <c r="CG241" i="1" s="1"/>
  <c r="AY240" i="1"/>
  <c r="CL240" i="1" s="1"/>
  <c r="AY383" i="1"/>
  <c r="CL383" i="1" s="1"/>
  <c r="BY376" i="1"/>
  <c r="AU302" i="1"/>
  <c r="CH302" i="1" s="1"/>
  <c r="BX339" i="1"/>
  <c r="DK339" i="1" s="1"/>
  <c r="AZ325" i="1"/>
  <c r="CM325" i="1" s="1"/>
  <c r="CC395" i="1"/>
  <c r="DO395" i="1" s="1"/>
  <c r="K394" i="5" s="1"/>
  <c r="BI353" i="1"/>
  <c r="CV353" i="1" s="1"/>
  <c r="BH332" i="1"/>
  <c r="CU332" i="1" s="1"/>
  <c r="BF292" i="1"/>
  <c r="CS292" i="1" s="1"/>
  <c r="BL272" i="1"/>
  <c r="CY272" i="1" s="1"/>
  <c r="BF400" i="1"/>
  <c r="CS400" i="1" s="1"/>
  <c r="BF360" i="1"/>
  <c r="CS360" i="1" s="1"/>
  <c r="AW345" i="1"/>
  <c r="CJ345" i="1" s="1"/>
  <c r="BR320" i="1"/>
  <c r="DE320" i="1" s="1"/>
  <c r="BP330" i="1"/>
  <c r="DC330" i="1" s="1"/>
  <c r="AW160" i="1"/>
  <c r="CJ160" i="1" s="1"/>
  <c r="BB143" i="1"/>
  <c r="CO143" i="1" s="1"/>
  <c r="CB133" i="1"/>
  <c r="DN133" i="1" s="1"/>
  <c r="J132" i="5" s="1"/>
  <c r="AU220" i="1"/>
  <c r="CH220" i="1" s="1"/>
  <c r="AS233" i="1"/>
  <c r="AV47" i="1"/>
  <c r="CI47" i="1" s="1"/>
  <c r="AV42" i="1"/>
  <c r="CI42" i="1" s="1"/>
  <c r="AZ52" i="1"/>
  <c r="CM52" i="1" s="1"/>
  <c r="BF42" i="1"/>
  <c r="CS42" i="1" s="1"/>
  <c r="BN73" i="1"/>
  <c r="DA73" i="1" s="1"/>
  <c r="BF207" i="1"/>
  <c r="CS207" i="1" s="1"/>
  <c r="BA185" i="1"/>
  <c r="CN185" i="1" s="1"/>
  <c r="BH186" i="1"/>
  <c r="CU186" i="1" s="1"/>
  <c r="BY288" i="1"/>
  <c r="BM124" i="1"/>
  <c r="CZ124" i="1" s="1"/>
  <c r="BJ129" i="1"/>
  <c r="CW129" i="1" s="1"/>
  <c r="BG118" i="1"/>
  <c r="CT118" i="1" s="1"/>
  <c r="BS202" i="1"/>
  <c r="DF202" i="1" s="1"/>
  <c r="BJ250" i="1"/>
  <c r="CW250" i="1" s="1"/>
  <c r="BV186" i="1"/>
  <c r="BH126" i="1"/>
  <c r="CU126" i="1" s="1"/>
  <c r="BM25" i="1"/>
  <c r="CZ25" i="1" s="1"/>
  <c r="AX16" i="1"/>
  <c r="CK16" i="1" s="1"/>
  <c r="BN221" i="1"/>
  <c r="DA221" i="1" s="1"/>
  <c r="AX161" i="1"/>
  <c r="CK161" i="1" s="1"/>
  <c r="AU150" i="1"/>
  <c r="CH150" i="1" s="1"/>
  <c r="AY236" i="1"/>
  <c r="CL236" i="1" s="1"/>
  <c r="AY238" i="1"/>
  <c r="CL238" i="1" s="1"/>
  <c r="BB38" i="1"/>
  <c r="CO38" i="1" s="1"/>
  <c r="BR99" i="1"/>
  <c r="DE99" i="1" s="1"/>
  <c r="BO88" i="1"/>
  <c r="DB88" i="1" s="1"/>
  <c r="AY171" i="1"/>
  <c r="CL171" i="1" s="1"/>
  <c r="BT210" i="1"/>
  <c r="DG210" i="1" s="1"/>
  <c r="AU25" i="1"/>
  <c r="CH25" i="1" s="1"/>
  <c r="BO35" i="1"/>
  <c r="DB35" i="1" s="1"/>
  <c r="AW177" i="1"/>
  <c r="CJ177" i="1" s="1"/>
  <c r="BH169" i="1"/>
  <c r="CU169" i="1" s="1"/>
  <c r="BM150" i="1"/>
  <c r="CZ150" i="1" s="1"/>
  <c r="BJ138" i="1"/>
  <c r="CW138" i="1" s="1"/>
  <c r="BG127" i="1"/>
  <c r="CT127" i="1" s="1"/>
  <c r="CB209" i="1"/>
  <c r="DN209" i="1" s="1"/>
  <c r="J208" i="5" s="1"/>
  <c r="AW221" i="1"/>
  <c r="CJ221" i="1" s="1"/>
  <c r="BP59" i="1"/>
  <c r="DC59" i="1" s="1"/>
  <c r="AZ72" i="1"/>
  <c r="CM72" i="1" s="1"/>
  <c r="BD60" i="1"/>
  <c r="CQ60" i="1" s="1"/>
  <c r="BT50" i="1"/>
  <c r="DG50" i="1" s="1"/>
  <c r="BZ105" i="1"/>
  <c r="DM105" i="1" s="1"/>
  <c r="BO96" i="1"/>
  <c r="DB96" i="1" s="1"/>
  <c r="CB180" i="1"/>
  <c r="DN180" i="1" s="1"/>
  <c r="J179" i="5" s="1"/>
  <c r="BD222" i="1"/>
  <c r="CQ222" i="1" s="1"/>
  <c r="BY69" i="1"/>
  <c r="BI61" i="1"/>
  <c r="CV61" i="1" s="1"/>
  <c r="BJ226" i="1"/>
  <c r="CW226" i="1" s="1"/>
  <c r="BR185" i="1"/>
  <c r="DE185" i="1" s="1"/>
  <c r="BI159" i="1"/>
  <c r="CV159" i="1" s="1"/>
  <c r="BZ142" i="1"/>
  <c r="DM142" i="1" s="1"/>
  <c r="BO133" i="1"/>
  <c r="DB133" i="1" s="1"/>
  <c r="CB217" i="1"/>
  <c r="DN217" i="1" s="1"/>
  <c r="J216" i="5" s="1"/>
  <c r="BY230" i="1"/>
  <c r="BJ215" i="1"/>
  <c r="CW215" i="1" s="1"/>
  <c r="AT85" i="1"/>
  <c r="CG85" i="1" s="1"/>
  <c r="BB233" i="1"/>
  <c r="CO233" i="1" s="1"/>
  <c r="BM204" i="1"/>
  <c r="CZ204" i="1" s="1"/>
  <c r="AV196" i="1"/>
  <c r="CI196" i="1" s="1"/>
  <c r="BC338" i="1"/>
  <c r="CP338" i="1" s="1"/>
  <c r="BH108" i="1"/>
  <c r="CU108" i="1" s="1"/>
  <c r="BZ221" i="1"/>
  <c r="DM221" i="1" s="1"/>
  <c r="BX125" i="1"/>
  <c r="DK125" i="1" s="1"/>
  <c r="AS107" i="1"/>
  <c r="BR116" i="1"/>
  <c r="DE116" i="1" s="1"/>
  <c r="BO105" i="1"/>
  <c r="DB105" i="1" s="1"/>
  <c r="CB189" i="1"/>
  <c r="DN189" i="1" s="1"/>
  <c r="J188" i="5" s="1"/>
  <c r="BL229" i="1"/>
  <c r="CY229" i="1" s="1"/>
  <c r="AZ81" i="1"/>
  <c r="CM81" i="1" s="1"/>
  <c r="BB55" i="1"/>
  <c r="CO55" i="1" s="1"/>
  <c r="AT169" i="1"/>
  <c r="CG169" i="1" s="1"/>
  <c r="CB157" i="1"/>
  <c r="DN157" i="1" s="1"/>
  <c r="J156" i="5" s="1"/>
  <c r="BF250" i="1"/>
  <c r="CS250" i="1" s="1"/>
  <c r="BC244" i="1"/>
  <c r="CP244" i="1" s="1"/>
  <c r="AS112" i="1"/>
  <c r="AS102" i="1"/>
  <c r="BL80" i="1"/>
  <c r="CY80" i="1" s="1"/>
  <c r="BY66" i="1"/>
  <c r="AT94" i="1"/>
  <c r="CG94" i="1" s="1"/>
  <c r="CB82" i="1"/>
  <c r="DN82" i="1" s="1"/>
  <c r="J81" i="5" s="1"/>
  <c r="BZ224" i="1"/>
  <c r="DM224" i="1" s="1"/>
  <c r="BD203" i="1"/>
  <c r="CQ203" i="1" s="1"/>
  <c r="BD244" i="1"/>
  <c r="CQ244" i="1" s="1"/>
  <c r="BL158" i="1"/>
  <c r="CY158" i="1" s="1"/>
  <c r="BU183" i="1"/>
  <c r="CB38" i="1"/>
  <c r="DN38" i="1" s="1"/>
  <c r="J37" i="5" s="1"/>
  <c r="BG32" i="1"/>
  <c r="CT32" i="1" s="1"/>
  <c r="BV267" i="1"/>
  <c r="AT289" i="1"/>
  <c r="CG289" i="1" s="1"/>
  <c r="BU327" i="1"/>
  <c r="AW350" i="1"/>
  <c r="CJ350" i="1" s="1"/>
  <c r="CC390" i="1"/>
  <c r="DO390" i="1" s="1"/>
  <c r="K389" i="5" s="1"/>
  <c r="AZ314" i="1"/>
  <c r="CM314" i="1" s="1"/>
  <c r="BB308" i="1"/>
  <c r="CO308" i="1" s="1"/>
  <c r="BM378" i="1"/>
  <c r="CZ378" i="1" s="1"/>
  <c r="BR258" i="1"/>
  <c r="DE258" i="1" s="1"/>
  <c r="CB317" i="1"/>
  <c r="DN317" i="1" s="1"/>
  <c r="J316" i="5" s="1"/>
  <c r="BK405" i="1"/>
  <c r="CX405" i="1" s="1"/>
  <c r="BA309" i="1"/>
  <c r="CN309" i="1" s="1"/>
  <c r="AV353" i="1"/>
  <c r="CI353" i="1" s="1"/>
  <c r="BO252" i="1"/>
  <c r="DB252" i="1" s="1"/>
  <c r="BK164" i="1"/>
  <c r="CX164" i="1" s="1"/>
  <c r="BV61" i="1"/>
  <c r="AS36" i="1"/>
  <c r="BP30" i="1"/>
  <c r="DC30" i="1" s="1"/>
  <c r="BF164" i="1"/>
  <c r="CS164" i="1" s="1"/>
  <c r="BD123" i="1"/>
  <c r="CQ123" i="1" s="1"/>
  <c r="BA242" i="1"/>
  <c r="CN242" i="1" s="1"/>
  <c r="BF375" i="1"/>
  <c r="CS375" i="1" s="1"/>
  <c r="BT343" i="1"/>
  <c r="DG343" i="1" s="1"/>
  <c r="BK404" i="1"/>
  <c r="CX404" i="1" s="1"/>
  <c r="BY270" i="1"/>
  <c r="BC369" i="1"/>
  <c r="CP369" i="1" s="1"/>
  <c r="AX197" i="1"/>
  <c r="CK197" i="1" s="1"/>
  <c r="BL34" i="1"/>
  <c r="CY34" i="1" s="1"/>
  <c r="BG140" i="1"/>
  <c r="CT140" i="1" s="1"/>
  <c r="BY15" i="1"/>
  <c r="BE161" i="1"/>
  <c r="CR161" i="1" s="1"/>
  <c r="BT341" i="1"/>
  <c r="DG341" i="1" s="1"/>
  <c r="BU324" i="1"/>
  <c r="BE251" i="1"/>
  <c r="CR251" i="1" s="1"/>
  <c r="BA386" i="1"/>
  <c r="CN386" i="1" s="1"/>
  <c r="BY340" i="1"/>
  <c r="CB183" i="1"/>
  <c r="DN183" i="1" s="1"/>
  <c r="J182" i="5" s="1"/>
  <c r="BL116" i="1"/>
  <c r="CY116" i="1" s="1"/>
  <c r="BP266" i="1"/>
  <c r="DC266" i="1" s="1"/>
  <c r="BC203" i="1"/>
  <c r="CP203" i="1" s="1"/>
  <c r="BS120" i="1"/>
  <c r="DF120" i="1" s="1"/>
  <c r="BV131" i="1"/>
  <c r="BA137" i="1"/>
  <c r="CN137" i="1" s="1"/>
  <c r="AV156" i="1"/>
  <c r="CI156" i="1" s="1"/>
  <c r="AW157" i="1"/>
  <c r="CJ157" i="1" s="1"/>
  <c r="BS18" i="1"/>
  <c r="DF18" i="1" s="1"/>
  <c r="BP326" i="1"/>
  <c r="DC326" i="1" s="1"/>
  <c r="BH193" i="1"/>
  <c r="CU193" i="1" s="1"/>
  <c r="BA199" i="1"/>
  <c r="CN199" i="1" s="1"/>
  <c r="BN222" i="1"/>
  <c r="DA222" i="1" s="1"/>
  <c r="BN80" i="1"/>
  <c r="DA80" i="1" s="1"/>
  <c r="AX194" i="1"/>
  <c r="CK194" i="1" s="1"/>
  <c r="BM87" i="1"/>
  <c r="CZ87" i="1" s="1"/>
  <c r="BM77" i="1"/>
  <c r="CZ77" i="1" s="1"/>
  <c r="BY71" i="1"/>
  <c r="BE59" i="1"/>
  <c r="CR59" i="1" s="1"/>
  <c r="AX90" i="1"/>
  <c r="CK90" i="1" s="1"/>
  <c r="AU79" i="1"/>
  <c r="CH79" i="1" s="1"/>
  <c r="BE218" i="1"/>
  <c r="CR218" i="1" s="1"/>
  <c r="CC202" i="1"/>
  <c r="DO202" i="1" s="1"/>
  <c r="K201" i="5" s="1"/>
  <c r="BT243" i="1"/>
  <c r="DG243" i="1" s="1"/>
  <c r="CB20" i="1"/>
  <c r="DN20" i="1" s="1"/>
  <c r="J19" i="5" s="1"/>
  <c r="BY162" i="1"/>
  <c r="AV144" i="1"/>
  <c r="CI144" i="1" s="1"/>
  <c r="AW126" i="1"/>
  <c r="CJ126" i="1" s="1"/>
  <c r="BB126" i="1"/>
  <c r="CO126" i="1" s="1"/>
  <c r="AY115" i="1"/>
  <c r="CL115" i="1" s="1"/>
  <c r="BS197" i="1"/>
  <c r="DF197" i="1" s="1"/>
  <c r="BL235" i="1"/>
  <c r="CY235" i="1" s="1"/>
  <c r="BA398" i="1"/>
  <c r="CN398" i="1" s="1"/>
  <c r="AS371" i="1"/>
  <c r="BY360" i="1"/>
  <c r="BJ304" i="1"/>
  <c r="CW304" i="1" s="1"/>
  <c r="BT296" i="1"/>
  <c r="DG296" i="1" s="1"/>
  <c r="BZ407" i="1"/>
  <c r="DM407" i="1" s="1"/>
  <c r="BJ372" i="1"/>
  <c r="CW372" i="1" s="1"/>
  <c r="BH362" i="1"/>
  <c r="CU362" i="1" s="1"/>
  <c r="BC337" i="1"/>
  <c r="CP337" i="1" s="1"/>
  <c r="CB256" i="1"/>
  <c r="DN256" i="1" s="1"/>
  <c r="J255" i="5" s="1"/>
  <c r="BE239" i="1"/>
  <c r="CR239" i="1" s="1"/>
  <c r="BC375" i="1"/>
  <c r="CP375" i="1" s="1"/>
  <c r="BV347" i="1"/>
  <c r="BG285" i="1"/>
  <c r="CT285" i="1" s="1"/>
  <c r="BU300" i="1"/>
  <c r="BY294" i="1"/>
  <c r="CC386" i="1"/>
  <c r="DO386" i="1" s="1"/>
  <c r="K385" i="5" s="1"/>
  <c r="AS389" i="1"/>
  <c r="AU323" i="1"/>
  <c r="CH323" i="1" s="1"/>
  <c r="AT285" i="1"/>
  <c r="CG285" i="1" s="1"/>
  <c r="BV263" i="1"/>
  <c r="BG46" i="1"/>
  <c r="CT46" i="1" s="1"/>
  <c r="CB46" i="1"/>
  <c r="DN46" i="1" s="1"/>
  <c r="J45" i="5" s="1"/>
  <c r="BU199" i="1"/>
  <c r="BG28" i="1"/>
  <c r="CT28" i="1" s="1"/>
  <c r="BE143" i="1"/>
  <c r="CR143" i="1" s="1"/>
  <c r="BP105" i="1"/>
  <c r="DC105" i="1" s="1"/>
  <c r="BU86" i="1"/>
  <c r="BN106" i="1"/>
  <c r="DA106" i="1" s="1"/>
  <c r="BK95" i="1"/>
  <c r="CX95" i="1" s="1"/>
  <c r="AU178" i="1"/>
  <c r="CH178" i="1" s="1"/>
  <c r="BX215" i="1"/>
  <c r="DK215" i="1" s="1"/>
  <c r="BG44" i="1"/>
  <c r="CT44" i="1" s="1"/>
  <c r="BS46" i="1"/>
  <c r="DF46" i="1" s="1"/>
  <c r="BE199" i="1"/>
  <c r="CR199" i="1" s="1"/>
  <c r="BD166" i="1"/>
  <c r="CQ166" i="1" s="1"/>
  <c r="BE148" i="1"/>
  <c r="CR148" i="1" s="1"/>
  <c r="BF137" i="1"/>
  <c r="CS137" i="1" s="1"/>
  <c r="BC126" i="1"/>
  <c r="CP126" i="1" s="1"/>
  <c r="BW208" i="1"/>
  <c r="DJ208" i="1" s="1"/>
  <c r="BU221" i="1"/>
  <c r="BH394" i="1"/>
  <c r="CU394" i="1" s="1"/>
  <c r="BQ352" i="1"/>
  <c r="DD352" i="1" s="1"/>
  <c r="AZ331" i="1"/>
  <c r="CM331" i="1" s="1"/>
  <c r="BN291" i="1"/>
  <c r="DA291" i="1" s="1"/>
  <c r="CC270" i="1"/>
  <c r="DO270" i="1" s="1"/>
  <c r="K269" i="5" s="1"/>
  <c r="BN399" i="1"/>
  <c r="DA399" i="1" s="1"/>
  <c r="BN359" i="1"/>
  <c r="DA359" i="1" s="1"/>
  <c r="BE344" i="1"/>
  <c r="CR344" i="1" s="1"/>
  <c r="BZ319" i="1"/>
  <c r="DM319" i="1" s="1"/>
  <c r="BM328" i="1"/>
  <c r="CZ328" i="1" s="1"/>
  <c r="BP284" i="1"/>
  <c r="DC284" i="1" s="1"/>
  <c r="BO393" i="1"/>
  <c r="DB393" i="1" s="1"/>
  <c r="BZ334" i="1"/>
  <c r="DM334" i="1" s="1"/>
  <c r="BK272" i="1"/>
  <c r="CX272" i="1" s="1"/>
  <c r="AS275" i="1"/>
  <c r="BM256" i="1"/>
  <c r="CZ256" i="1" s="1"/>
  <c r="BC391" i="1"/>
  <c r="CP391" i="1" s="1"/>
  <c r="AS362" i="1"/>
  <c r="AY310" i="1"/>
  <c r="CL310" i="1" s="1"/>
  <c r="AX272" i="1"/>
  <c r="CK272" i="1" s="1"/>
  <c r="BT356" i="1"/>
  <c r="DG356" i="1" s="1"/>
  <c r="AZ150" i="1"/>
  <c r="CM150" i="1" s="1"/>
  <c r="CC109" i="1"/>
  <c r="DO109" i="1" s="1"/>
  <c r="K108" i="5" s="1"/>
  <c r="BI21" i="1"/>
  <c r="CV21" i="1" s="1"/>
  <c r="AT12" i="1"/>
  <c r="CG12" i="1" s="1"/>
  <c r="AZ138" i="1"/>
  <c r="CM138" i="1" s="1"/>
  <c r="AZ100" i="1"/>
  <c r="CM100" i="1" s="1"/>
  <c r="BI19" i="1"/>
  <c r="CV19" i="1" s="1"/>
  <c r="AX9" i="1"/>
  <c r="BN229" i="1"/>
  <c r="DA229" i="1" s="1"/>
  <c r="AX162" i="1"/>
  <c r="CK162" i="1" s="1"/>
  <c r="AU151" i="1"/>
  <c r="CH151" i="1" s="1"/>
  <c r="BO233" i="1"/>
  <c r="DB233" i="1" s="1"/>
  <c r="BS346" i="1"/>
  <c r="DF346" i="1" s="1"/>
  <c r="AS88" i="1"/>
  <c r="BP57" i="1"/>
  <c r="DC57" i="1" s="1"/>
  <c r="BG61" i="1"/>
  <c r="CT61" i="1" s="1"/>
  <c r="BR49" i="1"/>
  <c r="DE49" i="1" s="1"/>
  <c r="BZ80" i="1"/>
  <c r="DM80" i="1" s="1"/>
  <c r="BZ223" i="1"/>
  <c r="DM223" i="1" s="1"/>
  <c r="BY199" i="1"/>
  <c r="BT193" i="1"/>
  <c r="DG193" i="1" s="1"/>
  <c r="AZ330" i="1"/>
  <c r="CM330" i="1" s="1"/>
  <c r="BM385" i="1"/>
  <c r="CZ385" i="1" s="1"/>
  <c r="AX331" i="1"/>
  <c r="CK331" i="1" s="1"/>
  <c r="BD375" i="1"/>
  <c r="CQ375" i="1" s="1"/>
  <c r="BO268" i="1"/>
  <c r="DB268" i="1" s="1"/>
  <c r="AS251" i="1"/>
  <c r="AX391" i="1"/>
  <c r="CK391" i="1" s="1"/>
  <c r="BT369" i="1"/>
  <c r="DG369" i="1" s="1"/>
  <c r="AU297" i="1"/>
  <c r="CH297" i="1" s="1"/>
  <c r="AW324" i="1"/>
  <c r="CJ324" i="1" s="1"/>
  <c r="AW315" i="1"/>
  <c r="CJ315" i="1" s="1"/>
  <c r="BD389" i="1"/>
  <c r="CQ389" i="1" s="1"/>
  <c r="AU404" i="1"/>
  <c r="CH404" i="1" s="1"/>
  <c r="BM325" i="1"/>
  <c r="CZ325" i="1" s="1"/>
  <c r="BF287" i="1"/>
  <c r="CS287" i="1" s="1"/>
  <c r="AX266" i="1"/>
  <c r="CK266" i="1" s="1"/>
  <c r="BR404" i="1"/>
  <c r="DE404" i="1" s="1"/>
  <c r="BR364" i="1"/>
  <c r="DE364" i="1" s="1"/>
  <c r="BP349" i="1"/>
  <c r="DC349" i="1" s="1"/>
  <c r="AV325" i="1"/>
  <c r="CI325" i="1" s="1"/>
  <c r="BG347" i="1"/>
  <c r="CT347" i="1" s="1"/>
  <c r="AV305" i="1"/>
  <c r="CI305" i="1" s="1"/>
  <c r="BT157" i="1"/>
  <c r="DG157" i="1" s="1"/>
  <c r="BI142" i="1"/>
  <c r="CV142" i="1" s="1"/>
  <c r="BX42" i="1"/>
  <c r="DK42" i="1" s="1"/>
  <c r="BP23" i="1"/>
  <c r="DC23" i="1" s="1"/>
  <c r="BU44" i="1"/>
  <c r="AX37" i="1"/>
  <c r="CK37" i="1" s="1"/>
  <c r="BF68" i="1"/>
  <c r="CS68" i="1" s="1"/>
  <c r="BF193" i="1"/>
  <c r="CS193" i="1" s="1"/>
  <c r="BU174" i="1"/>
  <c r="AZ181" i="1"/>
  <c r="CM181" i="1" s="1"/>
  <c r="BY268" i="1"/>
  <c r="BW26" i="1"/>
  <c r="DJ26" i="1" s="1"/>
  <c r="BV198" i="1"/>
  <c r="BT114" i="1"/>
  <c r="DG114" i="1" s="1"/>
  <c r="BE100" i="1"/>
  <c r="CR100" i="1" s="1"/>
  <c r="AX115" i="1"/>
  <c r="CK115" i="1" s="1"/>
  <c r="AU104" i="1"/>
  <c r="CH104" i="1" s="1"/>
  <c r="BG188" i="1"/>
  <c r="CT188" i="1" s="1"/>
  <c r="CC227" i="1"/>
  <c r="DO227" i="1" s="1"/>
  <c r="K226" i="5" s="1"/>
  <c r="BU405" i="1"/>
  <c r="BJ389" i="1"/>
  <c r="CW389" i="1" s="1"/>
  <c r="BI336" i="1"/>
  <c r="CV336" i="1" s="1"/>
  <c r="AT312" i="1"/>
  <c r="CG312" i="1" s="1"/>
  <c r="BX311" i="1"/>
  <c r="DK311" i="1" s="1"/>
  <c r="BH261" i="1"/>
  <c r="CU261" i="1" s="1"/>
  <c r="AT380" i="1"/>
  <c r="CG380" i="1" s="1"/>
  <c r="AT327" i="1"/>
  <c r="CG327" i="1" s="1"/>
  <c r="BN353" i="1"/>
  <c r="DA353" i="1" s="1"/>
  <c r="BK264" i="1"/>
  <c r="CX264" i="1" s="1"/>
  <c r="BY246" i="1"/>
  <c r="BZ382" i="1"/>
  <c r="DM382" i="1" s="1"/>
  <c r="BO358" i="1"/>
  <c r="DB358" i="1" s="1"/>
  <c r="CB292" i="1"/>
  <c r="DN292" i="1" s="1"/>
  <c r="J291" i="5" s="1"/>
  <c r="BY315" i="1"/>
  <c r="BU235" i="1"/>
  <c r="BW222" i="1"/>
  <c r="DJ222" i="1" s="1"/>
  <c r="BC140" i="1"/>
  <c r="CP140" i="1" s="1"/>
  <c r="BF151" i="1"/>
  <c r="CS151" i="1" s="1"/>
  <c r="BU181" i="1"/>
  <c r="BJ219" i="1"/>
  <c r="CW219" i="1" s="1"/>
  <c r="BU15" i="1"/>
  <c r="AZ80" i="1"/>
  <c r="CM80" i="1" s="1"/>
  <c r="BT113" i="1"/>
  <c r="DG113" i="1" s="1"/>
  <c r="CC228" i="1"/>
  <c r="DO228" i="1" s="1"/>
  <c r="K227" i="5" s="1"/>
  <c r="BO187" i="1"/>
  <c r="DB187" i="1" s="1"/>
  <c r="AU105" i="1"/>
  <c r="CH105" i="1" s="1"/>
  <c r="BF114" i="1"/>
  <c r="CS114" i="1" s="1"/>
  <c r="BC73" i="1"/>
  <c r="CP73" i="1" s="1"/>
  <c r="BJ181" i="1"/>
  <c r="CW181" i="1" s="1"/>
  <c r="AV125" i="1"/>
  <c r="CI125" i="1" s="1"/>
  <c r="BU32" i="1"/>
  <c r="BF23" i="1"/>
  <c r="CS23" i="1" s="1"/>
  <c r="BF56" i="1"/>
  <c r="CS56" i="1" s="1"/>
  <c r="AX170" i="1"/>
  <c r="CK170" i="1" s="1"/>
  <c r="AU159" i="1"/>
  <c r="CH159" i="1" s="1"/>
  <c r="BH300" i="1"/>
  <c r="CU300" i="1" s="1"/>
  <c r="AY247" i="1"/>
  <c r="CL247" i="1" s="1"/>
  <c r="AW127" i="1"/>
  <c r="CJ127" i="1" s="1"/>
  <c r="BY86" i="1"/>
  <c r="BU76" i="1"/>
  <c r="BW64" i="1"/>
  <c r="DJ64" i="1" s="1"/>
  <c r="BJ92" i="1"/>
  <c r="CW92" i="1" s="1"/>
  <c r="BG81" i="1"/>
  <c r="CT81" i="1" s="1"/>
  <c r="BI219" i="1"/>
  <c r="CV219" i="1" s="1"/>
  <c r="BT201" i="1"/>
  <c r="DG201" i="1" s="1"/>
  <c r="AZ241" i="1"/>
  <c r="CM241" i="1" s="1"/>
  <c r="BZ377" i="1"/>
  <c r="DM377" i="1" s="1"/>
  <c r="BZ324" i="1"/>
  <c r="DM324" i="1" s="1"/>
  <c r="AY348" i="1"/>
  <c r="CL348" i="1" s="1"/>
  <c r="BG262" i="1"/>
  <c r="CT262" i="1" s="1"/>
  <c r="BU244" i="1"/>
  <c r="BS380" i="1"/>
  <c r="DF380" i="1" s="1"/>
  <c r="BX354" i="1"/>
  <c r="DK354" i="1" s="1"/>
  <c r="BW290" i="1"/>
  <c r="DJ290" i="1" s="1"/>
  <c r="BQ311" i="1"/>
  <c r="DD311" i="1" s="1"/>
  <c r="AU326" i="1"/>
  <c r="CH326" i="1" s="1"/>
  <c r="AV383" i="1"/>
  <c r="CI383" i="1" s="1"/>
  <c r="AV378" i="1"/>
  <c r="CI378" i="1" s="1"/>
  <c r="AY319" i="1"/>
  <c r="CL319" i="1" s="1"/>
  <c r="AX281" i="1"/>
  <c r="CK281" i="1" s="1"/>
  <c r="BZ259" i="1"/>
  <c r="DM259" i="1" s="1"/>
  <c r="BJ398" i="1"/>
  <c r="CW398" i="1" s="1"/>
  <c r="BJ358" i="1"/>
  <c r="CW358" i="1" s="1"/>
  <c r="BA343" i="1"/>
  <c r="CN343" i="1" s="1"/>
  <c r="BV318" i="1"/>
  <c r="BO325" i="1"/>
  <c r="DB325" i="1" s="1"/>
  <c r="AZ280" i="1"/>
  <c r="CM280" i="1" s="1"/>
  <c r="AU23" i="1"/>
  <c r="CH23" i="1" s="1"/>
  <c r="BY138" i="1"/>
  <c r="BX75" i="1"/>
  <c r="DK75" i="1" s="1"/>
  <c r="BD50" i="1"/>
  <c r="CQ50" i="1" s="1"/>
  <c r="BP60" i="1"/>
  <c r="DC60" i="1" s="1"/>
  <c r="BR48" i="1"/>
  <c r="DE48" i="1" s="1"/>
  <c r="BZ79" i="1"/>
  <c r="DM79" i="1" s="1"/>
  <c r="BJ216" i="1"/>
  <c r="CW216" i="1" s="1"/>
  <c r="BE194" i="1"/>
  <c r="CR194" i="1" s="1"/>
  <c r="AZ189" i="1"/>
  <c r="CM189" i="1" s="1"/>
  <c r="BY292" i="1"/>
  <c r="BE58" i="1"/>
  <c r="CR58" i="1" s="1"/>
  <c r="BB195" i="1"/>
  <c r="CO195" i="1" s="1"/>
  <c r="AZ127" i="1"/>
  <c r="CM127" i="1" s="1"/>
  <c r="BA109" i="1"/>
  <c r="CN109" i="1" s="1"/>
  <c r="BV117" i="1"/>
  <c r="BS106" i="1"/>
  <c r="DF106" i="1" s="1"/>
  <c r="BC189" i="1"/>
  <c r="CP189" i="1" s="1"/>
  <c r="BX228" i="1"/>
  <c r="DK228" i="1" s="1"/>
  <c r="BY404" i="1"/>
  <c r="BZ385" i="1"/>
  <c r="DM385" i="1" s="1"/>
  <c r="BM335" i="1"/>
  <c r="CZ335" i="1" s="1"/>
  <c r="AX311" i="1"/>
  <c r="CK311" i="1" s="1"/>
  <c r="AV310" i="1"/>
  <c r="CI310" i="1" s="1"/>
  <c r="BP259" i="1"/>
  <c r="DC259" i="1" s="1"/>
  <c r="AX379" i="1"/>
  <c r="CK379" i="1" s="1"/>
  <c r="AX326" i="1"/>
  <c r="CK326" i="1" s="1"/>
  <c r="AZ351" i="1"/>
  <c r="CM351" i="1" s="1"/>
  <c r="BO263" i="1"/>
  <c r="DB263" i="1" s="1"/>
  <c r="AS246" i="1"/>
  <c r="CB381" i="1"/>
  <c r="DN381" i="1" s="1"/>
  <c r="J380" i="5" s="1"/>
  <c r="AU357" i="1"/>
  <c r="CH357" i="1" s="1"/>
  <c r="AU292" i="1"/>
  <c r="CH292" i="1" s="1"/>
  <c r="AW314" i="1"/>
  <c r="CJ314" i="1" s="1"/>
  <c r="BS342" i="1"/>
  <c r="DF342" i="1" s="1"/>
  <c r="BP394" i="1"/>
  <c r="DC394" i="1" s="1"/>
  <c r="BU352" i="1"/>
  <c r="DH352" i="1" s="1"/>
  <c r="BE331" i="1"/>
  <c r="CR331" i="1" s="1"/>
  <c r="BR291" i="1"/>
  <c r="DE291" i="1" s="1"/>
  <c r="AZ271" i="1"/>
  <c r="CM271" i="1" s="1"/>
  <c r="BC23" i="1"/>
  <c r="CP23" i="1" s="1"/>
  <c r="BO33" i="1"/>
  <c r="DB33" i="1" s="1"/>
  <c r="AW173" i="1"/>
  <c r="CJ173" i="1" s="1"/>
  <c r="AZ153" i="1"/>
  <c r="CM153" i="1" s="1"/>
  <c r="BC13" i="1"/>
  <c r="CP13" i="1" s="1"/>
  <c r="BS28" i="1"/>
  <c r="DF28" i="1" s="1"/>
  <c r="AW167" i="1"/>
  <c r="CJ167" i="1" s="1"/>
  <c r="AZ149" i="1"/>
  <c r="CM149" i="1" s="1"/>
  <c r="BE130" i="1"/>
  <c r="CR130" i="1" s="1"/>
  <c r="BF128" i="1"/>
  <c r="CS128" i="1" s="1"/>
  <c r="BC117" i="1"/>
  <c r="CP117" i="1" s="1"/>
  <c r="BW199" i="1"/>
  <c r="DJ199" i="1" s="1"/>
  <c r="AT246" i="1"/>
  <c r="CG246" i="1" s="1"/>
  <c r="AX176" i="1"/>
  <c r="CK176" i="1" s="1"/>
  <c r="BT123" i="1"/>
  <c r="DG123" i="1" s="1"/>
  <c r="AS32" i="1"/>
  <c r="AT23" i="1"/>
  <c r="CG23" i="1" s="1"/>
  <c r="BB54" i="1"/>
  <c r="CO54" i="1" s="1"/>
  <c r="AT168" i="1"/>
  <c r="CG168" i="1" s="1"/>
  <c r="BS158" i="1"/>
  <c r="DF158" i="1" s="1"/>
  <c r="AZ268" i="1"/>
  <c r="CM268" i="1" s="1"/>
  <c r="BW246" i="1"/>
  <c r="DJ246" i="1" s="1"/>
  <c r="BV387" i="1"/>
  <c r="AS364" i="1"/>
  <c r="BG295" i="1"/>
  <c r="CT295" i="1" s="1"/>
  <c r="BU320" i="1"/>
  <c r="BU311" i="1"/>
  <c r="BP387" i="1"/>
  <c r="DC387" i="1" s="1"/>
  <c r="BQ391" i="1"/>
  <c r="DD391" i="1" s="1"/>
  <c r="BS323" i="1"/>
  <c r="DF323" i="1" s="1"/>
  <c r="BR285" i="1"/>
  <c r="DE285" i="1" s="1"/>
  <c r="BJ264" i="1"/>
  <c r="CW264" i="1" s="1"/>
  <c r="BR393" i="1"/>
  <c r="DE393" i="1" s="1"/>
  <c r="BD402" i="1"/>
  <c r="CQ402" i="1" s="1"/>
  <c r="BI338" i="1"/>
  <c r="CV338" i="1" s="1"/>
  <c r="AT314" i="1"/>
  <c r="CG314" i="1" s="1"/>
  <c r="BX315" i="1"/>
  <c r="DK315" i="1" s="1"/>
  <c r="BH265" i="1"/>
  <c r="CU265" i="1" s="1"/>
  <c r="BW408" i="1"/>
  <c r="DJ408" i="1" s="1"/>
  <c r="BF338" i="1"/>
  <c r="CS338" i="1" s="1"/>
  <c r="CB275" i="1"/>
  <c r="DN275" i="1" s="1"/>
  <c r="J274" i="5" s="1"/>
  <c r="BY281" i="1"/>
  <c r="BI263" i="1"/>
  <c r="CV263" i="1" s="1"/>
  <c r="BK57" i="1"/>
  <c r="CX57" i="1" s="1"/>
  <c r="BP35" i="1"/>
  <c r="DC35" i="1" s="1"/>
  <c r="BS76" i="1"/>
  <c r="DF76" i="1" s="1"/>
  <c r="BT87" i="1"/>
  <c r="DG87" i="1" s="1"/>
  <c r="AW18" i="1"/>
  <c r="CJ18" i="1" s="1"/>
  <c r="BN9" i="1"/>
  <c r="AX233" i="1"/>
  <c r="CK233" i="1" s="1"/>
  <c r="BN162" i="1"/>
  <c r="DA162" i="1" s="1"/>
  <c r="BC153" i="1"/>
  <c r="CP153" i="1" s="1"/>
  <c r="BV238" i="1"/>
  <c r="BG241" i="1"/>
  <c r="CT241" i="1" s="1"/>
  <c r="BV252" i="1"/>
  <c r="AY228" i="1"/>
  <c r="CL228" i="1" s="1"/>
  <c r="BO145" i="1"/>
  <c r="DB145" i="1" s="1"/>
  <c r="BR156" i="1"/>
  <c r="DE156" i="1" s="1"/>
  <c r="AW203" i="1"/>
  <c r="CJ203" i="1" s="1"/>
  <c r="BV10" i="1"/>
  <c r="AW21" i="1"/>
  <c r="CJ21" i="1" s="1"/>
  <c r="BL101" i="1"/>
  <c r="CY101" i="1" s="1"/>
  <c r="BL139" i="1"/>
  <c r="CY139" i="1" s="1"/>
  <c r="BD234" i="1"/>
  <c r="CQ234" i="1" s="1"/>
  <c r="CB192" i="1"/>
  <c r="DN192" i="1" s="1"/>
  <c r="J191" i="5" s="1"/>
  <c r="BG110" i="1"/>
  <c r="CT110" i="1" s="1"/>
  <c r="BR119" i="1"/>
  <c r="DE119" i="1" s="1"/>
  <c r="BM92" i="1"/>
  <c r="CZ92" i="1" s="1"/>
  <c r="BS55" i="1"/>
  <c r="DF55" i="1" s="1"/>
  <c r="AZ35" i="1"/>
  <c r="CM35" i="1" s="1"/>
  <c r="BU48" i="1"/>
  <c r="BF39" i="1"/>
  <c r="CS39" i="1" s="1"/>
  <c r="BF72" i="1"/>
  <c r="CS72" i="1" s="1"/>
  <c r="BF201" i="1"/>
  <c r="CS201" i="1" s="1"/>
  <c r="BA179" i="1"/>
  <c r="CN179" i="1" s="1"/>
  <c r="AZ185" i="1"/>
  <c r="CM185" i="1" s="1"/>
  <c r="BY276" i="1"/>
  <c r="BC37" i="1"/>
  <c r="CP37" i="1" s="1"/>
  <c r="AV151" i="1"/>
  <c r="CI151" i="1" s="1"/>
  <c r="BL108" i="1"/>
  <c r="CY108" i="1" s="1"/>
  <c r="BM90" i="1"/>
  <c r="CZ90" i="1" s="1"/>
  <c r="BJ108" i="1"/>
  <c r="CW108" i="1" s="1"/>
  <c r="BG97" i="1"/>
  <c r="CT97" i="1" s="1"/>
  <c r="CB179" i="1"/>
  <c r="DN179" i="1" s="1"/>
  <c r="J178" i="5" s="1"/>
  <c r="BT217" i="1"/>
  <c r="DG217" i="1" s="1"/>
  <c r="BZ401" i="1"/>
  <c r="DM401" i="1" s="1"/>
  <c r="BZ361" i="1"/>
  <c r="DM361" i="1" s="1"/>
  <c r="BQ346" i="1"/>
  <c r="DD346" i="1" s="1"/>
  <c r="BB322" i="1"/>
  <c r="CO322" i="1" s="1"/>
  <c r="BC336" i="1"/>
  <c r="CP336" i="1" s="1"/>
  <c r="CC293" i="1"/>
  <c r="DO293" i="1" s="1"/>
  <c r="K292" i="5" s="1"/>
  <c r="CB402" i="1"/>
  <c r="DN402" i="1" s="1"/>
  <c r="J401" i="5" s="1"/>
  <c r="BB337" i="1"/>
  <c r="CO337" i="1" s="1"/>
  <c r="BW274" i="1"/>
  <c r="DJ274" i="1" s="1"/>
  <c r="BQ279" i="1"/>
  <c r="DD279" i="1" s="1"/>
  <c r="BA261" i="1"/>
  <c r="CN261" i="1" s="1"/>
  <c r="BC384" i="1"/>
  <c r="CP384" i="1" s="1"/>
  <c r="AW379" i="1"/>
  <c r="CJ379" i="1" s="1"/>
  <c r="AY303" i="1"/>
  <c r="CL303" i="1" s="1"/>
  <c r="BD344" i="1"/>
  <c r="CQ344" i="1" s="1"/>
  <c r="AY328" i="1"/>
  <c r="CL328" i="1" s="1"/>
  <c r="BM396" i="1"/>
  <c r="CZ396" i="1" s="1"/>
  <c r="BQ367" i="1"/>
  <c r="DD367" i="1" s="1"/>
  <c r="CC354" i="1"/>
  <c r="DO354" i="1" s="1"/>
  <c r="K353" i="5" s="1"/>
  <c r="BV302" i="1"/>
  <c r="BH293" i="1"/>
  <c r="CU293" i="1" s="1"/>
  <c r="CC247" i="1"/>
  <c r="DO247" i="1" s="1"/>
  <c r="K246" i="5" s="1"/>
  <c r="BK10" i="1"/>
  <c r="CX10" i="1" s="1"/>
  <c r="BP262" i="1"/>
  <c r="DC262" i="1" s="1"/>
  <c r="AW139" i="1"/>
  <c r="CJ139" i="1" s="1"/>
  <c r="AW129" i="1"/>
  <c r="CJ129" i="1" s="1"/>
  <c r="BT112" i="1"/>
  <c r="DG112" i="1" s="1"/>
  <c r="BU150" i="1"/>
  <c r="BN138" i="1"/>
  <c r="DA138" i="1" s="1"/>
  <c r="BK127" i="1"/>
  <c r="CX127" i="1" s="1"/>
  <c r="AU210" i="1"/>
  <c r="CH210" i="1" s="1"/>
  <c r="BA221" i="1"/>
  <c r="CN221" i="1" s="1"/>
  <c r="BD25" i="1"/>
  <c r="CQ25" i="1" s="1"/>
  <c r="BR245" i="1"/>
  <c r="DE245" i="1" s="1"/>
  <c r="BG226" i="1"/>
  <c r="CT226" i="1" s="1"/>
  <c r="BW143" i="1"/>
  <c r="DJ143" i="1" s="1"/>
  <c r="BZ154" i="1"/>
  <c r="DM154" i="1" s="1"/>
  <c r="AS196" i="1"/>
  <c r="BB205" i="1"/>
  <c r="CO205" i="1" s="1"/>
  <c r="BA12" i="1"/>
  <c r="CN12" i="1" s="1"/>
  <c r="BT69" i="1"/>
  <c r="DG69" i="1" s="1"/>
  <c r="CC87" i="1"/>
  <c r="DO87" i="1" s="1"/>
  <c r="K86" i="5" s="1"/>
  <c r="BH225" i="1"/>
  <c r="CU225" i="1" s="1"/>
  <c r="AU184" i="1"/>
  <c r="CH184" i="1" s="1"/>
  <c r="BK101" i="1"/>
  <c r="CX101" i="1" s="1"/>
  <c r="BV110" i="1"/>
  <c r="BU63" i="1"/>
  <c r="BL29" i="1"/>
  <c r="CY29" i="1" s="1"/>
  <c r="BH9" i="1"/>
  <c r="BE36" i="1"/>
  <c r="CR36" i="1" s="1"/>
  <c r="BZ26" i="1"/>
  <c r="DM26" i="1" s="1"/>
  <c r="BZ59" i="1"/>
  <c r="DM59" i="1" s="1"/>
  <c r="BJ176" i="1"/>
  <c r="CW176" i="1" s="1"/>
  <c r="BO162" i="1"/>
  <c r="DB162" i="1" s="1"/>
  <c r="BT172" i="1"/>
  <c r="DG172" i="1" s="1"/>
  <c r="BS250" i="1"/>
  <c r="DF250" i="1" s="1"/>
  <c r="AY12" i="1"/>
  <c r="CL12" i="1" s="1"/>
  <c r="BD165" i="1"/>
  <c r="CQ165" i="1" s="1"/>
  <c r="AV112" i="1"/>
  <c r="CI112" i="1" s="1"/>
  <c r="AS151" i="1"/>
  <c r="BR138" i="1"/>
  <c r="DE138" i="1" s="1"/>
  <c r="BO127" i="1"/>
  <c r="DB127" i="1" s="1"/>
  <c r="AY210" i="1"/>
  <c r="CL210" i="1" s="1"/>
  <c r="BE221" i="1"/>
  <c r="CR221" i="1" s="1"/>
  <c r="BD395" i="1"/>
  <c r="CQ395" i="1" s="1"/>
  <c r="AW353" i="1"/>
  <c r="CJ353" i="1" s="1"/>
  <c r="BU331" i="1"/>
  <c r="AT292" i="1"/>
  <c r="CG292" i="1" s="1"/>
  <c r="BX271" i="1"/>
  <c r="DK271" i="1" s="1"/>
  <c r="AT400" i="1"/>
  <c r="CG400" i="1" s="1"/>
  <c r="AT360" i="1"/>
  <c r="CG360" i="1" s="1"/>
  <c r="BU344" i="1"/>
  <c r="BF320" i="1"/>
  <c r="CS320" i="1" s="1"/>
  <c r="BT329" i="1"/>
  <c r="DG329" i="1" s="1"/>
  <c r="BH286" i="1"/>
  <c r="CU286" i="1" s="1"/>
  <c r="BG395" i="1"/>
  <c r="CT395" i="1" s="1"/>
  <c r="BF335" i="1"/>
  <c r="CS335" i="1" s="1"/>
  <c r="CB272" i="1"/>
  <c r="DN272" i="1" s="1"/>
  <c r="J271" i="5" s="1"/>
  <c r="BY275" i="1"/>
  <c r="BI257" i="1"/>
  <c r="CV257" i="1" s="1"/>
  <c r="BS391" i="1"/>
  <c r="DF391" i="1" s="1"/>
  <c r="BO362" i="1"/>
  <c r="DB362" i="1" s="1"/>
  <c r="BO310" i="1"/>
  <c r="DB310" i="1" s="1"/>
  <c r="BN272" i="1"/>
  <c r="DA272" i="1" s="1"/>
  <c r="BY359" i="1"/>
  <c r="CC115" i="1"/>
  <c r="DO115" i="1" s="1"/>
  <c r="K114" i="5" s="1"/>
  <c r="BT79" i="1"/>
  <c r="DG79" i="1" s="1"/>
  <c r="BY13" i="1"/>
  <c r="BD109" i="1"/>
  <c r="CQ109" i="1" s="1"/>
  <c r="AU237" i="1"/>
  <c r="CH237" i="1" s="1"/>
  <c r="BL130" i="1"/>
  <c r="CY130" i="1" s="1"/>
  <c r="BQ111" i="1"/>
  <c r="DD111" i="1" s="1"/>
  <c r="AT119" i="1"/>
  <c r="CG119" i="1" s="1"/>
  <c r="CB107" i="1"/>
  <c r="DN107" i="1" s="1"/>
  <c r="J106" i="5" s="1"/>
  <c r="BK190" i="1"/>
  <c r="CX190" i="1" s="1"/>
  <c r="BD228" i="1"/>
  <c r="CQ228" i="1" s="1"/>
  <c r="CC111" i="1"/>
  <c r="DO111" i="1" s="1"/>
  <c r="K110" i="5" s="1"/>
  <c r="BD79" i="1"/>
  <c r="CQ79" i="1" s="1"/>
  <c r="BA42" i="1"/>
  <c r="CN42" i="1" s="1"/>
  <c r="BB33" i="1"/>
  <c r="CO33" i="1" s="1"/>
  <c r="BJ64" i="1"/>
  <c r="CW64" i="1" s="1"/>
  <c r="BN185" i="1"/>
  <c r="DA185" i="1" s="1"/>
  <c r="AY167" i="1"/>
  <c r="CL167" i="1" s="1"/>
  <c r="BT173" i="1"/>
  <c r="DG173" i="1" s="1"/>
  <c r="AS254" i="1"/>
  <c r="BO378" i="1"/>
  <c r="DB378" i="1" s="1"/>
  <c r="BZ351" i="1"/>
  <c r="DM351" i="1" s="1"/>
  <c r="BS288" i="1"/>
  <c r="DF288" i="1" s="1"/>
  <c r="BI307" i="1"/>
  <c r="CV307" i="1" s="1"/>
  <c r="BX308" i="1"/>
  <c r="DK308" i="1" s="1"/>
  <c r="BS403" i="1"/>
  <c r="DF403" i="1" s="1"/>
  <c r="BX373" i="1"/>
  <c r="DK373" i="1" s="1"/>
  <c r="AU317" i="1"/>
  <c r="CH317" i="1" s="1"/>
  <c r="AT279" i="1"/>
  <c r="CG279" i="1" s="1"/>
  <c r="BV257" i="1"/>
  <c r="AW401" i="1"/>
  <c r="CJ401" i="1" s="1"/>
  <c r="BU376" i="1"/>
  <c r="CB400" i="1"/>
  <c r="DN400" i="1" s="1"/>
  <c r="J399" i="5" s="1"/>
  <c r="BF307" i="1"/>
  <c r="CS307" i="1" s="1"/>
  <c r="BL302" i="1"/>
  <c r="CY302" i="1" s="1"/>
  <c r="BL252" i="1"/>
  <c r="CY252" i="1" s="1"/>
  <c r="BQ386" i="1"/>
  <c r="DD386" i="1" s="1"/>
  <c r="BR331" i="1"/>
  <c r="DE331" i="1" s="1"/>
  <c r="BQ385" i="1"/>
  <c r="DD385" i="1" s="1"/>
  <c r="AY269" i="1"/>
  <c r="CL269" i="1" s="1"/>
  <c r="BM251" i="1"/>
  <c r="CZ251" i="1" s="1"/>
  <c r="BC75" i="1"/>
  <c r="CP75" i="1" s="1"/>
  <c r="CC48" i="1"/>
  <c r="DO48" i="1" s="1"/>
  <c r="K47" i="5" s="1"/>
  <c r="BU56" i="1"/>
  <c r="BS53" i="1"/>
  <c r="DF53" i="1" s="1"/>
  <c r="AW91" i="1"/>
  <c r="CJ91" i="1" s="1"/>
  <c r="BY60" i="1"/>
  <c r="AV73" i="1"/>
  <c r="CI73" i="1" s="1"/>
  <c r="BL60" i="1"/>
  <c r="CY60" i="1" s="1"/>
  <c r="BB89" i="1"/>
  <c r="CO89" i="1" s="1"/>
  <c r="AY78" i="1"/>
  <c r="CL78" i="1" s="1"/>
  <c r="AS213" i="1"/>
  <c r="BL198" i="1"/>
  <c r="CY198" i="1" s="1"/>
  <c r="BT239" i="1"/>
  <c r="DG239" i="1" s="1"/>
  <c r="BO15" i="1"/>
  <c r="DB15" i="1" s="1"/>
  <c r="AS154" i="1"/>
  <c r="AZ135" i="1"/>
  <c r="CM135" i="1" s="1"/>
  <c r="BA117" i="1"/>
  <c r="CN117" i="1" s="1"/>
  <c r="BV121" i="1"/>
  <c r="BK112" i="1"/>
  <c r="CX112" i="1" s="1"/>
  <c r="AU195" i="1"/>
  <c r="CH195" i="1" s="1"/>
  <c r="BH236" i="1"/>
  <c r="CU236" i="1" s="1"/>
  <c r="BE397" i="1"/>
  <c r="CR397" i="1" s="1"/>
  <c r="BA369" i="1"/>
  <c r="CN369" i="1" s="1"/>
  <c r="BS357" i="1"/>
  <c r="DF357" i="1" s="1"/>
  <c r="BN303" i="1"/>
  <c r="DA303" i="1" s="1"/>
  <c r="CC294" i="1"/>
  <c r="DO294" i="1" s="1"/>
  <c r="K293" i="5" s="1"/>
  <c r="AT407" i="1"/>
  <c r="CG407" i="1" s="1"/>
  <c r="BN371" i="1"/>
  <c r="DA371" i="1" s="1"/>
  <c r="BE360" i="1"/>
  <c r="CR360" i="1" s="1"/>
  <c r="BK335" i="1"/>
  <c r="CX335" i="1" s="1"/>
  <c r="AU256" i="1"/>
  <c r="CH256" i="1" s="1"/>
  <c r="BI238" i="1"/>
  <c r="CV238" i="1" s="1"/>
  <c r="BG374" i="1"/>
  <c r="CT374" i="1" s="1"/>
  <c r="BZ346" i="1"/>
  <c r="DM346" i="1" s="1"/>
  <c r="BK284" i="1"/>
  <c r="CX284" i="1" s="1"/>
  <c r="AS299" i="1"/>
  <c r="BE291" i="1"/>
  <c r="CR291" i="1" s="1"/>
  <c r="AV386" i="1"/>
  <c r="CI386" i="1" s="1"/>
  <c r="BI385" i="1"/>
  <c r="CV385" i="1" s="1"/>
  <c r="AY322" i="1"/>
  <c r="CL322" i="1" s="1"/>
  <c r="AX284" i="1"/>
  <c r="CK284" i="1" s="1"/>
  <c r="BZ262" i="1"/>
  <c r="DM262" i="1" s="1"/>
  <c r="BC49" i="1"/>
  <c r="CP49" i="1" s="1"/>
  <c r="BS48" i="1"/>
  <c r="DF48" i="1" s="1"/>
  <c r="BE203" i="1"/>
  <c r="CR203" i="1" s="1"/>
  <c r="AV163" i="1"/>
  <c r="CI163" i="1" s="1"/>
  <c r="BI118" i="1"/>
  <c r="CV118" i="1" s="1"/>
  <c r="AZ93" i="1"/>
  <c r="CM93" i="1" s="1"/>
  <c r="BY77" i="1"/>
  <c r="AX102" i="1"/>
  <c r="CK102" i="1" s="1"/>
  <c r="BW92" i="1"/>
  <c r="DJ92" i="1" s="1"/>
  <c r="BG175" i="1"/>
  <c r="CT175" i="1" s="1"/>
  <c r="BT216" i="1"/>
  <c r="DG216" i="1" s="1"/>
  <c r="BC47" i="1"/>
  <c r="CP47" i="1" s="1"/>
  <c r="BK48" i="1"/>
  <c r="CX48" i="1" s="1"/>
  <c r="BY202" i="1"/>
  <c r="AV168" i="1"/>
  <c r="CI168" i="1" s="1"/>
  <c r="BQ153" i="1"/>
  <c r="DD153" i="1" s="1"/>
  <c r="BV141" i="1"/>
  <c r="BS130" i="1"/>
  <c r="DF130" i="1" s="1"/>
  <c r="BW216" i="1"/>
  <c r="DJ216" i="1" s="1"/>
  <c r="AS228" i="1"/>
  <c r="BD387" i="1"/>
  <c r="CQ387" i="1" s="1"/>
  <c r="BE390" i="1"/>
  <c r="CR390" i="1" s="1"/>
  <c r="BG323" i="1"/>
  <c r="CT323" i="1" s="1"/>
  <c r="BF285" i="1"/>
  <c r="CS285" i="1" s="1"/>
  <c r="AX264" i="1"/>
  <c r="CK264" i="1" s="1"/>
  <c r="CB408" i="1"/>
  <c r="DN408" i="1" s="1"/>
  <c r="J407" i="5" s="1"/>
  <c r="BP399" i="1"/>
  <c r="DC399" i="1" s="1"/>
  <c r="AW338" i="1"/>
  <c r="CJ338" i="1" s="1"/>
  <c r="BR313" i="1"/>
  <c r="DE313" i="1" s="1"/>
  <c r="AZ315" i="1"/>
  <c r="CM315" i="1" s="1"/>
  <c r="BT264" i="1"/>
  <c r="DG264" i="1" s="1"/>
  <c r="BR381" i="1"/>
  <c r="DE381" i="1" s="1"/>
  <c r="BR328" i="1"/>
  <c r="DE328" i="1" s="1"/>
  <c r="BC359" i="1"/>
  <c r="CP359" i="1" s="1"/>
  <c r="AY266" i="1"/>
  <c r="CL266" i="1" s="1"/>
  <c r="BV25" i="1"/>
  <c r="BJ93" i="1"/>
  <c r="CW93" i="1" s="1"/>
  <c r="AY84" i="1"/>
  <c r="CL84" i="1" s="1"/>
  <c r="BZ236" i="1"/>
  <c r="DM236" i="1" s="1"/>
  <c r="BX209" i="1"/>
  <c r="DK209" i="1" s="1"/>
  <c r="CB21" i="1"/>
  <c r="DN21" i="1" s="1"/>
  <c r="J20" i="5" s="1"/>
  <c r="AU48" i="1"/>
  <c r="CH48" i="1" s="1"/>
  <c r="AS202" i="1"/>
  <c r="BP167" i="1"/>
  <c r="DC167" i="1" s="1"/>
  <c r="BU148" i="1"/>
  <c r="BN137" i="1"/>
  <c r="DA137" i="1" s="1"/>
  <c r="BC128" i="1"/>
  <c r="CP128" i="1" s="1"/>
  <c r="BO212" i="1"/>
  <c r="DB212" i="1" s="1"/>
  <c r="BM225" i="1"/>
  <c r="CZ225" i="1" s="1"/>
  <c r="BV172" i="1"/>
  <c r="BR79" i="1"/>
  <c r="DE79" i="1" s="1"/>
  <c r="AT216" i="1"/>
  <c r="CG216" i="1" s="1"/>
  <c r="BY193" i="1"/>
  <c r="BT190" i="1"/>
  <c r="DG190" i="1" s="1"/>
  <c r="AW299" i="1"/>
  <c r="CJ299" i="1" s="1"/>
  <c r="BI65" i="1"/>
  <c r="CV65" i="1" s="1"/>
  <c r="BR199" i="1"/>
  <c r="DE199" i="1" s="1"/>
  <c r="AZ115" i="1"/>
  <c r="CM115" i="1" s="1"/>
  <c r="BE96" i="1"/>
  <c r="CR96" i="1" s="1"/>
  <c r="BF111" i="1"/>
  <c r="CS111" i="1" s="1"/>
  <c r="BC100" i="1"/>
  <c r="CP100" i="1" s="1"/>
  <c r="BO184" i="1"/>
  <c r="DB184" i="1" s="1"/>
  <c r="AZ224" i="1"/>
  <c r="CM224" i="1" s="1"/>
  <c r="BQ65" i="1"/>
  <c r="DD65" i="1" s="1"/>
  <c r="CC259" i="1"/>
  <c r="DO259" i="1" s="1"/>
  <c r="K258" i="5" s="1"/>
  <c r="BR163" i="1"/>
  <c r="DE163" i="1" s="1"/>
  <c r="BO152" i="1"/>
  <c r="DB152" i="1" s="1"/>
  <c r="AY235" i="1"/>
  <c r="CL235" i="1" s="1"/>
  <c r="CB238" i="1"/>
  <c r="DN238" i="1" s="1"/>
  <c r="J237" i="5" s="1"/>
  <c r="BQ90" i="1"/>
  <c r="DD90" i="1" s="1"/>
  <c r="BO60" i="1"/>
  <c r="DB60" i="1" s="1"/>
  <c r="BE72" i="1"/>
  <c r="CR72" i="1" s="1"/>
  <c r="BU59" i="1"/>
  <c r="BR88" i="1"/>
  <c r="DE88" i="1" s="1"/>
  <c r="BO77" i="1"/>
  <c r="DB77" i="1" s="1"/>
  <c r="BY211" i="1"/>
  <c r="CC197" i="1"/>
  <c r="DO197" i="1" s="1"/>
  <c r="K196" i="5" s="1"/>
  <c r="BH237" i="1"/>
  <c r="CU237" i="1" s="1"/>
  <c r="AZ169" i="1"/>
  <c r="CM169" i="1" s="1"/>
  <c r="BQ176" i="1"/>
  <c r="DD176" i="1" s="1"/>
  <c r="BT84" i="1"/>
  <c r="DG84" i="1" s="1"/>
  <c r="AX56" i="1"/>
  <c r="CK56" i="1" s="1"/>
  <c r="BZ169" i="1"/>
  <c r="DM169" i="1" s="1"/>
  <c r="BO160" i="1"/>
  <c r="DB160" i="1" s="1"/>
  <c r="BX362" i="1"/>
  <c r="DK362" i="1" s="1"/>
  <c r="BK250" i="1"/>
  <c r="CX250" i="1" s="1"/>
  <c r="BY136" i="1"/>
  <c r="BI98" i="1"/>
  <c r="CV98" i="1" s="1"/>
  <c r="BT78" i="1"/>
  <c r="DG78" i="1" s="1"/>
  <c r="BS65" i="1"/>
  <c r="DF65" i="1" s="1"/>
  <c r="AX93" i="1"/>
  <c r="CK93" i="1" s="1"/>
  <c r="BW83" i="1"/>
  <c r="DJ83" i="1" s="1"/>
  <c r="BJ228" i="1"/>
  <c r="CW228" i="1" s="1"/>
  <c r="BT207" i="1"/>
  <c r="DG207" i="1" s="1"/>
  <c r="BE26" i="1"/>
  <c r="CR26" i="1" s="1"/>
  <c r="AW168" i="1"/>
  <c r="CJ168" i="1" s="1"/>
  <c r="AT149" i="1"/>
  <c r="CG149" i="1" s="1"/>
  <c r="CB137" i="1"/>
  <c r="DN137" i="1" s="1"/>
  <c r="J136" i="5" s="1"/>
  <c r="BC222" i="1"/>
  <c r="CP222" i="1" s="1"/>
  <c r="BI233" i="1"/>
  <c r="CV233" i="1" s="1"/>
  <c r="CC47" i="1"/>
  <c r="DO47" i="1" s="1"/>
  <c r="K46" i="5" s="1"/>
  <c r="BT28" i="1"/>
  <c r="DG28" i="1" s="1"/>
  <c r="AW45" i="1"/>
  <c r="CJ45" i="1" s="1"/>
  <c r="BR35" i="1"/>
  <c r="DE35" i="1" s="1"/>
  <c r="BZ66" i="1"/>
  <c r="DM66" i="1" s="1"/>
  <c r="BJ190" i="1"/>
  <c r="CW190" i="1" s="1"/>
  <c r="BO169" i="1"/>
  <c r="DB169" i="1" s="1"/>
  <c r="BT179" i="1"/>
  <c r="DG179" i="1" s="1"/>
  <c r="BI262" i="1"/>
  <c r="CV262" i="1" s="1"/>
  <c r="BU90" i="1"/>
  <c r="BB119" i="1"/>
  <c r="CO119" i="1" s="1"/>
  <c r="AY108" i="1"/>
  <c r="CL108" i="1" s="1"/>
  <c r="BS190" i="1"/>
  <c r="DF190" i="1" s="1"/>
  <c r="BD230" i="1"/>
  <c r="CQ230" i="1" s="1"/>
  <c r="AV123" i="1"/>
  <c r="CI123" i="1" s="1"/>
  <c r="CC113" i="1"/>
  <c r="DO113" i="1" s="1"/>
  <c r="K112" i="5" s="1"/>
  <c r="AS51" i="1"/>
  <c r="BJ41" i="1"/>
  <c r="CW41" i="1" s="1"/>
  <c r="BR72" i="1"/>
  <c r="DE72" i="1" s="1"/>
  <c r="AT202" i="1"/>
  <c r="CG202" i="1" s="1"/>
  <c r="BY179" i="1"/>
  <c r="CC181" i="1"/>
  <c r="DO181" i="1" s="1"/>
  <c r="K180" i="5" s="1"/>
  <c r="BY266" i="1"/>
  <c r="AZ266" i="1"/>
  <c r="CM266" i="1" s="1"/>
  <c r="BU18" i="1"/>
  <c r="BD99" i="1"/>
  <c r="CQ99" i="1" s="1"/>
  <c r="AV139" i="1"/>
  <c r="CI139" i="1" s="1"/>
  <c r="BL336" i="1"/>
  <c r="CY336" i="1" s="1"/>
  <c r="AW357" i="1"/>
  <c r="CJ357" i="1" s="1"/>
  <c r="BS305" i="1"/>
  <c r="DF305" i="1" s="1"/>
  <c r="BR385" i="1"/>
  <c r="DE385" i="1" s="1"/>
  <c r="BW386" i="1"/>
  <c r="DJ386" i="1" s="1"/>
  <c r="BE250" i="1"/>
  <c r="CR250" i="1" s="1"/>
  <c r="AV346" i="1"/>
  <c r="CI346" i="1" s="1"/>
  <c r="AS380" i="1"/>
  <c r="AW262" i="1"/>
  <c r="CJ262" i="1" s="1"/>
  <c r="BC275" i="1"/>
  <c r="CP275" i="1" s="1"/>
  <c r="BS404" i="1"/>
  <c r="DF404" i="1" s="1"/>
  <c r="AU338" i="1"/>
  <c r="CH338" i="1" s="1"/>
  <c r="AW347" i="1"/>
  <c r="CJ347" i="1" s="1"/>
  <c r="BF402" i="1"/>
  <c r="CS402" i="1" s="1"/>
  <c r="BS177" i="1"/>
  <c r="DF177" i="1" s="1"/>
  <c r="BJ104" i="1"/>
  <c r="CW104" i="1" s="1"/>
  <c r="BH93" i="1"/>
  <c r="CU93" i="1" s="1"/>
  <c r="CB9" i="1"/>
  <c r="BO126" i="1"/>
  <c r="DB126" i="1" s="1"/>
  <c r="BE179" i="1"/>
  <c r="CR179" i="1" s="1"/>
  <c r="BX30" i="1"/>
  <c r="DK30" i="1" s="1"/>
  <c r="BJ351" i="1"/>
  <c r="CW351" i="1" s="1"/>
  <c r="AS327" i="1"/>
  <c r="AV284" i="1"/>
  <c r="CI284" i="1" s="1"/>
  <c r="BY391" i="1"/>
  <c r="BP395" i="1"/>
  <c r="DC395" i="1" s="1"/>
  <c r="BC146" i="1"/>
  <c r="CP146" i="1" s="1"/>
  <c r="BM19" i="1"/>
  <c r="CZ19" i="1" s="1"/>
  <c r="BK194" i="1"/>
  <c r="CX194" i="1" s="1"/>
  <c r="BL138" i="1"/>
  <c r="CY138" i="1" s="1"/>
  <c r="BL142" i="1"/>
  <c r="CY142" i="1" s="1"/>
  <c r="BC349" i="1"/>
  <c r="CP349" i="1" s="1"/>
  <c r="AX405" i="1"/>
  <c r="CK405" i="1" s="1"/>
  <c r="BY348" i="1"/>
  <c r="BK297" i="1"/>
  <c r="CX297" i="1" s="1"/>
  <c r="AU269" i="1"/>
  <c r="CH269" i="1" s="1"/>
  <c r="BI325" i="1"/>
  <c r="CV325" i="1" s="1"/>
  <c r="AT84" i="1"/>
  <c r="CG84" i="1" s="1"/>
  <c r="BQ260" i="1"/>
  <c r="DD260" i="1" s="1"/>
  <c r="AV177" i="1"/>
  <c r="CI177" i="1" s="1"/>
  <c r="BK170" i="1"/>
  <c r="CX170" i="1" s="1"/>
  <c r="BB192" i="1"/>
  <c r="CO192" i="1" s="1"/>
  <c r="BV67" i="1"/>
  <c r="BN36" i="1"/>
  <c r="DA36" i="1" s="1"/>
  <c r="AS46" i="1"/>
  <c r="BT12" i="1"/>
  <c r="DG12" i="1" s="1"/>
  <c r="CC31" i="1"/>
  <c r="DO31" i="1" s="1"/>
  <c r="K30" i="5" s="1"/>
  <c r="BD297" i="1"/>
  <c r="CQ297" i="1" s="1"/>
  <c r="BG205" i="1"/>
  <c r="CT205" i="1" s="1"/>
  <c r="AU121" i="1"/>
  <c r="CH121" i="1" s="1"/>
  <c r="BF130" i="1"/>
  <c r="CS130" i="1" s="1"/>
  <c r="BE134" i="1"/>
  <c r="CR134" i="1" s="1"/>
  <c r="BL79" i="1"/>
  <c r="CY79" i="1" s="1"/>
  <c r="BL89" i="1"/>
  <c r="CY89" i="1" s="1"/>
  <c r="BU16" i="1"/>
  <c r="BV226" i="1"/>
  <c r="BU185" i="1"/>
  <c r="AX154" i="1"/>
  <c r="CK154" i="1" s="1"/>
  <c r="AU143" i="1"/>
  <c r="CH143" i="1" s="1"/>
  <c r="AY229" i="1"/>
  <c r="CL229" i="1" s="1"/>
  <c r="BR249" i="1"/>
  <c r="DE249" i="1" s="1"/>
  <c r="BX67" i="1"/>
  <c r="DK67" i="1" s="1"/>
  <c r="BH43" i="1"/>
  <c r="CU43" i="1" s="1"/>
  <c r="BI55" i="1"/>
  <c r="CV55" i="1" s="1"/>
  <c r="BB45" i="1"/>
  <c r="CO45" i="1" s="1"/>
  <c r="BJ76" i="1"/>
  <c r="CW76" i="1" s="1"/>
  <c r="BN209" i="1"/>
  <c r="DA209" i="1" s="1"/>
  <c r="BI187" i="1"/>
  <c r="CV187" i="1" s="1"/>
  <c r="BT185" i="1"/>
  <c r="DG185" i="1" s="1"/>
  <c r="AW279" i="1"/>
  <c r="CJ279" i="1" s="1"/>
  <c r="BG368" i="1"/>
  <c r="CT368" i="1" s="1"/>
  <c r="BZ340" i="1"/>
  <c r="DM340" i="1" s="1"/>
  <c r="BK278" i="1"/>
  <c r="CX278" i="1" s="1"/>
  <c r="AS287" i="1"/>
  <c r="BM268" i="1"/>
  <c r="CZ268" i="1" s="1"/>
  <c r="CB387" i="1"/>
  <c r="DN387" i="1" s="1"/>
  <c r="J386" i="5" s="1"/>
  <c r="AX390" i="1"/>
  <c r="CK390" i="1" s="1"/>
  <c r="BW306" i="1"/>
  <c r="DJ306" i="1" s="1"/>
  <c r="BT367" i="1"/>
  <c r="DG367" i="1" s="1"/>
  <c r="CC340" i="1"/>
  <c r="DO340" i="1" s="1"/>
  <c r="K339" i="5" s="1"/>
  <c r="BL405" i="1"/>
  <c r="CY405" i="1" s="1"/>
  <c r="BL359" i="1"/>
  <c r="CY359" i="1" s="1"/>
  <c r="CC341" i="1"/>
  <c r="DO341" i="1" s="1"/>
  <c r="K340" i="5" s="1"/>
  <c r="AX297" i="1"/>
  <c r="CK297" i="1" s="1"/>
  <c r="AV282" i="1"/>
  <c r="CI282" i="1" s="1"/>
  <c r="BD242" i="1"/>
  <c r="CQ242" i="1" s="1"/>
  <c r="BJ374" i="1"/>
  <c r="CW374" i="1" s="1"/>
  <c r="BQ368" i="1"/>
  <c r="DD368" i="1" s="1"/>
  <c r="BC341" i="1"/>
  <c r="CP341" i="1" s="1"/>
  <c r="CB258" i="1"/>
  <c r="DN258" i="1" s="1"/>
  <c r="J257" i="5" s="1"/>
  <c r="BE241" i="1"/>
  <c r="CR241" i="1" s="1"/>
  <c r="AW115" i="1"/>
  <c r="CJ115" i="1" s="1"/>
  <c r="BS75" i="1"/>
  <c r="DF75" i="1" s="1"/>
  <c r="BD23" i="1"/>
  <c r="CQ23" i="1" s="1"/>
  <c r="BT159" i="1"/>
  <c r="DG159" i="1" s="1"/>
  <c r="AS35" i="1"/>
  <c r="BN25" i="1"/>
  <c r="DA25" i="1" s="1"/>
  <c r="BV56" i="1"/>
  <c r="BN170" i="1"/>
  <c r="DA170" i="1" s="1"/>
  <c r="BK159" i="1"/>
  <c r="CX159" i="1" s="1"/>
  <c r="AZ260" i="1"/>
  <c r="CM260" i="1" s="1"/>
  <c r="AU244" i="1"/>
  <c r="CH244" i="1" s="1"/>
  <c r="BQ114" i="1"/>
  <c r="DD114" i="1" s="1"/>
  <c r="BH75" i="1"/>
  <c r="CU75" i="1" s="1"/>
  <c r="BC70" i="1"/>
  <c r="CP70" i="1" s="1"/>
  <c r="BD58" i="1"/>
  <c r="CQ58" i="1" s="1"/>
  <c r="BN87" i="1"/>
  <c r="DA87" i="1" s="1"/>
  <c r="BD273" i="1"/>
  <c r="CQ273" i="1" s="1"/>
  <c r="BQ209" i="1"/>
  <c r="DD209" i="1" s="1"/>
  <c r="BX196" i="1"/>
  <c r="DK196" i="1" s="1"/>
  <c r="AV238" i="1"/>
  <c r="CI238" i="1" s="1"/>
  <c r="AT381" i="1"/>
  <c r="CG381" i="1" s="1"/>
  <c r="AT328" i="1"/>
  <c r="CG328" i="1" s="1"/>
  <c r="BY356" i="1"/>
  <c r="BK265" i="1"/>
  <c r="CX265" i="1" s="1"/>
  <c r="BY247" i="1"/>
  <c r="BZ384" i="1"/>
  <c r="DM384" i="1" s="1"/>
  <c r="BG360" i="1"/>
  <c r="CT360" i="1" s="1"/>
  <c r="CB293" i="1"/>
  <c r="DN293" i="1" s="1"/>
  <c r="J292" i="5" s="1"/>
  <c r="BY317" i="1"/>
  <c r="BY308" i="1"/>
  <c r="AZ386" i="1"/>
  <c r="CM386" i="1" s="1"/>
  <c r="BY385" i="1"/>
  <c r="BC322" i="1"/>
  <c r="CP322" i="1" s="1"/>
  <c r="BB284" i="1"/>
  <c r="CO284" i="1" s="1"/>
  <c r="AT263" i="1"/>
  <c r="CG263" i="1" s="1"/>
  <c r="BN401" i="1"/>
  <c r="DA401" i="1" s="1"/>
  <c r="BN361" i="1"/>
  <c r="DA361" i="1" s="1"/>
  <c r="BE346" i="1"/>
  <c r="CR346" i="1" s="1"/>
  <c r="BZ321" i="1"/>
  <c r="DM321" i="1" s="1"/>
  <c r="CB334" i="1"/>
  <c r="DN334" i="1" s="1"/>
  <c r="J333" i="5" s="1"/>
  <c r="BP292" i="1"/>
  <c r="DC292" i="1" s="1"/>
  <c r="CB41" i="1"/>
  <c r="DN41" i="1" s="1"/>
  <c r="J40" i="5" s="1"/>
  <c r="AV159" i="1"/>
  <c r="CI159" i="1" s="1"/>
  <c r="CC106" i="1"/>
  <c r="DO106" i="1" s="1"/>
  <c r="K105" i="5" s="1"/>
  <c r="AW88" i="1"/>
  <c r="CJ88" i="1" s="1"/>
  <c r="BO30" i="1"/>
  <c r="DB30" i="1" s="1"/>
  <c r="AW145" i="1"/>
  <c r="CJ145" i="1" s="1"/>
  <c r="CC102" i="1"/>
  <c r="DO102" i="1" s="1"/>
  <c r="K101" i="5" s="1"/>
  <c r="BE98" i="1"/>
  <c r="CR98" i="1" s="1"/>
  <c r="BF112" i="1"/>
  <c r="CS112" i="1" s="1"/>
  <c r="BC101" i="1"/>
  <c r="CP101" i="1" s="1"/>
  <c r="BW183" i="1"/>
  <c r="DJ183" i="1" s="1"/>
  <c r="BH223" i="1"/>
  <c r="CU223" i="1" s="1"/>
  <c r="BD77" i="1"/>
  <c r="CQ77" i="1" s="1"/>
  <c r="BO65" i="1"/>
  <c r="DB65" i="1" s="1"/>
  <c r="AT244" i="1"/>
  <c r="CG244" i="1" s="1"/>
  <c r="BZ191" i="1"/>
  <c r="DM191" i="1" s="1"/>
  <c r="BI163" i="1"/>
  <c r="CV163" i="1" s="1"/>
  <c r="BZ144" i="1"/>
  <c r="DM144" i="1" s="1"/>
  <c r="BO135" i="1"/>
  <c r="DB135" i="1" s="1"/>
  <c r="CB219" i="1"/>
  <c r="DN219" i="1" s="1"/>
  <c r="J218" i="5" s="1"/>
  <c r="BY232" i="1"/>
  <c r="BC407" i="1"/>
  <c r="CP407" i="1" s="1"/>
  <c r="BT376" i="1"/>
  <c r="DG376" i="1" s="1"/>
  <c r="BK318" i="1"/>
  <c r="CX318" i="1" s="1"/>
  <c r="BJ280" i="1"/>
  <c r="CW280" i="1" s="1"/>
  <c r="BB259" i="1"/>
  <c r="CO259" i="1" s="1"/>
  <c r="BM402" i="1"/>
  <c r="CZ402" i="1" s="1"/>
  <c r="BQ379" i="1"/>
  <c r="DD379" i="1" s="1"/>
  <c r="BA333" i="1"/>
  <c r="CN333" i="1" s="1"/>
  <c r="BV308" i="1"/>
  <c r="BH305" i="1"/>
  <c r="CU305" i="1" s="1"/>
  <c r="CC254" i="1"/>
  <c r="DO254" i="1" s="1"/>
  <c r="K253" i="5" s="1"/>
  <c r="BV376" i="1"/>
  <c r="AS383" i="1"/>
  <c r="CB345" i="1"/>
  <c r="DN345" i="1" s="1"/>
  <c r="J344" i="5" s="1"/>
  <c r="BC261" i="1"/>
  <c r="CP261" i="1" s="1"/>
  <c r="BQ243" i="1"/>
  <c r="DD243" i="1" s="1"/>
  <c r="BP397" i="1"/>
  <c r="DC397" i="1" s="1"/>
  <c r="AZ382" i="1"/>
  <c r="CM382" i="1" s="1"/>
  <c r="AU299" i="1"/>
  <c r="CH299" i="1" s="1"/>
  <c r="AZ329" i="1"/>
  <c r="CM329" i="1" s="1"/>
  <c r="AW319" i="1"/>
  <c r="CJ319" i="1" s="1"/>
  <c r="AX192" i="1"/>
  <c r="CK192" i="1" s="1"/>
  <c r="CC125" i="1"/>
  <c r="DO125" i="1" s="1"/>
  <c r="K124" i="5" s="1"/>
  <c r="BW14" i="1"/>
  <c r="DJ14" i="1" s="1"/>
  <c r="BO29" i="1"/>
  <c r="DB29" i="1" s="1"/>
  <c r="AS168" i="1"/>
  <c r="BP153" i="1"/>
  <c r="DC153" i="1" s="1"/>
  <c r="BE138" i="1"/>
  <c r="CR138" i="1" s="1"/>
  <c r="BF132" i="1"/>
  <c r="CS132" i="1" s="1"/>
  <c r="AU123" i="1"/>
  <c r="CH123" i="1" s="1"/>
  <c r="BG207" i="1"/>
  <c r="CT207" i="1" s="1"/>
  <c r="BE220" i="1"/>
  <c r="CR220" i="1" s="1"/>
  <c r="BL23" i="1"/>
  <c r="CY23" i="1" s="1"/>
  <c r="AV157" i="1"/>
  <c r="CI157" i="1" s="1"/>
  <c r="BM39" i="1"/>
  <c r="CZ39" i="1" s="1"/>
  <c r="BF32" i="1"/>
  <c r="CS32" i="1" s="1"/>
  <c r="BF65" i="1"/>
  <c r="CS65" i="1" s="1"/>
  <c r="BF187" i="1"/>
  <c r="CS187" i="1" s="1"/>
  <c r="AU168" i="1"/>
  <c r="CH168" i="1" s="1"/>
  <c r="AZ178" i="1"/>
  <c r="CM178" i="1" s="1"/>
  <c r="BE259" i="1"/>
  <c r="CR259" i="1" s="1"/>
  <c r="CB375" i="1"/>
  <c r="DN375" i="1" s="1"/>
  <c r="J374" i="5" s="1"/>
  <c r="BJ348" i="1"/>
  <c r="CW348" i="1" s="1"/>
  <c r="AU286" i="1"/>
  <c r="CH286" i="1" s="1"/>
  <c r="AW302" i="1"/>
  <c r="CJ302" i="1" s="1"/>
  <c r="BM297" i="1"/>
  <c r="CZ297" i="1" s="1"/>
  <c r="BG398" i="1"/>
  <c r="CT398" i="1" s="1"/>
  <c r="BL368" i="1"/>
  <c r="CY368" i="1" s="1"/>
  <c r="BG314" i="1"/>
  <c r="CT314" i="1" s="1"/>
  <c r="BF276" i="1"/>
  <c r="CS276" i="1" s="1"/>
  <c r="AX255" i="1"/>
  <c r="CK255" i="1" s="1"/>
  <c r="BI398" i="1"/>
  <c r="CV398" i="1" s="1"/>
  <c r="BI371" i="1"/>
  <c r="CV371" i="1" s="1"/>
  <c r="AV362" i="1"/>
  <c r="CI362" i="1" s="1"/>
  <c r="BR304" i="1"/>
  <c r="DE304" i="1" s="1"/>
  <c r="BX237" i="1"/>
  <c r="DK237" i="1" s="1"/>
  <c r="BP196" i="1"/>
  <c r="DC196" i="1" s="1"/>
  <c r="BA209" i="1"/>
  <c r="CN209" i="1" s="1"/>
  <c r="BH264" i="1"/>
  <c r="CU264" i="1" s="1"/>
  <c r="BF87" i="1"/>
  <c r="CS87" i="1" s="1"/>
  <c r="AS58" i="1"/>
  <c r="BM70" i="1"/>
  <c r="CZ70" i="1" s="1"/>
  <c r="BC71" i="1"/>
  <c r="CP71" i="1" s="1"/>
  <c r="BQ106" i="1"/>
  <c r="DD106" i="1" s="1"/>
  <c r="CB242" i="1"/>
  <c r="DN242" i="1" s="1"/>
  <c r="J241" i="5" s="1"/>
  <c r="AT245" i="1"/>
  <c r="CG245" i="1" s="1"/>
  <c r="BW154" i="1"/>
  <c r="DJ154" i="1" s="1"/>
  <c r="AX164" i="1"/>
  <c r="CK164" i="1" s="1"/>
  <c r="AV307" i="1"/>
  <c r="CI307" i="1" s="1"/>
  <c r="BX66" i="1"/>
  <c r="DK66" i="1" s="1"/>
  <c r="BC52" i="1"/>
  <c r="CP52" i="1" s="1"/>
  <c r="AW10" i="1"/>
  <c r="CJ10" i="1" s="1"/>
  <c r="AX202" i="1"/>
  <c r="CK202" i="1" s="1"/>
  <c r="BQ167" i="1"/>
  <c r="DD167" i="1" s="1"/>
  <c r="BV148" i="1"/>
  <c r="BS137" i="1"/>
  <c r="DF137" i="1" s="1"/>
  <c r="BW223" i="1"/>
  <c r="DJ223" i="1" s="1"/>
  <c r="AS235" i="1"/>
  <c r="BP53" i="1"/>
  <c r="DC53" i="1" s="1"/>
  <c r="BT32" i="1"/>
  <c r="DG32" i="1" s="1"/>
  <c r="BY48" i="1"/>
  <c r="BZ39" i="1"/>
  <c r="DM39" i="1" s="1"/>
  <c r="AX71" i="1"/>
  <c r="CK71" i="1" s="1"/>
  <c r="BZ198" i="1"/>
  <c r="DM198" i="1" s="1"/>
  <c r="BU176" i="1"/>
  <c r="BH180" i="1"/>
  <c r="CU180" i="1" s="1"/>
  <c r="BU263" i="1"/>
  <c r="BS373" i="1"/>
  <c r="DF373" i="1" s="1"/>
  <c r="BB346" i="1"/>
  <c r="CO346" i="1" s="1"/>
  <c r="BW283" i="1"/>
  <c r="DJ283" i="1" s="1"/>
  <c r="BQ297" i="1"/>
  <c r="DD297" i="1" s="1"/>
  <c r="BQ288" i="1"/>
  <c r="DD288" i="1" s="1"/>
  <c r="CB393" i="1"/>
  <c r="DN393" i="1" s="1"/>
  <c r="J392" i="5" s="1"/>
  <c r="BQ364" i="1"/>
  <c r="DD364" i="1" s="1"/>
  <c r="AY312" i="1"/>
  <c r="CL312" i="1" s="1"/>
  <c r="AX274" i="1"/>
  <c r="CK274" i="1" s="1"/>
  <c r="BG397" i="1"/>
  <c r="CT397" i="1" s="1"/>
  <c r="BA396" i="1"/>
  <c r="CN396" i="1" s="1"/>
  <c r="AS367" i="1"/>
  <c r="BZ353" i="1"/>
  <c r="DM353" i="1" s="1"/>
  <c r="BJ302" i="1"/>
  <c r="CW302" i="1" s="1"/>
  <c r="BT292" i="1"/>
  <c r="DG292" i="1" s="1"/>
  <c r="BP247" i="1"/>
  <c r="DC247" i="1" s="1"/>
  <c r="BV379" i="1"/>
  <c r="BV326" i="1"/>
  <c r="CC352" i="1"/>
  <c r="DO352" i="1" s="1"/>
  <c r="K351" i="5" s="1"/>
  <c r="BC264" i="1"/>
  <c r="CP264" i="1" s="1"/>
  <c r="BQ246" i="1"/>
  <c r="DD246" i="1" s="1"/>
  <c r="BU93" i="1"/>
  <c r="BK61" i="1"/>
  <c r="CX61" i="1" s="1"/>
  <c r="BX26" i="1"/>
  <c r="DK26" i="1" s="1"/>
  <c r="AT177" i="1"/>
  <c r="CG177" i="1" s="1"/>
  <c r="BU36" i="1"/>
  <c r="BF27" i="1"/>
  <c r="CS27" i="1" s="1"/>
  <c r="BN58" i="1"/>
  <c r="DA58" i="1" s="1"/>
  <c r="BV173" i="1"/>
  <c r="BC161" i="1"/>
  <c r="CP161" i="1" s="1"/>
  <c r="AV279" i="1"/>
  <c r="CI279" i="1" s="1"/>
  <c r="BW245" i="1"/>
  <c r="DJ245" i="1" s="1"/>
  <c r="BU121" i="1"/>
  <c r="BM81" i="1"/>
  <c r="CZ81" i="1" s="1"/>
  <c r="BL84" i="1"/>
  <c r="CY84" i="1" s="1"/>
  <c r="AY70" i="1"/>
  <c r="CL70" i="1" s="1"/>
  <c r="BJ96" i="1"/>
  <c r="CW96" i="1" s="1"/>
  <c r="BG85" i="1"/>
  <c r="CT85" i="1" s="1"/>
  <c r="BR234" i="1"/>
  <c r="DE234" i="1" s="1"/>
  <c r="BL207" i="1"/>
  <c r="CY207" i="1" s="1"/>
  <c r="BN407" i="1"/>
  <c r="DA407" i="1" s="1"/>
  <c r="AX372" i="1"/>
  <c r="CK372" i="1" s="1"/>
  <c r="BL361" i="1"/>
  <c r="CY361" i="1" s="1"/>
  <c r="BO336" i="1"/>
  <c r="DB336" i="1" s="1"/>
  <c r="BO256" i="1"/>
  <c r="DB256" i="1" s="1"/>
  <c r="AS239" i="1"/>
  <c r="CB374" i="1"/>
  <c r="DN374" i="1" s="1"/>
  <c r="J373" i="5" s="1"/>
  <c r="BJ347" i="1"/>
  <c r="CW347" i="1" s="1"/>
  <c r="AU285" i="1"/>
  <c r="CH285" i="1" s="1"/>
  <c r="AW300" i="1"/>
  <c r="CJ300" i="1" s="1"/>
  <c r="BM293" i="1"/>
  <c r="CZ293" i="1" s="1"/>
  <c r="BG396" i="1"/>
  <c r="CT396" i="1" s="1"/>
  <c r="BL366" i="1"/>
  <c r="CY366" i="1" s="1"/>
  <c r="BG313" i="1"/>
  <c r="CT313" i="1" s="1"/>
  <c r="BF275" i="1"/>
  <c r="CS275" i="1" s="1"/>
  <c r="AX254" i="1"/>
  <c r="CK254" i="1" s="1"/>
  <c r="BO407" i="1"/>
  <c r="DB407" i="1" s="1"/>
  <c r="BD394" i="1"/>
  <c r="CQ394" i="1" s="1"/>
  <c r="BI337" i="1"/>
  <c r="CV337" i="1" s="1"/>
  <c r="AT313" i="1"/>
  <c r="CG313" i="1" s="1"/>
  <c r="BX313" i="1"/>
  <c r="DK313" i="1" s="1"/>
  <c r="BH263" i="1"/>
  <c r="CU263" i="1" s="1"/>
  <c r="BP50" i="1"/>
  <c r="DC50" i="1" s="1"/>
  <c r="BR175" i="1"/>
  <c r="DE175" i="1" s="1"/>
  <c r="BL110" i="1"/>
  <c r="CY110" i="1" s="1"/>
  <c r="BQ91" i="1"/>
  <c r="DD91" i="1" s="1"/>
  <c r="BW38" i="1"/>
  <c r="DJ38" i="1" s="1"/>
  <c r="BT153" i="1"/>
  <c r="DG153" i="1" s="1"/>
  <c r="BL106" i="1"/>
  <c r="CY106" i="1" s="1"/>
  <c r="BQ87" i="1"/>
  <c r="DD87" i="1" s="1"/>
  <c r="AT107" i="1"/>
  <c r="CG107" i="1" s="1"/>
  <c r="CB95" i="1"/>
  <c r="DN95" i="1" s="1"/>
  <c r="J94" i="5" s="1"/>
  <c r="BK178" i="1"/>
  <c r="CX178" i="1" s="1"/>
  <c r="AV218" i="1"/>
  <c r="CI218" i="1" s="1"/>
  <c r="BH52" i="1"/>
  <c r="CU52" i="1" s="1"/>
  <c r="BL153" i="1"/>
  <c r="CY153" i="1" s="1"/>
  <c r="AW39" i="1"/>
  <c r="CJ39" i="1" s="1"/>
  <c r="AX30" i="1"/>
  <c r="CK30" i="1" s="1"/>
  <c r="BF61" i="1"/>
  <c r="CS61" i="1" s="1"/>
  <c r="BF179" i="1"/>
  <c r="CS179" i="1" s="1"/>
  <c r="BW165" i="1"/>
  <c r="DJ165" i="1" s="1"/>
  <c r="AZ174" i="1"/>
  <c r="CM174" i="1" s="1"/>
  <c r="BY254" i="1"/>
  <c r="AY378" i="1"/>
  <c r="CL378" i="1" s="1"/>
  <c r="BD351" i="1"/>
  <c r="CQ351" i="1" s="1"/>
  <c r="BC288" i="1"/>
  <c r="CP288" i="1" s="1"/>
  <c r="BM306" i="1"/>
  <c r="CZ306" i="1" s="1"/>
  <c r="BI306" i="1"/>
  <c r="CV306" i="1" s="1"/>
  <c r="BW402" i="1"/>
  <c r="DJ402" i="1" s="1"/>
  <c r="CC372" i="1"/>
  <c r="DO372" i="1" s="1"/>
  <c r="K371" i="5" s="1"/>
  <c r="BO316" i="1"/>
  <c r="DB316" i="1" s="1"/>
  <c r="BN278" i="1"/>
  <c r="DA278" i="1" s="1"/>
  <c r="BF257" i="1"/>
  <c r="CS257" i="1" s="1"/>
  <c r="BQ400" i="1"/>
  <c r="DD400" i="1" s="1"/>
  <c r="BY375" i="1"/>
  <c r="BP382" i="1"/>
  <c r="DC382" i="1" s="1"/>
  <c r="BZ306" i="1"/>
  <c r="DM306" i="1" s="1"/>
  <c r="BP301" i="1"/>
  <c r="DC301" i="1" s="1"/>
  <c r="AV252" i="1"/>
  <c r="CI252" i="1" s="1"/>
  <c r="BU385" i="1"/>
  <c r="BB331" i="1"/>
  <c r="CO331" i="1" s="1"/>
  <c r="AV377" i="1"/>
  <c r="CI377" i="1" s="1"/>
  <c r="BS268" i="1"/>
  <c r="DF268" i="1" s="1"/>
  <c r="AW251" i="1"/>
  <c r="CJ251" i="1" s="1"/>
  <c r="BI76" i="1"/>
  <c r="CV76" i="1" s="1"/>
  <c r="BX49" i="1"/>
  <c r="DK49" i="1" s="1"/>
  <c r="BT125" i="1"/>
  <c r="DG125" i="1" s="1"/>
  <c r="AZ116" i="1"/>
  <c r="CM116" i="1" s="1"/>
  <c r="BA25" i="1"/>
  <c r="CN25" i="1" s="1"/>
  <c r="BR24" i="1"/>
  <c r="DE24" i="1" s="1"/>
  <c r="BZ55" i="1"/>
  <c r="DM55" i="1" s="1"/>
  <c r="BR169" i="1"/>
  <c r="DE169" i="1" s="1"/>
  <c r="BG160" i="1"/>
  <c r="CT160" i="1" s="1"/>
  <c r="BD293" i="1"/>
  <c r="CQ293" i="1" s="1"/>
  <c r="BK248" i="1"/>
  <c r="CX248" i="1" s="1"/>
  <c r="AS234" i="1"/>
  <c r="AU221" i="1"/>
  <c r="CH221" i="1" s="1"/>
  <c r="BK138" i="1"/>
  <c r="CX138" i="1" s="1"/>
  <c r="BN149" i="1"/>
  <c r="DA149" i="1" s="1"/>
  <c r="BQ174" i="1"/>
  <c r="DD174" i="1" s="1"/>
  <c r="BF212" i="1"/>
  <c r="CS212" i="1" s="1"/>
  <c r="AS14" i="1"/>
  <c r="BK74" i="1"/>
  <c r="CX74" i="1" s="1"/>
  <c r="BX100" i="1"/>
  <c r="DK100" i="1" s="1"/>
  <c r="AZ227" i="1"/>
  <c r="CM227" i="1" s="1"/>
  <c r="BW185" i="1"/>
  <c r="DJ185" i="1" s="1"/>
  <c r="BC103" i="1"/>
  <c r="CP103" i="1" s="1"/>
  <c r="BN112" i="1"/>
  <c r="DA112" i="1" s="1"/>
  <c r="BL68" i="1"/>
  <c r="CY68" i="1" s="1"/>
  <c r="BX10" i="1"/>
  <c r="DK10" i="1" s="1"/>
  <c r="AZ132" i="1"/>
  <c r="CM132" i="1" s="1"/>
  <c r="BI27" i="1"/>
  <c r="CV27" i="1" s="1"/>
  <c r="AT18" i="1"/>
  <c r="CG18" i="1" s="1"/>
  <c r="AT51" i="1"/>
  <c r="CG51" i="1" s="1"/>
  <c r="BV164" i="1"/>
  <c r="BS153" i="1"/>
  <c r="DF153" i="1" s="1"/>
  <c r="BR247" i="1"/>
  <c r="DE247" i="1" s="1"/>
  <c r="BW241" i="1"/>
  <c r="DJ241" i="1" s="1"/>
  <c r="BU105" i="1"/>
  <c r="BK69" i="1"/>
  <c r="CX69" i="1" s="1"/>
  <c r="BQ69" i="1"/>
  <c r="DD69" i="1" s="1"/>
  <c r="BS57" i="1"/>
  <c r="DF57" i="1" s="1"/>
  <c r="AX87" i="1"/>
  <c r="CK87" i="1" s="1"/>
  <c r="BD257" i="1"/>
  <c r="CQ257" i="1" s="1"/>
  <c r="BU208" i="1"/>
  <c r="BH196" i="1"/>
  <c r="CU196" i="1" s="1"/>
  <c r="BO343" i="1"/>
  <c r="DB343" i="1" s="1"/>
  <c r="BU383" i="1"/>
  <c r="BB330" i="1"/>
  <c r="CO330" i="1" s="1"/>
  <c r="AW367" i="1"/>
  <c r="CJ367" i="1" s="1"/>
  <c r="BS267" i="1"/>
  <c r="DF267" i="1" s="1"/>
  <c r="AW250" i="1"/>
  <c r="CJ250" i="1" s="1"/>
  <c r="BF389" i="1"/>
  <c r="CS389" i="1" s="1"/>
  <c r="AZ366" i="1"/>
  <c r="CM366" i="1" s="1"/>
  <c r="AY296" i="1"/>
  <c r="CL296" i="1" s="1"/>
  <c r="BE322" i="1"/>
  <c r="CR322" i="1" s="1"/>
  <c r="BE313" i="1"/>
  <c r="CR313" i="1" s="1"/>
  <c r="BH388" i="1"/>
  <c r="CU388" i="1" s="1"/>
  <c r="CB396" i="1"/>
  <c r="DN396" i="1" s="1"/>
  <c r="J395" i="5" s="1"/>
  <c r="BK324" i="1"/>
  <c r="CX324" i="1" s="1"/>
  <c r="BJ286" i="1"/>
  <c r="CW286" i="1" s="1"/>
  <c r="BB265" i="1"/>
  <c r="CO265" i="1" s="1"/>
  <c r="BV403" i="1"/>
  <c r="BV363" i="1"/>
  <c r="BM348" i="1"/>
  <c r="CZ348" i="1" s="1"/>
  <c r="AX324" i="1"/>
  <c r="CK324" i="1" s="1"/>
  <c r="BW343" i="1"/>
  <c r="DJ343" i="1" s="1"/>
  <c r="BL301" i="1"/>
  <c r="CY301" i="1" s="1"/>
  <c r="BX164" i="1"/>
  <c r="DK164" i="1" s="1"/>
  <c r="BM117" i="1"/>
  <c r="CZ117" i="1" s="1"/>
  <c r="BP61" i="1"/>
  <c r="DC61" i="1" s="1"/>
  <c r="CC54" i="1"/>
  <c r="DO54" i="1" s="1"/>
  <c r="K53" i="5" s="1"/>
  <c r="BK72" i="1"/>
  <c r="CX72" i="1" s="1"/>
  <c r="CB59" i="1"/>
  <c r="DN59" i="1" s="1"/>
  <c r="J58" i="5" s="1"/>
  <c r="BV88" i="1"/>
  <c r="BS77" i="1"/>
  <c r="DF77" i="1" s="1"/>
  <c r="AW212" i="1"/>
  <c r="CJ212" i="1" s="1"/>
  <c r="AV198" i="1"/>
  <c r="CI198" i="1" s="1"/>
  <c r="BL237" i="1"/>
  <c r="CY237" i="1" s="1"/>
  <c r="BP241" i="1"/>
  <c r="DC241" i="1" s="1"/>
  <c r="CC201" i="1"/>
  <c r="DO201" i="1" s="1"/>
  <c r="K200" i="5" s="1"/>
  <c r="BE216" i="1"/>
  <c r="CR216" i="1" s="1"/>
  <c r="BW79" i="1"/>
  <c r="DJ79" i="1" s="1"/>
  <c r="BZ90" i="1"/>
  <c r="DM90" i="1" s="1"/>
  <c r="BT62" i="1"/>
  <c r="DG62" i="1" s="1"/>
  <c r="BW65" i="1"/>
  <c r="DJ65" i="1" s="1"/>
  <c r="BU61" i="1"/>
  <c r="BI92" i="1"/>
  <c r="CV92" i="1" s="1"/>
  <c r="BG239" i="1"/>
  <c r="CT239" i="1" s="1"/>
  <c r="BO235" i="1"/>
  <c r="DB235" i="1" s="1"/>
  <c r="BC151" i="1"/>
  <c r="CP151" i="1" s="1"/>
  <c r="BN160" i="1"/>
  <c r="DA160" i="1" s="1"/>
  <c r="BQ218" i="1"/>
  <c r="DD218" i="1" s="1"/>
  <c r="BI41" i="1"/>
  <c r="CV41" i="1" s="1"/>
  <c r="BC16" i="1"/>
  <c r="CP16" i="1" s="1"/>
  <c r="BQ154" i="1"/>
  <c r="DD154" i="1" s="1"/>
  <c r="BT136" i="1"/>
  <c r="DG136" i="1" s="1"/>
  <c r="BY117" i="1"/>
  <c r="BZ123" i="1"/>
  <c r="DM123" i="1" s="1"/>
  <c r="BW112" i="1"/>
  <c r="DJ112" i="1" s="1"/>
  <c r="AY197" i="1"/>
  <c r="CL197" i="1" s="1"/>
  <c r="BT236" i="1"/>
  <c r="DG236" i="1" s="1"/>
  <c r="AZ152" i="1"/>
  <c r="CM152" i="1" s="1"/>
  <c r="BL10" i="1"/>
  <c r="CY10" i="1" s="1"/>
  <c r="BA38" i="1"/>
  <c r="CN38" i="1" s="1"/>
  <c r="BB29" i="1"/>
  <c r="CO29" i="1" s="1"/>
  <c r="BJ60" i="1"/>
  <c r="CW60" i="1" s="1"/>
  <c r="BN177" i="1"/>
  <c r="DA177" i="1" s="1"/>
  <c r="AY163" i="1"/>
  <c r="CL163" i="1" s="1"/>
  <c r="BX310" i="1"/>
  <c r="DK310" i="1" s="1"/>
  <c r="BS247" i="1"/>
  <c r="DF247" i="1" s="1"/>
  <c r="AT386" i="1"/>
  <c r="CG386" i="1" s="1"/>
  <c r="BP361" i="1"/>
  <c r="DC361" i="1" s="1"/>
  <c r="BK294" i="1"/>
  <c r="CX294" i="1" s="1"/>
  <c r="AS319" i="1"/>
  <c r="AS310" i="1"/>
  <c r="BT386" i="1"/>
  <c r="DG386" i="1" s="1"/>
  <c r="AW388" i="1"/>
  <c r="CJ388" i="1" s="1"/>
  <c r="BW322" i="1"/>
  <c r="DJ322" i="1" s="1"/>
  <c r="BV284" i="1"/>
  <c r="BN263" i="1"/>
  <c r="DA263" i="1" s="1"/>
  <c r="BW407" i="1"/>
  <c r="DJ407" i="1" s="1"/>
  <c r="AZ395" i="1"/>
  <c r="CM395" i="1" s="1"/>
  <c r="BM337" i="1"/>
  <c r="CZ337" i="1" s="1"/>
  <c r="AX313" i="1"/>
  <c r="CK313" i="1" s="1"/>
  <c r="AV314" i="1"/>
  <c r="CI314" i="1" s="1"/>
  <c r="BP263" i="1"/>
  <c r="DC263" i="1" s="1"/>
  <c r="BW403" i="1"/>
  <c r="DJ403" i="1" s="1"/>
  <c r="BJ337" i="1"/>
  <c r="CW337" i="1" s="1"/>
  <c r="AU275" i="1"/>
  <c r="CH275" i="1" s="1"/>
  <c r="AW280" i="1"/>
  <c r="CJ280" i="1" s="1"/>
  <c r="BQ261" i="1"/>
  <c r="DD261" i="1" s="1"/>
  <c r="BX59" i="1"/>
  <c r="DK59" i="1" s="1"/>
  <c r="BH37" i="1"/>
  <c r="CU37" i="1" s="1"/>
  <c r="BD129" i="1"/>
  <c r="CQ129" i="1" s="1"/>
  <c r="BD91" i="1"/>
  <c r="CQ91" i="1" s="1"/>
  <c r="AS19" i="1"/>
  <c r="AV291" i="1"/>
  <c r="CI291" i="1" s="1"/>
  <c r="BQ194" i="1"/>
  <c r="DD194" i="1" s="1"/>
  <c r="BN154" i="1"/>
  <c r="DA154" i="1" s="1"/>
  <c r="BK143" i="1"/>
  <c r="CX143" i="1" s="1"/>
  <c r="AU226" i="1"/>
  <c r="CH226" i="1" s="1"/>
  <c r="BJ237" i="1"/>
  <c r="CW237" i="1" s="1"/>
  <c r="BM59" i="1"/>
  <c r="CZ59" i="1" s="1"/>
  <c r="AZ37" i="1"/>
  <c r="CM37" i="1" s="1"/>
  <c r="BE49" i="1"/>
  <c r="CR49" i="1" s="1"/>
  <c r="BF40" i="1"/>
  <c r="CS40" i="1" s="1"/>
  <c r="BN71" i="1"/>
  <c r="DA71" i="1" s="1"/>
  <c r="BV199" i="1"/>
  <c r="BQ177" i="1"/>
  <c r="DD177" i="1" s="1"/>
  <c r="BX180" i="1"/>
  <c r="DK180" i="1" s="1"/>
  <c r="BA268" i="1"/>
  <c r="CN268" i="1" s="1"/>
  <c r="BK371" i="1"/>
  <c r="CX371" i="1" s="1"/>
  <c r="AT344" i="1"/>
  <c r="CG344" i="1" s="1"/>
  <c r="BO281" i="1"/>
  <c r="DB281" i="1" s="1"/>
  <c r="BA293" i="1"/>
  <c r="CN293" i="1" s="1"/>
  <c r="BU279" i="1"/>
  <c r="AU391" i="1"/>
  <c r="CH391" i="1" s="1"/>
  <c r="BS361" i="1"/>
  <c r="DF361" i="1" s="1"/>
  <c r="CB309" i="1"/>
  <c r="DN309" i="1" s="1"/>
  <c r="J308" i="5" s="1"/>
  <c r="BZ271" i="1"/>
  <c r="DM271" i="1" s="1"/>
  <c r="AY355" i="1"/>
  <c r="CL355" i="1" s="1"/>
  <c r="AS394" i="1"/>
  <c r="BQ363" i="1"/>
  <c r="DD363" i="1" s="1"/>
  <c r="AZ348" i="1"/>
  <c r="CM348" i="1" s="1"/>
  <c r="BB300" i="1"/>
  <c r="CO300" i="1" s="1"/>
  <c r="BD288" i="1"/>
  <c r="CQ288" i="1" s="1"/>
  <c r="BH245" i="1"/>
  <c r="CU245" i="1" s="1"/>
  <c r="BN377" i="1"/>
  <c r="DA377" i="1" s="1"/>
  <c r="BC398" i="1"/>
  <c r="CP398" i="1" s="1"/>
  <c r="BK347" i="1"/>
  <c r="CX347" i="1" s="1"/>
  <c r="AU262" i="1"/>
  <c r="CH262" i="1" s="1"/>
  <c r="BI244" i="1"/>
  <c r="CV244" i="1" s="1"/>
  <c r="BQ102" i="1"/>
  <c r="DD102" i="1" s="1"/>
  <c r="BH67" i="1"/>
  <c r="CU67" i="1" s="1"/>
  <c r="BC66" i="1"/>
  <c r="CP66" i="1" s="1"/>
  <c r="AZ63" i="1"/>
  <c r="CM63" i="1" s="1"/>
  <c r="BM119" i="1"/>
  <c r="CZ119" i="1" s="1"/>
  <c r="AW81" i="1"/>
  <c r="CJ81" i="1" s="1"/>
  <c r="AZ85" i="1"/>
  <c r="CM85" i="1" s="1"/>
  <c r="AS70" i="1"/>
  <c r="BF96" i="1"/>
  <c r="CS96" i="1" s="1"/>
  <c r="BC85" i="1"/>
  <c r="CP85" i="1" s="1"/>
  <c r="BB234" i="1"/>
  <c r="CO234" i="1" s="1"/>
  <c r="BH207" i="1"/>
  <c r="CU207" i="1" s="1"/>
  <c r="AU15" i="1"/>
  <c r="CH15" i="1" s="1"/>
  <c r="BW29" i="1"/>
  <c r="DJ29" i="1" s="1"/>
  <c r="BA168" i="1"/>
  <c r="CN168" i="1" s="1"/>
  <c r="BH149" i="1"/>
  <c r="CU149" i="1" s="1"/>
  <c r="BI131" i="1"/>
  <c r="CV131" i="1" s="1"/>
  <c r="BZ128" i="1"/>
  <c r="DM128" i="1" s="1"/>
  <c r="BO119" i="1"/>
  <c r="DB119" i="1" s="1"/>
  <c r="CB203" i="1"/>
  <c r="DN203" i="1" s="1"/>
  <c r="J202" i="5" s="1"/>
  <c r="AZ274" i="1"/>
  <c r="CM274" i="1" s="1"/>
  <c r="AZ404" i="1"/>
  <c r="CM404" i="1" s="1"/>
  <c r="BP358" i="1"/>
  <c r="DC358" i="1" s="1"/>
  <c r="BP340" i="1"/>
  <c r="DC340" i="1" s="1"/>
  <c r="BJ296" i="1"/>
  <c r="CW296" i="1" s="1"/>
  <c r="BT280" i="1"/>
  <c r="DG280" i="1" s="1"/>
  <c r="BJ404" i="1"/>
  <c r="CW404" i="1" s="1"/>
  <c r="BJ364" i="1"/>
  <c r="CW364" i="1" s="1"/>
  <c r="BF349" i="1"/>
  <c r="CS349" i="1" s="1"/>
  <c r="BV324" i="1"/>
  <c r="BK346" i="1"/>
  <c r="CX346" i="1" s="1"/>
  <c r="AZ304" i="1"/>
  <c r="CM304" i="1" s="1"/>
  <c r="BC367" i="1"/>
  <c r="CP367" i="1" s="1"/>
  <c r="BV339" i="1"/>
  <c r="BG277" i="1"/>
  <c r="CT277" i="1" s="1"/>
  <c r="BU284" i="1"/>
  <c r="BE266" i="1"/>
  <c r="CR266" i="1" s="1"/>
  <c r="BS399" i="1"/>
  <c r="DF399" i="1" s="1"/>
  <c r="BX369" i="1"/>
  <c r="DK369" i="1" s="1"/>
  <c r="AU315" i="1"/>
  <c r="CH315" i="1" s="1"/>
  <c r="AT277" i="1"/>
  <c r="CG277" i="1" s="1"/>
  <c r="BV255" i="1"/>
  <c r="CC83" i="1"/>
  <c r="DO83" i="1" s="1"/>
  <c r="K82" i="5" s="1"/>
  <c r="AV67" i="1"/>
  <c r="CI67" i="1" s="1"/>
  <c r="BL271" i="1"/>
  <c r="CY271" i="1" s="1"/>
  <c r="BO32" i="1"/>
  <c r="DB32" i="1" s="1"/>
  <c r="BY146" i="1"/>
  <c r="BH107" i="1"/>
  <c r="CU107" i="1" s="1"/>
  <c r="AW92" i="1"/>
  <c r="CJ92" i="1" s="1"/>
  <c r="BB109" i="1"/>
  <c r="CO109" i="1" s="1"/>
  <c r="CB99" i="1"/>
  <c r="DN99" i="1" s="1"/>
  <c r="J98" i="5" s="1"/>
  <c r="BK182" i="1"/>
  <c r="CX182" i="1" s="1"/>
  <c r="BX223" i="1"/>
  <c r="DK223" i="1" s="1"/>
  <c r="BH80" i="1"/>
  <c r="CU80" i="1" s="1"/>
  <c r="BU66" i="1"/>
  <c r="BL263" i="1"/>
  <c r="CY263" i="1" s="1"/>
  <c r="BR193" i="1"/>
  <c r="DE193" i="1" s="1"/>
  <c r="BY167" i="1"/>
  <c r="BZ148" i="1"/>
  <c r="DM148" i="1" s="1"/>
  <c r="BW137" i="1"/>
  <c r="DJ137" i="1" s="1"/>
  <c r="CB223" i="1"/>
  <c r="DN223" i="1" s="1"/>
  <c r="J222" i="5" s="1"/>
  <c r="AW235" i="1"/>
  <c r="CJ235" i="1" s="1"/>
  <c r="AY402" i="1"/>
  <c r="CL402" i="1" s="1"/>
  <c r="BD372" i="1"/>
  <c r="CQ372" i="1" s="1"/>
  <c r="BC316" i="1"/>
  <c r="CP316" i="1" s="1"/>
  <c r="BB278" i="1"/>
  <c r="CO278" i="1" s="1"/>
  <c r="AT257" i="1"/>
  <c r="CG257" i="1" s="1"/>
  <c r="BE400" i="1"/>
  <c r="CR400" i="1" s="1"/>
  <c r="BA375" i="1"/>
  <c r="CN375" i="1" s="1"/>
  <c r="BD377" i="1"/>
  <c r="CQ377" i="1" s="1"/>
  <c r="BN306" i="1"/>
  <c r="DA306" i="1" s="1"/>
  <c r="CC300" i="1"/>
  <c r="DO300" i="1" s="1"/>
  <c r="K299" i="5" s="1"/>
  <c r="BT251" i="1"/>
  <c r="DG251" i="1" s="1"/>
  <c r="BN374" i="1"/>
  <c r="DA374" i="1" s="1"/>
  <c r="AW369" i="1"/>
  <c r="CJ369" i="1" s="1"/>
  <c r="BK341" i="1"/>
  <c r="CX341" i="1" s="1"/>
  <c r="AU259" i="1"/>
  <c r="CH259" i="1" s="1"/>
  <c r="AT40" i="1"/>
  <c r="CG40" i="1" s="1"/>
  <c r="BN100" i="1"/>
  <c r="DA100" i="1" s="1"/>
  <c r="BC91" i="1"/>
  <c r="CP91" i="1" s="1"/>
  <c r="BO175" i="1"/>
  <c r="DB175" i="1" s="1"/>
  <c r="CC216" i="1"/>
  <c r="DO216" i="1" s="1"/>
  <c r="K215" i="5" s="1"/>
  <c r="BO46" i="1"/>
  <c r="DB46" i="1" s="1"/>
  <c r="AZ66" i="1"/>
  <c r="CM66" i="1" s="1"/>
  <c r="AX251" i="1"/>
  <c r="CK251" i="1" s="1"/>
  <c r="BV192" i="1"/>
  <c r="AS163" i="1"/>
  <c r="BR144" i="1"/>
  <c r="DE144" i="1" s="1"/>
  <c r="BG135" i="1"/>
  <c r="CT135" i="1" s="1"/>
  <c r="BS219" i="1"/>
  <c r="DF219" i="1" s="1"/>
  <c r="BQ232" i="1"/>
  <c r="DD232" i="1" s="1"/>
  <c r="BF245" i="1"/>
  <c r="CS245" i="1" s="1"/>
  <c r="BV86" i="1"/>
  <c r="BV249" i="1"/>
  <c r="AW208" i="1"/>
  <c r="CJ208" i="1" s="1"/>
  <c r="BX197" i="1"/>
  <c r="DK197" i="1" s="1"/>
  <c r="BD237" i="1"/>
  <c r="CQ237" i="1" s="1"/>
  <c r="BL143" i="1"/>
  <c r="CY143" i="1" s="1"/>
  <c r="AX236" i="1"/>
  <c r="CK236" i="1" s="1"/>
  <c r="BH129" i="1"/>
  <c r="CU129" i="1" s="1"/>
  <c r="BM110" i="1"/>
  <c r="CZ110" i="1" s="1"/>
  <c r="BJ118" i="1"/>
  <c r="CW118" i="1" s="1"/>
  <c r="BG107" i="1"/>
  <c r="CT107" i="1" s="1"/>
  <c r="BS191" i="1"/>
  <c r="DF191" i="1" s="1"/>
  <c r="BD231" i="1"/>
  <c r="CQ231" i="1" s="1"/>
  <c r="BD88" i="1"/>
  <c r="CQ88" i="1" s="1"/>
  <c r="AT57" i="1"/>
  <c r="CG57" i="1" s="1"/>
  <c r="BV170" i="1"/>
  <c r="BS159" i="1"/>
  <c r="DF159" i="1" s="1"/>
  <c r="CC261" i="1"/>
  <c r="DO261" i="1" s="1"/>
  <c r="K260" i="5" s="1"/>
  <c r="AU246" i="1"/>
  <c r="CH246" i="1" s="1"/>
  <c r="AW119" i="1"/>
  <c r="CJ119" i="1" s="1"/>
  <c r="BQ80" i="1"/>
  <c r="DD80" i="1" s="1"/>
  <c r="BL255" i="1"/>
  <c r="CY255" i="1" s="1"/>
  <c r="BK108" i="1"/>
  <c r="CX108" i="1" s="1"/>
  <c r="BU380" i="1"/>
  <c r="AV256" i="1"/>
  <c r="CI256" i="1" s="1"/>
  <c r="BW261" i="1"/>
  <c r="DJ261" i="1" s="1"/>
  <c r="BC290" i="1"/>
  <c r="CP290" i="1" s="1"/>
  <c r="AS351" i="1"/>
  <c r="BC29" i="1"/>
  <c r="CP29" i="1" s="1"/>
  <c r="BK19" i="1"/>
  <c r="CX19" i="1" s="1"/>
  <c r="BY133" i="1"/>
  <c r="BD253" i="1"/>
  <c r="CQ253" i="1" s="1"/>
  <c r="AX46" i="1"/>
  <c r="CK46" i="1" s="1"/>
  <c r="AZ190" i="1"/>
  <c r="CM190" i="1" s="1"/>
  <c r="BC272" i="1"/>
  <c r="CP272" i="1" s="1"/>
  <c r="AS374" i="1"/>
  <c r="AZ393" i="1"/>
  <c r="CM393" i="1" s="1"/>
  <c r="BR269" i="1"/>
  <c r="DE269" i="1" s="1"/>
  <c r="BW329" i="1"/>
  <c r="DJ329" i="1" s="1"/>
  <c r="BU99" i="1"/>
  <c r="BJ26" i="1"/>
  <c r="CW26" i="1" s="1"/>
  <c r="AY343" i="1"/>
  <c r="CL343" i="1" s="1"/>
  <c r="AZ21" i="1"/>
  <c r="CM21" i="1" s="1"/>
  <c r="AX34" i="1"/>
  <c r="CK34" i="1" s="1"/>
  <c r="BZ190" i="1"/>
  <c r="DM190" i="1" s="1"/>
  <c r="CC179" i="1"/>
  <c r="DO179" i="1" s="1"/>
  <c r="K178" i="5" s="1"/>
  <c r="AY374" i="1"/>
  <c r="CL374" i="1" s="1"/>
  <c r="BC284" i="1"/>
  <c r="CP284" i="1" s="1"/>
  <c r="BI290" i="1"/>
  <c r="CV290" i="1" s="1"/>
  <c r="BC365" i="1"/>
  <c r="CP365" i="1" s="1"/>
  <c r="BN274" i="1"/>
  <c r="DA274" i="1" s="1"/>
  <c r="BQ396" i="1"/>
  <c r="DD396" i="1" s="1"/>
  <c r="BE355" i="1"/>
  <c r="CR355" i="1" s="1"/>
  <c r="BD304" i="1"/>
  <c r="CQ304" i="1" s="1"/>
  <c r="BP251" i="1"/>
  <c r="DC251" i="1" s="1"/>
  <c r="BY384" i="1"/>
  <c r="BV330" i="1"/>
  <c r="BM371" i="1"/>
  <c r="CZ371" i="1" s="1"/>
  <c r="BC268" i="1"/>
  <c r="CP268" i="1" s="1"/>
  <c r="BQ250" i="1"/>
  <c r="DD250" i="1" s="1"/>
  <c r="BU77" i="1"/>
  <c r="BW50" i="1"/>
  <c r="DJ50" i="1" s="1"/>
  <c r="CC57" i="1"/>
  <c r="DO57" i="1" s="1"/>
  <c r="K56" i="5" s="1"/>
  <c r="BR46" i="1"/>
  <c r="DE46" i="1" s="1"/>
  <c r="BU231" i="1"/>
  <c r="BO220" i="1"/>
  <c r="DB220" i="1" s="1"/>
  <c r="AU138" i="1"/>
  <c r="CH138" i="1" s="1"/>
  <c r="AX149" i="1"/>
  <c r="CK149" i="1" s="1"/>
  <c r="BY172" i="1"/>
  <c r="BN210" i="1"/>
  <c r="DA210" i="1" s="1"/>
  <c r="BM13" i="1"/>
  <c r="CZ13" i="1" s="1"/>
  <c r="BC14" i="1"/>
  <c r="CP14" i="1" s="1"/>
  <c r="BL239" i="1"/>
  <c r="CY239" i="1" s="1"/>
  <c r="BD198" i="1"/>
  <c r="CQ198" i="1" s="1"/>
  <c r="BM212" i="1"/>
  <c r="CZ212" i="1" s="1"/>
  <c r="CB77" i="1"/>
  <c r="DN77" i="1" s="1"/>
  <c r="J76" i="5" s="1"/>
  <c r="AT89" i="1"/>
  <c r="CG89" i="1" s="1"/>
  <c r="BZ16" i="1"/>
  <c r="DM16" i="1" s="1"/>
  <c r="BQ236" i="1"/>
  <c r="DD236" i="1" s="1"/>
  <c r="BK225" i="1"/>
  <c r="CX225" i="1" s="1"/>
  <c r="BG139" i="1"/>
  <c r="CT139" i="1" s="1"/>
  <c r="BJ150" i="1"/>
  <c r="CW150" i="1" s="1"/>
  <c r="BA178" i="1"/>
  <c r="CN178" i="1" s="1"/>
  <c r="BZ215" i="1"/>
  <c r="DM215" i="1" s="1"/>
  <c r="BY14" i="1"/>
  <c r="BT83" i="1"/>
  <c r="DG83" i="1" s="1"/>
  <c r="CC119" i="1"/>
  <c r="DO119" i="1" s="1"/>
  <c r="K118" i="5" s="1"/>
  <c r="BT222" i="1"/>
  <c r="DG222" i="1" s="1"/>
  <c r="AY183" i="1"/>
  <c r="CL183" i="1" s="1"/>
  <c r="BO100" i="1"/>
  <c r="DB100" i="1" s="1"/>
  <c r="BR111" i="1"/>
  <c r="DE111" i="1" s="1"/>
  <c r="BH61" i="1"/>
  <c r="CU61" i="1" s="1"/>
  <c r="BG248" i="1"/>
  <c r="CT248" i="1" s="1"/>
  <c r="BL291" i="1"/>
  <c r="CY291" i="1" s="1"/>
  <c r="BC160" i="1"/>
  <c r="CP160" i="1" s="1"/>
  <c r="BN169" i="1"/>
  <c r="DA169" i="1" s="1"/>
  <c r="BV55" i="1"/>
  <c r="BN24" i="1"/>
  <c r="DA24" i="1" s="1"/>
  <c r="BY26" i="1"/>
  <c r="BT131" i="1"/>
  <c r="DG131" i="1" s="1"/>
  <c r="BP10" i="1"/>
  <c r="DC10" i="1" s="1"/>
  <c r="BP258" i="1"/>
  <c r="DC258" i="1" s="1"/>
  <c r="BC202" i="1"/>
  <c r="CP202" i="1" s="1"/>
  <c r="AY116" i="1"/>
  <c r="CL116" i="1" s="1"/>
  <c r="BJ125" i="1"/>
  <c r="CW125" i="1" s="1"/>
  <c r="BQ115" i="1"/>
  <c r="DD115" i="1" s="1"/>
  <c r="BP100" i="1"/>
  <c r="DC100" i="1" s="1"/>
  <c r="AX155" i="1"/>
  <c r="CK155" i="1" s="1"/>
  <c r="BD393" i="1"/>
  <c r="CQ393" i="1" s="1"/>
  <c r="AZ378" i="1"/>
  <c r="CM378" i="1" s="1"/>
  <c r="AX302" i="1"/>
  <c r="CK302" i="1" s="1"/>
  <c r="BU357" i="1"/>
  <c r="BC382" i="1"/>
  <c r="CP382" i="1" s="1"/>
  <c r="AU348" i="1"/>
  <c r="CH348" i="1" s="1"/>
  <c r="AY56" i="1"/>
  <c r="CL56" i="1" s="1"/>
  <c r="BF217" i="1"/>
  <c r="CS217" i="1" s="1"/>
  <c r="BM72" i="1"/>
  <c r="CZ72" i="1" s="1"/>
  <c r="BZ112" i="1"/>
  <c r="DM112" i="1" s="1"/>
  <c r="BK406" i="1"/>
  <c r="CX406" i="1" s="1"/>
  <c r="BT312" i="1"/>
  <c r="DG312" i="1" s="1"/>
  <c r="BY354" i="1"/>
  <c r="BH359" i="1"/>
  <c r="CU359" i="1" s="1"/>
  <c r="BD397" i="1"/>
  <c r="CQ397" i="1" s="1"/>
  <c r="BX273" i="1"/>
  <c r="DK273" i="1" s="1"/>
  <c r="BE121" i="1"/>
  <c r="CR121" i="1" s="1"/>
  <c r="BB93" i="1"/>
  <c r="CO93" i="1" s="1"/>
  <c r="BO16" i="1"/>
  <c r="DB16" i="1" s="1"/>
  <c r="BU195" i="1"/>
  <c r="AW150" i="1"/>
  <c r="CJ150" i="1" s="1"/>
  <c r="CB128" i="1"/>
  <c r="DN128" i="1" s="1"/>
  <c r="J127" i="5" s="1"/>
  <c r="BA226" i="1"/>
  <c r="CN226" i="1" s="1"/>
  <c r="BC402" i="1"/>
  <c r="CP402" i="1" s="1"/>
  <c r="AX287" i="1"/>
  <c r="CK287" i="1" s="1"/>
  <c r="AX395" i="1"/>
  <c r="CK395" i="1" s="1"/>
  <c r="BY339" i="1"/>
  <c r="BT318" i="1"/>
  <c r="DG318" i="1" s="1"/>
  <c r="BA384" i="1"/>
  <c r="CN384" i="1" s="1"/>
  <c r="BY368" i="1"/>
  <c r="BD342" i="1"/>
  <c r="CQ342" i="1" s="1"/>
  <c r="BM400" i="1"/>
  <c r="CZ400" i="1" s="1"/>
  <c r="BQ375" i="1"/>
  <c r="DD375" i="1" s="1"/>
  <c r="BX380" i="1"/>
  <c r="DK380" i="1" s="1"/>
  <c r="BV306" i="1"/>
  <c r="BH301" i="1"/>
  <c r="CU301" i="1" s="1"/>
  <c r="CC251" i="1"/>
  <c r="DO251" i="1" s="1"/>
  <c r="K250" i="5" s="1"/>
  <c r="BW31" i="1"/>
  <c r="DJ31" i="1" s="1"/>
  <c r="BA170" i="1"/>
  <c r="CN170" i="1" s="1"/>
  <c r="BZ12" i="1"/>
  <c r="DM12" i="1" s="1"/>
  <c r="BU259" i="1"/>
  <c r="BH178" i="1"/>
  <c r="CU178" i="1" s="1"/>
  <c r="BU172" i="1"/>
  <c r="BZ194" i="1"/>
  <c r="DM194" i="1" s="1"/>
  <c r="AX69" i="1"/>
  <c r="CK69" i="1" s="1"/>
  <c r="BZ37" i="1"/>
  <c r="DM37" i="1" s="1"/>
  <c r="BE47" i="1"/>
  <c r="CR47" i="1" s="1"/>
  <c r="AZ33" i="1"/>
  <c r="CM33" i="1" s="1"/>
  <c r="AU53" i="1"/>
  <c r="CH53" i="1" s="1"/>
  <c r="BQ235" i="1"/>
  <c r="DD235" i="1" s="1"/>
  <c r="BS222" i="1"/>
  <c r="DF222" i="1" s="1"/>
  <c r="AY140" i="1"/>
  <c r="CL140" i="1" s="1"/>
  <c r="BB151" i="1"/>
  <c r="CO151" i="1" s="1"/>
  <c r="BE181" i="1"/>
  <c r="CR181" i="1" s="1"/>
  <c r="AS37" i="1"/>
  <c r="BT211" i="1"/>
  <c r="DG211" i="1" s="1"/>
  <c r="AY172" i="1"/>
  <c r="CL172" i="1" s="1"/>
  <c r="BW87" i="1"/>
  <c r="DJ87" i="1" s="1"/>
  <c r="BZ98" i="1"/>
  <c r="DM98" i="1" s="1"/>
  <c r="BH73" i="1"/>
  <c r="CU73" i="1" s="1"/>
  <c r="BK76" i="1"/>
  <c r="CX76" i="1" s="1"/>
  <c r="AW93" i="1"/>
  <c r="CJ93" i="1" s="1"/>
  <c r="BM131" i="1"/>
  <c r="CZ131" i="1" s="1"/>
  <c r="AY249" i="1"/>
  <c r="CL249" i="1" s="1"/>
  <c r="AZ171" i="1"/>
  <c r="CM171" i="1" s="1"/>
  <c r="BW162" i="1"/>
  <c r="DJ162" i="1" s="1"/>
  <c r="BZ176" i="1"/>
  <c r="DM176" i="1" s="1"/>
  <c r="AX60" i="1"/>
  <c r="CK60" i="1" s="1"/>
  <c r="BP93" i="1"/>
  <c r="DC93" i="1" s="1"/>
  <c r="BP232" i="1"/>
  <c r="DC232" i="1" s="1"/>
  <c r="BC191" i="1"/>
  <c r="CP191" i="1" s="1"/>
  <c r="BS108" i="1"/>
  <c r="DF108" i="1" s="1"/>
  <c r="AT118" i="1"/>
  <c r="CG118" i="1" s="1"/>
  <c r="BQ109" i="1"/>
  <c r="DD109" i="1" s="1"/>
  <c r="BL128" i="1"/>
  <c r="CY128" i="1" s="1"/>
  <c r="BN232" i="1"/>
  <c r="DA232" i="1" s="1"/>
  <c r="BK62" i="1"/>
  <c r="CX62" i="1" s="1"/>
  <c r="BW239" i="1"/>
  <c r="DJ239" i="1" s="1"/>
  <c r="AU236" i="1"/>
  <c r="CH236" i="1" s="1"/>
  <c r="CB149" i="1"/>
  <c r="DN149" i="1" s="1"/>
  <c r="J148" i="5" s="1"/>
  <c r="BB159" i="1"/>
  <c r="CO159" i="1" s="1"/>
  <c r="BE213" i="1"/>
  <c r="CR213" i="1" s="1"/>
  <c r="BW53" i="1"/>
  <c r="DJ53" i="1" s="1"/>
  <c r="BF105" i="1"/>
  <c r="CS105" i="1" s="1"/>
  <c r="BB403" i="1"/>
  <c r="CO403" i="1" s="1"/>
  <c r="BO341" i="1"/>
  <c r="DB341" i="1" s="1"/>
  <c r="AY276" i="1"/>
  <c r="CL276" i="1" s="1"/>
  <c r="BU381" i="1"/>
  <c r="BY397" i="1"/>
  <c r="AV296" i="1"/>
  <c r="CI296" i="1" s="1"/>
  <c r="BD128" i="1"/>
  <c r="CQ128" i="1" s="1"/>
  <c r="BD124" i="1"/>
  <c r="CQ124" i="1" s="1"/>
  <c r="BG187" i="1"/>
  <c r="CT187" i="1" s="1"/>
  <c r="BI12" i="1"/>
  <c r="CV12" i="1" s="1"/>
  <c r="AY139" i="1"/>
  <c r="CL139" i="1" s="1"/>
  <c r="BP369" i="1"/>
  <c r="DC369" i="1" s="1"/>
  <c r="AS399" i="1"/>
  <c r="BD298" i="1"/>
  <c r="CQ298" i="1" s="1"/>
  <c r="BW338" i="1"/>
  <c r="DJ338" i="1" s="1"/>
  <c r="BD364" i="1"/>
  <c r="CQ364" i="1" s="1"/>
  <c r="BP16" i="1"/>
  <c r="DC16" i="1" s="1"/>
  <c r="BL146" i="1"/>
  <c r="CY146" i="1" s="1"/>
  <c r="BW203" i="1"/>
  <c r="DJ203" i="1" s="1"/>
  <c r="AZ104" i="1"/>
  <c r="CM104" i="1" s="1"/>
  <c r="BV12" i="1"/>
  <c r="BN159" i="1"/>
  <c r="DA159" i="1" s="1"/>
  <c r="BO234" i="1"/>
  <c r="DB234" i="1" s="1"/>
  <c r="BS386" i="1"/>
  <c r="DF386" i="1" s="1"/>
  <c r="BO305" i="1"/>
  <c r="DB305" i="1" s="1"/>
  <c r="AV336" i="1"/>
  <c r="CI336" i="1" s="1"/>
  <c r="BY357" i="1"/>
  <c r="BZ295" i="1"/>
  <c r="DM295" i="1" s="1"/>
  <c r="BZ403" i="1"/>
  <c r="DM403" i="1" s="1"/>
  <c r="BQ348" i="1"/>
  <c r="DD348" i="1" s="1"/>
  <c r="BC344" i="1"/>
  <c r="CP344" i="1" s="1"/>
  <c r="BL273" i="1"/>
  <c r="CY273" i="1" s="1"/>
  <c r="CB368" i="1"/>
  <c r="DN368" i="1" s="1"/>
  <c r="J367" i="5" s="1"/>
  <c r="BJ341" i="1"/>
  <c r="CW341" i="1" s="1"/>
  <c r="AU279" i="1"/>
  <c r="CH279" i="1" s="1"/>
  <c r="AW288" i="1"/>
  <c r="CJ288" i="1" s="1"/>
  <c r="BQ269" i="1"/>
  <c r="DD269" i="1" s="1"/>
  <c r="BL49" i="1"/>
  <c r="CY49" i="1" s="1"/>
  <c r="BA80" i="1"/>
  <c r="CN80" i="1" s="1"/>
  <c r="AW69" i="1"/>
  <c r="CJ69" i="1" s="1"/>
  <c r="BW202" i="1"/>
  <c r="DJ202" i="1" s="1"/>
  <c r="BF131" i="1"/>
  <c r="CS131" i="1" s="1"/>
  <c r="AZ155" i="1"/>
  <c r="CM155" i="1" s="1"/>
  <c r="BP130" i="1"/>
  <c r="DC130" i="1" s="1"/>
  <c r="AT121" i="1"/>
  <c r="CG121" i="1" s="1"/>
  <c r="BY171" i="1"/>
  <c r="BY46" i="1"/>
  <c r="AU224" i="1"/>
  <c r="CH224" i="1" s="1"/>
  <c r="BM32" i="1"/>
  <c r="CZ32" i="1" s="1"/>
  <c r="BZ94" i="1"/>
  <c r="DM94" i="1" s="1"/>
  <c r="BM115" i="1"/>
  <c r="CZ115" i="1" s="1"/>
  <c r="BN164" i="1"/>
  <c r="DA164" i="1" s="1"/>
  <c r="BK280" i="1"/>
  <c r="CX280" i="1" s="1"/>
  <c r="BQ169" i="1"/>
  <c r="DD169" i="1" s="1"/>
  <c r="AS403" i="1"/>
  <c r="BH399" i="1"/>
  <c r="CU399" i="1" s="1"/>
  <c r="BH114" i="1"/>
  <c r="CU114" i="1" s="1"/>
  <c r="AU230" i="1"/>
  <c r="CH230" i="1" s="1"/>
  <c r="BA85" i="1"/>
  <c r="CN85" i="1" s="1"/>
  <c r="BH220" i="1"/>
  <c r="CU220" i="1" s="1"/>
  <c r="BN319" i="1"/>
  <c r="DA319" i="1" s="1"/>
  <c r="BN334" i="1"/>
  <c r="DA334" i="1" s="1"/>
  <c r="BH403" i="1"/>
  <c r="CU403" i="1" s="1"/>
  <c r="AS322" i="1"/>
  <c r="AX300" i="1"/>
  <c r="CK300" i="1" s="1"/>
  <c r="AW155" i="1"/>
  <c r="CJ155" i="1" s="1"/>
  <c r="BG56" i="1"/>
  <c r="CT56" i="1" s="1"/>
  <c r="CC198" i="1"/>
  <c r="DO198" i="1" s="1"/>
  <c r="K197" i="5" s="1"/>
  <c r="BP49" i="1"/>
  <c r="DC49" i="1" s="1"/>
  <c r="BF48" i="1"/>
  <c r="CS48" i="1" s="1"/>
  <c r="BF219" i="1"/>
  <c r="CS219" i="1" s="1"/>
  <c r="AZ194" i="1"/>
  <c r="CM194" i="1" s="1"/>
  <c r="BA388" i="1"/>
  <c r="CN388" i="1" s="1"/>
  <c r="AU270" i="1"/>
  <c r="CH270" i="1" s="1"/>
  <c r="BE252" i="1"/>
  <c r="CR252" i="1" s="1"/>
  <c r="BX376" i="1"/>
  <c r="DK376" i="1" s="1"/>
  <c r="BH327" i="1"/>
  <c r="CU327" i="1" s="1"/>
  <c r="BP390" i="1"/>
  <c r="DC390" i="1" s="1"/>
  <c r="BE327" i="1"/>
  <c r="CR327" i="1" s="1"/>
  <c r="BL286" i="1"/>
  <c r="CY286" i="1" s="1"/>
  <c r="BL244" i="1"/>
  <c r="CY244" i="1" s="1"/>
  <c r="BR376" i="1"/>
  <c r="DE376" i="1" s="1"/>
  <c r="CC381" i="1"/>
  <c r="DO381" i="1" s="1"/>
  <c r="K380" i="5" s="1"/>
  <c r="BS345" i="1"/>
  <c r="DF345" i="1" s="1"/>
  <c r="AY261" i="1"/>
  <c r="CL261" i="1" s="1"/>
  <c r="BM243" i="1"/>
  <c r="CZ243" i="1" s="1"/>
  <c r="BA106" i="1"/>
  <c r="CN106" i="1" s="1"/>
  <c r="BU69" i="1"/>
  <c r="BI67" i="1"/>
  <c r="CV67" i="1" s="1"/>
  <c r="BY54" i="1"/>
  <c r="BQ224" i="1"/>
  <c r="DD224" i="1" s="1"/>
  <c r="BK213" i="1"/>
  <c r="CX213" i="1" s="1"/>
  <c r="CB130" i="1"/>
  <c r="DN130" i="1" s="1"/>
  <c r="J129" i="5" s="1"/>
  <c r="AT142" i="1"/>
  <c r="CG142" i="1" s="1"/>
  <c r="BQ157" i="1"/>
  <c r="DD157" i="1" s="1"/>
  <c r="AX182" i="1"/>
  <c r="CK182" i="1" s="1"/>
  <c r="BU219" i="1"/>
  <c r="AV59" i="1"/>
  <c r="CI59" i="1" s="1"/>
  <c r="BT65" i="1"/>
  <c r="DG65" i="1" s="1"/>
  <c r="BH221" i="1"/>
  <c r="CU221" i="1" s="1"/>
  <c r="BW181" i="1"/>
  <c r="DJ181" i="1" s="1"/>
  <c r="BC99" i="1"/>
  <c r="CP99" i="1" s="1"/>
  <c r="BF110" i="1"/>
  <c r="CS110" i="1" s="1"/>
  <c r="BO62" i="1"/>
  <c r="DB62" i="1" s="1"/>
  <c r="BW248" i="1"/>
  <c r="DJ248" i="1" s="1"/>
  <c r="BX170" i="1"/>
  <c r="DK170" i="1" s="1"/>
  <c r="BS160" i="1"/>
  <c r="DF160" i="1" s="1"/>
  <c r="BR172" i="1"/>
  <c r="DE172" i="1" s="1"/>
  <c r="AT58" i="1"/>
  <c r="CG58" i="1" s="1"/>
  <c r="BV26" i="1"/>
  <c r="BA36" i="1"/>
  <c r="CN36" i="1" s="1"/>
  <c r="AV10" i="1"/>
  <c r="CI10" i="1" s="1"/>
  <c r="AZ30" i="1"/>
  <c r="CM30" i="1" s="1"/>
  <c r="AV283" i="1"/>
  <c r="CI283" i="1" s="1"/>
  <c r="BC206" i="1"/>
  <c r="CP206" i="1" s="1"/>
  <c r="CB121" i="1"/>
  <c r="DN121" i="1" s="1"/>
  <c r="J120" i="5" s="1"/>
  <c r="AT133" i="1"/>
  <c r="CG133" i="1" s="1"/>
  <c r="AW136" i="1"/>
  <c r="CJ136" i="1" s="1"/>
  <c r="AW303" i="1"/>
  <c r="CJ303" i="1" s="1"/>
  <c r="CC189" i="1"/>
  <c r="DO189" i="1" s="1"/>
  <c r="K188" i="5" s="1"/>
  <c r="BE192" i="1"/>
  <c r="CR192" i="1" s="1"/>
  <c r="BJ214" i="1"/>
  <c r="CW214" i="1" s="1"/>
  <c r="AX77" i="1"/>
  <c r="CK77" i="1" s="1"/>
  <c r="BZ45" i="1"/>
  <c r="DM45" i="1" s="1"/>
  <c r="BA48" i="1"/>
  <c r="CN48" i="1" s="1"/>
  <c r="CC34" i="1"/>
  <c r="DO34" i="1" s="1"/>
  <c r="K33" i="5" s="1"/>
  <c r="BH55" i="1"/>
  <c r="CU55" i="1" s="1"/>
  <c r="BM236" i="1"/>
  <c r="CZ236" i="1" s="1"/>
  <c r="BO223" i="1"/>
  <c r="DB223" i="1" s="1"/>
  <c r="BK137" i="1"/>
  <c r="CX137" i="1" s="1"/>
  <c r="BV146" i="1"/>
  <c r="BA167" i="1"/>
  <c r="CN167" i="1" s="1"/>
  <c r="BP33" i="1"/>
  <c r="DC33" i="1" s="1"/>
  <c r="BB196" i="1"/>
  <c r="CO196" i="1" s="1"/>
  <c r="BC373" i="1"/>
  <c r="CP373" i="1" s="1"/>
  <c r="BY286" i="1"/>
  <c r="BR273" i="1"/>
  <c r="DE273" i="1" s="1"/>
  <c r="BS352" i="1"/>
  <c r="DF352" i="1" s="1"/>
  <c r="BF379" i="1"/>
  <c r="CS379" i="1" s="1"/>
  <c r="BA246" i="1"/>
  <c r="CN246" i="1" s="1"/>
  <c r="BE51" i="1"/>
  <c r="CR51" i="1" s="1"/>
  <c r="BA91" i="1"/>
  <c r="CN91" i="1" s="1"/>
  <c r="BX219" i="1"/>
  <c r="DK219" i="1" s="1"/>
  <c r="BR177" i="1"/>
  <c r="DE177" i="1" s="1"/>
  <c r="BG216" i="1"/>
  <c r="CT216" i="1" s="1"/>
  <c r="AU322" i="1"/>
  <c r="CH322" i="1" s="1"/>
  <c r="BV390" i="1"/>
  <c r="AV262" i="1"/>
  <c r="CI262" i="1" s="1"/>
  <c r="BW264" i="1"/>
  <c r="DJ264" i="1" s="1"/>
  <c r="BO302" i="1"/>
  <c r="DB302" i="1" s="1"/>
  <c r="BT111" i="1"/>
  <c r="DG111" i="1" s="1"/>
  <c r="BD132" i="1"/>
  <c r="CQ132" i="1" s="1"/>
  <c r="CB194" i="1"/>
  <c r="DN194" i="1" s="1"/>
  <c r="J193" i="5" s="1"/>
  <c r="BX82" i="1"/>
  <c r="DK82" i="1" s="1"/>
  <c r="AX224" i="1"/>
  <c r="CK224" i="1" s="1"/>
  <c r="BB154" i="1"/>
  <c r="CO154" i="1" s="1"/>
  <c r="BC229" i="1"/>
  <c r="CP229" i="1" s="1"/>
  <c r="AX392" i="1"/>
  <c r="CK392" i="1" s="1"/>
  <c r="CB310" i="1"/>
  <c r="DN310" i="1" s="1"/>
  <c r="J309" i="5" s="1"/>
  <c r="CC362" i="1"/>
  <c r="DO362" i="1" s="1"/>
  <c r="K361" i="5" s="1"/>
  <c r="AS365" i="1"/>
  <c r="BB301" i="1"/>
  <c r="CO301" i="1" s="1"/>
  <c r="BM407" i="1"/>
  <c r="CZ407" i="1" s="1"/>
  <c r="AZ356" i="1"/>
  <c r="CM356" i="1" s="1"/>
  <c r="BS253" i="1"/>
  <c r="DF253" i="1" s="1"/>
  <c r="BP280" i="1"/>
  <c r="DC280" i="1" s="1"/>
  <c r="BS370" i="1"/>
  <c r="DF370" i="1" s="1"/>
  <c r="BB343" i="1"/>
  <c r="CO343" i="1" s="1"/>
  <c r="BW280" i="1"/>
  <c r="DJ280" i="1" s="1"/>
  <c r="BQ291" i="1"/>
  <c r="DD291" i="1" s="1"/>
  <c r="BQ276" i="1"/>
  <c r="DD276" i="1" s="1"/>
  <c r="BH63" i="1"/>
  <c r="CU63" i="1" s="1"/>
  <c r="BM55" i="1"/>
  <c r="CZ55" i="1" s="1"/>
  <c r="BE60" i="1"/>
  <c r="CR60" i="1" s="1"/>
  <c r="BJ48" i="1"/>
  <c r="CW48" i="1" s="1"/>
  <c r="AS230" i="1"/>
  <c r="BW218" i="1"/>
  <c r="DJ218" i="1" s="1"/>
  <c r="BC136" i="1"/>
  <c r="CP136" i="1" s="1"/>
  <c r="BF147" i="1"/>
  <c r="CS147" i="1" s="1"/>
  <c r="BE168" i="1"/>
  <c r="CR168" i="1" s="1"/>
  <c r="BJ203" i="1"/>
  <c r="CW203" i="1" s="1"/>
  <c r="BY10" i="1"/>
  <c r="BD73" i="1"/>
  <c r="CQ73" i="1" s="1"/>
  <c r="BT97" i="1"/>
  <c r="DG97" i="1" s="1"/>
  <c r="BT226" i="1"/>
  <c r="DG226" i="1" s="1"/>
  <c r="AY187" i="1"/>
  <c r="CL187" i="1" s="1"/>
  <c r="BO104" i="1"/>
  <c r="DB104" i="1" s="1"/>
  <c r="BR115" i="1"/>
  <c r="DE115" i="1" s="1"/>
  <c r="BW76" i="1"/>
  <c r="DJ76" i="1" s="1"/>
  <c r="BE255" i="1"/>
  <c r="CR255" i="1" s="1"/>
  <c r="AZ176" i="1"/>
  <c r="CM176" i="1" s="1"/>
  <c r="AU166" i="1"/>
  <c r="CH166" i="1" s="1"/>
  <c r="BF183" i="1"/>
  <c r="CS183" i="1" s="1"/>
  <c r="BF63" i="1"/>
  <c r="CS63" i="1" s="1"/>
  <c r="AX32" i="1"/>
  <c r="CK32" i="1" s="1"/>
  <c r="BI34" i="1"/>
  <c r="CV34" i="1" s="1"/>
  <c r="BB175" i="1"/>
  <c r="CO175" i="1" s="1"/>
  <c r="BP26" i="1"/>
  <c r="DC26" i="1" s="1"/>
  <c r="BU222" i="1"/>
  <c r="BO211" i="1"/>
  <c r="DB211" i="1" s="1"/>
  <c r="BC127" i="1"/>
  <c r="CP127" i="1" s="1"/>
  <c r="BF138" i="1"/>
  <c r="CS138" i="1" s="1"/>
  <c r="BU146" i="1"/>
  <c r="BQ356" i="1"/>
  <c r="DD356" i="1" s="1"/>
  <c r="BD195" i="1"/>
  <c r="CQ195" i="1" s="1"/>
  <c r="AS203" i="1"/>
  <c r="AX230" i="1"/>
  <c r="CK230" i="1" s="1"/>
  <c r="BJ82" i="1"/>
  <c r="CW82" i="1" s="1"/>
  <c r="BK51" i="1"/>
  <c r="CX51" i="1" s="1"/>
  <c r="BA32" i="1"/>
  <c r="CN32" i="1" s="1"/>
  <c r="BP124" i="1"/>
  <c r="DC124" i="1" s="1"/>
  <c r="BR179" i="1"/>
  <c r="DE179" i="1" s="1"/>
  <c r="BR248" i="1"/>
  <c r="DE248" i="1" s="1"/>
  <c r="BS198" i="1"/>
  <c r="DF198" i="1" s="1"/>
  <c r="BG114" i="1"/>
  <c r="CT114" i="1" s="1"/>
  <c r="BR123" i="1"/>
  <c r="DE123" i="1" s="1"/>
  <c r="BM108" i="1"/>
  <c r="CZ108" i="1" s="1"/>
  <c r="BM145" i="1"/>
  <c r="CZ145" i="1" s="1"/>
  <c r="BS122" i="1"/>
  <c r="DF122" i="1" s="1"/>
  <c r="BX356" i="1"/>
  <c r="DK356" i="1" s="1"/>
  <c r="AX403" i="1"/>
  <c r="CK403" i="1" s="1"/>
  <c r="AY341" i="1"/>
  <c r="CL341" i="1" s="1"/>
  <c r="AU276" i="1"/>
  <c r="CH276" i="1" s="1"/>
  <c r="AZ367" i="1"/>
  <c r="CM367" i="1" s="1"/>
  <c r="BT93" i="1"/>
  <c r="DG93" i="1" s="1"/>
  <c r="BE74" i="1"/>
  <c r="CR74" i="1" s="1"/>
  <c r="BE162" i="1"/>
  <c r="CR162" i="1" s="1"/>
  <c r="BU228" i="1"/>
  <c r="BZ31" i="1"/>
  <c r="DM31" i="1" s="1"/>
  <c r="CC175" i="1"/>
  <c r="DO175" i="1" s="1"/>
  <c r="K174" i="5" s="1"/>
  <c r="BK286" i="1"/>
  <c r="CX286" i="1" s="1"/>
  <c r="BH369" i="1"/>
  <c r="CU369" i="1" s="1"/>
  <c r="BY398" i="1"/>
  <c r="AV298" i="1"/>
  <c r="CI298" i="1" s="1"/>
  <c r="BM362" i="1"/>
  <c r="CZ362" i="1" s="1"/>
  <c r="BG54" i="1"/>
  <c r="CT54" i="1" s="1"/>
  <c r="BB12" i="1"/>
  <c r="CO12" i="1" s="1"/>
  <c r="BC232" i="1"/>
  <c r="CP232" i="1" s="1"/>
  <c r="BR171" i="1"/>
  <c r="DE171" i="1" s="1"/>
  <c r="AT27" i="1"/>
  <c r="CG27" i="1" s="1"/>
  <c r="BR176" i="1"/>
  <c r="DE176" i="1" s="1"/>
  <c r="BX172" i="1"/>
  <c r="DK172" i="1" s="1"/>
  <c r="BC381" i="1"/>
  <c r="CP381" i="1" s="1"/>
  <c r="BG291" i="1"/>
  <c r="CT291" i="1" s="1"/>
  <c r="AU332" i="1"/>
  <c r="CH332" i="1" s="1"/>
  <c r="AZ379" i="1"/>
  <c r="CM379" i="1" s="1"/>
  <c r="BR281" i="1"/>
  <c r="DE281" i="1" s="1"/>
  <c r="BU403" i="1"/>
  <c r="BI334" i="1"/>
  <c r="CV334" i="1" s="1"/>
  <c r="BH311" i="1"/>
  <c r="CU311" i="1" s="1"/>
  <c r="BH257" i="1"/>
  <c r="CU257" i="1" s="1"/>
  <c r="AU392" i="1"/>
  <c r="CH392" i="1" s="1"/>
  <c r="BF334" i="1"/>
  <c r="CS334" i="1" s="1"/>
  <c r="CB271" i="1"/>
  <c r="DN271" i="1" s="1"/>
  <c r="J270" i="5" s="1"/>
  <c r="BY273" i="1"/>
  <c r="BI255" i="1"/>
  <c r="CV255" i="1" s="1"/>
  <c r="AY68" i="1"/>
  <c r="CL68" i="1" s="1"/>
  <c r="BQ108" i="1"/>
  <c r="DD108" i="1" s="1"/>
  <c r="BA79" i="1"/>
  <c r="CN79" i="1" s="1"/>
  <c r="BS195" i="1"/>
  <c r="DF195" i="1" s="1"/>
  <c r="BB124" i="1"/>
  <c r="CO124" i="1" s="1"/>
  <c r="CC140" i="1"/>
  <c r="DO140" i="1" s="1"/>
  <c r="K139" i="5" s="1"/>
  <c r="AV245" i="1"/>
  <c r="CI245" i="1" s="1"/>
  <c r="BN92" i="1"/>
  <c r="DA92" i="1" s="1"/>
  <c r="CB142" i="1"/>
  <c r="DN142" i="1" s="1"/>
  <c r="J141" i="5" s="1"/>
  <c r="BI18" i="1"/>
  <c r="CV18" i="1" s="1"/>
  <c r="BW193" i="1"/>
  <c r="DJ193" i="1" s="1"/>
  <c r="AW265" i="1"/>
  <c r="CJ265" i="1" s="1"/>
  <c r="BJ66" i="1"/>
  <c r="CW66" i="1" s="1"/>
  <c r="BX32" i="1"/>
  <c r="DK32" i="1" s="1"/>
  <c r="AX136" i="1"/>
  <c r="CK136" i="1" s="1"/>
  <c r="BY73" i="1"/>
  <c r="BI232" i="1"/>
  <c r="CV232" i="1" s="1"/>
  <c r="BM380" i="1"/>
  <c r="CZ380" i="1" s="1"/>
  <c r="AW390" i="1"/>
  <c r="CJ390" i="1" s="1"/>
  <c r="BK299" i="1"/>
  <c r="CX299" i="1" s="1"/>
  <c r="BX154" i="1"/>
  <c r="DK154" i="1" s="1"/>
  <c r="BJ31" i="1"/>
  <c r="CW31" i="1" s="1"/>
  <c r="CC171" i="1"/>
  <c r="DO171" i="1" s="1"/>
  <c r="K170" i="5" s="1"/>
  <c r="BK290" i="1"/>
  <c r="CX290" i="1" s="1"/>
  <c r="BH377" i="1"/>
  <c r="CU377" i="1" s="1"/>
  <c r="BY402" i="1"/>
  <c r="AV306" i="1"/>
  <c r="CI306" i="1" s="1"/>
  <c r="AU271" i="1"/>
  <c r="CH271" i="1" s="1"/>
  <c r="BH45" i="1"/>
  <c r="CU45" i="1" s="1"/>
  <c r="BL40" i="1"/>
  <c r="CY40" i="1" s="1"/>
  <c r="AX203" i="1"/>
  <c r="CK203" i="1" s="1"/>
  <c r="AU33" i="1"/>
  <c r="CH33" i="1" s="1"/>
  <c r="BB134" i="1"/>
  <c r="CO134" i="1" s="1"/>
  <c r="BL393" i="1"/>
  <c r="CY393" i="1" s="1"/>
  <c r="AV270" i="1"/>
  <c r="CI270" i="1" s="1"/>
  <c r="BJ319" i="1"/>
  <c r="CW319" i="1" s="1"/>
  <c r="BJ334" i="1"/>
  <c r="CW334" i="1" s="1"/>
  <c r="BW390" i="1"/>
  <c r="DJ390" i="1" s="1"/>
  <c r="BT353" i="1"/>
  <c r="DG353" i="1" s="1"/>
  <c r="BH60" i="1"/>
  <c r="CU60" i="1" s="1"/>
  <c r="BN114" i="1"/>
  <c r="DA114" i="1" s="1"/>
  <c r="BT105" i="1"/>
  <c r="DG105" i="1" s="1"/>
  <c r="BY12" i="1"/>
  <c r="AW179" i="1"/>
  <c r="CJ179" i="1" s="1"/>
  <c r="BG141" i="1"/>
  <c r="CT141" i="1" s="1"/>
  <c r="AT243" i="1"/>
  <c r="CG243" i="1" s="1"/>
  <c r="BH365" i="1"/>
  <c r="CU365" i="1" s="1"/>
  <c r="BR274" i="1"/>
  <c r="DE274" i="1" s="1"/>
  <c r="BU396" i="1"/>
  <c r="BT355" i="1"/>
  <c r="DG355" i="1" s="1"/>
  <c r="BX293" i="1"/>
  <c r="DK293" i="1" s="1"/>
  <c r="AT371" i="1"/>
  <c r="CG371" i="1" s="1"/>
  <c r="BG334" i="1"/>
  <c r="CT334" i="1" s="1"/>
  <c r="BQ324" i="1"/>
  <c r="DD324" i="1" s="1"/>
  <c r="BA395" i="1"/>
  <c r="CN395" i="1" s="1"/>
  <c r="BD365" i="1"/>
  <c r="CQ365" i="1" s="1"/>
  <c r="BB351" i="1"/>
  <c r="CO351" i="1" s="1"/>
  <c r="BJ301" i="1"/>
  <c r="CW301" i="1" s="1"/>
  <c r="BT290" i="1"/>
  <c r="DG290" i="1" s="1"/>
  <c r="BP246" i="1"/>
  <c r="DC246" i="1" s="1"/>
  <c r="AU14" i="1"/>
  <c r="CH14" i="1" s="1"/>
  <c r="BI13" i="1"/>
  <c r="CV13" i="1" s="1"/>
  <c r="AX210" i="1"/>
  <c r="CK210" i="1" s="1"/>
  <c r="BE285" i="1"/>
  <c r="CR285" i="1" s="1"/>
  <c r="BD187" i="1"/>
  <c r="CQ187" i="1" s="1"/>
  <c r="BM190" i="1"/>
  <c r="CZ190" i="1" s="1"/>
  <c r="BR212" i="1"/>
  <c r="DE212" i="1" s="1"/>
  <c r="AT78" i="1"/>
  <c r="CG78" i="1" s="1"/>
  <c r="BV46" i="1"/>
  <c r="AW58" i="1"/>
  <c r="CJ58" i="1" s="1"/>
  <c r="AW51" i="1"/>
  <c r="CJ51" i="1" s="1"/>
  <c r="BT76" i="1"/>
  <c r="DG76" i="1" s="1"/>
  <c r="BP290" i="1"/>
  <c r="DC290" i="1" s="1"/>
  <c r="BO231" i="1"/>
  <c r="DB231" i="1" s="1"/>
  <c r="AU149" i="1"/>
  <c r="CH149" i="1" s="1"/>
  <c r="AX160" i="1"/>
  <c r="CK160" i="1" s="1"/>
  <c r="BY216" i="1"/>
  <c r="AZ56" i="1"/>
  <c r="CM56" i="1" s="1"/>
  <c r="BP220" i="1"/>
  <c r="DC220" i="1" s="1"/>
  <c r="AU181" i="1"/>
  <c r="CH181" i="1" s="1"/>
  <c r="BS96" i="1"/>
  <c r="DF96" i="1" s="1"/>
  <c r="BV107" i="1"/>
  <c r="BA89" i="1"/>
  <c r="CN89" i="1" s="1"/>
  <c r="AV108" i="1"/>
  <c r="CI108" i="1" s="1"/>
  <c r="BL163" i="1"/>
  <c r="CY163" i="1" s="1"/>
  <c r="BO44" i="1"/>
  <c r="DB44" i="1" s="1"/>
  <c r="AW263" i="1"/>
  <c r="CJ263" i="1" s="1"/>
  <c r="AV180" i="1"/>
  <c r="CI180" i="1" s="1"/>
  <c r="BM172" i="1"/>
  <c r="CZ172" i="1" s="1"/>
  <c r="BR194" i="1"/>
  <c r="DE194" i="1" s="1"/>
  <c r="AT69" i="1"/>
  <c r="CG69" i="1" s="1"/>
  <c r="AZ129" i="1"/>
  <c r="CM129" i="1" s="1"/>
  <c r="CC255" i="1"/>
  <c r="DO255" i="1" s="1"/>
  <c r="K254" i="5" s="1"/>
  <c r="CB201" i="1"/>
  <c r="DN201" i="1" s="1"/>
  <c r="J200" i="5" s="1"/>
  <c r="BO117" i="1"/>
  <c r="DB117" i="1" s="1"/>
  <c r="BZ126" i="1"/>
  <c r="DM126" i="1" s="1"/>
  <c r="BI127" i="1"/>
  <c r="CV127" i="1" s="1"/>
  <c r="AV132" i="1"/>
  <c r="CI132" i="1" s="1"/>
  <c r="BY150" i="1"/>
  <c r="BK12" i="1"/>
  <c r="CX12" i="1" s="1"/>
  <c r="BP238" i="1"/>
  <c r="DC238" i="1" s="1"/>
  <c r="BH197" i="1"/>
  <c r="CU197" i="1" s="1"/>
  <c r="BA207" i="1"/>
  <c r="CN207" i="1" s="1"/>
  <c r="BJ231" i="1"/>
  <c r="CW231" i="1" s="1"/>
  <c r="BV82" i="1"/>
  <c r="BZ211" i="1"/>
  <c r="DM211" i="1" s="1"/>
  <c r="BL72" i="1"/>
  <c r="CY72" i="1" s="1"/>
  <c r="BD209" i="1"/>
  <c r="CQ209" i="1" s="1"/>
  <c r="AU333" i="1"/>
  <c r="CH333" i="1" s="1"/>
  <c r="BR345" i="1"/>
  <c r="DE345" i="1" s="1"/>
  <c r="AT393" i="1"/>
  <c r="CG393" i="1" s="1"/>
  <c r="AZ372" i="1"/>
  <c r="CM372" i="1" s="1"/>
  <c r="BB311" i="1"/>
  <c r="CO311" i="1" s="1"/>
  <c r="BJ197" i="1"/>
  <c r="CW197" i="1" s="1"/>
  <c r="BY198" i="1"/>
  <c r="AY126" i="1"/>
  <c r="CL126" i="1" s="1"/>
  <c r="BT167" i="1"/>
  <c r="DG167" i="1" s="1"/>
  <c r="BV169" i="1"/>
  <c r="BB384" i="1"/>
  <c r="CO384" i="1" s="1"/>
  <c r="BA308" i="1"/>
  <c r="CN308" i="1" s="1"/>
  <c r="BZ283" i="1"/>
  <c r="DM283" i="1" s="1"/>
  <c r="BQ336" i="1"/>
  <c r="DD336" i="1" s="1"/>
  <c r="BC400" i="1"/>
  <c r="CP400" i="1" s="1"/>
  <c r="BY259" i="1"/>
  <c r="AU70" i="1"/>
  <c r="CH70" i="1" s="1"/>
  <c r="AX150" i="1"/>
  <c r="CK150" i="1" s="1"/>
  <c r="BH16" i="1"/>
  <c r="CU16" i="1" s="1"/>
  <c r="BY28" i="1"/>
  <c r="BR54" i="1"/>
  <c r="DE54" i="1" s="1"/>
  <c r="BG157" i="1"/>
  <c r="CT157" i="1" s="1"/>
  <c r="BK245" i="1"/>
  <c r="CX245" i="1" s="1"/>
  <c r="BH368" i="1"/>
  <c r="CU368" i="1" s="1"/>
  <c r="BI323" i="1"/>
  <c r="CV323" i="1" s="1"/>
  <c r="CC388" i="1"/>
  <c r="DO388" i="1" s="1"/>
  <c r="K387" i="5" s="1"/>
  <c r="AW325" i="1"/>
  <c r="CJ325" i="1" s="1"/>
  <c r="BV265" i="1"/>
  <c r="AT355" i="1"/>
  <c r="CG355" i="1" s="1"/>
  <c r="BF315" i="1"/>
  <c r="CS315" i="1" s="1"/>
  <c r="BQ361" i="1"/>
  <c r="DD361" i="1" s="1"/>
  <c r="BH396" i="1"/>
  <c r="CU396" i="1" s="1"/>
  <c r="BQ353" i="1"/>
  <c r="DD353" i="1" s="1"/>
  <c r="BX332" i="1"/>
  <c r="DK332" i="1" s="1"/>
  <c r="BN292" i="1"/>
  <c r="DA292" i="1" s="1"/>
  <c r="CC272" i="1"/>
  <c r="DO272" i="1" s="1"/>
  <c r="K271" i="5" s="1"/>
  <c r="AY20" i="1"/>
  <c r="CL20" i="1" s="1"/>
  <c r="BL63" i="1"/>
  <c r="CY63" i="1" s="1"/>
  <c r="BR232" i="1"/>
  <c r="DE232" i="1" s="1"/>
  <c r="BV188" i="1"/>
  <c r="BQ306" i="1"/>
  <c r="DD306" i="1" s="1"/>
  <c r="BP192" i="1"/>
  <c r="DC192" i="1" s="1"/>
  <c r="BA201" i="1"/>
  <c r="CN201" i="1" s="1"/>
  <c r="BN226" i="1"/>
  <c r="DA226" i="1" s="1"/>
  <c r="BF83" i="1"/>
  <c r="CS83" i="1" s="1"/>
  <c r="BQ52" i="1"/>
  <c r="DD52" i="1" s="1"/>
  <c r="BA65" i="1"/>
  <c r="CN65" i="1" s="1"/>
  <c r="BE65" i="1"/>
  <c r="CR65" i="1" s="1"/>
  <c r="BU97" i="1"/>
  <c r="BS240" i="1"/>
  <c r="DF240" i="1" s="1"/>
  <c r="CB236" i="1"/>
  <c r="DN236" i="1" s="1"/>
  <c r="J235" i="5" s="1"/>
  <c r="BG154" i="1"/>
  <c r="CT154" i="1" s="1"/>
  <c r="BJ165" i="1"/>
  <c r="CW165" i="1" s="1"/>
  <c r="BR51" i="1"/>
  <c r="DE51" i="1" s="1"/>
  <c r="BH70" i="1"/>
  <c r="CU70" i="1" s="1"/>
  <c r="CC225" i="1"/>
  <c r="DO225" i="1" s="1"/>
  <c r="K224" i="5" s="1"/>
  <c r="BG186" i="1"/>
  <c r="CT186" i="1" s="1"/>
  <c r="AU102" i="1"/>
  <c r="CH102" i="1" s="1"/>
  <c r="AX113" i="1"/>
  <c r="CK113" i="1" s="1"/>
  <c r="BY99" i="1"/>
  <c r="BL104" i="1"/>
  <c r="CY104" i="1" s="1"/>
  <c r="AS150" i="1"/>
  <c r="AY36" i="1"/>
  <c r="CL36" i="1" s="1"/>
  <c r="BU277" i="1"/>
  <c r="BH185" i="1"/>
  <c r="CU185" i="1" s="1"/>
  <c r="BA183" i="1"/>
  <c r="CN183" i="1" s="1"/>
  <c r="BF205" i="1"/>
  <c r="CS205" i="1" s="1"/>
  <c r="BF74" i="1"/>
  <c r="CS74" i="1" s="1"/>
  <c r="BL150" i="1"/>
  <c r="CY150" i="1" s="1"/>
  <c r="BA220" i="1"/>
  <c r="CN220" i="1" s="1"/>
  <c r="BC207" i="1"/>
  <c r="CP207" i="1" s="1"/>
  <c r="CB122" i="1"/>
  <c r="DN122" i="1" s="1"/>
  <c r="J121" i="5" s="1"/>
  <c r="BB132" i="1"/>
  <c r="CO132" i="1" s="1"/>
  <c r="AW138" i="1"/>
  <c r="CJ138" i="1" s="1"/>
  <c r="CC156" i="1"/>
  <c r="DO156" i="1" s="1"/>
  <c r="K155" i="5" s="1"/>
  <c r="BQ180" i="1"/>
  <c r="DD180" i="1" s="1"/>
  <c r="AY23" i="1"/>
  <c r="CL23" i="1" s="1"/>
  <c r="BX246" i="1"/>
  <c r="DK246" i="1" s="1"/>
  <c r="BL204" i="1"/>
  <c r="CY204" i="1" s="1"/>
  <c r="BY217" i="1"/>
  <c r="BW78" i="1"/>
  <c r="DJ78" i="1" s="1"/>
  <c r="AX88" i="1"/>
  <c r="CK88" i="1" s="1"/>
  <c r="AX15" i="1"/>
  <c r="CK15" i="1" s="1"/>
  <c r="AZ159" i="1"/>
  <c r="CM159" i="1" s="1"/>
  <c r="BS233" i="1"/>
  <c r="DF233" i="1" s="1"/>
  <c r="BS304" i="1"/>
  <c r="DF304" i="1" s="1"/>
  <c r="BS356" i="1"/>
  <c r="DF356" i="1" s="1"/>
  <c r="AT403" i="1"/>
  <c r="CG403" i="1" s="1"/>
  <c r="BS340" i="1"/>
  <c r="DF340" i="1" s="1"/>
  <c r="BC285" i="1"/>
  <c r="CP285" i="1" s="1"/>
  <c r="CC16" i="1"/>
  <c r="DO16" i="1" s="1"/>
  <c r="K15" i="5" s="1"/>
  <c r="AV12" i="1"/>
  <c r="CI12" i="1" s="1"/>
  <c r="BR174" i="1"/>
  <c r="DE174" i="1" s="1"/>
  <c r="BQ130" i="1"/>
  <c r="DD130" i="1" s="1"/>
  <c r="BN91" i="1"/>
  <c r="DA91" i="1" s="1"/>
  <c r="BZ408" i="1"/>
  <c r="DM408" i="1" s="1"/>
  <c r="CB257" i="1"/>
  <c r="DN257" i="1" s="1"/>
  <c r="J256" i="5" s="1"/>
  <c r="BG286" i="1"/>
  <c r="CT286" i="1" s="1"/>
  <c r="AZ369" i="1"/>
  <c r="CM369" i="1" s="1"/>
  <c r="AT394" i="1"/>
  <c r="CG394" i="1" s="1"/>
  <c r="BL316" i="1"/>
  <c r="CY316" i="1" s="1"/>
  <c r="CC49" i="1"/>
  <c r="DO49" i="1" s="1"/>
  <c r="K48" i="5" s="1"/>
  <c r="BZ71" i="1"/>
  <c r="DM71" i="1" s="1"/>
  <c r="BA282" i="1"/>
  <c r="CN282" i="1" s="1"/>
  <c r="BM165" i="1"/>
  <c r="CZ165" i="1" s="1"/>
  <c r="BE132" i="1"/>
  <c r="CR132" i="1" s="1"/>
  <c r="AU120" i="1"/>
  <c r="CH120" i="1" s="1"/>
  <c r="BD281" i="1"/>
  <c r="CQ281" i="1" s="1"/>
  <c r="AU358" i="1"/>
  <c r="CH358" i="1" s="1"/>
  <c r="AT296" i="1"/>
  <c r="CG296" i="1" s="1"/>
  <c r="AT404" i="1"/>
  <c r="CG404" i="1" s="1"/>
  <c r="BU348" i="1"/>
  <c r="BS344" i="1"/>
  <c r="DF344" i="1" s="1"/>
  <c r="BW366" i="1"/>
  <c r="DJ366" i="1" s="1"/>
  <c r="BB253" i="1"/>
  <c r="CO253" i="1" s="1"/>
  <c r="BZ405" i="1"/>
  <c r="DM405" i="1" s="1"/>
  <c r="BZ389" i="1"/>
  <c r="DM389" i="1" s="1"/>
  <c r="BM336" i="1"/>
  <c r="CZ336" i="1" s="1"/>
  <c r="AX312" i="1"/>
  <c r="CK312" i="1" s="1"/>
  <c r="AV312" i="1"/>
  <c r="CI312" i="1" s="1"/>
  <c r="BP261" i="1"/>
  <c r="DC261" i="1" s="1"/>
  <c r="CC55" i="1"/>
  <c r="DO55" i="1" s="1"/>
  <c r="K54" i="5" s="1"/>
  <c r="BI45" i="1"/>
  <c r="CV45" i="1" s="1"/>
  <c r="BD263" i="1"/>
  <c r="CQ263" i="1" s="1"/>
  <c r="BS148" i="1"/>
  <c r="DF148" i="1" s="1"/>
  <c r="BM215" i="1"/>
  <c r="CZ215" i="1" s="1"/>
  <c r="BA24" i="1"/>
  <c r="CN24" i="1" s="1"/>
  <c r="BH173" i="1"/>
  <c r="CU173" i="1" s="1"/>
  <c r="BN125" i="1"/>
  <c r="DA125" i="1" s="1"/>
  <c r="AU24" i="1"/>
  <c r="CH24" i="1" s="1"/>
  <c r="BW82" i="1"/>
  <c r="DJ82" i="1" s="1"/>
  <c r="BW226" i="1"/>
  <c r="DJ226" i="1" s="1"/>
  <c r="BF222" i="1"/>
  <c r="CS222" i="1" s="1"/>
  <c r="BK55" i="1"/>
  <c r="CX55" i="1" s="1"/>
  <c r="CB261" i="1"/>
  <c r="DN261" i="1" s="1"/>
  <c r="J260" i="5" s="1"/>
  <c r="AT398" i="1"/>
  <c r="CG398" i="1" s="1"/>
  <c r="BX95" i="1"/>
  <c r="DK95" i="1" s="1"/>
  <c r="BA374" i="1"/>
  <c r="CN374" i="1" s="1"/>
  <c r="BR343" i="1"/>
  <c r="DE343" i="1" s="1"/>
  <c r="BS133" i="1"/>
  <c r="DF133" i="1" s="1"/>
  <c r="BV109" i="1"/>
  <c r="AS388" i="1"/>
  <c r="CC375" i="1"/>
  <c r="DO375" i="1" s="1"/>
  <c r="K374" i="5" s="1"/>
  <c r="CB303" i="1"/>
  <c r="DN303" i="1" s="1"/>
  <c r="J302" i="5" s="1"/>
  <c r="BP146" i="1"/>
  <c r="DC146" i="1" s="1"/>
  <c r="BE263" i="1"/>
  <c r="CR263" i="1" s="1"/>
  <c r="BZ70" i="1"/>
  <c r="DM70" i="1" s="1"/>
  <c r="BT36" i="1"/>
  <c r="DG36" i="1" s="1"/>
  <c r="BK224" i="1"/>
  <c r="CX224" i="1" s="1"/>
  <c r="BL213" i="1"/>
  <c r="CY213" i="1" s="1"/>
  <c r="BR100" i="1"/>
  <c r="DE100" i="1" s="1"/>
  <c r="BH39" i="1"/>
  <c r="CU39" i="1" s="1"/>
  <c r="BK220" i="1"/>
  <c r="CX220" i="1" s="1"/>
  <c r="BP249" i="1"/>
  <c r="DC249" i="1" s="1"/>
  <c r="BF91" i="1"/>
  <c r="CS91" i="1" s="1"/>
  <c r="BE101" i="1"/>
  <c r="CR101" i="1" s="1"/>
  <c r="AT161" i="1"/>
  <c r="CG161" i="1" s="1"/>
  <c r="AS127" i="1"/>
  <c r="CC357" i="1"/>
  <c r="DO357" i="1" s="1"/>
  <c r="K356" i="5" s="1"/>
  <c r="AW30" i="1"/>
  <c r="CJ30" i="1" s="1"/>
  <c r="BZ240" i="1"/>
  <c r="DM240" i="1" s="1"/>
  <c r="AS317" i="1"/>
  <c r="BB186" i="1"/>
  <c r="CO186" i="1" s="1"/>
  <c r="BZ68" i="1"/>
  <c r="DM68" i="1" s="1"/>
  <c r="BZ344" i="1"/>
  <c r="DM344" i="1" s="1"/>
  <c r="BX364" i="1"/>
  <c r="DK364" i="1" s="1"/>
  <c r="BH387" i="1"/>
  <c r="CU387" i="1" s="1"/>
  <c r="BJ285" i="1"/>
  <c r="CW285" i="1" s="1"/>
  <c r="AV85" i="1"/>
  <c r="CI85" i="1" s="1"/>
  <c r="AS187" i="1"/>
  <c r="AT45" i="1"/>
  <c r="CG45" i="1" s="1"/>
  <c r="AS72" i="1"/>
  <c r="BU209" i="1"/>
  <c r="BC179" i="1"/>
  <c r="CP179" i="1" s="1"/>
  <c r="BQ85" i="1"/>
  <c r="DD85" i="1" s="1"/>
  <c r="BD178" i="1"/>
  <c r="CQ178" i="1" s="1"/>
  <c r="BB67" i="1"/>
  <c r="CO67" i="1" s="1"/>
  <c r="BG198" i="1"/>
  <c r="CT198" i="1" s="1"/>
  <c r="BM161" i="1"/>
  <c r="CZ161" i="1" s="1"/>
  <c r="BP195" i="1"/>
  <c r="DC195" i="1" s="1"/>
  <c r="AT81" i="1"/>
  <c r="CG81" i="1" s="1"/>
  <c r="AZ186" i="1"/>
  <c r="CM186" i="1" s="1"/>
  <c r="BP277" i="1"/>
  <c r="DC277" i="1" s="1"/>
  <c r="CC267" i="1"/>
  <c r="DO267" i="1" s="1"/>
  <c r="K266" i="5" s="1"/>
  <c r="AW399" i="1"/>
  <c r="CJ399" i="1" s="1"/>
  <c r="BR348" i="1"/>
  <c r="DE348" i="1" s="1"/>
  <c r="BC41" i="1"/>
  <c r="CP41" i="1" s="1"/>
  <c r="BC134" i="1"/>
  <c r="CP134" i="1" s="1"/>
  <c r="BV281" i="1"/>
  <c r="AV308" i="1"/>
  <c r="CI308" i="1" s="1"/>
  <c r="AW372" i="1"/>
  <c r="CJ372" i="1" s="1"/>
  <c r="AT305" i="1"/>
  <c r="CG305" i="1" s="1"/>
  <c r="BL111" i="1"/>
  <c r="CY111" i="1" s="1"/>
  <c r="BO141" i="1"/>
  <c r="DB141" i="1" s="1"/>
  <c r="CB220" i="1"/>
  <c r="DN220" i="1" s="1"/>
  <c r="J219" i="5" s="1"/>
  <c r="BN187" i="1"/>
  <c r="DA187" i="1" s="1"/>
  <c r="BJ183" i="1"/>
  <c r="CW183" i="1" s="1"/>
  <c r="BF369" i="1"/>
  <c r="CS369" i="1" s="1"/>
  <c r="AW320" i="1"/>
  <c r="CJ320" i="1" s="1"/>
  <c r="BB34" i="1"/>
  <c r="CO34" i="1" s="1"/>
  <c r="BN161" i="1"/>
  <c r="DA161" i="1" s="1"/>
  <c r="AZ128" i="1"/>
  <c r="CM128" i="1" s="1"/>
  <c r="BG201" i="1"/>
  <c r="CT201" i="1" s="1"/>
  <c r="BH190" i="1"/>
  <c r="CU190" i="1" s="1"/>
  <c r="BN77" i="1"/>
  <c r="DA77" i="1" s="1"/>
  <c r="BQ48" i="1"/>
  <c r="DD48" i="1" s="1"/>
  <c r="BK141" i="1"/>
  <c r="CX141" i="1" s="1"/>
  <c r="AW36" i="1"/>
  <c r="CJ36" i="1" s="1"/>
  <c r="BR96" i="1"/>
  <c r="DE96" i="1" s="1"/>
  <c r="CB246" i="1"/>
  <c r="DN246" i="1" s="1"/>
  <c r="J245" i="5" s="1"/>
  <c r="BZ76" i="1"/>
  <c r="DM76" i="1" s="1"/>
  <c r="BR407" i="1"/>
  <c r="DE407" i="1" s="1"/>
  <c r="BI209" i="1"/>
  <c r="CV209" i="1" s="1"/>
  <c r="BV408" i="1"/>
  <c r="BC43" i="1"/>
  <c r="CP43" i="1" s="1"/>
  <c r="BS66" i="1"/>
  <c r="DF66" i="1" s="1"/>
  <c r="BF325" i="1"/>
  <c r="CS325" i="1" s="1"/>
  <c r="CC378" i="1"/>
  <c r="DO378" i="1" s="1"/>
  <c r="K377" i="5" s="1"/>
  <c r="CC368" i="1"/>
  <c r="DO368" i="1" s="1"/>
  <c r="K367" i="5" s="1"/>
  <c r="BC68" i="1"/>
  <c r="CP68" i="1" s="1"/>
  <c r="BC69" i="1"/>
  <c r="CP69" i="1" s="1"/>
  <c r="AU71" i="1"/>
  <c r="CH71" i="1" s="1"/>
  <c r="AS158" i="1"/>
  <c r="BE94" i="1"/>
  <c r="CR94" i="1" s="1"/>
  <c r="AX120" i="1"/>
  <c r="CK120" i="1" s="1"/>
  <c r="BW110" i="1"/>
  <c r="DJ110" i="1" s="1"/>
  <c r="AY195" i="1"/>
  <c r="CL195" i="1" s="1"/>
  <c r="BL236" i="1"/>
  <c r="CY236" i="1" s="1"/>
  <c r="BX148" i="1"/>
  <c r="DK148" i="1" s="1"/>
  <c r="BH110" i="1"/>
  <c r="CU110" i="1" s="1"/>
  <c r="BM21" i="1"/>
  <c r="CZ21" i="1" s="1"/>
  <c r="AX12" i="1"/>
  <c r="CK12" i="1" s="1"/>
  <c r="BY204" i="1"/>
  <c r="AX157" i="1"/>
  <c r="CK157" i="1" s="1"/>
  <c r="BW147" i="1"/>
  <c r="DJ147" i="1" s="1"/>
  <c r="AY232" i="1"/>
  <c r="CL232" i="1" s="1"/>
  <c r="BL299" i="1"/>
  <c r="CY299" i="1" s="1"/>
  <c r="BV33" i="1"/>
  <c r="BB99" i="1"/>
  <c r="CO99" i="1" s="1"/>
  <c r="AY88" i="1"/>
  <c r="CL88" i="1" s="1"/>
  <c r="BL313" i="1"/>
  <c r="CY313" i="1" s="1"/>
  <c r="BD210" i="1"/>
  <c r="CQ210" i="1" s="1"/>
  <c r="BK23" i="1"/>
  <c r="CX23" i="1" s="1"/>
  <c r="BS34" i="1"/>
  <c r="DF34" i="1" s="1"/>
  <c r="BE175" i="1"/>
  <c r="CR175" i="1" s="1"/>
  <c r="BD154" i="1"/>
  <c r="CQ154" i="1" s="1"/>
  <c r="BI135" i="1"/>
  <c r="CV135" i="1" s="1"/>
  <c r="BZ130" i="1"/>
  <c r="DM130" i="1" s="1"/>
  <c r="BW119" i="1"/>
  <c r="DJ119" i="1" s="1"/>
  <c r="CB205" i="1"/>
  <c r="DN205" i="1" s="1"/>
  <c r="J204" i="5" s="1"/>
  <c r="BT277" i="1"/>
  <c r="DG277" i="1" s="1"/>
  <c r="AV138" i="1"/>
  <c r="CI138" i="1" s="1"/>
  <c r="BJ69" i="1"/>
  <c r="CW69" i="1" s="1"/>
  <c r="BN195" i="1"/>
  <c r="DA195" i="1" s="1"/>
  <c r="BI173" i="1"/>
  <c r="CV173" i="1" s="1"/>
  <c r="BT178" i="1"/>
  <c r="DG178" i="1" s="1"/>
  <c r="AS264" i="1"/>
  <c r="AU13" i="1"/>
  <c r="CH13" i="1" s="1"/>
  <c r="AV167" i="1"/>
  <c r="CI167" i="1" s="1"/>
  <c r="CC108" i="1"/>
  <c r="DO108" i="1" s="1"/>
  <c r="K107" i="5" s="1"/>
  <c r="AW90" i="1"/>
  <c r="CJ90" i="1" s="1"/>
  <c r="BB108" i="1"/>
  <c r="CO108" i="1" s="1"/>
  <c r="AY97" i="1"/>
  <c r="CL97" i="1" s="1"/>
  <c r="BS179" i="1"/>
  <c r="DF179" i="1" s="1"/>
  <c r="BL217" i="1"/>
  <c r="CY217" i="1" s="1"/>
  <c r="BA111" i="1"/>
  <c r="CN111" i="1" s="1"/>
  <c r="AV130" i="1"/>
  <c r="CI130" i="1" s="1"/>
  <c r="BN243" i="1"/>
  <c r="DA243" i="1" s="1"/>
  <c r="BO9" i="1"/>
  <c r="BH248" i="1"/>
  <c r="CU248" i="1" s="1"/>
  <c r="BD294" i="1"/>
  <c r="CQ294" i="1" s="1"/>
  <c r="BB303" i="1"/>
  <c r="CO303" i="1" s="1"/>
  <c r="BL356" i="1"/>
  <c r="CY356" i="1" s="1"/>
  <c r="BM368" i="1"/>
  <c r="CZ368" i="1" s="1"/>
  <c r="AS397" i="1"/>
  <c r="BE329" i="1"/>
  <c r="CR329" i="1" s="1"/>
  <c r="AU345" i="1"/>
  <c r="CH345" i="1" s="1"/>
  <c r="BF376" i="1"/>
  <c r="CS376" i="1" s="1"/>
  <c r="BL304" i="1"/>
  <c r="CY304" i="1" s="1"/>
  <c r="BU332" i="1"/>
  <c r="AW402" i="1"/>
  <c r="CJ402" i="1" s="1"/>
  <c r="AT280" i="1"/>
  <c r="CG280" i="1" s="1"/>
  <c r="BX375" i="1"/>
  <c r="DK375" i="1" s="1"/>
  <c r="BE233" i="1"/>
  <c r="CR233" i="1" s="1"/>
  <c r="AU136" i="1"/>
  <c r="CH136" i="1" s="1"/>
  <c r="BE164" i="1"/>
  <c r="CR164" i="1" s="1"/>
  <c r="BB228" i="1"/>
  <c r="CO228" i="1" s="1"/>
  <c r="BU70" i="1"/>
  <c r="BJ107" i="1"/>
  <c r="CW107" i="1" s="1"/>
  <c r="AY24" i="1"/>
  <c r="CL24" i="1" s="1"/>
  <c r="BN257" i="1"/>
  <c r="DA257" i="1" s="1"/>
  <c r="BC403" i="1"/>
  <c r="CP403" i="1" s="1"/>
  <c r="BN341" i="1"/>
  <c r="DA341" i="1" s="1"/>
  <c r="AY327" i="1"/>
  <c r="CL327" i="1" s="1"/>
  <c r="BD284" i="1"/>
  <c r="CQ284" i="1" s="1"/>
  <c r="AS392" i="1"/>
  <c r="AX127" i="1"/>
  <c r="CK127" i="1" s="1"/>
  <c r="BC26" i="1"/>
  <c r="CP26" i="1" s="1"/>
  <c r="BK83" i="1"/>
  <c r="CX83" i="1" s="1"/>
  <c r="BI102" i="1"/>
  <c r="CV102" i="1" s="1"/>
  <c r="AZ31" i="1"/>
  <c r="CM31" i="1" s="1"/>
  <c r="AY278" i="1"/>
  <c r="CL278" i="1" s="1"/>
  <c r="BD320" i="1"/>
  <c r="CQ320" i="1" s="1"/>
  <c r="BZ395" i="1"/>
  <c r="DM395" i="1" s="1"/>
  <c r="AS349" i="1"/>
  <c r="BO297" i="1"/>
  <c r="DB297" i="1" s="1"/>
  <c r="BR251" i="1"/>
  <c r="DE251" i="1" s="1"/>
  <c r="BF24" i="1"/>
  <c r="CS24" i="1" s="1"/>
  <c r="BS249" i="1"/>
  <c r="DF249" i="1" s="1"/>
  <c r="CC317" i="1"/>
  <c r="DO317" i="1" s="1"/>
  <c r="K316" i="5" s="1"/>
  <c r="BG163" i="1"/>
  <c r="CT163" i="1" s="1"/>
  <c r="AT178" i="1"/>
  <c r="CG178" i="1" s="1"/>
  <c r="BR60" i="1"/>
  <c r="DE60" i="1" s="1"/>
  <c r="BJ29" i="1"/>
  <c r="CW29" i="1" s="1"/>
  <c r="BY38" i="1"/>
  <c r="AZ144" i="1"/>
  <c r="CM144" i="1" s="1"/>
  <c r="BL157" i="1"/>
  <c r="CY157" i="1" s="1"/>
  <c r="BV239" i="1"/>
  <c r="BK196" i="1"/>
  <c r="CX196" i="1" s="1"/>
  <c r="CB113" i="1"/>
  <c r="DN113" i="1" s="1"/>
  <c r="J112" i="5" s="1"/>
  <c r="BB123" i="1"/>
  <c r="CO123" i="1" s="1"/>
  <c r="BU106" i="1"/>
  <c r="BL127" i="1"/>
  <c r="CY127" i="1" s="1"/>
  <c r="CC117" i="1"/>
  <c r="DO117" i="1" s="1"/>
  <c r="K116" i="5" s="1"/>
  <c r="BY23" i="1"/>
  <c r="BJ14" i="1"/>
  <c r="CW14" i="1" s="1"/>
  <c r="BJ222" i="1"/>
  <c r="CW222" i="1" s="1"/>
  <c r="BB161" i="1"/>
  <c r="CO161" i="1" s="1"/>
  <c r="AY150" i="1"/>
  <c r="CL150" i="1" s="1"/>
  <c r="BC236" i="1"/>
  <c r="CP236" i="1" s="1"/>
  <c r="BC238" i="1"/>
  <c r="CP238" i="1" s="1"/>
  <c r="BM91" i="1"/>
  <c r="CZ91" i="1" s="1"/>
  <c r="AS60" i="1"/>
  <c r="CB64" i="1"/>
  <c r="DN64" i="1" s="1"/>
  <c r="J63" i="5" s="1"/>
  <c r="CC52" i="1"/>
  <c r="DO52" i="1" s="1"/>
  <c r="K51" i="5" s="1"/>
  <c r="BN83" i="1"/>
  <c r="DA83" i="1" s="1"/>
  <c r="BJ227" i="1"/>
  <c r="CW227" i="1" s="1"/>
  <c r="BQ201" i="1"/>
  <c r="DD201" i="1" s="1"/>
  <c r="BX192" i="1"/>
  <c r="DK192" i="1" s="1"/>
  <c r="BM307" i="1"/>
  <c r="CZ307" i="1" s="1"/>
  <c r="BY390" i="1"/>
  <c r="BV333" i="1"/>
  <c r="BG271" i="1"/>
  <c r="CT271" i="1" s="1"/>
  <c r="BU272" i="1"/>
  <c r="BE254" i="1"/>
  <c r="CR254" i="1" s="1"/>
  <c r="BD400" i="1"/>
  <c r="CQ400" i="1" s="1"/>
  <c r="BK392" i="1"/>
  <c r="CX392" i="1" s="1"/>
  <c r="BS299" i="1"/>
  <c r="DF299" i="1" s="1"/>
  <c r="CC330" i="1"/>
  <c r="DO330" i="1" s="1"/>
  <c r="K329" i="5" s="1"/>
  <c r="BI320" i="1"/>
  <c r="CV320" i="1" s="1"/>
  <c r="AT392" i="1"/>
  <c r="CG392" i="1" s="1"/>
  <c r="AW351" i="1"/>
  <c r="CJ351" i="1" s="1"/>
  <c r="AW329" i="1"/>
  <c r="CJ329" i="1" s="1"/>
  <c r="AT290" i="1"/>
  <c r="CG290" i="1" s="1"/>
  <c r="BV268" i="1"/>
  <c r="BT408" i="1"/>
  <c r="DG408" i="1" s="1"/>
  <c r="BF367" i="1"/>
  <c r="CS367" i="1" s="1"/>
  <c r="AZ353" i="1"/>
  <c r="CM353" i="1" s="1"/>
  <c r="BP328" i="1"/>
  <c r="DC328" i="1" s="1"/>
  <c r="BP364" i="1"/>
  <c r="DC364" i="1" s="1"/>
  <c r="BT323" i="1"/>
  <c r="DG323" i="1" s="1"/>
  <c r="BM143" i="1"/>
  <c r="CZ143" i="1" s="1"/>
  <c r="BE103" i="1"/>
  <c r="CR103" i="1" s="1"/>
  <c r="BL37" i="1"/>
  <c r="CY37" i="1" s="1"/>
  <c r="BD18" i="1"/>
  <c r="CQ18" i="1" s="1"/>
  <c r="AW42" i="1"/>
  <c r="CJ42" i="1" s="1"/>
  <c r="BR32" i="1"/>
  <c r="DE32" i="1" s="1"/>
  <c r="BZ63" i="1"/>
  <c r="DM63" i="1" s="1"/>
  <c r="BJ184" i="1"/>
  <c r="CW184" i="1" s="1"/>
  <c r="BO166" i="1"/>
  <c r="DB166" i="1" s="1"/>
  <c r="AZ173" i="1"/>
  <c r="CM173" i="1" s="1"/>
  <c r="AY251" i="1"/>
  <c r="CL251" i="1" s="1"/>
  <c r="AW143" i="1"/>
  <c r="CJ143" i="1" s="1"/>
  <c r="BY102" i="1"/>
  <c r="CC80" i="1"/>
  <c r="DO80" i="1" s="1"/>
  <c r="K79" i="5" s="1"/>
  <c r="BU67" i="1"/>
  <c r="BR94" i="1"/>
  <c r="DE94" i="1" s="1"/>
  <c r="BO83" i="1"/>
  <c r="DB83" i="1" s="1"/>
  <c r="BN227" i="1"/>
  <c r="DA227" i="1" s="1"/>
  <c r="BT205" i="1"/>
  <c r="DG205" i="1" s="1"/>
  <c r="AZ249" i="1"/>
  <c r="CM249" i="1" s="1"/>
  <c r="BZ373" i="1"/>
  <c r="DM373" i="1" s="1"/>
  <c r="BI366" i="1"/>
  <c r="CV366" i="1" s="1"/>
  <c r="AY340" i="1"/>
  <c r="CL340" i="1" s="1"/>
  <c r="BG258" i="1"/>
  <c r="CT258" i="1" s="1"/>
  <c r="BU240" i="1"/>
  <c r="BS376" i="1"/>
  <c r="DF376" i="1" s="1"/>
  <c r="BG349" i="1"/>
  <c r="CT349" i="1" s="1"/>
  <c r="BW286" i="1"/>
  <c r="DJ286" i="1" s="1"/>
  <c r="BQ303" i="1"/>
  <c r="DD303" i="1" s="1"/>
  <c r="BQ300" i="1"/>
  <c r="DD300" i="1" s="1"/>
  <c r="CB399" i="1"/>
  <c r="DN399" i="1" s="1"/>
  <c r="J398" i="5" s="1"/>
  <c r="AV370" i="1"/>
  <c r="CI370" i="1" s="1"/>
  <c r="AY315" i="1"/>
  <c r="CL315" i="1" s="1"/>
  <c r="AX277" i="1"/>
  <c r="CK277" i="1" s="1"/>
  <c r="BZ255" i="1"/>
  <c r="DM255" i="1" s="1"/>
  <c r="BJ394" i="1"/>
  <c r="CW394" i="1" s="1"/>
  <c r="BJ354" i="1"/>
  <c r="CW354" i="1" s="1"/>
  <c r="BA339" i="1"/>
  <c r="CN339" i="1" s="1"/>
  <c r="BV314" i="1"/>
  <c r="BH317" i="1"/>
  <c r="CU317" i="1" s="1"/>
  <c r="CC266" i="1"/>
  <c r="DO266" i="1" s="1"/>
  <c r="K265" i="5" s="1"/>
  <c r="BL87" i="1"/>
  <c r="CY87" i="1" s="1"/>
  <c r="BR211" i="1"/>
  <c r="DE211" i="1" s="1"/>
  <c r="AZ121" i="1"/>
  <c r="CM121" i="1" s="1"/>
  <c r="BE102" i="1"/>
  <c r="CR102" i="1" s="1"/>
  <c r="AS69" i="1"/>
  <c r="BZ201" i="1"/>
  <c r="DM201" i="1" s="1"/>
  <c r="AZ117" i="1"/>
  <c r="CM117" i="1" s="1"/>
  <c r="BM112" i="1"/>
  <c r="CZ112" i="1" s="1"/>
  <c r="BJ119" i="1"/>
  <c r="CW119" i="1" s="1"/>
  <c r="BG108" i="1"/>
  <c r="CT108" i="1" s="1"/>
  <c r="CB190" i="1"/>
  <c r="DN190" i="1" s="1"/>
  <c r="J189" i="5" s="1"/>
  <c r="BL230" i="1"/>
  <c r="CY230" i="1" s="1"/>
  <c r="AZ126" i="1"/>
  <c r="CM126" i="1" s="1"/>
  <c r="AZ88" i="1"/>
  <c r="CM88" i="1" s="1"/>
  <c r="AS16" i="1"/>
  <c r="BN220" i="1"/>
  <c r="DA220" i="1" s="1"/>
  <c r="BI184" i="1"/>
  <c r="CV184" i="1" s="1"/>
  <c r="AT152" i="1"/>
  <c r="CG152" i="1" s="1"/>
  <c r="BS142" i="1"/>
  <c r="DF142" i="1" s="1"/>
  <c r="AU227" i="1"/>
  <c r="CH227" i="1" s="1"/>
  <c r="BF248" i="1"/>
  <c r="CS248" i="1" s="1"/>
  <c r="BS392" i="1"/>
  <c r="DF392" i="1" s="1"/>
  <c r="BP363" i="1"/>
  <c r="DC363" i="1" s="1"/>
  <c r="BG311" i="1"/>
  <c r="CT311" i="1" s="1"/>
  <c r="BF273" i="1"/>
  <c r="CS273" i="1" s="1"/>
  <c r="BP368" i="1"/>
  <c r="DC368" i="1" s="1"/>
  <c r="BI395" i="1"/>
  <c r="CV395" i="1" s="1"/>
  <c r="BO365" i="1"/>
  <c r="DB365" i="1" s="1"/>
  <c r="BW351" i="1"/>
  <c r="DJ351" i="1" s="1"/>
  <c r="BR301" i="1"/>
  <c r="DE301" i="1" s="1"/>
  <c r="AZ291" i="1"/>
  <c r="CM291" i="1" s="1"/>
  <c r="AS408" i="1"/>
  <c r="BR369" i="1"/>
  <c r="DE369" i="1" s="1"/>
  <c r="CC356" i="1"/>
  <c r="DO356" i="1" s="1"/>
  <c r="K355" i="5" s="1"/>
  <c r="BT331" i="1"/>
  <c r="DG331" i="1" s="1"/>
  <c r="AY254" i="1"/>
  <c r="CL254" i="1" s="1"/>
  <c r="BP360" i="1"/>
  <c r="DC360" i="1" s="1"/>
  <c r="BW381" i="1"/>
  <c r="DJ381" i="1" s="1"/>
  <c r="BW356" i="1"/>
  <c r="DJ356" i="1" s="1"/>
  <c r="CB291" i="1"/>
  <c r="DN291" i="1" s="1"/>
  <c r="J290" i="5" s="1"/>
  <c r="BY313" i="1"/>
  <c r="CB340" i="1"/>
  <c r="DN340" i="1" s="1"/>
  <c r="J339" i="5" s="1"/>
  <c r="BT23" i="1"/>
  <c r="DG23" i="1" s="1"/>
  <c r="CC157" i="1"/>
  <c r="DO157" i="1" s="1"/>
  <c r="K156" i="5" s="1"/>
  <c r="BK39" i="1"/>
  <c r="CX39" i="1" s="1"/>
  <c r="BW43" i="1"/>
  <c r="DJ43" i="1" s="1"/>
  <c r="BM193" i="1"/>
  <c r="CZ193" i="1" s="1"/>
  <c r="BX167" i="1"/>
  <c r="DK167" i="1" s="1"/>
  <c r="AX54" i="1"/>
  <c r="CK54" i="1" s="1"/>
  <c r="BZ167" i="1"/>
  <c r="DM167" i="1" s="1"/>
  <c r="BO158" i="1"/>
  <c r="DB158" i="1" s="1"/>
  <c r="BD267" i="1"/>
  <c r="CQ267" i="1" s="1"/>
  <c r="BS246" i="1"/>
  <c r="DF246" i="1" s="1"/>
  <c r="BE125" i="1"/>
  <c r="CR125" i="1" s="1"/>
  <c r="BM113" i="1"/>
  <c r="CZ113" i="1" s="1"/>
  <c r="BD86" i="1"/>
  <c r="CQ86" i="1" s="1"/>
  <c r="BS73" i="1"/>
  <c r="DF73" i="1" s="1"/>
  <c r="BZ100" i="1"/>
  <c r="DM100" i="1" s="1"/>
  <c r="BW89" i="1"/>
  <c r="DJ89" i="1" s="1"/>
  <c r="AY174" i="1"/>
  <c r="CL174" i="1" s="1"/>
  <c r="BT213" i="1"/>
  <c r="DG213" i="1" s="1"/>
  <c r="CB405" i="1"/>
  <c r="DN405" i="1" s="1"/>
  <c r="J404" i="5" s="1"/>
  <c r="BZ365" i="1"/>
  <c r="DM365" i="1" s="1"/>
  <c r="BC351" i="1"/>
  <c r="CP351" i="1" s="1"/>
  <c r="BS326" i="1"/>
  <c r="DF326" i="1" s="1"/>
  <c r="BH353" i="1"/>
  <c r="CU353" i="1" s="1"/>
  <c r="AZ312" i="1"/>
  <c r="CM312" i="1" s="1"/>
  <c r="BS368" i="1"/>
  <c r="DF368" i="1" s="1"/>
  <c r="BB341" i="1"/>
  <c r="CO341" i="1" s="1"/>
  <c r="BW278" i="1"/>
  <c r="DJ278" i="1" s="1"/>
  <c r="BQ287" i="1"/>
  <c r="DD287" i="1" s="1"/>
  <c r="BA269" i="1"/>
  <c r="CN269" i="1" s="1"/>
  <c r="BC388" i="1"/>
  <c r="CP388" i="1" s="1"/>
  <c r="BJ391" i="1"/>
  <c r="CW391" i="1" s="1"/>
  <c r="AY307" i="1"/>
  <c r="CL307" i="1" s="1"/>
  <c r="AV373" i="1"/>
  <c r="CI373" i="1" s="1"/>
  <c r="BW240" i="1"/>
  <c r="DJ240" i="1" s="1"/>
  <c r="AX237" i="1"/>
  <c r="CK237" i="1" s="1"/>
  <c r="BK154" i="1"/>
  <c r="CX154" i="1" s="1"/>
  <c r="BN165" i="1"/>
  <c r="DA165" i="1" s="1"/>
  <c r="BV51" i="1"/>
  <c r="BN20" i="1"/>
  <c r="DA20" i="1" s="1"/>
  <c r="AS30" i="1"/>
  <c r="AV137" i="1"/>
  <c r="CI137" i="1" s="1"/>
  <c r="AZ14" i="1"/>
  <c r="CM14" i="1" s="1"/>
  <c r="BD269" i="1"/>
  <c r="CQ269" i="1" s="1"/>
  <c r="BO203" i="1"/>
  <c r="DB203" i="1" s="1"/>
  <c r="BC119" i="1"/>
  <c r="CP119" i="1" s="1"/>
  <c r="BN128" i="1"/>
  <c r="DA128" i="1" s="1"/>
  <c r="AW128" i="1"/>
  <c r="CJ128" i="1" s="1"/>
  <c r="CC91" i="1"/>
  <c r="DO91" i="1" s="1"/>
  <c r="K90" i="5" s="1"/>
  <c r="BA71" i="1"/>
  <c r="CN71" i="1" s="1"/>
  <c r="BM18" i="1"/>
  <c r="CZ18" i="1" s="1"/>
  <c r="BJ252" i="1"/>
  <c r="CW252" i="1" s="1"/>
  <c r="BY192" i="1"/>
  <c r="BZ155" i="1"/>
  <c r="DM155" i="1" s="1"/>
  <c r="BW144" i="1"/>
  <c r="DJ144" i="1" s="1"/>
  <c r="CB230" i="1"/>
  <c r="DN230" i="1" s="1"/>
  <c r="J229" i="5" s="1"/>
  <c r="BP260" i="1"/>
  <c r="DC260" i="1" s="1"/>
  <c r="BO72" i="1"/>
  <c r="DB72" i="1" s="1"/>
  <c r="CC46" i="1"/>
  <c r="DO46" i="1" s="1"/>
  <c r="K45" i="5" s="1"/>
  <c r="BW57" i="1"/>
  <c r="DJ57" i="1" s="1"/>
  <c r="AT47" i="1"/>
  <c r="CG47" i="1" s="1"/>
  <c r="BB78" i="1"/>
  <c r="CO78" i="1" s="1"/>
  <c r="AX213" i="1"/>
  <c r="CK213" i="1" s="1"/>
  <c r="AS191" i="1"/>
  <c r="BL187" i="1"/>
  <c r="CY187" i="1" s="1"/>
  <c r="BA286" i="1"/>
  <c r="CN286" i="1" s="1"/>
  <c r="BO366" i="1"/>
  <c r="DB366" i="1" s="1"/>
  <c r="AX339" i="1"/>
  <c r="CK339" i="1" s="1"/>
  <c r="BS276" i="1"/>
  <c r="DF276" i="1" s="1"/>
  <c r="BI283" i="1"/>
  <c r="CV283" i="1" s="1"/>
  <c r="AS265" i="1"/>
  <c r="AY386" i="1"/>
  <c r="CL386" i="1" s="1"/>
  <c r="AT383" i="1"/>
  <c r="CG383" i="1" s="1"/>
  <c r="AU305" i="1"/>
  <c r="CH305" i="1" s="1"/>
  <c r="BX352" i="1"/>
  <c r="DK352" i="1" s="1"/>
  <c r="BX333" i="1"/>
  <c r="DK333" i="1" s="1"/>
  <c r="CC401" i="1"/>
  <c r="DO401" i="1" s="1"/>
  <c r="K400" i="5" s="1"/>
  <c r="AY357" i="1"/>
  <c r="CL357" i="1" s="1"/>
  <c r="BH338" i="1"/>
  <c r="CU338" i="1" s="1"/>
  <c r="BF295" i="1"/>
  <c r="CS295" i="1" s="1"/>
  <c r="BL278" i="1"/>
  <c r="CY278" i="1" s="1"/>
  <c r="AX408" i="1"/>
  <c r="CK408" i="1" s="1"/>
  <c r="BR372" i="1"/>
  <c r="DE372" i="1" s="1"/>
  <c r="AS363" i="1"/>
  <c r="BS337" i="1"/>
  <c r="DF337" i="1" s="1"/>
  <c r="AY257" i="1"/>
  <c r="CL257" i="1" s="1"/>
  <c r="BM239" i="1"/>
  <c r="CZ239" i="1" s="1"/>
  <c r="BA122" i="1"/>
  <c r="CN122" i="1" s="1"/>
  <c r="AS82" i="1"/>
  <c r="AV41" i="1"/>
  <c r="CI41" i="1" s="1"/>
  <c r="BX21" i="1"/>
  <c r="DK21" i="1" s="1"/>
  <c r="BY43" i="1"/>
  <c r="BJ34" i="1"/>
  <c r="CW34" i="1" s="1"/>
  <c r="BR65" i="1"/>
  <c r="DE65" i="1" s="1"/>
  <c r="AT188" i="1"/>
  <c r="CG188" i="1" s="1"/>
  <c r="BG168" i="1"/>
  <c r="CT168" i="1" s="1"/>
  <c r="CC174" i="1"/>
  <c r="DO174" i="1" s="1"/>
  <c r="K173" i="5" s="1"/>
  <c r="CB252" i="1"/>
  <c r="DN252" i="1" s="1"/>
  <c r="J251" i="5" s="1"/>
  <c r="BA150" i="1"/>
  <c r="CN150" i="1" s="1"/>
  <c r="AS110" i="1"/>
  <c r="BT98" i="1"/>
  <c r="DG98" i="1" s="1"/>
  <c r="BU80" i="1"/>
  <c r="BN103" i="1"/>
  <c r="DA103" i="1" s="1"/>
  <c r="BK92" i="1"/>
  <c r="CX92" i="1" s="1"/>
  <c r="AU175" i="1"/>
  <c r="CH175" i="1" s="1"/>
  <c r="BP214" i="1"/>
  <c r="DC214" i="1" s="1"/>
  <c r="AT405" i="1"/>
  <c r="CG405" i="1" s="1"/>
  <c r="AT365" i="1"/>
  <c r="CG365" i="1" s="1"/>
  <c r="AV350" i="1"/>
  <c r="CI350" i="1" s="1"/>
  <c r="BL325" i="1"/>
  <c r="CY325" i="1" s="1"/>
  <c r="BS348" i="1"/>
  <c r="DF348" i="1" s="1"/>
  <c r="BH306" i="1"/>
  <c r="CU306" i="1" s="1"/>
  <c r="BW367" i="1"/>
  <c r="DJ367" i="1" s="1"/>
  <c r="BF340" i="1"/>
  <c r="CS340" i="1" s="1"/>
  <c r="CB277" i="1"/>
  <c r="DN277" i="1" s="1"/>
  <c r="J276" i="5" s="1"/>
  <c r="BY285" i="1"/>
  <c r="BI267" i="1"/>
  <c r="CV267" i="1" s="1"/>
  <c r="BG387" i="1"/>
  <c r="CT387" i="1" s="1"/>
  <c r="BZ387" i="1"/>
  <c r="DM387" i="1" s="1"/>
  <c r="BC306" i="1"/>
  <c r="CP306" i="1" s="1"/>
  <c r="AZ361" i="1"/>
  <c r="CM361" i="1" s="1"/>
  <c r="BT338" i="1"/>
  <c r="DG338" i="1" s="1"/>
  <c r="BQ399" i="1"/>
  <c r="DD399" i="1" s="1"/>
  <c r="BY373" i="1"/>
  <c r="CC369" i="1"/>
  <c r="DO369" i="1" s="1"/>
  <c r="K368" i="5" s="1"/>
  <c r="BZ305" i="1"/>
  <c r="DM305" i="1" s="1"/>
  <c r="BP299" i="1"/>
  <c r="DC299" i="1" s="1"/>
  <c r="AV251" i="1"/>
  <c r="CI251" i="1" s="1"/>
  <c r="BL103" i="1"/>
  <c r="CY103" i="1" s="1"/>
  <c r="BV218" i="1"/>
  <c r="BT124" i="1"/>
  <c r="DG124" i="1" s="1"/>
  <c r="BY105" i="1"/>
  <c r="BX80" i="1"/>
  <c r="DK80" i="1" s="1"/>
  <c r="AT209" i="1"/>
  <c r="CG209" i="1" s="1"/>
  <c r="BT120" i="1"/>
  <c r="DG120" i="1" s="1"/>
  <c r="BY101" i="1"/>
  <c r="AX114" i="1"/>
  <c r="CK114" i="1" s="1"/>
  <c r="AU103" i="1"/>
  <c r="CH103" i="1" s="1"/>
  <c r="BO185" i="1"/>
  <c r="DB185" i="1" s="1"/>
  <c r="AZ225" i="1"/>
  <c r="CM225" i="1" s="1"/>
  <c r="BT89" i="1"/>
  <c r="DG89" i="1" s="1"/>
  <c r="BE70" i="1"/>
  <c r="CR70" i="1" s="1"/>
  <c r="BU9" i="1"/>
  <c r="BV234" i="1"/>
  <c r="BM191" i="1"/>
  <c r="CZ191" i="1" s="1"/>
  <c r="BV153" i="1"/>
  <c r="BK144" i="1"/>
  <c r="CX144" i="1" s="1"/>
  <c r="BW228" i="1"/>
  <c r="DJ228" i="1" s="1"/>
  <c r="CC257" i="1"/>
  <c r="DO257" i="1" s="1"/>
  <c r="K256" i="5" s="1"/>
  <c r="BS390" i="1"/>
  <c r="DF390" i="1" s="1"/>
  <c r="BC361" i="1"/>
  <c r="CP361" i="1" s="1"/>
  <c r="BO309" i="1"/>
  <c r="DB309" i="1" s="1"/>
  <c r="BN271" i="1"/>
  <c r="DA271" i="1" s="1"/>
  <c r="AY353" i="1"/>
  <c r="CL353" i="1" s="1"/>
  <c r="BQ393" i="1"/>
  <c r="DD393" i="1" s="1"/>
  <c r="BA363" i="1"/>
  <c r="CN363" i="1" s="1"/>
  <c r="BL347" i="1"/>
  <c r="CY347" i="1" s="1"/>
  <c r="BZ299" i="1"/>
  <c r="DM299" i="1" s="1"/>
  <c r="BP287" i="1"/>
  <c r="DC287" i="1" s="1"/>
  <c r="BA406" i="1"/>
  <c r="CN406" i="1" s="1"/>
  <c r="BZ367" i="1"/>
  <c r="DM367" i="1" s="1"/>
  <c r="CB353" i="1"/>
  <c r="DN353" i="1" s="1"/>
  <c r="J352" i="5" s="1"/>
  <c r="BG329" i="1"/>
  <c r="CT329" i="1" s="1"/>
  <c r="BY372" i="1"/>
  <c r="BD329" i="1"/>
  <c r="CQ329" i="1" s="1"/>
  <c r="AU380" i="1"/>
  <c r="CH380" i="1" s="1"/>
  <c r="BW353" i="1"/>
  <c r="DJ353" i="1" s="1"/>
  <c r="AY290" i="1"/>
  <c r="CL290" i="1" s="1"/>
  <c r="BE310" i="1"/>
  <c r="CR310" i="1" s="1"/>
  <c r="BH320" i="1"/>
  <c r="CU320" i="1" s="1"/>
  <c r="BD27" i="1"/>
  <c r="CQ27" i="1" s="1"/>
  <c r="BJ173" i="1"/>
  <c r="CW173" i="1" s="1"/>
  <c r="BW20" i="1"/>
  <c r="DJ20" i="1" s="1"/>
  <c r="BG47" i="1"/>
  <c r="CT47" i="1" s="1"/>
  <c r="BU207" i="1"/>
  <c r="BZ171" i="1"/>
  <c r="DM171" i="1" s="1"/>
  <c r="BE170" i="1"/>
  <c r="CR170" i="1" s="1"/>
  <c r="BF148" i="1"/>
  <c r="CS148" i="1" s="1"/>
  <c r="AU139" i="1"/>
  <c r="CH139" i="1" s="1"/>
  <c r="BG223" i="1"/>
  <c r="CT223" i="1" s="1"/>
  <c r="BE236" i="1"/>
  <c r="CR236" i="1" s="1"/>
  <c r="AY246" i="1"/>
  <c r="CL246" i="1" s="1"/>
  <c r="BX262" i="1"/>
  <c r="DK262" i="1" s="1"/>
  <c r="BW159" i="1"/>
  <c r="DJ159" i="1" s="1"/>
  <c r="CB170" i="1"/>
  <c r="DN170" i="1" s="1"/>
  <c r="J169" i="5" s="1"/>
  <c r="AX57" i="1"/>
  <c r="CK57" i="1" s="1"/>
  <c r="BZ25" i="1"/>
  <c r="DM25" i="1" s="1"/>
  <c r="BE35" i="1"/>
  <c r="CR35" i="1" s="1"/>
  <c r="CC165" i="1"/>
  <c r="DO165" i="1" s="1"/>
  <c r="K164" i="5" s="1"/>
  <c r="BX24" i="1"/>
  <c r="DK24" i="1" s="1"/>
  <c r="BY221" i="1"/>
  <c r="CB208" i="1"/>
  <c r="DN208" i="1" s="1"/>
  <c r="J207" i="5" s="1"/>
  <c r="BO124" i="1"/>
  <c r="DB124" i="1" s="1"/>
  <c r="BZ133" i="1"/>
  <c r="DM133" i="1" s="1"/>
  <c r="BI141" i="1"/>
  <c r="CV141" i="1" s="1"/>
  <c r="AZ62" i="1"/>
  <c r="CM62" i="1" s="1"/>
  <c r="AS57" i="1"/>
  <c r="BQ216" i="1"/>
  <c r="DD216" i="1" s="1"/>
  <c r="BV180" i="1"/>
  <c r="AS157" i="1"/>
  <c r="BJ143" i="1"/>
  <c r="CW143" i="1" s="1"/>
  <c r="BG132" i="1"/>
  <c r="CT132" i="1" s="1"/>
  <c r="BK218" i="1"/>
  <c r="CX218" i="1" s="1"/>
  <c r="BQ229" i="1"/>
  <c r="DD229" i="1" s="1"/>
  <c r="AZ42" i="1"/>
  <c r="CM42" i="1" s="1"/>
  <c r="AS94" i="1"/>
  <c r="AV80" i="1"/>
  <c r="CI80" i="1" s="1"/>
  <c r="AZ67" i="1"/>
  <c r="CM67" i="1" s="1"/>
  <c r="BB94" i="1"/>
  <c r="CO94" i="1" s="1"/>
  <c r="AY83" i="1"/>
  <c r="CL83" i="1" s="1"/>
  <c r="BV225" i="1"/>
  <c r="BL203" i="1"/>
  <c r="CY203" i="1" s="1"/>
  <c r="BT244" i="1"/>
  <c r="DG244" i="1" s="1"/>
  <c r="AX376" i="1"/>
  <c r="CK376" i="1" s="1"/>
  <c r="BL377" i="1"/>
  <c r="CY377" i="1" s="1"/>
  <c r="BO344" i="1"/>
  <c r="DB344" i="1" s="1"/>
  <c r="BO260" i="1"/>
  <c r="DB260" i="1" s="1"/>
  <c r="AS243" i="1"/>
  <c r="CB378" i="1"/>
  <c r="DN378" i="1" s="1"/>
  <c r="J377" i="5" s="1"/>
  <c r="BF352" i="1"/>
  <c r="CS352" i="1" s="1"/>
  <c r="AU289" i="1"/>
  <c r="CH289" i="1" s="1"/>
  <c r="AW308" i="1"/>
  <c r="CJ308" i="1" s="1"/>
  <c r="BL311" i="1"/>
  <c r="CY311" i="1" s="1"/>
  <c r="BG404" i="1"/>
  <c r="CT404" i="1" s="1"/>
  <c r="BL374" i="1"/>
  <c r="CY374" i="1" s="1"/>
  <c r="BG317" i="1"/>
  <c r="CT317" i="1" s="1"/>
  <c r="BF279" i="1"/>
  <c r="CS279" i="1" s="1"/>
  <c r="AX258" i="1"/>
  <c r="CK258" i="1" s="1"/>
  <c r="BR396" i="1"/>
  <c r="DE396" i="1" s="1"/>
  <c r="BR356" i="1"/>
  <c r="DE356" i="1" s="1"/>
  <c r="BI341" i="1"/>
  <c r="CV341" i="1" s="1"/>
  <c r="AT317" i="1"/>
  <c r="CG317" i="1" s="1"/>
  <c r="BX321" i="1"/>
  <c r="DK321" i="1" s="1"/>
  <c r="AV273" i="1"/>
  <c r="CI273" i="1" s="1"/>
  <c r="BS31" i="1"/>
  <c r="DF31" i="1" s="1"/>
  <c r="AS146" i="1"/>
  <c r="BA82" i="1"/>
  <c r="CN82" i="1" s="1"/>
  <c r="CB73" i="1"/>
  <c r="DN73" i="1" s="1"/>
  <c r="J72" i="5" s="1"/>
  <c r="BD84" i="1"/>
  <c r="CQ84" i="1" s="1"/>
  <c r="BH69" i="1"/>
  <c r="CU69" i="1" s="1"/>
  <c r="BZ95" i="1"/>
  <c r="DM95" i="1" s="1"/>
  <c r="BW84" i="1"/>
  <c r="DJ84" i="1" s="1"/>
  <c r="BJ232" i="1"/>
  <c r="CW232" i="1" s="1"/>
  <c r="AZ205" i="1"/>
  <c r="CM205" i="1" s="1"/>
  <c r="AZ248" i="1"/>
  <c r="CM248" i="1" s="1"/>
  <c r="BL323" i="1"/>
  <c r="CY323" i="1" s="1"/>
  <c r="AV193" i="1"/>
  <c r="CI193" i="1" s="1"/>
  <c r="AW202" i="1"/>
  <c r="CJ202" i="1" s="1"/>
  <c r="BF228" i="1"/>
  <c r="CS228" i="1" s="1"/>
  <c r="BV83" i="1"/>
  <c r="BC53" i="1"/>
  <c r="CP53" i="1" s="1"/>
  <c r="BE56" i="1"/>
  <c r="CR56" i="1" s="1"/>
  <c r="BT44" i="1"/>
  <c r="DG44" i="1" s="1"/>
  <c r="BI68" i="1"/>
  <c r="CV68" i="1" s="1"/>
  <c r="BD255" i="1"/>
  <c r="CQ255" i="1" s="1"/>
  <c r="BK228" i="1"/>
  <c r="CX228" i="1" s="1"/>
  <c r="AY144" i="1"/>
  <c r="CL144" i="1" s="1"/>
  <c r="BJ153" i="1"/>
  <c r="CW153" i="1" s="1"/>
  <c r="BA190" i="1"/>
  <c r="CN190" i="1" s="1"/>
  <c r="BG16" i="1"/>
  <c r="CT16" i="1" s="1"/>
  <c r="BK30" i="1"/>
  <c r="CX30" i="1" s="1"/>
  <c r="BY168" i="1"/>
  <c r="BR12" i="1"/>
  <c r="DE12" i="1" s="1"/>
  <c r="BA214" i="1"/>
  <c r="CN214" i="1" s="1"/>
  <c r="BJ159" i="1"/>
  <c r="CW159" i="1" s="1"/>
  <c r="BG148" i="1"/>
  <c r="CT148" i="1" s="1"/>
  <c r="BK234" i="1"/>
  <c r="CX234" i="1" s="1"/>
  <c r="AV309" i="1"/>
  <c r="CI309" i="1" s="1"/>
  <c r="BY112" i="1"/>
  <c r="AW101" i="1"/>
  <c r="CJ101" i="1" s="1"/>
  <c r="BP83" i="1"/>
  <c r="DC83" i="1" s="1"/>
  <c r="BM69" i="1"/>
  <c r="CZ69" i="1" s="1"/>
  <c r="AT96" i="1"/>
  <c r="CG96" i="1" s="1"/>
  <c r="CB84" i="1"/>
  <c r="DN84" i="1" s="1"/>
  <c r="J83" i="5" s="1"/>
  <c r="BZ232" i="1"/>
  <c r="DM232" i="1" s="1"/>
  <c r="BD205" i="1"/>
  <c r="CQ205" i="1" s="1"/>
  <c r="BD248" i="1"/>
  <c r="CQ248" i="1" s="1"/>
  <c r="BF374" i="1"/>
  <c r="CS374" i="1" s="1"/>
  <c r="BA368" i="1"/>
  <c r="CN368" i="1" s="1"/>
  <c r="AU341" i="1"/>
  <c r="CH341" i="1" s="1"/>
  <c r="BW258" i="1"/>
  <c r="DJ258" i="1" s="1"/>
  <c r="BA241" i="1"/>
  <c r="CN241" i="1" s="1"/>
  <c r="AY377" i="1"/>
  <c r="CL377" i="1" s="1"/>
  <c r="CC349" i="1"/>
  <c r="DO349" i="1" s="1"/>
  <c r="K348" i="5" s="1"/>
  <c r="BC287" i="1"/>
  <c r="CP287" i="1" s="1"/>
  <c r="BM304" i="1"/>
  <c r="CZ304" i="1" s="1"/>
  <c r="BI302" i="1"/>
  <c r="CV302" i="1" s="1"/>
  <c r="BW400" i="1"/>
  <c r="DJ400" i="1" s="1"/>
  <c r="CC370" i="1"/>
  <c r="DO370" i="1" s="1"/>
  <c r="K369" i="5" s="1"/>
  <c r="BO315" i="1"/>
  <c r="DB315" i="1" s="1"/>
  <c r="BN277" i="1"/>
  <c r="DA277" i="1" s="1"/>
  <c r="BF256" i="1"/>
  <c r="CS256" i="1" s="1"/>
  <c r="BZ394" i="1"/>
  <c r="DM394" i="1" s="1"/>
  <c r="BZ354" i="1"/>
  <c r="DM354" i="1" s="1"/>
  <c r="BQ339" i="1"/>
  <c r="DD339" i="1" s="1"/>
  <c r="BB315" i="1"/>
  <c r="CO315" i="1" s="1"/>
  <c r="BD318" i="1"/>
  <c r="CQ318" i="1" s="1"/>
  <c r="BX267" i="1"/>
  <c r="DK267" i="1" s="1"/>
  <c r="CB39" i="1"/>
  <c r="DN39" i="1" s="1"/>
  <c r="J38" i="5" s="1"/>
  <c r="BL155" i="1"/>
  <c r="CY155" i="1" s="1"/>
  <c r="BG66" i="1"/>
  <c r="CT66" i="1" s="1"/>
  <c r="AZ43" i="1"/>
  <c r="CM43" i="1" s="1"/>
  <c r="BY55" i="1"/>
  <c r="AX45" i="1"/>
  <c r="CK45" i="1" s="1"/>
  <c r="BF76" i="1"/>
  <c r="CS76" i="1" s="1"/>
  <c r="BF209" i="1"/>
  <c r="CS209" i="1" s="1"/>
  <c r="BA187" i="1"/>
  <c r="CN187" i="1" s="1"/>
  <c r="BP185" i="1"/>
  <c r="DC185" i="1" s="1"/>
  <c r="BQ278" i="1"/>
  <c r="DD278" i="1" s="1"/>
  <c r="BC39" i="1"/>
  <c r="CP39" i="1" s="1"/>
  <c r="BP154" i="1"/>
  <c r="DC154" i="1" s="1"/>
  <c r="BX105" i="1"/>
  <c r="DK105" i="1" s="1"/>
  <c r="BY87" i="1"/>
  <c r="AX107" i="1"/>
  <c r="CK107" i="1" s="1"/>
  <c r="AU96" i="1"/>
  <c r="CH96" i="1" s="1"/>
  <c r="BO178" i="1"/>
  <c r="DB178" i="1" s="1"/>
  <c r="AZ218" i="1"/>
  <c r="CM218" i="1" s="1"/>
  <c r="BJ401" i="1"/>
  <c r="CW401" i="1" s="1"/>
  <c r="BJ361" i="1"/>
  <c r="CW361" i="1" s="1"/>
  <c r="BA346" i="1"/>
  <c r="CN346" i="1" s="1"/>
  <c r="BV321" i="1"/>
  <c r="BK334" i="1"/>
  <c r="CX334" i="1" s="1"/>
  <c r="AZ292" i="1"/>
  <c r="CM292" i="1" s="1"/>
  <c r="AY401" i="1"/>
  <c r="CL401" i="1" s="1"/>
  <c r="BV336" i="1"/>
  <c r="BG274" i="1"/>
  <c r="CT274" i="1" s="1"/>
  <c r="BU278" i="1"/>
  <c r="BE260" i="1"/>
  <c r="CR260" i="1" s="1"/>
  <c r="BW383" i="1"/>
  <c r="DJ383" i="1" s="1"/>
  <c r="BA378" i="1"/>
  <c r="CN378" i="1" s="1"/>
  <c r="BS302" i="1"/>
  <c r="DF302" i="1" s="1"/>
  <c r="BL342" i="1"/>
  <c r="CY342" i="1" s="1"/>
  <c r="CC326" i="1"/>
  <c r="DO326" i="1" s="1"/>
  <c r="K325" i="5" s="1"/>
  <c r="AW396" i="1"/>
  <c r="CJ396" i="1" s="1"/>
  <c r="BU366" i="1"/>
  <c r="BO353" i="1"/>
  <c r="DB353" i="1" s="1"/>
  <c r="BF302" i="1"/>
  <c r="CS302" i="1" s="1"/>
  <c r="BL292" i="1"/>
  <c r="CY292" i="1" s="1"/>
  <c r="BL247" i="1"/>
  <c r="CY247" i="1" s="1"/>
  <c r="BC12" i="1"/>
  <c r="CP12" i="1" s="1"/>
  <c r="AV317" i="1"/>
  <c r="CI317" i="1" s="1"/>
  <c r="BX131" i="1"/>
  <c r="DK131" i="1" s="1"/>
  <c r="BA127" i="1"/>
  <c r="CN127" i="1" s="1"/>
  <c r="BO21" i="1"/>
  <c r="DB21" i="1" s="1"/>
  <c r="AS160" i="1"/>
  <c r="BD156" i="1"/>
  <c r="CQ156" i="1" s="1"/>
  <c r="BI137" i="1"/>
  <c r="CV137" i="1" s="1"/>
  <c r="BZ131" i="1"/>
  <c r="DM131" i="1" s="1"/>
  <c r="BW120" i="1"/>
  <c r="DJ120" i="1" s="1"/>
  <c r="BG203" i="1"/>
  <c r="CT203" i="1" s="1"/>
  <c r="BL267" i="1"/>
  <c r="CY267" i="1" s="1"/>
  <c r="BL15" i="1"/>
  <c r="CY15" i="1" s="1"/>
  <c r="CC137" i="1"/>
  <c r="DO137" i="1" s="1"/>
  <c r="K136" i="5" s="1"/>
  <c r="BI28" i="1"/>
  <c r="CV28" i="1" s="1"/>
  <c r="BJ19" i="1"/>
  <c r="CW19" i="1" s="1"/>
  <c r="BR50" i="1"/>
  <c r="DE50" i="1" s="1"/>
  <c r="BJ164" i="1"/>
  <c r="CW164" i="1" s="1"/>
  <c r="AY155" i="1"/>
  <c r="CL155" i="1" s="1"/>
  <c r="BF246" i="1"/>
  <c r="CS246" i="1" s="1"/>
  <c r="BC243" i="1"/>
  <c r="CP243" i="1" s="1"/>
  <c r="AZ397" i="1"/>
  <c r="CM397" i="1" s="1"/>
  <c r="BD381" i="1"/>
  <c r="CQ381" i="1" s="1"/>
  <c r="CB298" i="1"/>
  <c r="DN298" i="1" s="1"/>
  <c r="J297" i="5" s="1"/>
  <c r="BY328" i="1"/>
  <c r="BY318" i="1"/>
  <c r="AZ391" i="1"/>
  <c r="CM391" i="1" s="1"/>
  <c r="BE350" i="1"/>
  <c r="CR350" i="1" s="1"/>
  <c r="AV328" i="1"/>
  <c r="CI328" i="1" s="1"/>
  <c r="BB289" i="1"/>
  <c r="CO289" i="1" s="1"/>
  <c r="AT268" i="1"/>
  <c r="CG268" i="1" s="1"/>
  <c r="BB397" i="1"/>
  <c r="CO397" i="1" s="1"/>
  <c r="BB357" i="1"/>
  <c r="CO357" i="1" s="1"/>
  <c r="AS342" i="1"/>
  <c r="BN317" i="1"/>
  <c r="DA317" i="1" s="1"/>
  <c r="CC322" i="1"/>
  <c r="DO322" i="1" s="1"/>
  <c r="K321" i="5" s="1"/>
  <c r="BD275" i="1"/>
  <c r="CQ275" i="1" s="1"/>
  <c r="BG369" i="1"/>
  <c r="CT369" i="1" s="1"/>
  <c r="BZ341" i="1"/>
  <c r="DM341" i="1" s="1"/>
  <c r="BK279" i="1"/>
  <c r="CX279" i="1" s="1"/>
  <c r="AS289" i="1"/>
  <c r="BE271" i="1"/>
  <c r="CR271" i="1" s="1"/>
  <c r="BP48" i="1"/>
  <c r="DC48" i="1" s="1"/>
  <c r="BL28" i="1"/>
  <c r="CY28" i="1" s="1"/>
  <c r="AW60" i="1"/>
  <c r="CJ60" i="1" s="1"/>
  <c r="BW55" i="1"/>
  <c r="DJ55" i="1" s="1"/>
  <c r="BV223" i="1"/>
  <c r="AX186" i="1"/>
  <c r="CK186" i="1" s="1"/>
  <c r="BA163" i="1"/>
  <c r="CN163" i="1" s="1"/>
  <c r="BV144" i="1"/>
  <c r="BK135" i="1"/>
  <c r="CX135" i="1" s="1"/>
  <c r="BW219" i="1"/>
  <c r="DJ219" i="1" s="1"/>
  <c r="BU232" i="1"/>
  <c r="BH48" i="1"/>
  <c r="CU48" i="1" s="1"/>
  <c r="BD28" i="1"/>
  <c r="CQ28" i="1" s="1"/>
  <c r="BY44" i="1"/>
  <c r="BR37" i="1"/>
  <c r="DE37" i="1" s="1"/>
  <c r="BR70" i="1"/>
  <c r="DE70" i="1" s="1"/>
  <c r="AT198" i="1"/>
  <c r="CG198" i="1" s="1"/>
  <c r="BY175" i="1"/>
  <c r="BL183" i="1"/>
  <c r="CY183" i="1" s="1"/>
  <c r="BA270" i="1"/>
  <c r="CN270" i="1" s="1"/>
  <c r="BO370" i="1"/>
  <c r="DB370" i="1" s="1"/>
  <c r="AX343" i="1"/>
  <c r="CK343" i="1" s="1"/>
  <c r="BS280" i="1"/>
  <c r="DF280" i="1" s="1"/>
  <c r="BI291" i="1"/>
  <c r="CV291" i="1" s="1"/>
  <c r="BA276" i="1"/>
  <c r="CN276" i="1" s="1"/>
  <c r="AY390" i="1"/>
  <c r="CL390" i="1" s="1"/>
  <c r="BH405" i="1"/>
  <c r="CU405" i="1" s="1"/>
  <c r="AU309" i="1"/>
  <c r="CH309" i="1" s="1"/>
  <c r="AT271" i="1"/>
  <c r="CG271" i="1" s="1"/>
  <c r="AZ350" i="1"/>
  <c r="CM350" i="1" s="1"/>
  <c r="AW393" i="1"/>
  <c r="CJ393" i="1" s="1"/>
  <c r="BK362" i="1"/>
  <c r="CX362" i="1" s="1"/>
  <c r="BP141" i="1"/>
  <c r="DC141" i="1" s="1"/>
  <c r="BF70" i="1"/>
  <c r="CS70" i="1" s="1"/>
  <c r="BF197" i="1"/>
  <c r="CS197" i="1" s="1"/>
  <c r="BU178" i="1"/>
  <c r="CC184" i="1"/>
  <c r="DO184" i="1" s="1"/>
  <c r="K183" i="5" s="1"/>
  <c r="AW283" i="1"/>
  <c r="CJ283" i="1" s="1"/>
  <c r="BO42" i="1"/>
  <c r="DB42" i="1" s="1"/>
  <c r="CC159" i="1"/>
  <c r="DO159" i="1" s="1"/>
  <c r="K158" i="5" s="1"/>
  <c r="AZ107" i="1"/>
  <c r="CM107" i="1" s="1"/>
  <c r="BE88" i="1"/>
  <c r="CR88" i="1" s="1"/>
  <c r="BF107" i="1"/>
  <c r="CS107" i="1" s="1"/>
  <c r="AU98" i="1"/>
  <c r="CH98" i="1" s="1"/>
  <c r="BO180" i="1"/>
  <c r="DB180" i="1" s="1"/>
  <c r="CC221" i="1"/>
  <c r="DO221" i="1" s="1"/>
  <c r="K220" i="5" s="1"/>
  <c r="BT59" i="1"/>
  <c r="DG59" i="1" s="1"/>
  <c r="BB242" i="1"/>
  <c r="CO242" i="1" s="1"/>
  <c r="BB163" i="1"/>
  <c r="CO163" i="1" s="1"/>
  <c r="AY152" i="1"/>
  <c r="CL152" i="1" s="1"/>
  <c r="BK236" i="1"/>
  <c r="CX236" i="1" s="1"/>
  <c r="BK238" i="1"/>
  <c r="CX238" i="1" s="1"/>
  <c r="BY88" i="1"/>
  <c r="BH59" i="1"/>
  <c r="CU59" i="1" s="1"/>
  <c r="BC62" i="1"/>
  <c r="CP62" i="1" s="1"/>
  <c r="BZ49" i="1"/>
  <c r="DM49" i="1" s="1"/>
  <c r="AX81" i="1"/>
  <c r="CK81" i="1" s="1"/>
  <c r="BZ218" i="1"/>
  <c r="DM218" i="1" s="1"/>
  <c r="BU196" i="1"/>
  <c r="CC193" i="1"/>
  <c r="DO193" i="1" s="1"/>
  <c r="K192" i="5" s="1"/>
  <c r="BH316" i="1"/>
  <c r="CU316" i="1" s="1"/>
  <c r="BM140" i="1"/>
  <c r="CZ140" i="1" s="1"/>
  <c r="BJ133" i="1"/>
  <c r="CW133" i="1" s="1"/>
  <c r="BG122" i="1"/>
  <c r="CT122" i="1" s="1"/>
  <c r="CB204" i="1"/>
  <c r="DN204" i="1" s="1"/>
  <c r="J203" i="5" s="1"/>
  <c r="AZ290" i="1"/>
  <c r="CM290" i="1" s="1"/>
  <c r="BX16" i="1"/>
  <c r="DK16" i="1" s="1"/>
  <c r="CC10" i="1"/>
  <c r="DO10" i="1" s="1"/>
  <c r="K9" i="5" s="1"/>
  <c r="BQ36" i="1"/>
  <c r="DD36" i="1" s="1"/>
  <c r="BB27" i="1"/>
  <c r="CO27" i="1" s="1"/>
  <c r="BJ58" i="1"/>
  <c r="CW58" i="1" s="1"/>
  <c r="BN173" i="1"/>
  <c r="DA173" i="1" s="1"/>
  <c r="AY161" i="1"/>
  <c r="CL161" i="1" s="1"/>
  <c r="BD277" i="1"/>
  <c r="CQ277" i="1" s="1"/>
  <c r="BS245" i="1"/>
  <c r="DF245" i="1" s="1"/>
  <c r="BN23" i="1"/>
  <c r="DA23" i="1" s="1"/>
  <c r="AS33" i="1"/>
  <c r="BL161" i="1"/>
  <c r="CY161" i="1" s="1"/>
  <c r="BP24" i="1"/>
  <c r="DC24" i="1" s="1"/>
  <c r="BW333" i="1"/>
  <c r="DJ333" i="1" s="1"/>
  <c r="AS313" i="1"/>
  <c r="BK291" i="1"/>
  <c r="CX291" i="1" s="1"/>
  <c r="AU356" i="1"/>
  <c r="CH356" i="1" s="1"/>
  <c r="BG381" i="1"/>
  <c r="CT381" i="1" s="1"/>
  <c r="BN349" i="1"/>
  <c r="DA349" i="1" s="1"/>
  <c r="BE280" i="1"/>
  <c r="CR280" i="1" s="1"/>
  <c r="BN337" i="1"/>
  <c r="DA337" i="1" s="1"/>
  <c r="BD295" i="1"/>
  <c r="CQ295" i="1" s="1"/>
  <c r="BN322" i="1"/>
  <c r="DA322" i="1" s="1"/>
  <c r="BB362" i="1"/>
  <c r="CO362" i="1" s="1"/>
  <c r="BD276" i="1"/>
  <c r="CQ276" i="1" s="1"/>
  <c r="AZ336" i="1"/>
  <c r="CM336" i="1" s="1"/>
  <c r="BT399" i="1"/>
  <c r="DG399" i="1" s="1"/>
  <c r="CB207" i="1"/>
  <c r="DN207" i="1" s="1"/>
  <c r="J206" i="5" s="1"/>
  <c r="BZ132" i="1"/>
  <c r="DM132" i="1" s="1"/>
  <c r="BD150" i="1"/>
  <c r="CQ150" i="1" s="1"/>
  <c r="BS30" i="1"/>
  <c r="DF30" i="1" s="1"/>
  <c r="AW196" i="1"/>
  <c r="CJ196" i="1" s="1"/>
  <c r="AV57" i="1"/>
  <c r="CI57" i="1" s="1"/>
  <c r="BL91" i="1"/>
  <c r="CY91" i="1" s="1"/>
  <c r="BW393" i="1"/>
  <c r="DJ393" i="1" s="1"/>
  <c r="BI391" i="1"/>
  <c r="CV391" i="1" s="1"/>
  <c r="BI270" i="1"/>
  <c r="CV270" i="1" s="1"/>
  <c r="AY369" i="1"/>
  <c r="CL369" i="1" s="1"/>
  <c r="BX351" i="1"/>
  <c r="DK351" i="1" s="1"/>
  <c r="CB171" i="1"/>
  <c r="DN171" i="1" s="1"/>
  <c r="J170" i="5" s="1"/>
  <c r="CC88" i="1"/>
  <c r="DO88" i="1" s="1"/>
  <c r="K87" i="5" s="1"/>
  <c r="BH175" i="1"/>
  <c r="CU175" i="1" s="1"/>
  <c r="BZ34" i="1"/>
  <c r="DM34" i="1" s="1"/>
  <c r="BZ36" i="1"/>
  <c r="DM36" i="1" s="1"/>
  <c r="AV340" i="1"/>
  <c r="CI340" i="1" s="1"/>
  <c r="BS387" i="1"/>
  <c r="DF387" i="1" s="1"/>
  <c r="BF331" i="1"/>
  <c r="CS331" i="1" s="1"/>
  <c r="BF316" i="1"/>
  <c r="CS316" i="1" s="1"/>
  <c r="BV266" i="1"/>
  <c r="CC389" i="1"/>
  <c r="DO389" i="1" s="1"/>
  <c r="K388" i="5" s="1"/>
  <c r="BZ140" i="1"/>
  <c r="DM140" i="1" s="1"/>
  <c r="BD309" i="1"/>
  <c r="CQ309" i="1" s="1"/>
  <c r="BD191" i="1"/>
  <c r="CQ191" i="1" s="1"/>
  <c r="BM198" i="1"/>
  <c r="CZ198" i="1" s="1"/>
  <c r="BB221" i="1"/>
  <c r="CO221" i="1" s="1"/>
  <c r="AT82" i="1"/>
  <c r="CG82" i="1" s="1"/>
  <c r="BY50" i="1"/>
  <c r="BU31" i="1"/>
  <c r="BT115" i="1"/>
  <c r="DG115" i="1" s="1"/>
  <c r="BD125" i="1"/>
  <c r="CQ125" i="1" s="1"/>
  <c r="BT230" i="1"/>
  <c r="DG230" i="1" s="1"/>
  <c r="BG189" i="1"/>
  <c r="CT189" i="1" s="1"/>
  <c r="BW106" i="1"/>
  <c r="DJ106" i="1" s="1"/>
  <c r="AX116" i="1"/>
  <c r="CK116" i="1" s="1"/>
  <c r="BE78" i="1"/>
  <c r="CR78" i="1" s="1"/>
  <c r="AZ65" i="1"/>
  <c r="CM65" i="1" s="1"/>
  <c r="BL58" i="1"/>
  <c r="CY58" i="1" s="1"/>
  <c r="BH62" i="1"/>
  <c r="CU62" i="1" s="1"/>
  <c r="AT50" i="1"/>
  <c r="CG50" i="1" s="1"/>
  <c r="AT83" i="1"/>
  <c r="CG83" i="1" s="1"/>
  <c r="BB225" i="1"/>
  <c r="CO225" i="1" s="1"/>
  <c r="AW204" i="1"/>
  <c r="CJ204" i="1" s="1"/>
  <c r="BX195" i="1"/>
  <c r="DK195" i="1" s="1"/>
  <c r="BS334" i="1"/>
  <c r="DF334" i="1" s="1"/>
  <c r="BP110" i="1"/>
  <c r="DC110" i="1" s="1"/>
  <c r="AT240" i="1"/>
  <c r="CG240" i="1" s="1"/>
  <c r="BX129" i="1"/>
  <c r="DK129" i="1" s="1"/>
  <c r="BY111" i="1"/>
  <c r="AX119" i="1"/>
  <c r="CK119" i="1" s="1"/>
  <c r="AU108" i="1"/>
  <c r="CH108" i="1" s="1"/>
  <c r="BO190" i="1"/>
  <c r="DB190" i="1" s="1"/>
  <c r="BH228" i="1"/>
  <c r="CU228" i="1" s="1"/>
  <c r="BE405" i="1"/>
  <c r="CR405" i="1" s="1"/>
  <c r="BR387" i="1"/>
  <c r="DE387" i="1" s="1"/>
  <c r="AS336" i="1"/>
  <c r="BN311" i="1"/>
  <c r="DA311" i="1" s="1"/>
  <c r="CC310" i="1"/>
  <c r="DO310" i="1" s="1"/>
  <c r="K309" i="5" s="1"/>
  <c r="BL260" i="1"/>
  <c r="CY260" i="1" s="1"/>
  <c r="BN379" i="1"/>
  <c r="DA379" i="1" s="1"/>
  <c r="BN326" i="1"/>
  <c r="DA326" i="1" s="1"/>
  <c r="BG352" i="1"/>
  <c r="CT352" i="1" s="1"/>
  <c r="AU264" i="1"/>
  <c r="CH264" i="1" s="1"/>
  <c r="BI246" i="1"/>
  <c r="CV246" i="1" s="1"/>
  <c r="BG382" i="1"/>
  <c r="CT382" i="1" s="1"/>
  <c r="BW357" i="1"/>
  <c r="DJ357" i="1" s="1"/>
  <c r="BK292" i="1"/>
  <c r="CX292" i="1" s="1"/>
  <c r="AS315" i="1"/>
  <c r="AY350" i="1"/>
  <c r="CL350" i="1" s="1"/>
  <c r="BL395" i="1"/>
  <c r="CY395" i="1" s="1"/>
  <c r="BA353" i="1"/>
  <c r="CN353" i="1" s="1"/>
  <c r="CC331" i="1"/>
  <c r="DO331" i="1" s="1"/>
  <c r="K330" i="5" s="1"/>
  <c r="AX292" i="1"/>
  <c r="CK292" i="1" s="1"/>
  <c r="AV272" i="1"/>
  <c r="CI272" i="1" s="1"/>
  <c r="BK21" i="1"/>
  <c r="CX21" i="1" s="1"/>
  <c r="BS32" i="1"/>
  <c r="DF32" i="1" s="1"/>
  <c r="BE171" i="1"/>
  <c r="CR171" i="1" s="1"/>
  <c r="BC24" i="1"/>
  <c r="CP24" i="1" s="1"/>
  <c r="BA166" i="1"/>
  <c r="CN166" i="1" s="1"/>
  <c r="BD148" i="1"/>
  <c r="CQ148" i="1" s="1"/>
  <c r="BI129" i="1"/>
  <c r="CV129" i="1" s="1"/>
  <c r="BZ127" i="1"/>
  <c r="DM127" i="1" s="1"/>
  <c r="BW116" i="1"/>
  <c r="DJ116" i="1" s="1"/>
  <c r="BG199" i="1"/>
  <c r="CT199" i="1" s="1"/>
  <c r="BG237" i="1"/>
  <c r="CT237" i="1" s="1"/>
  <c r="BT155" i="1"/>
  <c r="DG155" i="1" s="1"/>
  <c r="BX114" i="1"/>
  <c r="DK114" i="1" s="1"/>
  <c r="BD51" i="1"/>
  <c r="CQ51" i="1" s="1"/>
  <c r="AX42" i="1"/>
  <c r="CK42" i="1" s="1"/>
  <c r="BF73" i="1"/>
  <c r="CS73" i="1" s="1"/>
  <c r="BF203" i="1"/>
  <c r="CS203" i="1" s="1"/>
  <c r="BA181" i="1"/>
  <c r="CN181" i="1" s="1"/>
  <c r="BP182" i="1"/>
  <c r="DC182" i="1" s="1"/>
  <c r="BU273" i="1"/>
  <c r="BS369" i="1"/>
  <c r="DF369" i="1" s="1"/>
  <c r="BB342" i="1"/>
  <c r="CO342" i="1" s="1"/>
  <c r="BW279" i="1"/>
  <c r="DJ279" i="1" s="1"/>
  <c r="BQ289" i="1"/>
  <c r="DD289" i="1" s="1"/>
  <c r="BQ272" i="1"/>
  <c r="DD272" i="1" s="1"/>
  <c r="BC389" i="1"/>
  <c r="CP389" i="1" s="1"/>
  <c r="BD398" i="1"/>
  <c r="CQ398" i="1" s="1"/>
  <c r="AY308" i="1"/>
  <c r="CL308" i="1" s="1"/>
  <c r="AX270" i="1"/>
  <c r="CK270" i="1" s="1"/>
  <c r="BD346" i="1"/>
  <c r="CQ346" i="1" s="1"/>
  <c r="BA392" i="1"/>
  <c r="CN392" i="1" s="1"/>
  <c r="BD361" i="1"/>
  <c r="CQ361" i="1" s="1"/>
  <c r="BP344" i="1"/>
  <c r="DC344" i="1" s="1"/>
  <c r="BJ298" i="1"/>
  <c r="CW298" i="1" s="1"/>
  <c r="BT284" i="1"/>
  <c r="DG284" i="1" s="1"/>
  <c r="BP243" i="1"/>
  <c r="DC243" i="1" s="1"/>
  <c r="BV375" i="1"/>
  <c r="BX374" i="1"/>
  <c r="DK374" i="1" s="1"/>
  <c r="CB343" i="1"/>
  <c r="DN343" i="1" s="1"/>
  <c r="J342" i="5" s="1"/>
  <c r="BC260" i="1"/>
  <c r="CP260" i="1" s="1"/>
  <c r="BQ242" i="1"/>
  <c r="DD242" i="1" s="1"/>
  <c r="BA138" i="1"/>
  <c r="CN138" i="1" s="1"/>
  <c r="AS98" i="1"/>
  <c r="BL78" i="1"/>
  <c r="CY78" i="1" s="1"/>
  <c r="BM65" i="1"/>
  <c r="CZ65" i="1" s="1"/>
  <c r="BQ126" i="1"/>
  <c r="DD126" i="1" s="1"/>
  <c r="BA88" i="1"/>
  <c r="CN88" i="1" s="1"/>
  <c r="BI75" i="1"/>
  <c r="CV75" i="1" s="1"/>
  <c r="BG72" i="1"/>
  <c r="CT72" i="1" s="1"/>
  <c r="AX98" i="1"/>
  <c r="CK98" i="1" s="1"/>
  <c r="AU87" i="1"/>
  <c r="CH87" i="1" s="1"/>
  <c r="BP254" i="1"/>
  <c r="DC254" i="1" s="1"/>
  <c r="AZ209" i="1"/>
  <c r="CM209" i="1" s="1"/>
  <c r="BC21" i="1"/>
  <c r="CP21" i="1" s="1"/>
  <c r="BG33" i="1"/>
  <c r="CT33" i="1" s="1"/>
  <c r="BQ172" i="1"/>
  <c r="DD172" i="1" s="1"/>
  <c r="CC152" i="1"/>
  <c r="DO152" i="1" s="1"/>
  <c r="K151" i="5" s="1"/>
  <c r="AS135" i="1"/>
  <c r="BR130" i="1"/>
  <c r="DE130" i="1" s="1"/>
  <c r="BG121" i="1"/>
  <c r="CT121" i="1" s="1"/>
  <c r="BS205" i="1"/>
  <c r="DF205" i="1" s="1"/>
  <c r="BP302" i="1"/>
  <c r="DC302" i="1" s="1"/>
  <c r="BP400" i="1"/>
  <c r="DC400" i="1" s="1"/>
  <c r="BC356" i="1"/>
  <c r="CP356" i="1" s="1"/>
  <c r="AV337" i="1"/>
  <c r="CI337" i="1" s="1"/>
  <c r="BR294" i="1"/>
  <c r="DE294" i="1" s="1"/>
  <c r="AZ277" i="1"/>
  <c r="CM277" i="1" s="1"/>
  <c r="BR402" i="1"/>
  <c r="DE402" i="1" s="1"/>
  <c r="BR362" i="1"/>
  <c r="DE362" i="1" s="1"/>
  <c r="BI347" i="1"/>
  <c r="CV347" i="1" s="1"/>
  <c r="AT323" i="1"/>
  <c r="CG323" i="1" s="1"/>
  <c r="BG339" i="1"/>
  <c r="CT339" i="1" s="1"/>
  <c r="AV297" i="1"/>
  <c r="CI297" i="1" s="1"/>
  <c r="AY406" i="1"/>
  <c r="CL406" i="1" s="1"/>
  <c r="AT338" i="1"/>
  <c r="CG338" i="1" s="1"/>
  <c r="BO275" i="1"/>
  <c r="DB275" i="1" s="1"/>
  <c r="BA281" i="1"/>
  <c r="CN281" i="1" s="1"/>
  <c r="BU262" i="1"/>
  <c r="AY396" i="1"/>
  <c r="CL396" i="1" s="1"/>
  <c r="BD366" i="1"/>
  <c r="CQ366" i="1" s="1"/>
  <c r="BC313" i="1"/>
  <c r="CP313" i="1" s="1"/>
  <c r="BB275" i="1"/>
  <c r="CO275" i="1" s="1"/>
  <c r="AT254" i="1"/>
  <c r="CG254" i="1" s="1"/>
  <c r="BX96" i="1"/>
  <c r="DK96" i="1" s="1"/>
  <c r="BW71" i="1"/>
  <c r="DJ71" i="1" s="1"/>
  <c r="BE18" i="1"/>
  <c r="CR18" i="1" s="1"/>
  <c r="BT85" i="1"/>
  <c r="DG85" i="1" s="1"/>
  <c r="BV210" i="1"/>
  <c r="AZ125" i="1"/>
  <c r="CM125" i="1" s="1"/>
  <c r="BY109" i="1"/>
  <c r="AX118" i="1"/>
  <c r="CK118" i="1" s="1"/>
  <c r="BW108" i="1"/>
  <c r="DJ108" i="1" s="1"/>
  <c r="BG191" i="1"/>
  <c r="CT191" i="1" s="1"/>
  <c r="BT232" i="1"/>
  <c r="DG232" i="1" s="1"/>
  <c r="AV135" i="1"/>
  <c r="CI135" i="1" s="1"/>
  <c r="AV97" i="1"/>
  <c r="CI97" i="1" s="1"/>
  <c r="BE25" i="1"/>
  <c r="CR25" i="1" s="1"/>
  <c r="AX18" i="1"/>
  <c r="CK18" i="1" s="1"/>
  <c r="AX51" i="1"/>
  <c r="CK51" i="1" s="1"/>
  <c r="BZ164" i="1"/>
  <c r="DM164" i="1" s="1"/>
  <c r="BW153" i="1"/>
  <c r="DJ153" i="1" s="1"/>
  <c r="AX248" i="1"/>
  <c r="CK248" i="1" s="1"/>
  <c r="CB241" i="1"/>
  <c r="DN241" i="1" s="1"/>
  <c r="J240" i="5" s="1"/>
  <c r="BL402" i="1"/>
  <c r="CY402" i="1" s="1"/>
  <c r="BE373" i="1"/>
  <c r="CR373" i="1" s="1"/>
  <c r="BC300" i="1"/>
  <c r="CP300" i="1" s="1"/>
  <c r="BT332" i="1"/>
  <c r="DG332" i="1" s="1"/>
  <c r="BM321" i="1"/>
  <c r="CZ321" i="1" s="1"/>
  <c r="BT392" i="1"/>
  <c r="DG392" i="1" s="1"/>
  <c r="BQ351" i="1"/>
  <c r="DD351" i="1" s="1"/>
  <c r="BX329" i="1"/>
  <c r="DK329" i="1" s="1"/>
  <c r="BN290" i="1"/>
  <c r="DA290" i="1" s="1"/>
  <c r="BF269" i="1"/>
  <c r="CS269" i="1" s="1"/>
  <c r="BN398" i="1"/>
  <c r="DA398" i="1" s="1"/>
  <c r="BN358" i="1"/>
  <c r="DA358" i="1" s="1"/>
  <c r="BE343" i="1"/>
  <c r="CR343" i="1" s="1"/>
  <c r="BZ318" i="1"/>
  <c r="DM318" i="1" s="1"/>
  <c r="BY325" i="1"/>
  <c r="BP212" i="1"/>
  <c r="DC212" i="1" s="1"/>
  <c r="AU173" i="1"/>
  <c r="CH173" i="1" s="1"/>
  <c r="BK90" i="1"/>
  <c r="CX90" i="1" s="1"/>
  <c r="BN101" i="1"/>
  <c r="DA101" i="1" s="1"/>
  <c r="CC76" i="1"/>
  <c r="DO76" i="1" s="1"/>
  <c r="K75" i="5" s="1"/>
  <c r="BP95" i="1"/>
  <c r="DC95" i="1" s="1"/>
  <c r="BP37" i="1"/>
  <c r="DC37" i="1" s="1"/>
  <c r="CC58" i="1"/>
  <c r="DO58" i="1" s="1"/>
  <c r="K57" i="5" s="1"/>
  <c r="BZ239" i="1"/>
  <c r="DM239" i="1" s="1"/>
  <c r="CB224" i="1"/>
  <c r="DN224" i="1" s="1"/>
  <c r="J223" i="5" s="1"/>
  <c r="BO140" i="1"/>
  <c r="DB140" i="1" s="1"/>
  <c r="BZ149" i="1"/>
  <c r="DM149" i="1" s="1"/>
  <c r="AS176" i="1"/>
  <c r="BE34" i="1"/>
  <c r="CR34" i="1" s="1"/>
  <c r="BG23" i="1"/>
  <c r="CT23" i="1" s="1"/>
  <c r="AW181" i="1"/>
  <c r="CJ181" i="1" s="1"/>
  <c r="AV158" i="1"/>
  <c r="CI158" i="1" s="1"/>
  <c r="BA139" i="1"/>
  <c r="CN139" i="1" s="1"/>
  <c r="BN134" i="1"/>
  <c r="DA134" i="1" s="1"/>
  <c r="BK123" i="1"/>
  <c r="CX123" i="1" s="1"/>
  <c r="BO209" i="1"/>
  <c r="DB209" i="1" s="1"/>
  <c r="BU220" i="1"/>
  <c r="BH24" i="1"/>
  <c r="CU24" i="1" s="1"/>
  <c r="BP160" i="1"/>
  <c r="DC160" i="1" s="1"/>
  <c r="BQ34" i="1"/>
  <c r="DD34" i="1" s="1"/>
  <c r="BR25" i="1"/>
  <c r="DE25" i="1" s="1"/>
  <c r="BZ56" i="1"/>
  <c r="DM56" i="1" s="1"/>
  <c r="BR170" i="1"/>
  <c r="DE170" i="1" s="1"/>
  <c r="BO159" i="1"/>
  <c r="DB159" i="1" s="1"/>
  <c r="AV261" i="1"/>
  <c r="CI261" i="1" s="1"/>
  <c r="AY244" i="1"/>
  <c r="CL244" i="1" s="1"/>
  <c r="BP393" i="1"/>
  <c r="DC393" i="1" s="1"/>
  <c r="AZ374" i="1"/>
  <c r="CM374" i="1" s="1"/>
  <c r="AU298" i="1"/>
  <c r="CH298" i="1" s="1"/>
  <c r="BL326" i="1"/>
  <c r="CY326" i="1" s="1"/>
  <c r="AW317" i="1"/>
  <c r="CJ317" i="1" s="1"/>
  <c r="BD390" i="1"/>
  <c r="CQ390" i="1" s="1"/>
  <c r="BI349" i="1"/>
  <c r="CV349" i="1" s="1"/>
  <c r="BY326" i="1"/>
  <c r="BF288" i="1"/>
  <c r="CS288" i="1" s="1"/>
  <c r="AX267" i="1"/>
  <c r="CK267" i="1" s="1"/>
  <c r="BF396" i="1"/>
  <c r="CS396" i="1" s="1"/>
  <c r="BF356" i="1"/>
  <c r="CS356" i="1" s="1"/>
  <c r="AW341" i="1"/>
  <c r="CJ341" i="1" s="1"/>
  <c r="BR316" i="1"/>
  <c r="DE316" i="1" s="1"/>
  <c r="AZ321" i="1"/>
  <c r="CM321" i="1" s="1"/>
  <c r="BT271" i="1"/>
  <c r="DG271" i="1" s="1"/>
  <c r="BK368" i="1"/>
  <c r="CX368" i="1" s="1"/>
  <c r="AT341" i="1"/>
  <c r="CG341" i="1" s="1"/>
  <c r="BO278" i="1"/>
  <c r="DB278" i="1" s="1"/>
  <c r="BA287" i="1"/>
  <c r="CN287" i="1" s="1"/>
  <c r="BU268" i="1"/>
  <c r="BH50" i="1"/>
  <c r="CU50" i="1" s="1"/>
  <c r="BI110" i="1"/>
  <c r="CV110" i="1" s="1"/>
  <c r="BY56" i="1"/>
  <c r="AV36" i="1"/>
  <c r="CI36" i="1" s="1"/>
  <c r="CC94" i="1"/>
  <c r="DO94" i="1" s="1"/>
  <c r="K93" i="5" s="1"/>
  <c r="BL76" i="1"/>
  <c r="CY76" i="1" s="1"/>
  <c r="BB101" i="1"/>
  <c r="CO101" i="1" s="1"/>
  <c r="AY90" i="1"/>
  <c r="CL90" i="1" s="1"/>
  <c r="BS172" i="1"/>
  <c r="DF172" i="1" s="1"/>
  <c r="BL210" i="1"/>
  <c r="CY210" i="1" s="1"/>
  <c r="CB25" i="1"/>
  <c r="DN25" i="1" s="1"/>
  <c r="J24" i="5" s="1"/>
  <c r="CC121" i="1"/>
  <c r="DO121" i="1" s="1"/>
  <c r="K120" i="5" s="1"/>
  <c r="BM31" i="1"/>
  <c r="CZ31" i="1" s="1"/>
  <c r="AZ51" i="1"/>
  <c r="CM51" i="1" s="1"/>
  <c r="BB82" i="1"/>
  <c r="CO82" i="1" s="1"/>
  <c r="AX222" i="1"/>
  <c r="CK222" i="1" s="1"/>
  <c r="AS199" i="1"/>
  <c r="BL191" i="1"/>
  <c r="CY191" i="1" s="1"/>
  <c r="AV311" i="1"/>
  <c r="CI311" i="1" s="1"/>
  <c r="AS390" i="1"/>
  <c r="BF333" i="1"/>
  <c r="CS333" i="1" s="1"/>
  <c r="CB270" i="1"/>
  <c r="DN270" i="1" s="1"/>
  <c r="J269" i="5" s="1"/>
  <c r="BY271" i="1"/>
  <c r="BI253" i="1"/>
  <c r="CV253" i="1" s="1"/>
  <c r="BL398" i="1"/>
  <c r="CY398" i="1" s="1"/>
  <c r="BA385" i="1"/>
  <c r="CN385" i="1" s="1"/>
  <c r="BC299" i="1"/>
  <c r="CP299" i="1" s="1"/>
  <c r="BU329" i="1"/>
  <c r="BM319" i="1"/>
  <c r="CZ319" i="1" s="1"/>
  <c r="BL391" i="1"/>
  <c r="CY391" i="1" s="1"/>
  <c r="BQ350" i="1"/>
  <c r="DD350" i="1" s="1"/>
  <c r="BL328" i="1"/>
  <c r="CY328" i="1" s="1"/>
  <c r="BN289" i="1"/>
  <c r="DA289" i="1" s="1"/>
  <c r="BF268" i="1"/>
  <c r="CS268" i="1" s="1"/>
  <c r="BX407" i="1"/>
  <c r="DK407" i="1" s="1"/>
  <c r="BZ366" i="1"/>
  <c r="DM366" i="1" s="1"/>
  <c r="BO352" i="1"/>
  <c r="DB352" i="1" s="1"/>
  <c r="AU328" i="1"/>
  <c r="CH328" i="1" s="1"/>
  <c r="BA360" i="1"/>
  <c r="CN360" i="1" s="1"/>
  <c r="AZ320" i="1"/>
  <c r="CM320" i="1" s="1"/>
  <c r="BE145" i="1"/>
  <c r="CR145" i="1" s="1"/>
  <c r="AW105" i="1"/>
  <c r="CJ105" i="1" s="1"/>
  <c r="AV82" i="1"/>
  <c r="CI82" i="1" s="1"/>
  <c r="CB67" i="1"/>
  <c r="DN67" i="1" s="1"/>
  <c r="J66" i="5" s="1"/>
  <c r="BU133" i="1"/>
  <c r="BY152" i="1"/>
  <c r="CC134" i="1"/>
  <c r="DO134" i="1" s="1"/>
  <c r="K133" i="5" s="1"/>
  <c r="AW116" i="1"/>
  <c r="CJ116" i="1" s="1"/>
  <c r="BB121" i="1"/>
  <c r="CO121" i="1" s="1"/>
  <c r="AY110" i="1"/>
  <c r="CL110" i="1" s="1"/>
  <c r="BS192" i="1"/>
  <c r="DF192" i="1" s="1"/>
  <c r="BD232" i="1"/>
  <c r="CQ232" i="1" s="1"/>
  <c r="BD133" i="1"/>
  <c r="CQ133" i="1" s="1"/>
  <c r="CC30" i="1"/>
  <c r="DO30" i="1" s="1"/>
  <c r="K29" i="5" s="1"/>
  <c r="BC54" i="1"/>
  <c r="CP54" i="1" s="1"/>
  <c r="BF44" i="1"/>
  <c r="CS44" i="1" s="1"/>
  <c r="BN75" i="1"/>
  <c r="DA75" i="1" s="1"/>
  <c r="BF211" i="1"/>
  <c r="CS211" i="1" s="1"/>
  <c r="BA189" i="1"/>
  <c r="CN189" i="1" s="1"/>
  <c r="BH188" i="1"/>
  <c r="CU188" i="1" s="1"/>
  <c r="BY296" i="1"/>
  <c r="BW399" i="1"/>
  <c r="DJ399" i="1" s="1"/>
  <c r="BJ336" i="1"/>
  <c r="CW336" i="1" s="1"/>
  <c r="AU274" i="1"/>
  <c r="CH274" i="1" s="1"/>
  <c r="AW278" i="1"/>
  <c r="CJ278" i="1" s="1"/>
  <c r="BQ259" i="1"/>
  <c r="DD259" i="1" s="1"/>
  <c r="BK383" i="1"/>
  <c r="CX383" i="1" s="1"/>
  <c r="BM377" i="1"/>
  <c r="CZ377" i="1" s="1"/>
  <c r="BG302" i="1"/>
  <c r="CT302" i="1" s="1"/>
  <c r="AZ341" i="1"/>
  <c r="CM341" i="1" s="1"/>
  <c r="AV326" i="1"/>
  <c r="CI326" i="1" s="1"/>
  <c r="BP396" i="1"/>
  <c r="DC396" i="1" s="1"/>
  <c r="BU353" i="1"/>
  <c r="AV333" i="1"/>
  <c r="CI333" i="1" s="1"/>
  <c r="BR292" i="1"/>
  <c r="DE292" i="1" s="1"/>
  <c r="AZ273" i="1"/>
  <c r="CM273" i="1" s="1"/>
  <c r="BE408" i="1"/>
  <c r="CR408" i="1" s="1"/>
  <c r="AT370" i="1"/>
  <c r="CG370" i="1" s="1"/>
  <c r="BM357" i="1"/>
  <c r="CZ357" i="1" s="1"/>
  <c r="BG332" i="1"/>
  <c r="CT332" i="1" s="1"/>
  <c r="BK254" i="1"/>
  <c r="CX254" i="1" s="1"/>
  <c r="BI387" i="1"/>
  <c r="CV387" i="1" s="1"/>
  <c r="BY132" i="1"/>
  <c r="BQ92" i="1"/>
  <c r="DD92" i="1" s="1"/>
  <c r="AZ32" i="1"/>
  <c r="CM32" i="1" s="1"/>
  <c r="CC12" i="1"/>
  <c r="DO12" i="1" s="1"/>
  <c r="K11" i="5" s="1"/>
  <c r="BI39" i="1"/>
  <c r="CV39" i="1" s="1"/>
  <c r="BZ38" i="1"/>
  <c r="DM38" i="1" s="1"/>
  <c r="AX70" i="1"/>
  <c r="CK70" i="1" s="1"/>
  <c r="BZ196" i="1"/>
  <c r="DM196" i="1" s="1"/>
  <c r="BE178" i="1"/>
  <c r="CR178" i="1" s="1"/>
  <c r="CC182" i="1"/>
  <c r="DO182" i="1" s="1"/>
  <c r="K181" i="5" s="1"/>
  <c r="AW275" i="1"/>
  <c r="CJ275" i="1" s="1"/>
  <c r="BW337" i="1"/>
  <c r="DJ337" i="1" s="1"/>
  <c r="BW206" i="1"/>
  <c r="DJ206" i="1" s="1"/>
  <c r="BC124" i="1"/>
  <c r="CP124" i="1" s="1"/>
  <c r="BF135" i="1"/>
  <c r="CS135" i="1" s="1"/>
  <c r="BE144" i="1"/>
  <c r="CR144" i="1" s="1"/>
  <c r="AZ163" i="1"/>
  <c r="CM163" i="1" s="1"/>
  <c r="AS186" i="1"/>
  <c r="AU40" i="1"/>
  <c r="CH40" i="1" s="1"/>
  <c r="BW32" i="1"/>
  <c r="DJ32" i="1" s="1"/>
  <c r="CC212" i="1"/>
  <c r="DO212" i="1" s="1"/>
  <c r="K211" i="5" s="1"/>
  <c r="BO171" i="1"/>
  <c r="DB171" i="1" s="1"/>
  <c r="AU89" i="1"/>
  <c r="CH89" i="1" s="1"/>
  <c r="BF98" i="1"/>
  <c r="CS98" i="1" s="1"/>
  <c r="BN35" i="1"/>
  <c r="DA35" i="1" s="1"/>
  <c r="AZ40" i="1"/>
  <c r="CM40" i="1" s="1"/>
  <c r="CC20" i="1"/>
  <c r="DO20" i="1" s="1"/>
  <c r="K19" i="5" s="1"/>
  <c r="BQ41" i="1"/>
  <c r="DD41" i="1" s="1"/>
  <c r="BB32" i="1"/>
  <c r="CO32" i="1" s="1"/>
  <c r="BB65" i="1"/>
  <c r="CO65" i="1" s="1"/>
  <c r="AX187" i="1"/>
  <c r="CK187" i="1" s="1"/>
  <c r="CB167" i="1"/>
  <c r="DN167" i="1" s="1"/>
  <c r="J166" i="5" s="1"/>
  <c r="AV178" i="1"/>
  <c r="CI178" i="1" s="1"/>
  <c r="AW259" i="1"/>
  <c r="CJ259" i="1" s="1"/>
  <c r="BF178" i="1"/>
  <c r="CS178" i="1" s="1"/>
  <c r="BI122" i="1"/>
  <c r="CV122" i="1" s="1"/>
  <c r="AZ151" i="1"/>
  <c r="CM151" i="1" s="1"/>
  <c r="BA133" i="1"/>
  <c r="CN133" i="1" s="1"/>
  <c r="BV129" i="1"/>
  <c r="BS118" i="1"/>
  <c r="DF118" i="1" s="1"/>
  <c r="BC201" i="1"/>
  <c r="CP201" i="1" s="1"/>
  <c r="BR244" i="1"/>
  <c r="DE244" i="1" s="1"/>
  <c r="BQ394" i="1"/>
  <c r="DD394" i="1" s="1"/>
  <c r="BM364" i="1"/>
  <c r="CZ364" i="1" s="1"/>
  <c r="BT349" i="1"/>
  <c r="DG349" i="1" s="1"/>
  <c r="BZ300" i="1"/>
  <c r="DM300" i="1" s="1"/>
  <c r="BP289" i="1"/>
  <c r="DC289" i="1" s="1"/>
  <c r="BA407" i="1"/>
  <c r="CN407" i="1" s="1"/>
  <c r="BZ368" i="1"/>
  <c r="DM368" i="1" s="1"/>
  <c r="BO355" i="1"/>
  <c r="DB355" i="1" s="1"/>
  <c r="BS330" i="1"/>
  <c r="DF330" i="1" s="1"/>
  <c r="BG253" i="1"/>
  <c r="CT253" i="1" s="1"/>
  <c r="AU344" i="1"/>
  <c r="CH344" i="1" s="1"/>
  <c r="BS371" i="1"/>
  <c r="DF371" i="1" s="1"/>
  <c r="BB344" i="1"/>
  <c r="CO344" i="1" s="1"/>
  <c r="BW281" i="1"/>
  <c r="DJ281" i="1" s="1"/>
  <c r="BQ293" i="1"/>
  <c r="DD293" i="1" s="1"/>
  <c r="BQ280" i="1"/>
  <c r="DD280" i="1" s="1"/>
  <c r="BH383" i="1"/>
  <c r="CU383" i="1" s="1"/>
  <c r="BT378" i="1"/>
  <c r="DG378" i="1" s="1"/>
  <c r="BK319" i="1"/>
  <c r="CX319" i="1" s="1"/>
  <c r="BJ281" i="1"/>
  <c r="CW281" i="1" s="1"/>
  <c r="BB260" i="1"/>
  <c r="CO260" i="1" s="1"/>
  <c r="BD61" i="1"/>
  <c r="CQ61" i="1" s="1"/>
  <c r="BA55" i="1"/>
  <c r="CN55" i="1" s="1"/>
  <c r="AS214" i="1"/>
  <c r="BD93" i="1"/>
  <c r="CQ93" i="1" s="1"/>
  <c r="AW159" i="1"/>
  <c r="CJ159" i="1" s="1"/>
  <c r="BH155" i="1"/>
  <c r="CU155" i="1" s="1"/>
  <c r="BM136" i="1"/>
  <c r="CZ136" i="1" s="1"/>
  <c r="BJ131" i="1"/>
  <c r="CW131" i="1" s="1"/>
  <c r="BG120" i="1"/>
  <c r="CT120" i="1" s="1"/>
  <c r="CB202" i="1"/>
  <c r="DN202" i="1" s="1"/>
  <c r="J201" i="5" s="1"/>
  <c r="BF251" i="1"/>
  <c r="CS251" i="1" s="1"/>
  <c r="BD9" i="1"/>
  <c r="BO339" i="1"/>
  <c r="DB339" i="1" s="1"/>
  <c r="BK233" i="1"/>
  <c r="CX233" i="1" s="1"/>
  <c r="CB150" i="1"/>
  <c r="DN150" i="1" s="1"/>
  <c r="J149" i="5" s="1"/>
  <c r="AT162" i="1"/>
  <c r="CG162" i="1" s="1"/>
  <c r="BR228" i="1"/>
  <c r="DE228" i="1" s="1"/>
  <c r="AT9" i="1"/>
  <c r="BE19" i="1"/>
  <c r="CR19" i="1" s="1"/>
  <c r="BH94" i="1"/>
  <c r="CU94" i="1" s="1"/>
  <c r="CC245" i="1"/>
  <c r="DO245" i="1" s="1"/>
  <c r="K244" i="5" s="1"/>
  <c r="AV204" i="1"/>
  <c r="CI204" i="1" s="1"/>
  <c r="AS217" i="1"/>
  <c r="AY80" i="1"/>
  <c r="CL80" i="1" s="1"/>
  <c r="BJ89" i="1"/>
  <c r="CW89" i="1" s="1"/>
  <c r="BF208" i="1"/>
  <c r="CS208" i="1" s="1"/>
  <c r="BI80" i="1"/>
  <c r="CV80" i="1" s="1"/>
  <c r="BU53" i="1"/>
  <c r="AU60" i="1"/>
  <c r="CH60" i="1" s="1"/>
  <c r="BB48" i="1"/>
  <c r="CO48" i="1" s="1"/>
  <c r="BB81" i="1"/>
  <c r="CO81" i="1" s="1"/>
  <c r="AX219" i="1"/>
  <c r="CK219" i="1" s="1"/>
  <c r="AS197" i="1"/>
  <c r="AV194" i="1"/>
  <c r="CI194" i="1" s="1"/>
  <c r="BD317" i="1"/>
  <c r="CQ317" i="1" s="1"/>
  <c r="BO31" i="1"/>
  <c r="DB31" i="1" s="1"/>
  <c r="BA176" i="1"/>
  <c r="CN176" i="1" s="1"/>
  <c r="BT154" i="1"/>
  <c r="DG154" i="1" s="1"/>
  <c r="BU136" i="1"/>
  <c r="BN131" i="1"/>
  <c r="DA131" i="1" s="1"/>
  <c r="BK120" i="1"/>
  <c r="CX120" i="1" s="1"/>
  <c r="AU203" i="1"/>
  <c r="CH203" i="1" s="1"/>
  <c r="BV251" i="1"/>
  <c r="BY392" i="1"/>
  <c r="AZ362" i="1"/>
  <c r="CM362" i="1" s="1"/>
  <c r="CC345" i="1"/>
  <c r="DO345" i="1" s="1"/>
  <c r="K344" i="5" s="1"/>
  <c r="AX299" i="1"/>
  <c r="CK299" i="1" s="1"/>
  <c r="AV286" i="1"/>
  <c r="CI286" i="1" s="1"/>
  <c r="BD408" i="1"/>
  <c r="CQ408" i="1" s="1"/>
  <c r="AX367" i="1"/>
  <c r="CK367" i="1" s="1"/>
  <c r="BZ352" i="1"/>
  <c r="DM352" i="1" s="1"/>
  <c r="BE328" i="1"/>
  <c r="CR328" i="1" s="1"/>
  <c r="BC362" i="1"/>
  <c r="CP362" i="1" s="1"/>
  <c r="CC321" i="1"/>
  <c r="DO321" i="1" s="1"/>
  <c r="K320" i="5" s="1"/>
  <c r="CB369" i="1"/>
  <c r="DN369" i="1" s="1"/>
  <c r="J368" i="5" s="1"/>
  <c r="BJ342" i="1"/>
  <c r="CW342" i="1" s="1"/>
  <c r="AU280" i="1"/>
  <c r="CH280" i="1" s="1"/>
  <c r="AW290" i="1"/>
  <c r="CJ290" i="1" s="1"/>
  <c r="BM273" i="1"/>
  <c r="CZ273" i="1" s="1"/>
  <c r="AU405" i="1"/>
  <c r="CH405" i="1" s="1"/>
  <c r="AZ375" i="1"/>
  <c r="CM375" i="1" s="1"/>
  <c r="BS317" i="1"/>
  <c r="DF317" i="1" s="1"/>
  <c r="BR279" i="1"/>
  <c r="DE279" i="1" s="1"/>
  <c r="BJ258" i="1"/>
  <c r="CW258" i="1" s="1"/>
  <c r="BD69" i="1"/>
  <c r="CQ69" i="1" s="1"/>
  <c r="CC59" i="1"/>
  <c r="DO59" i="1" s="1"/>
  <c r="K58" i="5" s="1"/>
  <c r="AT222" i="1"/>
  <c r="CG222" i="1" s="1"/>
  <c r="BU54" i="1"/>
  <c r="BF186" i="1"/>
  <c r="CS186" i="1" s="1"/>
  <c r="BD116" i="1"/>
  <c r="CQ116" i="1" s="1"/>
  <c r="BI97" i="1"/>
  <c r="CV97" i="1" s="1"/>
  <c r="BZ111" i="1"/>
  <c r="DM111" i="1" s="1"/>
  <c r="BW100" i="1"/>
  <c r="DJ100" i="1" s="1"/>
  <c r="BG183" i="1"/>
  <c r="CT183" i="1" s="1"/>
  <c r="AZ221" i="1"/>
  <c r="CM221" i="1" s="1"/>
  <c r="BP66" i="1"/>
  <c r="DC66" i="1" s="1"/>
  <c r="BQ59" i="1"/>
  <c r="DD59" i="1" s="1"/>
  <c r="AX221" i="1"/>
  <c r="CK221" i="1" s="1"/>
  <c r="AT183" i="1"/>
  <c r="CG183" i="1" s="1"/>
  <c r="AS159" i="1"/>
  <c r="BR142" i="1"/>
  <c r="DE142" i="1" s="1"/>
  <c r="BO131" i="1"/>
  <c r="DB131" i="1" s="1"/>
  <c r="AY214" i="1"/>
  <c r="CL214" i="1" s="1"/>
  <c r="AW227" i="1"/>
  <c r="CJ227" i="1" s="1"/>
  <c r="AZ388" i="1"/>
  <c r="CM388" i="1" s="1"/>
  <c r="AY395" i="1"/>
  <c r="CL395" i="1" s="1"/>
  <c r="BC324" i="1"/>
  <c r="CP324" i="1" s="1"/>
  <c r="BB286" i="1"/>
  <c r="CO286" i="1" s="1"/>
  <c r="AT265" i="1"/>
  <c r="CG265" i="1" s="1"/>
  <c r="BB394" i="1"/>
  <c r="CO394" i="1" s="1"/>
  <c r="BL407" i="1"/>
  <c r="CY407" i="1" s="1"/>
  <c r="AS339" i="1"/>
  <c r="BN314" i="1"/>
  <c r="DA314" i="1" s="1"/>
  <c r="CC316" i="1"/>
  <c r="DO316" i="1" s="1"/>
  <c r="K315" i="5" s="1"/>
  <c r="BL266" i="1"/>
  <c r="CY266" i="1" s="1"/>
  <c r="BN382" i="1"/>
  <c r="DA382" i="1" s="1"/>
  <c r="BN329" i="1"/>
  <c r="DA329" i="1" s="1"/>
  <c r="AY363" i="1"/>
  <c r="CL363" i="1" s="1"/>
  <c r="AU267" i="1"/>
  <c r="CH267" i="1" s="1"/>
  <c r="BI249" i="1"/>
  <c r="CV249" i="1" s="1"/>
  <c r="CB385" i="1"/>
  <c r="DN385" i="1" s="1"/>
  <c r="J384" i="5" s="1"/>
  <c r="BI382" i="1"/>
  <c r="CV382" i="1" s="1"/>
  <c r="BW304" i="1"/>
  <c r="DJ304" i="1" s="1"/>
  <c r="BR351" i="1"/>
  <c r="DE351" i="1" s="1"/>
  <c r="CC332" i="1"/>
  <c r="DO332" i="1" s="1"/>
  <c r="K331" i="5" s="1"/>
  <c r="BP142" i="1"/>
  <c r="DC142" i="1" s="1"/>
  <c r="BX102" i="1"/>
  <c r="DK102" i="1" s="1"/>
  <c r="BQ19" i="1"/>
  <c r="DD19" i="1" s="1"/>
  <c r="BF9" i="1"/>
  <c r="AV169" i="1"/>
  <c r="CI169" i="1" s="1"/>
  <c r="AV44" i="1"/>
  <c r="CI44" i="1" s="1"/>
  <c r="BO63" i="1"/>
  <c r="DB63" i="1" s="1"/>
  <c r="BU94" i="1"/>
  <c r="BN110" i="1"/>
  <c r="DA110" i="1" s="1"/>
  <c r="BK99" i="1"/>
  <c r="CX99" i="1" s="1"/>
  <c r="AU182" i="1"/>
  <c r="CH182" i="1" s="1"/>
  <c r="BP221" i="1"/>
  <c r="DC221" i="1" s="1"/>
  <c r="BS68" i="1"/>
  <c r="DF68" i="1" s="1"/>
  <c r="BX60" i="1"/>
  <c r="DK60" i="1" s="1"/>
  <c r="BR224" i="1"/>
  <c r="DE224" i="1" s="1"/>
  <c r="BV184" i="1"/>
  <c r="BY159" i="1"/>
  <c r="AX143" i="1"/>
  <c r="CK143" i="1" s="1"/>
  <c r="BW133" i="1"/>
  <c r="DJ133" i="1" s="1"/>
  <c r="AY218" i="1"/>
  <c r="CL218" i="1" s="1"/>
  <c r="AW231" i="1"/>
  <c r="CJ231" i="1" s="1"/>
  <c r="AZ384" i="1"/>
  <c r="CM384" i="1" s="1"/>
  <c r="BD380" i="1"/>
  <c r="CQ380" i="1" s="1"/>
  <c r="BC320" i="1"/>
  <c r="CP320" i="1" s="1"/>
  <c r="BB282" i="1"/>
  <c r="CO282" i="1" s="1"/>
  <c r="AT261" i="1"/>
  <c r="CG261" i="1" s="1"/>
  <c r="BE404" i="1"/>
  <c r="CR404" i="1" s="1"/>
  <c r="BR383" i="1"/>
  <c r="DE383" i="1" s="1"/>
  <c r="AS335" i="1"/>
  <c r="BN310" i="1"/>
  <c r="DA310" i="1" s="1"/>
  <c r="CC308" i="1"/>
  <c r="DO308" i="1" s="1"/>
  <c r="K307" i="5" s="1"/>
  <c r="BL258" i="1"/>
  <c r="CY258" i="1" s="1"/>
  <c r="BN378" i="1"/>
  <c r="DA378" i="1" s="1"/>
  <c r="BN325" i="1"/>
  <c r="DA325" i="1" s="1"/>
  <c r="BS349" i="1"/>
  <c r="DF349" i="1" s="1"/>
  <c r="AU263" i="1"/>
  <c r="CH263" i="1" s="1"/>
  <c r="BI245" i="1"/>
  <c r="CV245" i="1" s="1"/>
  <c r="BT404" i="1"/>
  <c r="DG404" i="1" s="1"/>
  <c r="BI374" i="1"/>
  <c r="CV374" i="1" s="1"/>
  <c r="BW300" i="1"/>
  <c r="DJ300" i="1" s="1"/>
  <c r="CC334" i="1"/>
  <c r="DO334" i="1" s="1"/>
  <c r="K333" i="5" s="1"/>
  <c r="BQ322" i="1"/>
  <c r="DD322" i="1" s="1"/>
  <c r="BD167" i="1"/>
  <c r="CQ167" i="1" s="1"/>
  <c r="BX118" i="1"/>
  <c r="DK118" i="1" s="1"/>
  <c r="BQ23" i="1"/>
  <c r="DD23" i="1" s="1"/>
  <c r="CB10" i="1"/>
  <c r="DN10" i="1" s="1"/>
  <c r="J9" i="5" s="1"/>
  <c r="CC283" i="1"/>
  <c r="DO283" i="1" s="1"/>
  <c r="K282" i="5" s="1"/>
  <c r="BX135" i="1"/>
  <c r="DK135" i="1" s="1"/>
  <c r="BM120" i="1"/>
  <c r="CZ120" i="1" s="1"/>
  <c r="BJ123" i="1"/>
  <c r="CW123" i="1" s="1"/>
  <c r="AY114" i="1"/>
  <c r="CL114" i="1" s="1"/>
  <c r="BS196" i="1"/>
  <c r="DF196" i="1" s="1"/>
  <c r="BR240" i="1"/>
  <c r="DE240" i="1" s="1"/>
  <c r="BQ66" i="1"/>
  <c r="DD66" i="1" s="1"/>
  <c r="BL42" i="1"/>
  <c r="CY42" i="1" s="1"/>
  <c r="BK52" i="1"/>
  <c r="CX52" i="1" s="1"/>
  <c r="BV44" i="1"/>
  <c r="BV77" i="1"/>
  <c r="BB212" i="1"/>
  <c r="CO212" i="1" s="1"/>
  <c r="AW190" i="1"/>
  <c r="CJ190" i="1" s="1"/>
  <c r="BP190" i="1"/>
  <c r="DC190" i="1" s="1"/>
  <c r="BQ298" i="1"/>
  <c r="DD298" i="1" s="1"/>
  <c r="AU398" i="1"/>
  <c r="CH398" i="1" s="1"/>
  <c r="AT336" i="1"/>
  <c r="CG336" i="1" s="1"/>
  <c r="BO273" i="1"/>
  <c r="DB273" i="1" s="1"/>
  <c r="BA277" i="1"/>
  <c r="CN277" i="1" s="1"/>
  <c r="BU258" i="1"/>
  <c r="AU383" i="1"/>
  <c r="CH383" i="1" s="1"/>
  <c r="BQ376" i="1"/>
  <c r="DD376" i="1" s="1"/>
  <c r="CB301" i="1"/>
  <c r="DN301" i="1" s="1"/>
  <c r="J300" i="5" s="1"/>
  <c r="BH339" i="1"/>
  <c r="CU339" i="1" s="1"/>
  <c r="BY324" i="1"/>
  <c r="BT395" i="1"/>
  <c r="DG395" i="1" s="1"/>
  <c r="BE353" i="1"/>
  <c r="CR353" i="1" s="1"/>
  <c r="AZ332" i="1"/>
  <c r="CM332" i="1" s="1"/>
  <c r="BB292" i="1"/>
  <c r="CO292" i="1" s="1"/>
  <c r="BX91" i="1"/>
  <c r="DK91" i="1" s="1"/>
  <c r="BZ57" i="1"/>
  <c r="DM57" i="1" s="1"/>
  <c r="BJ172" i="1"/>
  <c r="CW172" i="1" s="1"/>
  <c r="BG162" i="1"/>
  <c r="CT162" i="1" s="1"/>
  <c r="BL172" i="1"/>
  <c r="CY172" i="1" s="1"/>
  <c r="BC252" i="1"/>
  <c r="CP252" i="1" s="1"/>
  <c r="AS144" i="1"/>
  <c r="AS134" i="1"/>
  <c r="BL96" i="1"/>
  <c r="CY96" i="1" s="1"/>
  <c r="BQ77" i="1"/>
  <c r="DD77" i="1" s="1"/>
  <c r="AT102" i="1"/>
  <c r="CG102" i="1" s="1"/>
  <c r="BS92" i="1"/>
  <c r="DF92" i="1" s="1"/>
  <c r="BC175" i="1"/>
  <c r="CP175" i="1" s="1"/>
  <c r="BP216" i="1"/>
  <c r="DC216" i="1" s="1"/>
  <c r="BU46" i="1"/>
  <c r="AS208" i="1"/>
  <c r="BZ157" i="1"/>
  <c r="DM157" i="1" s="1"/>
  <c r="BW146" i="1"/>
  <c r="DJ146" i="1" s="1"/>
  <c r="AY231" i="1"/>
  <c r="CL231" i="1" s="1"/>
  <c r="BH262" i="1"/>
  <c r="CU262" i="1" s="1"/>
  <c r="BW70" i="1"/>
  <c r="DJ70" i="1" s="1"/>
  <c r="BL46" i="1"/>
  <c r="CY46" i="1" s="1"/>
  <c r="AY55" i="1"/>
  <c r="CL55" i="1" s="1"/>
  <c r="BN44" i="1"/>
  <c r="DA44" i="1" s="1"/>
  <c r="BV75" i="1"/>
  <c r="BB208" i="1"/>
  <c r="CO208" i="1" s="1"/>
  <c r="AW186" i="1"/>
  <c r="CJ186" i="1" s="1"/>
  <c r="BP188" i="1"/>
  <c r="DC188" i="1" s="1"/>
  <c r="BQ290" i="1"/>
  <c r="DD290" i="1" s="1"/>
  <c r="BE126" i="1"/>
  <c r="CR126" i="1" s="1"/>
  <c r="AX128" i="1"/>
  <c r="CK128" i="1" s="1"/>
  <c r="AU117" i="1"/>
  <c r="CH117" i="1" s="1"/>
  <c r="BO199" i="1"/>
  <c r="DB199" i="1" s="1"/>
  <c r="AX245" i="1"/>
  <c r="CK245" i="1" s="1"/>
  <c r="AZ168" i="1"/>
  <c r="CM168" i="1" s="1"/>
  <c r="AV121" i="1"/>
  <c r="CI121" i="1" s="1"/>
  <c r="BE31" i="1"/>
  <c r="CR31" i="1" s="1"/>
  <c r="BZ21" i="1"/>
  <c r="DM21" i="1" s="1"/>
  <c r="AX53" i="1"/>
  <c r="CK53" i="1" s="1"/>
  <c r="BZ166" i="1"/>
  <c r="DM166" i="1" s="1"/>
  <c r="BW155" i="1"/>
  <c r="DJ155" i="1" s="1"/>
  <c r="BZ241" i="1"/>
  <c r="DM241" i="1" s="1"/>
  <c r="BG240" i="1"/>
  <c r="CT240" i="1" s="1"/>
  <c r="BZ28" i="1"/>
  <c r="DM28" i="1" s="1"/>
  <c r="BE38" i="1"/>
  <c r="CR38" i="1" s="1"/>
  <c r="AV149" i="1"/>
  <c r="CI149" i="1" s="1"/>
  <c r="BE142" i="1"/>
  <c r="CR142" i="1" s="1"/>
  <c r="BF134" i="1"/>
  <c r="CS134" i="1" s="1"/>
  <c r="AU125" i="1"/>
  <c r="CH125" i="1" s="1"/>
  <c r="AY211" i="1"/>
  <c r="CL211" i="1" s="1"/>
  <c r="AW224" i="1"/>
  <c r="CJ224" i="1" s="1"/>
  <c r="BD29" i="1"/>
  <c r="CQ29" i="1" s="1"/>
  <c r="AZ9" i="1"/>
  <c r="BU35" i="1"/>
  <c r="BF26" i="1"/>
  <c r="CS26" i="1" s="1"/>
  <c r="BN57" i="1"/>
  <c r="DA57" i="1" s="1"/>
  <c r="BV171" i="1"/>
  <c r="AU162" i="1"/>
  <c r="CH162" i="1" s="1"/>
  <c r="AU336" i="1"/>
  <c r="CH336" i="1" s="1"/>
  <c r="AY250" i="1"/>
  <c r="CL250" i="1" s="1"/>
  <c r="AY66" i="1"/>
  <c r="CL66" i="1" s="1"/>
  <c r="BJ113" i="1"/>
  <c r="CW113" i="1" s="1"/>
  <c r="BG102" i="1"/>
  <c r="CT102" i="1" s="1"/>
  <c r="CB184" i="1"/>
  <c r="DN184" i="1" s="1"/>
  <c r="J183" i="5" s="1"/>
  <c r="BL224" i="1"/>
  <c r="CY224" i="1" s="1"/>
  <c r="BT81" i="1"/>
  <c r="DG81" i="1" s="1"/>
  <c r="BG67" i="1"/>
  <c r="CT67" i="1" s="1"/>
  <c r="BT285" i="1"/>
  <c r="DG285" i="1" s="1"/>
  <c r="BN194" i="1"/>
  <c r="DA194" i="1" s="1"/>
  <c r="BY163" i="1"/>
  <c r="AX145" i="1"/>
  <c r="CK145" i="1" s="1"/>
  <c r="AU134" i="1"/>
  <c r="CH134" i="1" s="1"/>
  <c r="AY220" i="1"/>
  <c r="CL220" i="1" s="1"/>
  <c r="BE231" i="1"/>
  <c r="CR231" i="1" s="1"/>
  <c r="AT219" i="1"/>
  <c r="CG219" i="1" s="1"/>
  <c r="BR83" i="1"/>
  <c r="DE83" i="1" s="1"/>
  <c r="BZ227" i="1"/>
  <c r="DM227" i="1" s="1"/>
  <c r="BY201" i="1"/>
  <c r="CC192" i="1"/>
  <c r="DO192" i="1" s="1"/>
  <c r="K191" i="5" s="1"/>
  <c r="BP322" i="1"/>
  <c r="DC322" i="1" s="1"/>
  <c r="BH96" i="1"/>
  <c r="CU96" i="1" s="1"/>
  <c r="BA156" i="1"/>
  <c r="CN156" i="1" s="1"/>
  <c r="BH137" i="1"/>
  <c r="CU137" i="1" s="1"/>
  <c r="BM118" i="1"/>
  <c r="CZ118" i="1" s="1"/>
  <c r="BJ122" i="1"/>
  <c r="CW122" i="1" s="1"/>
  <c r="BG111" i="1"/>
  <c r="CT111" i="1" s="1"/>
  <c r="CB193" i="1"/>
  <c r="DN193" i="1" s="1"/>
  <c r="J192" i="5" s="1"/>
  <c r="BT231" i="1"/>
  <c r="DG231" i="1" s="1"/>
  <c r="BU82" i="1"/>
  <c r="BP101" i="1"/>
  <c r="DC101" i="1" s="1"/>
  <c r="BA144" i="1"/>
  <c r="CN144" i="1" s="1"/>
  <c r="BK29" i="1"/>
  <c r="CX29" i="1" s="1"/>
  <c r="BX274" i="1"/>
  <c r="DK274" i="1" s="1"/>
  <c r="BT322" i="1"/>
  <c r="DG322" i="1" s="1"/>
  <c r="BJ317" i="1"/>
  <c r="CW317" i="1" s="1"/>
  <c r="BY341" i="1"/>
  <c r="AX357" i="1"/>
  <c r="CK357" i="1" s="1"/>
  <c r="AX397" i="1"/>
  <c r="CK397" i="1" s="1"/>
  <c r="BN258" i="1"/>
  <c r="DA258" i="1" s="1"/>
  <c r="BG289" i="1"/>
  <c r="CT289" i="1" s="1"/>
  <c r="BC379" i="1"/>
  <c r="CP379" i="1" s="1"/>
  <c r="CB260" i="1"/>
  <c r="DN260" i="1" s="1"/>
  <c r="J259" i="5" s="1"/>
  <c r="AZ380" i="1"/>
  <c r="CM380" i="1" s="1"/>
  <c r="BD254" i="1"/>
  <c r="CQ254" i="1" s="1"/>
  <c r="BJ308" i="1"/>
  <c r="CW308" i="1" s="1"/>
  <c r="AS379" i="1"/>
  <c r="BL231" i="1"/>
  <c r="CY231" i="1" s="1"/>
  <c r="BO107" i="1"/>
  <c r="DB107" i="1" s="1"/>
  <c r="BI107" i="1"/>
  <c r="CV107" i="1" s="1"/>
  <c r="AT213" i="1"/>
  <c r="CG213" i="1" s="1"/>
  <c r="AY243" i="1"/>
  <c r="CL243" i="1" s="1"/>
  <c r="BN50" i="1"/>
  <c r="DA50" i="1" s="1"/>
  <c r="BF174" i="1"/>
  <c r="CS174" i="1" s="1"/>
  <c r="BW259" i="1"/>
  <c r="DJ259" i="1" s="1"/>
  <c r="AZ243" i="1"/>
  <c r="CM243" i="1" s="1"/>
  <c r="BS360" i="1"/>
  <c r="DF360" i="1" s="1"/>
  <c r="BS307" i="1"/>
  <c r="DF307" i="1" s="1"/>
  <c r="BU288" i="1"/>
  <c r="BM275" i="1"/>
  <c r="CZ275" i="1" s="1"/>
  <c r="BB70" i="1"/>
  <c r="CO70" i="1" s="1"/>
  <c r="AS56" i="1"/>
  <c r="BJ151" i="1"/>
  <c r="CW151" i="1" s="1"/>
  <c r="CC85" i="1"/>
  <c r="DO85" i="1" s="1"/>
  <c r="K84" i="5" s="1"/>
  <c r="AZ242" i="1"/>
  <c r="CM242" i="1" s="1"/>
  <c r="BG359" i="1"/>
  <c r="CT359" i="1" s="1"/>
  <c r="BG297" i="1"/>
  <c r="CT297" i="1" s="1"/>
  <c r="CB268" i="1"/>
  <c r="DN268" i="1" s="1"/>
  <c r="J267" i="5" s="1"/>
  <c r="BX270" i="1"/>
  <c r="DK270" i="1" s="1"/>
  <c r="AX356" i="1"/>
  <c r="CK356" i="1" s="1"/>
  <c r="BG101" i="1"/>
  <c r="CT101" i="1" s="1"/>
  <c r="BF202" i="1"/>
  <c r="CS202" i="1" s="1"/>
  <c r="BH214" i="1"/>
  <c r="CU214" i="1" s="1"/>
  <c r="BW174" i="1"/>
  <c r="DJ174" i="1" s="1"/>
  <c r="BC92" i="1"/>
  <c r="CP92" i="1" s="1"/>
  <c r="BF103" i="1"/>
  <c r="CS103" i="1" s="1"/>
  <c r="BE80" i="1"/>
  <c r="CR80" i="1" s="1"/>
  <c r="AZ99" i="1"/>
  <c r="CM99" i="1" s="1"/>
  <c r="BU103" i="1"/>
  <c r="BA142" i="1"/>
  <c r="CN142" i="1" s="1"/>
  <c r="BS244" i="1"/>
  <c r="DF244" i="1" s="1"/>
  <c r="AX252" i="1"/>
  <c r="CK252" i="1" s="1"/>
  <c r="BO156" i="1"/>
  <c r="DB156" i="1" s="1"/>
  <c r="BZ165" i="1"/>
  <c r="DM165" i="1" s="1"/>
  <c r="AX52" i="1"/>
  <c r="CK52" i="1" s="1"/>
  <c r="BO71" i="1"/>
  <c r="DB71" i="1" s="1"/>
  <c r="BD105" i="1"/>
  <c r="CQ105" i="1" s="1"/>
  <c r="BR219" i="1"/>
  <c r="DE219" i="1" s="1"/>
  <c r="AV126" i="1"/>
  <c r="CI126" i="1" s="1"/>
  <c r="BA107" i="1"/>
  <c r="CN107" i="1" s="1"/>
  <c r="BN118" i="1"/>
  <c r="DA118" i="1" s="1"/>
  <c r="BK107" i="1"/>
  <c r="CX107" i="1" s="1"/>
  <c r="BW191" i="1"/>
  <c r="DJ191" i="1" s="1"/>
  <c r="BH231" i="1"/>
  <c r="CU231" i="1" s="1"/>
  <c r="BT129" i="1"/>
  <c r="DG129" i="1" s="1"/>
  <c r="BT91" i="1"/>
  <c r="DG91" i="1" s="1"/>
  <c r="BQ18" i="1"/>
  <c r="DD18" i="1" s="1"/>
  <c r="AV259" i="1"/>
  <c r="CI259" i="1" s="1"/>
  <c r="AW195" i="1"/>
  <c r="CJ195" i="1" s="1"/>
  <c r="BR154" i="1"/>
  <c r="DE154" i="1" s="1"/>
  <c r="BO143" i="1"/>
  <c r="DB143" i="1" s="1"/>
  <c r="AY226" i="1"/>
  <c r="CL226" i="1" s="1"/>
  <c r="BR237" i="1"/>
  <c r="DE237" i="1" s="1"/>
  <c r="BS397" i="1"/>
  <c r="DF397" i="1" s="1"/>
  <c r="BX367" i="1"/>
  <c r="DK367" i="1" s="1"/>
  <c r="AU314" i="1"/>
  <c r="CH314" i="1" s="1"/>
  <c r="AT276" i="1"/>
  <c r="CG276" i="1" s="1"/>
  <c r="BV254" i="1"/>
  <c r="AW398" i="1"/>
  <c r="CJ398" i="1" s="1"/>
  <c r="BU370" i="1"/>
  <c r="BK360" i="1"/>
  <c r="CX360" i="1" s="1"/>
  <c r="BF304" i="1"/>
  <c r="CS304" i="1" s="1"/>
  <c r="BL296" i="1"/>
  <c r="CY296" i="1" s="1"/>
  <c r="BV407" i="1"/>
  <c r="DI407" i="1" s="1"/>
  <c r="BF372" i="1"/>
  <c r="CS372" i="1" s="1"/>
  <c r="AW362" i="1"/>
  <c r="CJ362" i="1" s="1"/>
  <c r="AU337" i="1"/>
  <c r="CH337" i="1" s="1"/>
  <c r="BW256" i="1"/>
  <c r="DJ256" i="1" s="1"/>
  <c r="BA239" i="1"/>
  <c r="CN239" i="1" s="1"/>
  <c r="BB386" i="1"/>
  <c r="CO386" i="1" s="1"/>
  <c r="CB361" i="1"/>
  <c r="DN361" i="1" s="1"/>
  <c r="J360" i="5" s="1"/>
  <c r="BO294" i="1"/>
  <c r="DB294" i="1" s="1"/>
  <c r="BA319" i="1"/>
  <c r="CN319" i="1" s="1"/>
  <c r="BA310" i="1"/>
  <c r="CN310" i="1" s="1"/>
  <c r="BH18" i="1"/>
  <c r="CU18" i="1" s="1"/>
  <c r="BT143" i="1"/>
  <c r="DG143" i="1" s="1"/>
  <c r="AY30" i="1"/>
  <c r="CL30" i="1" s="1"/>
  <c r="BK38" i="1"/>
  <c r="CX38" i="1" s="1"/>
  <c r="AS190" i="1"/>
  <c r="BL162" i="1"/>
  <c r="CY162" i="1" s="1"/>
  <c r="BQ143" i="1"/>
  <c r="DD143" i="1" s="1"/>
  <c r="AT135" i="1"/>
  <c r="CG135" i="1" s="1"/>
  <c r="CB123" i="1"/>
  <c r="DN123" i="1" s="1"/>
  <c r="J122" i="5" s="1"/>
  <c r="BK206" i="1"/>
  <c r="CX206" i="1" s="1"/>
  <c r="BP286" i="1"/>
  <c r="DC286" i="1" s="1"/>
  <c r="AZ18" i="1"/>
  <c r="CM18" i="1" s="1"/>
  <c r="BD143" i="1"/>
  <c r="CQ143" i="1" s="1"/>
  <c r="BU29" i="1"/>
  <c r="BV20" i="1"/>
  <c r="AT52" i="1"/>
  <c r="CG52" i="1" s="1"/>
  <c r="BV165" i="1"/>
  <c r="BS154" i="1"/>
  <c r="DF154" i="1" s="1"/>
  <c r="BN237" i="1"/>
  <c r="DA237" i="1" s="1"/>
  <c r="AU241" i="1"/>
  <c r="CH241" i="1" s="1"/>
  <c r="AZ406" i="1"/>
  <c r="CM406" i="1" s="1"/>
  <c r="AW375" i="1"/>
  <c r="CJ375" i="1" s="1"/>
  <c r="AY301" i="1"/>
  <c r="CL301" i="1" s="1"/>
  <c r="BD336" i="1"/>
  <c r="CQ336" i="1" s="1"/>
  <c r="BE323" i="1"/>
  <c r="CR323" i="1" s="1"/>
  <c r="AZ394" i="1"/>
  <c r="CM394" i="1" s="1"/>
  <c r="BM352" i="1"/>
  <c r="CZ352" i="1" s="1"/>
  <c r="AU331" i="1"/>
  <c r="CH331" i="1" s="1"/>
  <c r="BJ291" i="1"/>
  <c r="CW291" i="1" s="1"/>
  <c r="BT270" i="1"/>
  <c r="DG270" i="1" s="1"/>
  <c r="BJ399" i="1"/>
  <c r="CW399" i="1" s="1"/>
  <c r="BJ359" i="1"/>
  <c r="CW359" i="1" s="1"/>
  <c r="BA344" i="1"/>
  <c r="CN344" i="1" s="1"/>
  <c r="BV319" i="1"/>
  <c r="BC328" i="1"/>
  <c r="CP328" i="1" s="1"/>
  <c r="AZ284" i="1"/>
  <c r="CM284" i="1" s="1"/>
  <c r="BO371" i="1"/>
  <c r="DB371" i="1" s="1"/>
  <c r="AX344" i="1"/>
  <c r="CK344" i="1" s="1"/>
  <c r="BS281" i="1"/>
  <c r="DF281" i="1" s="1"/>
  <c r="BI293" i="1"/>
  <c r="CV293" i="1" s="1"/>
  <c r="BA280" i="1"/>
  <c r="CN280" i="1" s="1"/>
  <c r="AU61" i="1"/>
  <c r="CH61" i="1" s="1"/>
  <c r="BD38" i="1"/>
  <c r="CQ38" i="1" s="1"/>
  <c r="BY49" i="1"/>
  <c r="BJ40" i="1"/>
  <c r="CW40" i="1" s="1"/>
  <c r="BE53" i="1"/>
  <c r="CR53" i="1" s="1"/>
  <c r="BH33" i="1"/>
  <c r="CU33" i="1" s="1"/>
  <c r="BY47" i="1"/>
  <c r="BN45" i="1"/>
  <c r="DA45" i="1" s="1"/>
  <c r="BV76" i="1"/>
  <c r="BB210" i="1"/>
  <c r="CO210" i="1" s="1"/>
  <c r="AW188" i="1"/>
  <c r="CJ188" i="1" s="1"/>
  <c r="AV186" i="1"/>
  <c r="CI186" i="1" s="1"/>
  <c r="BM287" i="1"/>
  <c r="CZ287" i="1" s="1"/>
  <c r="CB49" i="1"/>
  <c r="DN49" i="1" s="1"/>
  <c r="J48" i="5" s="1"/>
  <c r="BZ173" i="1"/>
  <c r="DM173" i="1" s="1"/>
  <c r="BD110" i="1"/>
  <c r="CQ110" i="1" s="1"/>
  <c r="BE92" i="1"/>
  <c r="CR92" i="1" s="1"/>
  <c r="BF109" i="1"/>
  <c r="CS109" i="1" s="1"/>
  <c r="AU100" i="1"/>
  <c r="CH100" i="1" s="1"/>
  <c r="BO182" i="1"/>
  <c r="DB182" i="1" s="1"/>
  <c r="CC223" i="1"/>
  <c r="DO223" i="1" s="1"/>
  <c r="K222" i="5" s="1"/>
  <c r="BR395" i="1"/>
  <c r="DE395" i="1" s="1"/>
  <c r="BR355" i="1"/>
  <c r="DE355" i="1" s="1"/>
  <c r="BI340" i="1"/>
  <c r="CV340" i="1" s="1"/>
  <c r="AT316" i="1"/>
  <c r="CG316" i="1" s="1"/>
  <c r="BX319" i="1"/>
  <c r="DK319" i="1" s="1"/>
  <c r="BH269" i="1"/>
  <c r="CU269" i="1" s="1"/>
  <c r="BE385" i="1"/>
  <c r="CR385" i="1" s="1"/>
  <c r="AT331" i="1"/>
  <c r="CG331" i="1" s="1"/>
  <c r="BL373" i="1"/>
  <c r="CY373" i="1" s="1"/>
  <c r="BK268" i="1"/>
  <c r="CX268" i="1" s="1"/>
  <c r="BY250" i="1"/>
  <c r="BZ390" i="1"/>
  <c r="DM390" i="1" s="1"/>
  <c r="BD369" i="1"/>
  <c r="CQ369" i="1" s="1"/>
  <c r="CB296" i="1"/>
  <c r="DN296" i="1" s="1"/>
  <c r="J295" i="5" s="1"/>
  <c r="BY323" i="1"/>
  <c r="BY314" i="1"/>
  <c r="BH404" i="1"/>
  <c r="CU404" i="1" s="1"/>
  <c r="BU358" i="1"/>
  <c r="BX340" i="1"/>
  <c r="DK340" i="1" s="1"/>
  <c r="BN296" i="1"/>
  <c r="DA296" i="1" s="1"/>
  <c r="CC280" i="1"/>
  <c r="DO280" i="1" s="1"/>
  <c r="K279" i="5" s="1"/>
  <c r="BT241" i="1"/>
  <c r="DG241" i="1" s="1"/>
  <c r="BW23" i="1"/>
  <c r="DJ23" i="1" s="1"/>
  <c r="AS182" i="1"/>
  <c r="BM135" i="1"/>
  <c r="CZ135" i="1" s="1"/>
  <c r="AW97" i="1"/>
  <c r="CJ97" i="1" s="1"/>
  <c r="BL82" i="1"/>
  <c r="CY82" i="1" s="1"/>
  <c r="BO70" i="1"/>
  <c r="DB70" i="1" s="1"/>
  <c r="BV96" i="1"/>
  <c r="BK87" i="1"/>
  <c r="CX87" i="1" s="1"/>
  <c r="BX268" i="1"/>
  <c r="DK268" i="1" s="1"/>
  <c r="BH211" i="1"/>
  <c r="CU211" i="1" s="1"/>
  <c r="BW28" i="1"/>
  <c r="DJ28" i="1" s="1"/>
  <c r="BW37" i="1"/>
  <c r="DJ37" i="1" s="1"/>
  <c r="AS210" i="1"/>
  <c r="BF172" i="1"/>
  <c r="CS172" i="1" s="1"/>
  <c r="BA157" i="1"/>
  <c r="CN157" i="1" s="1"/>
  <c r="BN143" i="1"/>
  <c r="DA143" i="1" s="1"/>
  <c r="BK132" i="1"/>
  <c r="CX132" i="1" s="1"/>
  <c r="BO218" i="1"/>
  <c r="DB218" i="1" s="1"/>
  <c r="BU229" i="1"/>
  <c r="BL385" i="1"/>
  <c r="CY385" i="1" s="1"/>
  <c r="BA383" i="1"/>
  <c r="CN383" i="1" s="1"/>
  <c r="BO321" i="1"/>
  <c r="DB321" i="1" s="1"/>
  <c r="BN283" i="1"/>
  <c r="DA283" i="1" s="1"/>
  <c r="BF262" i="1"/>
  <c r="CS262" i="1" s="1"/>
  <c r="BQ405" i="1"/>
  <c r="DD405" i="1" s="1"/>
  <c r="AT389" i="1"/>
  <c r="CG389" i="1" s="1"/>
  <c r="BE336" i="1"/>
  <c r="CR336" i="1" s="1"/>
  <c r="BZ311" i="1"/>
  <c r="DM311" i="1" s="1"/>
  <c r="BP311" i="1"/>
  <c r="DC311" i="1" s="1"/>
  <c r="AZ261" i="1"/>
  <c r="CM261" i="1" s="1"/>
  <c r="BZ379" i="1"/>
  <c r="DM379" i="1" s="1"/>
  <c r="BZ326" i="1"/>
  <c r="DM326" i="1" s="1"/>
  <c r="BC353" i="1"/>
  <c r="CP353" i="1" s="1"/>
  <c r="BG264" i="1"/>
  <c r="CT264" i="1" s="1"/>
  <c r="CC233" i="1"/>
  <c r="DO233" i="1" s="1"/>
  <c r="K232" i="5" s="1"/>
  <c r="BG194" i="1"/>
  <c r="CT194" i="1" s="1"/>
  <c r="BW111" i="1"/>
  <c r="DJ111" i="1" s="1"/>
  <c r="BZ122" i="1"/>
  <c r="DM122" i="1" s="1"/>
  <c r="BI119" i="1"/>
  <c r="CV119" i="1" s="1"/>
  <c r="BD138" i="1"/>
  <c r="CQ138" i="1" s="1"/>
  <c r="BM153" i="1"/>
  <c r="CZ153" i="1" s="1"/>
  <c r="AY15" i="1"/>
  <c r="CL15" i="1" s="1"/>
  <c r="CC239" i="1"/>
  <c r="DO239" i="1" s="1"/>
  <c r="K238" i="5" s="1"/>
  <c r="BT198" i="1"/>
  <c r="DG198" i="1" s="1"/>
  <c r="BY209" i="1"/>
  <c r="BH280" i="1"/>
  <c r="CU280" i="1" s="1"/>
  <c r="BZ85" i="1"/>
  <c r="DM85" i="1" s="1"/>
  <c r="BV9" i="1"/>
  <c r="CB69" i="1"/>
  <c r="DN69" i="1" s="1"/>
  <c r="J68" i="5" s="1"/>
  <c r="BC63" i="1"/>
  <c r="CP63" i="1" s="1"/>
  <c r="BU64" i="1"/>
  <c r="BA52" i="1"/>
  <c r="CN52" i="1" s="1"/>
  <c r="BV84" i="1"/>
  <c r="BF232" i="1"/>
  <c r="CS232" i="1" s="1"/>
  <c r="BQ207" i="1"/>
  <c r="DD207" i="1" s="1"/>
  <c r="BP197" i="1"/>
  <c r="DC197" i="1" s="1"/>
  <c r="AV237" i="1"/>
  <c r="CI237" i="1" s="1"/>
  <c r="BG9" i="1"/>
  <c r="BA152" i="1"/>
  <c r="CN152" i="1" s="1"/>
  <c r="BH133" i="1"/>
  <c r="CU133" i="1" s="1"/>
  <c r="BI115" i="1"/>
  <c r="CV115" i="1" s="1"/>
  <c r="BZ120" i="1"/>
  <c r="DM120" i="1" s="1"/>
  <c r="BW109" i="1"/>
  <c r="DJ109" i="1" s="1"/>
  <c r="BG192" i="1"/>
  <c r="CT192" i="1" s="1"/>
  <c r="AZ230" i="1"/>
  <c r="CM230" i="1" s="1"/>
  <c r="BM403" i="1"/>
  <c r="CZ403" i="1" s="1"/>
  <c r="BQ381" i="1"/>
  <c r="DD381" i="1" s="1"/>
  <c r="BA334" i="1"/>
  <c r="CN334" i="1" s="1"/>
  <c r="BV309" i="1"/>
  <c r="BH307" i="1"/>
  <c r="CU307" i="1" s="1"/>
  <c r="CC256" i="1"/>
  <c r="DO256" i="1" s="1"/>
  <c r="K255" i="5" s="1"/>
  <c r="BV377" i="1"/>
  <c r="BG405" i="1"/>
  <c r="CT405" i="1" s="1"/>
  <c r="CB347" i="1"/>
  <c r="DN347" i="1" s="1"/>
  <c r="J346" i="5" s="1"/>
  <c r="BC262" i="1"/>
  <c r="CP262" i="1" s="1"/>
  <c r="BQ244" i="1"/>
  <c r="DD244" i="1" s="1"/>
  <c r="BO380" i="1"/>
  <c r="DB380" i="1" s="1"/>
  <c r="BQ354" i="1"/>
  <c r="DD354" i="1" s="1"/>
  <c r="BS290" i="1"/>
  <c r="DF290" i="1" s="1"/>
  <c r="BI311" i="1"/>
  <c r="CV311" i="1" s="1"/>
  <c r="BX324" i="1"/>
  <c r="DK324" i="1" s="1"/>
  <c r="BJ392" i="1"/>
  <c r="CW392" i="1" s="1"/>
  <c r="BI351" i="1"/>
  <c r="CV351" i="1" s="1"/>
  <c r="BM329" i="1"/>
  <c r="CZ329" i="1" s="1"/>
  <c r="BF290" i="1"/>
  <c r="CS290" i="1" s="1"/>
  <c r="AX269" i="1"/>
  <c r="CK269" i="1" s="1"/>
  <c r="BS27" i="1"/>
  <c r="DF27" i="1" s="1"/>
  <c r="BC36" i="1"/>
  <c r="CP36" i="1" s="1"/>
  <c r="BI178" i="1"/>
  <c r="CV178" i="1" s="1"/>
  <c r="BO36" i="1"/>
  <c r="DB36" i="1" s="1"/>
  <c r="BI150" i="1"/>
  <c r="CV150" i="1" s="1"/>
  <c r="AZ109" i="1"/>
  <c r="CM109" i="1" s="1"/>
  <c r="BE90" i="1"/>
  <c r="CR90" i="1" s="1"/>
  <c r="BF108" i="1"/>
  <c r="CS108" i="1" s="1"/>
  <c r="BC97" i="1"/>
  <c r="CP97" i="1" s="1"/>
  <c r="BW179" i="1"/>
  <c r="DJ179" i="1" s="1"/>
  <c r="BP217" i="1"/>
  <c r="DC217" i="1" s="1"/>
  <c r="BG50" i="1"/>
  <c r="CT50" i="1" s="1"/>
  <c r="BC50" i="1"/>
  <c r="CP50" i="1" s="1"/>
  <c r="BI206" i="1"/>
  <c r="CV206" i="1" s="1"/>
  <c r="BB197" i="1"/>
  <c r="CO197" i="1" s="1"/>
  <c r="AW166" i="1"/>
  <c r="CJ166" i="1" s="1"/>
  <c r="BB146" i="1"/>
  <c r="CO146" i="1" s="1"/>
  <c r="AY135" i="1"/>
  <c r="CL135" i="1" s="1"/>
  <c r="BS217" i="1"/>
  <c r="DF217" i="1" s="1"/>
  <c r="BQ230" i="1"/>
  <c r="DD230" i="1" s="1"/>
  <c r="BP384" i="1"/>
  <c r="DC384" i="1" s="1"/>
  <c r="AZ381" i="1"/>
  <c r="CM381" i="1" s="1"/>
  <c r="BS320" i="1"/>
  <c r="DF320" i="1" s="1"/>
  <c r="BR282" i="1"/>
  <c r="DE282" i="1" s="1"/>
  <c r="BJ261" i="1"/>
  <c r="CW261" i="1" s="1"/>
  <c r="BU404" i="1"/>
  <c r="BJ385" i="1"/>
  <c r="CW385" i="1" s="1"/>
  <c r="BI335" i="1"/>
  <c r="CV335" i="1" s="1"/>
  <c r="AT311" i="1"/>
  <c r="CG311" i="1" s="1"/>
  <c r="BX309" i="1"/>
  <c r="DK309" i="1" s="1"/>
  <c r="BH259" i="1"/>
  <c r="CU259" i="1" s="1"/>
  <c r="AT379" i="1"/>
  <c r="CG379" i="1" s="1"/>
  <c r="AT326" i="1"/>
  <c r="CG326" i="1" s="1"/>
  <c r="BZ350" i="1"/>
  <c r="DM350" i="1" s="1"/>
  <c r="BK263" i="1"/>
  <c r="CX263" i="1" s="1"/>
  <c r="BY245" i="1"/>
  <c r="AV407" i="1"/>
  <c r="CI407" i="1" s="1"/>
  <c r="BE375" i="1"/>
  <c r="CR375" i="1" s="1"/>
  <c r="BC301" i="1"/>
  <c r="CP301" i="1" s="1"/>
  <c r="BT336" i="1"/>
  <c r="DG336" i="1" s="1"/>
  <c r="BM323" i="1"/>
  <c r="CZ323" i="1" s="1"/>
  <c r="BT163" i="1"/>
  <c r="DG163" i="1" s="1"/>
  <c r="AV117" i="1"/>
  <c r="CI117" i="1" s="1"/>
  <c r="BA23" i="1"/>
  <c r="CN23" i="1" s="1"/>
  <c r="BV13" i="1"/>
  <c r="BT145" i="1"/>
  <c r="DG145" i="1" s="1"/>
  <c r="BD107" i="1"/>
  <c r="CQ107" i="1" s="1"/>
  <c r="BA21" i="1"/>
  <c r="CN21" i="1" s="1"/>
  <c r="BZ10" i="1"/>
  <c r="DM10" i="1" s="1"/>
  <c r="BM203" i="1"/>
  <c r="CZ203" i="1" s="1"/>
  <c r="BV156" i="1"/>
  <c r="BS145" i="1"/>
  <c r="DF145" i="1" s="1"/>
  <c r="BC228" i="1"/>
  <c r="CP228" i="1" s="1"/>
  <c r="BL253" i="1"/>
  <c r="CY253" i="1" s="1"/>
  <c r="BA70" i="1"/>
  <c r="CN70" i="1" s="1"/>
  <c r="AZ45" i="1"/>
  <c r="CM45" i="1" s="1"/>
  <c r="BT63" i="1"/>
  <c r="DG63" i="1" s="1"/>
  <c r="BU51" i="1"/>
  <c r="BR82" i="1"/>
  <c r="DE82" i="1" s="1"/>
  <c r="AT231" i="1"/>
  <c r="CG231" i="1" s="1"/>
  <c r="BI203" i="1"/>
  <c r="CV203" i="1" s="1"/>
  <c r="BL195" i="1"/>
  <c r="CY195" i="1" s="1"/>
  <c r="AU364" i="1"/>
  <c r="CH364" i="1" s="1"/>
  <c r="BF382" i="1"/>
  <c r="CS382" i="1" s="1"/>
  <c r="BF329" i="1"/>
  <c r="CS329" i="1" s="1"/>
  <c r="CC361" i="1"/>
  <c r="DO361" i="1" s="1"/>
  <c r="K360" i="5" s="1"/>
  <c r="BW266" i="1"/>
  <c r="DJ266" i="1" s="1"/>
  <c r="BA249" i="1"/>
  <c r="CN249" i="1" s="1"/>
  <c r="BN387" i="1"/>
  <c r="DA387" i="1" s="1"/>
  <c r="BS363" i="1"/>
  <c r="DF363" i="1" s="1"/>
  <c r="BC295" i="1"/>
  <c r="CP295" i="1" s="1"/>
  <c r="BM320" i="1"/>
  <c r="CZ320" i="1" s="1"/>
  <c r="BM311" i="1"/>
  <c r="CZ311" i="1" s="1"/>
  <c r="BL387" i="1"/>
  <c r="CY387" i="1" s="1"/>
  <c r="BA391" i="1"/>
  <c r="CN391" i="1" s="1"/>
  <c r="BO323" i="1"/>
  <c r="DB323" i="1" s="1"/>
  <c r="BN285" i="1"/>
  <c r="DA285" i="1" s="1"/>
  <c r="BF264" i="1"/>
  <c r="CS264" i="1" s="1"/>
  <c r="BZ402" i="1"/>
  <c r="DM402" i="1" s="1"/>
  <c r="BZ362" i="1"/>
  <c r="DM362" i="1" s="1"/>
  <c r="BQ347" i="1"/>
  <c r="DD347" i="1" s="1"/>
  <c r="BB323" i="1"/>
  <c r="CO323" i="1" s="1"/>
  <c r="BC340" i="1"/>
  <c r="CP340" i="1" s="1"/>
  <c r="CC297" i="1"/>
  <c r="DO297" i="1" s="1"/>
  <c r="K296" i="5" s="1"/>
  <c r="AT173" i="1"/>
  <c r="CG173" i="1" s="1"/>
  <c r="AW121" i="1"/>
  <c r="CJ121" i="1" s="1"/>
  <c r="BH46" i="1"/>
  <c r="CU46" i="1" s="1"/>
  <c r="AZ27" i="1"/>
  <c r="CM27" i="1" s="1"/>
  <c r="BM46" i="1"/>
  <c r="CZ46" i="1" s="1"/>
  <c r="AT46" i="1"/>
  <c r="CG46" i="1" s="1"/>
  <c r="BB77" i="1"/>
  <c r="CO77" i="1" s="1"/>
  <c r="BR214" i="1"/>
  <c r="DE214" i="1" s="1"/>
  <c r="BM192" i="1"/>
  <c r="CZ192" i="1" s="1"/>
  <c r="AV190" i="1"/>
  <c r="CI190" i="1" s="1"/>
  <c r="BM303" i="1"/>
  <c r="CZ303" i="1" s="1"/>
  <c r="BN245" i="1"/>
  <c r="DA245" i="1" s="1"/>
  <c r="BS199" i="1"/>
  <c r="DF199" i="1" s="1"/>
  <c r="AY117" i="1"/>
  <c r="CL117" i="1" s="1"/>
  <c r="BB128" i="1"/>
  <c r="CO128" i="1" s="1"/>
  <c r="AW130" i="1"/>
  <c r="CJ130" i="1" s="1"/>
  <c r="CC148" i="1"/>
  <c r="DO148" i="1" s="1"/>
  <c r="K147" i="5" s="1"/>
  <c r="BA164" i="1"/>
  <c r="CN164" i="1" s="1"/>
  <c r="BW25" i="1"/>
  <c r="DJ25" i="1" s="1"/>
  <c r="BL249" i="1"/>
  <c r="CY249" i="1" s="1"/>
  <c r="BX205" i="1"/>
  <c r="DK205" i="1" s="1"/>
  <c r="BZ220" i="1"/>
  <c r="DM220" i="1" s="1"/>
  <c r="CB81" i="1"/>
  <c r="DN81" i="1" s="1"/>
  <c r="J80" i="5" s="1"/>
  <c r="BB91" i="1"/>
  <c r="CO91" i="1" s="1"/>
  <c r="BF21" i="1"/>
  <c r="CS21" i="1" s="1"/>
  <c r="BP166" i="1"/>
  <c r="DC166" i="1" s="1"/>
  <c r="BA120" i="1"/>
  <c r="CN120" i="1" s="1"/>
  <c r="BL90" i="1"/>
  <c r="CY90" i="1" s="1"/>
  <c r="BM73" i="1"/>
  <c r="CZ73" i="1" s="1"/>
  <c r="BV100" i="1"/>
  <c r="BS89" i="1"/>
  <c r="DF89" i="1" s="1"/>
  <c r="AU174" i="1"/>
  <c r="CH174" i="1" s="1"/>
  <c r="BP213" i="1"/>
  <c r="DC213" i="1" s="1"/>
  <c r="BW36" i="1"/>
  <c r="DJ36" i="1" s="1"/>
  <c r="BC42" i="1"/>
  <c r="CP42" i="1" s="1"/>
  <c r="BM197" i="1"/>
  <c r="CZ197" i="1" s="1"/>
  <c r="BH165" i="1"/>
  <c r="CU165" i="1" s="1"/>
  <c r="BI147" i="1"/>
  <c r="CV147" i="1" s="1"/>
  <c r="BZ136" i="1"/>
  <c r="DM136" i="1" s="1"/>
  <c r="BW125" i="1"/>
  <c r="DJ125" i="1" s="1"/>
  <c r="BG208" i="1"/>
  <c r="CT208" i="1" s="1"/>
  <c r="BE326" i="1"/>
  <c r="CR326" i="1" s="1"/>
  <c r="BX398" i="1"/>
  <c r="DK398" i="1" s="1"/>
  <c r="AV355" i="1"/>
  <c r="CI355" i="1" s="1"/>
  <c r="BD335" i="1"/>
  <c r="CQ335" i="1" s="1"/>
  <c r="BV293" i="1"/>
  <c r="BH275" i="1"/>
  <c r="CU275" i="1" s="1"/>
  <c r="BV401" i="1"/>
  <c r="BV361" i="1"/>
  <c r="BM346" i="1"/>
  <c r="CZ346" i="1" s="1"/>
  <c r="AX322" i="1"/>
  <c r="CK322" i="1" s="1"/>
  <c r="BW335" i="1"/>
  <c r="DJ335" i="1" s="1"/>
  <c r="BL293" i="1"/>
  <c r="CY293" i="1" s="1"/>
  <c r="BK402" i="1"/>
  <c r="CX402" i="1" s="1"/>
  <c r="AX337" i="1"/>
  <c r="CK337" i="1" s="1"/>
  <c r="BS274" i="1"/>
  <c r="DF274" i="1" s="1"/>
  <c r="BI279" i="1"/>
  <c r="CV279" i="1" s="1"/>
  <c r="AS261" i="1"/>
  <c r="BG394" i="1"/>
  <c r="CT394" i="1" s="1"/>
  <c r="CC364" i="1"/>
  <c r="DO364" i="1" s="1"/>
  <c r="K363" i="5" s="1"/>
  <c r="BG312" i="1"/>
  <c r="CT312" i="1" s="1"/>
  <c r="BF274" i="1"/>
  <c r="CS274" i="1" s="1"/>
  <c r="AX253" i="1"/>
  <c r="CK253" i="1" s="1"/>
  <c r="AV103" i="1"/>
  <c r="CI103" i="1" s="1"/>
  <c r="AZ74" i="1"/>
  <c r="CM74" i="1" s="1"/>
  <c r="AW12" i="1"/>
  <c r="CJ12" i="1" s="1"/>
  <c r="BG31" i="1"/>
  <c r="CT31" i="1" s="1"/>
  <c r="BU175" i="1"/>
  <c r="BP169" i="1"/>
  <c r="DC169" i="1" s="1"/>
  <c r="BB53" i="1"/>
  <c r="CO53" i="1" s="1"/>
  <c r="AT167" i="1"/>
  <c r="CG167" i="1" s="1"/>
  <c r="CB155" i="1"/>
  <c r="DN155" i="1" s="1"/>
  <c r="J154" i="5" s="1"/>
  <c r="BF242" i="1"/>
  <c r="CS242" i="1" s="1"/>
  <c r="BK240" i="1"/>
  <c r="CX240" i="1" s="1"/>
  <c r="BI100" i="1"/>
  <c r="CV100" i="1" s="1"/>
  <c r="BJ238" i="1"/>
  <c r="CW238" i="1" s="1"/>
  <c r="CB197" i="1"/>
  <c r="DN197" i="1" s="1"/>
  <c r="J196" i="5" s="1"/>
  <c r="BG115" i="1"/>
  <c r="CT115" i="1" s="1"/>
  <c r="BJ126" i="1"/>
  <c r="CW126" i="1" s="1"/>
  <c r="BM126" i="1"/>
  <c r="CZ126" i="1" s="1"/>
  <c r="AZ131" i="1"/>
  <c r="CM131" i="1" s="1"/>
  <c r="AT229" i="1"/>
  <c r="CG229" i="1" s="1"/>
  <c r="BH116" i="1"/>
  <c r="CU116" i="1" s="1"/>
  <c r="BS353" i="1"/>
  <c r="DF353" i="1" s="1"/>
  <c r="AZ195" i="1"/>
  <c r="CM195" i="1" s="1"/>
  <c r="BU202" i="1"/>
  <c r="BR229" i="1"/>
  <c r="DE229" i="1" s="1"/>
  <c r="BF82" i="1"/>
  <c r="CS82" i="1" s="1"/>
  <c r="AZ161" i="1"/>
  <c r="CM161" i="1" s="1"/>
  <c r="BY108" i="1"/>
  <c r="BT72" i="1"/>
  <c r="DG72" i="1" s="1"/>
  <c r="BL69" i="1"/>
  <c r="CY69" i="1" s="1"/>
  <c r="CC56" i="1"/>
  <c r="DO56" i="1" s="1"/>
  <c r="K55" i="5" s="1"/>
  <c r="BF88" i="1"/>
  <c r="CS88" i="1" s="1"/>
  <c r="BK348" i="1"/>
  <c r="CX348" i="1" s="1"/>
  <c r="BU214" i="1"/>
  <c r="AZ201" i="1"/>
  <c r="CM201" i="1" s="1"/>
  <c r="BP240" i="1"/>
  <c r="DC240" i="1" s="1"/>
  <c r="BW45" i="1"/>
  <c r="DJ45" i="1" s="1"/>
  <c r="BQ204" i="1"/>
  <c r="DD204" i="1" s="1"/>
  <c r="CC168" i="1"/>
  <c r="DO168" i="1" s="1"/>
  <c r="K167" i="5" s="1"/>
  <c r="BF53" i="1"/>
  <c r="CS53" i="1" s="1"/>
  <c r="AX167" i="1"/>
  <c r="CK167" i="1" s="1"/>
  <c r="AU156" i="1"/>
  <c r="CH156" i="1" s="1"/>
  <c r="BV242" i="1"/>
  <c r="BO240" i="1"/>
  <c r="DB240" i="1" s="1"/>
  <c r="BS382" i="1"/>
  <c r="DF382" i="1" s="1"/>
  <c r="AS376" i="1"/>
  <c r="BO301" i="1"/>
  <c r="DB301" i="1" s="1"/>
  <c r="AV338" i="1"/>
  <c r="CI338" i="1" s="1"/>
  <c r="BA324" i="1"/>
  <c r="CN324" i="1" s="1"/>
  <c r="AV395" i="1"/>
  <c r="CI395" i="1" s="1"/>
  <c r="AS353" i="1"/>
  <c r="BP331" i="1"/>
  <c r="DC331" i="1" s="1"/>
  <c r="BZ291" i="1"/>
  <c r="DM291" i="1" s="1"/>
  <c r="BP271" i="1"/>
  <c r="DC271" i="1" s="1"/>
  <c r="BZ399" i="1"/>
  <c r="DM399" i="1" s="1"/>
  <c r="BZ359" i="1"/>
  <c r="DM359" i="1" s="1"/>
  <c r="BQ344" i="1"/>
  <c r="DD344" i="1" s="1"/>
  <c r="BB320" i="1"/>
  <c r="CO320" i="1" s="1"/>
  <c r="BI329" i="1"/>
  <c r="CV329" i="1" s="1"/>
  <c r="CC285" i="1"/>
  <c r="DO285" i="1" s="1"/>
  <c r="K284" i="5" s="1"/>
  <c r="AU372" i="1"/>
  <c r="CH372" i="1" s="1"/>
  <c r="BN344" i="1"/>
  <c r="DA344" i="1" s="1"/>
  <c r="AY282" i="1"/>
  <c r="CL282" i="1" s="1"/>
  <c r="BE294" i="1"/>
  <c r="CR294" i="1" s="1"/>
  <c r="AS282" i="1"/>
  <c r="BD43" i="1"/>
  <c r="CQ43" i="1" s="1"/>
  <c r="AZ23" i="1"/>
  <c r="CM23" i="1" s="1"/>
  <c r="BP82" i="1"/>
  <c r="DC82" i="1" s="1"/>
  <c r="BQ67" i="1"/>
  <c r="DD67" i="1" s="1"/>
  <c r="BM10" i="1"/>
  <c r="CZ10" i="1" s="1"/>
  <c r="BZ203" i="1"/>
  <c r="DM203" i="1" s="1"/>
  <c r="BM168" i="1"/>
  <c r="CZ168" i="1" s="1"/>
  <c r="BJ147" i="1"/>
  <c r="CW147" i="1" s="1"/>
  <c r="BG136" i="1"/>
  <c r="CT136" i="1" s="1"/>
  <c r="CB218" i="1"/>
  <c r="DN218" i="1" s="1"/>
  <c r="J217" i="5" s="1"/>
  <c r="AW230" i="1"/>
  <c r="CJ230" i="1" s="1"/>
  <c r="AV43" i="1"/>
  <c r="CI43" i="1" s="1"/>
  <c r="BU95" i="1"/>
  <c r="BH77" i="1"/>
  <c r="CU77" i="1" s="1"/>
  <c r="BH65" i="1"/>
  <c r="CU65" i="1" s="1"/>
  <c r="BZ92" i="1"/>
  <c r="DM92" i="1" s="1"/>
  <c r="BW81" i="1"/>
  <c r="DJ81" i="1" s="1"/>
  <c r="BJ220" i="1"/>
  <c r="CW220" i="1" s="1"/>
  <c r="CC203" i="1"/>
  <c r="DO203" i="1" s="1"/>
  <c r="K202" i="5" s="1"/>
  <c r="BP245" i="1"/>
  <c r="DC245" i="1" s="1"/>
  <c r="BR375" i="1"/>
  <c r="DE375" i="1" s="1"/>
  <c r="CC373" i="1"/>
  <c r="DO373" i="1" s="1"/>
  <c r="K372" i="5" s="1"/>
  <c r="BS343" i="1"/>
  <c r="DF343" i="1" s="1"/>
  <c r="AY260" i="1"/>
  <c r="CL260" i="1" s="1"/>
  <c r="BM242" i="1"/>
  <c r="CZ242" i="1" s="1"/>
  <c r="BK378" i="1"/>
  <c r="CX378" i="1" s="1"/>
  <c r="BT351" i="1"/>
  <c r="DG351" i="1" s="1"/>
  <c r="BO288" i="1"/>
  <c r="DB288" i="1" s="1"/>
  <c r="BA307" i="1"/>
  <c r="CN307" i="1" s="1"/>
  <c r="CC307" i="1"/>
  <c r="DO307" i="1" s="1"/>
  <c r="K306" i="5" s="1"/>
  <c r="BK403" i="1"/>
  <c r="CX403" i="1" s="1"/>
  <c r="BP373" i="1"/>
  <c r="DC373" i="1" s="1"/>
  <c r="CB316" i="1"/>
  <c r="DN316" i="1" s="1"/>
  <c r="J315" i="5" s="1"/>
  <c r="BZ278" i="1"/>
  <c r="DM278" i="1" s="1"/>
  <c r="BR257" i="1"/>
  <c r="DE257" i="1" s="1"/>
  <c r="BB396" i="1"/>
  <c r="CO396" i="1" s="1"/>
  <c r="BB356" i="1"/>
  <c r="CO356" i="1" s="1"/>
  <c r="AS341" i="1"/>
  <c r="BN316" i="1"/>
  <c r="DA316" i="1" s="1"/>
  <c r="CC320" i="1"/>
  <c r="DO320" i="1" s="1"/>
  <c r="K319" i="5" s="1"/>
  <c r="BD271" i="1"/>
  <c r="CQ271" i="1" s="1"/>
  <c r="BS33" i="1"/>
  <c r="DF33" i="1" s="1"/>
  <c r="BU147" i="1"/>
  <c r="BH103" i="1"/>
  <c r="CU103" i="1" s="1"/>
  <c r="BU98" i="1"/>
  <c r="BI57" i="1"/>
  <c r="CV57" i="1" s="1"/>
  <c r="BJ193" i="1"/>
  <c r="CW193" i="1" s="1"/>
  <c r="BX127" i="1"/>
  <c r="DK127" i="1" s="1"/>
  <c r="AS109" i="1"/>
  <c r="BR117" i="1"/>
  <c r="DE117" i="1" s="1"/>
  <c r="BO106" i="1"/>
  <c r="DB106" i="1" s="1"/>
  <c r="AY189" i="1"/>
  <c r="CL189" i="1" s="1"/>
  <c r="BT228" i="1"/>
  <c r="DG228" i="1" s="1"/>
  <c r="AV115" i="1"/>
  <c r="CI115" i="1" s="1"/>
  <c r="AV81" i="1"/>
  <c r="CI81" i="1" s="1"/>
  <c r="BA14" i="1"/>
  <c r="CN14" i="1" s="1"/>
  <c r="BB213" i="1"/>
  <c r="CO213" i="1" s="1"/>
  <c r="BE177" i="1"/>
  <c r="CR177" i="1" s="1"/>
  <c r="BB150" i="1"/>
  <c r="CO150" i="1" s="1"/>
  <c r="CB140" i="1"/>
  <c r="DN140" i="1" s="1"/>
  <c r="J139" i="5" s="1"/>
  <c r="BC225" i="1"/>
  <c r="CP225" i="1" s="1"/>
  <c r="BB241" i="1"/>
  <c r="CO241" i="1" s="1"/>
  <c r="CB395" i="1"/>
  <c r="DN395" i="1" s="1"/>
  <c r="J394" i="5" s="1"/>
  <c r="AV366" i="1"/>
  <c r="CI366" i="1" s="1"/>
  <c r="AY313" i="1"/>
  <c r="CL313" i="1" s="1"/>
  <c r="AX275" i="1"/>
  <c r="CK275" i="1" s="1"/>
  <c r="BZ253" i="1"/>
  <c r="DM253" i="1" s="1"/>
  <c r="BA397" i="1"/>
  <c r="CN397" i="1" s="1"/>
  <c r="AS369" i="1"/>
  <c r="BE357" i="1"/>
  <c r="CR357" i="1" s="1"/>
  <c r="BJ303" i="1"/>
  <c r="CW303" i="1" s="1"/>
  <c r="BT294" i="1"/>
  <c r="DG294" i="1" s="1"/>
  <c r="BZ406" i="1"/>
  <c r="DM406" i="1" s="1"/>
  <c r="BJ371" i="1"/>
  <c r="CW371" i="1" s="1"/>
  <c r="AY360" i="1"/>
  <c r="CL360" i="1" s="1"/>
  <c r="BC335" i="1"/>
  <c r="CP335" i="1" s="1"/>
  <c r="CB255" i="1"/>
  <c r="DN255" i="1" s="1"/>
  <c r="J254" i="5" s="1"/>
  <c r="BE238" i="1"/>
  <c r="CR238" i="1" s="1"/>
  <c r="BJ384" i="1"/>
  <c r="CW384" i="1" s="1"/>
  <c r="AS360" i="1"/>
  <c r="BS293" i="1"/>
  <c r="DF293" i="1" s="1"/>
  <c r="BI317" i="1"/>
  <c r="CV317" i="1" s="1"/>
  <c r="BI308" i="1"/>
  <c r="CV308" i="1" s="1"/>
  <c r="AZ20" i="1"/>
  <c r="CM20" i="1" s="1"/>
  <c r="BD147" i="1"/>
  <c r="CQ147" i="1" s="1"/>
  <c r="BU30" i="1"/>
  <c r="AU26" i="1"/>
  <c r="CH26" i="1" s="1"/>
  <c r="BI164" i="1"/>
  <c r="CV164" i="1" s="1"/>
  <c r="AV150" i="1"/>
  <c r="CI150" i="1" s="1"/>
  <c r="BU134" i="1"/>
  <c r="BN130" i="1"/>
  <c r="DA130" i="1" s="1"/>
  <c r="BC121" i="1"/>
  <c r="CP121" i="1" s="1"/>
  <c r="BO205" i="1"/>
  <c r="DB205" i="1" s="1"/>
  <c r="BX300" i="1"/>
  <c r="DK300" i="1" s="1"/>
  <c r="CC19" i="1"/>
  <c r="DO19" i="1" s="1"/>
  <c r="K18" i="5" s="1"/>
  <c r="BX146" i="1"/>
  <c r="DK146" i="1" s="1"/>
  <c r="BQ30" i="1"/>
  <c r="DD30" i="1" s="1"/>
  <c r="BJ23" i="1"/>
  <c r="CW23" i="1" s="1"/>
  <c r="BJ56" i="1"/>
  <c r="CW56" i="1" s="1"/>
  <c r="BB170" i="1"/>
  <c r="CO170" i="1" s="1"/>
  <c r="AY159" i="1"/>
  <c r="CL159" i="1" s="1"/>
  <c r="AZ302" i="1"/>
  <c r="CM302" i="1" s="1"/>
  <c r="BC247" i="1"/>
  <c r="CP247" i="1" s="1"/>
  <c r="BZ386" i="1"/>
  <c r="DM386" i="1" s="1"/>
  <c r="BW362" i="1"/>
  <c r="DJ362" i="1" s="1"/>
  <c r="CB294" i="1"/>
  <c r="DN294" i="1" s="1"/>
  <c r="J293" i="5" s="1"/>
  <c r="BY319" i="1"/>
  <c r="BY310" i="1"/>
  <c r="AZ387" i="1"/>
  <c r="CM387" i="1" s="1"/>
  <c r="BY389" i="1"/>
  <c r="BC323" i="1"/>
  <c r="CP323" i="1" s="1"/>
  <c r="BB285" i="1"/>
  <c r="CO285" i="1" s="1"/>
  <c r="AT264" i="1"/>
  <c r="CG264" i="1" s="1"/>
  <c r="BS408" i="1"/>
  <c r="DF408" i="1" s="1"/>
  <c r="BT398" i="1"/>
  <c r="DG398" i="1" s="1"/>
  <c r="AS338" i="1"/>
  <c r="BN313" i="1"/>
  <c r="DA313" i="1" s="1"/>
  <c r="CC314" i="1"/>
  <c r="DO314" i="1" s="1"/>
  <c r="K313" i="5" s="1"/>
  <c r="BI101" i="1"/>
  <c r="CV101" i="1" s="1"/>
  <c r="BZ121" i="1"/>
  <c r="DM121" i="1" s="1"/>
  <c r="BO112" i="1"/>
  <c r="DB112" i="1" s="1"/>
  <c r="CB196" i="1"/>
  <c r="DN196" i="1" s="1"/>
  <c r="J195" i="5" s="1"/>
  <c r="BN241" i="1"/>
  <c r="DA241" i="1" s="1"/>
  <c r="AV161" i="1"/>
  <c r="CI161" i="1" s="1"/>
  <c r="CC145" i="1"/>
  <c r="DO145" i="1" s="1"/>
  <c r="K144" i="5" s="1"/>
  <c r="BI30" i="1"/>
  <c r="CV30" i="1" s="1"/>
  <c r="AT21" i="1"/>
  <c r="CG21" i="1" s="1"/>
  <c r="BB52" i="1"/>
  <c r="CO52" i="1" s="1"/>
  <c r="AT166" i="1"/>
  <c r="CG166" i="1" s="1"/>
  <c r="BS156" i="1"/>
  <c r="DF156" i="1" s="1"/>
  <c r="BN252" i="1"/>
  <c r="DA252" i="1" s="1"/>
  <c r="BW244" i="1"/>
  <c r="DJ244" i="1" s="1"/>
  <c r="CB51" i="1"/>
  <c r="DN51" i="1" s="1"/>
  <c r="J50" i="5" s="1"/>
  <c r="AX108" i="1"/>
  <c r="CK108" i="1" s="1"/>
  <c r="AU97" i="1"/>
  <c r="CH97" i="1" s="1"/>
  <c r="BO179" i="1"/>
  <c r="DB179" i="1" s="1"/>
  <c r="AZ219" i="1"/>
  <c r="CM219" i="1" s="1"/>
  <c r="BQ55" i="1"/>
  <c r="DD55" i="1" s="1"/>
  <c r="AY53" i="1"/>
  <c r="CL53" i="1" s="1"/>
  <c r="BY210" i="1"/>
  <c r="BB173" i="1"/>
  <c r="CO173" i="1" s="1"/>
  <c r="BA153" i="1"/>
  <c r="CN153" i="1" s="1"/>
  <c r="BV139" i="1"/>
  <c r="BS128" i="1"/>
  <c r="DF128" i="1" s="1"/>
  <c r="BW214" i="1"/>
  <c r="DJ214" i="1" s="1"/>
  <c r="AS226" i="1"/>
  <c r="BF176" i="1"/>
  <c r="CS176" i="1" s="1"/>
  <c r="BF78" i="1"/>
  <c r="CS78" i="1" s="1"/>
  <c r="BF213" i="1"/>
  <c r="CS213" i="1" s="1"/>
  <c r="BA191" i="1"/>
  <c r="CN191" i="1" s="1"/>
  <c r="BP187" i="1"/>
  <c r="DC187" i="1" s="1"/>
  <c r="BU293" i="1"/>
  <c r="BX56" i="1"/>
  <c r="DK56" i="1" s="1"/>
  <c r="BR191" i="1"/>
  <c r="DE191" i="1" s="1"/>
  <c r="BT126" i="1"/>
  <c r="DG126" i="1" s="1"/>
  <c r="BY107" i="1"/>
  <c r="AX117" i="1"/>
  <c r="CK117" i="1" s="1"/>
  <c r="AU106" i="1"/>
  <c r="CH106" i="1" s="1"/>
  <c r="BO188" i="1"/>
  <c r="DB188" i="1" s="1"/>
  <c r="BH226" i="1"/>
  <c r="CU226" i="1" s="1"/>
  <c r="BI93" i="1"/>
  <c r="CV93" i="1" s="1"/>
  <c r="BD112" i="1"/>
  <c r="CQ112" i="1" s="1"/>
  <c r="AW137" i="1"/>
  <c r="CJ137" i="1" s="1"/>
  <c r="AX232" i="1"/>
  <c r="CK232" i="1" s="1"/>
  <c r="BN84" i="1"/>
  <c r="DA84" i="1" s="1"/>
  <c r="BR242" i="1"/>
  <c r="DE242" i="1" s="1"/>
  <c r="BU210" i="1"/>
  <c r="AZ199" i="1"/>
  <c r="CM199" i="1" s="1"/>
  <c r="BH240" i="1"/>
  <c r="CU240" i="1" s="1"/>
  <c r="AU16" i="1"/>
  <c r="CH16" i="1" s="1"/>
  <c r="BI154" i="1"/>
  <c r="CV154" i="1" s="1"/>
  <c r="BP135" i="1"/>
  <c r="DC135" i="1" s="1"/>
  <c r="BU116" i="1"/>
  <c r="BN121" i="1"/>
  <c r="DA121" i="1" s="1"/>
  <c r="BC112" i="1"/>
  <c r="CP112" i="1" s="1"/>
  <c r="BW194" i="1"/>
  <c r="DJ194" i="1" s="1"/>
  <c r="AZ236" i="1"/>
  <c r="CM236" i="1" s="1"/>
  <c r="BX107" i="1"/>
  <c r="DK107" i="1" s="1"/>
  <c r="BR63" i="1"/>
  <c r="DE63" i="1" s="1"/>
  <c r="AT184" i="1"/>
  <c r="CG184" i="1" s="1"/>
  <c r="BG166" i="1"/>
  <c r="CT166" i="1" s="1"/>
  <c r="BT174" i="1"/>
  <c r="DG174" i="1" s="1"/>
  <c r="BS252" i="1"/>
  <c r="DF252" i="1" s="1"/>
  <c r="BU145" i="1"/>
  <c r="BE107" i="1"/>
  <c r="CR107" i="1" s="1"/>
  <c r="AZ83" i="1"/>
  <c r="CM83" i="1" s="1"/>
  <c r="BQ68" i="1"/>
  <c r="DD68" i="1" s="1"/>
  <c r="BF95" i="1"/>
  <c r="CS95" i="1" s="1"/>
  <c r="BC84" i="1"/>
  <c r="CP84" i="1" s="1"/>
  <c r="BV237" i="1"/>
  <c r="AZ208" i="1"/>
  <c r="CM208" i="1" s="1"/>
  <c r="AW28" i="1"/>
  <c r="CJ28" i="1" s="1"/>
  <c r="AS169" i="1"/>
  <c r="BR147" i="1"/>
  <c r="DE147" i="1" s="1"/>
  <c r="BO136" i="1"/>
  <c r="DB136" i="1" s="1"/>
  <c r="AY219" i="1"/>
  <c r="CL219" i="1" s="1"/>
  <c r="AW232" i="1"/>
  <c r="CJ232" i="1" s="1"/>
  <c r="BD45" i="1"/>
  <c r="CQ45" i="1" s="1"/>
  <c r="BD40" i="1"/>
  <c r="CQ40" i="1" s="1"/>
  <c r="BT94" i="1"/>
  <c r="DG94" i="1" s="1"/>
  <c r="BG76" i="1"/>
  <c r="CT76" i="1" s="1"/>
  <c r="AX101" i="1"/>
  <c r="CK101" i="1" s="1"/>
  <c r="AU90" i="1"/>
  <c r="CH90" i="1" s="1"/>
  <c r="BO172" i="1"/>
  <c r="DB172" i="1" s="1"/>
  <c r="BH210" i="1"/>
  <c r="CU210" i="1" s="1"/>
  <c r="BI125" i="1"/>
  <c r="CV125" i="1" s="1"/>
  <c r="BD144" i="1"/>
  <c r="CQ144" i="1" s="1"/>
  <c r="AW163" i="1"/>
  <c r="CJ163" i="1" s="1"/>
  <c r="BS24" i="1"/>
  <c r="DF24" i="1" s="1"/>
  <c r="BD241" i="1"/>
  <c r="CQ241" i="1" s="1"/>
  <c r="AV280" i="1"/>
  <c r="CI280" i="1" s="1"/>
  <c r="AX296" i="1"/>
  <c r="CK296" i="1" s="1"/>
  <c r="CC339" i="1"/>
  <c r="DO339" i="1" s="1"/>
  <c r="K338" i="5" s="1"/>
  <c r="AZ358" i="1"/>
  <c r="CM358" i="1" s="1"/>
  <c r="BL403" i="1"/>
  <c r="CY403" i="1" s="1"/>
  <c r="AS314" i="1"/>
  <c r="BJ322" i="1"/>
  <c r="CW322" i="1" s="1"/>
  <c r="AX362" i="1"/>
  <c r="CK362" i="1" s="1"/>
  <c r="AV276" i="1"/>
  <c r="CI276" i="1" s="1"/>
  <c r="CC335" i="1"/>
  <c r="DO335" i="1" s="1"/>
  <c r="K334" i="5" s="1"/>
  <c r="BL399" i="1"/>
  <c r="CY399" i="1" s="1"/>
  <c r="CC346" i="1"/>
  <c r="DO346" i="1" s="1"/>
  <c r="K345" i="5" s="1"/>
  <c r="BI380" i="1"/>
  <c r="CV380" i="1" s="1"/>
  <c r="BG238" i="1"/>
  <c r="CT238" i="1" s="1"/>
  <c r="BC150" i="1"/>
  <c r="CP150" i="1" s="1"/>
  <c r="BF223" i="1"/>
  <c r="CS223" i="1" s="1"/>
  <c r="BU21" i="1"/>
  <c r="BT149" i="1"/>
  <c r="DG149" i="1" s="1"/>
  <c r="BZ135" i="1"/>
  <c r="DM135" i="1" s="1"/>
  <c r="BS36" i="1"/>
  <c r="DF36" i="1" s="1"/>
  <c r="BY306" i="1"/>
  <c r="BC378" i="1"/>
  <c r="CP378" i="1" s="1"/>
  <c r="BN351" i="1"/>
  <c r="DA351" i="1" s="1"/>
  <c r="AX298" i="1"/>
  <c r="CK298" i="1" s="1"/>
  <c r="CC344" i="1"/>
  <c r="DO344" i="1" s="1"/>
  <c r="K343" i="5" s="1"/>
  <c r="CB388" i="1"/>
  <c r="DN388" i="1" s="1"/>
  <c r="J387" i="5" s="1"/>
  <c r="BN155" i="1"/>
  <c r="DA155" i="1" s="1"/>
  <c r="BH102" i="1"/>
  <c r="CU102" i="1" s="1"/>
  <c r="CB111" i="1"/>
  <c r="DN111" i="1" s="1"/>
  <c r="J110" i="5" s="1"/>
  <c r="BI156" i="1"/>
  <c r="CV156" i="1" s="1"/>
  <c r="BA112" i="1"/>
  <c r="CN112" i="1" s="1"/>
  <c r="BQ325" i="1"/>
  <c r="DD325" i="1" s="1"/>
  <c r="BN266" i="1"/>
  <c r="DA266" i="1" s="1"/>
  <c r="BT389" i="1"/>
  <c r="DG389" i="1" s="1"/>
  <c r="BL371" i="1"/>
  <c r="CY371" i="1" s="1"/>
  <c r="BH382" i="1"/>
  <c r="CU382" i="1" s="1"/>
  <c r="BD193" i="1"/>
  <c r="CQ193" i="1" s="1"/>
  <c r="BM53" i="1"/>
  <c r="CZ53" i="1" s="1"/>
  <c r="BN238" i="1"/>
  <c r="DA238" i="1" s="1"/>
  <c r="BO224" i="1"/>
  <c r="DB224" i="1" s="1"/>
  <c r="AU142" i="1"/>
  <c r="CH142" i="1" s="1"/>
  <c r="AX153" i="1"/>
  <c r="CK153" i="1" s="1"/>
  <c r="BY188" i="1"/>
  <c r="AT233" i="1"/>
  <c r="CG233" i="1" s="1"/>
  <c r="BM9" i="1"/>
  <c r="AS65" i="1"/>
  <c r="BC45" i="1"/>
  <c r="CP45" i="1" s="1"/>
  <c r="BL216" i="1"/>
  <c r="CY216" i="1" s="1"/>
  <c r="AY175" i="1"/>
  <c r="CL175" i="1" s="1"/>
  <c r="BO92" i="1"/>
  <c r="DB92" i="1" s="1"/>
  <c r="BZ101" i="1"/>
  <c r="DM101" i="1" s="1"/>
  <c r="BR42" i="1"/>
  <c r="DE42" i="1" s="1"/>
  <c r="AV33" i="1"/>
  <c r="CI33" i="1" s="1"/>
  <c r="AV28" i="1"/>
  <c r="CI28" i="1" s="1"/>
  <c r="BA45" i="1"/>
  <c r="CN45" i="1" s="1"/>
  <c r="BV35" i="1"/>
  <c r="BV68" i="1"/>
  <c r="BB194" i="1"/>
  <c r="CO194" i="1" s="1"/>
  <c r="AW172" i="1"/>
  <c r="CJ172" i="1" s="1"/>
  <c r="BP181" i="1"/>
  <c r="DC181" i="1" s="1"/>
  <c r="BA266" i="1"/>
  <c r="CN266" i="1" s="1"/>
  <c r="BO20" i="1"/>
  <c r="DB20" i="1" s="1"/>
  <c r="BQ136" i="1"/>
  <c r="DD136" i="1" s="1"/>
  <c r="BH101" i="1"/>
  <c r="CU101" i="1" s="1"/>
  <c r="BI83" i="1"/>
  <c r="CV83" i="1" s="1"/>
  <c r="BZ104" i="1"/>
  <c r="DM104" i="1" s="1"/>
  <c r="BW93" i="1"/>
  <c r="DJ93" i="1" s="1"/>
  <c r="BG176" i="1"/>
  <c r="CT176" i="1" s="1"/>
  <c r="AZ214" i="1"/>
  <c r="CM214" i="1" s="1"/>
  <c r="BJ405" i="1"/>
  <c r="CW405" i="1" s="1"/>
  <c r="BJ365" i="1"/>
  <c r="CW365" i="1" s="1"/>
  <c r="BR350" i="1"/>
  <c r="DE350" i="1" s="1"/>
  <c r="AW326" i="1"/>
  <c r="CJ326" i="1" s="1"/>
  <c r="AU351" i="1"/>
  <c r="CH351" i="1" s="1"/>
  <c r="BP308" i="1"/>
  <c r="DC308" i="1" s="1"/>
  <c r="BC368" i="1"/>
  <c r="CP368" i="1" s="1"/>
  <c r="BV340" i="1"/>
  <c r="BG278" i="1"/>
  <c r="CT278" i="1" s="1"/>
  <c r="BU286" i="1"/>
  <c r="BE268" i="1"/>
  <c r="CR268" i="1" s="1"/>
  <c r="BW387" i="1"/>
  <c r="DJ387" i="1" s="1"/>
  <c r="BR389" i="1"/>
  <c r="DE389" i="1" s="1"/>
  <c r="BS306" i="1"/>
  <c r="DF306" i="1" s="1"/>
  <c r="CC365" i="1"/>
  <c r="DO365" i="1" s="1"/>
  <c r="K364" i="5" s="1"/>
  <c r="BL340" i="1"/>
  <c r="CY340" i="1" s="1"/>
  <c r="AW400" i="1"/>
  <c r="CJ400" i="1" s="1"/>
  <c r="BU374" i="1"/>
  <c r="BT373" i="1"/>
  <c r="DG373" i="1" s="1"/>
  <c r="BF306" i="1"/>
  <c r="CS306" i="1" s="1"/>
  <c r="BL300" i="1"/>
  <c r="CY300" i="1" s="1"/>
  <c r="BL251" i="1"/>
  <c r="CY251" i="1" s="1"/>
  <c r="BL99" i="1"/>
  <c r="CY99" i="1" s="1"/>
  <c r="AT217" i="1"/>
  <c r="CG217" i="1" s="1"/>
  <c r="BI96" i="1"/>
  <c r="CV96" i="1" s="1"/>
  <c r="BI64" i="1"/>
  <c r="CV64" i="1" s="1"/>
  <c r="BT67" i="1"/>
  <c r="DG67" i="1" s="1"/>
  <c r="AZ55" i="1"/>
  <c r="CM55" i="1" s="1"/>
  <c r="BB85" i="1"/>
  <c r="CO85" i="1" s="1"/>
  <c r="AX234" i="1"/>
  <c r="CK234" i="1" s="1"/>
  <c r="AS205" i="1"/>
  <c r="BL194" i="1"/>
  <c r="CY194" i="1" s="1"/>
  <c r="BX320" i="1"/>
  <c r="DK320" i="1" s="1"/>
  <c r="BP98" i="1"/>
  <c r="DC98" i="1" s="1"/>
  <c r="BN216" i="1"/>
  <c r="DA216" i="1" s="1"/>
  <c r="BP123" i="1"/>
  <c r="DC123" i="1" s="1"/>
  <c r="BQ105" i="1"/>
  <c r="DD105" i="1" s="1"/>
  <c r="AT116" i="1"/>
  <c r="CG116" i="1" s="1"/>
  <c r="CB104" i="1"/>
  <c r="DN104" i="1" s="1"/>
  <c r="J103" i="5" s="1"/>
  <c r="BK187" i="1"/>
  <c r="CX187" i="1" s="1"/>
  <c r="AV227" i="1"/>
  <c r="CI227" i="1" s="1"/>
  <c r="BG407" i="1"/>
  <c r="CT407" i="1" s="1"/>
  <c r="BH393" i="1"/>
  <c r="CU393" i="1" s="1"/>
  <c r="BE337" i="1"/>
  <c r="CR337" i="1" s="1"/>
  <c r="BZ312" i="1"/>
  <c r="DM312" i="1" s="1"/>
  <c r="BP313" i="1"/>
  <c r="DC313" i="1" s="1"/>
  <c r="AZ263" i="1"/>
  <c r="CM263" i="1" s="1"/>
  <c r="BZ380" i="1"/>
  <c r="DM380" i="1" s="1"/>
  <c r="BZ327" i="1"/>
  <c r="DM327" i="1" s="1"/>
  <c r="BK356" i="1"/>
  <c r="CX356" i="1" s="1"/>
  <c r="BG265" i="1"/>
  <c r="CT265" i="1" s="1"/>
  <c r="BU247" i="1"/>
  <c r="BR384" i="1"/>
  <c r="DE384" i="1" s="1"/>
  <c r="AZ360" i="1"/>
  <c r="CM360" i="1" s="1"/>
  <c r="BW293" i="1"/>
  <c r="DJ293" i="1" s="1"/>
  <c r="BQ317" i="1"/>
  <c r="DD317" i="1" s="1"/>
  <c r="BQ308" i="1"/>
  <c r="DD308" i="1" s="1"/>
  <c r="AZ398" i="1"/>
  <c r="CM398" i="1" s="1"/>
  <c r="BP354" i="1"/>
  <c r="DC354" i="1" s="1"/>
  <c r="BP334" i="1"/>
  <c r="DC334" i="1" s="1"/>
  <c r="BJ293" i="1"/>
  <c r="CW293" i="1" s="1"/>
  <c r="BT274" i="1"/>
  <c r="DG274" i="1" s="1"/>
  <c r="BS41" i="1"/>
  <c r="DF41" i="1" s="1"/>
  <c r="BC44" i="1"/>
  <c r="CP44" i="1" s="1"/>
  <c r="BI194" i="1"/>
  <c r="CV194" i="1" s="1"/>
  <c r="BX163" i="1"/>
  <c r="DK163" i="1" s="1"/>
  <c r="BK31" i="1"/>
  <c r="CX31" i="1" s="1"/>
  <c r="BG39" i="1"/>
  <c r="CT39" i="1" s="1"/>
  <c r="BQ184" i="1"/>
  <c r="DD184" i="1" s="1"/>
  <c r="BX159" i="1"/>
  <c r="DK159" i="1" s="1"/>
  <c r="BA155" i="1"/>
  <c r="CN155" i="1" s="1"/>
  <c r="BV140" i="1"/>
  <c r="BS129" i="1"/>
  <c r="DF129" i="1" s="1"/>
  <c r="BC212" i="1"/>
  <c r="CP212" i="1" s="1"/>
  <c r="BA225" i="1"/>
  <c r="CN225" i="1" s="1"/>
  <c r="BD33" i="1"/>
  <c r="CQ33" i="1" s="1"/>
  <c r="AZ13" i="1"/>
  <c r="CM13" i="1" s="1"/>
  <c r="BE37" i="1"/>
  <c r="CR37" i="1" s="1"/>
  <c r="BF28" i="1"/>
  <c r="CS28" i="1" s="1"/>
  <c r="BN59" i="1"/>
  <c r="DA59" i="1" s="1"/>
  <c r="BV175" i="1"/>
  <c r="AU164" i="1"/>
  <c r="CH164" i="1" s="1"/>
  <c r="BH172" i="1"/>
  <c r="CU172" i="1" s="1"/>
  <c r="AY252" i="1"/>
  <c r="CL252" i="1" s="1"/>
  <c r="CB379" i="1"/>
  <c r="DN379" i="1" s="1"/>
  <c r="J378" i="5" s="1"/>
  <c r="BR353" i="1"/>
  <c r="DE353" i="1" s="1"/>
  <c r="AU290" i="1"/>
  <c r="CH290" i="1" s="1"/>
  <c r="AW310" i="1"/>
  <c r="CJ310" i="1" s="1"/>
  <c r="BL319" i="1"/>
  <c r="CY319" i="1" s="1"/>
  <c r="BW406" i="1"/>
  <c r="DJ406" i="1" s="1"/>
  <c r="BL376" i="1"/>
  <c r="CY376" i="1" s="1"/>
  <c r="BG318" i="1"/>
  <c r="CT318" i="1" s="1"/>
  <c r="BF280" i="1"/>
  <c r="CS280" i="1" s="1"/>
  <c r="AX259" i="1"/>
  <c r="CK259" i="1" s="1"/>
  <c r="BI402" i="1"/>
  <c r="CV402" i="1" s="1"/>
  <c r="BI379" i="1"/>
  <c r="CV379" i="1" s="1"/>
  <c r="AW333" i="1"/>
  <c r="CJ333" i="1" s="1"/>
  <c r="BR308" i="1"/>
  <c r="DE308" i="1" s="1"/>
  <c r="AZ305" i="1"/>
  <c r="CM305" i="1" s="1"/>
  <c r="BT254" i="1"/>
  <c r="DG254" i="1" s="1"/>
  <c r="BE389" i="1"/>
  <c r="CR389" i="1" s="1"/>
  <c r="AT333" i="1"/>
  <c r="CG333" i="1" s="1"/>
  <c r="BO270" i="1"/>
  <c r="DB270" i="1" s="1"/>
  <c r="BA271" i="1"/>
  <c r="CN271" i="1" s="1"/>
  <c r="BY252" i="1"/>
  <c r="BS71" i="1"/>
  <c r="DF71" i="1" s="1"/>
  <c r="BX63" i="1"/>
  <c r="DK63" i="1" s="1"/>
  <c r="BL147" i="1"/>
  <c r="CY147" i="1" s="1"/>
  <c r="AV109" i="1"/>
  <c r="CI109" i="1" s="1"/>
  <c r="BI23" i="1"/>
  <c r="CV23" i="1" s="1"/>
  <c r="BV15" i="1"/>
  <c r="BM219" i="1"/>
  <c r="CZ219" i="1" s="1"/>
  <c r="BV160" i="1"/>
  <c r="BK151" i="1"/>
  <c r="CX151" i="1" s="1"/>
  <c r="BW235" i="1"/>
  <c r="DJ235" i="1" s="1"/>
  <c r="BO239" i="1"/>
  <c r="DB239" i="1" s="1"/>
  <c r="BY96" i="1"/>
  <c r="AW85" i="1"/>
  <c r="CJ85" i="1" s="1"/>
  <c r="BW73" i="1"/>
  <c r="DJ73" i="1" s="1"/>
  <c r="BA64" i="1"/>
  <c r="CN64" i="1" s="1"/>
  <c r="BV93" i="1"/>
  <c r="BS82" i="1"/>
  <c r="DF82" i="1" s="1"/>
  <c r="AX231" i="1"/>
  <c r="CK231" i="1" s="1"/>
  <c r="BP206" i="1"/>
  <c r="DC206" i="1" s="1"/>
  <c r="BJ408" i="1"/>
  <c r="CW408" i="1" s="1"/>
  <c r="AT373" i="1"/>
  <c r="CG373" i="1" s="1"/>
  <c r="BY363" i="1"/>
  <c r="BG338" i="1"/>
  <c r="CT338" i="1" s="1"/>
  <c r="BK257" i="1"/>
  <c r="CX257" i="1" s="1"/>
  <c r="BY239" i="1"/>
  <c r="BW375" i="1"/>
  <c r="DJ375" i="1" s="1"/>
  <c r="BF348" i="1"/>
  <c r="CS348" i="1" s="1"/>
  <c r="CB285" i="1"/>
  <c r="DN285" i="1" s="1"/>
  <c r="J284" i="5" s="1"/>
  <c r="BY301" i="1"/>
  <c r="AW297" i="1"/>
  <c r="CJ297" i="1" s="1"/>
  <c r="AY398" i="1"/>
  <c r="CL398" i="1" s="1"/>
  <c r="BD368" i="1"/>
  <c r="CQ368" i="1" s="1"/>
  <c r="BC314" i="1"/>
  <c r="CP314" i="1" s="1"/>
  <c r="BB276" i="1"/>
  <c r="CO276" i="1" s="1"/>
  <c r="CB247" i="1"/>
  <c r="DN247" i="1" s="1"/>
  <c r="J246" i="5" s="1"/>
  <c r="BH284" i="1"/>
  <c r="CU284" i="1" s="1"/>
  <c r="BO161" i="1"/>
  <c r="DB161" i="1" s="1"/>
  <c r="BJ174" i="1"/>
  <c r="CW174" i="1" s="1"/>
  <c r="BZ58" i="1"/>
  <c r="DM58" i="1" s="1"/>
  <c r="BR27" i="1"/>
  <c r="DE27" i="1" s="1"/>
  <c r="AW37" i="1"/>
  <c r="CJ37" i="1" s="1"/>
  <c r="BJ189" i="1"/>
  <c r="CW189" i="1" s="1"/>
  <c r="BH28" i="1"/>
  <c r="CU28" i="1" s="1"/>
  <c r="BQ223" i="1"/>
  <c r="DD223" i="1" s="1"/>
  <c r="BS210" i="1"/>
  <c r="DF210" i="1" s="1"/>
  <c r="BG126" i="1"/>
  <c r="CT126" i="1" s="1"/>
  <c r="BR135" i="1"/>
  <c r="DE135" i="1" s="1"/>
  <c r="AS145" i="1"/>
  <c r="BY53" i="1"/>
  <c r="AZ156" i="1"/>
  <c r="CM156" i="1" s="1"/>
  <c r="BY39" i="1"/>
  <c r="BJ30" i="1"/>
  <c r="CW30" i="1" s="1"/>
  <c r="BJ63" i="1"/>
  <c r="CW63" i="1" s="1"/>
  <c r="BN183" i="1"/>
  <c r="DA183" i="1" s="1"/>
  <c r="AY166" i="1"/>
  <c r="CL166" i="1" s="1"/>
  <c r="BD176" i="1"/>
  <c r="CQ176" i="1" s="1"/>
  <c r="BM255" i="1"/>
  <c r="CZ255" i="1" s="1"/>
  <c r="BH160" i="1"/>
  <c r="CU160" i="1" s="1"/>
  <c r="BE115" i="1"/>
  <c r="CR115" i="1" s="1"/>
  <c r="BT90" i="1"/>
  <c r="DG90" i="1" s="1"/>
  <c r="BD74" i="1"/>
  <c r="CQ74" i="1" s="1"/>
  <c r="BN99" i="1"/>
  <c r="DA99" i="1" s="1"/>
  <c r="BK88" i="1"/>
  <c r="CX88" i="1" s="1"/>
  <c r="AU171" i="1"/>
  <c r="CH171" i="1" s="1"/>
  <c r="BX208" i="1"/>
  <c r="DK208" i="1" s="1"/>
  <c r="BB406" i="1"/>
  <c r="CO406" i="1" s="1"/>
  <c r="BV370" i="1"/>
  <c r="CC358" i="1"/>
  <c r="DO358" i="1" s="1"/>
  <c r="K357" i="5" s="1"/>
  <c r="CB333" i="1"/>
  <c r="DN333" i="1" s="1"/>
  <c r="J332" i="5" s="1"/>
  <c r="BC255" i="1"/>
  <c r="CP255" i="1" s="1"/>
  <c r="BQ237" i="1"/>
  <c r="DD237" i="1" s="1"/>
  <c r="BO373" i="1"/>
  <c r="DB373" i="1" s="1"/>
  <c r="AX346" i="1"/>
  <c r="CK346" i="1" s="1"/>
  <c r="BS283" i="1"/>
  <c r="DF283" i="1" s="1"/>
  <c r="BI297" i="1"/>
  <c r="CV297" i="1" s="1"/>
  <c r="BA288" i="1"/>
  <c r="CN288" i="1" s="1"/>
  <c r="BS393" i="1"/>
  <c r="DF393" i="1" s="1"/>
  <c r="BL364" i="1"/>
  <c r="CY364" i="1" s="1"/>
  <c r="AU312" i="1"/>
  <c r="CH312" i="1" s="1"/>
  <c r="AT274" i="1"/>
  <c r="CG274" i="1" s="1"/>
  <c r="BY387" i="1"/>
  <c r="BI405" i="1"/>
  <c r="CV405" i="1" s="1"/>
  <c r="AX388" i="1"/>
  <c r="CK388" i="1" s="1"/>
  <c r="AW336" i="1"/>
  <c r="CJ336" i="1" s="1"/>
  <c r="BR311" i="1"/>
  <c r="DE311" i="1" s="1"/>
  <c r="AZ311" i="1"/>
  <c r="CM311" i="1" s="1"/>
  <c r="BT260" i="1"/>
  <c r="DG260" i="1" s="1"/>
  <c r="CB58" i="1"/>
  <c r="DN58" i="1" s="1"/>
  <c r="J57" i="5" s="1"/>
  <c r="BR195" i="1"/>
  <c r="DE195" i="1" s="1"/>
  <c r="BM103" i="1"/>
  <c r="CZ103" i="1" s="1"/>
  <c r="AZ69" i="1"/>
  <c r="CM69" i="1" s="1"/>
  <c r="AW70" i="1"/>
  <c r="CJ70" i="1" s="1"/>
  <c r="BM57" i="1"/>
  <c r="CZ57" i="1" s="1"/>
  <c r="AT87" i="1"/>
  <c r="CG87" i="1" s="1"/>
  <c r="BT253" i="1"/>
  <c r="DG253" i="1" s="1"/>
  <c r="BM208" i="1"/>
  <c r="CZ208" i="1" s="1"/>
  <c r="BD196" i="1"/>
  <c r="CQ196" i="1" s="1"/>
  <c r="BW341" i="1"/>
  <c r="DJ341" i="1" s="1"/>
  <c r="BP114" i="1"/>
  <c r="DC114" i="1" s="1"/>
  <c r="BB227" i="1"/>
  <c r="CO227" i="1" s="1"/>
  <c r="BH141" i="1"/>
  <c r="CU141" i="1" s="1"/>
  <c r="BI123" i="1"/>
  <c r="CV123" i="1" s="1"/>
  <c r="BZ124" i="1"/>
  <c r="DM124" i="1" s="1"/>
  <c r="BW113" i="1"/>
  <c r="DJ113" i="1" s="1"/>
  <c r="BG196" i="1"/>
  <c r="CT196" i="1" s="1"/>
  <c r="CC235" i="1"/>
  <c r="DO235" i="1" s="1"/>
  <c r="K234" i="5" s="1"/>
  <c r="BU397" i="1"/>
  <c r="AW370" i="1"/>
  <c r="CJ370" i="1" s="1"/>
  <c r="BD359" i="1"/>
  <c r="CQ359" i="1" s="1"/>
  <c r="AT304" i="1"/>
  <c r="CG304" i="1" s="1"/>
  <c r="BX295" i="1"/>
  <c r="DK295" i="1" s="1"/>
  <c r="BJ407" i="1"/>
  <c r="CW407" i="1" s="1"/>
  <c r="AT372" i="1"/>
  <c r="CG372" i="1" s="1"/>
  <c r="BA361" i="1"/>
  <c r="CN361" i="1" s="1"/>
  <c r="BG336" i="1"/>
  <c r="CT336" i="1" s="1"/>
  <c r="BK256" i="1"/>
  <c r="CX256" i="1" s="1"/>
  <c r="BY238" i="1"/>
  <c r="BW374" i="1"/>
  <c r="DJ374" i="1" s="1"/>
  <c r="BF347" i="1"/>
  <c r="CS347" i="1" s="1"/>
  <c r="CB284" i="1"/>
  <c r="DN284" i="1" s="1"/>
  <c r="J283" i="5" s="1"/>
  <c r="BY299" i="1"/>
  <c r="AW293" i="1"/>
  <c r="CJ293" i="1" s="1"/>
  <c r="BL386" i="1"/>
  <c r="CY386" i="1" s="1"/>
  <c r="BA387" i="1"/>
  <c r="CN387" i="1" s="1"/>
  <c r="BO322" i="1"/>
  <c r="DB322" i="1" s="1"/>
  <c r="BN284" i="1"/>
  <c r="DA284" i="1" s="1"/>
  <c r="BF263" i="1"/>
  <c r="CS263" i="1" s="1"/>
  <c r="BS47" i="1"/>
  <c r="DF47" i="1" s="1"/>
  <c r="BW47" i="1"/>
  <c r="DJ47" i="1" s="1"/>
  <c r="BM201" i="1"/>
  <c r="CZ201" i="1" s="1"/>
  <c r="BH167" i="1"/>
  <c r="CU167" i="1" s="1"/>
  <c r="CB37" i="1"/>
  <c r="DN37" i="1" s="1"/>
  <c r="J36" i="5" s="1"/>
  <c r="CB42" i="1"/>
  <c r="DN42" i="1" s="1"/>
  <c r="J41" i="5" s="1"/>
  <c r="BU191" i="1"/>
  <c r="BH163" i="1"/>
  <c r="CU163" i="1" s="1"/>
  <c r="BM144" i="1"/>
  <c r="CZ144" i="1" s="1"/>
  <c r="BJ135" i="1"/>
  <c r="CW135" i="1" s="1"/>
  <c r="BG124" i="1"/>
  <c r="CT124" i="1" s="1"/>
  <c r="CB206" i="1"/>
  <c r="DN206" i="1" s="1"/>
  <c r="J205" i="5" s="1"/>
  <c r="CB344" i="1"/>
  <c r="DN344" i="1" s="1"/>
  <c r="J343" i="5" s="1"/>
  <c r="AW95" i="1"/>
  <c r="CJ95" i="1" s="1"/>
  <c r="BG62" i="1"/>
  <c r="CT62" i="1" s="1"/>
  <c r="BA73" i="1"/>
  <c r="CN73" i="1" s="1"/>
  <c r="BC61" i="1"/>
  <c r="CP61" i="1" s="1"/>
  <c r="BV89" i="1"/>
  <c r="BK80" i="1"/>
  <c r="CX80" i="1" s="1"/>
  <c r="BQ217" i="1"/>
  <c r="DD217" i="1" s="1"/>
  <c r="BH204" i="1"/>
  <c r="CU204" i="1" s="1"/>
  <c r="BL246" i="1"/>
  <c r="CY246" i="1" s="1"/>
  <c r="BB375" i="1"/>
  <c r="CO375" i="1" s="1"/>
  <c r="BU371" i="1"/>
  <c r="BW342" i="1"/>
  <c r="DJ342" i="1" s="1"/>
  <c r="BS259" i="1"/>
  <c r="DF259" i="1" s="1"/>
  <c r="AW242" i="1"/>
  <c r="CJ242" i="1" s="1"/>
  <c r="AU378" i="1"/>
  <c r="CH378" i="1" s="1"/>
  <c r="AY351" i="1"/>
  <c r="CL351" i="1" s="1"/>
  <c r="AY288" i="1"/>
  <c r="CL288" i="1" s="1"/>
  <c r="BE306" i="1"/>
  <c r="CR306" i="1" s="1"/>
  <c r="AS306" i="1"/>
  <c r="BO402" i="1"/>
  <c r="DB402" i="1" s="1"/>
  <c r="BT372" i="1"/>
  <c r="DG372" i="1" s="1"/>
  <c r="BK316" i="1"/>
  <c r="CX316" i="1" s="1"/>
  <c r="BJ278" i="1"/>
  <c r="CW278" i="1" s="1"/>
  <c r="BB257" i="1"/>
  <c r="CO257" i="1" s="1"/>
  <c r="BV395" i="1"/>
  <c r="BV355" i="1"/>
  <c r="BM340" i="1"/>
  <c r="CZ340" i="1" s="1"/>
  <c r="AX316" i="1"/>
  <c r="CK316" i="1" s="1"/>
  <c r="AV320" i="1"/>
  <c r="CI320" i="1" s="1"/>
  <c r="BP269" i="1"/>
  <c r="DC269" i="1" s="1"/>
  <c r="BS35" i="1"/>
  <c r="DF35" i="1" s="1"/>
  <c r="BM149" i="1"/>
  <c r="CZ149" i="1" s="1"/>
  <c r="AS64" i="1"/>
  <c r="BH41" i="1"/>
  <c r="CU41" i="1" s="1"/>
  <c r="BS54" i="1"/>
  <c r="DF54" i="1" s="1"/>
  <c r="AS54" i="1"/>
  <c r="BF84" i="1"/>
  <c r="CS84" i="1" s="1"/>
  <c r="AX239" i="1"/>
  <c r="CK239" i="1" s="1"/>
  <c r="BU206" i="1"/>
  <c r="AZ197" i="1"/>
  <c r="CM197" i="1" s="1"/>
  <c r="BH238" i="1"/>
  <c r="CU238" i="1" s="1"/>
  <c r="AZ232" i="1"/>
  <c r="CM232" i="1" s="1"/>
  <c r="BO192" i="1"/>
  <c r="DB192" i="1" s="1"/>
  <c r="AU110" i="1"/>
  <c r="CH110" i="1" s="1"/>
  <c r="AX121" i="1"/>
  <c r="CK121" i="1" s="1"/>
  <c r="BY115" i="1"/>
  <c r="BT134" i="1"/>
  <c r="DG134" i="1" s="1"/>
  <c r="BT269" i="1"/>
  <c r="DG269" i="1" s="1"/>
  <c r="BS10" i="1"/>
  <c r="DF10" i="1" s="1"/>
  <c r="AZ238" i="1"/>
  <c r="CM238" i="1" s="1"/>
  <c r="CC196" i="1"/>
  <c r="DO196" i="1" s="1"/>
  <c r="K195" i="5" s="1"/>
  <c r="BE206" i="1"/>
  <c r="CR206" i="1" s="1"/>
  <c r="BV236" i="1"/>
  <c r="AX84" i="1"/>
  <c r="CK84" i="1" s="1"/>
  <c r="AT225" i="1"/>
  <c r="CG225" i="1" s="1"/>
  <c r="BQ74" i="1"/>
  <c r="DD74" i="1" s="1"/>
  <c r="BH49" i="1"/>
  <c r="CU49" i="1" s="1"/>
  <c r="BQ57" i="1"/>
  <c r="DD57" i="1" s="1"/>
  <c r="BJ46" i="1"/>
  <c r="CW46" i="1" s="1"/>
  <c r="BJ79" i="1"/>
  <c r="CW79" i="1" s="1"/>
  <c r="BN215" i="1"/>
  <c r="DA215" i="1" s="1"/>
  <c r="BI193" i="1"/>
  <c r="CV193" i="1" s="1"/>
  <c r="BD192" i="1"/>
  <c r="CQ192" i="1" s="1"/>
  <c r="BE305" i="1"/>
  <c r="CR305" i="1" s="1"/>
  <c r="BT77" i="1"/>
  <c r="DG77" i="1" s="1"/>
  <c r="BV214" i="1"/>
  <c r="BT122" i="1"/>
  <c r="DG122" i="1" s="1"/>
  <c r="BU104" i="1"/>
  <c r="BN115" i="1"/>
  <c r="DA115" i="1" s="1"/>
  <c r="BK104" i="1"/>
  <c r="CX104" i="1" s="1"/>
  <c r="AU187" i="1"/>
  <c r="CH187" i="1" s="1"/>
  <c r="BX224" i="1"/>
  <c r="DK224" i="1" s="1"/>
  <c r="BV394" i="1"/>
  <c r="BV354" i="1"/>
  <c r="BM339" i="1"/>
  <c r="CZ339" i="1" s="1"/>
  <c r="AX315" i="1"/>
  <c r="CK315" i="1" s="1"/>
  <c r="AV318" i="1"/>
  <c r="CI318" i="1" s="1"/>
  <c r="BP267" i="1"/>
  <c r="DC267" i="1" s="1"/>
  <c r="BM383" i="1"/>
  <c r="CZ383" i="1" s="1"/>
  <c r="AX330" i="1"/>
  <c r="CK330" i="1" s="1"/>
  <c r="BA366" i="1"/>
  <c r="CN366" i="1" s="1"/>
  <c r="BO267" i="1"/>
  <c r="DB267" i="1" s="1"/>
  <c r="AS250" i="1"/>
  <c r="AX389" i="1"/>
  <c r="CK389" i="1" s="1"/>
  <c r="BU365" i="1"/>
  <c r="AU296" i="1"/>
  <c r="CH296" i="1" s="1"/>
  <c r="AW322" i="1"/>
  <c r="CJ322" i="1" s="1"/>
  <c r="AW313" i="1"/>
  <c r="CJ313" i="1" s="1"/>
  <c r="BP402" i="1"/>
  <c r="DC402" i="1" s="1"/>
  <c r="BO357" i="1"/>
  <c r="DB357" i="1" s="1"/>
  <c r="AV339" i="1"/>
  <c r="CI339" i="1" s="1"/>
  <c r="BR295" i="1"/>
  <c r="DE295" i="1" s="1"/>
  <c r="AZ279" i="1"/>
  <c r="CM279" i="1" s="1"/>
  <c r="BC9" i="1"/>
  <c r="BO25" i="1"/>
  <c r="DB25" i="1" s="1"/>
  <c r="AS164" i="1"/>
  <c r="BK9" i="1"/>
  <c r="BH164" i="1"/>
  <c r="CU164" i="1" s="1"/>
  <c r="CC126" i="1"/>
  <c r="DO126" i="1" s="1"/>
  <c r="K125" i="5" s="1"/>
  <c r="AW108" i="1"/>
  <c r="CJ108" i="1" s="1"/>
  <c r="BB117" i="1"/>
  <c r="CO117" i="1" s="1"/>
  <c r="AY106" i="1"/>
  <c r="CL106" i="1" s="1"/>
  <c r="BS188" i="1"/>
  <c r="DF188" i="1" s="1"/>
  <c r="BL226" i="1"/>
  <c r="CY226" i="1" s="1"/>
  <c r="AV99" i="1"/>
  <c r="CI99" i="1" s="1"/>
  <c r="BK251" i="1"/>
  <c r="CX251" i="1" s="1"/>
  <c r="BT171" i="1"/>
  <c r="DG171" i="1" s="1"/>
  <c r="AY165" i="1"/>
  <c r="CL165" i="1" s="1"/>
  <c r="BN181" i="1"/>
  <c r="DA181" i="1" s="1"/>
  <c r="BJ62" i="1"/>
  <c r="CW62" i="1" s="1"/>
  <c r="BB31" i="1"/>
  <c r="CO31" i="1" s="1"/>
  <c r="BM33" i="1"/>
  <c r="CZ33" i="1" s="1"/>
  <c r="BT151" i="1"/>
  <c r="DG151" i="1" s="1"/>
  <c r="BD21" i="1"/>
  <c r="CQ21" i="1" s="1"/>
  <c r="BI368" i="1"/>
  <c r="CV368" i="1" s="1"/>
  <c r="AY207" i="1"/>
  <c r="CL207" i="1" s="1"/>
  <c r="BW122" i="1"/>
  <c r="DJ122" i="1" s="1"/>
  <c r="AX132" i="1"/>
  <c r="CK132" i="1" s="1"/>
  <c r="BY137" i="1"/>
  <c r="BT117" i="1"/>
  <c r="DG117" i="1" s="1"/>
  <c r="BH82" i="1"/>
  <c r="CU82" i="1" s="1"/>
  <c r="AS15" i="1"/>
  <c r="BF216" i="1"/>
  <c r="CS216" i="1" s="1"/>
  <c r="BQ178" i="1"/>
  <c r="DD178" i="1" s="1"/>
  <c r="BF152" i="1"/>
  <c r="CS152" i="1" s="1"/>
  <c r="BC141" i="1"/>
  <c r="CP141" i="1" s="1"/>
  <c r="BG227" i="1"/>
  <c r="CT227" i="1" s="1"/>
  <c r="BN242" i="1"/>
  <c r="DA242" i="1" s="1"/>
  <c r="BI84" i="1"/>
  <c r="CV84" i="1" s="1"/>
  <c r="BA74" i="1"/>
  <c r="CN74" i="1" s="1"/>
  <c r="AU72" i="1"/>
  <c r="CH72" i="1" s="1"/>
  <c r="AV60" i="1"/>
  <c r="CI60" i="1" s="1"/>
  <c r="BZ88" i="1"/>
  <c r="DM88" i="1" s="1"/>
  <c r="BW77" i="1"/>
  <c r="DJ77" i="1" s="1"/>
  <c r="BE212" i="1"/>
  <c r="CR212" i="1" s="1"/>
  <c r="AZ198" i="1"/>
  <c r="CM198" i="1" s="1"/>
  <c r="BP237" i="1"/>
  <c r="DC237" i="1" s="1"/>
  <c r="BJ381" i="1"/>
  <c r="CW381" i="1" s="1"/>
  <c r="BJ328" i="1"/>
  <c r="CW328" i="1" s="1"/>
  <c r="BI358" i="1"/>
  <c r="CV358" i="1" s="1"/>
  <c r="CB265" i="1"/>
  <c r="DN265" i="1" s="1"/>
  <c r="J264" i="5" s="1"/>
  <c r="BE248" i="1"/>
  <c r="CR248" i="1" s="1"/>
  <c r="BV385" i="1"/>
  <c r="BE361" i="1"/>
  <c r="CR361" i="1" s="1"/>
  <c r="BG294" i="1"/>
  <c r="CT294" i="1" s="1"/>
  <c r="BU318" i="1"/>
  <c r="BU309" i="1"/>
  <c r="BP386" i="1"/>
  <c r="DC386" i="1" s="1"/>
  <c r="BQ387" i="1"/>
  <c r="DD387" i="1" s="1"/>
  <c r="BS322" i="1"/>
  <c r="DF322" i="1" s="1"/>
  <c r="BR284" i="1"/>
  <c r="DE284" i="1" s="1"/>
  <c r="BJ263" i="1"/>
  <c r="CW263" i="1" s="1"/>
  <c r="AT402" i="1"/>
  <c r="CG402" i="1" s="1"/>
  <c r="AT362" i="1"/>
  <c r="CG362" i="1" s="1"/>
  <c r="BU346" i="1"/>
  <c r="BF322" i="1"/>
  <c r="CS322" i="1" s="1"/>
  <c r="BS336" i="1"/>
  <c r="DF336" i="1" s="1"/>
  <c r="BH294" i="1"/>
  <c r="CU294" i="1" s="1"/>
  <c r="BB187" i="1"/>
  <c r="CO187" i="1" s="1"/>
  <c r="BQ124" i="1"/>
  <c r="DD124" i="1" s="1"/>
  <c r="AZ48" i="1"/>
  <c r="CM48" i="1" s="1"/>
  <c r="CC28" i="1"/>
  <c r="DO28" i="1" s="1"/>
  <c r="K27" i="5" s="1"/>
  <c r="BI47" i="1"/>
  <c r="CV47" i="1" s="1"/>
  <c r="AT38" i="1"/>
  <c r="CG38" i="1" s="1"/>
  <c r="BB69" i="1"/>
  <c r="CO69" i="1" s="1"/>
  <c r="AX195" i="1"/>
  <c r="CK195" i="1" s="1"/>
  <c r="AS173" i="1"/>
  <c r="BL178" i="1"/>
  <c r="CY178" i="1" s="1"/>
  <c r="AS260" i="1"/>
  <c r="BJ185" i="1"/>
  <c r="CW185" i="1" s="1"/>
  <c r="BA124" i="1"/>
  <c r="CN124" i="1" s="1"/>
  <c r="BP91" i="1"/>
  <c r="DC91" i="1" s="1"/>
  <c r="BY74" i="1"/>
  <c r="AT100" i="1"/>
  <c r="CG100" i="1" s="1"/>
  <c r="CB88" i="1"/>
  <c r="DN88" i="1" s="1"/>
  <c r="J87" i="5" s="1"/>
  <c r="BK171" i="1"/>
  <c r="CX171" i="1" s="1"/>
  <c r="AV211" i="1"/>
  <c r="CI211" i="1" s="1"/>
  <c r="BY406" i="1"/>
  <c r="BN368" i="1"/>
  <c r="DA368" i="1" s="1"/>
  <c r="AS355" i="1"/>
  <c r="BC330" i="1"/>
  <c r="CP330" i="1" s="1"/>
  <c r="AU253" i="1"/>
  <c r="CH253" i="1" s="1"/>
  <c r="BS338" i="1"/>
  <c r="DF338" i="1" s="1"/>
  <c r="BG371" i="1"/>
  <c r="CT371" i="1" s="1"/>
  <c r="BZ343" i="1"/>
  <c r="DM343" i="1" s="1"/>
  <c r="BK281" i="1"/>
  <c r="CX281" i="1" s="1"/>
  <c r="AS293" i="1"/>
  <c r="BE279" i="1"/>
  <c r="CR279" i="1" s="1"/>
  <c r="CB390" i="1"/>
  <c r="DN390" i="1" s="1"/>
  <c r="J389" i="5" s="1"/>
  <c r="BM361" i="1"/>
  <c r="CZ361" i="1" s="1"/>
  <c r="BW309" i="1"/>
  <c r="DJ309" i="1" s="1"/>
  <c r="BV271" i="1"/>
  <c r="BG354" i="1"/>
  <c r="CT354" i="1" s="1"/>
  <c r="BA403" i="1"/>
  <c r="CN403" i="1" s="1"/>
  <c r="AS381" i="1"/>
  <c r="BY333" i="1"/>
  <c r="BJ309" i="1"/>
  <c r="CW309" i="1" s="1"/>
  <c r="BT306" i="1"/>
  <c r="DG306" i="1" s="1"/>
  <c r="BD256" i="1"/>
  <c r="CQ256" i="1" s="1"/>
  <c r="AY73" i="1"/>
  <c r="CL73" i="1" s="1"/>
  <c r="BN204" i="1"/>
  <c r="DA204" i="1" s="1"/>
  <c r="BP117" i="1"/>
  <c r="DC117" i="1" s="1"/>
  <c r="AS113" i="1"/>
  <c r="BD113" i="1"/>
  <c r="CQ113" i="1" s="1"/>
  <c r="BF226" i="1"/>
  <c r="CS226" i="1" s="1"/>
  <c r="AV142" i="1"/>
  <c r="CI142" i="1" s="1"/>
  <c r="BA123" i="1"/>
  <c r="CN123" i="1" s="1"/>
  <c r="BV124" i="1"/>
  <c r="BS113" i="1"/>
  <c r="DF113" i="1" s="1"/>
  <c r="BC196" i="1"/>
  <c r="CP196" i="1" s="1"/>
  <c r="BX235" i="1"/>
  <c r="DK235" i="1" s="1"/>
  <c r="CC147" i="1"/>
  <c r="DO147" i="1" s="1"/>
  <c r="K146" i="5" s="1"/>
  <c r="BL109" i="1"/>
  <c r="CY109" i="1" s="1"/>
  <c r="BE21" i="1"/>
  <c r="CR21" i="1" s="1"/>
  <c r="BF12" i="1"/>
  <c r="CS12" i="1" s="1"/>
  <c r="BU205" i="1"/>
  <c r="BF157" i="1"/>
  <c r="CS157" i="1" s="1"/>
  <c r="AU148" i="1"/>
  <c r="CH148" i="1" s="1"/>
  <c r="BG232" i="1"/>
  <c r="CT232" i="1" s="1"/>
  <c r="AV303" i="1"/>
  <c r="CI303" i="1" s="1"/>
  <c r="AY387" i="1"/>
  <c r="CL387" i="1" s="1"/>
  <c r="AT387" i="1"/>
  <c r="CG387" i="1" s="1"/>
  <c r="AU306" i="1"/>
  <c r="CH306" i="1" s="1"/>
  <c r="BK359" i="1"/>
  <c r="CX359" i="1" s="1"/>
  <c r="BX337" i="1"/>
  <c r="DK337" i="1" s="1"/>
  <c r="CC403" i="1"/>
  <c r="DO403" i="1" s="1"/>
  <c r="K402" i="5" s="1"/>
  <c r="BK358" i="1"/>
  <c r="CX358" i="1" s="1"/>
  <c r="BH340" i="1"/>
  <c r="CU340" i="1" s="1"/>
  <c r="BF296" i="1"/>
  <c r="CS296" i="1" s="1"/>
  <c r="BL280" i="1"/>
  <c r="CY280" i="1" s="1"/>
  <c r="BF404" i="1"/>
  <c r="CS404" i="1" s="1"/>
  <c r="BF364" i="1"/>
  <c r="CS364" i="1" s="1"/>
  <c r="AZ349" i="1"/>
  <c r="CM349" i="1" s="1"/>
  <c r="BR324" i="1"/>
  <c r="DE324" i="1" s="1"/>
  <c r="AU346" i="1"/>
  <c r="CH346" i="1" s="1"/>
  <c r="BT303" i="1"/>
  <c r="DG303" i="1" s="1"/>
  <c r="BK376" i="1"/>
  <c r="CX376" i="1" s="1"/>
  <c r="AV349" i="1"/>
  <c r="CI349" i="1" s="1"/>
  <c r="BO286" i="1"/>
  <c r="DB286" i="1" s="1"/>
  <c r="BA303" i="1"/>
  <c r="CN303" i="1" s="1"/>
  <c r="BU299" i="1"/>
  <c r="BH34" i="1"/>
  <c r="CU34" i="1" s="1"/>
  <c r="BD14" i="1"/>
  <c r="CQ14" i="1" s="1"/>
  <c r="BC33" i="1"/>
  <c r="CP33" i="1" s="1"/>
  <c r="BC40" i="1"/>
  <c r="CP40" i="1" s="1"/>
  <c r="BI186" i="1"/>
  <c r="CV186" i="1" s="1"/>
  <c r="BD164" i="1"/>
  <c r="CQ164" i="1" s="1"/>
  <c r="AS149" i="1"/>
  <c r="BR137" i="1"/>
  <c r="DE137" i="1" s="1"/>
  <c r="BG128" i="1"/>
  <c r="CT128" i="1" s="1"/>
  <c r="BS212" i="1"/>
  <c r="DF212" i="1" s="1"/>
  <c r="BQ225" i="1"/>
  <c r="DD225" i="1" s="1"/>
  <c r="AZ34" i="1"/>
  <c r="CM34" i="1" s="1"/>
  <c r="AV14" i="1"/>
  <c r="CI14" i="1" s="1"/>
  <c r="BU37" i="1"/>
  <c r="BN30" i="1"/>
  <c r="DA30" i="1" s="1"/>
  <c r="BN63" i="1"/>
  <c r="DA63" i="1" s="1"/>
  <c r="BV183" i="1"/>
  <c r="BC166" i="1"/>
  <c r="CP166" i="1" s="1"/>
  <c r="BH176" i="1"/>
  <c r="CU176" i="1" s="1"/>
  <c r="BU255" i="1"/>
  <c r="BS377" i="1"/>
  <c r="DF377" i="1" s="1"/>
  <c r="BS350" i="1"/>
  <c r="DF350" i="1" s="1"/>
  <c r="BW287" i="1"/>
  <c r="DJ287" i="1" s="1"/>
  <c r="BQ305" i="1"/>
  <c r="DD305" i="1" s="1"/>
  <c r="BQ304" i="1"/>
  <c r="DD304" i="1" s="1"/>
  <c r="CB401" i="1"/>
  <c r="DN401" i="1" s="1"/>
  <c r="J400" i="5" s="1"/>
  <c r="AV372" i="1"/>
  <c r="CI372" i="1" s="1"/>
  <c r="AY316" i="1"/>
  <c r="CL316" i="1" s="1"/>
  <c r="AX278" i="1"/>
  <c r="CK278" i="1" s="1"/>
  <c r="BZ256" i="1"/>
  <c r="DM256" i="1" s="1"/>
  <c r="BA400" i="1"/>
  <c r="CN400" i="1" s="1"/>
  <c r="AS375" i="1"/>
  <c r="BL375" i="1"/>
  <c r="CY375" i="1" s="1"/>
  <c r="BJ306" i="1"/>
  <c r="CW306" i="1" s="1"/>
  <c r="BT300" i="1"/>
  <c r="DG300" i="1" s="1"/>
  <c r="BY129" i="1"/>
  <c r="AT129" i="1"/>
  <c r="CG129" i="1" s="1"/>
  <c r="BS119" i="1"/>
  <c r="DF119" i="1" s="1"/>
  <c r="BW205" i="1"/>
  <c r="DJ205" i="1" s="1"/>
  <c r="BH304" i="1"/>
  <c r="CU304" i="1" s="1"/>
  <c r="BP18" i="1"/>
  <c r="DC18" i="1" s="1"/>
  <c r="BP13" i="1"/>
  <c r="DC13" i="1" s="1"/>
  <c r="BM37" i="1"/>
  <c r="CZ37" i="1" s="1"/>
  <c r="AX28" i="1"/>
  <c r="CK28" i="1" s="1"/>
  <c r="BF59" i="1"/>
  <c r="CS59" i="1" s="1"/>
  <c r="BF175" i="1"/>
  <c r="CS175" i="1" s="1"/>
  <c r="BW163" i="1"/>
  <c r="DJ163" i="1" s="1"/>
  <c r="AZ172" i="1"/>
  <c r="CM172" i="1" s="1"/>
  <c r="CB251" i="1"/>
  <c r="DN251" i="1" s="1"/>
  <c r="J250" i="5" s="1"/>
  <c r="BY70" i="1"/>
  <c r="BB115" i="1"/>
  <c r="CO115" i="1" s="1"/>
  <c r="AY104" i="1"/>
  <c r="CL104" i="1" s="1"/>
  <c r="BS186" i="1"/>
  <c r="DF186" i="1" s="1"/>
  <c r="BD226" i="1"/>
  <c r="CQ226" i="1" s="1"/>
  <c r="AZ94" i="1"/>
  <c r="CM94" i="1" s="1"/>
  <c r="AW72" i="1"/>
  <c r="CJ72" i="1" s="1"/>
  <c r="BI10" i="1"/>
  <c r="CV10" i="1" s="1"/>
  <c r="BR201" i="1"/>
  <c r="DE201" i="1" s="1"/>
  <c r="BI167" i="1"/>
  <c r="CV167" i="1" s="1"/>
  <c r="BZ146" i="1"/>
  <c r="DM146" i="1" s="1"/>
  <c r="BW135" i="1"/>
  <c r="DJ135" i="1" s="1"/>
  <c r="CB221" i="1"/>
  <c r="DN221" i="1" s="1"/>
  <c r="J220" i="5" s="1"/>
  <c r="AW233" i="1"/>
  <c r="CJ233" i="1" s="1"/>
  <c r="BC334" i="1"/>
  <c r="CP334" i="1" s="1"/>
  <c r="BJ85" i="1"/>
  <c r="CW85" i="1" s="1"/>
  <c r="AT235" i="1"/>
  <c r="CG235" i="1" s="1"/>
  <c r="BI205" i="1"/>
  <c r="CV205" i="1" s="1"/>
  <c r="BT194" i="1"/>
  <c r="DG194" i="1" s="1"/>
  <c r="BG345" i="1"/>
  <c r="CT345" i="1" s="1"/>
  <c r="BH112" i="1"/>
  <c r="CU112" i="1" s="1"/>
  <c r="BT130" i="1"/>
  <c r="DG130" i="1" s="1"/>
  <c r="AU191" i="1"/>
  <c r="CH191" i="1" s="1"/>
  <c r="BU333" i="1"/>
  <c r="BF377" i="1"/>
  <c r="CS377" i="1" s="1"/>
  <c r="BA244" i="1"/>
  <c r="CN244" i="1" s="1"/>
  <c r="BM310" i="1"/>
  <c r="CZ310" i="1" s="1"/>
  <c r="CC328" i="1"/>
  <c r="DO328" i="1" s="1"/>
  <c r="K327" i="5" s="1"/>
  <c r="AY37" i="1"/>
  <c r="CL37" i="1" s="1"/>
  <c r="BC32" i="1"/>
  <c r="CP32" i="1" s="1"/>
  <c r="AX130" i="1"/>
  <c r="CK130" i="1" s="1"/>
  <c r="AZ10" i="1"/>
  <c r="CM10" i="1" s="1"/>
  <c r="BF77" i="1"/>
  <c r="CS77" i="1" s="1"/>
  <c r="AS304" i="1"/>
  <c r="BM274" i="1"/>
  <c r="CZ274" i="1" s="1"/>
  <c r="BO300" i="1"/>
  <c r="DB300" i="1" s="1"/>
  <c r="AS352" i="1"/>
  <c r="BM406" i="1"/>
  <c r="CZ406" i="1" s="1"/>
  <c r="BY383" i="1"/>
  <c r="BL21" i="1"/>
  <c r="CY21" i="1" s="1"/>
  <c r="BR57" i="1"/>
  <c r="DE57" i="1" s="1"/>
  <c r="BC250" i="1"/>
  <c r="CP250" i="1" s="1"/>
  <c r="BE151" i="1"/>
  <c r="CR151" i="1" s="1"/>
  <c r="AW118" i="1"/>
  <c r="CJ118" i="1" s="1"/>
  <c r="CB112" i="1"/>
  <c r="DN112" i="1" s="1"/>
  <c r="J111" i="5" s="1"/>
  <c r="BX236" i="1"/>
  <c r="DK236" i="1" s="1"/>
  <c r="BE368" i="1"/>
  <c r="CR368" i="1" s="1"/>
  <c r="AX303" i="1"/>
  <c r="CK303" i="1" s="1"/>
  <c r="BN406" i="1"/>
  <c r="DA406" i="1" s="1"/>
  <c r="BM359" i="1"/>
  <c r="CZ359" i="1" s="1"/>
  <c r="BO255" i="1"/>
  <c r="DB255" i="1" s="1"/>
  <c r="CB373" i="1"/>
  <c r="DN373" i="1" s="1"/>
  <c r="J372" i="5" s="1"/>
  <c r="AU284" i="1"/>
  <c r="CH284" i="1" s="1"/>
  <c r="BV256" i="1"/>
  <c r="BF395" i="1"/>
  <c r="CS395" i="1" s="1"/>
  <c r="BF355" i="1"/>
  <c r="CS355" i="1" s="1"/>
  <c r="AW340" i="1"/>
  <c r="CJ340" i="1" s="1"/>
  <c r="BR315" i="1"/>
  <c r="DE315" i="1" s="1"/>
  <c r="AZ319" i="1"/>
  <c r="CM319" i="1" s="1"/>
  <c r="BT268" i="1"/>
  <c r="DG268" i="1" s="1"/>
  <c r="BS37" i="1"/>
  <c r="DF37" i="1" s="1"/>
  <c r="CC151" i="1"/>
  <c r="DO151" i="1" s="1"/>
  <c r="K150" i="5" s="1"/>
  <c r="AZ105" i="1"/>
  <c r="CM105" i="1" s="1"/>
  <c r="BE86" i="1"/>
  <c r="CR86" i="1" s="1"/>
  <c r="CC229" i="1"/>
  <c r="DO229" i="1" s="1"/>
  <c r="K228" i="5" s="1"/>
  <c r="AY192" i="1"/>
  <c r="CL192" i="1" s="1"/>
  <c r="BO109" i="1"/>
  <c r="DB109" i="1" s="1"/>
  <c r="BR120" i="1"/>
  <c r="DE120" i="1" s="1"/>
  <c r="AS115" i="1"/>
  <c r="BX133" i="1"/>
  <c r="DK133" i="1" s="1"/>
  <c r="BQ152" i="1"/>
  <c r="DD152" i="1" s="1"/>
  <c r="BE133" i="1"/>
  <c r="CR133" i="1" s="1"/>
  <c r="BO249" i="1"/>
  <c r="DB249" i="1" s="1"/>
  <c r="BH314" i="1"/>
  <c r="CU314" i="1" s="1"/>
  <c r="BC163" i="1"/>
  <c r="CP163" i="1" s="1"/>
  <c r="BV177" i="1"/>
  <c r="BN60" i="1"/>
  <c r="DA60" i="1" s="1"/>
  <c r="BL102" i="1"/>
  <c r="CY102" i="1" s="1"/>
  <c r="BX234" i="1"/>
  <c r="DK234" i="1" s="1"/>
  <c r="BC195" i="1"/>
  <c r="CP195" i="1" s="1"/>
  <c r="CB110" i="1"/>
  <c r="DN110" i="1" s="1"/>
  <c r="J109" i="5" s="1"/>
  <c r="AT122" i="1"/>
  <c r="CG122" i="1" s="1"/>
  <c r="BQ117" i="1"/>
  <c r="DD117" i="1" s="1"/>
  <c r="BL136" i="1"/>
  <c r="CY136" i="1" s="1"/>
  <c r="BE155" i="1"/>
  <c r="CR155" i="1" s="1"/>
  <c r="CB16" i="1"/>
  <c r="DN16" i="1" s="1"/>
  <c r="J15" i="5" s="1"/>
  <c r="AV319" i="1"/>
  <c r="CI319" i="1" s="1"/>
  <c r="BD194" i="1"/>
  <c r="CQ194" i="1" s="1"/>
  <c r="AS201" i="1"/>
  <c r="AX226" i="1"/>
  <c r="CK226" i="1" s="1"/>
  <c r="BB83" i="1"/>
  <c r="CO83" i="1" s="1"/>
  <c r="BB201" i="1"/>
  <c r="CO201" i="1" s="1"/>
  <c r="AW229" i="1"/>
  <c r="CJ229" i="1" s="1"/>
  <c r="AY216" i="1"/>
  <c r="CL216" i="1" s="1"/>
  <c r="BW131" i="1"/>
  <c r="DJ131" i="1" s="1"/>
  <c r="AX141" i="1"/>
  <c r="CK141" i="1" s="1"/>
  <c r="BY155" i="1"/>
  <c r="BL160" i="1"/>
  <c r="CY160" i="1" s="1"/>
  <c r="BU187" i="1"/>
  <c r="CB40" i="1"/>
  <c r="DN40" i="1" s="1"/>
  <c r="J39" i="5" s="1"/>
  <c r="BG34" i="1"/>
  <c r="CT34" i="1" s="1"/>
  <c r="BH213" i="1"/>
  <c r="CU213" i="1" s="1"/>
  <c r="AU172" i="1"/>
  <c r="CH172" i="1" s="1"/>
  <c r="BS87" i="1"/>
  <c r="DF87" i="1" s="1"/>
  <c r="AT97" i="1"/>
  <c r="CG97" i="1" s="1"/>
  <c r="BZ32" i="1"/>
  <c r="DM32" i="1" s="1"/>
  <c r="AW19" i="1"/>
  <c r="CJ19" i="1" s="1"/>
  <c r="AU144" i="1"/>
  <c r="CH144" i="1" s="1"/>
  <c r="BA364" i="1"/>
  <c r="CN364" i="1" s="1"/>
  <c r="BY395" i="1"/>
  <c r="AV292" i="1"/>
  <c r="CI292" i="1" s="1"/>
  <c r="BO332" i="1"/>
  <c r="DB332" i="1" s="1"/>
  <c r="BP357" i="1"/>
  <c r="DC357" i="1" s="1"/>
  <c r="BH154" i="1"/>
  <c r="CU154" i="1" s="1"/>
  <c r="BA61" i="1"/>
  <c r="CN61" i="1" s="1"/>
  <c r="BA195" i="1"/>
  <c r="CN195" i="1" s="1"/>
  <c r="AX204" i="1"/>
  <c r="CK204" i="1" s="1"/>
  <c r="BO103" i="1"/>
  <c r="DB103" i="1" s="1"/>
  <c r="BB391" i="1"/>
  <c r="CO391" i="1" s="1"/>
  <c r="BD262" i="1"/>
  <c r="CQ262" i="1" s="1"/>
  <c r="CB264" i="1"/>
  <c r="DN264" i="1" s="1"/>
  <c r="J263" i="5" s="1"/>
  <c r="BG293" i="1"/>
  <c r="CT293" i="1" s="1"/>
  <c r="AW354" i="1"/>
  <c r="CJ354" i="1" s="1"/>
  <c r="BO18" i="1"/>
  <c r="DB18" i="1" s="1"/>
  <c r="BY82" i="1"/>
  <c r="CB83" i="1"/>
  <c r="DN83" i="1" s="1"/>
  <c r="J82" i="5" s="1"/>
  <c r="BQ82" i="1"/>
  <c r="DD82" i="1" s="1"/>
  <c r="BO59" i="1"/>
  <c r="DB59" i="1" s="1"/>
  <c r="AX83" i="1"/>
  <c r="CK83" i="1" s="1"/>
  <c r="BE204" i="1"/>
  <c r="CR204" i="1" s="1"/>
  <c r="BK336" i="1"/>
  <c r="CX336" i="1" s="1"/>
  <c r="BR330" i="1"/>
  <c r="DE330" i="1" s="1"/>
  <c r="AY268" i="1"/>
  <c r="CL268" i="1" s="1"/>
  <c r="BB390" i="1"/>
  <c r="CO390" i="1" s="1"/>
  <c r="BO296" i="1"/>
  <c r="DB296" i="1" s="1"/>
  <c r="BA314" i="1"/>
  <c r="CN314" i="1" s="1"/>
  <c r="BK400" i="1"/>
  <c r="CX400" i="1" s="1"/>
  <c r="BZ286" i="1"/>
  <c r="DM286" i="1" s="1"/>
  <c r="AS269" i="1"/>
  <c r="BG402" i="1"/>
  <c r="CT402" i="1" s="1"/>
  <c r="BL372" i="1"/>
  <c r="CY372" i="1" s="1"/>
  <c r="BG316" i="1"/>
  <c r="CT316" i="1" s="1"/>
  <c r="BF278" i="1"/>
  <c r="CS278" i="1" s="1"/>
  <c r="AX257" i="1"/>
  <c r="CK257" i="1" s="1"/>
  <c r="BL75" i="1"/>
  <c r="CY75" i="1" s="1"/>
  <c r="BL113" i="1"/>
  <c r="CY113" i="1" s="1"/>
  <c r="BX50" i="1"/>
  <c r="DK50" i="1" s="1"/>
  <c r="BF41" i="1"/>
  <c r="CS41" i="1" s="1"/>
  <c r="BB237" i="1"/>
  <c r="CO237" i="1" s="1"/>
  <c r="CB225" i="1"/>
  <c r="DN225" i="1" s="1"/>
  <c r="J224" i="5" s="1"/>
  <c r="BG143" i="1"/>
  <c r="CT143" i="1" s="1"/>
  <c r="BJ154" i="1"/>
  <c r="CW154" i="1" s="1"/>
  <c r="BA194" i="1"/>
  <c r="CN194" i="1" s="1"/>
  <c r="BX276" i="1"/>
  <c r="DK276" i="1" s="1"/>
  <c r="BY18" i="1"/>
  <c r="BT99" i="1"/>
  <c r="DG99" i="1" s="1"/>
  <c r="BT137" i="1"/>
  <c r="DG137" i="1" s="1"/>
  <c r="BX233" i="1"/>
  <c r="DK233" i="1" s="1"/>
  <c r="BC194" i="1"/>
  <c r="CP194" i="1" s="1"/>
  <c r="BS111" i="1"/>
  <c r="DF111" i="1" s="1"/>
  <c r="BV122" i="1"/>
  <c r="AS105" i="1"/>
  <c r="BM269" i="1"/>
  <c r="CZ269" i="1" s="1"/>
  <c r="BD183" i="1"/>
  <c r="CQ183" i="1" s="1"/>
  <c r="BI175" i="1"/>
  <c r="CV175" i="1" s="1"/>
  <c r="BN197" i="1"/>
  <c r="DA197" i="1" s="1"/>
  <c r="BJ70" i="1"/>
  <c r="CW70" i="1" s="1"/>
  <c r="BB39" i="1"/>
  <c r="CO39" i="1" s="1"/>
  <c r="BM41" i="1"/>
  <c r="CZ41" i="1" s="1"/>
  <c r="BP21" i="1"/>
  <c r="DC21" i="1" s="1"/>
  <c r="BX40" i="1"/>
  <c r="DK40" i="1" s="1"/>
  <c r="BY229" i="1"/>
  <c r="BS218" i="1"/>
  <c r="DF218" i="1" s="1"/>
  <c r="BG134" i="1"/>
  <c r="CT134" i="1" s="1"/>
  <c r="BJ145" i="1"/>
  <c r="CW145" i="1" s="1"/>
  <c r="AS161" i="1"/>
  <c r="AV246" i="1"/>
  <c r="CI246" i="1" s="1"/>
  <c r="AZ204" i="1"/>
  <c r="CM204" i="1" s="1"/>
  <c r="BA217" i="1"/>
  <c r="CN217" i="1" s="1"/>
  <c r="BC80" i="1"/>
  <c r="CP80" i="1" s="1"/>
  <c r="BN89" i="1"/>
  <c r="DA89" i="1" s="1"/>
  <c r="CC60" i="1"/>
  <c r="DO60" i="1" s="1"/>
  <c r="K59" i="5" s="1"/>
  <c r="BL73" i="1"/>
  <c r="CY73" i="1" s="1"/>
  <c r="BA84" i="1"/>
  <c r="CN84" i="1" s="1"/>
  <c r="BA94" i="1"/>
  <c r="CN94" i="1" s="1"/>
  <c r="BM220" i="1"/>
  <c r="CZ220" i="1" s="1"/>
  <c r="BO207" i="1"/>
  <c r="DB207" i="1" s="1"/>
  <c r="BK121" i="1"/>
  <c r="CX121" i="1" s="1"/>
  <c r="BV130" i="1"/>
  <c r="BA135" i="1"/>
  <c r="CN135" i="1" s="1"/>
  <c r="BX47" i="1"/>
  <c r="DK47" i="1" s="1"/>
  <c r="BC94" i="1"/>
  <c r="CP94" i="1" s="1"/>
  <c r="BB363" i="1"/>
  <c r="CO363" i="1" s="1"/>
  <c r="BD299" i="1"/>
  <c r="CQ299" i="1" s="1"/>
  <c r="BE282" i="1"/>
  <c r="CR282" i="1" s="1"/>
  <c r="BK304" i="1"/>
  <c r="CX304" i="1" s="1"/>
  <c r="BE370" i="1"/>
  <c r="CR370" i="1" s="1"/>
  <c r="BD249" i="1"/>
  <c r="CQ249" i="1" s="1"/>
  <c r="BI109" i="1"/>
  <c r="CV109" i="1" s="1"/>
  <c r="BI105" i="1"/>
  <c r="CV105" i="1" s="1"/>
  <c r="CC226" i="1"/>
  <c r="DO226" i="1" s="1"/>
  <c r="K225" i="5" s="1"/>
  <c r="AX206" i="1"/>
  <c r="CK206" i="1" s="1"/>
  <c r="BK223" i="1"/>
  <c r="CX223" i="1" s="1"/>
  <c r="CB314" i="1"/>
  <c r="DN314" i="1" s="1"/>
  <c r="J313" i="5" s="1"/>
  <c r="BM372" i="1"/>
  <c r="CZ372" i="1" s="1"/>
  <c r="BR408" i="1"/>
  <c r="DE408" i="1" s="1"/>
  <c r="BS257" i="1"/>
  <c r="DF257" i="1" s="1"/>
  <c r="BK295" i="1"/>
  <c r="CX295" i="1" s="1"/>
  <c r="AZ140" i="1"/>
  <c r="CM140" i="1" s="1"/>
  <c r="BA131" i="1"/>
  <c r="CN131" i="1" s="1"/>
  <c r="BH272" i="1"/>
  <c r="CU272" i="1" s="1"/>
  <c r="BQ120" i="1"/>
  <c r="DD120" i="1" s="1"/>
  <c r="AV76" i="1"/>
  <c r="CI76" i="1" s="1"/>
  <c r="BO91" i="1"/>
  <c r="DB91" i="1" s="1"/>
  <c r="BL215" i="1"/>
  <c r="CY215" i="1" s="1"/>
  <c r="AX364" i="1"/>
  <c r="CK364" i="1" s="1"/>
  <c r="BJ324" i="1"/>
  <c r="CW324" i="1" s="1"/>
  <c r="BX302" i="1"/>
  <c r="DK302" i="1" s="1"/>
  <c r="BJ339" i="1"/>
  <c r="CW339" i="1" s="1"/>
  <c r="AW284" i="1"/>
  <c r="CJ284" i="1" s="1"/>
  <c r="BK386" i="1"/>
  <c r="CX386" i="1" s="1"/>
  <c r="BG305" i="1"/>
  <c r="CT305" i="1" s="1"/>
  <c r="BJ267" i="1"/>
  <c r="CW267" i="1" s="1"/>
  <c r="AV406" i="1"/>
  <c r="CI406" i="1" s="1"/>
  <c r="AT366" i="1"/>
  <c r="CG366" i="1" s="1"/>
  <c r="BH351" i="1"/>
  <c r="CU351" i="1" s="1"/>
  <c r="BX326" i="1"/>
  <c r="DK326" i="1" s="1"/>
  <c r="AT354" i="1"/>
  <c r="CG354" i="1" s="1"/>
  <c r="AV313" i="1"/>
  <c r="CI313" i="1" s="1"/>
  <c r="BY148" i="1"/>
  <c r="AS9" i="1"/>
  <c r="AW271" i="1"/>
  <c r="CJ271" i="1" s="1"/>
  <c r="BI183" i="1"/>
  <c r="CV183" i="1" s="1"/>
  <c r="BJ74" i="1"/>
  <c r="CW74" i="1" s="1"/>
  <c r="BG53" i="1"/>
  <c r="CT53" i="1" s="1"/>
  <c r="AV232" i="1"/>
  <c r="CI232" i="1" s="1"/>
  <c r="BY97" i="1"/>
  <c r="AT194" i="1"/>
  <c r="CG194" i="1" s="1"/>
  <c r="BD32" i="1"/>
  <c r="CQ32" i="1" s="1"/>
  <c r="BS139" i="1"/>
  <c r="DF139" i="1" s="1"/>
  <c r="BL209" i="1"/>
  <c r="CY209" i="1" s="1"/>
  <c r="AV68" i="1"/>
  <c r="CI68" i="1" s="1"/>
  <c r="AY245" i="1"/>
  <c r="CL245" i="1" s="1"/>
  <c r="BV50" i="1"/>
  <c r="BK219" i="1"/>
  <c r="CX219" i="1" s="1"/>
  <c r="BB309" i="1"/>
  <c r="CO309" i="1" s="1"/>
  <c r="BG330" i="1"/>
  <c r="CT330" i="1" s="1"/>
  <c r="BN13" i="1"/>
  <c r="DA13" i="1" s="1"/>
  <c r="BT267" i="1"/>
  <c r="DG267" i="1" s="1"/>
  <c r="BV105" i="1"/>
  <c r="BB399" i="1"/>
  <c r="CO399" i="1" s="1"/>
  <c r="BQ327" i="1"/>
  <c r="DD327" i="1" s="1"/>
  <c r="AY272" i="1"/>
  <c r="CL272" i="1" s="1"/>
  <c r="BU373" i="1"/>
  <c r="BY393" i="1"/>
  <c r="AV288" i="1"/>
  <c r="CI288" i="1" s="1"/>
  <c r="BY92" i="1"/>
  <c r="AX86" i="1"/>
  <c r="CK86" i="1" s="1"/>
  <c r="AZ240" i="1"/>
  <c r="CM240" i="1" s="1"/>
  <c r="BQ188" i="1"/>
  <c r="DD188" i="1" s="1"/>
  <c r="BM146" i="1"/>
  <c r="CZ146" i="1" s="1"/>
  <c r="AY127" i="1"/>
  <c r="CL127" i="1" s="1"/>
  <c r="BI224" i="1"/>
  <c r="CV224" i="1" s="1"/>
  <c r="AS350" i="1"/>
  <c r="BZ288" i="1"/>
  <c r="DM288" i="1" s="1"/>
  <c r="BZ396" i="1"/>
  <c r="DM396" i="1" s="1"/>
  <c r="BQ341" i="1"/>
  <c r="DD341" i="1" s="1"/>
  <c r="BD322" i="1"/>
  <c r="CQ322" i="1" s="1"/>
  <c r="BU387" i="1"/>
  <c r="BW269" i="1"/>
  <c r="DJ269" i="1" s="1"/>
  <c r="BO349" i="1"/>
  <c r="DB349" i="1" s="1"/>
  <c r="BE402" i="1"/>
  <c r="CR402" i="1" s="1"/>
  <c r="BA379" i="1"/>
  <c r="CN379" i="1" s="1"/>
  <c r="AS333" i="1"/>
  <c r="BN308" i="1"/>
  <c r="DA308" i="1" s="1"/>
  <c r="CC304" i="1"/>
  <c r="DO304" i="1" s="1"/>
  <c r="K303" i="5" s="1"/>
  <c r="BL254" i="1"/>
  <c r="CY254" i="1" s="1"/>
  <c r="AV79" i="1"/>
  <c r="CI79" i="1" s="1"/>
  <c r="AX208" i="1"/>
  <c r="CK208" i="1" s="1"/>
  <c r="BH119" i="1"/>
  <c r="CU119" i="1" s="1"/>
  <c r="BM100" i="1"/>
  <c r="CZ100" i="1" s="1"/>
  <c r="BX222" i="1"/>
  <c r="DK222" i="1" s="1"/>
  <c r="AU185" i="1"/>
  <c r="CH185" i="1" s="1"/>
  <c r="BK102" i="1"/>
  <c r="CX102" i="1" s="1"/>
  <c r="BN113" i="1"/>
  <c r="DA113" i="1" s="1"/>
  <c r="BU100" i="1"/>
  <c r="BP119" i="1"/>
  <c r="DC119" i="1" s="1"/>
  <c r="BN208" i="1"/>
  <c r="DA208" i="1" s="1"/>
  <c r="CC79" i="1"/>
  <c r="DO79" i="1" s="1"/>
  <c r="K78" i="5" s="1"/>
  <c r="BH308" i="1"/>
  <c r="CU308" i="1" s="1"/>
  <c r="AZ191" i="1"/>
  <c r="CM191" i="1" s="1"/>
  <c r="BE198" i="1"/>
  <c r="CR198" i="1" s="1"/>
  <c r="BV220" i="1"/>
  <c r="BZ81" i="1"/>
  <c r="DM81" i="1" s="1"/>
  <c r="BV204" i="1"/>
  <c r="BM229" i="1"/>
  <c r="CZ229" i="1" s="1"/>
  <c r="BG218" i="1"/>
  <c r="CT218" i="1" s="1"/>
  <c r="BC132" i="1"/>
  <c r="CP132" i="1" s="1"/>
  <c r="BF143" i="1"/>
  <c r="CS143" i="1" s="1"/>
  <c r="BE160" i="1"/>
  <c r="CR160" i="1" s="1"/>
  <c r="BJ187" i="1"/>
  <c r="CW187" i="1" s="1"/>
  <c r="AT230" i="1"/>
  <c r="CG230" i="1" s="1"/>
  <c r="BP62" i="1"/>
  <c r="DC62" i="1" s="1"/>
  <c r="CC71" i="1"/>
  <c r="DO71" i="1" s="1"/>
  <c r="K70" i="5" s="1"/>
  <c r="BP215" i="1"/>
  <c r="DC215" i="1" s="1"/>
  <c r="AU176" i="1"/>
  <c r="CH176" i="1" s="1"/>
  <c r="BK93" i="1"/>
  <c r="CX93" i="1" s="1"/>
  <c r="BN104" i="1"/>
  <c r="DA104" i="1" s="1"/>
  <c r="BJ44" i="1"/>
  <c r="CW44" i="1" s="1"/>
  <c r="BC241" i="1"/>
  <c r="CP241" i="1" s="1"/>
  <c r="BF238" i="1"/>
  <c r="CS238" i="1" s="1"/>
  <c r="AY153" i="1"/>
  <c r="CL153" i="1" s="1"/>
  <c r="BJ162" i="1"/>
  <c r="CW162" i="1" s="1"/>
  <c r="BB232" i="1"/>
  <c r="CO232" i="1" s="1"/>
  <c r="BJ9" i="1"/>
  <c r="BU19" i="1"/>
  <c r="BD103" i="1"/>
  <c r="CQ103" i="1" s="1"/>
  <c r="BD141" i="1"/>
  <c r="CQ141" i="1" s="1"/>
  <c r="BT234" i="1"/>
  <c r="DG234" i="1" s="1"/>
  <c r="BG193" i="1"/>
  <c r="CT193" i="1" s="1"/>
  <c r="AU109" i="1"/>
  <c r="CH109" i="1" s="1"/>
  <c r="BF118" i="1"/>
  <c r="CS118" i="1" s="1"/>
  <c r="BA87" i="1"/>
  <c r="CN87" i="1" s="1"/>
  <c r="BM47" i="1"/>
  <c r="CZ47" i="1" s="1"/>
  <c r="AW174" i="1"/>
  <c r="CJ174" i="1" s="1"/>
  <c r="BV345" i="1"/>
  <c r="AY393" i="1"/>
  <c r="CL393" i="1" s="1"/>
  <c r="BP374" i="1"/>
  <c r="DC374" i="1" s="1"/>
  <c r="AT302" i="1"/>
  <c r="CG302" i="1" s="1"/>
  <c r="BF326" i="1"/>
  <c r="CS326" i="1" s="1"/>
  <c r="BM95" i="1"/>
  <c r="CZ95" i="1" s="1"/>
  <c r="BK47" i="1"/>
  <c r="CX47" i="1" s="1"/>
  <c r="BV108" i="1"/>
  <c r="BS60" i="1"/>
  <c r="DF60" i="1" s="1"/>
  <c r="BE156" i="1"/>
  <c r="CR156" i="1" s="1"/>
  <c r="BE229" i="1"/>
  <c r="CR229" i="1" s="1"/>
  <c r="AT284" i="1"/>
  <c r="CG284" i="1" s="1"/>
  <c r="BU336" i="1"/>
  <c r="BF380" i="1"/>
  <c r="CS380" i="1" s="1"/>
  <c r="BA247" i="1"/>
  <c r="CN247" i="1" s="1"/>
  <c r="AV342" i="1"/>
  <c r="CI342" i="1" s="1"/>
  <c r="BY21" i="1"/>
  <c r="AS117" i="1"/>
  <c r="BD236" i="1"/>
  <c r="CQ236" i="1" s="1"/>
  <c r="BE99" i="1"/>
  <c r="CR99" i="1" s="1"/>
  <c r="CC68" i="1"/>
  <c r="DO68" i="1" s="1"/>
  <c r="K67" i="5" s="1"/>
  <c r="BC86" i="1"/>
  <c r="CP86" i="1" s="1"/>
  <c r="AZ210" i="1"/>
  <c r="CM210" i="1" s="1"/>
  <c r="BJ369" i="1"/>
  <c r="CW369" i="1" s="1"/>
  <c r="BI331" i="1"/>
  <c r="CV331" i="1" s="1"/>
  <c r="BD354" i="1"/>
  <c r="CQ354" i="1" s="1"/>
  <c r="BV344" i="1"/>
  <c r="BU294" i="1"/>
  <c r="BW391" i="1"/>
  <c r="DJ391" i="1" s="1"/>
  <c r="BS310" i="1"/>
  <c r="DF310" i="1" s="1"/>
  <c r="BB269" i="1"/>
  <c r="CO269" i="1" s="1"/>
  <c r="AW406" i="1"/>
  <c r="CJ406" i="1" s="1"/>
  <c r="BV367" i="1"/>
  <c r="BV353" i="1"/>
  <c r="BA329" i="1"/>
  <c r="CN329" i="1" s="1"/>
  <c r="AW371" i="1"/>
  <c r="CJ371" i="1" s="1"/>
  <c r="AW328" i="1"/>
  <c r="CJ328" i="1" s="1"/>
  <c r="BO12" i="1"/>
  <c r="DB12" i="1" s="1"/>
  <c r="AZ166" i="1"/>
  <c r="CM166" i="1" s="1"/>
  <c r="BT108" i="1"/>
  <c r="DG108" i="1" s="1"/>
  <c r="BY89" i="1"/>
  <c r="AZ228" i="1"/>
  <c r="CM228" i="1" s="1"/>
  <c r="BG190" i="1"/>
  <c r="CT190" i="1" s="1"/>
  <c r="BW107" i="1"/>
  <c r="DJ107" i="1" s="1"/>
  <c r="BZ118" i="1"/>
  <c r="DM118" i="1" s="1"/>
  <c r="BI111" i="1"/>
  <c r="CV111" i="1" s="1"/>
  <c r="BD130" i="1"/>
  <c r="CQ130" i="1" s="1"/>
  <c r="AX247" i="1"/>
  <c r="CK247" i="1" s="1"/>
  <c r="BW9" i="1"/>
  <c r="BT237" i="1"/>
  <c r="DG237" i="1" s="1"/>
  <c r="BL196" i="1"/>
  <c r="CY196" i="1" s="1"/>
  <c r="AS209" i="1"/>
  <c r="BX260" i="1"/>
  <c r="DK260" i="1" s="1"/>
  <c r="BB87" i="1"/>
  <c r="CO87" i="1" s="1"/>
  <c r="BF13" i="1"/>
  <c r="CS13" i="1" s="1"/>
  <c r="BY234" i="1"/>
  <c r="BS223" i="1"/>
  <c r="DF223" i="1" s="1"/>
  <c r="BO137" i="1"/>
  <c r="DB137" i="1" s="1"/>
  <c r="BR148" i="1"/>
  <c r="DE148" i="1" s="1"/>
  <c r="AW171" i="1"/>
  <c r="CJ171" i="1" s="1"/>
  <c r="BF180" i="1"/>
  <c r="CS180" i="1" s="1"/>
  <c r="AS218" i="1"/>
  <c r="BY57" i="1"/>
  <c r="BQ63" i="1"/>
  <c r="DD63" i="1" s="1"/>
  <c r="CC220" i="1"/>
  <c r="DO220" i="1" s="1"/>
  <c r="K219" i="5" s="1"/>
  <c r="BG181" i="1"/>
  <c r="CT181" i="1" s="1"/>
  <c r="BW98" i="1"/>
  <c r="DJ98" i="1" s="1"/>
  <c r="BZ109" i="1"/>
  <c r="DM109" i="1" s="1"/>
  <c r="BQ56" i="1"/>
  <c r="DD56" i="1" s="1"/>
  <c r="BO246" i="1"/>
  <c r="DB246" i="1" s="1"/>
  <c r="BH266" i="1"/>
  <c r="CU266" i="1" s="1"/>
  <c r="BK158" i="1"/>
  <c r="CX158" i="1" s="1"/>
  <c r="BV167" i="1"/>
  <c r="AT54" i="1"/>
  <c r="CG54" i="1" s="1"/>
  <c r="BJ171" i="1"/>
  <c r="CW171" i="1" s="1"/>
  <c r="AW209" i="1"/>
  <c r="CJ209" i="1" s="1"/>
  <c r="BG37" i="1"/>
  <c r="CT37" i="1" s="1"/>
  <c r="AY28" i="1"/>
  <c r="CL28" i="1" s="1"/>
  <c r="BP211" i="1"/>
  <c r="DC211" i="1" s="1"/>
  <c r="AZ282" i="1"/>
  <c r="CM282" i="1" s="1"/>
  <c r="CB85" i="1"/>
  <c r="DN85" i="1" s="1"/>
  <c r="J84" i="5" s="1"/>
  <c r="BB95" i="1"/>
  <c r="CO95" i="1" s="1"/>
  <c r="BF29" i="1"/>
  <c r="CS29" i="1" s="1"/>
  <c r="BD102" i="1"/>
  <c r="CQ102" i="1" s="1"/>
  <c r="BC205" i="1"/>
  <c r="CP205" i="1" s="1"/>
  <c r="CC337" i="1"/>
  <c r="DO337" i="1" s="1"/>
  <c r="K336" i="5" s="1"/>
  <c r="AX363" i="1"/>
  <c r="CK363" i="1" s="1"/>
  <c r="BX298" i="1"/>
  <c r="DK298" i="1" s="1"/>
  <c r="AW282" i="1"/>
  <c r="CJ282" i="1" s="1"/>
  <c r="BS313" i="1"/>
  <c r="DF313" i="1" s="1"/>
  <c r="BP70" i="1"/>
  <c r="DC70" i="1" s="1"/>
  <c r="AW64" i="1"/>
  <c r="CJ64" i="1" s="1"/>
  <c r="BF144" i="1"/>
  <c r="CS144" i="1" s="1"/>
  <c r="BH40" i="1"/>
  <c r="CU40" i="1" s="1"/>
  <c r="AX63" i="1"/>
  <c r="CK63" i="1" s="1"/>
  <c r="BI258" i="1"/>
  <c r="CV258" i="1" s="1"/>
  <c r="AS303" i="1"/>
  <c r="BW314" i="1"/>
  <c r="DJ314" i="1" s="1"/>
  <c r="BE372" i="1"/>
  <c r="CR372" i="1" s="1"/>
  <c r="BD250" i="1"/>
  <c r="CQ250" i="1" s="1"/>
  <c r="CB266" i="1"/>
  <c r="DN266" i="1" s="1"/>
  <c r="J265" i="5" s="1"/>
  <c r="BX132" i="1"/>
  <c r="DK132" i="1" s="1"/>
  <c r="BE205" i="1"/>
  <c r="CR205" i="1" s="1"/>
  <c r="BD301" i="1"/>
  <c r="CQ301" i="1" s="1"/>
  <c r="BZ205" i="1"/>
  <c r="DM205" i="1" s="1"/>
  <c r="BY103" i="1"/>
  <c r="BW105" i="1"/>
  <c r="DJ105" i="1" s="1"/>
  <c r="BT229" i="1"/>
  <c r="DG229" i="1" s="1"/>
  <c r="BM382" i="1"/>
  <c r="CZ382" i="1" s="1"/>
  <c r="BB310" i="1"/>
  <c r="CO310" i="1" s="1"/>
  <c r="BX257" i="1"/>
  <c r="DK257" i="1" s="1"/>
  <c r="BB325" i="1"/>
  <c r="CO325" i="1" s="1"/>
  <c r="BS262" i="1"/>
  <c r="DF262" i="1" s="1"/>
  <c r="AU381" i="1"/>
  <c r="CH381" i="1" s="1"/>
  <c r="AY291" i="1"/>
  <c r="CL291" i="1" s="1"/>
  <c r="BF260" i="1"/>
  <c r="CS260" i="1" s="1"/>
  <c r="BZ398" i="1"/>
  <c r="DM398" i="1" s="1"/>
  <c r="BZ358" i="1"/>
  <c r="DM358" i="1" s="1"/>
  <c r="BQ343" i="1"/>
  <c r="DD343" i="1" s="1"/>
  <c r="BB319" i="1"/>
  <c r="CO319" i="1" s="1"/>
  <c r="BU326" i="1"/>
  <c r="CC281" i="1"/>
  <c r="DO281" i="1" s="1"/>
  <c r="K280" i="5" s="1"/>
  <c r="AU21" i="1"/>
  <c r="CH21" i="1" s="1"/>
  <c r="AW24" i="1"/>
  <c r="CJ24" i="1" s="1"/>
  <c r="BA256" i="1"/>
  <c r="CN256" i="1" s="1"/>
  <c r="AU170" i="1"/>
  <c r="CH170" i="1" s="1"/>
  <c r="BF67" i="1"/>
  <c r="CS67" i="1" s="1"/>
  <c r="BM45" i="1"/>
  <c r="CZ45" i="1" s="1"/>
  <c r="BP203" i="1"/>
  <c r="DC203" i="1" s="1"/>
  <c r="AT24" i="1"/>
  <c r="CG24" i="1" s="1"/>
  <c r="AT154" i="1"/>
  <c r="CG154" i="1" s="1"/>
  <c r="CC97" i="1"/>
  <c r="DO97" i="1" s="1"/>
  <c r="K96" i="5" s="1"/>
  <c r="BC111" i="1"/>
  <c r="CP111" i="1" s="1"/>
  <c r="BD179" i="1"/>
  <c r="CQ179" i="1" s="1"/>
  <c r="BB35" i="1"/>
  <c r="CO35" i="1" s="1"/>
  <c r="BY225" i="1"/>
  <c r="BY145" i="1"/>
  <c r="BF204" i="1"/>
  <c r="CS204" i="1" s="1"/>
  <c r="BX382" i="1"/>
  <c r="DK382" i="1" s="1"/>
  <c r="BQ333" i="1"/>
  <c r="DD333" i="1" s="1"/>
  <c r="BS261" i="1"/>
  <c r="DF261" i="1" s="1"/>
  <c r="AS320" i="1"/>
  <c r="AS23" i="1"/>
  <c r="BR62" i="1"/>
  <c r="DE62" i="1" s="1"/>
  <c r="BS251" i="1"/>
  <c r="DF251" i="1" s="1"/>
  <c r="AS311" i="1"/>
  <c r="BW318" i="1"/>
  <c r="DJ318" i="1" s="1"/>
  <c r="BE380" i="1"/>
  <c r="CR380" i="1" s="1"/>
  <c r="BP255" i="1"/>
  <c r="DC255" i="1" s="1"/>
  <c r="AW272" i="1"/>
  <c r="CJ272" i="1" s="1"/>
  <c r="BH54" i="1"/>
  <c r="CU54" i="1" s="1"/>
  <c r="BT51" i="1"/>
  <c r="DG51" i="1" s="1"/>
  <c r="AS181" i="1"/>
  <c r="BE147" i="1"/>
  <c r="CR147" i="1" s="1"/>
  <c r="CB124" i="1"/>
  <c r="DN124" i="1" s="1"/>
  <c r="J123" i="5" s="1"/>
  <c r="BA352" i="1"/>
  <c r="CN352" i="1" s="1"/>
  <c r="AX399" i="1"/>
  <c r="CK399" i="1" s="1"/>
  <c r="BG327" i="1"/>
  <c r="CT327" i="1" s="1"/>
  <c r="AU272" i="1"/>
  <c r="CH272" i="1" s="1"/>
  <c r="BH361" i="1"/>
  <c r="CU361" i="1" s="1"/>
  <c r="AZ122" i="1"/>
  <c r="CM122" i="1" s="1"/>
  <c r="BN196" i="1"/>
  <c r="DA196" i="1" s="1"/>
  <c r="BC105" i="1"/>
  <c r="CP105" i="1" s="1"/>
  <c r="BI132" i="1"/>
  <c r="CV132" i="1" s="1"/>
  <c r="AZ76" i="1"/>
  <c r="CM76" i="1" s="1"/>
  <c r="BN95" i="1"/>
  <c r="DA95" i="1" s="1"/>
  <c r="BF241" i="1"/>
  <c r="CS241" i="1" s="1"/>
  <c r="BR406" i="1"/>
  <c r="DE406" i="1" s="1"/>
  <c r="BT359" i="1"/>
  <c r="DG359" i="1" s="1"/>
  <c r="BS255" i="1"/>
  <c r="DF255" i="1" s="1"/>
  <c r="AU374" i="1"/>
  <c r="CH374" i="1" s="1"/>
  <c r="AY284" i="1"/>
  <c r="CL284" i="1" s="1"/>
  <c r="AS290" i="1"/>
  <c r="AW365" i="1"/>
  <c r="CJ365" i="1" s="1"/>
  <c r="BJ274" i="1"/>
  <c r="CW274" i="1" s="1"/>
  <c r="BE258" i="1"/>
  <c r="CR258" i="1" s="1"/>
  <c r="BC392" i="1"/>
  <c r="CP392" i="1" s="1"/>
  <c r="AZ363" i="1"/>
  <c r="CM363" i="1" s="1"/>
  <c r="AU311" i="1"/>
  <c r="CH311" i="1" s="1"/>
  <c r="AT273" i="1"/>
  <c r="CG273" i="1" s="1"/>
  <c r="AY364" i="1"/>
  <c r="CL364" i="1" s="1"/>
  <c r="BX112" i="1"/>
  <c r="DK112" i="1" s="1"/>
  <c r="CC77" i="1"/>
  <c r="DO77" i="1" s="1"/>
  <c r="K76" i="5" s="1"/>
  <c r="BY41" i="1"/>
  <c r="BJ32" i="1"/>
  <c r="CW32" i="1" s="1"/>
  <c r="BT319" i="1"/>
  <c r="DG319" i="1" s="1"/>
  <c r="BW234" i="1"/>
  <c r="DJ234" i="1" s="1"/>
  <c r="BC152" i="1"/>
  <c r="CP152" i="1" s="1"/>
  <c r="BF163" i="1"/>
  <c r="CS163" i="1" s="1"/>
  <c r="BV245" i="1"/>
  <c r="BF18" i="1"/>
  <c r="CS18" i="1" s="1"/>
  <c r="BU27" i="1"/>
  <c r="BD135" i="1"/>
  <c r="CQ135" i="1" s="1"/>
  <c r="BD13" i="1"/>
  <c r="CQ13" i="1" s="1"/>
  <c r="BT265" i="1"/>
  <c r="DG265" i="1" s="1"/>
  <c r="AY203" i="1"/>
  <c r="CL203" i="1" s="1"/>
  <c r="BO120" i="1"/>
  <c r="DB120" i="1" s="1"/>
  <c r="BR131" i="1"/>
  <c r="DE131" i="1" s="1"/>
  <c r="AS137" i="1"/>
  <c r="BY304" i="1"/>
  <c r="AZ192" i="1"/>
  <c r="CM192" i="1" s="1"/>
  <c r="BA193" i="1"/>
  <c r="CN193" i="1" s="1"/>
  <c r="BF215" i="1"/>
  <c r="CS215" i="1" s="1"/>
  <c r="BF79" i="1"/>
  <c r="CS79" i="1" s="1"/>
  <c r="AX48" i="1"/>
  <c r="CK48" i="1" s="1"/>
  <c r="BY59" i="1"/>
  <c r="BQ54" i="1"/>
  <c r="DD54" i="1" s="1"/>
  <c r="BU81" i="1"/>
  <c r="BJ243" i="1"/>
  <c r="CW243" i="1" s="1"/>
  <c r="BO227" i="1"/>
  <c r="DB227" i="1" s="1"/>
  <c r="BC143" i="1"/>
  <c r="CP143" i="1" s="1"/>
  <c r="BF154" i="1"/>
  <c r="CS154" i="1" s="1"/>
  <c r="BQ186" i="1"/>
  <c r="DD186" i="1" s="1"/>
  <c r="BQ39" i="1"/>
  <c r="DD39" i="1" s="1"/>
  <c r="AV213" i="1"/>
  <c r="CI213" i="1" s="1"/>
  <c r="BS171" i="1"/>
  <c r="DF171" i="1" s="1"/>
  <c r="AY89" i="1"/>
  <c r="CL89" i="1" s="1"/>
  <c r="BJ98" i="1"/>
  <c r="CW98" i="1" s="1"/>
  <c r="BW72" i="1"/>
  <c r="DJ72" i="1" s="1"/>
  <c r="BY75" i="1"/>
  <c r="BE91" i="1"/>
  <c r="CR91" i="1" s="1"/>
  <c r="BU129" i="1"/>
  <c r="BS248" i="1"/>
  <c r="DF248" i="1" s="1"/>
  <c r="BX296" i="1"/>
  <c r="DK296" i="1" s="1"/>
  <c r="BW158" i="1"/>
  <c r="DJ158" i="1" s="1"/>
  <c r="AX168" i="1"/>
  <c r="CK168" i="1" s="1"/>
  <c r="BF54" i="1"/>
  <c r="CS54" i="1" s="1"/>
  <c r="BP77" i="1"/>
  <c r="DC77" i="1" s="1"/>
  <c r="BB98" i="1"/>
  <c r="CO98" i="1" s="1"/>
  <c r="BQ408" i="1"/>
  <c r="DD408" i="1" s="1"/>
  <c r="BW254" i="1"/>
  <c r="DJ254" i="1" s="1"/>
  <c r="BC283" i="1"/>
  <c r="CP283" i="1" s="1"/>
  <c r="CB363" i="1"/>
  <c r="DN363" i="1" s="1"/>
  <c r="J362" i="5" s="1"/>
  <c r="AS405" i="1"/>
  <c r="BD310" i="1"/>
  <c r="CQ310" i="1" s="1"/>
  <c r="AV114" i="1"/>
  <c r="CI114" i="1" s="1"/>
  <c r="CC166" i="1"/>
  <c r="DO166" i="1" s="1"/>
  <c r="K165" i="5" s="1"/>
  <c r="BS208" i="1"/>
  <c r="DF208" i="1" s="1"/>
  <c r="BU33" i="1"/>
  <c r="BK160" i="1"/>
  <c r="CX160" i="1" s="1"/>
  <c r="BU359" i="1"/>
  <c r="BX385" i="1"/>
  <c r="DK385" i="1" s="1"/>
  <c r="BR262" i="1"/>
  <c r="DE262" i="1" s="1"/>
  <c r="BB312" i="1"/>
  <c r="CO312" i="1" s="1"/>
  <c r="BN336" i="1"/>
  <c r="DA336" i="1" s="1"/>
  <c r="BA62" i="1"/>
  <c r="CN62" i="1" s="1"/>
  <c r="BU12" i="1"/>
  <c r="BW140" i="1"/>
  <c r="DJ140" i="1" s="1"/>
  <c r="BK43" i="1"/>
  <c r="CX43" i="1" s="1"/>
  <c r="BP107" i="1"/>
  <c r="DC107" i="1" s="1"/>
  <c r="BN111" i="1"/>
  <c r="DA111" i="1" s="1"/>
  <c r="BW184" i="1"/>
  <c r="DJ184" i="1" s="1"/>
  <c r="BB395" i="1"/>
  <c r="CO395" i="1" s="1"/>
  <c r="AS340" i="1"/>
  <c r="CC318" i="1"/>
  <c r="DO318" i="1" s="1"/>
  <c r="K317" i="5" s="1"/>
  <c r="BI384" i="1"/>
  <c r="CV384" i="1" s="1"/>
  <c r="BU369" i="1"/>
  <c r="BI250" i="1"/>
  <c r="CV250" i="1" s="1"/>
  <c r="BL367" i="1"/>
  <c r="CY367" i="1" s="1"/>
  <c r="AS323" i="1"/>
  <c r="BU246" i="1"/>
  <c r="BC383" i="1"/>
  <c r="CP383" i="1" s="1"/>
  <c r="AW377" i="1"/>
  <c r="CJ377" i="1" s="1"/>
  <c r="AY302" i="1"/>
  <c r="CL302" i="1" s="1"/>
  <c r="BD340" i="1"/>
  <c r="CQ340" i="1" s="1"/>
  <c r="BK325" i="1"/>
  <c r="CX325" i="1" s="1"/>
  <c r="BP156" i="1"/>
  <c r="DC156" i="1" s="1"/>
  <c r="BT10" i="1"/>
  <c r="DG10" i="1" s="1"/>
  <c r="BM36" i="1"/>
  <c r="CZ36" i="1" s="1"/>
  <c r="AX27" i="1"/>
  <c r="CK27" i="1" s="1"/>
  <c r="AY242" i="1"/>
  <c r="CL242" i="1" s="1"/>
  <c r="AT249" i="1"/>
  <c r="CG249" i="1" s="1"/>
  <c r="BO157" i="1"/>
  <c r="DB157" i="1" s="1"/>
  <c r="BR168" i="1"/>
  <c r="DE168" i="1" s="1"/>
  <c r="BZ54" i="1"/>
  <c r="DM54" i="1" s="1"/>
  <c r="BR23" i="1"/>
  <c r="DE23" i="1" s="1"/>
  <c r="AW33" i="1"/>
  <c r="CJ33" i="1" s="1"/>
  <c r="BH162" i="1"/>
  <c r="CU162" i="1" s="1"/>
  <c r="CC23" i="1"/>
  <c r="DO23" i="1" s="1"/>
  <c r="K22" i="5" s="1"/>
  <c r="BI221" i="1"/>
  <c r="CV221" i="1" s="1"/>
  <c r="BK208" i="1"/>
  <c r="CX208" i="1" s="1"/>
  <c r="CB125" i="1"/>
  <c r="DN125" i="1" s="1"/>
  <c r="J124" i="5" s="1"/>
  <c r="AT137" i="1"/>
  <c r="CG137" i="1" s="1"/>
  <c r="BQ147" i="1"/>
  <c r="DD147" i="1" s="1"/>
  <c r="BL381" i="1"/>
  <c r="CY381" i="1" s="1"/>
  <c r="BL197" i="1"/>
  <c r="CY197" i="1" s="1"/>
  <c r="BI207" i="1"/>
  <c r="CV207" i="1" s="1"/>
  <c r="BZ231" i="1"/>
  <c r="DM231" i="1" s="1"/>
  <c r="BR84" i="1"/>
  <c r="DE84" i="1" s="1"/>
  <c r="BI54" i="1"/>
  <c r="CV54" i="1" s="1"/>
  <c r="BL57" i="1"/>
  <c r="CY57" i="1" s="1"/>
  <c r="AV50" i="1"/>
  <c r="CI50" i="1" s="1"/>
  <c r="BM75" i="1"/>
  <c r="CZ75" i="1" s="1"/>
  <c r="BL283" i="1"/>
  <c r="CY283" i="1" s="1"/>
  <c r="CB232" i="1"/>
  <c r="DN232" i="1" s="1"/>
  <c r="J231" i="5" s="1"/>
  <c r="BO148" i="1"/>
  <c r="DB148" i="1" s="1"/>
  <c r="BR159" i="1"/>
  <c r="DE159" i="1" s="1"/>
  <c r="AW215" i="1"/>
  <c r="CJ215" i="1" s="1"/>
  <c r="BE50" i="1"/>
  <c r="CR50" i="1" s="1"/>
  <c r="BH218" i="1"/>
  <c r="CU218" i="1" s="1"/>
  <c r="AU177" i="1"/>
  <c r="CH177" i="1" s="1"/>
  <c r="BK94" i="1"/>
  <c r="CX94" i="1" s="1"/>
  <c r="BV103" i="1"/>
  <c r="BA81" i="1"/>
  <c r="CN81" i="1" s="1"/>
  <c r="AV100" i="1"/>
  <c r="CI100" i="1" s="1"/>
  <c r="AW141" i="1"/>
  <c r="CJ141" i="1" s="1"/>
  <c r="BL151" i="1"/>
  <c r="CY151" i="1" s="1"/>
  <c r="AW255" i="1"/>
  <c r="CJ255" i="1" s="1"/>
  <c r="BD174" i="1"/>
  <c r="CQ174" i="1" s="1"/>
  <c r="AY164" i="1"/>
  <c r="CL164" i="1" s="1"/>
  <c r="AT176" i="1"/>
  <c r="CG176" i="1" s="1"/>
  <c r="BR59" i="1"/>
  <c r="DE59" i="1" s="1"/>
  <c r="CC98" i="1"/>
  <c r="DO98" i="1" s="1"/>
  <c r="K97" i="5" s="1"/>
  <c r="BJ230" i="1"/>
  <c r="CW230" i="1" s="1"/>
  <c r="BY355" i="1"/>
  <c r="AV351" i="1"/>
  <c r="CI351" i="1" s="1"/>
  <c r="BT337" i="1"/>
  <c r="DG337" i="1" s="1"/>
  <c r="AT363" i="1"/>
  <c r="CG363" i="1" s="1"/>
  <c r="BH298" i="1"/>
  <c r="CU298" i="1" s="1"/>
  <c r="BM300" i="1"/>
  <c r="CZ300" i="1" s="1"/>
  <c r="BA39" i="1"/>
  <c r="CN39" i="1" s="1"/>
  <c r="BA37" i="1"/>
  <c r="CN37" i="1" s="1"/>
  <c r="BS161" i="1"/>
  <c r="DF161" i="1" s="1"/>
  <c r="BI90" i="1"/>
  <c r="CV90" i="1" s="1"/>
  <c r="BC82" i="1"/>
  <c r="CP82" i="1" s="1"/>
  <c r="BJ373" i="1"/>
  <c r="CW373" i="1" s="1"/>
  <c r="BE240" i="1"/>
  <c r="CR240" i="1" s="1"/>
  <c r="BU302" i="1"/>
  <c r="BS314" i="1"/>
  <c r="DF314" i="1" s="1"/>
  <c r="CC404" i="1"/>
  <c r="DO404" i="1" s="1"/>
  <c r="K403" i="5" s="1"/>
  <c r="AV266" i="1"/>
  <c r="CI266" i="1" s="1"/>
  <c r="BT30" i="1"/>
  <c r="DG30" i="1" s="1"/>
  <c r="AT204" i="1"/>
  <c r="CG204" i="1" s="1"/>
  <c r="AZ57" i="1"/>
  <c r="CM57" i="1" s="1"/>
  <c r="BI48" i="1"/>
  <c r="CV48" i="1" s="1"/>
  <c r="BB74" i="1"/>
  <c r="CO74" i="1" s="1"/>
  <c r="AS183" i="1"/>
  <c r="BI284" i="1"/>
  <c r="CV284" i="1" s="1"/>
  <c r="BN339" i="1"/>
  <c r="DA339" i="1" s="1"/>
  <c r="BE284" i="1"/>
  <c r="CR284" i="1" s="1"/>
  <c r="BO386" i="1"/>
  <c r="DB386" i="1" s="1"/>
  <c r="BK305" i="1"/>
  <c r="CX305" i="1" s="1"/>
  <c r="BP335" i="1"/>
  <c r="DC335" i="1" s="1"/>
  <c r="BT357" i="1"/>
  <c r="DG357" i="1" s="1"/>
  <c r="BV295" i="1"/>
  <c r="BM289" i="1"/>
  <c r="CZ289" i="1" s="1"/>
  <c r="BP385" i="1"/>
  <c r="DC385" i="1" s="1"/>
  <c r="BQ383" i="1"/>
  <c r="DD383" i="1" s="1"/>
  <c r="BS321" i="1"/>
  <c r="DF321" i="1" s="1"/>
  <c r="BR283" i="1"/>
  <c r="DE283" i="1" s="1"/>
  <c r="BJ262" i="1"/>
  <c r="CW262" i="1" s="1"/>
  <c r="CB50" i="1"/>
  <c r="DN50" i="1" s="1"/>
  <c r="J49" i="5" s="1"/>
  <c r="BO49" i="1"/>
  <c r="DB49" i="1" s="1"/>
  <c r="BT140" i="1"/>
  <c r="DG140" i="1" s="1"/>
  <c r="AZ212" i="1"/>
  <c r="CM212" i="1" s="1"/>
  <c r="BW91" i="1"/>
  <c r="DJ91" i="1" s="1"/>
  <c r="BI79" i="1"/>
  <c r="CV79" i="1" s="1"/>
  <c r="AW109" i="1"/>
  <c r="CJ109" i="1" s="1"/>
  <c r="BW166" i="1"/>
  <c r="DJ166" i="1" s="1"/>
  <c r="AT242" i="1"/>
  <c r="CG242" i="1" s="1"/>
  <c r="BU124" i="1"/>
  <c r="BT247" i="1"/>
  <c r="DG247" i="1" s="1"/>
  <c r="BZ93" i="1"/>
  <c r="DM93" i="1" s="1"/>
  <c r="BK142" i="1"/>
  <c r="CX142" i="1" s="1"/>
  <c r="BA16" i="1"/>
  <c r="CN16" i="1" s="1"/>
  <c r="BS182" i="1"/>
  <c r="DF182" i="1" s="1"/>
  <c r="BF299" i="1"/>
  <c r="CS299" i="1" s="1"/>
  <c r="BQ88" i="1"/>
  <c r="DD88" i="1" s="1"/>
  <c r="AU80" i="1"/>
  <c r="CH80" i="1" s="1"/>
  <c r="BJ377" i="1"/>
  <c r="CW377" i="1" s="1"/>
  <c r="BE244" i="1"/>
  <c r="CR244" i="1" s="1"/>
  <c r="BU310" i="1"/>
  <c r="BS318" i="1"/>
  <c r="DF318" i="1" s="1"/>
  <c r="AT358" i="1"/>
  <c r="CG358" i="1" s="1"/>
  <c r="BH278" i="1"/>
  <c r="CU278" i="1" s="1"/>
  <c r="AS81" i="1"/>
  <c r="AW77" i="1"/>
  <c r="CJ77" i="1" s="1"/>
  <c r="BT212" i="1"/>
  <c r="DG212" i="1" s="1"/>
  <c r="AV160" i="1"/>
  <c r="CI160" i="1" s="1"/>
  <c r="BB239" i="1"/>
  <c r="CO239" i="1" s="1"/>
  <c r="BS300" i="1"/>
  <c r="DF300" i="1" s="1"/>
  <c r="AW352" i="1"/>
  <c r="CJ352" i="1" s="1"/>
  <c r="AT399" i="1"/>
  <c r="CG399" i="1" s="1"/>
  <c r="AV327" i="1"/>
  <c r="CI327" i="1" s="1"/>
  <c r="BC281" i="1"/>
  <c r="CP281" i="1" s="1"/>
  <c r="CC24" i="1"/>
  <c r="DO24" i="1" s="1"/>
  <c r="K23" i="5" s="1"/>
  <c r="AT179" i="1"/>
  <c r="CG179" i="1" s="1"/>
  <c r="AU218" i="1"/>
  <c r="CH218" i="1" s="1"/>
  <c r="BP132" i="1"/>
  <c r="DC132" i="1" s="1"/>
  <c r="BZ19" i="1"/>
  <c r="DM19" i="1" s="1"/>
  <c r="BR166" i="1"/>
  <c r="DE166" i="1" s="1"/>
  <c r="BL257" i="1"/>
  <c r="CY257" i="1" s="1"/>
  <c r="BH395" i="1"/>
  <c r="CU395" i="1" s="1"/>
  <c r="BK298" i="1"/>
  <c r="CX298" i="1" s="1"/>
  <c r="AS318" i="1"/>
  <c r="BY349" i="1"/>
  <c r="BV288" i="1"/>
  <c r="BV396" i="1"/>
  <c r="BM341" i="1"/>
  <c r="CZ341" i="1" s="1"/>
  <c r="AV322" i="1"/>
  <c r="CI322" i="1" s="1"/>
  <c r="BL264" i="1"/>
  <c r="CY264" i="1" s="1"/>
  <c r="BO405" i="1"/>
  <c r="DB405" i="1" s="1"/>
  <c r="BZ337" i="1"/>
  <c r="DM337" i="1" s="1"/>
  <c r="BK275" i="1"/>
  <c r="CX275" i="1" s="1"/>
  <c r="AS281" i="1"/>
  <c r="BM262" i="1"/>
  <c r="CZ262" i="1" s="1"/>
  <c r="BQ58" i="1"/>
  <c r="DD58" i="1" s="1"/>
  <c r="BL36" i="1"/>
  <c r="CY36" i="1" s="1"/>
  <c r="AS49" i="1"/>
  <c r="BN39" i="1"/>
  <c r="DA39" i="1" s="1"/>
  <c r="BZ243" i="1"/>
  <c r="DM243" i="1" s="1"/>
  <c r="BS227" i="1"/>
  <c r="DF227" i="1" s="1"/>
  <c r="AY145" i="1"/>
  <c r="CL145" i="1" s="1"/>
  <c r="BB156" i="1"/>
  <c r="CO156" i="1" s="1"/>
  <c r="BE201" i="1"/>
  <c r="CR201" i="1" s="1"/>
  <c r="BF10" i="1"/>
  <c r="CS10" i="1" s="1"/>
  <c r="BQ20" i="1"/>
  <c r="DD20" i="1" s="1"/>
  <c r="BX106" i="1"/>
  <c r="DK106" i="1" s="1"/>
  <c r="BD145" i="1"/>
  <c r="CQ145" i="1" s="1"/>
  <c r="BP235" i="1"/>
  <c r="DC235" i="1" s="1"/>
  <c r="AU196" i="1"/>
  <c r="CH196" i="1" s="1"/>
  <c r="BK113" i="1"/>
  <c r="CX113" i="1" s="1"/>
  <c r="BN124" i="1"/>
  <c r="DA124" i="1" s="1"/>
  <c r="AW112" i="1"/>
  <c r="CJ112" i="1" s="1"/>
  <c r="BI276" i="1"/>
  <c r="CV276" i="1" s="1"/>
  <c r="AV185" i="1"/>
  <c r="CI185" i="1" s="1"/>
  <c r="AS179" i="1"/>
  <c r="AX201" i="1"/>
  <c r="CK201" i="1" s="1"/>
  <c r="BB72" i="1"/>
  <c r="CO72" i="1" s="1"/>
  <c r="AT41" i="1"/>
  <c r="CG41" i="1" s="1"/>
  <c r="BI50" i="1"/>
  <c r="CV50" i="1" s="1"/>
  <c r="AZ112" i="1"/>
  <c r="CM112" i="1" s="1"/>
  <c r="BP150" i="1"/>
  <c r="DC150" i="1" s="1"/>
  <c r="BX229" i="1"/>
  <c r="DK229" i="1" s="1"/>
  <c r="BC190" i="1"/>
  <c r="CP190" i="1" s="1"/>
  <c r="BS107" i="1"/>
  <c r="DF107" i="1" s="1"/>
  <c r="BV118" i="1"/>
  <c r="BY81" i="1"/>
  <c r="AS258" i="1"/>
  <c r="BT175" i="1"/>
  <c r="DG175" i="1" s="1"/>
  <c r="BG167" i="1"/>
  <c r="CT167" i="1" s="1"/>
  <c r="BJ182" i="1"/>
  <c r="CW182" i="1" s="1"/>
  <c r="BZ62" i="1"/>
  <c r="DM62" i="1" s="1"/>
  <c r="BR31" i="1"/>
  <c r="DE31" i="1" s="1"/>
  <c r="AS34" i="1"/>
  <c r="BL169" i="1"/>
  <c r="CY169" i="1" s="1"/>
  <c r="BT25" i="1"/>
  <c r="DG25" i="1" s="1"/>
  <c r="BE222" i="1"/>
  <c r="CR222" i="1" s="1"/>
  <c r="BG209" i="1"/>
  <c r="CT209" i="1" s="1"/>
  <c r="BC123" i="1"/>
  <c r="CP123" i="1" s="1"/>
  <c r="BN132" i="1"/>
  <c r="DA132" i="1" s="1"/>
  <c r="BU138" i="1"/>
  <c r="BG25" i="1"/>
  <c r="CT25" i="1" s="1"/>
  <c r="BR126" i="1"/>
  <c r="DE126" i="1" s="1"/>
  <c r="AS396" i="1"/>
  <c r="BD292" i="1"/>
  <c r="CQ292" i="1" s="1"/>
  <c r="BW332" i="1"/>
  <c r="DJ332" i="1" s="1"/>
  <c r="BN345" i="1"/>
  <c r="DA345" i="1" s="1"/>
  <c r="BT384" i="1"/>
  <c r="DG384" i="1" s="1"/>
  <c r="BN261" i="1"/>
  <c r="DA261" i="1" s="1"/>
  <c r="AT171" i="1"/>
  <c r="CG171" i="1" s="1"/>
  <c r="BR20" i="1"/>
  <c r="DE20" i="1" s="1"/>
  <c r="BF237" i="1"/>
  <c r="CS237" i="1" s="1"/>
  <c r="AW66" i="1"/>
  <c r="CJ66" i="1" s="1"/>
  <c r="AS207" i="1"/>
  <c r="BN327" i="1"/>
  <c r="DA327" i="1" s="1"/>
  <c r="AT384" i="1"/>
  <c r="CG384" i="1" s="1"/>
  <c r="AS308" i="1"/>
  <c r="BV283" i="1"/>
  <c r="BY345" i="1"/>
  <c r="BO10" i="1"/>
  <c r="DB10" i="1" s="1"/>
  <c r="BA41" i="1"/>
  <c r="CN41" i="1" s="1"/>
  <c r="BC169" i="1"/>
  <c r="CP169" i="1" s="1"/>
  <c r="BK16" i="1"/>
  <c r="CX16" i="1" s="1"/>
  <c r="AV136" i="1"/>
  <c r="CI136" i="1" s="1"/>
  <c r="BV125" i="1"/>
  <c r="AU199" i="1"/>
  <c r="CH199" i="1" s="1"/>
  <c r="CB350" i="1"/>
  <c r="DN350" i="1" s="1"/>
  <c r="J349" i="5" s="1"/>
  <c r="BD331" i="1"/>
  <c r="CQ331" i="1" s="1"/>
  <c r="CB351" i="1"/>
  <c r="DN351" i="1" s="1"/>
  <c r="J350" i="5" s="1"/>
  <c r="BR344" i="1"/>
  <c r="DE344" i="1" s="1"/>
  <c r="BM294" i="1"/>
  <c r="CZ294" i="1" s="1"/>
  <c r="BQ239" i="1"/>
  <c r="DD239" i="1" s="1"/>
  <c r="AX387" i="1"/>
  <c r="CK387" i="1" s="1"/>
  <c r="BX25" i="1"/>
  <c r="DK25" i="1" s="1"/>
  <c r="AU233" i="1"/>
  <c r="CH233" i="1" s="1"/>
  <c r="BN16" i="1"/>
  <c r="DA16" i="1" s="1"/>
  <c r="BZ193" i="1"/>
  <c r="DM193" i="1" s="1"/>
  <c r="BI133" i="1"/>
  <c r="CV133" i="1" s="1"/>
  <c r="BQ189" i="1"/>
  <c r="DD189" i="1" s="1"/>
  <c r="AT237" i="1"/>
  <c r="CG237" i="1" s="1"/>
  <c r="BN152" i="1"/>
  <c r="DA152" i="1" s="1"/>
  <c r="BG87" i="1"/>
  <c r="CT87" i="1" s="1"/>
  <c r="BQ112" i="1"/>
  <c r="DD112" i="1" s="1"/>
  <c r="BF166" i="1"/>
  <c r="CS166" i="1" s="1"/>
  <c r="AS288" i="1"/>
  <c r="BS256" i="1"/>
  <c r="DF256" i="1" s="1"/>
  <c r="AZ298" i="1"/>
  <c r="CM298" i="1" s="1"/>
  <c r="BW257" i="1"/>
  <c r="DJ257" i="1" s="1"/>
  <c r="BE111" i="1"/>
  <c r="CR111" i="1" s="1"/>
  <c r="BJ88" i="1"/>
  <c r="CW88" i="1" s="1"/>
  <c r="BW262" i="1"/>
  <c r="DJ262" i="1" s="1"/>
  <c r="BU330" i="1"/>
  <c r="BW398" i="1"/>
  <c r="DJ398" i="1" s="1"/>
  <c r="BF255" i="1"/>
  <c r="CS255" i="1" s="1"/>
  <c r="BP29" i="1"/>
  <c r="DC29" i="1" s="1"/>
  <c r="AS256" i="1"/>
  <c r="BM196" i="1"/>
  <c r="CZ196" i="1" s="1"/>
  <c r="BU170" i="1"/>
  <c r="BN148" i="1"/>
  <c r="DA148" i="1" s="1"/>
  <c r="BC139" i="1"/>
  <c r="CP139" i="1" s="1"/>
  <c r="BG225" i="1"/>
  <c r="CT225" i="1" s="1"/>
  <c r="BR241" i="1"/>
  <c r="DE241" i="1" s="1"/>
  <c r="AY60" i="1"/>
  <c r="CL60" i="1" s="1"/>
  <c r="BL38" i="1"/>
  <c r="CY38" i="1" s="1"/>
  <c r="AS50" i="1"/>
  <c r="BN40" i="1"/>
  <c r="DA40" i="1" s="1"/>
  <c r="BV71" i="1"/>
  <c r="BV203" i="1"/>
  <c r="BQ181" i="1"/>
  <c r="DD181" i="1" s="1"/>
  <c r="BP184" i="1"/>
  <c r="DC184" i="1" s="1"/>
  <c r="BU281" i="1"/>
  <c r="BI117" i="1"/>
  <c r="CV117" i="1" s="1"/>
  <c r="BR127" i="1"/>
  <c r="DE127" i="1" s="1"/>
  <c r="BO116" i="1"/>
  <c r="DB116" i="1" s="1"/>
  <c r="AY199" i="1"/>
  <c r="CL199" i="1" s="1"/>
  <c r="BF243" i="1"/>
  <c r="CS243" i="1" s="1"/>
  <c r="BP164" i="1"/>
  <c r="DC164" i="1" s="1"/>
  <c r="BD119" i="1"/>
  <c r="CQ119" i="1" s="1"/>
  <c r="BU23" i="1"/>
  <c r="BF14" i="1"/>
  <c r="CS14" i="1" s="1"/>
  <c r="BU213" i="1"/>
  <c r="BF159" i="1"/>
  <c r="CS159" i="1" s="1"/>
  <c r="BC148" i="1"/>
  <c r="CP148" i="1" s="1"/>
  <c r="BG234" i="1"/>
  <c r="CT234" i="1" s="1"/>
  <c r="BP306" i="1"/>
  <c r="DC306" i="1" s="1"/>
  <c r="BR34" i="1"/>
  <c r="DE34" i="1" s="1"/>
  <c r="BZ97" i="1"/>
  <c r="DM97" i="1" s="1"/>
  <c r="BW86" i="1"/>
  <c r="DJ86" i="1" s="1"/>
  <c r="BB250" i="1"/>
  <c r="CO250" i="1" s="1"/>
  <c r="CC208" i="1"/>
  <c r="DO208" i="1" s="1"/>
  <c r="K207" i="5" s="1"/>
  <c r="AU19" i="1"/>
  <c r="CH19" i="1" s="1"/>
  <c r="BC46" i="1"/>
  <c r="CP46" i="1" s="1"/>
  <c r="BI198" i="1"/>
  <c r="CV198" i="1" s="1"/>
  <c r="BX165" i="1"/>
  <c r="DK165" i="1" s="1"/>
  <c r="AS147" i="1"/>
  <c r="BR136" i="1"/>
  <c r="DE136" i="1" s="1"/>
  <c r="BO125" i="1"/>
  <c r="DB125" i="1" s="1"/>
  <c r="AY208" i="1"/>
  <c r="CL208" i="1" s="1"/>
  <c r="BX318" i="1"/>
  <c r="DK318" i="1" s="1"/>
  <c r="AS62" i="1"/>
  <c r="BM74" i="1"/>
  <c r="CZ74" i="1" s="1"/>
  <c r="BE87" i="1"/>
  <c r="CR87" i="1" s="1"/>
  <c r="BM127" i="1"/>
  <c r="CZ127" i="1" s="1"/>
  <c r="BA238" i="1"/>
  <c r="CN238" i="1" s="1"/>
  <c r="BW255" i="1"/>
  <c r="DJ255" i="1" s="1"/>
  <c r="AU335" i="1"/>
  <c r="CH335" i="1" s="1"/>
  <c r="CB359" i="1"/>
  <c r="DN359" i="1" s="1"/>
  <c r="J358" i="5" s="1"/>
  <c r="BF371" i="1"/>
  <c r="CS371" i="1" s="1"/>
  <c r="BV406" i="1"/>
  <c r="BX275" i="1"/>
  <c r="DK275" i="1" s="1"/>
  <c r="BW317" i="1"/>
  <c r="DJ317" i="1" s="1"/>
  <c r="BC405" i="1"/>
  <c r="CP405" i="1" s="1"/>
  <c r="AS309" i="1"/>
  <c r="CB352" i="1"/>
  <c r="DN352" i="1" s="1"/>
  <c r="J351" i="5" s="1"/>
  <c r="BI243" i="1"/>
  <c r="CV243" i="1" s="1"/>
  <c r="BK345" i="1"/>
  <c r="CX345" i="1" s="1"/>
  <c r="BN376" i="1"/>
  <c r="DA376" i="1" s="1"/>
  <c r="AV203" i="1"/>
  <c r="CI203" i="1" s="1"/>
  <c r="AY79" i="1"/>
  <c r="CL79" i="1" s="1"/>
  <c r="BK59" i="1"/>
  <c r="CX59" i="1" s="1"/>
  <c r="AU73" i="1"/>
  <c r="CH73" i="1" s="1"/>
  <c r="AV222" i="1"/>
  <c r="CI222" i="1" s="1"/>
  <c r="BM88" i="1"/>
  <c r="CZ88" i="1" s="1"/>
  <c r="AX229" i="1"/>
  <c r="CK229" i="1" s="1"/>
  <c r="BV278" i="1"/>
  <c r="AS270" i="1"/>
  <c r="AU369" i="1"/>
  <c r="CH369" i="1" s="1"/>
  <c r="BS351" i="1"/>
  <c r="DF351" i="1" s="1"/>
  <c r="BB298" i="1"/>
  <c r="CO298" i="1" s="1"/>
  <c r="BT257" i="1"/>
  <c r="DG257" i="1" s="1"/>
  <c r="BY127" i="1"/>
  <c r="AV249" i="1"/>
  <c r="CI249" i="1" s="1"/>
  <c r="BN94" i="1"/>
  <c r="DA94" i="1" s="1"/>
  <c r="BY140" i="1"/>
  <c r="BM51" i="1"/>
  <c r="CZ51" i="1" s="1"/>
  <c r="BN340" i="1"/>
  <c r="DA340" i="1" s="1"/>
  <c r="BB316" i="1"/>
  <c r="CO316" i="1" s="1"/>
  <c r="BR266" i="1"/>
  <c r="DE266" i="1" s="1"/>
  <c r="BX389" i="1"/>
  <c r="DK389" i="1" s="1"/>
  <c r="CC371" i="1"/>
  <c r="DO371" i="1" s="1"/>
  <c r="K370" i="5" s="1"/>
  <c r="BC158" i="1"/>
  <c r="CP158" i="1" s="1"/>
  <c r="BE33" i="1"/>
  <c r="CR33" i="1" s="1"/>
  <c r="BI230" i="1"/>
  <c r="CV230" i="1" s="1"/>
  <c r="BK217" i="1"/>
  <c r="CX217" i="1" s="1"/>
  <c r="CB134" i="1"/>
  <c r="DN134" i="1" s="1"/>
  <c r="J133" i="5" s="1"/>
  <c r="AT146" i="1"/>
  <c r="CG146" i="1" s="1"/>
  <c r="BQ165" i="1"/>
  <c r="DD165" i="1" s="1"/>
  <c r="AX198" i="1"/>
  <c r="CK198" i="1" s="1"/>
  <c r="BE207" i="1"/>
  <c r="CR207" i="1" s="1"/>
  <c r="AY47" i="1"/>
  <c r="CL47" i="1" s="1"/>
  <c r="BG20" i="1"/>
  <c r="CT20" i="1" s="1"/>
  <c r="BH209" i="1"/>
  <c r="CU209" i="1" s="1"/>
  <c r="AX235" i="1"/>
  <c r="CK235" i="1" s="1"/>
  <c r="BK85" i="1"/>
  <c r="CX85" i="1" s="1"/>
  <c r="BV94" i="1"/>
  <c r="BJ28" i="1"/>
  <c r="CW28" i="1" s="1"/>
  <c r="BD47" i="1"/>
  <c r="CQ47" i="1" s="1"/>
  <c r="BD42" i="1"/>
  <c r="CQ42" i="1" s="1"/>
  <c r="CB52" i="1"/>
  <c r="DN52" i="1" s="1"/>
  <c r="J51" i="5" s="1"/>
  <c r="BZ42" i="1"/>
  <c r="DM42" i="1" s="1"/>
  <c r="BZ75" i="1"/>
  <c r="DM75" i="1" s="1"/>
  <c r="BJ208" i="1"/>
  <c r="CW208" i="1" s="1"/>
  <c r="BE186" i="1"/>
  <c r="CR186" i="1" s="1"/>
  <c r="BT188" i="1"/>
  <c r="DG188" i="1" s="1"/>
  <c r="AW291" i="1"/>
  <c r="CJ291" i="1" s="1"/>
  <c r="BG55" i="1"/>
  <c r="CT55" i="1" s="1"/>
  <c r="AX188" i="1"/>
  <c r="CK188" i="1" s="1"/>
  <c r="BP115" i="1"/>
  <c r="DC115" i="1" s="1"/>
  <c r="BQ97" i="1"/>
  <c r="DD97" i="1" s="1"/>
  <c r="AT112" i="1"/>
  <c r="CG112" i="1" s="1"/>
  <c r="CB100" i="1"/>
  <c r="DN100" i="1" s="1"/>
  <c r="J99" i="5" s="1"/>
  <c r="BK183" i="1"/>
  <c r="CX183" i="1" s="1"/>
  <c r="BD221" i="1"/>
  <c r="CQ221" i="1" s="1"/>
  <c r="BF398" i="1"/>
  <c r="CS398" i="1" s="1"/>
  <c r="BF358" i="1"/>
  <c r="CS358" i="1" s="1"/>
  <c r="AW343" i="1"/>
  <c r="CJ343" i="1" s="1"/>
  <c r="BR318" i="1"/>
  <c r="DE318" i="1" s="1"/>
  <c r="BD325" i="1"/>
  <c r="CQ325" i="1" s="1"/>
  <c r="BT279" i="1"/>
  <c r="DG279" i="1" s="1"/>
  <c r="BQ390" i="1"/>
  <c r="DD390" i="1" s="1"/>
  <c r="BR333" i="1"/>
  <c r="DE333" i="1" s="1"/>
  <c r="BC271" i="1"/>
  <c r="CP271" i="1" s="1"/>
  <c r="BM272" i="1"/>
  <c r="CZ272" i="1" s="1"/>
  <c r="AW254" i="1"/>
  <c r="CJ254" i="1" s="1"/>
  <c r="BX399" i="1"/>
  <c r="DK399" i="1" s="1"/>
  <c r="BM390" i="1"/>
  <c r="CZ390" i="1" s="1"/>
  <c r="BO299" i="1"/>
  <c r="DB299" i="1" s="1"/>
  <c r="BQ330" i="1"/>
  <c r="DD330" i="1" s="1"/>
  <c r="BA320" i="1"/>
  <c r="CN320" i="1" s="1"/>
  <c r="AS393" i="1"/>
  <c r="BE362" i="1"/>
  <c r="CR362" i="1" s="1"/>
  <c r="AZ346" i="1"/>
  <c r="CM346" i="1" s="1"/>
  <c r="BB299" i="1"/>
  <c r="CO299" i="1" s="1"/>
  <c r="BD286" i="1"/>
  <c r="CQ286" i="1" s="1"/>
  <c r="BH244" i="1"/>
  <c r="CU244" i="1" s="1"/>
  <c r="BK18" i="1"/>
  <c r="CX18" i="1" s="1"/>
  <c r="BY156" i="1"/>
  <c r="BY124" i="1"/>
  <c r="BI86" i="1"/>
  <c r="CV86" i="1" s="1"/>
  <c r="BA77" i="1"/>
  <c r="CN77" i="1" s="1"/>
  <c r="BQ64" i="1"/>
  <c r="DD64" i="1" s="1"/>
  <c r="BF92" i="1"/>
  <c r="CS92" i="1" s="1"/>
  <c r="BC81" i="1"/>
  <c r="CP81" i="1" s="1"/>
  <c r="BA219" i="1"/>
  <c r="CN219" i="1" s="1"/>
  <c r="BP201" i="1"/>
  <c r="DC201" i="1" s="1"/>
  <c r="AV241" i="1"/>
  <c r="CI241" i="1" s="1"/>
  <c r="BC18" i="1"/>
  <c r="CP18" i="1" s="1"/>
  <c r="BQ156" i="1"/>
  <c r="DD156" i="1" s="1"/>
  <c r="BX137" i="1"/>
  <c r="DK137" i="1" s="1"/>
  <c r="BY119" i="1"/>
  <c r="AX123" i="1"/>
  <c r="CK123" i="1" s="1"/>
  <c r="AU112" i="1"/>
  <c r="CH112" i="1" s="1"/>
  <c r="BO194" i="1"/>
  <c r="DB194" i="1" s="1"/>
  <c r="AZ234" i="1"/>
  <c r="CM234" i="1" s="1"/>
  <c r="BM399" i="1"/>
  <c r="CZ399" i="1" s="1"/>
  <c r="BQ373" i="1"/>
  <c r="DD373" i="1" s="1"/>
  <c r="AV369" i="1"/>
  <c r="CI369" i="1" s="1"/>
  <c r="BV305" i="1"/>
  <c r="BH299" i="1"/>
  <c r="CU299" i="1" s="1"/>
  <c r="CC250" i="1"/>
  <c r="DO250" i="1" s="1"/>
  <c r="K249" i="5" s="1"/>
  <c r="BV373" i="1"/>
  <c r="AS366" i="1"/>
  <c r="CB339" i="1"/>
  <c r="DN339" i="1" s="1"/>
  <c r="J338" i="5" s="1"/>
  <c r="BC258" i="1"/>
  <c r="CP258" i="1" s="1"/>
  <c r="BQ240" i="1"/>
  <c r="DD240" i="1" s="1"/>
  <c r="BO376" i="1"/>
  <c r="DB376" i="1" s="1"/>
  <c r="BB349" i="1"/>
  <c r="CO349" i="1" s="1"/>
  <c r="BS286" i="1"/>
  <c r="DF286" i="1" s="1"/>
  <c r="BI303" i="1"/>
  <c r="CV303" i="1" s="1"/>
  <c r="BA300" i="1"/>
  <c r="CN300" i="1" s="1"/>
  <c r="BD388" i="1"/>
  <c r="CQ388" i="1" s="1"/>
  <c r="AU396" i="1"/>
  <c r="CH396" i="1" s="1"/>
  <c r="BG324" i="1"/>
  <c r="CT324" i="1" s="1"/>
  <c r="BF286" i="1"/>
  <c r="CS286" i="1" s="1"/>
  <c r="AX265" i="1"/>
  <c r="CK265" i="1" s="1"/>
  <c r="BG71" i="1"/>
  <c r="CT71" i="1" s="1"/>
  <c r="AY61" i="1"/>
  <c r="CL61" i="1" s="1"/>
  <c r="BN225" i="1"/>
  <c r="DA225" i="1" s="1"/>
  <c r="BB185" i="1"/>
  <c r="CO185" i="1" s="1"/>
  <c r="AU58" i="1"/>
  <c r="CH58" i="1" s="1"/>
  <c r="BP54" i="1"/>
  <c r="DC54" i="1" s="1"/>
  <c r="AW213" i="1"/>
  <c r="CJ213" i="1" s="1"/>
  <c r="BB177" i="1"/>
  <c r="CO177" i="1" s="1"/>
  <c r="BI169" i="1"/>
  <c r="CV169" i="1" s="1"/>
  <c r="BZ147" i="1"/>
  <c r="DM147" i="1" s="1"/>
  <c r="BW136" i="1"/>
  <c r="DJ136" i="1" s="1"/>
  <c r="BG219" i="1"/>
  <c r="CT219" i="1" s="1"/>
  <c r="BE232" i="1"/>
  <c r="CR232" i="1" s="1"/>
  <c r="BL47" i="1"/>
  <c r="CY47" i="1" s="1"/>
  <c r="BH27" i="1"/>
  <c r="CU27" i="1" s="1"/>
  <c r="BI44" i="1"/>
  <c r="CV44" i="1" s="1"/>
  <c r="BJ35" i="1"/>
  <c r="CW35" i="1" s="1"/>
  <c r="BR66" i="1"/>
  <c r="DE66" i="1" s="1"/>
  <c r="AT190" i="1"/>
  <c r="CG190" i="1" s="1"/>
  <c r="BI171" i="1"/>
  <c r="CV171" i="1" s="1"/>
  <c r="BL179" i="1"/>
  <c r="CY179" i="1" s="1"/>
  <c r="BM265" i="1"/>
  <c r="CZ265" i="1" s="1"/>
  <c r="BW372" i="1"/>
  <c r="DJ372" i="1" s="1"/>
  <c r="BF345" i="1"/>
  <c r="CS345" i="1" s="1"/>
  <c r="CB282" i="1"/>
  <c r="DN282" i="1" s="1"/>
  <c r="J281" i="5" s="1"/>
  <c r="BY295" i="1"/>
  <c r="AW285" i="1"/>
  <c r="CJ285" i="1" s="1"/>
  <c r="BN392" i="1"/>
  <c r="DA392" i="1" s="1"/>
  <c r="BK363" i="1"/>
  <c r="CX363" i="1" s="1"/>
  <c r="BC311" i="1"/>
  <c r="CP311" i="1" s="1"/>
  <c r="BB273" i="1"/>
  <c r="CO273" i="1" s="1"/>
  <c r="BX366" i="1"/>
  <c r="DK366" i="1" s="1"/>
  <c r="BE395" i="1"/>
  <c r="CR395" i="1" s="1"/>
  <c r="BI365" i="1"/>
  <c r="CV365" i="1" s="1"/>
  <c r="BL351" i="1"/>
  <c r="CY351" i="1" s="1"/>
  <c r="BN301" i="1"/>
  <c r="DA301" i="1" s="1"/>
  <c r="CC290" i="1"/>
  <c r="DO290" i="1" s="1"/>
  <c r="K289" i="5" s="1"/>
  <c r="BT246" i="1"/>
  <c r="DG246" i="1" s="1"/>
  <c r="BZ378" i="1"/>
  <c r="DM378" i="1" s="1"/>
  <c r="BZ325" i="1"/>
  <c r="DM325" i="1" s="1"/>
  <c r="BO350" i="1"/>
  <c r="DB350" i="1" s="1"/>
  <c r="BG263" i="1"/>
  <c r="CT263" i="1" s="1"/>
  <c r="BU245" i="1"/>
  <c r="BE97" i="1"/>
  <c r="CR97" i="1" s="1"/>
  <c r="BM85" i="1"/>
  <c r="CZ85" i="1" s="1"/>
  <c r="BH14" i="1"/>
  <c r="CU14" i="1" s="1"/>
  <c r="BL137" i="1"/>
  <c r="CY137" i="1" s="1"/>
  <c r="BM30" i="1"/>
  <c r="CZ30" i="1" s="1"/>
  <c r="BP51" i="1"/>
  <c r="DC51" i="1" s="1"/>
  <c r="BN82" i="1"/>
  <c r="DA82" i="1" s="1"/>
  <c r="BN230" i="1"/>
  <c r="DA230" i="1" s="1"/>
  <c r="BA203" i="1"/>
  <c r="CN203" i="1" s="1"/>
  <c r="BH195" i="1"/>
  <c r="CU195" i="1" s="1"/>
  <c r="BX359" i="1"/>
  <c r="DK359" i="1" s="1"/>
  <c r="BP122" i="1"/>
  <c r="DC122" i="1" s="1"/>
  <c r="AS162" i="1"/>
  <c r="AZ143" i="1"/>
  <c r="CM143" i="1" s="1"/>
  <c r="BU128" i="1"/>
  <c r="BF129" i="1"/>
  <c r="CS129" i="1" s="1"/>
  <c r="BC118" i="1"/>
  <c r="CP118" i="1" s="1"/>
  <c r="BG204" i="1"/>
  <c r="CT204" i="1" s="1"/>
  <c r="BD261" i="1"/>
  <c r="CQ261" i="1" s="1"/>
  <c r="BT407" i="1"/>
  <c r="DG407" i="1" s="1"/>
  <c r="BH360" i="1"/>
  <c r="CU360" i="1" s="1"/>
  <c r="BD343" i="1"/>
  <c r="CQ343" i="1" s="1"/>
  <c r="BV297" i="1"/>
  <c r="BH283" i="1"/>
  <c r="CU283" i="1" s="1"/>
  <c r="BV405" i="1"/>
  <c r="BV365" i="1"/>
  <c r="AX351" i="1"/>
  <c r="CK351" i="1" s="1"/>
  <c r="BM326" i="1"/>
  <c r="CZ326" i="1" s="1"/>
  <c r="BW352" i="1"/>
  <c r="DJ352" i="1" s="1"/>
  <c r="BD311" i="1"/>
  <c r="CQ311" i="1" s="1"/>
  <c r="BO368" i="1"/>
  <c r="DB368" i="1" s="1"/>
  <c r="AX341" i="1"/>
  <c r="CK341" i="1" s="1"/>
  <c r="BS278" i="1"/>
  <c r="DF278" i="1" s="1"/>
  <c r="BI287" i="1"/>
  <c r="CV287" i="1" s="1"/>
  <c r="BM221" i="1"/>
  <c r="CZ221" i="1" s="1"/>
  <c r="BO208" i="1"/>
  <c r="DB208" i="1" s="1"/>
  <c r="AU126" i="1"/>
  <c r="CH126" i="1" s="1"/>
  <c r="AX137" i="1"/>
  <c r="CK137" i="1" s="1"/>
  <c r="BY147" i="1"/>
  <c r="BT166" i="1"/>
  <c r="DG166" i="1" s="1"/>
  <c r="AW193" i="1"/>
  <c r="CJ193" i="1" s="1"/>
  <c r="BO43" i="1"/>
  <c r="DB43" i="1" s="1"/>
  <c r="AU39" i="1"/>
  <c r="CH39" i="1" s="1"/>
  <c r="BT214" i="1"/>
  <c r="DG214" i="1" s="1"/>
  <c r="BG173" i="1"/>
  <c r="CT173" i="1" s="1"/>
  <c r="BW90" i="1"/>
  <c r="DJ90" i="1" s="1"/>
  <c r="AX100" i="1"/>
  <c r="CK100" i="1" s="1"/>
  <c r="AX39" i="1"/>
  <c r="CK39" i="1" s="1"/>
  <c r="BP36" i="1"/>
  <c r="DC36" i="1" s="1"/>
  <c r="BP31" i="1"/>
  <c r="DC31" i="1" s="1"/>
  <c r="AS47" i="1"/>
  <c r="BN37" i="1"/>
  <c r="DA37" i="1" s="1"/>
  <c r="BN70" i="1"/>
  <c r="DA70" i="1" s="1"/>
  <c r="BV197" i="1"/>
  <c r="BQ175" i="1"/>
  <c r="DD175" i="1" s="1"/>
  <c r="BH183" i="1"/>
  <c r="CU183" i="1" s="1"/>
  <c r="BU269" i="1"/>
  <c r="AU29" i="1"/>
  <c r="CH29" i="1" s="1"/>
  <c r="BU143" i="1"/>
  <c r="CC104" i="1"/>
  <c r="DO104" i="1" s="1"/>
  <c r="K103" i="5" s="1"/>
  <c r="AS87" i="1"/>
  <c r="BR106" i="1"/>
  <c r="DE106" i="1" s="1"/>
  <c r="BO95" i="1"/>
  <c r="DB95" i="1" s="1"/>
  <c r="AY178" i="1"/>
  <c r="CL178" i="1" s="1"/>
  <c r="CC215" i="1"/>
  <c r="DO215" i="1" s="1"/>
  <c r="K214" i="5" s="1"/>
  <c r="BR403" i="1"/>
  <c r="DE403" i="1" s="1"/>
  <c r="BR363" i="1"/>
  <c r="DE363" i="1" s="1"/>
  <c r="BI348" i="1"/>
  <c r="CV348" i="1" s="1"/>
  <c r="AT324" i="1"/>
  <c r="CG324" i="1" s="1"/>
  <c r="BG343" i="1"/>
  <c r="CT343" i="1" s="1"/>
  <c r="AV301" i="1"/>
  <c r="CI301" i="1" s="1"/>
  <c r="BK366" i="1"/>
  <c r="CX366" i="1" s="1"/>
  <c r="AT339" i="1"/>
  <c r="CG339" i="1" s="1"/>
  <c r="BO276" i="1"/>
  <c r="DB276" i="1" s="1"/>
  <c r="BA283" i="1"/>
  <c r="CN283" i="1" s="1"/>
  <c r="BU264" i="1"/>
  <c r="AU386" i="1"/>
  <c r="CH386" i="1" s="1"/>
  <c r="BQ382" i="1"/>
  <c r="DD382" i="1" s="1"/>
  <c r="CB304" i="1"/>
  <c r="DN304" i="1" s="1"/>
  <c r="J303" i="5" s="1"/>
  <c r="BC352" i="1"/>
  <c r="CP352" i="1" s="1"/>
  <c r="BH333" i="1"/>
  <c r="CU333" i="1" s="1"/>
  <c r="BE398" i="1"/>
  <c r="CR398" i="1" s="1"/>
  <c r="BA371" i="1"/>
  <c r="CN371" i="1" s="1"/>
  <c r="BK361" i="1"/>
  <c r="CX361" i="1" s="1"/>
  <c r="BN304" i="1"/>
  <c r="DA304" i="1" s="1"/>
  <c r="CC296" i="1"/>
  <c r="DO296" i="1" s="1"/>
  <c r="K295" i="5" s="1"/>
  <c r="BT249" i="1"/>
  <c r="DG249" i="1" s="1"/>
  <c r="BL115" i="1"/>
  <c r="CY115" i="1" s="1"/>
  <c r="AX228" i="1"/>
  <c r="CK228" i="1" s="1"/>
  <c r="AS132" i="1"/>
  <c r="BM93" i="1"/>
  <c r="CZ93" i="1" s="1"/>
  <c r="BT80" i="1"/>
  <c r="DG80" i="1" s="1"/>
  <c r="AU67" i="1"/>
  <c r="CH67" i="1" s="1"/>
  <c r="AX94" i="1"/>
  <c r="CK94" i="1" s="1"/>
  <c r="AU83" i="1"/>
  <c r="CH83" i="1" s="1"/>
  <c r="BF225" i="1"/>
  <c r="CS225" i="1" s="1"/>
  <c r="BH203" i="1"/>
  <c r="CU203" i="1" s="1"/>
  <c r="BP244" i="1"/>
  <c r="DC244" i="1" s="1"/>
  <c r="BW21" i="1"/>
  <c r="DJ21" i="1" s="1"/>
  <c r="BA160" i="1"/>
  <c r="CN160" i="1" s="1"/>
  <c r="BP155" i="1"/>
  <c r="DC155" i="1" s="1"/>
  <c r="BQ137" i="1"/>
  <c r="DD137" i="1" s="1"/>
  <c r="AT132" i="1"/>
  <c r="CG132" i="1" s="1"/>
  <c r="CB120" i="1"/>
  <c r="DN120" i="1" s="1"/>
  <c r="J119" i="5" s="1"/>
  <c r="BK203" i="1"/>
  <c r="CX203" i="1" s="1"/>
  <c r="BH268" i="1"/>
  <c r="CU268" i="1" s="1"/>
  <c r="AV405" i="1"/>
  <c r="CI405" i="1" s="1"/>
  <c r="BA359" i="1"/>
  <c r="CN359" i="1" s="1"/>
  <c r="BL341" i="1"/>
  <c r="CY341" i="1" s="1"/>
  <c r="BZ296" i="1"/>
  <c r="DM296" i="1" s="1"/>
  <c r="BP281" i="1"/>
  <c r="DC281" i="1" s="1"/>
  <c r="BZ404" i="1"/>
  <c r="DM404" i="1" s="1"/>
  <c r="BZ364" i="1"/>
  <c r="DM364" i="1" s="1"/>
  <c r="CB349" i="1"/>
  <c r="DN349" i="1" s="1"/>
  <c r="J348" i="5" s="1"/>
  <c r="BG325" i="1"/>
  <c r="CT325" i="1" s="1"/>
  <c r="BC348" i="1"/>
  <c r="CP348" i="1" s="1"/>
  <c r="CC305" i="1"/>
  <c r="DO305" i="1" s="1"/>
  <c r="K304" i="5" s="1"/>
  <c r="BS367" i="1"/>
  <c r="DF367" i="1" s="1"/>
  <c r="BB340" i="1"/>
  <c r="CO340" i="1" s="1"/>
  <c r="BW277" i="1"/>
  <c r="DJ277" i="1" s="1"/>
  <c r="BQ285" i="1"/>
  <c r="DD285" i="1" s="1"/>
  <c r="BA267" i="1"/>
  <c r="CN267" i="1" s="1"/>
  <c r="BO400" i="1"/>
  <c r="DB400" i="1" s="1"/>
  <c r="BT370" i="1"/>
  <c r="DG370" i="1" s="1"/>
  <c r="BK315" i="1"/>
  <c r="CX315" i="1" s="1"/>
  <c r="BJ277" i="1"/>
  <c r="CW277" i="1" s="1"/>
  <c r="BB256" i="1"/>
  <c r="CO256" i="1" s="1"/>
  <c r="BD81" i="1"/>
  <c r="CQ81" i="1" s="1"/>
  <c r="BY65" i="1"/>
  <c r="BN247" i="1"/>
  <c r="DA247" i="1" s="1"/>
  <c r="BF192" i="1"/>
  <c r="CS192" i="1" s="1"/>
  <c r="BE66" i="1"/>
  <c r="CR66" i="1" s="1"/>
  <c r="BG59" i="1"/>
  <c r="CT59" i="1" s="1"/>
  <c r="BB220" i="1"/>
  <c r="CO220" i="1" s="1"/>
  <c r="BF184" i="1"/>
  <c r="CS184" i="1" s="1"/>
  <c r="BU158" i="1"/>
  <c r="BN142" i="1"/>
  <c r="DA142" i="1" s="1"/>
  <c r="BK131" i="1"/>
  <c r="CX131" i="1" s="1"/>
  <c r="AU214" i="1"/>
  <c r="CH214" i="1" s="1"/>
  <c r="AS227" i="1"/>
  <c r="BX36" i="1"/>
  <c r="DK36" i="1" s="1"/>
  <c r="BT16" i="1"/>
  <c r="DG16" i="1" s="1"/>
  <c r="BA46" i="1"/>
  <c r="CN46" i="1" s="1"/>
  <c r="BB37" i="1"/>
  <c r="CO37" i="1" s="1"/>
  <c r="BJ68" i="1"/>
  <c r="CW68" i="1" s="1"/>
  <c r="BN193" i="1"/>
  <c r="DA193" i="1" s="1"/>
  <c r="AS175" i="1"/>
  <c r="BD181" i="1"/>
  <c r="CQ181" i="1" s="1"/>
  <c r="AW269" i="1"/>
  <c r="CJ269" i="1" s="1"/>
  <c r="AU371" i="1"/>
  <c r="CH371" i="1" s="1"/>
  <c r="BN343" i="1"/>
  <c r="DA343" i="1" s="1"/>
  <c r="AY281" i="1"/>
  <c r="CL281" i="1" s="1"/>
  <c r="BE292" i="1"/>
  <c r="CR292" i="1" s="1"/>
  <c r="AS278" i="1"/>
  <c r="BO390" i="1"/>
  <c r="DB390" i="1" s="1"/>
  <c r="AW361" i="1"/>
  <c r="CJ361" i="1" s="1"/>
  <c r="BK309" i="1"/>
  <c r="CX309" i="1" s="1"/>
  <c r="BJ271" i="1"/>
  <c r="CW271" i="1" s="1"/>
  <c r="BN352" i="1"/>
  <c r="DA352" i="1" s="1"/>
  <c r="BM393" i="1"/>
  <c r="CZ393" i="1" s="1"/>
  <c r="AV363" i="1"/>
  <c r="CI363" i="1" s="1"/>
  <c r="BD347" i="1"/>
  <c r="CQ347" i="1" s="1"/>
  <c r="BV299" i="1"/>
  <c r="BH287" i="1"/>
  <c r="CU287" i="1" s="1"/>
  <c r="CC244" i="1"/>
  <c r="DO244" i="1" s="1"/>
  <c r="K243" i="5" s="1"/>
  <c r="AX377" i="1"/>
  <c r="CK377" i="1" s="1"/>
  <c r="BE388" i="1"/>
  <c r="CR388" i="1" s="1"/>
  <c r="BO346" i="1"/>
  <c r="DB346" i="1" s="1"/>
  <c r="BO261" i="1"/>
  <c r="DB261" i="1" s="1"/>
  <c r="AS244" i="1"/>
  <c r="BI104" i="1"/>
  <c r="CV104" i="1" s="1"/>
  <c r="BO68" i="1"/>
  <c r="DB68" i="1" s="1"/>
  <c r="BH158" i="1"/>
  <c r="CU158" i="1" s="1"/>
  <c r="BP144" i="1"/>
  <c r="DC144" i="1" s="1"/>
  <c r="BE32" i="1"/>
  <c r="CR32" i="1" s="1"/>
  <c r="BV31" i="1"/>
  <c r="AT63" i="1"/>
  <c r="CG63" i="1" s="1"/>
  <c r="BR182" i="1"/>
  <c r="DE182" i="1" s="1"/>
  <c r="BK167" i="1"/>
  <c r="CX167" i="1" s="1"/>
  <c r="BX175" i="1"/>
  <c r="DK175" i="1" s="1"/>
  <c r="BA258" i="1"/>
  <c r="CN258" i="1" s="1"/>
  <c r="BY226" i="1"/>
  <c r="CB213" i="1"/>
  <c r="DN213" i="1" s="1"/>
  <c r="J212" i="5" s="1"/>
  <c r="BG131" i="1"/>
  <c r="CT131" i="1" s="1"/>
  <c r="BJ142" i="1"/>
  <c r="CW142" i="1" s="1"/>
  <c r="BM158" i="1"/>
  <c r="CZ158" i="1" s="1"/>
  <c r="BZ183" i="1"/>
  <c r="DM183" i="1" s="1"/>
  <c r="BZ222" i="1"/>
  <c r="DM222" i="1" s="1"/>
  <c r="BL55" i="1"/>
  <c r="CY55" i="1" s="1"/>
  <c r="BL59" i="1"/>
  <c r="CY59" i="1" s="1"/>
  <c r="AV220" i="1"/>
  <c r="CI220" i="1" s="1"/>
  <c r="BS178" i="1"/>
  <c r="DF178" i="1" s="1"/>
  <c r="AY96" i="1"/>
  <c r="CL96" i="1" s="1"/>
  <c r="BJ105" i="1"/>
  <c r="CW105" i="1" s="1"/>
  <c r="BV49" i="1"/>
  <c r="CC25" i="1"/>
  <c r="DO25" i="1" s="1"/>
  <c r="K24" i="5" s="1"/>
  <c r="BH170" i="1"/>
  <c r="CU170" i="1" s="1"/>
  <c r="BM34" i="1"/>
  <c r="CZ34" i="1" s="1"/>
  <c r="AX25" i="1"/>
  <c r="CK25" i="1" s="1"/>
  <c r="AX58" i="1"/>
  <c r="CK58" i="1" s="1"/>
  <c r="BZ172" i="1"/>
  <c r="DM172" i="1" s="1"/>
  <c r="BW160" i="1"/>
  <c r="DJ160" i="1" s="1"/>
  <c r="CC170" i="1"/>
  <c r="DO170" i="1" s="1"/>
  <c r="K169" i="5" s="1"/>
  <c r="CB248" i="1"/>
  <c r="DN248" i="1" s="1"/>
  <c r="J247" i="5" s="1"/>
  <c r="BA134" i="1"/>
  <c r="CN134" i="1" s="1"/>
  <c r="BU155" i="1"/>
  <c r="CC136" i="1"/>
  <c r="DO136" i="1" s="1"/>
  <c r="K135" i="5" s="1"/>
  <c r="AS119" i="1"/>
  <c r="BR122" i="1"/>
  <c r="DE122" i="1" s="1"/>
  <c r="BO111" i="1"/>
  <c r="DB111" i="1" s="1"/>
  <c r="AY194" i="1"/>
  <c r="CL194" i="1" s="1"/>
  <c r="CC231" i="1"/>
  <c r="DO231" i="1" s="1"/>
  <c r="K230" i="5" s="1"/>
  <c r="BU401" i="1"/>
  <c r="AW378" i="1"/>
  <c r="CJ378" i="1" s="1"/>
  <c r="BI332" i="1"/>
  <c r="CV332" i="1" s="1"/>
  <c r="AT308" i="1"/>
  <c r="CG308" i="1" s="1"/>
  <c r="BX303" i="1"/>
  <c r="DK303" i="1" s="1"/>
  <c r="BH253" i="1"/>
  <c r="CU253" i="1" s="1"/>
  <c r="AT376" i="1"/>
  <c r="CG376" i="1" s="1"/>
  <c r="BP376" i="1"/>
  <c r="DC376" i="1" s="1"/>
  <c r="BG344" i="1"/>
  <c r="CT344" i="1" s="1"/>
  <c r="BK260" i="1"/>
  <c r="CX260" i="1" s="1"/>
  <c r="BY242" i="1"/>
  <c r="BW378" i="1"/>
  <c r="DJ378" i="1" s="1"/>
  <c r="AZ352" i="1"/>
  <c r="CM352" i="1" s="1"/>
  <c r="CB288" i="1"/>
  <c r="DN288" i="1" s="1"/>
  <c r="J287" i="5" s="1"/>
  <c r="BY307" i="1"/>
  <c r="BP310" i="1"/>
  <c r="DC310" i="1" s="1"/>
  <c r="BL390" i="1"/>
  <c r="CY390" i="1" s="1"/>
  <c r="BQ349" i="1"/>
  <c r="DD349" i="1" s="1"/>
  <c r="AZ327" i="1"/>
  <c r="CM327" i="1" s="1"/>
  <c r="BN288" i="1"/>
  <c r="DA288" i="1" s="1"/>
  <c r="BF267" i="1"/>
  <c r="CS267" i="1" s="1"/>
  <c r="CB33" i="1"/>
  <c r="DN33" i="1" s="1"/>
  <c r="J32" i="5" s="1"/>
  <c r="BW39" i="1"/>
  <c r="DJ39" i="1" s="1"/>
  <c r="BM185" i="1"/>
  <c r="CZ185" i="1" s="1"/>
  <c r="AU45" i="1"/>
  <c r="CH45" i="1" s="1"/>
  <c r="BV222" i="1"/>
  <c r="AZ141" i="1"/>
  <c r="CM141" i="1" s="1"/>
  <c r="BE122" i="1"/>
  <c r="CR122" i="1" s="1"/>
  <c r="BF124" i="1"/>
  <c r="CS124" i="1" s="1"/>
  <c r="BC113" i="1"/>
  <c r="CP113" i="1" s="1"/>
  <c r="BW195" i="1"/>
  <c r="DJ195" i="1" s="1"/>
  <c r="BP233" i="1"/>
  <c r="DC233" i="1" s="1"/>
  <c r="BP138" i="1"/>
  <c r="DC138" i="1" s="1"/>
  <c r="BG244" i="1"/>
  <c r="CT244" i="1" s="1"/>
  <c r="BV250" i="1"/>
  <c r="AU158" i="1"/>
  <c r="CH158" i="1" s="1"/>
  <c r="AX169" i="1"/>
  <c r="CK169" i="1" s="1"/>
  <c r="BF55" i="1"/>
  <c r="CS55" i="1" s="1"/>
  <c r="AX24" i="1"/>
  <c r="CK24" i="1" s="1"/>
  <c r="BI26" i="1"/>
  <c r="CV26" i="1" s="1"/>
  <c r="BX122" i="1"/>
  <c r="DK122" i="1" s="1"/>
  <c r="BN172" i="1"/>
  <c r="DA172" i="1" s="1"/>
  <c r="BZ246" i="1"/>
  <c r="DM246" i="1" s="1"/>
  <c r="BC198" i="1"/>
  <c r="CP198" i="1" s="1"/>
  <c r="BS115" i="1"/>
  <c r="DF115" i="1" s="1"/>
  <c r="AT125" i="1"/>
  <c r="CG125" i="1" s="1"/>
  <c r="BY113" i="1"/>
  <c r="BD149" i="1"/>
  <c r="CQ149" i="1" s="1"/>
  <c r="BX110" i="1"/>
  <c r="DK110" i="1" s="1"/>
  <c r="BM50" i="1"/>
  <c r="CZ50" i="1" s="1"/>
  <c r="AX41" i="1"/>
  <c r="CK41" i="1" s="1"/>
  <c r="AX74" i="1"/>
  <c r="CK74" i="1" s="1"/>
  <c r="BZ204" i="1"/>
  <c r="DM204" i="1" s="1"/>
  <c r="BU182" i="1"/>
  <c r="CC186" i="1"/>
  <c r="DO186" i="1" s="1"/>
  <c r="K185" i="5" s="1"/>
  <c r="AS284" i="1"/>
  <c r="BP94" i="1"/>
  <c r="DC94" i="1" s="1"/>
  <c r="BE159" i="1"/>
  <c r="CR159" i="1" s="1"/>
  <c r="BL140" i="1"/>
  <c r="CY140" i="1" s="1"/>
  <c r="BM122" i="1"/>
  <c r="CZ122" i="1" s="1"/>
  <c r="BJ124" i="1"/>
  <c r="CW124" i="1" s="1"/>
  <c r="BG113" i="1"/>
  <c r="CT113" i="1" s="1"/>
  <c r="CB195" i="1"/>
  <c r="DN195" i="1" s="1"/>
  <c r="J194" i="5" s="1"/>
  <c r="BT233" i="1"/>
  <c r="DG233" i="1" s="1"/>
  <c r="AS400" i="1"/>
  <c r="BM374" i="1"/>
  <c r="CZ374" i="1" s="1"/>
  <c r="BP372" i="1"/>
  <c r="DC372" i="1" s="1"/>
  <c r="BB306" i="1"/>
  <c r="CO306" i="1" s="1"/>
  <c r="BD300" i="1"/>
  <c r="CQ300" i="1" s="1"/>
  <c r="BH251" i="1"/>
  <c r="CU251" i="1" s="1"/>
  <c r="BB374" i="1"/>
  <c r="CO374" i="1" s="1"/>
  <c r="BU367" i="1"/>
  <c r="BW340" i="1"/>
  <c r="DJ340" i="1" s="1"/>
  <c r="BS258" i="1"/>
  <c r="DF258" i="1" s="1"/>
  <c r="AW241" i="1"/>
  <c r="CJ241" i="1" s="1"/>
  <c r="AU377" i="1"/>
  <c r="CH377" i="1" s="1"/>
  <c r="BW349" i="1"/>
  <c r="DJ349" i="1" s="1"/>
  <c r="AY287" i="1"/>
  <c r="CL287" i="1" s="1"/>
  <c r="BE304" i="1"/>
  <c r="CR304" i="1" s="1"/>
  <c r="AS302" i="1"/>
  <c r="BT388" i="1"/>
  <c r="DG388" i="1" s="1"/>
  <c r="BO399" i="1"/>
  <c r="DB399" i="1" s="1"/>
  <c r="BW324" i="1"/>
  <c r="DJ324" i="1" s="1"/>
  <c r="BV286" i="1"/>
  <c r="BN265" i="1"/>
  <c r="DA265" i="1" s="1"/>
  <c r="AY40" i="1"/>
  <c r="CL40" i="1" s="1"/>
  <c r="BG43" i="1"/>
  <c r="CT43" i="1" s="1"/>
  <c r="BQ192" i="1"/>
  <c r="DD192" i="1" s="1"/>
  <c r="CB19" i="1"/>
  <c r="DN19" i="1" s="1"/>
  <c r="J18" i="5" s="1"/>
  <c r="BA136" i="1"/>
  <c r="CN136" i="1" s="1"/>
  <c r="AV102" i="1"/>
  <c r="CI102" i="1" s="1"/>
  <c r="BA83" i="1"/>
  <c r="CN83" i="1" s="1"/>
  <c r="BV104" i="1"/>
  <c r="BS93" i="1"/>
  <c r="DF93" i="1" s="1"/>
  <c r="BC176" i="1"/>
  <c r="CP176" i="1" s="1"/>
  <c r="AV214" i="1"/>
  <c r="CI214" i="1" s="1"/>
  <c r="BG38" i="1"/>
  <c r="CT38" i="1" s="1"/>
  <c r="AY43" i="1"/>
  <c r="CL43" i="1" s="1"/>
  <c r="BA192" i="1"/>
  <c r="CN192" i="1" s="1"/>
  <c r="BT162" i="1"/>
  <c r="DG162" i="1" s="1"/>
  <c r="BU144" i="1"/>
  <c r="BN135" i="1"/>
  <c r="DA135" i="1" s="1"/>
  <c r="BK124" i="1"/>
  <c r="CX124" i="1" s="1"/>
  <c r="AU207" i="1"/>
  <c r="CH207" i="1" s="1"/>
  <c r="AX353" i="1"/>
  <c r="CK353" i="1" s="1"/>
  <c r="CC397" i="1"/>
  <c r="DO397" i="1" s="1"/>
  <c r="K396" i="5" s="1"/>
  <c r="BK354" i="1"/>
  <c r="CX354" i="1" s="1"/>
  <c r="BH334" i="1"/>
  <c r="CU334" i="1" s="1"/>
  <c r="BF293" i="1"/>
  <c r="CS293" i="1" s="1"/>
  <c r="BL274" i="1"/>
  <c r="CY274" i="1" s="1"/>
  <c r="BF401" i="1"/>
  <c r="CS401" i="1" s="1"/>
  <c r="BF361" i="1"/>
  <c r="CS361" i="1" s="1"/>
  <c r="AW346" i="1"/>
  <c r="CJ346" i="1" s="1"/>
  <c r="BR321" i="1"/>
  <c r="DE321" i="1" s="1"/>
  <c r="AU334" i="1"/>
  <c r="CH334" i="1" s="1"/>
  <c r="BT291" i="1"/>
  <c r="DG291" i="1" s="1"/>
  <c r="BS400" i="1"/>
  <c r="DF400" i="1" s="1"/>
  <c r="BR336" i="1"/>
  <c r="DE336" i="1" s="1"/>
  <c r="BC274" i="1"/>
  <c r="CP274" i="1" s="1"/>
  <c r="BM278" i="1"/>
  <c r="CZ278" i="1" s="1"/>
  <c r="AW260" i="1"/>
  <c r="CJ260" i="1" s="1"/>
  <c r="BK393" i="1"/>
  <c r="CX393" i="1" s="1"/>
  <c r="BG364" i="1"/>
  <c r="CT364" i="1" s="1"/>
  <c r="CB311" i="1"/>
  <c r="DN311" i="1" s="1"/>
  <c r="J310" i="5" s="1"/>
  <c r="BZ273" i="1"/>
  <c r="DM273" i="1" s="1"/>
  <c r="BT381" i="1"/>
  <c r="DG381" i="1" s="1"/>
  <c r="AZ106" i="1"/>
  <c r="CM106" i="1" s="1"/>
  <c r="BG75" i="1"/>
  <c r="CT75" i="1" s="1"/>
  <c r="BM12" i="1"/>
  <c r="CZ12" i="1" s="1"/>
  <c r="BN206" i="1"/>
  <c r="DA206" i="1" s="1"/>
  <c r="AV131" i="1"/>
  <c r="CI131" i="1" s="1"/>
  <c r="AV93" i="1"/>
  <c r="CI93" i="1" s="1"/>
  <c r="BU24" i="1"/>
  <c r="BF15" i="1"/>
  <c r="CS15" i="1" s="1"/>
  <c r="BU217" i="1"/>
  <c r="BF160" i="1"/>
  <c r="CS160" i="1" s="1"/>
  <c r="BC149" i="1"/>
  <c r="CP149" i="1" s="1"/>
  <c r="BW231" i="1"/>
  <c r="DJ231" i="1" s="1"/>
  <c r="AZ294" i="1"/>
  <c r="CM294" i="1" s="1"/>
  <c r="BY80" i="1"/>
  <c r="BY52" i="1"/>
  <c r="AS59" i="1"/>
  <c r="BZ47" i="1"/>
  <c r="DM47" i="1" s="1"/>
  <c r="AX79" i="1"/>
  <c r="CK79" i="1" s="1"/>
  <c r="BJ218" i="1"/>
  <c r="CW218" i="1" s="1"/>
  <c r="BE196" i="1"/>
  <c r="CR196" i="1" s="1"/>
  <c r="CC191" i="1"/>
  <c r="DO191" i="1" s="1"/>
  <c r="K190" i="5" s="1"/>
  <c r="BP314" i="1"/>
  <c r="DC314" i="1" s="1"/>
  <c r="AW389" i="1"/>
  <c r="CJ389" i="1" s="1"/>
  <c r="BZ332" i="1"/>
  <c r="DM332" i="1" s="1"/>
  <c r="BK270" i="1"/>
  <c r="CX270" i="1" s="1"/>
  <c r="AS271" i="1"/>
  <c r="BU252" i="1"/>
  <c r="BT396" i="1"/>
  <c r="DG396" i="1" s="1"/>
  <c r="BH380" i="1"/>
  <c r="CU380" i="1" s="1"/>
  <c r="BW298" i="1"/>
  <c r="DJ298" i="1" s="1"/>
  <c r="BO328" i="1"/>
  <c r="DB328" i="1" s="1"/>
  <c r="BQ318" i="1"/>
  <c r="DD318" i="1" s="1"/>
  <c r="AV391" i="1"/>
  <c r="CI391" i="1" s="1"/>
  <c r="BA350" i="1"/>
  <c r="CN350" i="1" s="1"/>
  <c r="CB327" i="1"/>
  <c r="DN327" i="1" s="1"/>
  <c r="J326" i="5" s="1"/>
  <c r="AX289" i="1"/>
  <c r="CK289" i="1" s="1"/>
  <c r="BZ267" i="1"/>
  <c r="DM267" i="1" s="1"/>
  <c r="CC406" i="1"/>
  <c r="DO406" i="1" s="1"/>
  <c r="K405" i="5" s="1"/>
  <c r="BJ366" i="1"/>
  <c r="CW366" i="1" s="1"/>
  <c r="AT352" i="1"/>
  <c r="CG352" i="1" s="1"/>
  <c r="BI327" i="1"/>
  <c r="CV327" i="1" s="1"/>
  <c r="AV357" i="1"/>
  <c r="CI357" i="1" s="1"/>
  <c r="BP316" i="1"/>
  <c r="DC316" i="1" s="1"/>
  <c r="AW147" i="1"/>
  <c r="CJ147" i="1" s="1"/>
  <c r="BY106" i="1"/>
  <c r="AV25" i="1"/>
  <c r="CI25" i="1" s="1"/>
  <c r="BX166" i="1"/>
  <c r="DK166" i="1" s="1"/>
  <c r="BY35" i="1"/>
  <c r="BB28" i="1"/>
  <c r="CO28" i="1" s="1"/>
  <c r="BJ59" i="1"/>
  <c r="CW59" i="1" s="1"/>
  <c r="BN175" i="1"/>
  <c r="DA175" i="1" s="1"/>
  <c r="CB163" i="1"/>
  <c r="DN163" i="1" s="1"/>
  <c r="J162" i="5" s="1"/>
  <c r="BD172" i="1"/>
  <c r="CQ172" i="1" s="1"/>
  <c r="AU252" i="1"/>
  <c r="CH252" i="1" s="1"/>
  <c r="BQ146" i="1"/>
  <c r="DD146" i="1" s="1"/>
  <c r="BI106" i="1"/>
  <c r="CV106" i="1" s="1"/>
  <c r="BT82" i="1"/>
  <c r="DG82" i="1" s="1"/>
  <c r="BE71" i="1"/>
  <c r="CR71" i="1" s="1"/>
  <c r="AX99" i="1"/>
  <c r="CK99" i="1" s="1"/>
  <c r="AU88" i="1"/>
  <c r="CH88" i="1" s="1"/>
  <c r="BG172" i="1"/>
  <c r="CT172" i="1" s="1"/>
  <c r="CC211" i="1"/>
  <c r="DO211" i="1" s="1"/>
  <c r="K210" i="5" s="1"/>
  <c r="AS406" i="1"/>
  <c r="BR367" i="1"/>
  <c r="DE367" i="1" s="1"/>
  <c r="BP353" i="1"/>
  <c r="DC353" i="1" s="1"/>
  <c r="AV329" i="1"/>
  <c r="CI329" i="1" s="1"/>
  <c r="BE369" i="1"/>
  <c r="CR369" i="1" s="1"/>
  <c r="CB326" i="1"/>
  <c r="DN326" i="1" s="1"/>
  <c r="J325" i="5" s="1"/>
  <c r="BK370" i="1"/>
  <c r="CX370" i="1" s="1"/>
  <c r="AT343" i="1"/>
  <c r="CG343" i="1" s="1"/>
  <c r="BO280" i="1"/>
  <c r="DB280" i="1" s="1"/>
  <c r="BA291" i="1"/>
  <c r="CN291" i="1" s="1"/>
  <c r="BU275" i="1"/>
  <c r="AU390" i="1"/>
  <c r="CH390" i="1" s="1"/>
  <c r="BL404" i="1"/>
  <c r="CY404" i="1" s="1"/>
  <c r="BJ36" i="1"/>
  <c r="CW36" i="1" s="1"/>
  <c r="BV98" i="1"/>
  <c r="BK89" i="1"/>
  <c r="CX89" i="1" s="1"/>
  <c r="BW173" i="1"/>
  <c r="DJ173" i="1" s="1"/>
  <c r="AZ215" i="1"/>
  <c r="CM215" i="1" s="1"/>
  <c r="BO40" i="1"/>
  <c r="DB40" i="1" s="1"/>
  <c r="BK44" i="1"/>
  <c r="CX44" i="1" s="1"/>
  <c r="BY194" i="1"/>
  <c r="AV164" i="1"/>
  <c r="CI164" i="1" s="1"/>
  <c r="BA145" i="1"/>
  <c r="CN145" i="1" s="1"/>
  <c r="BV135" i="1"/>
  <c r="BK126" i="1"/>
  <c r="CX126" i="1" s="1"/>
  <c r="BW210" i="1"/>
  <c r="DJ210" i="1" s="1"/>
  <c r="BU223" i="1"/>
  <c r="BT164" i="1"/>
  <c r="DG164" i="1" s="1"/>
  <c r="BZ77" i="1"/>
  <c r="DM77" i="1" s="1"/>
  <c r="BJ212" i="1"/>
  <c r="CW212" i="1" s="1"/>
  <c r="BE190" i="1"/>
  <c r="CR190" i="1" s="1"/>
  <c r="CC188" i="1"/>
  <c r="DO188" i="1" s="1"/>
  <c r="K187" i="5" s="1"/>
  <c r="AS292" i="1"/>
  <c r="AZ54" i="1"/>
  <c r="CM54" i="1" s="1"/>
  <c r="BN184" i="1"/>
  <c r="DA184" i="1" s="1"/>
  <c r="BP111" i="1"/>
  <c r="DC111" i="1" s="1"/>
  <c r="BU92" i="1"/>
  <c r="BN109" i="1"/>
  <c r="DA109" i="1" s="1"/>
  <c r="BK98" i="1"/>
  <c r="CX98" i="1" s="1"/>
  <c r="BW182" i="1"/>
  <c r="DJ182" i="1" s="1"/>
  <c r="BH222" i="1"/>
  <c r="CU222" i="1" s="1"/>
  <c r="CB60" i="1"/>
  <c r="DN60" i="1" s="1"/>
  <c r="J59" i="5" s="1"/>
  <c r="BV227" i="1"/>
  <c r="BZ161" i="1"/>
  <c r="DM161" i="1" s="1"/>
  <c r="BW150" i="1"/>
  <c r="DJ150" i="1" s="1"/>
  <c r="BG233" i="1"/>
  <c r="CT233" i="1" s="1"/>
  <c r="BK332" i="1"/>
  <c r="CX332" i="1" s="1"/>
  <c r="BM83" i="1"/>
  <c r="CZ83" i="1" s="1"/>
  <c r="BW74" i="1"/>
  <c r="DJ74" i="1" s="1"/>
  <c r="CC69" i="1"/>
  <c r="DO69" i="1" s="1"/>
  <c r="K68" i="5" s="1"/>
  <c r="BH57" i="1"/>
  <c r="CU57" i="1" s="1"/>
  <c r="BZ86" i="1"/>
  <c r="DM86" i="1" s="1"/>
  <c r="BN251" i="1"/>
  <c r="DA251" i="1" s="1"/>
  <c r="BE208" i="1"/>
  <c r="CR208" i="1" s="1"/>
  <c r="AZ196" i="1"/>
  <c r="CM196" i="1" s="1"/>
  <c r="AU340" i="1"/>
  <c r="CH340" i="1" s="1"/>
  <c r="BN174" i="1"/>
  <c r="DA174" i="1" s="1"/>
  <c r="BA212" i="1"/>
  <c r="CN212" i="1" s="1"/>
  <c r="AU54" i="1"/>
  <c r="CH54" i="1" s="1"/>
  <c r="BA59" i="1"/>
  <c r="CN59" i="1" s="1"/>
  <c r="BR260" i="1"/>
  <c r="DE260" i="1" s="1"/>
  <c r="BZ281" i="1"/>
  <c r="DM281" i="1" s="1"/>
  <c r="CB319" i="1"/>
  <c r="DN319" i="1" s="1"/>
  <c r="J318" i="5" s="1"/>
  <c r="BP379" i="1"/>
  <c r="DC379" i="1" s="1"/>
  <c r="BX383" i="1"/>
  <c r="DK383" i="1" s="1"/>
  <c r="BI282" i="1"/>
  <c r="CV282" i="1" s="1"/>
  <c r="AT294" i="1"/>
  <c r="CG294" i="1" s="1"/>
  <c r="BG355" i="1"/>
  <c r="CT355" i="1" s="1"/>
  <c r="BP329" i="1"/>
  <c r="DC329" i="1" s="1"/>
  <c r="BS303" i="1"/>
  <c r="DF303" i="1" s="1"/>
  <c r="BW384" i="1"/>
  <c r="DJ384" i="1" s="1"/>
  <c r="BU280" i="1"/>
  <c r="BV337" i="1"/>
  <c r="BM291" i="1"/>
  <c r="CZ291" i="1" s="1"/>
  <c r="BM186" i="1"/>
  <c r="CZ186" i="1" s="1"/>
  <c r="AT76" i="1"/>
  <c r="CG76" i="1" s="1"/>
  <c r="BA50" i="1"/>
  <c r="CN50" i="1" s="1"/>
  <c r="CB61" i="1"/>
  <c r="DN61" i="1" s="1"/>
  <c r="J60" i="5" s="1"/>
  <c r="BB218" i="1"/>
  <c r="CO218" i="1" s="1"/>
  <c r="CC44" i="1"/>
  <c r="DO44" i="1" s="1"/>
  <c r="K43" i="5" s="1"/>
  <c r="BH252" i="1"/>
  <c r="CU252" i="1" s="1"/>
  <c r="BM376" i="1"/>
  <c r="CZ376" i="1" s="1"/>
  <c r="BO307" i="1"/>
  <c r="DB307" i="1" s="1"/>
  <c r="BM288" i="1"/>
  <c r="CZ288" i="1" s="1"/>
  <c r="BT315" i="1"/>
  <c r="DG315" i="1" s="1"/>
  <c r="BF366" i="1"/>
  <c r="CS366" i="1" s="1"/>
  <c r="BG89" i="1"/>
  <c r="CT89" i="1" s="1"/>
  <c r="BY118" i="1"/>
  <c r="BW168" i="1"/>
  <c r="DJ168" i="1" s="1"/>
  <c r="BE44" i="1"/>
  <c r="CR44" i="1" s="1"/>
  <c r="BE46" i="1"/>
  <c r="CR46" i="1" s="1"/>
  <c r="BT364" i="1"/>
  <c r="DG364" i="1" s="1"/>
  <c r="BA251" i="1"/>
  <c r="CN251" i="1" s="1"/>
  <c r="AS386" i="1"/>
  <c r="BU340" i="1"/>
  <c r="AT288" i="1"/>
  <c r="CG288" i="1" s="1"/>
  <c r="BE225" i="1"/>
  <c r="CR225" i="1" s="1"/>
  <c r="BI155" i="1"/>
  <c r="CV155" i="1" s="1"/>
  <c r="BO242" i="1"/>
  <c r="DB242" i="1" s="1"/>
  <c r="BR243" i="1"/>
  <c r="DE243" i="1" s="1"/>
  <c r="BC156" i="1"/>
  <c r="CP156" i="1" s="1"/>
  <c r="BF167" i="1"/>
  <c r="CS167" i="1" s="1"/>
  <c r="BN53" i="1"/>
  <c r="DA53" i="1" s="1"/>
  <c r="BD170" i="1"/>
  <c r="CQ170" i="1" s="1"/>
  <c r="BU171" i="1"/>
  <c r="CB32" i="1"/>
  <c r="DN32" i="1" s="1"/>
  <c r="J31" i="5" s="1"/>
  <c r="BH242" i="1"/>
  <c r="CU242" i="1" s="1"/>
  <c r="BD202" i="1"/>
  <c r="CQ202" i="1" s="1"/>
  <c r="BI213" i="1"/>
  <c r="CV213" i="1" s="1"/>
  <c r="BG78" i="1"/>
  <c r="CT78" i="1" s="1"/>
  <c r="BR87" i="1"/>
  <c r="DE87" i="1" s="1"/>
  <c r="BB14" i="1"/>
  <c r="CO14" i="1" s="1"/>
  <c r="BW51" i="1"/>
  <c r="DJ51" i="1" s="1"/>
  <c r="BB179" i="1"/>
  <c r="CO179" i="1" s="1"/>
  <c r="BX111" i="1"/>
  <c r="DK111" i="1" s="1"/>
  <c r="AS93" i="1"/>
  <c r="BJ111" i="1"/>
  <c r="CW111" i="1" s="1"/>
  <c r="BG100" i="1"/>
  <c r="CT100" i="1" s="1"/>
  <c r="BS184" i="1"/>
  <c r="DF184" i="1" s="1"/>
  <c r="BD224" i="1"/>
  <c r="CQ224" i="1" s="1"/>
  <c r="AV83" i="1"/>
  <c r="CI83" i="1" s="1"/>
  <c r="CC67" i="1"/>
  <c r="DO67" i="1" s="1"/>
  <c r="K66" i="5" s="1"/>
  <c r="BQ10" i="1"/>
  <c r="DD10" i="1" s="1"/>
  <c r="BN202" i="1"/>
  <c r="DA202" i="1" s="1"/>
  <c r="BU168" i="1"/>
  <c r="BN147" i="1"/>
  <c r="DA147" i="1" s="1"/>
  <c r="BK136" i="1"/>
  <c r="CX136" i="1" s="1"/>
  <c r="AU219" i="1"/>
  <c r="CH219" i="1" s="1"/>
  <c r="BA230" i="1"/>
  <c r="CN230" i="1" s="1"/>
  <c r="AV385" i="1"/>
  <c r="CI385" i="1" s="1"/>
  <c r="AV382" i="1"/>
  <c r="CI382" i="1" s="1"/>
  <c r="AY321" i="1"/>
  <c r="CL321" i="1" s="1"/>
  <c r="AX283" i="1"/>
  <c r="CK283" i="1" s="1"/>
  <c r="BZ261" i="1"/>
  <c r="DM261" i="1" s="1"/>
  <c r="BA405" i="1"/>
  <c r="CN405" i="1" s="1"/>
  <c r="BB387" i="1"/>
  <c r="CO387" i="1" s="1"/>
  <c r="BY335" i="1"/>
  <c r="BJ311" i="1"/>
  <c r="CW311" i="1" s="1"/>
  <c r="BT310" i="1"/>
  <c r="DG310" i="1" s="1"/>
  <c r="BD260" i="1"/>
  <c r="CQ260" i="1" s="1"/>
  <c r="BJ379" i="1"/>
  <c r="CW379" i="1" s="1"/>
  <c r="BJ326" i="1"/>
  <c r="CW326" i="1" s="1"/>
  <c r="AV352" i="1"/>
  <c r="CI352" i="1" s="1"/>
  <c r="CB263" i="1"/>
  <c r="DN263" i="1" s="1"/>
  <c r="J262" i="5" s="1"/>
  <c r="BE246" i="1"/>
  <c r="CR246" i="1" s="1"/>
  <c r="BW382" i="1"/>
  <c r="DJ382" i="1" s="1"/>
  <c r="BA376" i="1"/>
  <c r="CN376" i="1" s="1"/>
  <c r="BS301" i="1"/>
  <c r="DF301" i="1" s="1"/>
  <c r="BL338" i="1"/>
  <c r="CY338" i="1" s="1"/>
  <c r="BI324" i="1"/>
  <c r="CV324" i="1" s="1"/>
  <c r="AZ160" i="1"/>
  <c r="CM160" i="1" s="1"/>
  <c r="BD115" i="1"/>
  <c r="CQ115" i="1" s="1"/>
  <c r="BH136" i="1"/>
  <c r="CU136" i="1" s="1"/>
  <c r="BH98" i="1"/>
  <c r="CU98" i="1" s="1"/>
  <c r="BU20" i="1"/>
  <c r="BJ10" i="1"/>
  <c r="CW10" i="1" s="1"/>
  <c r="BU201" i="1"/>
  <c r="BF156" i="1"/>
  <c r="CS156" i="1" s="1"/>
  <c r="BC145" i="1"/>
  <c r="CP145" i="1" s="1"/>
  <c r="BW227" i="1"/>
  <c r="DJ227" i="1" s="1"/>
  <c r="BF244" i="1"/>
  <c r="CS244" i="1" s="1"/>
  <c r="BD64" i="1"/>
  <c r="CQ64" i="1" s="1"/>
  <c r="BT40" i="1"/>
  <c r="DG40" i="1" s="1"/>
  <c r="AZ95" i="1"/>
  <c r="CM95" i="1" s="1"/>
  <c r="BC77" i="1"/>
  <c r="CP77" i="1" s="1"/>
  <c r="BV101" i="1"/>
  <c r="BS90" i="1"/>
  <c r="DF90" i="1" s="1"/>
  <c r="BC173" i="1"/>
  <c r="CP173" i="1" s="1"/>
  <c r="BX212" i="1"/>
  <c r="DK212" i="1" s="1"/>
  <c r="BP407" i="1"/>
  <c r="DC407" i="1" s="1"/>
  <c r="BV366" i="1"/>
  <c r="BJ352" i="1"/>
  <c r="CW352" i="1" s="1"/>
  <c r="BY327" i="1"/>
  <c r="BI359" i="1"/>
  <c r="CV359" i="1" s="1"/>
  <c r="BD319" i="1"/>
  <c r="CQ319" i="1" s="1"/>
  <c r="BO369" i="1"/>
  <c r="DB369" i="1" s="1"/>
  <c r="AX342" i="1"/>
  <c r="CK342" i="1" s="1"/>
  <c r="BS279" i="1"/>
  <c r="DF279" i="1" s="1"/>
  <c r="BI289" i="1"/>
  <c r="CV289" i="1" s="1"/>
  <c r="BA272" i="1"/>
  <c r="CN272" i="1" s="1"/>
  <c r="AY389" i="1"/>
  <c r="CL389" i="1" s="1"/>
  <c r="BH397" i="1"/>
  <c r="CU397" i="1" s="1"/>
  <c r="AU308" i="1"/>
  <c r="CH308" i="1" s="1"/>
  <c r="AT270" i="1"/>
  <c r="CG270" i="1" s="1"/>
  <c r="BX345" i="1"/>
  <c r="DK345" i="1" s="1"/>
  <c r="BI401" i="1"/>
  <c r="CV401" i="1" s="1"/>
  <c r="BI377" i="1"/>
  <c r="CV377" i="1" s="1"/>
  <c r="AW332" i="1"/>
  <c r="CJ332" i="1" s="1"/>
  <c r="BR307" i="1"/>
  <c r="DE307" i="1" s="1"/>
  <c r="AZ303" i="1"/>
  <c r="CM303" i="1" s="1"/>
  <c r="BX252" i="1"/>
  <c r="DK252" i="1" s="1"/>
  <c r="BW15" i="1"/>
  <c r="DJ15" i="1" s="1"/>
  <c r="BA154" i="1"/>
  <c r="CN154" i="1" s="1"/>
  <c r="BH135" i="1"/>
  <c r="CU135" i="1" s="1"/>
  <c r="BM116" i="1"/>
  <c r="CZ116" i="1" s="1"/>
  <c r="AU10" i="1"/>
  <c r="CH10" i="1" s="1"/>
  <c r="BR250" i="1"/>
  <c r="DE250" i="1" s="1"/>
  <c r="BH131" i="1"/>
  <c r="CU131" i="1" s="1"/>
  <c r="BU126" i="1"/>
  <c r="BN126" i="1"/>
  <c r="DA126" i="1" s="1"/>
  <c r="BK115" i="1"/>
  <c r="CX115" i="1" s="1"/>
  <c r="AU198" i="1"/>
  <c r="CH198" i="1" s="1"/>
  <c r="BZ238" i="1"/>
  <c r="DM238" i="1" s="1"/>
  <c r="BD159" i="1"/>
  <c r="CQ159" i="1" s="1"/>
  <c r="BP116" i="1"/>
  <c r="DC116" i="1" s="1"/>
  <c r="AW23" i="1"/>
  <c r="CJ23" i="1" s="1"/>
  <c r="AX14" i="1"/>
  <c r="CK14" i="1" s="1"/>
  <c r="BY212" i="1"/>
  <c r="AX159" i="1"/>
  <c r="CK159" i="1" s="1"/>
  <c r="BW149" i="1"/>
  <c r="DJ149" i="1" s="1"/>
  <c r="AY234" i="1"/>
  <c r="CL234" i="1" s="1"/>
  <c r="CB237" i="1"/>
  <c r="DN237" i="1" s="1"/>
  <c r="J236" i="5" s="1"/>
  <c r="BG385" i="1"/>
  <c r="CT385" i="1" s="1"/>
  <c r="BE381" i="1"/>
  <c r="CR381" i="1" s="1"/>
  <c r="BC304" i="1"/>
  <c r="CP304" i="1" s="1"/>
  <c r="BT348" i="1"/>
  <c r="DG348" i="1" s="1"/>
  <c r="AW331" i="1"/>
  <c r="CJ331" i="1" s="1"/>
  <c r="BH400" i="1"/>
  <c r="CU400" i="1" s="1"/>
  <c r="AW356" i="1"/>
  <c r="CJ356" i="1" s="1"/>
  <c r="BX336" i="1"/>
  <c r="DK336" i="1" s="1"/>
  <c r="BN294" i="1"/>
  <c r="DA294" i="1" s="1"/>
  <c r="CC276" i="1"/>
  <c r="DO276" i="1" s="1"/>
  <c r="K275" i="5" s="1"/>
  <c r="BN402" i="1"/>
  <c r="DA402" i="1" s="1"/>
  <c r="BN362" i="1"/>
  <c r="DA362" i="1" s="1"/>
  <c r="BE347" i="1"/>
  <c r="CR347" i="1" s="1"/>
  <c r="BZ322" i="1"/>
  <c r="DM322" i="1" s="1"/>
  <c r="CB338" i="1"/>
  <c r="DN338" i="1" s="1"/>
  <c r="J337" i="5" s="1"/>
  <c r="BP296" i="1"/>
  <c r="DC296" i="1" s="1"/>
  <c r="BS374" i="1"/>
  <c r="DF374" i="1" s="1"/>
  <c r="BB347" i="1"/>
  <c r="CO347" i="1" s="1"/>
  <c r="BW284" i="1"/>
  <c r="DJ284" i="1" s="1"/>
  <c r="BQ299" i="1"/>
  <c r="DD299" i="1" s="1"/>
  <c r="BQ292" i="1"/>
  <c r="DD292" i="1" s="1"/>
  <c r="CC37" i="1"/>
  <c r="DO37" i="1" s="1"/>
  <c r="K36" i="5" s="1"/>
  <c r="AV32" i="1"/>
  <c r="CI32" i="1" s="1"/>
  <c r="AW68" i="1"/>
  <c r="CJ68" i="1" s="1"/>
  <c r="BM60" i="1"/>
  <c r="CZ60" i="1" s="1"/>
  <c r="BJ240" i="1"/>
  <c r="CW240" i="1" s="1"/>
  <c r="BB193" i="1"/>
  <c r="CO193" i="1" s="1"/>
  <c r="BU166" i="1"/>
  <c r="BN146" i="1"/>
  <c r="DA146" i="1" s="1"/>
  <c r="BC137" i="1"/>
  <c r="CP137" i="1" s="1"/>
  <c r="BO221" i="1"/>
  <c r="DB221" i="1" s="1"/>
  <c r="BM234" i="1"/>
  <c r="CZ234" i="1" s="1"/>
  <c r="BI52" i="1"/>
  <c r="CV52" i="1" s="1"/>
  <c r="AV46" i="1"/>
  <c r="CI46" i="1" s="1"/>
  <c r="BX54" i="1"/>
  <c r="DK54" i="1" s="1"/>
  <c r="BN46" i="1"/>
  <c r="DA46" i="1" s="1"/>
  <c r="BN79" i="1"/>
  <c r="DA79" i="1" s="1"/>
  <c r="BV215" i="1"/>
  <c r="BQ193" i="1"/>
  <c r="DD193" i="1" s="1"/>
  <c r="BH192" i="1"/>
  <c r="CU192" i="1" s="1"/>
  <c r="BU305" i="1"/>
  <c r="BU391" i="1"/>
  <c r="BB334" i="1"/>
  <c r="CO334" i="1" s="1"/>
  <c r="BW271" i="1"/>
  <c r="DJ271" i="1" s="1"/>
  <c r="BQ273" i="1"/>
  <c r="DD273" i="1" s="1"/>
  <c r="BA255" i="1"/>
  <c r="CN255" i="1" s="1"/>
  <c r="AV402" i="1"/>
  <c r="CI402" i="1" s="1"/>
  <c r="BO406" i="1"/>
  <c r="DB406" i="1" s="1"/>
  <c r="AY300" i="1"/>
  <c r="CL300" i="1" s="1"/>
  <c r="BD332" i="1"/>
  <c r="CQ332" i="1" s="1"/>
  <c r="BE321" i="1"/>
  <c r="CR321" i="1" s="1"/>
  <c r="BO392" i="1"/>
  <c r="DB392" i="1" s="1"/>
  <c r="BM351" i="1"/>
  <c r="CZ351" i="1" s="1"/>
  <c r="BS329" i="1"/>
  <c r="DF329" i="1" s="1"/>
  <c r="BJ290" i="1"/>
  <c r="CW290" i="1" s="1"/>
  <c r="BY272" i="1"/>
  <c r="BH182" i="1"/>
  <c r="CU182" i="1" s="1"/>
  <c r="BU180" i="1"/>
  <c r="BZ202" i="1"/>
  <c r="DM202" i="1" s="1"/>
  <c r="AX73" i="1"/>
  <c r="CK73" i="1" s="1"/>
  <c r="BZ41" i="1"/>
  <c r="DM41" i="1" s="1"/>
  <c r="BO51" i="1"/>
  <c r="DB51" i="1" s="1"/>
  <c r="BP108" i="1"/>
  <c r="DC108" i="1" s="1"/>
  <c r="AV147" i="1"/>
  <c r="CI147" i="1" s="1"/>
  <c r="AV236" i="1"/>
  <c r="CI236" i="1" s="1"/>
  <c r="BS194" i="1"/>
  <c r="DF194" i="1" s="1"/>
  <c r="AY112" i="1"/>
  <c r="CL112" i="1" s="1"/>
  <c r="BJ121" i="1"/>
  <c r="CW121" i="1" s="1"/>
  <c r="BQ99" i="1"/>
  <c r="DD99" i="1" s="1"/>
  <c r="BP134" i="1"/>
  <c r="DC134" i="1" s="1"/>
  <c r="BP96" i="1"/>
  <c r="DC96" i="1" s="1"/>
  <c r="BQ25" i="1"/>
  <c r="DD25" i="1" s="1"/>
  <c r="BB16" i="1"/>
  <c r="CO16" i="1" s="1"/>
  <c r="BR236" i="1"/>
  <c r="DE236" i="1" s="1"/>
  <c r="AT163" i="1"/>
  <c r="CG163" i="1" s="1"/>
  <c r="CB151" i="1"/>
  <c r="DN151" i="1" s="1"/>
  <c r="J150" i="5" s="1"/>
  <c r="BN240" i="1"/>
  <c r="DA240" i="1" s="1"/>
  <c r="AU240" i="1"/>
  <c r="CH240" i="1" s="1"/>
  <c r="BQ98" i="1"/>
  <c r="DD98" i="1" s="1"/>
  <c r="BT64" i="1"/>
  <c r="DG64" i="1" s="1"/>
  <c r="BD67" i="1"/>
  <c r="CQ67" i="1" s="1"/>
  <c r="BE55" i="1"/>
  <c r="CR55" i="1" s="1"/>
  <c r="BF85" i="1"/>
  <c r="CS85" i="1" s="1"/>
  <c r="BN234" i="1"/>
  <c r="DA234" i="1" s="1"/>
  <c r="BA205" i="1"/>
  <c r="CN205" i="1" s="1"/>
  <c r="BP194" i="1"/>
  <c r="DC194" i="1" s="1"/>
  <c r="BT321" i="1"/>
  <c r="DG321" i="1" s="1"/>
  <c r="BE387" i="1"/>
  <c r="CR387" i="1" s="1"/>
  <c r="AT332" i="1"/>
  <c r="CG332" i="1" s="1"/>
  <c r="AU400" i="1"/>
  <c r="CH400" i="1" s="1"/>
  <c r="BK269" i="1"/>
  <c r="CX269" i="1" s="1"/>
  <c r="BY251" i="1"/>
  <c r="BC393" i="1"/>
  <c r="CP393" i="1" s="1"/>
  <c r="BD373" i="1"/>
  <c r="CQ373" i="1" s="1"/>
  <c r="CB297" i="1"/>
  <c r="DN297" i="1" s="1"/>
  <c r="J296" i="5" s="1"/>
  <c r="BA326" i="1"/>
  <c r="CN326" i="1" s="1"/>
  <c r="BY316" i="1"/>
  <c r="AZ390" i="1"/>
  <c r="CM390" i="1" s="1"/>
  <c r="BE349" i="1"/>
  <c r="CR349" i="1" s="1"/>
  <c r="BT326" i="1"/>
  <c r="DG326" i="1" s="1"/>
  <c r="BB288" i="1"/>
  <c r="CO288" i="1" s="1"/>
  <c r="AT267" i="1"/>
  <c r="CG267" i="1" s="1"/>
  <c r="BN405" i="1"/>
  <c r="DA405" i="1" s="1"/>
  <c r="BN365" i="1"/>
  <c r="DA365" i="1" s="1"/>
  <c r="BW350" i="1"/>
  <c r="DJ350" i="1" s="1"/>
  <c r="BC326" i="1"/>
  <c r="CP326" i="1" s="1"/>
  <c r="BP351" i="1"/>
  <c r="DC351" i="1" s="1"/>
  <c r="BL309" i="1"/>
  <c r="CY309" i="1" s="1"/>
  <c r="BQ150" i="1"/>
  <c r="DD150" i="1" s="1"/>
  <c r="BI160" i="1"/>
  <c r="CV160" i="1" s="1"/>
  <c r="AZ170" i="1"/>
  <c r="CM170" i="1" s="1"/>
  <c r="AS122" i="1"/>
  <c r="BX151" i="1"/>
  <c r="DK151" i="1" s="1"/>
  <c r="AS133" i="1"/>
  <c r="BR129" i="1"/>
  <c r="DE129" i="1" s="1"/>
  <c r="BO118" i="1"/>
  <c r="DB118" i="1" s="1"/>
  <c r="AY201" i="1"/>
  <c r="CL201" i="1" s="1"/>
  <c r="BB244" i="1"/>
  <c r="CO244" i="1" s="1"/>
  <c r="CC169" i="1"/>
  <c r="DO169" i="1" s="1"/>
  <c r="K168" i="5" s="1"/>
  <c r="BD44" i="1"/>
  <c r="CQ44" i="1" s="1"/>
  <c r="AY63" i="1"/>
  <c r="CL63" i="1" s="1"/>
  <c r="AS95" i="1"/>
  <c r="BR110" i="1"/>
  <c r="DE110" i="1" s="1"/>
  <c r="BO99" i="1"/>
  <c r="DB99" i="1" s="1"/>
  <c r="AY182" i="1"/>
  <c r="CL182" i="1" s="1"/>
  <c r="BT221" i="1"/>
  <c r="DG221" i="1" s="1"/>
  <c r="BZ397" i="1"/>
  <c r="DM397" i="1" s="1"/>
  <c r="BZ357" i="1"/>
  <c r="DM357" i="1" s="1"/>
  <c r="BQ342" i="1"/>
  <c r="DD342" i="1" s="1"/>
  <c r="BB318" i="1"/>
  <c r="CO318" i="1" s="1"/>
  <c r="BD324" i="1"/>
  <c r="CQ324" i="1" s="1"/>
  <c r="CC277" i="1"/>
  <c r="DO277" i="1" s="1"/>
  <c r="K276" i="5" s="1"/>
  <c r="BU389" i="1"/>
  <c r="BB333" i="1"/>
  <c r="CO333" i="1" s="1"/>
  <c r="BW270" i="1"/>
  <c r="DJ270" i="1" s="1"/>
  <c r="BQ271" i="1"/>
  <c r="DD271" i="1" s="1"/>
  <c r="BA253" i="1"/>
  <c r="CN253" i="1" s="1"/>
  <c r="AV398" i="1"/>
  <c r="CI398" i="1" s="1"/>
  <c r="BI383" i="1"/>
  <c r="CV383" i="1" s="1"/>
  <c r="AY299" i="1"/>
  <c r="CL299" i="1" s="1"/>
  <c r="BK329" i="1"/>
  <c r="CX329" i="1" s="1"/>
  <c r="BE319" i="1"/>
  <c r="CR319" i="1" s="1"/>
  <c r="BM392" i="1"/>
  <c r="CZ392" i="1" s="1"/>
  <c r="BT361" i="1"/>
  <c r="DG361" i="1" s="1"/>
  <c r="BD345" i="1"/>
  <c r="CQ345" i="1" s="1"/>
  <c r="BV298" i="1"/>
  <c r="BH285" i="1"/>
  <c r="CU285" i="1" s="1"/>
  <c r="CC243" i="1"/>
  <c r="DO243" i="1" s="1"/>
  <c r="K242" i="5" s="1"/>
  <c r="BG19" i="1"/>
  <c r="CT19" i="1" s="1"/>
  <c r="BU157" i="1"/>
  <c r="CC138" i="1"/>
  <c r="DO138" i="1" s="1"/>
  <c r="K137" i="5" s="1"/>
  <c r="AW120" i="1"/>
  <c r="CJ120" i="1" s="1"/>
  <c r="BK14" i="1"/>
  <c r="CX14" i="1" s="1"/>
  <c r="AW14" i="1"/>
  <c r="CJ14" i="1" s="1"/>
  <c r="BV212" i="1"/>
  <c r="AW175" i="1"/>
  <c r="CJ175" i="1" s="1"/>
  <c r="BR149" i="1"/>
  <c r="DE149" i="1" s="1"/>
  <c r="BO138" i="1"/>
  <c r="DB138" i="1" s="1"/>
  <c r="AY221" i="1"/>
  <c r="CL221" i="1" s="1"/>
  <c r="AW234" i="1"/>
  <c r="CJ234" i="1" s="1"/>
  <c r="BC51" i="1"/>
  <c r="CP51" i="1" s="1"/>
  <c r="BU111" i="1"/>
  <c r="BP99" i="1"/>
  <c r="DC99" i="1" s="1"/>
  <c r="BQ81" i="1"/>
  <c r="DD81" i="1" s="1"/>
  <c r="AT104" i="1"/>
  <c r="CG104" i="1" s="1"/>
  <c r="BS94" i="1"/>
  <c r="DF94" i="1" s="1"/>
  <c r="BC177" i="1"/>
  <c r="CP177" i="1" s="1"/>
  <c r="BP218" i="1"/>
  <c r="DC218" i="1" s="1"/>
  <c r="AT401" i="1"/>
  <c r="CG401" i="1" s="1"/>
  <c r="AT361" i="1"/>
  <c r="CG361" i="1" s="1"/>
  <c r="BU345" i="1"/>
  <c r="BF321" i="1"/>
  <c r="CS321" i="1" s="1"/>
  <c r="BS332" i="1"/>
  <c r="DF332" i="1" s="1"/>
  <c r="BH290" i="1"/>
  <c r="CU290" i="1" s="1"/>
  <c r="BG399" i="1"/>
  <c r="CT399" i="1" s="1"/>
  <c r="BF336" i="1"/>
  <c r="CS336" i="1" s="1"/>
  <c r="CB273" i="1"/>
  <c r="DN273" i="1" s="1"/>
  <c r="J272" i="5" s="1"/>
  <c r="BY277" i="1"/>
  <c r="BI259" i="1"/>
  <c r="CV259" i="1" s="1"/>
  <c r="BG383" i="1"/>
  <c r="CT383" i="1" s="1"/>
  <c r="BE377" i="1"/>
  <c r="CR377" i="1" s="1"/>
  <c r="BC302" i="1"/>
  <c r="CP302" i="1" s="1"/>
  <c r="BT340" i="1"/>
  <c r="DG340" i="1" s="1"/>
  <c r="BU325" i="1"/>
  <c r="BQ395" i="1"/>
  <c r="DD395" i="1" s="1"/>
  <c r="BY365" i="1"/>
  <c r="BH352" i="1"/>
  <c r="CU352" i="1" s="1"/>
  <c r="BZ301" i="1"/>
  <c r="DM301" i="1" s="1"/>
  <c r="BP291" i="1"/>
  <c r="DC291" i="1" s="1"/>
  <c r="AV247" i="1"/>
  <c r="CI247" i="1" s="1"/>
  <c r="AY13" i="1"/>
  <c r="CL13" i="1" s="1"/>
  <c r="BM151" i="1"/>
  <c r="CZ151" i="1" s="1"/>
  <c r="BA114" i="1"/>
  <c r="CN114" i="1" s="1"/>
  <c r="BD76" i="1"/>
  <c r="CQ76" i="1" s="1"/>
  <c r="BQ73" i="1"/>
  <c r="DD73" i="1" s="1"/>
  <c r="CC72" i="1"/>
  <c r="DO72" i="1" s="1"/>
  <c r="K71" i="5" s="1"/>
  <c r="BN98" i="1"/>
  <c r="DA98" i="1" s="1"/>
  <c r="BC89" i="1"/>
  <c r="CP89" i="1" s="1"/>
  <c r="BW171" i="1"/>
  <c r="DJ171" i="1" s="1"/>
  <c r="AZ213" i="1"/>
  <c r="CM213" i="1" s="1"/>
  <c r="AU35" i="1"/>
  <c r="CH35" i="1" s="1"/>
  <c r="CC217" i="1"/>
  <c r="DO217" i="1" s="1"/>
  <c r="K216" i="5" s="1"/>
  <c r="BG178" i="1"/>
  <c r="CT178" i="1" s="1"/>
  <c r="BW95" i="1"/>
  <c r="DJ95" i="1" s="1"/>
  <c r="BZ106" i="1"/>
  <c r="DM106" i="1" s="1"/>
  <c r="BI87" i="1"/>
  <c r="CV87" i="1" s="1"/>
  <c r="BD106" i="1"/>
  <c r="CQ106" i="1" s="1"/>
  <c r="BI146" i="1"/>
  <c r="CV146" i="1" s="1"/>
  <c r="AY32" i="1"/>
  <c r="CL32" i="1" s="1"/>
  <c r="BA274" i="1"/>
  <c r="CN274" i="1" s="1"/>
  <c r="BT182" i="1"/>
  <c r="DG182" i="1" s="1"/>
  <c r="BY177" i="1"/>
  <c r="BJ196" i="1"/>
  <c r="CW196" i="1" s="1"/>
  <c r="BZ69" i="1"/>
  <c r="DM69" i="1" s="1"/>
  <c r="BX139" i="1"/>
  <c r="DK139" i="1" s="1"/>
  <c r="BA130" i="1"/>
  <c r="CN130" i="1" s="1"/>
  <c r="BU91" i="1"/>
  <c r="BP76" i="1"/>
  <c r="DC76" i="1" s="1"/>
  <c r="AV64" i="1"/>
  <c r="CI64" i="1" s="1"/>
  <c r="BR93" i="1"/>
  <c r="DE93" i="1" s="1"/>
  <c r="BO82" i="1"/>
  <c r="DB82" i="1" s="1"/>
  <c r="BR230" i="1"/>
  <c r="DE230" i="1" s="1"/>
  <c r="BL206" i="1"/>
  <c r="CY206" i="1" s="1"/>
  <c r="BG10" i="1"/>
  <c r="CT10" i="1" s="1"/>
  <c r="AU28" i="1"/>
  <c r="CH28" i="1" s="1"/>
  <c r="AS170" i="1"/>
  <c r="BB13" i="1"/>
  <c r="CO13" i="1" s="1"/>
  <c r="BE209" i="1"/>
  <c r="CR209" i="1" s="1"/>
  <c r="BB158" i="1"/>
  <c r="CO158" i="1" s="1"/>
  <c r="AY147" i="1"/>
  <c r="CL147" i="1" s="1"/>
  <c r="BS229" i="1"/>
  <c r="DF229" i="1" s="1"/>
  <c r="BZ251" i="1"/>
  <c r="DM251" i="1" s="1"/>
  <c r="BO391" i="1"/>
  <c r="DB391" i="1" s="1"/>
  <c r="BI362" i="1"/>
  <c r="CV362" i="1" s="1"/>
  <c r="BK310" i="1"/>
  <c r="CX310" i="1" s="1"/>
  <c r="BJ272" i="1"/>
  <c r="CW272" i="1" s="1"/>
  <c r="AW359" i="1"/>
  <c r="CJ359" i="1" s="1"/>
  <c r="BM394" i="1"/>
  <c r="CZ394" i="1" s="1"/>
  <c r="BH364" i="1"/>
  <c r="CU364" i="1" s="1"/>
  <c r="BJ349" i="1"/>
  <c r="CW349" i="1" s="1"/>
  <c r="BV300" i="1"/>
  <c r="BH289" i="1"/>
  <c r="CU289" i="1" s="1"/>
  <c r="AW407" i="1"/>
  <c r="CJ407" i="1" s="1"/>
  <c r="BV368" i="1"/>
  <c r="BH355" i="1"/>
  <c r="CU355" i="1" s="1"/>
  <c r="BM330" i="1"/>
  <c r="CZ330" i="1" s="1"/>
  <c r="BC253" i="1"/>
  <c r="CP253" i="1" s="1"/>
  <c r="BC342" i="1"/>
  <c r="CP342" i="1" s="1"/>
  <c r="CB380" i="1"/>
  <c r="DN380" i="1" s="1"/>
  <c r="J379" i="5" s="1"/>
  <c r="BC355" i="1"/>
  <c r="CP355" i="1" s="1"/>
  <c r="AU291" i="1"/>
  <c r="CH291" i="1" s="1"/>
  <c r="AW312" i="1"/>
  <c r="CJ312" i="1" s="1"/>
  <c r="BH328" i="1"/>
  <c r="CU328" i="1" s="1"/>
  <c r="BL25" i="1"/>
  <c r="CY25" i="1" s="1"/>
  <c r="AV165" i="1"/>
  <c r="CI165" i="1" s="1"/>
  <c r="BC72" i="1"/>
  <c r="CP72" i="1" s="1"/>
  <c r="AZ84" i="1"/>
  <c r="CM84" i="1" s="1"/>
  <c r="BE24" i="1"/>
  <c r="CR24" i="1" s="1"/>
  <c r="BZ14" i="1"/>
  <c r="DM14" i="1" s="1"/>
  <c r="AS216" i="1"/>
  <c r="BZ159" i="1"/>
  <c r="DM159" i="1" s="1"/>
  <c r="BW148" i="1"/>
  <c r="DJ148" i="1" s="1"/>
  <c r="BG231" i="1"/>
  <c r="CT231" i="1" s="1"/>
  <c r="AZ264" i="1"/>
  <c r="CM264" i="1" s="1"/>
  <c r="BU73" i="1"/>
  <c r="CC291" i="1"/>
  <c r="DO291" i="1" s="1"/>
  <c r="K290" i="5" s="1"/>
  <c r="AU205" i="1"/>
  <c r="CH205" i="1" s="1"/>
  <c r="BK122" i="1"/>
  <c r="CX122" i="1" s="1"/>
  <c r="BN133" i="1"/>
  <c r="DA133" i="1" s="1"/>
  <c r="BU140" i="1"/>
  <c r="BH145" i="1"/>
  <c r="CU145" i="1" s="1"/>
  <c r="BQ160" i="1"/>
  <c r="DD160" i="1" s="1"/>
  <c r="BE149" i="1"/>
  <c r="CR149" i="1" s="1"/>
  <c r="BA254" i="1"/>
  <c r="CN254" i="1" s="1"/>
  <c r="BX173" i="1"/>
  <c r="DK173" i="1" s="1"/>
  <c r="BK165" i="1"/>
  <c r="CX165" i="1" s="1"/>
  <c r="BR178" i="1"/>
  <c r="DE178" i="1" s="1"/>
  <c r="AT61" i="1"/>
  <c r="CG61" i="1" s="1"/>
  <c r="BE76" i="1"/>
  <c r="CR76" i="1" s="1"/>
  <c r="AU43" i="1"/>
  <c r="CH43" i="1" s="1"/>
  <c r="BX160" i="1"/>
  <c r="DK160" i="1" s="1"/>
  <c r="BD108" i="1"/>
  <c r="CQ108" i="1" s="1"/>
  <c r="BI89" i="1"/>
  <c r="CV89" i="1" s="1"/>
  <c r="BR109" i="1"/>
  <c r="DE109" i="1" s="1"/>
  <c r="BO98" i="1"/>
  <c r="DB98" i="1" s="1"/>
  <c r="CB182" i="1"/>
  <c r="DN182" i="1" s="1"/>
  <c r="J181" i="5" s="1"/>
  <c r="BL222" i="1"/>
  <c r="CY222" i="1" s="1"/>
  <c r="BX72" i="1"/>
  <c r="DK72" i="1" s="1"/>
  <c r="AV113" i="1"/>
  <c r="CI113" i="1" s="1"/>
  <c r="AS24" i="1"/>
  <c r="AT15" i="1"/>
  <c r="CG15" i="1" s="1"/>
  <c r="BI216" i="1"/>
  <c r="CV216" i="1" s="1"/>
  <c r="AT160" i="1"/>
  <c r="CG160" i="1" s="1"/>
  <c r="CB148" i="1"/>
  <c r="DN148" i="1" s="1"/>
  <c r="J147" i="5" s="1"/>
  <c r="BK231" i="1"/>
  <c r="CX231" i="1" s="1"/>
  <c r="AV265" i="1"/>
  <c r="CI265" i="1" s="1"/>
  <c r="BW389" i="1"/>
  <c r="DJ389" i="1" s="1"/>
  <c r="BT402" i="1"/>
  <c r="DG402" i="1" s="1"/>
  <c r="BS308" i="1"/>
  <c r="DF308" i="1" s="1"/>
  <c r="BR270" i="1"/>
  <c r="DE270" i="1" s="1"/>
  <c r="BL348" i="1"/>
  <c r="CY348" i="1" s="1"/>
  <c r="BU392" i="1"/>
  <c r="AU362" i="1"/>
  <c r="CH362" i="1" s="1"/>
  <c r="BT345" i="1"/>
  <c r="DG345" i="1" s="1"/>
  <c r="AT299" i="1"/>
  <c r="CG299" i="1" s="1"/>
  <c r="BX285" i="1"/>
  <c r="DK285" i="1" s="1"/>
  <c r="AV408" i="1"/>
  <c r="CI408" i="1" s="1"/>
  <c r="AT367" i="1"/>
  <c r="CG367" i="1" s="1"/>
  <c r="BT352" i="1"/>
  <c r="DG352" i="1" s="1"/>
  <c r="AZ328" i="1"/>
  <c r="CM328" i="1" s="1"/>
  <c r="AV361" i="1"/>
  <c r="CI361" i="1" s="1"/>
  <c r="AV321" i="1"/>
  <c r="CI321" i="1" s="1"/>
  <c r="AY379" i="1"/>
  <c r="CL379" i="1" s="1"/>
  <c r="BP352" i="1"/>
  <c r="DC352" i="1" s="1"/>
  <c r="BC289" i="1"/>
  <c r="CP289" i="1" s="1"/>
  <c r="BM308" i="1"/>
  <c r="CZ308" i="1" s="1"/>
  <c r="BD313" i="1"/>
  <c r="CQ313" i="1" s="1"/>
  <c r="AV29" i="1"/>
  <c r="CI29" i="1" s="1"/>
  <c r="BR187" i="1"/>
  <c r="DE187" i="1" s="1"/>
  <c r="BG48" i="1"/>
  <c r="CT48" i="1" s="1"/>
  <c r="AY49" i="1"/>
  <c r="CL49" i="1" s="1"/>
  <c r="BE211" i="1"/>
  <c r="CR211" i="1" s="1"/>
  <c r="BJ175" i="1"/>
  <c r="CW175" i="1" s="1"/>
  <c r="BE154" i="1"/>
  <c r="CR154" i="1" s="1"/>
  <c r="BF140" i="1"/>
  <c r="CS140" i="1" s="1"/>
  <c r="BC129" i="1"/>
  <c r="CP129" i="1" s="1"/>
  <c r="BW211" i="1"/>
  <c r="DJ211" i="1" s="1"/>
  <c r="AS223" i="1"/>
  <c r="BX28" i="1"/>
  <c r="DK28" i="1" s="1"/>
  <c r="BZ185" i="1"/>
  <c r="DM185" i="1" s="1"/>
  <c r="AW35" i="1"/>
  <c r="CJ35" i="1" s="1"/>
  <c r="AX26" i="1"/>
  <c r="CK26" i="1" s="1"/>
  <c r="BF57" i="1"/>
  <c r="CS57" i="1" s="1"/>
  <c r="BF171" i="1"/>
  <c r="CS171" i="1" s="1"/>
  <c r="AU160" i="1"/>
  <c r="CH160" i="1" s="1"/>
  <c r="BP264" i="1"/>
  <c r="DC264" i="1" s="1"/>
  <c r="BG246" i="1"/>
  <c r="CT246" i="1" s="1"/>
  <c r="BR388" i="1"/>
  <c r="DE388" i="1" s="1"/>
  <c r="AZ365" i="1"/>
  <c r="CM365" i="1" s="1"/>
  <c r="BW295" i="1"/>
  <c r="DJ295" i="1" s="1"/>
  <c r="BQ321" i="1"/>
  <c r="DD321" i="1" s="1"/>
  <c r="BQ312" i="1"/>
  <c r="DD312" i="1" s="1"/>
  <c r="AV388" i="1"/>
  <c r="CI388" i="1" s="1"/>
  <c r="BC394" i="1"/>
  <c r="CP394" i="1" s="1"/>
  <c r="AY324" i="1"/>
  <c r="CL324" i="1" s="1"/>
  <c r="AX286" i="1"/>
  <c r="CK286" i="1" s="1"/>
  <c r="BZ264" i="1"/>
  <c r="DM264" i="1" s="1"/>
  <c r="AX394" i="1"/>
  <c r="CK394" i="1" s="1"/>
  <c r="BX405" i="1"/>
  <c r="DK405" i="1" s="1"/>
  <c r="BY338" i="1"/>
  <c r="BJ314" i="1"/>
  <c r="CW314" i="1" s="1"/>
  <c r="BT316" i="1"/>
  <c r="DG316" i="1" s="1"/>
  <c r="BD266" i="1"/>
  <c r="CQ266" i="1" s="1"/>
  <c r="BC366" i="1"/>
  <c r="CP366" i="1" s="1"/>
  <c r="BV338" i="1"/>
  <c r="BG276" i="1"/>
  <c r="CT276" i="1" s="1"/>
  <c r="BU282" i="1"/>
  <c r="BE264" i="1"/>
  <c r="CR264" i="1" s="1"/>
  <c r="BD56" i="1"/>
  <c r="CQ56" i="1" s="1"/>
  <c r="BT34" i="1"/>
  <c r="DG34" i="1" s="1"/>
  <c r="AW48" i="1"/>
  <c r="CJ48" i="1" s="1"/>
  <c r="BV45" i="1"/>
  <c r="BM67" i="1"/>
  <c r="CZ67" i="1" s="1"/>
  <c r="AS138" i="1"/>
  <c r="BP113" i="1"/>
  <c r="DC113" i="1" s="1"/>
  <c r="BQ151" i="1"/>
  <c r="DD151" i="1" s="1"/>
  <c r="AT139" i="1"/>
  <c r="CG139" i="1" s="1"/>
  <c r="CB127" i="1"/>
  <c r="DN127" i="1" s="1"/>
  <c r="J126" i="5" s="1"/>
  <c r="BK210" i="1"/>
  <c r="CX210" i="1" s="1"/>
  <c r="BI223" i="1"/>
  <c r="CV223" i="1" s="1"/>
  <c r="BT29" i="1"/>
  <c r="DG29" i="1" s="1"/>
  <c r="AT193" i="1"/>
  <c r="CG193" i="1" s="1"/>
  <c r="BM35" i="1"/>
  <c r="CZ35" i="1" s="1"/>
  <c r="BN26" i="1"/>
  <c r="DA26" i="1" s="1"/>
  <c r="BV57" i="1"/>
  <c r="BB172" i="1"/>
  <c r="CO172" i="1" s="1"/>
  <c r="BC162" i="1"/>
  <c r="CP162" i="1" s="1"/>
  <c r="BT350" i="1"/>
  <c r="DG350" i="1" s="1"/>
  <c r="BG250" i="1"/>
  <c r="CT250" i="1" s="1"/>
  <c r="BS381" i="1"/>
  <c r="DF381" i="1" s="1"/>
  <c r="BP356" i="1"/>
  <c r="DC356" i="1" s="1"/>
  <c r="BW291" i="1"/>
  <c r="DJ291" i="1" s="1"/>
  <c r="BQ313" i="1"/>
  <c r="DD313" i="1" s="1"/>
  <c r="AY339" i="1"/>
  <c r="CL339" i="1" s="1"/>
  <c r="AV384" i="1"/>
  <c r="CI384" i="1" s="1"/>
  <c r="AV380" i="1"/>
  <c r="CI380" i="1" s="1"/>
  <c r="AY320" i="1"/>
  <c r="CL320" i="1" s="1"/>
  <c r="AX282" i="1"/>
  <c r="CK282" i="1" s="1"/>
  <c r="BZ260" i="1"/>
  <c r="DM260" i="1" s="1"/>
  <c r="BA404" i="1"/>
  <c r="CN404" i="1" s="1"/>
  <c r="BB383" i="1"/>
  <c r="CO383" i="1" s="1"/>
  <c r="BY334" i="1"/>
  <c r="BJ310" i="1"/>
  <c r="CW310" i="1" s="1"/>
  <c r="BT308" i="1"/>
  <c r="DG308" i="1" s="1"/>
  <c r="BD258" i="1"/>
  <c r="CQ258" i="1" s="1"/>
  <c r="BB393" i="1"/>
  <c r="CO393" i="1" s="1"/>
  <c r="BV334" i="1"/>
  <c r="BG272" i="1"/>
  <c r="CT272" i="1" s="1"/>
  <c r="BU274" i="1"/>
  <c r="BE256" i="1"/>
  <c r="CR256" i="1" s="1"/>
  <c r="CC66" i="1"/>
  <c r="DO66" i="1" s="1"/>
  <c r="K65" i="5" s="1"/>
  <c r="BT42" i="1"/>
  <c r="DG42" i="1" s="1"/>
  <c r="BT101" i="1"/>
  <c r="DG101" i="1" s="1"/>
  <c r="BU74" i="1"/>
  <c r="BM14" i="1"/>
  <c r="CZ14" i="1" s="1"/>
  <c r="BB223" i="1"/>
  <c r="CO223" i="1" s="1"/>
  <c r="AS184" i="1"/>
  <c r="BZ151" i="1"/>
  <c r="DM151" i="1" s="1"/>
  <c r="BO142" i="1"/>
  <c r="DB142" i="1" s="1"/>
  <c r="CB226" i="1"/>
  <c r="DN226" i="1" s="1"/>
  <c r="J225" i="5" s="1"/>
  <c r="BZ247" i="1"/>
  <c r="DM247" i="1" s="1"/>
  <c r="BG18" i="1"/>
  <c r="CT18" i="1" s="1"/>
  <c r="BY134" i="1"/>
  <c r="CC96" i="1"/>
  <c r="DO96" i="1" s="1"/>
  <c r="K95" i="5" s="1"/>
  <c r="BM82" i="1"/>
  <c r="CZ82" i="1" s="1"/>
  <c r="BB106" i="1"/>
  <c r="CO106" i="1" s="1"/>
  <c r="AY95" i="1"/>
  <c r="CL95" i="1" s="1"/>
  <c r="BK179" i="1"/>
  <c r="CX179" i="1" s="1"/>
  <c r="AV219" i="1"/>
  <c r="CI219" i="1" s="1"/>
  <c r="BN400" i="1"/>
  <c r="DA400" i="1" s="1"/>
  <c r="BN360" i="1"/>
  <c r="DA360" i="1" s="1"/>
  <c r="BE345" i="1"/>
  <c r="CR345" i="1" s="1"/>
  <c r="BZ320" i="1"/>
  <c r="DM320" i="1" s="1"/>
  <c r="BA331" i="1"/>
  <c r="CN331" i="1" s="1"/>
  <c r="BP288" i="1"/>
  <c r="DC288" i="1" s="1"/>
  <c r="BO397" i="1"/>
  <c r="DB397" i="1" s="1"/>
  <c r="BZ335" i="1"/>
  <c r="DM335" i="1" s="1"/>
  <c r="BK273" i="1"/>
  <c r="CX273" i="1" s="1"/>
  <c r="AS277" i="1"/>
  <c r="BM258" i="1"/>
  <c r="CZ258" i="1" s="1"/>
  <c r="CB382" i="1"/>
  <c r="DN382" i="1" s="1"/>
  <c r="J381" i="5" s="1"/>
  <c r="BI376" i="1"/>
  <c r="CV376" i="1" s="1"/>
  <c r="BW301" i="1"/>
  <c r="DJ301" i="1" s="1"/>
  <c r="CC338" i="1"/>
  <c r="DO338" i="1" s="1"/>
  <c r="K337" i="5" s="1"/>
  <c r="BR10" i="1"/>
  <c r="DE10" i="1" s="1"/>
  <c r="BF86" i="1"/>
  <c r="CS86" i="1" s="1"/>
  <c r="CC309" i="1"/>
  <c r="DO309" i="1" s="1"/>
  <c r="K308" i="5" s="1"/>
  <c r="BE214" i="1"/>
  <c r="CR214" i="1" s="1"/>
  <c r="BT202" i="1"/>
  <c r="DG202" i="1" s="1"/>
  <c r="BD243" i="1"/>
  <c r="CQ243" i="1" s="1"/>
  <c r="BW33" i="1"/>
  <c r="DJ33" i="1" s="1"/>
  <c r="BM173" i="1"/>
  <c r="CZ173" i="1" s="1"/>
  <c r="BH153" i="1"/>
  <c r="CU153" i="1" s="1"/>
  <c r="BM134" i="1"/>
  <c r="CZ134" i="1" s="1"/>
  <c r="BJ130" i="1"/>
  <c r="CW130" i="1" s="1"/>
  <c r="AY121" i="1"/>
  <c r="CL121" i="1" s="1"/>
  <c r="BK205" i="1"/>
  <c r="CX205" i="1" s="1"/>
  <c r="AV299" i="1"/>
  <c r="CI299" i="1" s="1"/>
  <c r="BH143" i="1"/>
  <c r="CU143" i="1" s="1"/>
  <c r="BN72" i="1"/>
  <c r="DA72" i="1" s="1"/>
  <c r="BV201" i="1"/>
  <c r="BQ179" i="1"/>
  <c r="DD179" i="1" s="1"/>
  <c r="BP183" i="1"/>
  <c r="DC183" i="1" s="1"/>
  <c r="BQ270" i="1"/>
  <c r="DD270" i="1" s="1"/>
  <c r="CB27" i="1"/>
  <c r="DN27" i="1" s="1"/>
  <c r="J26" i="5" s="1"/>
  <c r="BY142" i="1"/>
  <c r="CC100" i="1"/>
  <c r="DO100" i="1" s="1"/>
  <c r="K99" i="5" s="1"/>
  <c r="AW82" i="1"/>
  <c r="CJ82" i="1" s="1"/>
  <c r="BB104" i="1"/>
  <c r="CO104" i="1" s="1"/>
  <c r="AY93" i="1"/>
  <c r="CL93" i="1" s="1"/>
  <c r="BK177" i="1"/>
  <c r="CX177" i="1" s="1"/>
  <c r="AV217" i="1"/>
  <c r="CI217" i="1" s="1"/>
  <c r="BQ47" i="1"/>
  <c r="DD47" i="1" s="1"/>
  <c r="BQ202" i="1"/>
  <c r="DD202" i="1" s="1"/>
  <c r="BN156" i="1"/>
  <c r="DA156" i="1" s="1"/>
  <c r="BK145" i="1"/>
  <c r="CX145" i="1" s="1"/>
  <c r="AU228" i="1"/>
  <c r="CH228" i="1" s="1"/>
  <c r="BF252" i="1"/>
  <c r="CS252" i="1" s="1"/>
  <c r="BC67" i="1"/>
  <c r="CP67" i="1" s="1"/>
  <c r="BX43" i="1"/>
  <c r="DK43" i="1" s="1"/>
  <c r="BX62" i="1"/>
  <c r="DK62" i="1" s="1"/>
  <c r="BF50" i="1"/>
  <c r="CS50" i="1" s="1"/>
  <c r="BN81" i="1"/>
  <c r="DA81" i="1" s="1"/>
  <c r="BV219" i="1"/>
  <c r="BQ197" i="1"/>
  <c r="DD197" i="1" s="1"/>
  <c r="BX190" i="1"/>
  <c r="DK190" i="1" s="1"/>
  <c r="BM299" i="1"/>
  <c r="CZ299" i="1" s="1"/>
  <c r="BZ195" i="1"/>
  <c r="DM195" i="1" s="1"/>
  <c r="AW205" i="1"/>
  <c r="CJ205" i="1" s="1"/>
  <c r="BD63" i="1"/>
  <c r="CQ63" i="1" s="1"/>
  <c r="BZ234" i="1"/>
  <c r="DM234" i="1" s="1"/>
  <c r="BV162" i="1"/>
  <c r="BK153" i="1"/>
  <c r="CX153" i="1" s="1"/>
  <c r="BV246" i="1"/>
  <c r="BG243" i="1"/>
  <c r="CT243" i="1" s="1"/>
  <c r="BI108" i="1"/>
  <c r="CV108" i="1" s="1"/>
  <c r="BI72" i="1"/>
  <c r="CV72" i="1" s="1"/>
  <c r="BU68" i="1"/>
  <c r="BA56" i="1"/>
  <c r="CN56" i="1" s="1"/>
  <c r="AT86" i="1"/>
  <c r="CG86" i="1" s="1"/>
  <c r="BL287" i="1"/>
  <c r="CY287" i="1" s="1"/>
  <c r="AW210" i="1"/>
  <c r="CJ210" i="1" s="1"/>
  <c r="BX198" i="1"/>
  <c r="DK198" i="1" s="1"/>
  <c r="AV240" i="1"/>
  <c r="CI240" i="1" s="1"/>
  <c r="BY153" i="1"/>
  <c r="BZ141" i="1"/>
  <c r="DM141" i="1" s="1"/>
  <c r="BW130" i="1"/>
  <c r="DJ130" i="1" s="1"/>
  <c r="AY215" i="1"/>
  <c r="CL215" i="1" s="1"/>
  <c r="BE226" i="1"/>
  <c r="CR226" i="1" s="1"/>
  <c r="BT33" i="1"/>
  <c r="DG33" i="1" s="1"/>
  <c r="BL14" i="1"/>
  <c r="CY14" i="1" s="1"/>
  <c r="AS38" i="1"/>
  <c r="BN28" i="1"/>
  <c r="DA28" i="1" s="1"/>
  <c r="BV59" i="1"/>
  <c r="BB176" i="1"/>
  <c r="CO176" i="1" s="1"/>
  <c r="BK162" i="1"/>
  <c r="CX162" i="1" s="1"/>
  <c r="BP172" i="1"/>
  <c r="DC172" i="1" s="1"/>
  <c r="BO250" i="1"/>
  <c r="DB250" i="1" s="1"/>
  <c r="BE67" i="1"/>
  <c r="CR67" i="1" s="1"/>
  <c r="AX112" i="1"/>
  <c r="CK112" i="1" s="1"/>
  <c r="AU101" i="1"/>
  <c r="CH101" i="1" s="1"/>
  <c r="BO183" i="1"/>
  <c r="DB183" i="1" s="1"/>
  <c r="AZ223" i="1"/>
  <c r="CM223" i="1" s="1"/>
  <c r="AU74" i="1"/>
  <c r="CH74" i="1" s="1"/>
  <c r="BL85" i="1"/>
  <c r="CY85" i="1" s="1"/>
  <c r="BE15" i="1"/>
  <c r="CR15" i="1" s="1"/>
  <c r="BR217" i="1"/>
  <c r="DE217" i="1" s="1"/>
  <c r="AS180" i="1"/>
  <c r="BZ150" i="1"/>
  <c r="DM150" i="1" s="1"/>
  <c r="BW139" i="1"/>
  <c r="DJ139" i="1" s="1"/>
  <c r="BG222" i="1"/>
  <c r="CT222" i="1" s="1"/>
  <c r="BM233" i="1"/>
  <c r="CZ233" i="1" s="1"/>
  <c r="BZ44" i="1"/>
  <c r="DM44" i="1" s="1"/>
  <c r="BO55" i="1"/>
  <c r="DB55" i="1" s="1"/>
  <c r="AZ47" i="1"/>
  <c r="CM47" i="1" s="1"/>
  <c r="BY72" i="1"/>
  <c r="BI252" i="1"/>
  <c r="CV252" i="1" s="1"/>
  <c r="BE270" i="1"/>
  <c r="CR270" i="1" s="1"/>
  <c r="AY270" i="1"/>
  <c r="CL270" i="1" s="1"/>
  <c r="BN332" i="1"/>
  <c r="DA332" i="1" s="1"/>
  <c r="BI388" i="1"/>
  <c r="CV388" i="1" s="1"/>
  <c r="BX253" i="1"/>
  <c r="DK253" i="1" s="1"/>
  <c r="BX307" i="1"/>
  <c r="DK307" i="1" s="1"/>
  <c r="BQ332" i="1"/>
  <c r="DD332" i="1" s="1"/>
  <c r="AS402" i="1"/>
  <c r="BZ279" i="1"/>
  <c r="DM279" i="1" s="1"/>
  <c r="BP375" i="1"/>
  <c r="DC375" i="1" s="1"/>
  <c r="CC315" i="1"/>
  <c r="DO315" i="1" s="1"/>
  <c r="K314" i="5" s="1"/>
  <c r="BO289" i="1"/>
  <c r="DB289" i="1" s="1"/>
  <c r="BK379" i="1"/>
  <c r="CX379" i="1" s="1"/>
  <c r="BP174" i="1"/>
  <c r="DC174" i="1" s="1"/>
  <c r="BB180" i="1"/>
  <c r="CO180" i="1" s="1"/>
  <c r="BV28" i="1"/>
  <c r="BP9" i="1"/>
  <c r="BZ245" i="1"/>
  <c r="DM245" i="1" s="1"/>
  <c r="BF19" i="1"/>
  <c r="CS19" i="1" s="1"/>
  <c r="BE73" i="1"/>
  <c r="CR73" i="1" s="1"/>
  <c r="AU343" i="1"/>
  <c r="CH343" i="1" s="1"/>
  <c r="BX283" i="1"/>
  <c r="DK283" i="1" s="1"/>
  <c r="BP408" i="1"/>
  <c r="DC408" i="1" s="1"/>
  <c r="BT394" i="1"/>
  <c r="DG394" i="1" s="1"/>
  <c r="BG279" i="1"/>
  <c r="CT279" i="1" s="1"/>
  <c r="AV183" i="1"/>
  <c r="CI183" i="1" s="1"/>
  <c r="AT39" i="1"/>
  <c r="CG39" i="1" s="1"/>
  <c r="BY235" i="1"/>
  <c r="BA182" i="1"/>
  <c r="CN182" i="1" s="1"/>
  <c r="BL123" i="1"/>
  <c r="CY123" i="1" s="1"/>
  <c r="BX281" i="1"/>
  <c r="DK281" i="1" s="1"/>
  <c r="BD405" i="1"/>
  <c r="CQ405" i="1" s="1"/>
  <c r="AV371" i="1"/>
  <c r="CI371" i="1" s="1"/>
  <c r="BP380" i="1"/>
  <c r="DC380" i="1" s="1"/>
  <c r="BT320" i="1"/>
  <c r="DG320" i="1" s="1"/>
  <c r="AX396" i="1"/>
  <c r="CK396" i="1" s="1"/>
  <c r="BJ112" i="1"/>
  <c r="CW112" i="1" s="1"/>
  <c r="AS280" i="1"/>
  <c r="AZ184" i="1"/>
  <c r="CM184" i="1" s="1"/>
  <c r="BE184" i="1"/>
  <c r="CR184" i="1" s="1"/>
  <c r="BJ206" i="1"/>
  <c r="CW206" i="1" s="1"/>
  <c r="BZ74" i="1"/>
  <c r="DM74" i="1" s="1"/>
  <c r="BR43" i="1"/>
  <c r="DE43" i="1" s="1"/>
  <c r="CC53" i="1"/>
  <c r="DO53" i="1" s="1"/>
  <c r="K52" i="5" s="1"/>
  <c r="CC26" i="1"/>
  <c r="DO26" i="1" s="1"/>
  <c r="K25" i="5" s="1"/>
  <c r="AZ46" i="1"/>
  <c r="CM46" i="1" s="1"/>
  <c r="BI225" i="1"/>
  <c r="CV225" i="1" s="1"/>
  <c r="BK212" i="1"/>
  <c r="CX212" i="1" s="1"/>
  <c r="AY128" i="1"/>
  <c r="CL128" i="1" s="1"/>
  <c r="BJ137" i="1"/>
  <c r="CW137" i="1" s="1"/>
  <c r="BM148" i="1"/>
  <c r="CZ148" i="1" s="1"/>
  <c r="AU47" i="1"/>
  <c r="CH47" i="1" s="1"/>
  <c r="BK66" i="1"/>
  <c r="CX66" i="1" s="1"/>
  <c r="BH256" i="1"/>
  <c r="CU256" i="1" s="1"/>
  <c r="AT195" i="1"/>
  <c r="CG195" i="1" s="1"/>
  <c r="AW164" i="1"/>
  <c r="CJ164" i="1" s="1"/>
  <c r="AT147" i="1"/>
  <c r="CG147" i="1" s="1"/>
  <c r="CB135" i="1"/>
  <c r="DN135" i="1" s="1"/>
  <c r="J134" i="5" s="1"/>
  <c r="AU222" i="1"/>
  <c r="CH222" i="1" s="1"/>
  <c r="BA233" i="1"/>
  <c r="CN233" i="1" s="1"/>
  <c r="BD49" i="1"/>
  <c r="CQ49" i="1" s="1"/>
  <c r="AZ29" i="1"/>
  <c r="CM29" i="1" s="1"/>
  <c r="AW47" i="1"/>
  <c r="CJ47" i="1" s="1"/>
  <c r="AX38" i="1"/>
  <c r="CK38" i="1" s="1"/>
  <c r="BF69" i="1"/>
  <c r="CS69" i="1" s="1"/>
  <c r="BF195" i="1"/>
  <c r="CS195" i="1" s="1"/>
  <c r="BA173" i="1"/>
  <c r="CN173" i="1" s="1"/>
  <c r="BP178" i="1"/>
  <c r="DC178" i="1" s="1"/>
  <c r="BA260" i="1"/>
  <c r="CN260" i="1" s="1"/>
  <c r="BK375" i="1"/>
  <c r="CX375" i="1" s="1"/>
  <c r="AT348" i="1"/>
  <c r="CG348" i="1" s="1"/>
  <c r="BO285" i="1"/>
  <c r="DB285" i="1" s="1"/>
  <c r="BA301" i="1"/>
  <c r="CN301" i="1" s="1"/>
  <c r="BU295" i="1"/>
  <c r="BK397" i="1"/>
  <c r="CX397" i="1" s="1"/>
  <c r="BP367" i="1"/>
  <c r="DC367" i="1" s="1"/>
  <c r="CB313" i="1"/>
  <c r="DN313" i="1" s="1"/>
  <c r="J312" i="5" s="1"/>
  <c r="BZ275" i="1"/>
  <c r="DM275" i="1" s="1"/>
  <c r="BR254" i="1"/>
  <c r="DE254" i="1" s="1"/>
  <c r="AS398" i="1"/>
  <c r="BM370" i="1"/>
  <c r="CZ370" i="1" s="1"/>
  <c r="AV360" i="1"/>
  <c r="CI360" i="1" s="1"/>
  <c r="BB304" i="1"/>
  <c r="CO304" i="1" s="1"/>
  <c r="BD296" i="1"/>
  <c r="CQ296" i="1" s="1"/>
  <c r="BH249" i="1"/>
  <c r="CU249" i="1" s="1"/>
  <c r="BN381" i="1"/>
  <c r="DA381" i="1" s="1"/>
  <c r="BN328" i="1"/>
  <c r="DA328" i="1" s="1"/>
  <c r="BX358" i="1"/>
  <c r="DK358" i="1" s="1"/>
  <c r="AU266" i="1"/>
  <c r="CH266" i="1" s="1"/>
  <c r="BI248" i="1"/>
  <c r="CV248" i="1" s="1"/>
  <c r="BQ86" i="1"/>
  <c r="DD86" i="1" s="1"/>
  <c r="BT56" i="1"/>
  <c r="DG56" i="1" s="1"/>
  <c r="BN188" i="1"/>
  <c r="DA188" i="1" s="1"/>
  <c r="BX126" i="1"/>
  <c r="DK126" i="1" s="1"/>
  <c r="BY27" i="1"/>
  <c r="BJ18" i="1"/>
  <c r="CW18" i="1" s="1"/>
  <c r="BF249" i="1"/>
  <c r="CS249" i="1" s="1"/>
  <c r="BJ163" i="1"/>
  <c r="CW163" i="1" s="1"/>
  <c r="BG152" i="1"/>
  <c r="CT152" i="1" s="1"/>
  <c r="CB234" i="1"/>
  <c r="DN234" i="1" s="1"/>
  <c r="J233" i="5" s="1"/>
  <c r="BD323" i="1"/>
  <c r="CQ323" i="1" s="1"/>
  <c r="BA86" i="1"/>
  <c r="CN86" i="1" s="1"/>
  <c r="BI56" i="1"/>
  <c r="CV56" i="1" s="1"/>
  <c r="BU60" i="1"/>
  <c r="BB49" i="1"/>
  <c r="CO49" i="1" s="1"/>
  <c r="BJ80" i="1"/>
  <c r="CW80" i="1" s="1"/>
  <c r="BN217" i="1"/>
  <c r="DA217" i="1" s="1"/>
  <c r="BI195" i="1"/>
  <c r="CV195" i="1" s="1"/>
  <c r="BT189" i="1"/>
  <c r="DG189" i="1" s="1"/>
  <c r="BA302" i="1"/>
  <c r="CN302" i="1" s="1"/>
  <c r="BK394" i="1"/>
  <c r="CX394" i="1" s="1"/>
  <c r="AX335" i="1"/>
  <c r="CK335" i="1" s="1"/>
  <c r="BS272" i="1"/>
  <c r="DF272" i="1" s="1"/>
  <c r="BI275" i="1"/>
  <c r="CV275" i="1" s="1"/>
  <c r="AS257" i="1"/>
  <c r="BP405" i="1"/>
  <c r="DC405" i="1" s="1"/>
  <c r="BY374" i="1"/>
  <c r="AU301" i="1"/>
  <c r="CH301" i="1" s="1"/>
  <c r="BX335" i="1"/>
  <c r="DK335" i="1" s="1"/>
  <c r="AW323" i="1"/>
  <c r="CJ323" i="1" s="1"/>
  <c r="CC393" i="1"/>
  <c r="DO393" i="1" s="1"/>
  <c r="K392" i="5" s="1"/>
  <c r="BI352" i="1"/>
  <c r="CV352" i="1" s="1"/>
  <c r="BY330" i="1"/>
  <c r="BF291" i="1"/>
  <c r="CS291" i="1" s="1"/>
  <c r="BL270" i="1"/>
  <c r="CY270" i="1" s="1"/>
  <c r="AS407" i="1"/>
  <c r="BR368" i="1"/>
  <c r="DE368" i="1" s="1"/>
  <c r="AZ355" i="1"/>
  <c r="CM355" i="1" s="1"/>
  <c r="BH330" i="1"/>
  <c r="CU330" i="1" s="1"/>
  <c r="AY253" i="1"/>
  <c r="CL253" i="1" s="1"/>
  <c r="BK340" i="1"/>
  <c r="CX340" i="1" s="1"/>
  <c r="BF194" i="1"/>
  <c r="CS194" i="1" s="1"/>
  <c r="BI126" i="1"/>
  <c r="CV126" i="1" s="1"/>
  <c r="BT92" i="1"/>
  <c r="DG92" i="1" s="1"/>
  <c r="AU75" i="1"/>
  <c r="CH75" i="1" s="1"/>
  <c r="BL159" i="1"/>
  <c r="CY159" i="1" s="1"/>
  <c r="BQ116" i="1"/>
  <c r="DD116" i="1" s="1"/>
  <c r="BT88" i="1"/>
  <c r="DG88" i="1" s="1"/>
  <c r="AW84" i="1"/>
  <c r="CJ84" i="1" s="1"/>
  <c r="BB105" i="1"/>
  <c r="CO105" i="1" s="1"/>
  <c r="AY94" i="1"/>
  <c r="CL94" i="1" s="1"/>
  <c r="BS176" i="1"/>
  <c r="DF176" i="1" s="1"/>
  <c r="BD216" i="1"/>
  <c r="CQ216" i="1" s="1"/>
  <c r="CB45" i="1"/>
  <c r="DN45" i="1" s="1"/>
  <c r="J44" i="5" s="1"/>
  <c r="BO47" i="1"/>
  <c r="DB47" i="1" s="1"/>
  <c r="AW201" i="1"/>
  <c r="CJ201" i="1" s="1"/>
  <c r="AZ167" i="1"/>
  <c r="CM167" i="1" s="1"/>
  <c r="BA149" i="1"/>
  <c r="CN149" i="1" s="1"/>
  <c r="BV137" i="1"/>
  <c r="BK128" i="1"/>
  <c r="CX128" i="1" s="1"/>
  <c r="BW212" i="1"/>
  <c r="DJ212" i="1" s="1"/>
  <c r="BU225" i="1"/>
  <c r="BL389" i="1"/>
  <c r="CY389" i="1" s="1"/>
  <c r="BW405" i="1"/>
  <c r="DJ405" i="1" s="1"/>
  <c r="BX325" i="1"/>
  <c r="DK325" i="1" s="1"/>
  <c r="BN287" i="1"/>
  <c r="DA287" i="1" s="1"/>
  <c r="BF266" i="1"/>
  <c r="CS266" i="1" s="1"/>
  <c r="BN395" i="1"/>
  <c r="DA395" i="1" s="1"/>
  <c r="BN355" i="1"/>
  <c r="DA355" i="1" s="1"/>
  <c r="BE340" i="1"/>
  <c r="CR340" i="1" s="1"/>
  <c r="BZ315" i="1"/>
  <c r="DM315" i="1" s="1"/>
  <c r="BP319" i="1"/>
  <c r="DC319" i="1" s="1"/>
  <c r="AZ269" i="1"/>
  <c r="CM269" i="1" s="1"/>
  <c r="AW385" i="1"/>
  <c r="CJ385" i="1" s="1"/>
  <c r="BZ330" i="1"/>
  <c r="DM330" i="1" s="1"/>
  <c r="BI372" i="1"/>
  <c r="CV372" i="1" s="1"/>
  <c r="BG268" i="1"/>
  <c r="CT268" i="1" s="1"/>
  <c r="BU250" i="1"/>
  <c r="BC387" i="1"/>
  <c r="CP387" i="1" s="1"/>
  <c r="BJ387" i="1"/>
  <c r="CW387" i="1" s="1"/>
  <c r="AY306" i="1"/>
  <c r="CL306" i="1" s="1"/>
  <c r="BD360" i="1"/>
  <c r="CQ360" i="1" s="1"/>
  <c r="BD338" i="1"/>
  <c r="CQ338" i="1" s="1"/>
  <c r="BD137" i="1"/>
  <c r="CQ137" i="1" s="1"/>
  <c r="BL97" i="1"/>
  <c r="CY97" i="1" s="1"/>
  <c r="BI25" i="1"/>
  <c r="CV25" i="1" s="1"/>
  <c r="BG15" i="1"/>
  <c r="CT15" i="1" s="1"/>
  <c r="BU153" i="1"/>
  <c r="BH139" i="1"/>
  <c r="CU139" i="1" s="1"/>
  <c r="AW124" i="1"/>
  <c r="CJ124" i="1" s="1"/>
  <c r="BB125" i="1"/>
  <c r="CO125" i="1" s="1"/>
  <c r="CB115" i="1"/>
  <c r="DN115" i="1" s="1"/>
  <c r="J114" i="5" s="1"/>
  <c r="BK198" i="1"/>
  <c r="CX198" i="1" s="1"/>
  <c r="BV247" i="1"/>
  <c r="BB183" i="1"/>
  <c r="CO183" i="1" s="1"/>
  <c r="BL125" i="1"/>
  <c r="CY125" i="1" s="1"/>
  <c r="BI32" i="1"/>
  <c r="CV32" i="1" s="1"/>
  <c r="BB25" i="1"/>
  <c r="CO25" i="1" s="1"/>
  <c r="BB58" i="1"/>
  <c r="CO58" i="1" s="1"/>
  <c r="AX173" i="1"/>
  <c r="CK173" i="1" s="1"/>
  <c r="CB160" i="1"/>
  <c r="DN160" i="1" s="1"/>
  <c r="J159" i="5" s="1"/>
  <c r="AV171" i="1"/>
  <c r="CI171" i="1" s="1"/>
  <c r="AU249" i="1"/>
  <c r="CH249" i="1" s="1"/>
  <c r="BF383" i="1"/>
  <c r="CS383" i="1" s="1"/>
  <c r="AS359" i="1"/>
  <c r="AY293" i="1"/>
  <c r="CL293" i="1" s="1"/>
  <c r="BE316" i="1"/>
  <c r="CR316" i="1" s="1"/>
  <c r="BH374" i="1"/>
  <c r="CU374" i="1" s="1"/>
  <c r="BH385" i="1"/>
  <c r="CU385" i="1" s="1"/>
  <c r="BU382" i="1"/>
  <c r="BK321" i="1"/>
  <c r="CX321" i="1" s="1"/>
  <c r="BJ283" i="1"/>
  <c r="CW283" i="1" s="1"/>
  <c r="BB262" i="1"/>
  <c r="CO262" i="1" s="1"/>
  <c r="BM405" i="1"/>
  <c r="CZ405" i="1" s="1"/>
  <c r="BN388" i="1"/>
  <c r="DA388" i="1" s="1"/>
  <c r="BA336" i="1"/>
  <c r="CN336" i="1" s="1"/>
  <c r="BV311" i="1"/>
  <c r="BT248" i="1"/>
  <c r="DG248" i="1" s="1"/>
  <c r="BL205" i="1"/>
  <c r="CY205" i="1" s="1"/>
  <c r="BR226" i="1"/>
  <c r="DE226" i="1" s="1"/>
  <c r="BG83" i="1"/>
  <c r="CT83" i="1" s="1"/>
  <c r="BJ94" i="1"/>
  <c r="CW94" i="1" s="1"/>
  <c r="BK67" i="1"/>
  <c r="CX67" i="1" s="1"/>
  <c r="BH81" i="1"/>
  <c r="CU81" i="1" s="1"/>
  <c r="BQ96" i="1"/>
  <c r="DD96" i="1" s="1"/>
  <c r="AW135" i="1"/>
  <c r="CJ135" i="1" s="1"/>
  <c r="AU250" i="1"/>
  <c r="CH250" i="1" s="1"/>
  <c r="BY329" i="1"/>
  <c r="CB161" i="1"/>
  <c r="DN161" i="1" s="1"/>
  <c r="J160" i="5" s="1"/>
  <c r="BN171" i="1"/>
  <c r="DA171" i="1" s="1"/>
  <c r="BJ57" i="1"/>
  <c r="CW57" i="1" s="1"/>
  <c r="AV90" i="1"/>
  <c r="CI90" i="1" s="1"/>
  <c r="AY26" i="1"/>
  <c r="CL26" i="1" s="1"/>
  <c r="BF198" i="1"/>
  <c r="CS198" i="1" s="1"/>
  <c r="BH115" i="1"/>
  <c r="CU115" i="1" s="1"/>
  <c r="BM96" i="1"/>
  <c r="CZ96" i="1" s="1"/>
  <c r="BB113" i="1"/>
  <c r="CO113" i="1" s="1"/>
  <c r="AY102" i="1"/>
  <c r="CL102" i="1" s="1"/>
  <c r="BK186" i="1"/>
  <c r="CX186" i="1" s="1"/>
  <c r="AV226" i="1"/>
  <c r="CI226" i="1" s="1"/>
  <c r="CC95" i="1"/>
  <c r="DO95" i="1" s="1"/>
  <c r="K94" i="5" s="1"/>
  <c r="BS72" i="1"/>
  <c r="DF72" i="1" s="1"/>
  <c r="BE13" i="1"/>
  <c r="CR13" i="1" s="1"/>
  <c r="BR209" i="1"/>
  <c r="DE209" i="1" s="1"/>
  <c r="BU173" i="1"/>
  <c r="BF149" i="1"/>
  <c r="CS149" i="1" s="1"/>
  <c r="BC138" i="1"/>
  <c r="CP138" i="1" s="1"/>
  <c r="BW220" i="1"/>
  <c r="DJ220" i="1" s="1"/>
  <c r="AS232" i="1"/>
  <c r="BD383" i="1"/>
  <c r="CQ383" i="1" s="1"/>
  <c r="BL378" i="1"/>
  <c r="CY378" i="1" s="1"/>
  <c r="BG319" i="1"/>
  <c r="CT319" i="1" s="1"/>
  <c r="BF281" i="1"/>
  <c r="CS281" i="1" s="1"/>
  <c r="AX260" i="1"/>
  <c r="CK260" i="1" s="1"/>
  <c r="BI403" i="1"/>
  <c r="CV403" i="1" s="1"/>
  <c r="BI381" i="1"/>
  <c r="CV381" i="1" s="1"/>
  <c r="AW334" i="1"/>
  <c r="CJ334" i="1" s="1"/>
  <c r="BR309" i="1"/>
  <c r="DE309" i="1" s="1"/>
  <c r="AZ307" i="1"/>
  <c r="CM307" i="1" s="1"/>
  <c r="BT256" i="1"/>
  <c r="DG256" i="1" s="1"/>
  <c r="BR377" i="1"/>
  <c r="DE377" i="1" s="1"/>
  <c r="BW401" i="1"/>
  <c r="DJ401" i="1" s="1"/>
  <c r="BS347" i="1"/>
  <c r="DF347" i="1" s="1"/>
  <c r="AY262" i="1"/>
  <c r="CL262" i="1" s="1"/>
  <c r="BM244" i="1"/>
  <c r="CZ244" i="1" s="1"/>
  <c r="AZ401" i="1"/>
  <c r="CM401" i="1" s="1"/>
  <c r="AY399" i="1"/>
  <c r="CL399" i="1" s="1"/>
  <c r="CB299" i="1"/>
  <c r="DN299" i="1" s="1"/>
  <c r="J298" i="5" s="1"/>
  <c r="BM331" i="1"/>
  <c r="CZ331" i="1" s="1"/>
  <c r="BY320" i="1"/>
  <c r="BZ177" i="1"/>
  <c r="DM177" i="1" s="1"/>
  <c r="BH122" i="1"/>
  <c r="CU122" i="1" s="1"/>
  <c r="BG36" i="1"/>
  <c r="CT36" i="1" s="1"/>
  <c r="AU42" i="1"/>
  <c r="CH42" i="1" s="1"/>
  <c r="AW197" i="1"/>
  <c r="CJ197" i="1" s="1"/>
  <c r="AV166" i="1"/>
  <c r="CI166" i="1" s="1"/>
  <c r="BA147" i="1"/>
  <c r="CN147" i="1" s="1"/>
  <c r="BV136" i="1"/>
  <c r="BS125" i="1"/>
  <c r="DF125" i="1" s="1"/>
  <c r="BC208" i="1"/>
  <c r="CP208" i="1" s="1"/>
  <c r="BH322" i="1"/>
  <c r="CU322" i="1" s="1"/>
  <c r="BT21" i="1"/>
  <c r="DG21" i="1" s="1"/>
  <c r="BH150" i="1"/>
  <c r="CU150" i="1" s="1"/>
  <c r="BQ38" i="1"/>
  <c r="DD38" i="1" s="1"/>
  <c r="BR29" i="1"/>
  <c r="DE29" i="1" s="1"/>
  <c r="BZ60" i="1"/>
  <c r="DM60" i="1" s="1"/>
  <c r="BJ178" i="1"/>
  <c r="CW178" i="1" s="1"/>
  <c r="BO163" i="1"/>
  <c r="DB163" i="1" s="1"/>
  <c r="AY325" i="1"/>
  <c r="CL325" i="1" s="1"/>
  <c r="CB249" i="1"/>
  <c r="DN249" i="1" s="1"/>
  <c r="J248" i="5" s="1"/>
  <c r="AY382" i="1"/>
  <c r="CL382" i="1" s="1"/>
  <c r="BH357" i="1"/>
  <c r="CU357" i="1" s="1"/>
  <c r="BC292" i="1"/>
  <c r="CP292" i="1" s="1"/>
  <c r="BM314" i="1"/>
  <c r="CZ314" i="1" s="1"/>
  <c r="BC346" i="1"/>
  <c r="CP346" i="1" s="1"/>
  <c r="BL384" i="1"/>
  <c r="CY384" i="1" s="1"/>
  <c r="CC380" i="1"/>
  <c r="DO380" i="1" s="1"/>
  <c r="K379" i="5" s="1"/>
  <c r="BO320" i="1"/>
  <c r="DB320" i="1" s="1"/>
  <c r="BN282" i="1"/>
  <c r="DA282" i="1" s="1"/>
  <c r="BF261" i="1"/>
  <c r="CS261" i="1" s="1"/>
  <c r="BQ404" i="1"/>
  <c r="DD404" i="1" s="1"/>
  <c r="AT385" i="1"/>
  <c r="CG385" i="1" s="1"/>
  <c r="BE335" i="1"/>
  <c r="CR335" i="1" s="1"/>
  <c r="BZ310" i="1"/>
  <c r="DM310" i="1" s="1"/>
  <c r="BP309" i="1"/>
  <c r="DC309" i="1" s="1"/>
  <c r="AZ259" i="1"/>
  <c r="CM259" i="1" s="1"/>
  <c r="CB394" i="1"/>
  <c r="DN394" i="1" s="1"/>
  <c r="J393" i="5" s="1"/>
  <c r="BB335" i="1"/>
  <c r="CO335" i="1" s="1"/>
  <c r="BW272" i="1"/>
  <c r="DJ272" i="1" s="1"/>
  <c r="BQ275" i="1"/>
  <c r="DD275" i="1" s="1"/>
  <c r="BA257" i="1"/>
  <c r="CN257" i="1" s="1"/>
  <c r="BU65" i="1"/>
  <c r="BX41" i="1"/>
  <c r="DK41" i="1" s="1"/>
  <c r="AU52" i="1"/>
  <c r="CH52" i="1" s="1"/>
  <c r="BB42" i="1"/>
  <c r="CO42" i="1" s="1"/>
  <c r="AV58" i="1"/>
  <c r="CI58" i="1" s="1"/>
  <c r="CC36" i="1"/>
  <c r="DO36" i="1" s="1"/>
  <c r="K35" i="5" s="1"/>
  <c r="BQ49" i="1"/>
  <c r="DD49" i="1" s="1"/>
  <c r="BB40" i="1"/>
  <c r="CO40" i="1" s="1"/>
  <c r="BJ71" i="1"/>
  <c r="CW71" i="1" s="1"/>
  <c r="BN199" i="1"/>
  <c r="DA199" i="1" s="1"/>
  <c r="BI177" i="1"/>
  <c r="CV177" i="1" s="1"/>
  <c r="BT180" i="1"/>
  <c r="DG180" i="1" s="1"/>
  <c r="AS268" i="1"/>
  <c r="BO24" i="1"/>
  <c r="DB24" i="1" s="1"/>
  <c r="BA140" i="1"/>
  <c r="CN140" i="1" s="1"/>
  <c r="BX113" i="1"/>
  <c r="DK113" i="1" s="1"/>
  <c r="BY95" i="1"/>
  <c r="AX111" i="1"/>
  <c r="CK111" i="1" s="1"/>
  <c r="BW101" i="1"/>
  <c r="DJ101" i="1" s="1"/>
  <c r="BG184" i="1"/>
  <c r="CT184" i="1" s="1"/>
  <c r="BT225" i="1"/>
  <c r="DG225" i="1" s="1"/>
  <c r="BZ393" i="1"/>
  <c r="DM393" i="1" s="1"/>
  <c r="AV404" i="1"/>
  <c r="CI404" i="1" s="1"/>
  <c r="BQ338" i="1"/>
  <c r="DD338" i="1" s="1"/>
  <c r="BB314" i="1"/>
  <c r="CO314" i="1" s="1"/>
  <c r="BD316" i="1"/>
  <c r="CQ316" i="1" s="1"/>
  <c r="BX265" i="1"/>
  <c r="DK265" i="1" s="1"/>
  <c r="BB382" i="1"/>
  <c r="CO382" i="1" s="1"/>
  <c r="BB329" i="1"/>
  <c r="CO329" i="1" s="1"/>
  <c r="BG361" i="1"/>
  <c r="CT361" i="1" s="1"/>
  <c r="BS266" i="1"/>
  <c r="DF266" i="1" s="1"/>
  <c r="AW249" i="1"/>
  <c r="CJ249" i="1" s="1"/>
  <c r="BF387" i="1"/>
  <c r="CS387" i="1" s="1"/>
  <c r="BH363" i="1"/>
  <c r="CU363" i="1" s="1"/>
  <c r="AY295" i="1"/>
  <c r="CL295" i="1" s="1"/>
  <c r="BE320" i="1"/>
  <c r="CR320" i="1" s="1"/>
  <c r="BE311" i="1"/>
  <c r="CR311" i="1" s="1"/>
  <c r="BX400" i="1"/>
  <c r="DK400" i="1" s="1"/>
  <c r="BH356" i="1"/>
  <c r="CU356" i="1" s="1"/>
  <c r="BD337" i="1"/>
  <c r="CQ337" i="1" s="1"/>
  <c r="BV294" i="1"/>
  <c r="BH277" i="1"/>
  <c r="CU277" i="1" s="1"/>
  <c r="BG12" i="1"/>
  <c r="CT12" i="1" s="1"/>
  <c r="BG27" i="1"/>
  <c r="CT27" i="1" s="1"/>
  <c r="BU165" i="1"/>
  <c r="BQ142" i="1"/>
  <c r="DD142" i="1" s="1"/>
  <c r="BA104" i="1"/>
  <c r="CN104" i="1" s="1"/>
  <c r="AV86" i="1"/>
  <c r="CI86" i="1" s="1"/>
  <c r="AS85" i="1"/>
  <c r="BR105" i="1"/>
  <c r="DE105" i="1" s="1"/>
  <c r="BG96" i="1"/>
  <c r="CT96" i="1" s="1"/>
  <c r="CB178" i="1"/>
  <c r="DN178" i="1" s="1"/>
  <c r="J177" i="5" s="1"/>
  <c r="BD220" i="1"/>
  <c r="CQ220" i="1" s="1"/>
  <c r="BU62" i="1"/>
  <c r="BX210" i="1"/>
  <c r="DK210" i="1" s="1"/>
  <c r="BC171" i="1"/>
  <c r="CP171" i="1" s="1"/>
  <c r="BS88" i="1"/>
  <c r="DF88" i="1" s="1"/>
  <c r="BV99" i="1"/>
  <c r="BO74" i="1"/>
  <c r="DB74" i="1" s="1"/>
  <c r="AV92" i="1"/>
  <c r="CI92" i="1" s="1"/>
  <c r="AS118" i="1"/>
  <c r="AZ162" i="1"/>
  <c r="CM162" i="1" s="1"/>
  <c r="BU257" i="1"/>
  <c r="BP175" i="1"/>
  <c r="DC175" i="1" s="1"/>
  <c r="BC167" i="1"/>
  <c r="CP167" i="1" s="1"/>
  <c r="BB182" i="1"/>
  <c r="CO182" i="1" s="1"/>
  <c r="BV62" i="1"/>
  <c r="BH111" i="1"/>
  <c r="CU111" i="1" s="1"/>
  <c r="CB26" i="1"/>
  <c r="DN26" i="1" s="1"/>
  <c r="J25" i="5" s="1"/>
  <c r="BE165" i="1"/>
  <c r="CR165" i="1" s="1"/>
  <c r="BH147" i="1"/>
  <c r="CU147" i="1" s="1"/>
  <c r="BM128" i="1"/>
  <c r="CZ128" i="1" s="1"/>
  <c r="BB129" i="1"/>
  <c r="CO129" i="1" s="1"/>
  <c r="AY118" i="1"/>
  <c r="CL118" i="1" s="1"/>
  <c r="BC204" i="1"/>
  <c r="CP204" i="1" s="1"/>
  <c r="BH260" i="1"/>
  <c r="CU260" i="1" s="1"/>
  <c r="BT13" i="1"/>
  <c r="DG13" i="1" s="1"/>
  <c r="BH134" i="1"/>
  <c r="CU134" i="1" s="1"/>
  <c r="BE29" i="1"/>
  <c r="CR29" i="1" s="1"/>
  <c r="BF20" i="1"/>
  <c r="CS20" i="1" s="1"/>
  <c r="BN51" i="1"/>
  <c r="DA51" i="1" s="1"/>
  <c r="BF165" i="1"/>
  <c r="CS165" i="1" s="1"/>
  <c r="BC154" i="1"/>
  <c r="CP154" i="1" s="1"/>
  <c r="BW236" i="1"/>
  <c r="DJ236" i="1" s="1"/>
  <c r="BW238" i="1"/>
  <c r="DJ238" i="1" s="1"/>
  <c r="BK384" i="1"/>
  <c r="CX384" i="1" s="1"/>
  <c r="BM379" i="1"/>
  <c r="CZ379" i="1" s="1"/>
  <c r="BG303" i="1"/>
  <c r="CT303" i="1" s="1"/>
  <c r="AZ345" i="1"/>
  <c r="CM345" i="1" s="1"/>
  <c r="BT328" i="1"/>
  <c r="DG328" i="1" s="1"/>
  <c r="BP398" i="1"/>
  <c r="DC398" i="1" s="1"/>
  <c r="CB354" i="1"/>
  <c r="DN354" i="1" s="1"/>
  <c r="J353" i="5" s="1"/>
  <c r="AV335" i="1"/>
  <c r="CI335" i="1" s="1"/>
  <c r="BR293" i="1"/>
  <c r="DE293" i="1" s="1"/>
  <c r="AZ275" i="1"/>
  <c r="CM275" i="1" s="1"/>
  <c r="BR401" i="1"/>
  <c r="DE401" i="1" s="1"/>
  <c r="BR361" i="1"/>
  <c r="DE361" i="1" s="1"/>
  <c r="BI346" i="1"/>
  <c r="CV346" i="1" s="1"/>
  <c r="AT322" i="1"/>
  <c r="CG322" i="1" s="1"/>
  <c r="BG335" i="1"/>
  <c r="CT335" i="1" s="1"/>
  <c r="AV293" i="1"/>
  <c r="CI293" i="1" s="1"/>
  <c r="BW373" i="1"/>
  <c r="DJ373" i="1" s="1"/>
  <c r="BF346" i="1"/>
  <c r="CS346" i="1" s="1"/>
  <c r="CB283" i="1"/>
  <c r="DN283" i="1" s="1"/>
  <c r="J282" i="5" s="1"/>
  <c r="BY297" i="1"/>
  <c r="AW289" i="1"/>
  <c r="CJ289" i="1" s="1"/>
  <c r="BT39" i="1"/>
  <c r="DG39" i="1" s="1"/>
  <c r="BP19" i="1"/>
  <c r="DC19" i="1" s="1"/>
  <c r="BX120" i="1"/>
  <c r="DK120" i="1" s="1"/>
  <c r="BP112" i="1"/>
  <c r="DC112" i="1" s="1"/>
  <c r="BI31" i="1"/>
  <c r="CV31" i="1" s="1"/>
  <c r="BJ50" i="1"/>
  <c r="CW50" i="1" s="1"/>
  <c r="BR81" i="1"/>
  <c r="DE81" i="1" s="1"/>
  <c r="AT220" i="1"/>
  <c r="CG220" i="1" s="1"/>
  <c r="BY197" i="1"/>
  <c r="CC190" i="1"/>
  <c r="DO190" i="1" s="1"/>
  <c r="K189" i="5" s="1"/>
  <c r="AS300" i="1"/>
  <c r="BO69" i="1"/>
  <c r="DB69" i="1" s="1"/>
  <c r="AV209" i="1"/>
  <c r="CI209" i="1" s="1"/>
  <c r="AT252" i="1"/>
  <c r="CG252" i="1" s="1"/>
  <c r="CB86" i="1"/>
  <c r="DN86" i="1" s="1"/>
  <c r="J85" i="5" s="1"/>
  <c r="AT98" i="1"/>
  <c r="CG98" i="1" s="1"/>
  <c r="BA72" i="1"/>
  <c r="CN72" i="1" s="1"/>
  <c r="BD75" i="1"/>
  <c r="CQ75" i="1" s="1"/>
  <c r="BI82" i="1"/>
  <c r="CV82" i="1" s="1"/>
  <c r="BY120" i="1"/>
  <c r="BK246" i="1"/>
  <c r="CX246" i="1" s="1"/>
  <c r="BL265" i="1"/>
  <c r="CY265" i="1" s="1"/>
  <c r="BG158" i="1"/>
  <c r="CT158" i="1" s="1"/>
  <c r="BR167" i="1"/>
  <c r="DE167" i="1" s="1"/>
  <c r="BZ53" i="1"/>
  <c r="DM53" i="1" s="1"/>
  <c r="BG57" i="1"/>
  <c r="CT57" i="1" s="1"/>
  <c r="BD89" i="1"/>
  <c r="CQ89" i="1" s="1"/>
  <c r="BN212" i="1"/>
  <c r="DA212" i="1" s="1"/>
  <c r="BL122" i="1"/>
  <c r="CY122" i="1" s="1"/>
  <c r="BQ103" i="1"/>
  <c r="DD103" i="1" s="1"/>
  <c r="BV116" i="1"/>
  <c r="BS105" i="1"/>
  <c r="DF105" i="1" s="1"/>
  <c r="AU190" i="1"/>
  <c r="CH190" i="1" s="1"/>
  <c r="BP229" i="1"/>
  <c r="DC229" i="1" s="1"/>
  <c r="BT121" i="1"/>
  <c r="DG121" i="1" s="1"/>
  <c r="BL141" i="1"/>
  <c r="CY141" i="1" s="1"/>
  <c r="AW31" i="1"/>
  <c r="CJ31" i="1" s="1"/>
  <c r="BO50" i="1"/>
  <c r="DB50" i="1" s="1"/>
  <c r="BV81" i="1"/>
  <c r="BF220" i="1"/>
  <c r="CS220" i="1" s="1"/>
  <c r="AW198" i="1"/>
  <c r="CJ198" i="1" s="1"/>
  <c r="AV191" i="1"/>
  <c r="CI191" i="1" s="1"/>
  <c r="BI300" i="1"/>
  <c r="CV300" i="1" s="1"/>
  <c r="BC396" i="1"/>
  <c r="CP396" i="1" s="1"/>
  <c r="BN335" i="1"/>
  <c r="DA335" i="1" s="1"/>
  <c r="AY273" i="1"/>
  <c r="CL273" i="1" s="1"/>
  <c r="BE276" i="1"/>
  <c r="CR276" i="1" s="1"/>
  <c r="BY257" i="1"/>
  <c r="BX408" i="1"/>
  <c r="DK408" i="1" s="1"/>
  <c r="BU375" i="1"/>
  <c r="BK301" i="1"/>
  <c r="CX301" i="1" s="1"/>
  <c r="BP337" i="1"/>
  <c r="DC337" i="1" s="1"/>
  <c r="AS324" i="1"/>
  <c r="BX394" i="1"/>
  <c r="DK394" i="1" s="1"/>
  <c r="BY352" i="1"/>
  <c r="DL352" i="1" s="1"/>
  <c r="BK331" i="1"/>
  <c r="CX331" i="1" s="1"/>
  <c r="BV291" i="1"/>
  <c r="BH271" i="1"/>
  <c r="CU271" i="1" s="1"/>
  <c r="BI407" i="1"/>
  <c r="CV407" i="1" s="1"/>
  <c r="AX369" i="1"/>
  <c r="CK369" i="1" s="1"/>
  <c r="AS356" i="1"/>
  <c r="AS331" i="1"/>
  <c r="BO253" i="1"/>
  <c r="DB253" i="1" s="1"/>
  <c r="BO347" i="1"/>
  <c r="DB347" i="1" s="1"/>
  <c r="BI136" i="1"/>
  <c r="CV136" i="1" s="1"/>
  <c r="BA96" i="1"/>
  <c r="CN96" i="1" s="1"/>
  <c r="CC33" i="1"/>
  <c r="DO33" i="1" s="1"/>
  <c r="K32" i="5" s="1"/>
  <c r="BT14" i="1"/>
  <c r="DG14" i="1" s="1"/>
  <c r="BE40" i="1"/>
  <c r="CR40" i="1" s="1"/>
  <c r="BZ30" i="1"/>
  <c r="DM30" i="1" s="1"/>
  <c r="AX62" i="1"/>
  <c r="CK62" i="1" s="1"/>
  <c r="BZ180" i="1"/>
  <c r="DM180" i="1" s="1"/>
  <c r="BW164" i="1"/>
  <c r="DJ164" i="1" s="1"/>
  <c r="BH171" i="1"/>
  <c r="CU171" i="1" s="1"/>
  <c r="BG249" i="1"/>
  <c r="CT249" i="1" s="1"/>
  <c r="AS136" i="1"/>
  <c r="AW153" i="1"/>
  <c r="CJ153" i="1" s="1"/>
  <c r="BD134" i="1"/>
  <c r="CQ134" i="1" s="1"/>
  <c r="BE116" i="1"/>
  <c r="CR116" i="1" s="1"/>
  <c r="BF121" i="1"/>
  <c r="CS121" i="1" s="1"/>
  <c r="BC110" i="1"/>
  <c r="CP110" i="1" s="1"/>
  <c r="BW192" i="1"/>
  <c r="DJ192" i="1" s="1"/>
  <c r="BH232" i="1"/>
  <c r="CU232" i="1" s="1"/>
  <c r="BE401" i="1"/>
  <c r="CR401" i="1" s="1"/>
  <c r="BA377" i="1"/>
  <c r="CN377" i="1" s="1"/>
  <c r="AS332" i="1"/>
  <c r="BN307" i="1"/>
  <c r="DA307" i="1" s="1"/>
  <c r="CC302" i="1"/>
  <c r="DO302" i="1" s="1"/>
  <c r="K301" i="5" s="1"/>
  <c r="BT252" i="1"/>
  <c r="DG252" i="1" s="1"/>
  <c r="BN375" i="1"/>
  <c r="DA375" i="1" s="1"/>
  <c r="AW373" i="1"/>
  <c r="CJ373" i="1" s="1"/>
  <c r="BK343" i="1"/>
  <c r="CX343" i="1" s="1"/>
  <c r="AU260" i="1"/>
  <c r="CH260" i="1" s="1"/>
  <c r="BI242" i="1"/>
  <c r="CV242" i="1" s="1"/>
  <c r="BG378" i="1"/>
  <c r="CT378" i="1" s="1"/>
  <c r="BO351" i="1"/>
  <c r="DB351" i="1" s="1"/>
  <c r="BK288" i="1"/>
  <c r="CX288" i="1" s="1"/>
  <c r="AS307" i="1"/>
  <c r="BE307" i="1"/>
  <c r="CR307" i="1" s="1"/>
  <c r="AV390" i="1"/>
  <c r="CI390" i="1" s="1"/>
  <c r="BA349" i="1"/>
  <c r="CN349" i="1" s="1"/>
  <c r="BO326" i="1"/>
  <c r="DB326" i="1" s="1"/>
  <c r="AX288" i="1"/>
  <c r="CK288" i="1" s="1"/>
  <c r="BZ266" i="1"/>
  <c r="DM266" i="1" s="1"/>
  <c r="BK35" i="1"/>
  <c r="CX35" i="1" s="1"/>
  <c r="BS40" i="1"/>
  <c r="DF40" i="1" s="1"/>
  <c r="BE187" i="1"/>
  <c r="CR187" i="1" s="1"/>
  <c r="BD160" i="1"/>
  <c r="CQ160" i="1" s="1"/>
  <c r="AY50" i="1"/>
  <c r="CL50" i="1" s="1"/>
  <c r="AU50" i="1"/>
  <c r="CH50" i="1" s="1"/>
  <c r="AS206" i="1"/>
  <c r="BN198" i="1"/>
  <c r="DA198" i="1" s="1"/>
  <c r="BY165" i="1"/>
  <c r="AX146" i="1"/>
  <c r="CK146" i="1" s="1"/>
  <c r="AU135" i="1"/>
  <c r="CH135" i="1" s="1"/>
  <c r="BO217" i="1"/>
  <c r="DB217" i="1" s="1"/>
  <c r="BM230" i="1"/>
  <c r="CZ230" i="1" s="1"/>
  <c r="CC43" i="1"/>
  <c r="DO43" i="1" s="1"/>
  <c r="K42" i="5" s="1"/>
  <c r="BX23" i="1"/>
  <c r="DK23" i="1" s="1"/>
  <c r="BQ42" i="1"/>
  <c r="DD42" i="1" s="1"/>
  <c r="BR33" i="1"/>
  <c r="DE33" i="1" s="1"/>
  <c r="BZ64" i="1"/>
  <c r="DM64" i="1" s="1"/>
  <c r="BJ186" i="1"/>
  <c r="CW186" i="1" s="1"/>
  <c r="BG169" i="1"/>
  <c r="CT169" i="1" s="1"/>
  <c r="BT177" i="1"/>
  <c r="DG177" i="1" s="1"/>
  <c r="AS262" i="1"/>
  <c r="BO374" i="1"/>
  <c r="DB374" i="1" s="1"/>
  <c r="AX347" i="1"/>
  <c r="CK347" i="1" s="1"/>
  <c r="BS284" i="1"/>
  <c r="DF284" i="1" s="1"/>
  <c r="BI299" i="1"/>
  <c r="CV299" i="1" s="1"/>
  <c r="BA292" i="1"/>
  <c r="CN292" i="1" s="1"/>
  <c r="BS395" i="1"/>
  <c r="DF395" i="1" s="1"/>
  <c r="BX365" i="1"/>
  <c r="DK365" i="1" s="1"/>
  <c r="AU313" i="1"/>
  <c r="CH313" i="1" s="1"/>
  <c r="AT275" i="1"/>
  <c r="CG275" i="1" s="1"/>
  <c r="BV253" i="1"/>
  <c r="AW397" i="1"/>
  <c r="CJ397" i="1" s="1"/>
  <c r="BU368" i="1"/>
  <c r="CB356" i="1"/>
  <c r="DN356" i="1" s="1"/>
  <c r="J355" i="5" s="1"/>
  <c r="BF303" i="1"/>
  <c r="CS303" i="1" s="1"/>
  <c r="BL294" i="1"/>
  <c r="CY294" i="1" s="1"/>
  <c r="BL248" i="1"/>
  <c r="CY248" i="1" s="1"/>
  <c r="BR380" i="1"/>
  <c r="DE380" i="1" s="1"/>
  <c r="BR327" i="1"/>
  <c r="DE327" i="1" s="1"/>
  <c r="BS355" i="1"/>
  <c r="DF355" i="1" s="1"/>
  <c r="AY265" i="1"/>
  <c r="CL265" i="1" s="1"/>
  <c r="BM247" i="1"/>
  <c r="CZ247" i="1" s="1"/>
  <c r="BA90" i="1"/>
  <c r="CN90" i="1" s="1"/>
  <c r="AW59" i="1"/>
  <c r="CJ59" i="1" s="1"/>
  <c r="CC139" i="1"/>
  <c r="DO139" i="1" s="1"/>
  <c r="K138" i="5" s="1"/>
  <c r="CC101" i="1"/>
  <c r="DO101" i="1" s="1"/>
  <c r="K100" i="5" s="1"/>
  <c r="BQ21" i="1"/>
  <c r="DD21" i="1" s="1"/>
  <c r="AT14" i="1"/>
  <c r="CG14" i="1" s="1"/>
  <c r="BI212" i="1"/>
  <c r="CV212" i="1" s="1"/>
  <c r="AT159" i="1"/>
  <c r="CG159" i="1" s="1"/>
  <c r="BS149" i="1"/>
  <c r="DF149" i="1" s="1"/>
  <c r="AU234" i="1"/>
  <c r="CH234" i="1" s="1"/>
  <c r="BW237" i="1"/>
  <c r="DJ237" i="1" s="1"/>
  <c r="BU89" i="1"/>
  <c r="BW58" i="1"/>
  <c r="DJ58" i="1" s="1"/>
  <c r="CC61" i="1"/>
  <c r="DO61" i="1" s="1"/>
  <c r="K60" i="5" s="1"/>
  <c r="BG52" i="1"/>
  <c r="CT52" i="1" s="1"/>
  <c r="BZ84" i="1"/>
  <c r="DM84" i="1" s="1"/>
  <c r="BV232" i="1"/>
  <c r="BY207" i="1"/>
  <c r="BT197" i="1"/>
  <c r="DG197" i="1" s="1"/>
  <c r="AZ237" i="1"/>
  <c r="CM237" i="1" s="1"/>
  <c r="BZ381" i="1"/>
  <c r="DM381" i="1" s="1"/>
  <c r="BZ328" i="1"/>
  <c r="DM328" i="1" s="1"/>
  <c r="AU360" i="1"/>
  <c r="CH360" i="1" s="1"/>
  <c r="BG266" i="1"/>
  <c r="CT266" i="1" s="1"/>
  <c r="BU248" i="1"/>
  <c r="BR386" i="1"/>
  <c r="DE386" i="1" s="1"/>
  <c r="BL362" i="1"/>
  <c r="CY362" i="1" s="1"/>
  <c r="BW294" i="1"/>
  <c r="DJ294" i="1" s="1"/>
  <c r="BQ319" i="1"/>
  <c r="DD319" i="1" s="1"/>
  <c r="BQ310" i="1"/>
  <c r="DD310" i="1" s="1"/>
  <c r="AV387" i="1"/>
  <c r="CI387" i="1" s="1"/>
  <c r="BI389" i="1"/>
  <c r="CV389" i="1" s="1"/>
  <c r="AY323" i="1"/>
  <c r="CL323" i="1" s="1"/>
  <c r="AX285" i="1"/>
  <c r="CK285" i="1" s="1"/>
  <c r="BA35" i="1"/>
  <c r="CN35" i="1" s="1"/>
  <c r="BU177" i="1"/>
  <c r="BF150" i="1"/>
  <c r="CS150" i="1" s="1"/>
  <c r="AU141" i="1"/>
  <c r="CH141" i="1" s="1"/>
  <c r="AY227" i="1"/>
  <c r="CL227" i="1" s="1"/>
  <c r="BV248" i="1"/>
  <c r="BY64" i="1"/>
  <c r="BA58" i="1"/>
  <c r="CN58" i="1" s="1"/>
  <c r="BQ61" i="1"/>
  <c r="DD61" i="1" s="1"/>
  <c r="BJ49" i="1"/>
  <c r="CW49" i="1" s="1"/>
  <c r="BR80" i="1"/>
  <c r="DE80" i="1" s="1"/>
  <c r="AT223" i="1"/>
  <c r="CG223" i="1" s="1"/>
  <c r="BI199" i="1"/>
  <c r="CV199" i="1" s="1"/>
  <c r="BL193" i="1"/>
  <c r="CY193" i="1" s="1"/>
  <c r="BW327" i="1"/>
  <c r="DJ327" i="1" s="1"/>
  <c r="BA143" i="1"/>
  <c r="CN143" i="1" s="1"/>
  <c r="BN136" i="1"/>
  <c r="DA136" i="1" s="1"/>
  <c r="BK125" i="1"/>
  <c r="CX125" i="1" s="1"/>
  <c r="BW209" i="1"/>
  <c r="DJ209" i="1" s="1"/>
  <c r="AS221" i="1"/>
  <c r="AV23" i="1"/>
  <c r="CI23" i="1" s="1"/>
  <c r="BX158" i="1"/>
  <c r="DK158" i="1" s="1"/>
  <c r="BQ32" i="1"/>
  <c r="DD32" i="1" s="1"/>
  <c r="BB23" i="1"/>
  <c r="CO23" i="1" s="1"/>
  <c r="BJ54" i="1"/>
  <c r="CW54" i="1" s="1"/>
  <c r="BB168" i="1"/>
  <c r="CO168" i="1" s="1"/>
  <c r="AY157" i="1"/>
  <c r="CL157" i="1" s="1"/>
  <c r="AZ270" i="1"/>
  <c r="CM270" i="1" s="1"/>
  <c r="BC245" i="1"/>
  <c r="CP245" i="1" s="1"/>
  <c r="AW53" i="1"/>
  <c r="CJ53" i="1" s="1"/>
  <c r="BV106" i="1"/>
  <c r="BS95" i="1"/>
  <c r="DF95" i="1" s="1"/>
  <c r="BC178" i="1"/>
  <c r="CP178" i="1" s="1"/>
  <c r="BX217" i="1"/>
  <c r="DK217" i="1" s="1"/>
  <c r="BS49" i="1"/>
  <c r="DF49" i="1" s="1"/>
  <c r="BW49" i="1"/>
  <c r="DJ49" i="1" s="1"/>
  <c r="BM205" i="1"/>
  <c r="CZ205" i="1" s="1"/>
  <c r="BF196" i="1"/>
  <c r="CS196" i="1" s="1"/>
  <c r="BU164" i="1"/>
  <c r="BN145" i="1"/>
  <c r="DA145" i="1" s="1"/>
  <c r="BK134" i="1"/>
  <c r="CX134" i="1" s="1"/>
  <c r="AU217" i="1"/>
  <c r="CH217" i="1" s="1"/>
  <c r="BA228" i="1"/>
  <c r="CN228" i="1" s="1"/>
  <c r="BB50" i="1"/>
  <c r="CO50" i="1" s="1"/>
  <c r="BS62" i="1"/>
  <c r="DF62" i="1" s="1"/>
  <c r="BP43" i="1"/>
  <c r="DC43" i="1" s="1"/>
  <c r="BS69" i="1"/>
  <c r="DF69" i="1" s="1"/>
  <c r="AT113" i="1"/>
  <c r="CG113" i="1" s="1"/>
  <c r="BS103" i="1"/>
  <c r="DF103" i="1" s="1"/>
  <c r="AU188" i="1"/>
  <c r="CH188" i="1" s="1"/>
  <c r="BH229" i="1"/>
  <c r="CU229" i="1" s="1"/>
  <c r="BX116" i="1"/>
  <c r="DK116" i="1" s="1"/>
  <c r="CC81" i="1"/>
  <c r="DO81" i="1" s="1"/>
  <c r="K80" i="5" s="1"/>
  <c r="BI14" i="1"/>
  <c r="CV14" i="1" s="1"/>
  <c r="AX214" i="1"/>
  <c r="CK214" i="1" s="1"/>
  <c r="BI176" i="1"/>
  <c r="CV176" i="1" s="1"/>
  <c r="AT150" i="1"/>
  <c r="CG150" i="1" s="1"/>
  <c r="BS140" i="1"/>
  <c r="DF140" i="1" s="1"/>
  <c r="AU225" i="1"/>
  <c r="CH225" i="1" s="1"/>
  <c r="BF240" i="1"/>
  <c r="CS240" i="1" s="1"/>
  <c r="BN19" i="1"/>
  <c r="DA19" i="1" s="1"/>
  <c r="AX92" i="1"/>
  <c r="CK92" i="1" s="1"/>
  <c r="AU81" i="1"/>
  <c r="CH81" i="1" s="1"/>
  <c r="BU218" i="1"/>
  <c r="AZ203" i="1"/>
  <c r="CM203" i="1" s="1"/>
  <c r="AZ244" i="1"/>
  <c r="CM244" i="1" s="1"/>
  <c r="BK20" i="1"/>
  <c r="CX20" i="1" s="1"/>
  <c r="BY158" i="1"/>
  <c r="AV140" i="1"/>
  <c r="CI140" i="1" s="1"/>
  <c r="BA121" i="1"/>
  <c r="CN121" i="1" s="1"/>
  <c r="BV123" i="1"/>
  <c r="BS112" i="1"/>
  <c r="DF112" i="1" s="1"/>
  <c r="AU197" i="1"/>
  <c r="CH197" i="1" s="1"/>
  <c r="BP236" i="1"/>
  <c r="DC236" i="1" s="1"/>
  <c r="BP109" i="1"/>
  <c r="DC109" i="1" s="1"/>
  <c r="BF62" i="1"/>
  <c r="CS62" i="1" s="1"/>
  <c r="BF181" i="1"/>
  <c r="CS181" i="1" s="1"/>
  <c r="AU165" i="1"/>
  <c r="CH165" i="1" s="1"/>
  <c r="BP171" i="1"/>
  <c r="DC171" i="1" s="1"/>
  <c r="BG251" i="1"/>
  <c r="CT251" i="1" s="1"/>
  <c r="BI140" i="1"/>
  <c r="CV140" i="1" s="1"/>
  <c r="BI130" i="1"/>
  <c r="CV130" i="1" s="1"/>
  <c r="BP151" i="1"/>
  <c r="DC151" i="1" s="1"/>
  <c r="BU132" i="1"/>
  <c r="BN129" i="1"/>
  <c r="DA129" i="1" s="1"/>
  <c r="BK118" i="1"/>
  <c r="CX118" i="1" s="1"/>
  <c r="AU201" i="1"/>
  <c r="CH201" i="1" s="1"/>
  <c r="BV243" i="1"/>
  <c r="BK71" i="1"/>
  <c r="CX71" i="1" s="1"/>
  <c r="BH87" i="1"/>
  <c r="CU87" i="1" s="1"/>
  <c r="BU115" i="1"/>
  <c r="BD161" i="1"/>
  <c r="CQ161" i="1" s="1"/>
  <c r="BD303" i="1"/>
  <c r="CQ303" i="1" s="1"/>
  <c r="BO345" i="1"/>
  <c r="DB345" i="1" s="1"/>
  <c r="BN324" i="1"/>
  <c r="DA324" i="1" s="1"/>
  <c r="AU349" i="1"/>
  <c r="CH349" i="1" s="1"/>
  <c r="BB364" i="1"/>
  <c r="CO364" i="1" s="1"/>
  <c r="BB404" i="1"/>
  <c r="CO404" i="1" s="1"/>
  <c r="BR265" i="1"/>
  <c r="DE265" i="1" s="1"/>
  <c r="BO303" i="1"/>
  <c r="DB303" i="1" s="1"/>
  <c r="BS384" i="1"/>
  <c r="DF384" i="1" s="1"/>
  <c r="BM280" i="1"/>
  <c r="CZ280" i="1" s="1"/>
  <c r="BR337" i="1"/>
  <c r="DE337" i="1" s="1"/>
  <c r="BT295" i="1"/>
  <c r="DG295" i="1" s="1"/>
  <c r="BR322" i="1"/>
  <c r="DE322" i="1" s="1"/>
  <c r="BF362" i="1"/>
  <c r="CS362" i="1" s="1"/>
  <c r="BD217" i="1"/>
  <c r="CQ217" i="1" s="1"/>
  <c r="BG93" i="1"/>
  <c r="CT93" i="1" s="1"/>
  <c r="AS79" i="1"/>
  <c r="BU127" i="1"/>
  <c r="BY223" i="1"/>
  <c r="BI145" i="1"/>
  <c r="CV145" i="1" s="1"/>
  <c r="AU27" i="1"/>
  <c r="CH27" i="1" s="1"/>
  <c r="BU306" i="1"/>
  <c r="CC313" i="1"/>
  <c r="DO313" i="1" s="1"/>
  <c r="K312" i="5" s="1"/>
  <c r="AX366" i="1"/>
  <c r="CK366" i="1" s="1"/>
  <c r="CC343" i="1"/>
  <c r="DO343" i="1" s="1"/>
  <c r="K342" i="5" s="1"/>
  <c r="BV269" i="1"/>
  <c r="BP274" i="1"/>
  <c r="DC274" i="1" s="1"/>
  <c r="BQ198" i="1"/>
  <c r="DD198" i="1" s="1"/>
  <c r="BH140" i="1"/>
  <c r="CU140" i="1" s="1"/>
  <c r="AT123" i="1"/>
  <c r="CG123" i="1" s="1"/>
  <c r="AU18" i="1"/>
  <c r="CH18" i="1" s="1"/>
  <c r="AZ154" i="1"/>
  <c r="CM154" i="1" s="1"/>
  <c r="BB350" i="1"/>
  <c r="CO350" i="1" s="1"/>
  <c r="BV287" i="1"/>
  <c r="AS316" i="1"/>
  <c r="AV392" i="1"/>
  <c r="CI392" i="1" s="1"/>
  <c r="BN331" i="1"/>
  <c r="DA331" i="1" s="1"/>
  <c r="BM202" i="1"/>
  <c r="CZ202" i="1" s="1"/>
  <c r="BL65" i="1"/>
  <c r="CY65" i="1" s="1"/>
  <c r="BT235" i="1"/>
  <c r="DG235" i="1" s="1"/>
  <c r="AY196" i="1"/>
  <c r="CL196" i="1" s="1"/>
  <c r="BO113" i="1"/>
  <c r="DB113" i="1" s="1"/>
  <c r="BR124" i="1"/>
  <c r="DE124" i="1" s="1"/>
  <c r="AS123" i="1"/>
  <c r="BX141" i="1"/>
  <c r="DK141" i="1" s="1"/>
  <c r="BJ217" i="1"/>
  <c r="CW217" i="1" s="1"/>
  <c r="BH100" i="1"/>
  <c r="CU100" i="1" s="1"/>
  <c r="BI288" i="1"/>
  <c r="CV288" i="1" s="1"/>
  <c r="BD186" i="1"/>
  <c r="CQ186" i="1" s="1"/>
  <c r="AS185" i="1"/>
  <c r="AX207" i="1"/>
  <c r="CK207" i="1" s="1"/>
  <c r="BJ73" i="1"/>
  <c r="CW73" i="1" s="1"/>
  <c r="AV154" i="1"/>
  <c r="CI154" i="1" s="1"/>
  <c r="AS116" i="1"/>
  <c r="AS106" i="1"/>
  <c r="BH83" i="1"/>
  <c r="CU83" i="1" s="1"/>
  <c r="BW68" i="1"/>
  <c r="DJ68" i="1" s="1"/>
  <c r="BB97" i="1"/>
  <c r="CO97" i="1" s="1"/>
  <c r="AY86" i="1"/>
  <c r="CL86" i="1" s="1"/>
  <c r="BH296" i="1"/>
  <c r="CU296" i="1" s="1"/>
  <c r="AV210" i="1"/>
  <c r="CI210" i="1" s="1"/>
  <c r="BG24" i="1"/>
  <c r="CT24" i="1" s="1"/>
  <c r="AY35" i="1"/>
  <c r="CL35" i="1" s="1"/>
  <c r="BE183" i="1"/>
  <c r="CR183" i="1" s="1"/>
  <c r="BD158" i="1"/>
  <c r="CQ158" i="1" s="1"/>
  <c r="BE140" i="1"/>
  <c r="CR140" i="1" s="1"/>
  <c r="BF133" i="1"/>
  <c r="CS133" i="1" s="1"/>
  <c r="BC122" i="1"/>
  <c r="CP122" i="1" s="1"/>
  <c r="BW204" i="1"/>
  <c r="DJ204" i="1" s="1"/>
  <c r="BX264" i="1"/>
  <c r="DK264" i="1" s="1"/>
  <c r="AT406" i="1"/>
  <c r="CG406" i="1" s="1"/>
  <c r="BW359" i="1"/>
  <c r="DJ359" i="1" s="1"/>
  <c r="BH342" i="1"/>
  <c r="CU342" i="1" s="1"/>
  <c r="BF297" i="1"/>
  <c r="CS297" i="1" s="1"/>
  <c r="BL282" i="1"/>
  <c r="CY282" i="1" s="1"/>
  <c r="BF405" i="1"/>
  <c r="CS405" i="1" s="1"/>
  <c r="BF365" i="1"/>
  <c r="CS365" i="1" s="1"/>
  <c r="BL350" i="1"/>
  <c r="CY350" i="1" s="1"/>
  <c r="CC325" i="1"/>
  <c r="DO325" i="1" s="1"/>
  <c r="K324" i="5" s="1"/>
  <c r="BJ350" i="1"/>
  <c r="CW350" i="1" s="1"/>
  <c r="BT307" i="1"/>
  <c r="DG307" i="1" s="1"/>
  <c r="AY368" i="1"/>
  <c r="CL368" i="1" s="1"/>
  <c r="BR340" i="1"/>
  <c r="DE340" i="1" s="1"/>
  <c r="BC278" i="1"/>
  <c r="CP278" i="1" s="1"/>
  <c r="BM286" i="1"/>
  <c r="CZ286" i="1" s="1"/>
  <c r="AW268" i="1"/>
  <c r="CJ268" i="1" s="1"/>
  <c r="BK401" i="1"/>
  <c r="CX401" i="1" s="1"/>
  <c r="BP371" i="1"/>
  <c r="DC371" i="1" s="1"/>
  <c r="CB315" i="1"/>
  <c r="DN315" i="1" s="1"/>
  <c r="J314" i="5" s="1"/>
  <c r="BZ277" i="1"/>
  <c r="DM277" i="1" s="1"/>
  <c r="BR256" i="1"/>
  <c r="DE256" i="1" s="1"/>
  <c r="AZ78" i="1"/>
  <c r="CM78" i="1" s="1"/>
  <c r="BS64" i="1"/>
  <c r="DF64" i="1" s="1"/>
  <c r="BB236" i="1"/>
  <c r="CO236" i="1" s="1"/>
  <c r="AU66" i="1"/>
  <c r="CH66" i="1" s="1"/>
  <c r="BB207" i="1"/>
  <c r="CO207" i="1" s="1"/>
  <c r="BX119" i="1"/>
  <c r="DK119" i="1" s="1"/>
  <c r="AS101" i="1"/>
  <c r="BR113" i="1"/>
  <c r="DE113" i="1" s="1"/>
  <c r="BO102" i="1"/>
  <c r="DB102" i="1" s="1"/>
  <c r="AY185" i="1"/>
  <c r="CL185" i="1" s="1"/>
  <c r="CC222" i="1"/>
  <c r="DO222" i="1" s="1"/>
  <c r="K221" i="5" s="1"/>
  <c r="CB74" i="1"/>
  <c r="DN74" i="1" s="1"/>
  <c r="J73" i="5" s="1"/>
  <c r="BH64" i="1"/>
  <c r="CU64" i="1" s="1"/>
  <c r="BF235" i="1"/>
  <c r="CS235" i="1" s="1"/>
  <c r="AX190" i="1"/>
  <c r="CK190" i="1" s="1"/>
  <c r="BM162" i="1"/>
  <c r="CZ162" i="1" s="1"/>
  <c r="BJ144" i="1"/>
  <c r="CW144" i="1" s="1"/>
  <c r="BG133" i="1"/>
  <c r="CT133" i="1" s="1"/>
  <c r="CB215" i="1"/>
  <c r="DN215" i="1" s="1"/>
  <c r="J214" i="5" s="1"/>
  <c r="BY228" i="1"/>
  <c r="BH386" i="1"/>
  <c r="CU386" i="1" s="1"/>
  <c r="BU386" i="1"/>
  <c r="BK322" i="1"/>
  <c r="CX322" i="1" s="1"/>
  <c r="BJ284" i="1"/>
  <c r="CW284" i="1" s="1"/>
  <c r="BB263" i="1"/>
  <c r="CO263" i="1" s="1"/>
  <c r="AY407" i="1"/>
  <c r="CL407" i="1" s="1"/>
  <c r="BW392" i="1"/>
  <c r="DJ392" i="1" s="1"/>
  <c r="BA337" i="1"/>
  <c r="CN337" i="1" s="1"/>
  <c r="BV312" i="1"/>
  <c r="BH313" i="1"/>
  <c r="CU313" i="1" s="1"/>
  <c r="CC262" i="1"/>
  <c r="DO262" i="1" s="1"/>
  <c r="K261" i="5" s="1"/>
  <c r="BV380" i="1"/>
  <c r="BV327" i="1"/>
  <c r="AV356" i="1"/>
  <c r="CI356" i="1" s="1"/>
  <c r="BC265" i="1"/>
  <c r="CP265" i="1" s="1"/>
  <c r="BQ247" i="1"/>
  <c r="DD247" i="1" s="1"/>
  <c r="AY384" i="1"/>
  <c r="CL384" i="1" s="1"/>
  <c r="BY378" i="1"/>
  <c r="AU303" i="1"/>
  <c r="CH303" i="1" s="1"/>
  <c r="BX343" i="1"/>
  <c r="DK343" i="1" s="1"/>
  <c r="BX327" i="1"/>
  <c r="DK327" i="1" s="1"/>
  <c r="BT15" i="1"/>
  <c r="DG15" i="1" s="1"/>
  <c r="BH138" i="1"/>
  <c r="CU138" i="1" s="1"/>
  <c r="BM28" i="1"/>
  <c r="CZ28" i="1" s="1"/>
  <c r="AX19" i="1"/>
  <c r="CK19" i="1" s="1"/>
  <c r="AV9" i="1"/>
  <c r="BP128" i="1"/>
  <c r="DC128" i="1" s="1"/>
  <c r="BM26" i="1"/>
  <c r="CZ26" i="1" s="1"/>
  <c r="BB24" i="1"/>
  <c r="CO24" i="1" s="1"/>
  <c r="BJ55" i="1"/>
  <c r="CW55" i="1" s="1"/>
  <c r="BB169" i="1"/>
  <c r="CO169" i="1" s="1"/>
  <c r="AY158" i="1"/>
  <c r="CL158" i="1" s="1"/>
  <c r="BB251" i="1"/>
  <c r="CO251" i="1" s="1"/>
  <c r="BK244" i="1"/>
  <c r="CX244" i="1" s="1"/>
  <c r="BI116" i="1"/>
  <c r="CV116" i="1" s="1"/>
  <c r="BO76" i="1"/>
  <c r="DB76" i="1" s="1"/>
  <c r="BX70" i="1"/>
  <c r="DK70" i="1" s="1"/>
  <c r="BY58" i="1"/>
  <c r="AT88" i="1"/>
  <c r="CG88" i="1" s="1"/>
  <c r="BS78" i="1"/>
  <c r="DF78" i="1" s="1"/>
  <c r="AW214" i="1"/>
  <c r="CJ214" i="1" s="1"/>
  <c r="BP202" i="1"/>
  <c r="DC202" i="1" s="1"/>
  <c r="CC242" i="1"/>
  <c r="DO242" i="1" s="1"/>
  <c r="K241" i="5" s="1"/>
  <c r="AT377" i="1"/>
  <c r="CG377" i="1" s="1"/>
  <c r="BM386" i="1"/>
  <c r="CZ386" i="1" s="1"/>
  <c r="BG346" i="1"/>
  <c r="CT346" i="1" s="1"/>
  <c r="BK261" i="1"/>
  <c r="CX261" i="1" s="1"/>
  <c r="BY243" i="1"/>
  <c r="BW379" i="1"/>
  <c r="DJ379" i="1" s="1"/>
  <c r="BL353" i="1"/>
  <c r="CY353" i="1" s="1"/>
  <c r="CB289" i="1"/>
  <c r="DN289" i="1" s="1"/>
  <c r="J288" i="5" s="1"/>
  <c r="BY309" i="1"/>
  <c r="BP318" i="1"/>
  <c r="DC318" i="1" s="1"/>
  <c r="BG406" i="1"/>
  <c r="CT406" i="1" s="1"/>
  <c r="BD376" i="1"/>
  <c r="CQ376" i="1" s="1"/>
  <c r="BC318" i="1"/>
  <c r="CP318" i="1" s="1"/>
  <c r="BB280" i="1"/>
  <c r="CO280" i="1" s="1"/>
  <c r="AT259" i="1"/>
  <c r="CG259" i="1" s="1"/>
  <c r="BN397" i="1"/>
  <c r="DA397" i="1" s="1"/>
  <c r="BN357" i="1"/>
  <c r="DA357" i="1" s="1"/>
  <c r="BE342" i="1"/>
  <c r="CR342" i="1" s="1"/>
  <c r="BZ317" i="1"/>
  <c r="DM317" i="1" s="1"/>
  <c r="BP323" i="1"/>
  <c r="DC323" i="1" s="1"/>
  <c r="BP276" i="1"/>
  <c r="DC276" i="1" s="1"/>
  <c r="BC27" i="1"/>
  <c r="CP27" i="1" s="1"/>
  <c r="BB199" i="1"/>
  <c r="CO199" i="1" s="1"/>
  <c r="BC59" i="1"/>
  <c r="CP59" i="1" s="1"/>
  <c r="BX37" i="1"/>
  <c r="DK37" i="1" s="1"/>
  <c r="BE52" i="1"/>
  <c r="CR52" i="1" s="1"/>
  <c r="BB44" i="1"/>
  <c r="CO44" i="1" s="1"/>
  <c r="BJ75" i="1"/>
  <c r="CW75" i="1" s="1"/>
  <c r="AX211" i="1"/>
  <c r="CK211" i="1" s="1"/>
  <c r="AS189" i="1"/>
  <c r="BD188" i="1"/>
  <c r="CQ188" i="1" s="1"/>
  <c r="BI296" i="1"/>
  <c r="CV296" i="1" s="1"/>
  <c r="CC63" i="1"/>
  <c r="DO63" i="1" s="1"/>
  <c r="K62" i="5" s="1"/>
  <c r="BF234" i="1"/>
  <c r="CS234" i="1" s="1"/>
  <c r="CC128" i="1"/>
  <c r="DO128" i="1" s="1"/>
  <c r="K127" i="5" s="1"/>
  <c r="BM114" i="1"/>
  <c r="CZ114" i="1" s="1"/>
  <c r="BB122" i="1"/>
  <c r="CO122" i="1" s="1"/>
  <c r="AY111" i="1"/>
  <c r="CL111" i="1" s="1"/>
  <c r="BK195" i="1"/>
  <c r="CX195" i="1" s="1"/>
  <c r="AV235" i="1"/>
  <c r="CI235" i="1" s="1"/>
  <c r="BQ398" i="1"/>
  <c r="DD398" i="1" s="1"/>
  <c r="BY371" i="1"/>
  <c r="BC363" i="1"/>
  <c r="CP363" i="1" s="1"/>
  <c r="BZ304" i="1"/>
  <c r="DM304" i="1" s="1"/>
  <c r="BP297" i="1"/>
  <c r="DC297" i="1" s="1"/>
  <c r="BF408" i="1"/>
  <c r="CS408" i="1" s="1"/>
  <c r="BZ372" i="1"/>
  <c r="DM372" i="1" s="1"/>
  <c r="BO363" i="1"/>
  <c r="DB363" i="1" s="1"/>
  <c r="AY338" i="1"/>
  <c r="CL338" i="1" s="1"/>
  <c r="BG257" i="1"/>
  <c r="CT257" i="1" s="1"/>
  <c r="BU239" i="1"/>
  <c r="BS375" i="1"/>
  <c r="DF375" i="1" s="1"/>
  <c r="BB348" i="1"/>
  <c r="CO348" i="1" s="1"/>
  <c r="BW285" i="1"/>
  <c r="DJ285" i="1" s="1"/>
  <c r="BQ301" i="1"/>
  <c r="DD301" i="1" s="1"/>
  <c r="BQ228" i="1"/>
  <c r="DD228" i="1" s="1"/>
  <c r="BS215" i="1"/>
  <c r="DF215" i="1" s="1"/>
  <c r="AY133" i="1"/>
  <c r="CL133" i="1" s="1"/>
  <c r="BB144" i="1"/>
  <c r="CO144" i="1" s="1"/>
  <c r="AW162" i="1"/>
  <c r="CJ162" i="1" s="1"/>
  <c r="AT191" i="1"/>
  <c r="CG191" i="1" s="1"/>
  <c r="BC237" i="1"/>
  <c r="CP237" i="1" s="1"/>
  <c r="BC60" i="1"/>
  <c r="CP60" i="1" s="1"/>
  <c r="BW67" i="1"/>
  <c r="DJ67" i="1" s="1"/>
  <c r="BX221" i="1"/>
  <c r="DK221" i="1" s="1"/>
  <c r="BK180" i="1"/>
  <c r="CX180" i="1" s="1"/>
  <c r="CB97" i="1"/>
  <c r="DN97" i="1" s="1"/>
  <c r="J96" i="5" s="1"/>
  <c r="BB107" i="1"/>
  <c r="CO107" i="1" s="1"/>
  <c r="BD54" i="1"/>
  <c r="CQ54" i="1" s="1"/>
  <c r="BQ94" i="1"/>
  <c r="DD94" i="1" s="1"/>
  <c r="BQ84" i="1"/>
  <c r="DD84" i="1" s="1"/>
  <c r="BC74" i="1"/>
  <c r="CP74" i="1" s="1"/>
  <c r="BS61" i="1"/>
  <c r="DF61" i="1" s="1"/>
  <c r="BZ91" i="1"/>
  <c r="DM91" i="1" s="1"/>
  <c r="BW80" i="1"/>
  <c r="DJ80" i="1" s="1"/>
  <c r="BN223" i="1"/>
  <c r="DA223" i="1" s="1"/>
  <c r="BT204" i="1"/>
  <c r="DG204" i="1" s="1"/>
  <c r="BD247" i="1"/>
  <c r="CQ247" i="1" s="1"/>
  <c r="BK24" i="1"/>
  <c r="CX24" i="1" s="1"/>
  <c r="BI166" i="1"/>
  <c r="CV166" i="1" s="1"/>
  <c r="BP147" i="1"/>
  <c r="DC147" i="1" s="1"/>
  <c r="BQ129" i="1"/>
  <c r="DD129" i="1" s="1"/>
  <c r="AT128" i="1"/>
  <c r="CG128" i="1" s="1"/>
  <c r="CB116" i="1"/>
  <c r="DN116" i="1" s="1"/>
  <c r="J115" i="5" s="1"/>
  <c r="BK199" i="1"/>
  <c r="CX199" i="1" s="1"/>
  <c r="BO237" i="1"/>
  <c r="DB237" i="1" s="1"/>
  <c r="BI396" i="1"/>
  <c r="CV396" i="1" s="1"/>
  <c r="BI367" i="1"/>
  <c r="CV367" i="1" s="1"/>
  <c r="BM354" i="1"/>
  <c r="CZ354" i="1" s="1"/>
  <c r="BR302" i="1"/>
  <c r="DE302" i="1" s="1"/>
  <c r="AZ293" i="1"/>
  <c r="CM293" i="1" s="1"/>
  <c r="AX406" i="1"/>
  <c r="CK406" i="1" s="1"/>
  <c r="BR370" i="1"/>
  <c r="DE370" i="1" s="1"/>
  <c r="BT358" i="1"/>
  <c r="DG358" i="1" s="1"/>
  <c r="BS333" i="1"/>
  <c r="DF333" i="1" s="1"/>
  <c r="AY255" i="1"/>
  <c r="CL255" i="1" s="1"/>
  <c r="BM237" i="1"/>
  <c r="CZ237" i="1" s="1"/>
  <c r="BK373" i="1"/>
  <c r="CX373" i="1" s="1"/>
  <c r="AT346" i="1"/>
  <c r="CG346" i="1" s="1"/>
  <c r="BO283" i="1"/>
  <c r="DB283" i="1" s="1"/>
  <c r="BA297" i="1"/>
  <c r="CN297" i="1" s="1"/>
  <c r="BU287" i="1"/>
  <c r="AZ385" i="1"/>
  <c r="CM385" i="1" s="1"/>
  <c r="BD382" i="1"/>
  <c r="CQ382" i="1" s="1"/>
  <c r="BC321" i="1"/>
  <c r="CP321" i="1" s="1"/>
  <c r="BB283" i="1"/>
  <c r="CO283" i="1" s="1"/>
  <c r="AT262" i="1"/>
  <c r="CG262" i="1" s="1"/>
  <c r="AS53" i="1"/>
  <c r="BK50" i="1"/>
  <c r="CX50" i="1" s="1"/>
  <c r="BY206" i="1"/>
  <c r="AS77" i="1"/>
  <c r="BF214" i="1"/>
  <c r="CS214" i="1" s="1"/>
  <c r="BH123" i="1"/>
  <c r="CU123" i="1" s="1"/>
  <c r="BM104" i="1"/>
  <c r="CZ104" i="1" s="1"/>
  <c r="BJ115" i="1"/>
  <c r="CW115" i="1" s="1"/>
  <c r="BG104" i="1"/>
  <c r="CT104" i="1" s="1"/>
  <c r="CB186" i="1"/>
  <c r="DN186" i="1" s="1"/>
  <c r="J185" i="5" s="1"/>
  <c r="BT224" i="1"/>
  <c r="DG224" i="1" s="1"/>
  <c r="AZ86" i="1"/>
  <c r="CM86" i="1" s="1"/>
  <c r="AY69" i="1"/>
  <c r="CL69" i="1" s="1"/>
  <c r="BE9" i="1"/>
  <c r="BB231" i="1"/>
  <c r="CO231" i="1" s="1"/>
  <c r="BU189" i="1"/>
  <c r="BF153" i="1"/>
  <c r="CS153" i="1" s="1"/>
  <c r="BC142" i="1"/>
  <c r="CP142" i="1" s="1"/>
  <c r="BW224" i="1"/>
  <c r="DJ224" i="1" s="1"/>
  <c r="BJ239" i="1"/>
  <c r="CW239" i="1" s="1"/>
  <c r="BW396" i="1"/>
  <c r="DJ396" i="1" s="1"/>
  <c r="CC366" i="1"/>
  <c r="DO366" i="1" s="1"/>
  <c r="K365" i="5" s="1"/>
  <c r="BO313" i="1"/>
  <c r="DB313" i="1" s="1"/>
  <c r="BN275" i="1"/>
  <c r="DA275" i="1" s="1"/>
  <c r="BF254" i="1"/>
  <c r="CS254" i="1" s="1"/>
  <c r="BQ397" i="1"/>
  <c r="DD397" i="1" s="1"/>
  <c r="BY369" i="1"/>
  <c r="BY358" i="1"/>
  <c r="BZ303" i="1"/>
  <c r="DM303" i="1" s="1"/>
  <c r="BP295" i="1"/>
  <c r="DC295" i="1" s="1"/>
  <c r="BF407" i="1"/>
  <c r="CS407" i="1" s="1"/>
  <c r="BZ371" i="1"/>
  <c r="DM371" i="1" s="1"/>
  <c r="CB360" i="1"/>
  <c r="DN360" i="1" s="1"/>
  <c r="J359" i="5" s="1"/>
  <c r="AY336" i="1"/>
  <c r="CL336" i="1" s="1"/>
  <c r="BG256" i="1"/>
  <c r="CT256" i="1" s="1"/>
  <c r="BU238" i="1"/>
  <c r="BF385" i="1"/>
  <c r="CS385" i="1" s="1"/>
  <c r="BU360" i="1"/>
  <c r="AY294" i="1"/>
  <c r="CL294" i="1" s="1"/>
  <c r="BE318" i="1"/>
  <c r="CR318" i="1" s="1"/>
  <c r="BE309" i="1"/>
  <c r="CR309" i="1" s="1"/>
  <c r="BD19" i="1"/>
  <c r="CQ19" i="1" s="1"/>
  <c r="BL145" i="1"/>
  <c r="CY145" i="1" s="1"/>
  <c r="BE30" i="1"/>
  <c r="CR30" i="1" s="1"/>
  <c r="BZ20" i="1"/>
  <c r="DM20" i="1" s="1"/>
  <c r="BL13" i="1"/>
  <c r="CY13" i="1" s="1"/>
  <c r="BT135" i="1"/>
  <c r="DG135" i="1" s="1"/>
  <c r="BE28" i="1"/>
  <c r="CR28" i="1" s="1"/>
  <c r="BZ18" i="1"/>
  <c r="DM18" i="1" s="1"/>
  <c r="BP278" i="1"/>
  <c r="DC278" i="1" s="1"/>
  <c r="BZ163" i="1"/>
  <c r="DM163" i="1" s="1"/>
  <c r="BW152" i="1"/>
  <c r="DJ152" i="1" s="1"/>
  <c r="BG235" i="1"/>
  <c r="CT235" i="1" s="1"/>
  <c r="AY239" i="1"/>
  <c r="CL239" i="1" s="1"/>
  <c r="AS61" i="1"/>
  <c r="AT197" i="1"/>
  <c r="CG197" i="1" s="1"/>
  <c r="AV128" i="1"/>
  <c r="CI128" i="1" s="1"/>
  <c r="AW110" i="1"/>
  <c r="CJ110" i="1" s="1"/>
  <c r="BB118" i="1"/>
  <c r="CO118" i="1" s="1"/>
  <c r="CB108" i="1"/>
  <c r="DN108" i="1" s="1"/>
  <c r="J107" i="5" s="1"/>
  <c r="BK191" i="1"/>
  <c r="CX191" i="1" s="1"/>
  <c r="BX232" i="1"/>
  <c r="DK232" i="1" s="1"/>
  <c r="BY400" i="1"/>
  <c r="BE376" i="1"/>
  <c r="CR376" i="1" s="1"/>
  <c r="BQ389" i="1"/>
  <c r="DD389" i="1" s="1"/>
  <c r="AX307" i="1"/>
  <c r="CK307" i="1" s="1"/>
  <c r="AV302" i="1"/>
  <c r="CI302" i="1" s="1"/>
  <c r="BD252" i="1"/>
  <c r="CQ252" i="1" s="1"/>
  <c r="AX375" i="1"/>
  <c r="CK375" i="1" s="1"/>
  <c r="BE371" i="1"/>
  <c r="CR371" i="1" s="1"/>
  <c r="BO342" i="1"/>
  <c r="DB342" i="1" s="1"/>
  <c r="BO259" i="1"/>
  <c r="DB259" i="1" s="1"/>
  <c r="AS242" i="1"/>
  <c r="CB377" i="1"/>
  <c r="DN377" i="1" s="1"/>
  <c r="J376" i="5" s="1"/>
  <c r="AT351" i="1"/>
  <c r="CG351" i="1" s="1"/>
  <c r="AU288" i="1"/>
  <c r="CH288" i="1" s="1"/>
  <c r="AW306" i="1"/>
  <c r="CJ306" i="1" s="1"/>
  <c r="BM305" i="1"/>
  <c r="CZ305" i="1" s="1"/>
  <c r="BP389" i="1"/>
  <c r="DC389" i="1" s="1"/>
  <c r="BK407" i="1"/>
  <c r="CX407" i="1" s="1"/>
  <c r="AS326" i="1"/>
  <c r="BR287" i="1"/>
  <c r="DE287" i="1" s="1"/>
  <c r="BJ266" i="1"/>
  <c r="CW266" i="1" s="1"/>
  <c r="AU37" i="1"/>
  <c r="CH37" i="1" s="1"/>
  <c r="BO41" i="1"/>
  <c r="DB41" i="1" s="1"/>
  <c r="AW189" i="1"/>
  <c r="CJ189" i="1" s="1"/>
  <c r="BS15" i="1"/>
  <c r="DF15" i="1" s="1"/>
  <c r="BQ132" i="1"/>
  <c r="DD132" i="1" s="1"/>
  <c r="BD100" i="1"/>
  <c r="CQ100" i="1" s="1"/>
  <c r="BA99" i="1"/>
  <c r="CN99" i="1" s="1"/>
  <c r="BV112" i="1"/>
  <c r="BK103" i="1"/>
  <c r="CX103" i="1" s="1"/>
  <c r="AU186" i="1"/>
  <c r="CH186" i="1" s="1"/>
  <c r="BH227" i="1"/>
  <c r="CU227" i="1" s="1"/>
  <c r="AZ245" i="1"/>
  <c r="CM245" i="1" s="1"/>
  <c r="BT203" i="1"/>
  <c r="DG203" i="1" s="1"/>
  <c r="BY219" i="1"/>
  <c r="BO81" i="1"/>
  <c r="DB81" i="1" s="1"/>
  <c r="BR92" i="1"/>
  <c r="DE92" i="1" s="1"/>
  <c r="AW65" i="1"/>
  <c r="CJ65" i="1" s="1"/>
  <c r="BX77" i="1"/>
  <c r="DK77" i="1" s="1"/>
  <c r="BM89" i="1"/>
  <c r="CZ89" i="1" s="1"/>
  <c r="AS128" i="1"/>
  <c r="BC248" i="1"/>
  <c r="CP248" i="1" s="1"/>
  <c r="BT289" i="1"/>
  <c r="DG289" i="1" s="1"/>
  <c r="AY160" i="1"/>
  <c r="CL160" i="1" s="1"/>
  <c r="BJ169" i="1"/>
  <c r="CW169" i="1" s="1"/>
  <c r="BR55" i="1"/>
  <c r="DE55" i="1" s="1"/>
  <c r="CC82" i="1"/>
  <c r="DO82" i="1" s="1"/>
  <c r="K81" i="5" s="1"/>
  <c r="BO34" i="1"/>
  <c r="DB34" i="1" s="1"/>
  <c r="BQ148" i="1"/>
  <c r="DD148" i="1" s="1"/>
  <c r="BT104" i="1"/>
  <c r="DG104" i="1" s="1"/>
  <c r="BY85" i="1"/>
  <c r="BZ107" i="1"/>
  <c r="DM107" i="1" s="1"/>
  <c r="BW96" i="1"/>
  <c r="DJ96" i="1" s="1"/>
  <c r="AY181" i="1"/>
  <c r="CL181" i="1" s="1"/>
  <c r="BT220" i="1"/>
  <c r="DG220" i="1" s="1"/>
  <c r="BX64" i="1"/>
  <c r="DK64" i="1" s="1"/>
  <c r="BK58" i="1"/>
  <c r="CX58" i="1" s="1"/>
  <c r="BV231" i="1"/>
  <c r="BF188" i="1"/>
  <c r="CS188" i="1" s="1"/>
  <c r="BQ161" i="1"/>
  <c r="DD161" i="1" s="1"/>
  <c r="AT144" i="1"/>
  <c r="CG144" i="1" s="1"/>
  <c r="CB132" i="1"/>
  <c r="DN132" i="1" s="1"/>
  <c r="J131" i="5" s="1"/>
  <c r="BK215" i="1"/>
  <c r="CX215" i="1" s="1"/>
  <c r="BQ226" i="1"/>
  <c r="DD226" i="1" s="1"/>
  <c r="BP388" i="1"/>
  <c r="DC388" i="1" s="1"/>
  <c r="BS398" i="1"/>
  <c r="DF398" i="1" s="1"/>
  <c r="BS324" i="1"/>
  <c r="DF324" i="1" s="1"/>
  <c r="BR286" i="1"/>
  <c r="DE286" i="1" s="1"/>
  <c r="BJ265" i="1"/>
  <c r="CW265" i="1" s="1"/>
  <c r="BR394" i="1"/>
  <c r="DE394" i="1" s="1"/>
  <c r="BR354" i="1"/>
  <c r="DE354" i="1" s="1"/>
  <c r="BI339" i="1"/>
  <c r="CV339" i="1" s="1"/>
  <c r="AT315" i="1"/>
  <c r="CG315" i="1" s="1"/>
  <c r="BX317" i="1"/>
  <c r="DK317" i="1" s="1"/>
  <c r="BH267" i="1"/>
  <c r="CU267" i="1" s="1"/>
  <c r="BE383" i="1"/>
  <c r="CR383" i="1" s="1"/>
  <c r="AT330" i="1"/>
  <c r="CG330" i="1" s="1"/>
  <c r="BL365" i="1"/>
  <c r="CY365" i="1" s="1"/>
  <c r="BK267" i="1"/>
  <c r="CX267" i="1" s="1"/>
  <c r="BY249" i="1"/>
  <c r="BG386" i="1"/>
  <c r="CT386" i="1" s="1"/>
  <c r="BZ383" i="1"/>
  <c r="DM383" i="1" s="1"/>
  <c r="BC305" i="1"/>
  <c r="CP305" i="1" s="1"/>
  <c r="AU354" i="1"/>
  <c r="CH354" i="1" s="1"/>
  <c r="BT334" i="1"/>
  <c r="DG334" i="1" s="1"/>
  <c r="BX140" i="1"/>
  <c r="DK140" i="1" s="1"/>
  <c r="AV101" i="1"/>
  <c r="CI101" i="1" s="1"/>
  <c r="BA19" i="1"/>
  <c r="CN19" i="1" s="1"/>
  <c r="BO45" i="1"/>
  <c r="DB45" i="1" s="1"/>
  <c r="BA204" i="1"/>
  <c r="CN204" i="1" s="1"/>
  <c r="BV196" i="1"/>
  <c r="AS165" i="1"/>
  <c r="BR145" i="1"/>
  <c r="DE145" i="1" s="1"/>
  <c r="BO134" i="1"/>
  <c r="DB134" i="1" s="1"/>
  <c r="AY217" i="1"/>
  <c r="CL217" i="1" s="1"/>
  <c r="BE228" i="1"/>
  <c r="CR228" i="1" s="1"/>
  <c r="BL39" i="1"/>
  <c r="CY39" i="1" s="1"/>
  <c r="BA232" i="1"/>
  <c r="CN232" i="1" s="1"/>
  <c r="BC219" i="1"/>
  <c r="CP219" i="1" s="1"/>
  <c r="BS136" i="1"/>
  <c r="DF136" i="1" s="1"/>
  <c r="BV147" i="1"/>
  <c r="BA169" i="1"/>
  <c r="CN169" i="1" s="1"/>
  <c r="BV176" i="1"/>
  <c r="BI214" i="1"/>
  <c r="CV214" i="1" s="1"/>
  <c r="BU50" i="1"/>
  <c r="BL51" i="1"/>
  <c r="CY51" i="1" s="1"/>
  <c r="BD218" i="1"/>
  <c r="CQ218" i="1" s="1"/>
  <c r="CB176" i="1"/>
  <c r="DN176" i="1" s="1"/>
  <c r="J175" i="5" s="1"/>
  <c r="BG94" i="1"/>
  <c r="CT94" i="1" s="1"/>
  <c r="BR103" i="1"/>
  <c r="DE103" i="1" s="1"/>
  <c r="BB46" i="1"/>
  <c r="CO46" i="1" s="1"/>
  <c r="BT43" i="1"/>
  <c r="DG43" i="1" s="1"/>
  <c r="BL24" i="1"/>
  <c r="CY24" i="1" s="1"/>
  <c r="BI43" i="1"/>
  <c r="CV43" i="1" s="1"/>
  <c r="AT34" i="1"/>
  <c r="CG34" i="1" s="1"/>
  <c r="AT67" i="1"/>
  <c r="CG67" i="1" s="1"/>
  <c r="BR190" i="1"/>
  <c r="DE190" i="1" s="1"/>
  <c r="BS169" i="1"/>
  <c r="DF169" i="1" s="1"/>
  <c r="BX179" i="1"/>
  <c r="DK179" i="1" s="1"/>
  <c r="BQ262" i="1"/>
  <c r="DD262" i="1" s="1"/>
  <c r="BS45" i="1"/>
  <c r="DF45" i="1" s="1"/>
  <c r="BR223" i="1"/>
  <c r="DE223" i="1" s="1"/>
  <c r="BD126" i="1"/>
  <c r="CQ126" i="1" s="1"/>
  <c r="BE108" i="1"/>
  <c r="CR108" i="1" s="1"/>
  <c r="BF117" i="1"/>
  <c r="CS117" i="1" s="1"/>
  <c r="BC106" i="1"/>
  <c r="CP106" i="1" s="1"/>
  <c r="BW188" i="1"/>
  <c r="DJ188" i="1" s="1"/>
  <c r="BP226" i="1"/>
  <c r="DC226" i="1" s="1"/>
  <c r="BC408" i="1"/>
  <c r="CP408" i="1" s="1"/>
  <c r="CC396" i="1"/>
  <c r="DO396" i="1" s="1"/>
  <c r="K395" i="5" s="1"/>
  <c r="BU337" i="1"/>
  <c r="BF313" i="1"/>
  <c r="CS313" i="1" s="1"/>
  <c r="BL314" i="1"/>
  <c r="CY314" i="1" s="1"/>
  <c r="AV264" i="1"/>
  <c r="CI264" i="1" s="1"/>
  <c r="BF381" i="1"/>
  <c r="CS381" i="1" s="1"/>
  <c r="BF328" i="1"/>
  <c r="CS328" i="1" s="1"/>
  <c r="AV358" i="1"/>
  <c r="CI358" i="1" s="1"/>
  <c r="BW265" i="1"/>
  <c r="DJ265" i="1" s="1"/>
  <c r="BA248" i="1"/>
  <c r="CN248" i="1" s="1"/>
  <c r="BN385" i="1"/>
  <c r="DA385" i="1" s="1"/>
  <c r="AU361" i="1"/>
  <c r="CH361" i="1" s="1"/>
  <c r="BC294" i="1"/>
  <c r="CP294" i="1" s="1"/>
  <c r="BM318" i="1"/>
  <c r="CZ318" i="1" s="1"/>
  <c r="BM309" i="1"/>
  <c r="CZ309" i="1" s="1"/>
  <c r="AV399" i="1"/>
  <c r="CI399" i="1" s="1"/>
  <c r="BA355" i="1"/>
  <c r="CN355" i="1" s="1"/>
  <c r="BL335" i="1"/>
  <c r="CY335" i="1" s="1"/>
  <c r="BZ293" i="1"/>
  <c r="DM293" i="1" s="1"/>
  <c r="BP275" i="1"/>
  <c r="DC275" i="1" s="1"/>
  <c r="BK15" i="1"/>
  <c r="CX15" i="1" s="1"/>
  <c r="AY29" i="1"/>
  <c r="CL29" i="1" s="1"/>
  <c r="BM167" i="1"/>
  <c r="CZ167" i="1" s="1"/>
  <c r="BA146" i="1"/>
  <c r="CN146" i="1" s="1"/>
  <c r="BU107" i="1"/>
  <c r="BX87" i="1"/>
  <c r="DK87" i="1" s="1"/>
  <c r="BU71" i="1"/>
  <c r="BR97" i="1"/>
  <c r="DE97" i="1" s="1"/>
  <c r="BO86" i="1"/>
  <c r="DB86" i="1" s="1"/>
  <c r="BR246" i="1"/>
  <c r="DE246" i="1" s="1"/>
  <c r="CC206" i="1"/>
  <c r="DO206" i="1" s="1"/>
  <c r="K205" i="5" s="1"/>
  <c r="BK13" i="1"/>
  <c r="CX13" i="1" s="1"/>
  <c r="CB28" i="1"/>
  <c r="DN28" i="1" s="1"/>
  <c r="J27" i="5" s="1"/>
  <c r="BE167" i="1"/>
  <c r="CR167" i="1" s="1"/>
  <c r="BL148" i="1"/>
  <c r="CY148" i="1" s="1"/>
  <c r="BM130" i="1"/>
  <c r="CZ130" i="1" s="1"/>
  <c r="BJ128" i="1"/>
  <c r="CW128" i="1" s="1"/>
  <c r="BG117" i="1"/>
  <c r="CT117" i="1" s="1"/>
  <c r="CB199" i="1"/>
  <c r="DN199" i="1" s="1"/>
  <c r="J198" i="5" s="1"/>
  <c r="BJ246" i="1"/>
  <c r="CW246" i="1" s="1"/>
  <c r="BA394" i="1"/>
  <c r="CN394" i="1" s="1"/>
  <c r="CC363" i="1"/>
  <c r="DO363" i="1" s="1"/>
  <c r="K362" i="5" s="1"/>
  <c r="BP348" i="1"/>
  <c r="DC348" i="1" s="1"/>
  <c r="BJ300" i="1"/>
  <c r="CW300" i="1" s="1"/>
  <c r="BT288" i="1"/>
  <c r="DG288" i="1" s="1"/>
  <c r="BU406" i="1"/>
  <c r="BJ368" i="1"/>
  <c r="CW368" i="1" s="1"/>
  <c r="BW354" i="1"/>
  <c r="DJ354" i="1" s="1"/>
  <c r="AW330" i="1"/>
  <c r="CJ330" i="1" s="1"/>
  <c r="BO403" i="1"/>
  <c r="DB403" i="1" s="1"/>
  <c r="CB336" i="1"/>
  <c r="DN336" i="1" s="1"/>
  <c r="J335" i="5" s="1"/>
  <c r="BC371" i="1"/>
  <c r="CP371" i="1" s="1"/>
  <c r="BV343" i="1"/>
  <c r="BG281" i="1"/>
  <c r="CT281" i="1" s="1"/>
  <c r="BU292" i="1"/>
  <c r="BY278" i="1"/>
  <c r="CC382" i="1"/>
  <c r="DO382" i="1" s="1"/>
  <c r="K381" i="5" s="1"/>
  <c r="BX377" i="1"/>
  <c r="DK377" i="1" s="1"/>
  <c r="AU319" i="1"/>
  <c r="CH319" i="1" s="1"/>
  <c r="AT281" i="1"/>
  <c r="CG281" i="1" s="1"/>
  <c r="BV259" i="1"/>
  <c r="AV63" i="1"/>
  <c r="CI63" i="1" s="1"/>
  <c r="BH56" i="1"/>
  <c r="CU56" i="1" s="1"/>
  <c r="BU215" i="1"/>
  <c r="AX178" i="1"/>
  <c r="CK178" i="1" s="1"/>
  <c r="BD85" i="1"/>
  <c r="CQ85" i="1" s="1"/>
  <c r="BX68" i="1"/>
  <c r="DK68" i="1" s="1"/>
  <c r="BA9" i="1"/>
  <c r="BZ233" i="1"/>
  <c r="DM233" i="1" s="1"/>
  <c r="BE189" i="1"/>
  <c r="CR189" i="1" s="1"/>
  <c r="BB153" i="1"/>
  <c r="CO153" i="1" s="1"/>
  <c r="AY142" i="1"/>
  <c r="CL142" i="1" s="1"/>
  <c r="BS224" i="1"/>
  <c r="DF224" i="1" s="1"/>
  <c r="AT239" i="1"/>
  <c r="CG239" i="1" s="1"/>
  <c r="BT60" i="1"/>
  <c r="DG60" i="1" s="1"/>
  <c r="AV38" i="1"/>
  <c r="CI38" i="1" s="1"/>
  <c r="BU49" i="1"/>
  <c r="BV40" i="1"/>
  <c r="AT72" i="1"/>
  <c r="CG72" i="1" s="1"/>
  <c r="BB204" i="1"/>
  <c r="CO204" i="1" s="1"/>
  <c r="AW182" i="1"/>
  <c r="CJ182" i="1" s="1"/>
  <c r="BX184" i="1"/>
  <c r="DK184" i="1" s="1"/>
  <c r="BQ282" i="1"/>
  <c r="DD282" i="1" s="1"/>
  <c r="BK367" i="1"/>
  <c r="CX367" i="1" s="1"/>
  <c r="AT340" i="1"/>
  <c r="CG340" i="1" s="1"/>
  <c r="BO277" i="1"/>
  <c r="DB277" i="1" s="1"/>
  <c r="BA285" i="1"/>
  <c r="CN285" i="1" s="1"/>
  <c r="BU266" i="1"/>
  <c r="AU387" i="1"/>
  <c r="CH387" i="1" s="1"/>
  <c r="BN386" i="1"/>
  <c r="DA386" i="1" s="1"/>
  <c r="CB305" i="1"/>
  <c r="DN305" i="1" s="1"/>
  <c r="J304" i="5" s="1"/>
  <c r="BS358" i="1"/>
  <c r="DF358" i="1" s="1"/>
  <c r="BH337" i="1"/>
  <c r="CU337" i="1" s="1"/>
  <c r="BT403" i="1"/>
  <c r="DG403" i="1" s="1"/>
  <c r="BE358" i="1"/>
  <c r="CR358" i="1" s="1"/>
  <c r="AZ340" i="1"/>
  <c r="CM340" i="1" s="1"/>
  <c r="BB296" i="1"/>
  <c r="CO296" i="1" s="1"/>
  <c r="BD280" i="1"/>
  <c r="CQ280" i="1" s="1"/>
  <c r="BH241" i="1"/>
  <c r="CU241" i="1" s="1"/>
  <c r="BN373" i="1"/>
  <c r="DA373" i="1" s="1"/>
  <c r="BG365" i="1"/>
  <c r="CT365" i="1" s="1"/>
  <c r="BK339" i="1"/>
  <c r="CX339" i="1" s="1"/>
  <c r="AU258" i="1"/>
  <c r="CH258" i="1" s="1"/>
  <c r="BI240" i="1"/>
  <c r="CV240" i="1" s="1"/>
  <c r="BQ118" i="1"/>
  <c r="DD118" i="1" s="1"/>
  <c r="BI78" i="1"/>
  <c r="CV78" i="1" s="1"/>
  <c r="CC9" i="1"/>
  <c r="BH130" i="1"/>
  <c r="CU130" i="1" s="1"/>
  <c r="BU28" i="1"/>
  <c r="AX21" i="1"/>
  <c r="CK21" i="1" s="1"/>
  <c r="BF52" i="1"/>
  <c r="CS52" i="1" s="1"/>
  <c r="AX166" i="1"/>
  <c r="CK166" i="1" s="1"/>
  <c r="BW156" i="1"/>
  <c r="DJ156" i="1" s="1"/>
  <c r="AV253" i="1"/>
  <c r="CI253" i="1" s="1"/>
  <c r="CB244" i="1"/>
  <c r="DN244" i="1" s="1"/>
  <c r="J243" i="5" s="1"/>
  <c r="BA118" i="1"/>
  <c r="CN118" i="1" s="1"/>
  <c r="AS78" i="1"/>
  <c r="BI71" i="1"/>
  <c r="CV71" i="1" s="1"/>
  <c r="BX61" i="1"/>
  <c r="DK61" i="1" s="1"/>
  <c r="AT92" i="1"/>
  <c r="CG92" i="1" s="1"/>
  <c r="CB80" i="1"/>
  <c r="DN80" i="1" s="1"/>
  <c r="J79" i="5" s="1"/>
  <c r="AT224" i="1"/>
  <c r="CG224" i="1" s="1"/>
  <c r="BX204" i="1"/>
  <c r="DK204" i="1" s="1"/>
  <c r="BH247" i="1"/>
  <c r="CU247" i="1" s="1"/>
  <c r="BV374" i="1"/>
  <c r="AS370" i="1"/>
  <c r="CB341" i="1"/>
  <c r="DN341" i="1" s="1"/>
  <c r="J340" i="5" s="1"/>
  <c r="BC259" i="1"/>
  <c r="CP259" i="1" s="1"/>
  <c r="BQ241" i="1"/>
  <c r="DD241" i="1" s="1"/>
  <c r="BO377" i="1"/>
  <c r="DB377" i="1" s="1"/>
  <c r="BN350" i="1"/>
  <c r="DA350" i="1" s="1"/>
  <c r="BS287" i="1"/>
  <c r="DF287" i="1" s="1"/>
  <c r="BI305" i="1"/>
  <c r="CV305" i="1" s="1"/>
  <c r="BA304" i="1"/>
  <c r="CN304" i="1" s="1"/>
  <c r="BS401" i="1"/>
  <c r="DF401" i="1" s="1"/>
  <c r="BX371" i="1"/>
  <c r="DK371" i="1" s="1"/>
  <c r="AU316" i="1"/>
  <c r="CH316" i="1" s="1"/>
  <c r="AT278" i="1"/>
  <c r="CG278" i="1" s="1"/>
  <c r="BI49" i="1"/>
  <c r="CV49" i="1" s="1"/>
  <c r="BA206" i="1"/>
  <c r="CN206" i="1" s="1"/>
  <c r="BJ157" i="1"/>
  <c r="CW157" i="1" s="1"/>
  <c r="AY148" i="1"/>
  <c r="CL148" i="1" s="1"/>
  <c r="BC234" i="1"/>
  <c r="CP234" i="1" s="1"/>
  <c r="AU238" i="1"/>
  <c r="CH238" i="1" s="1"/>
  <c r="AW87" i="1"/>
  <c r="CJ87" i="1" s="1"/>
  <c r="AZ77" i="1"/>
  <c r="CM77" i="1" s="1"/>
  <c r="AY71" i="1"/>
  <c r="CL71" i="1" s="1"/>
  <c r="BO58" i="1"/>
  <c r="DB58" i="1" s="1"/>
  <c r="BV87" i="1"/>
  <c r="BK78" i="1"/>
  <c r="CX78" i="1" s="1"/>
  <c r="BQ213" i="1"/>
  <c r="DD213" i="1" s="1"/>
  <c r="BH202" i="1"/>
  <c r="CU202" i="1" s="1"/>
  <c r="BL242" i="1"/>
  <c r="CY242" i="1" s="1"/>
  <c r="BI157" i="1"/>
  <c r="CV157" i="1" s="1"/>
  <c r="BR143" i="1"/>
  <c r="DE143" i="1" s="1"/>
  <c r="BO132" i="1"/>
  <c r="DB132" i="1" s="1"/>
  <c r="CB216" i="1"/>
  <c r="DN216" i="1" s="1"/>
  <c r="J215" i="5" s="1"/>
  <c r="AW228" i="1"/>
  <c r="CJ228" i="1" s="1"/>
  <c r="BD37" i="1"/>
  <c r="CQ37" i="1" s="1"/>
  <c r="AV18" i="1"/>
  <c r="CI18" i="1" s="1"/>
  <c r="BU39" i="1"/>
  <c r="BF30" i="1"/>
  <c r="CS30" i="1" s="1"/>
  <c r="BN61" i="1"/>
  <c r="DA61" i="1" s="1"/>
  <c r="BV179" i="1"/>
  <c r="BC164" i="1"/>
  <c r="CP164" i="1" s="1"/>
  <c r="BH174" i="1"/>
  <c r="CU174" i="1" s="1"/>
  <c r="BG252" i="1"/>
  <c r="CT252" i="1" s="1"/>
  <c r="AV72" i="1"/>
  <c r="CI72" i="1" s="1"/>
  <c r="BZ113" i="1"/>
  <c r="DM113" i="1" s="1"/>
  <c r="BW102" i="1"/>
  <c r="DJ102" i="1" s="1"/>
  <c r="BG185" i="1"/>
  <c r="CT185" i="1" s="1"/>
  <c r="CC224" i="1"/>
  <c r="DO224" i="1" s="1"/>
  <c r="K223" i="5" s="1"/>
  <c r="BX84" i="1"/>
  <c r="DK84" i="1" s="1"/>
  <c r="BM68" i="1"/>
  <c r="CZ68" i="1" s="1"/>
  <c r="BU112" i="1"/>
  <c r="BP230" i="1"/>
  <c r="DC230" i="1" s="1"/>
  <c r="BF309" i="1"/>
  <c r="CS309" i="1" s="1"/>
  <c r="BZ391" i="1"/>
  <c r="DM391" i="1" s="1"/>
  <c r="AY380" i="1"/>
  <c r="CL380" i="1" s="1"/>
  <c r="BD321" i="1"/>
  <c r="CQ321" i="1" s="1"/>
  <c r="BZ289" i="1"/>
  <c r="DM289" i="1" s="1"/>
  <c r="BA180" i="1"/>
  <c r="CN180" i="1" s="1"/>
  <c r="BQ170" i="1"/>
  <c r="DD170" i="1" s="1"/>
  <c r="AU119" i="1"/>
  <c r="CH119" i="1" s="1"/>
  <c r="BX130" i="1"/>
  <c r="DK130" i="1" s="1"/>
  <c r="BZ214" i="1"/>
  <c r="DM214" i="1" s="1"/>
  <c r="CB392" i="1"/>
  <c r="DN392" i="1" s="1"/>
  <c r="J391" i="5" s="1"/>
  <c r="AW256" i="1"/>
  <c r="CJ256" i="1" s="1"/>
  <c r="AV334" i="1"/>
  <c r="CI334" i="1" s="1"/>
  <c r="BD330" i="1"/>
  <c r="CQ330" i="1" s="1"/>
  <c r="BB368" i="1"/>
  <c r="CO368" i="1" s="1"/>
  <c r="BG333" i="1"/>
  <c r="CT333" i="1" s="1"/>
  <c r="BP152" i="1"/>
  <c r="DC152" i="1" s="1"/>
  <c r="AT172" i="1"/>
  <c r="CG172" i="1" s="1"/>
  <c r="BD41" i="1"/>
  <c r="CQ41" i="1" s="1"/>
  <c r="BE41" i="1"/>
  <c r="CR41" i="1" s="1"/>
  <c r="AX67" i="1"/>
  <c r="CK67" i="1" s="1"/>
  <c r="BW169" i="1"/>
  <c r="DJ169" i="1" s="1"/>
  <c r="BY262" i="1"/>
  <c r="BR346" i="1"/>
  <c r="DE346" i="1" s="1"/>
  <c r="BM298" i="1"/>
  <c r="CZ298" i="1" s="1"/>
  <c r="BW394" i="1"/>
  <c r="DJ394" i="1" s="1"/>
  <c r="BO312" i="1"/>
  <c r="DB312" i="1" s="1"/>
  <c r="BF253" i="1"/>
  <c r="CS253" i="1" s="1"/>
  <c r="BY367" i="1"/>
  <c r="BZ302" i="1"/>
  <c r="DM302" i="1" s="1"/>
  <c r="BU303" i="1"/>
  <c r="AZ389" i="1"/>
  <c r="CM389" i="1" s="1"/>
  <c r="AY403" i="1"/>
  <c r="CL403" i="1" s="1"/>
  <c r="BH325" i="1"/>
  <c r="CU325" i="1" s="1"/>
  <c r="BB287" i="1"/>
  <c r="CO287" i="1" s="1"/>
  <c r="AT266" i="1"/>
  <c r="CG266" i="1" s="1"/>
  <c r="BO38" i="1"/>
  <c r="DB38" i="1" s="1"/>
  <c r="BK42" i="1"/>
  <c r="CX42" i="1" s="1"/>
  <c r="BY190" i="1"/>
  <c r="AV162" i="1"/>
  <c r="CI162" i="1" s="1"/>
  <c r="CC240" i="1"/>
  <c r="DO240" i="1" s="1"/>
  <c r="K239" i="5" s="1"/>
  <c r="BL201" i="1"/>
  <c r="CY201" i="1" s="1"/>
  <c r="AS219" i="1"/>
  <c r="AY81" i="1"/>
  <c r="CL81" i="1" s="1"/>
  <c r="BB92" i="1"/>
  <c r="CO92" i="1" s="1"/>
  <c r="BL64" i="1"/>
  <c r="CY64" i="1" s="1"/>
  <c r="AV77" i="1"/>
  <c r="CI77" i="1" s="1"/>
  <c r="BY94" i="1"/>
  <c r="BT41" i="1"/>
  <c r="DG41" i="1" s="1"/>
  <c r="BE230" i="1"/>
  <c r="CR230" i="1" s="1"/>
  <c r="BG217" i="1"/>
  <c r="CT217" i="1" s="1"/>
  <c r="BW134" i="1"/>
  <c r="DJ134" i="1" s="1"/>
  <c r="BZ145" i="1"/>
  <c r="DM145" i="1" s="1"/>
  <c r="BI165" i="1"/>
  <c r="CV165" i="1" s="1"/>
  <c r="BL250" i="1"/>
  <c r="CY250" i="1" s="1"/>
  <c r="BH206" i="1"/>
  <c r="CU206" i="1" s="1"/>
  <c r="BB230" i="1"/>
  <c r="CO230" i="1" s="1"/>
  <c r="BK82" i="1"/>
  <c r="CX82" i="1" s="1"/>
  <c r="BN93" i="1"/>
  <c r="DA93" i="1" s="1"/>
  <c r="BD66" i="1"/>
  <c r="CQ66" i="1" s="1"/>
  <c r="BP79" i="1"/>
  <c r="DC79" i="1" s="1"/>
  <c r="BA100" i="1"/>
  <c r="CN100" i="1" s="1"/>
  <c r="BQ138" i="1"/>
  <c r="DD138" i="1" s="1"/>
  <c r="BW243" i="1"/>
  <c r="DJ243" i="1" s="1"/>
  <c r="BH258" i="1"/>
  <c r="CU258" i="1" s="1"/>
  <c r="BK157" i="1"/>
  <c r="CX157" i="1" s="1"/>
  <c r="BN168" i="1"/>
  <c r="DA168" i="1" s="1"/>
  <c r="BV54" i="1"/>
  <c r="CC73" i="1"/>
  <c r="DO73" i="1" s="1"/>
  <c r="K72" i="5" s="1"/>
  <c r="BD227" i="1"/>
  <c r="CQ227" i="1" s="1"/>
  <c r="CB185" i="1"/>
  <c r="DN185" i="1" s="1"/>
  <c r="J184" i="5" s="1"/>
  <c r="BG103" i="1"/>
  <c r="CT103" i="1" s="1"/>
  <c r="BR112" i="1"/>
  <c r="DE112" i="1" s="1"/>
  <c r="AS99" i="1"/>
  <c r="BP103" i="1"/>
  <c r="DC103" i="1" s="1"/>
  <c r="BA148" i="1"/>
  <c r="CN148" i="1" s="1"/>
  <c r="AY34" i="1"/>
  <c r="CL34" i="1" s="1"/>
  <c r="AS276" i="1"/>
  <c r="AZ183" i="1"/>
  <c r="CM183" i="1" s="1"/>
  <c r="BA175" i="1"/>
  <c r="CN175" i="1" s="1"/>
  <c r="BV193" i="1"/>
  <c r="BN68" i="1"/>
  <c r="DA68" i="1" s="1"/>
  <c r="BL134" i="1"/>
  <c r="CY134" i="1" s="1"/>
  <c r="BD305" i="1"/>
  <c r="CQ305" i="1" s="1"/>
  <c r="BO226" i="1"/>
  <c r="DB226" i="1" s="1"/>
  <c r="BW311" i="1"/>
  <c r="DJ311" i="1" s="1"/>
  <c r="BE366" i="1"/>
  <c r="CR366" i="1" s="1"/>
  <c r="BI408" i="1"/>
  <c r="CV408" i="1" s="1"/>
  <c r="BO254" i="1"/>
  <c r="DB254" i="1" s="1"/>
  <c r="BG292" i="1"/>
  <c r="CT292" i="1" s="1"/>
  <c r="AW32" i="1"/>
  <c r="CJ32" i="1" s="1"/>
  <c r="AX49" i="1"/>
  <c r="CK49" i="1" s="1"/>
  <c r="BP189" i="1"/>
  <c r="DC189" i="1" s="1"/>
  <c r="BH117" i="1"/>
  <c r="CU117" i="1" s="1"/>
  <c r="AY186" i="1"/>
  <c r="CL186" i="1" s="1"/>
  <c r="BY336" i="1"/>
  <c r="BJ380" i="1"/>
  <c r="CW380" i="1" s="1"/>
  <c r="BE247" i="1"/>
  <c r="CR247" i="1" s="1"/>
  <c r="BU316" i="1"/>
  <c r="BT333" i="1"/>
  <c r="DG333" i="1" s="1"/>
  <c r="CB30" i="1"/>
  <c r="DN30" i="1" s="1"/>
  <c r="J29" i="5" s="1"/>
  <c r="AU76" i="1"/>
  <c r="CH76" i="1" s="1"/>
  <c r="BZ228" i="1"/>
  <c r="DM228" i="1" s="1"/>
  <c r="CB44" i="1"/>
  <c r="DN44" i="1" s="1"/>
  <c r="J43" i="5" s="1"/>
  <c r="BL164" i="1"/>
  <c r="CY164" i="1" s="1"/>
  <c r="AT140" i="1"/>
  <c r="CG140" i="1" s="1"/>
  <c r="AU215" i="1"/>
  <c r="CH215" i="1" s="1"/>
  <c r="AV389" i="1"/>
  <c r="CI389" i="1" s="1"/>
  <c r="BC325" i="1"/>
  <c r="CP325" i="1" s="1"/>
  <c r="BZ265" i="1"/>
  <c r="DM265" i="1" s="1"/>
  <c r="AX355" i="1"/>
  <c r="CK355" i="1" s="1"/>
  <c r="BJ315" i="1"/>
  <c r="CW315" i="1" s="1"/>
  <c r="BD268" i="1"/>
  <c r="CQ268" i="1" s="1"/>
  <c r="BJ330" i="1"/>
  <c r="CW330" i="1" s="1"/>
  <c r="CB267" i="1"/>
  <c r="DN267" i="1" s="1"/>
  <c r="J266" i="5" s="1"/>
  <c r="BH310" i="1"/>
  <c r="CU310" i="1" s="1"/>
  <c r="BW377" i="1"/>
  <c r="DJ377" i="1" s="1"/>
  <c r="BX350" i="1"/>
  <c r="DK350" i="1" s="1"/>
  <c r="CB287" i="1"/>
  <c r="DN287" i="1" s="1"/>
  <c r="J286" i="5" s="1"/>
  <c r="BY305" i="1"/>
  <c r="AW305" i="1"/>
  <c r="CJ305" i="1" s="1"/>
  <c r="CC45" i="1"/>
  <c r="DO45" i="1" s="1"/>
  <c r="K44" i="5" s="1"/>
  <c r="AV40" i="1"/>
  <c r="CI40" i="1" s="1"/>
  <c r="BL94" i="1"/>
  <c r="CY94" i="1" s="1"/>
  <c r="BA76" i="1"/>
  <c r="CN76" i="1" s="1"/>
  <c r="BD235" i="1"/>
  <c r="CQ235" i="1" s="1"/>
  <c r="BK197" i="1"/>
  <c r="CX197" i="1" s="1"/>
  <c r="CB114" i="1"/>
  <c r="DN114" i="1" s="1"/>
  <c r="J113" i="5" s="1"/>
  <c r="AT126" i="1"/>
  <c r="CG126" i="1" s="1"/>
  <c r="BQ125" i="1"/>
  <c r="DD125" i="1" s="1"/>
  <c r="BL144" i="1"/>
  <c r="CY144" i="1" s="1"/>
  <c r="BE163" i="1"/>
  <c r="CR163" i="1" s="1"/>
  <c r="CB24" i="1"/>
  <c r="DN24" i="1" s="1"/>
  <c r="J23" i="5" s="1"/>
  <c r="BP248" i="1"/>
  <c r="DC248" i="1" s="1"/>
  <c r="BH205" i="1"/>
  <c r="CU205" i="1" s="1"/>
  <c r="BB226" i="1"/>
  <c r="CO226" i="1" s="1"/>
  <c r="BC83" i="1"/>
  <c r="CP83" i="1" s="1"/>
  <c r="BF94" i="1"/>
  <c r="CS94" i="1" s="1"/>
  <c r="BN27" i="1"/>
  <c r="DA27" i="1" s="1"/>
  <c r="BT259" i="1"/>
  <c r="DG259" i="1" s="1"/>
  <c r="BW230" i="1"/>
  <c r="DJ230" i="1" s="1"/>
  <c r="BS144" i="1"/>
  <c r="DF144" i="1" s="1"/>
  <c r="BV155" i="1"/>
  <c r="BM199" i="1"/>
  <c r="CZ199" i="1" s="1"/>
  <c r="BV208" i="1"/>
  <c r="AW13" i="1"/>
  <c r="CJ13" i="1" s="1"/>
  <c r="BX76" i="1"/>
  <c r="DK76" i="1" s="1"/>
  <c r="AV107" i="1"/>
  <c r="CI107" i="1" s="1"/>
  <c r="AV228" i="1"/>
  <c r="CI228" i="1" s="1"/>
  <c r="BK188" i="1"/>
  <c r="CX188" i="1" s="1"/>
  <c r="CB105" i="1"/>
  <c r="DN105" i="1" s="1"/>
  <c r="J104" i="5" s="1"/>
  <c r="AT117" i="1"/>
  <c r="CG117" i="1" s="1"/>
  <c r="BP75" i="1"/>
  <c r="DC75" i="1" s="1"/>
  <c r="BI254" i="1"/>
  <c r="CV254" i="1" s="1"/>
  <c r="CC173" i="1"/>
  <c r="DO173" i="1" s="1"/>
  <c r="K172" i="5" s="1"/>
  <c r="BO165" i="1"/>
  <c r="DB165" i="1" s="1"/>
  <c r="BZ178" i="1"/>
  <c r="DM178" i="1" s="1"/>
  <c r="AX61" i="1"/>
  <c r="CK61" i="1" s="1"/>
  <c r="BZ29" i="1"/>
  <c r="DM29" i="1" s="1"/>
  <c r="BE39" i="1"/>
  <c r="CR39" i="1" s="1"/>
  <c r="BD155" i="1"/>
  <c r="CQ155" i="1" s="1"/>
  <c r="BO53" i="1"/>
  <c r="DB53" i="1" s="1"/>
  <c r="BT218" i="1"/>
  <c r="DG218" i="1" s="1"/>
  <c r="BG177" i="1"/>
  <c r="CT177" i="1" s="1"/>
  <c r="AU93" i="1"/>
  <c r="CH93" i="1" s="1"/>
  <c r="BF102" i="1"/>
  <c r="CS102" i="1" s="1"/>
  <c r="BN43" i="1"/>
  <c r="DA43" i="1" s="1"/>
  <c r="AU56" i="1"/>
  <c r="CH56" i="1" s="1"/>
  <c r="BW176" i="1"/>
  <c r="DJ176" i="1" s="1"/>
  <c r="AS348" i="1"/>
  <c r="AU366" i="1"/>
  <c r="CH366" i="1" s="1"/>
  <c r="BY263" i="1"/>
  <c r="BZ349" i="1"/>
  <c r="DM349" i="1" s="1"/>
  <c r="BS359" i="1"/>
  <c r="DF359" i="1" s="1"/>
  <c r="BL119" i="1"/>
  <c r="CY119" i="1" s="1"/>
  <c r="BD97" i="1"/>
  <c r="CQ97" i="1" s="1"/>
  <c r="BZ115" i="1"/>
  <c r="DM115" i="1" s="1"/>
  <c r="BP102" i="1"/>
  <c r="DC102" i="1" s="1"/>
  <c r="BM170" i="1"/>
  <c r="CZ170" i="1" s="1"/>
  <c r="BI236" i="1"/>
  <c r="CV236" i="1" s="1"/>
  <c r="BZ276" i="1"/>
  <c r="DM276" i="1" s="1"/>
  <c r="AU365" i="1"/>
  <c r="CH365" i="1" s="1"/>
  <c r="BB373" i="1"/>
  <c r="CO373" i="1" s="1"/>
  <c r="AW240" i="1"/>
  <c r="CJ240" i="1" s="1"/>
  <c r="AS321" i="1"/>
  <c r="AS29" i="1"/>
  <c r="BV128" i="1"/>
  <c r="AZ142" i="1"/>
  <c r="CM142" i="1" s="1"/>
  <c r="AS20" i="1"/>
  <c r="BQ214" i="1"/>
  <c r="DD214" i="1" s="1"/>
  <c r="BK148" i="1"/>
  <c r="CX148" i="1" s="1"/>
  <c r="BP312" i="1"/>
  <c r="DC312" i="1" s="1"/>
  <c r="BB385" i="1"/>
  <c r="CO385" i="1" s="1"/>
  <c r="BE356" i="1"/>
  <c r="CR356" i="1" s="1"/>
  <c r="AV403" i="1"/>
  <c r="CI403" i="1" s="1"/>
  <c r="BL339" i="1"/>
  <c r="CY339" i="1" s="1"/>
  <c r="BP279" i="1"/>
  <c r="DC279" i="1" s="1"/>
  <c r="BZ363" i="1"/>
  <c r="DM363" i="1" s="1"/>
  <c r="BB324" i="1"/>
  <c r="CO324" i="1" s="1"/>
  <c r="BM317" i="1"/>
  <c r="CZ317" i="1" s="1"/>
  <c r="AZ408" i="1"/>
  <c r="CM408" i="1" s="1"/>
  <c r="BM360" i="1"/>
  <c r="CZ360" i="1" s="1"/>
  <c r="BL343" i="1"/>
  <c r="CY343" i="1" s="1"/>
  <c r="BZ297" i="1"/>
  <c r="DM297" i="1" s="1"/>
  <c r="BP283" i="1"/>
  <c r="DC283" i="1" s="1"/>
  <c r="AV243" i="1"/>
  <c r="CI243" i="1" s="1"/>
  <c r="AY21" i="1"/>
  <c r="CL21" i="1" s="1"/>
  <c r="BX83" i="1"/>
  <c r="DK83" i="1" s="1"/>
  <c r="BZ250" i="1"/>
  <c r="DM250" i="1" s="1"/>
  <c r="BC120" i="1"/>
  <c r="CP120" i="1" s="1"/>
  <c r="BE136" i="1"/>
  <c r="CR136" i="1" s="1"/>
  <c r="BU159" i="1"/>
  <c r="BK192" i="1"/>
  <c r="CX192" i="1" s="1"/>
  <c r="AS266" i="1"/>
  <c r="BR68" i="1"/>
  <c r="DE68" i="1" s="1"/>
  <c r="BX51" i="1"/>
  <c r="DK51" i="1" s="1"/>
  <c r="BV150" i="1"/>
  <c r="BN235" i="1"/>
  <c r="DA235" i="1" s="1"/>
  <c r="BD82" i="1"/>
  <c r="CQ82" i="1" s="1"/>
  <c r="BX254" i="1"/>
  <c r="DK254" i="1" s="1"/>
  <c r="AU68" i="1"/>
  <c r="CH68" i="1" s="1"/>
  <c r="BP377" i="1"/>
  <c r="DC377" i="1" s="1"/>
  <c r="BB377" i="1"/>
  <c r="CO377" i="1" s="1"/>
  <c r="AT185" i="1"/>
  <c r="CG185" i="1" s="1"/>
  <c r="BN158" i="1"/>
  <c r="DA158" i="1" s="1"/>
  <c r="CC74" i="1"/>
  <c r="DO74" i="1" s="1"/>
  <c r="K73" i="5" s="1"/>
  <c r="BK96" i="1"/>
  <c r="CX96" i="1" s="1"/>
  <c r="BB359" i="1"/>
  <c r="CO359" i="1" s="1"/>
  <c r="BD283" i="1"/>
  <c r="CQ283" i="1" s="1"/>
  <c r="BE274" i="1"/>
  <c r="CR274" i="1" s="1"/>
  <c r="BK300" i="1"/>
  <c r="CX300" i="1" s="1"/>
  <c r="BL363" i="1"/>
  <c r="CY363" i="1" s="1"/>
  <c r="BD245" i="1"/>
  <c r="CQ245" i="1" s="1"/>
  <c r="AV62" i="1"/>
  <c r="CI62" i="1" s="1"/>
  <c r="BP294" i="1"/>
  <c r="DC294" i="1" s="1"/>
  <c r="AY76" i="1"/>
  <c r="CL76" i="1" s="1"/>
  <c r="BA57" i="1"/>
  <c r="CN57" i="1" s="1"/>
  <c r="BF81" i="1"/>
  <c r="CS81" i="1" s="1"/>
  <c r="BA197" i="1"/>
  <c r="CN197" i="1" s="1"/>
  <c r="AZ318" i="1"/>
  <c r="CM318" i="1" s="1"/>
  <c r="BJ332" i="1"/>
  <c r="CW332" i="1" s="1"/>
  <c r="AW270" i="1"/>
  <c r="CJ270" i="1" s="1"/>
  <c r="CC394" i="1"/>
  <c r="DO394" i="1" s="1"/>
  <c r="K393" i="5" s="1"/>
  <c r="BG298" i="1"/>
  <c r="CT298" i="1" s="1"/>
  <c r="BU317" i="1"/>
  <c r="BU349" i="1"/>
  <c r="BR288" i="1"/>
  <c r="DE288" i="1" s="1"/>
  <c r="BE275" i="1"/>
  <c r="CR275" i="1" s="1"/>
  <c r="CC405" i="1"/>
  <c r="DO405" i="1" s="1"/>
  <c r="K404" i="5" s="1"/>
  <c r="AV376" i="1"/>
  <c r="CI376" i="1" s="1"/>
  <c r="AY318" i="1"/>
  <c r="CL318" i="1" s="1"/>
  <c r="AX280" i="1"/>
  <c r="CK280" i="1" s="1"/>
  <c r="BZ258" i="1"/>
  <c r="DM258" i="1" s="1"/>
  <c r="BA67" i="1"/>
  <c r="CN67" i="1" s="1"/>
  <c r="BU58" i="1"/>
  <c r="BE219" i="1"/>
  <c r="CR219" i="1" s="1"/>
  <c r="BR181" i="1"/>
  <c r="DE181" i="1" s="1"/>
  <c r="CC319" i="1"/>
  <c r="DO319" i="1" s="1"/>
  <c r="K318" i="5" s="1"/>
  <c r="BH194" i="1"/>
  <c r="CU194" i="1" s="1"/>
  <c r="BU204" i="1"/>
  <c r="BR233" i="1"/>
  <c r="DE233" i="1" s="1"/>
  <c r="AX85" i="1"/>
  <c r="CK85" i="1" s="1"/>
  <c r="AU55" i="1"/>
  <c r="CH55" i="1" s="1"/>
  <c r="BO67" i="1"/>
  <c r="DB67" i="1" s="1"/>
  <c r="AV70" i="1"/>
  <c r="CI70" i="1" s="1"/>
  <c r="BY104" i="1"/>
  <c r="BK242" i="1"/>
  <c r="CX242" i="1" s="1"/>
  <c r="BB243" i="1"/>
  <c r="CO243" i="1" s="1"/>
  <c r="AY156" i="1"/>
  <c r="CL156" i="1" s="1"/>
  <c r="BB167" i="1"/>
  <c r="CO167" i="1" s="1"/>
  <c r="BJ53" i="1"/>
  <c r="CW53" i="1" s="1"/>
  <c r="AY75" i="1"/>
  <c r="CL75" i="1" s="1"/>
  <c r="BT227" i="1"/>
  <c r="DG227" i="1" s="1"/>
  <c r="AY188" i="1"/>
  <c r="CL188" i="1" s="1"/>
  <c r="BW103" i="1"/>
  <c r="DJ103" i="1" s="1"/>
  <c r="BZ114" i="1"/>
  <c r="DM114" i="1" s="1"/>
  <c r="BI103" i="1"/>
  <c r="CV103" i="1" s="1"/>
  <c r="BD122" i="1"/>
  <c r="CQ122" i="1" s="1"/>
  <c r="BZ213" i="1"/>
  <c r="DM213" i="1" s="1"/>
  <c r="BH92" i="1"/>
  <c r="CU92" i="1" s="1"/>
  <c r="BY284" i="1"/>
  <c r="AZ187" i="1"/>
  <c r="CM187" i="1" s="1"/>
  <c r="BU186" i="1"/>
  <c r="BZ208" i="1"/>
  <c r="DM208" i="1" s="1"/>
  <c r="AX76" i="1"/>
  <c r="CK76" i="1" s="1"/>
  <c r="BP157" i="1"/>
  <c r="DC157" i="1" s="1"/>
  <c r="AS222" i="1"/>
  <c r="AU209" i="1"/>
  <c r="CH209" i="1" s="1"/>
  <c r="BS124" i="1"/>
  <c r="DF124" i="1" s="1"/>
  <c r="AT134" i="1"/>
  <c r="CG134" i="1" s="1"/>
  <c r="BQ141" i="1"/>
  <c r="DD141" i="1" s="1"/>
  <c r="BD146" i="1"/>
  <c r="CQ146" i="1" s="1"/>
  <c r="AW165" i="1"/>
  <c r="CJ165" i="1" s="1"/>
  <c r="BS26" i="1"/>
  <c r="DF26" i="1" s="1"/>
  <c r="BH250" i="1"/>
  <c r="CU250" i="1" s="1"/>
  <c r="BD206" i="1"/>
  <c r="CQ206" i="1" s="1"/>
  <c r="BR222" i="1"/>
  <c r="DE222" i="1" s="1"/>
  <c r="BO80" i="1"/>
  <c r="DB80" i="1" s="1"/>
  <c r="BZ89" i="1"/>
  <c r="DM89" i="1" s="1"/>
  <c r="BR18" i="1"/>
  <c r="DE18" i="1" s="1"/>
  <c r="BN38" i="1"/>
  <c r="DA38" i="1" s="1"/>
  <c r="AV179" i="1"/>
  <c r="CI179" i="1" s="1"/>
  <c r="BG283" i="1"/>
  <c r="CT283" i="1" s="1"/>
  <c r="AV364" i="1"/>
  <c r="CI364" i="1" s="1"/>
  <c r="BU395" i="1"/>
  <c r="BX291" i="1"/>
  <c r="DK291" i="1" s="1"/>
  <c r="BV351" i="1"/>
  <c r="DI351" i="1" s="1"/>
  <c r="BQ62" i="1"/>
  <c r="DD62" i="1" s="1"/>
  <c r="CC167" i="1"/>
  <c r="DO167" i="1" s="1"/>
  <c r="K166" i="5" s="1"/>
  <c r="BS97" i="1"/>
  <c r="DF97" i="1" s="1"/>
  <c r="AW56" i="1"/>
  <c r="CJ56" i="1" s="1"/>
  <c r="BF141" i="1"/>
  <c r="CS141" i="1" s="1"/>
  <c r="CC385" i="1"/>
  <c r="DO385" i="1" s="1"/>
  <c r="K384" i="5" s="1"/>
  <c r="BV262" i="1"/>
  <c r="BF312" i="1"/>
  <c r="CS312" i="1" s="1"/>
  <c r="BF327" i="1"/>
  <c r="CS327" i="1" s="1"/>
  <c r="BS383" i="1"/>
  <c r="DF383" i="1" s="1"/>
  <c r="BQ326" i="1"/>
  <c r="DD326" i="1" s="1"/>
  <c r="BD117" i="1"/>
  <c r="CQ117" i="1" s="1"/>
  <c r="BR121" i="1"/>
  <c r="DE121" i="1" s="1"/>
  <c r="BP118" i="1"/>
  <c r="DC118" i="1" s="1"/>
  <c r="BQ14" i="1"/>
  <c r="DD14" i="1" s="1"/>
  <c r="BA186" i="1"/>
  <c r="CN186" i="1" s="1"/>
  <c r="AY143" i="1"/>
  <c r="CL143" i="1" s="1"/>
  <c r="AX250" i="1"/>
  <c r="CK250" i="1" s="1"/>
  <c r="AU363" i="1"/>
  <c r="CH363" i="1" s="1"/>
  <c r="BZ272" i="1"/>
  <c r="DM272" i="1" s="1"/>
  <c r="AS395" i="1"/>
  <c r="BP350" i="1"/>
  <c r="DC350" i="1" s="1"/>
  <c r="BD290" i="1"/>
  <c r="CQ290" i="1" s="1"/>
  <c r="BB369" i="1"/>
  <c r="CO369" i="1" s="1"/>
  <c r="AY331" i="1"/>
  <c r="CL331" i="1" s="1"/>
  <c r="AW321" i="1"/>
  <c r="CJ321" i="1" s="1"/>
  <c r="BI393" i="1"/>
  <c r="CV393" i="1" s="1"/>
  <c r="CB362" i="1"/>
  <c r="DN362" i="1" s="1"/>
  <c r="J361" i="5" s="1"/>
  <c r="AV347" i="1"/>
  <c r="CI347" i="1" s="1"/>
  <c r="BR299" i="1"/>
  <c r="DE299" i="1" s="1"/>
  <c r="AZ287" i="1"/>
  <c r="CM287" i="1" s="1"/>
  <c r="BX244" i="1"/>
  <c r="DK244" i="1" s="1"/>
  <c r="AU46" i="1"/>
  <c r="CH46" i="1" s="1"/>
  <c r="AS198" i="1"/>
  <c r="BP165" i="1"/>
  <c r="DC165" i="1" s="1"/>
  <c r="AZ239" i="1"/>
  <c r="CM239" i="1" s="1"/>
  <c r="BT199" i="1"/>
  <c r="DG199" i="1" s="1"/>
  <c r="BI215" i="1"/>
  <c r="CV215" i="1" s="1"/>
  <c r="BG79" i="1"/>
  <c r="CT79" i="1" s="1"/>
  <c r="BJ90" i="1"/>
  <c r="CW90" i="1" s="1"/>
  <c r="AY62" i="1"/>
  <c r="CL62" i="1" s="1"/>
  <c r="BS74" i="1"/>
  <c r="DF74" i="1" s="1"/>
  <c r="BU87" i="1"/>
  <c r="BA126" i="1"/>
  <c r="CN126" i="1" s="1"/>
  <c r="BW247" i="1"/>
  <c r="DJ247" i="1" s="1"/>
  <c r="BP282" i="1"/>
  <c r="DC282" i="1" s="1"/>
  <c r="BK161" i="1"/>
  <c r="CX161" i="1" s="1"/>
  <c r="BB174" i="1"/>
  <c r="CO174" i="1" s="1"/>
  <c r="BV58" i="1"/>
  <c r="BH95" i="1"/>
  <c r="CU95" i="1" s="1"/>
  <c r="AV233" i="1"/>
  <c r="CI233" i="1" s="1"/>
  <c r="BK193" i="1"/>
  <c r="CX193" i="1" s="1"/>
  <c r="AY109" i="1"/>
  <c r="CL109" i="1" s="1"/>
  <c r="BB120" i="1"/>
  <c r="CO120" i="1" s="1"/>
  <c r="AW114" i="1"/>
  <c r="CJ114" i="1" s="1"/>
  <c r="BT118" i="1"/>
  <c r="DG118" i="1" s="1"/>
  <c r="BV206" i="1"/>
  <c r="BH76" i="1"/>
  <c r="CU76" i="1" s="1"/>
  <c r="BA306" i="1"/>
  <c r="CN306" i="1" s="1"/>
  <c r="BL192" i="1"/>
  <c r="CY192" i="1" s="1"/>
  <c r="BI197" i="1"/>
  <c r="CV197" i="1" s="1"/>
  <c r="BN219" i="1"/>
  <c r="DA219" i="1" s="1"/>
  <c r="BJ81" i="1"/>
  <c r="CW81" i="1" s="1"/>
  <c r="AT187" i="1"/>
  <c r="CG187" i="1" s="1"/>
  <c r="BE227" i="1"/>
  <c r="CR227" i="1" s="1"/>
  <c r="BG214" i="1"/>
  <c r="CT214" i="1" s="1"/>
  <c r="AU130" i="1"/>
  <c r="CH130" i="1" s="1"/>
  <c r="BF139" i="1"/>
  <c r="CS139" i="1" s="1"/>
  <c r="BE152" i="1"/>
  <c r="CR152" i="1" s="1"/>
  <c r="BD114" i="1"/>
  <c r="CQ114" i="1" s="1"/>
  <c r="BZ197" i="1"/>
  <c r="DM197" i="1" s="1"/>
  <c r="BS25" i="1"/>
  <c r="DF25" i="1" s="1"/>
  <c r="BE269" i="1"/>
  <c r="CR269" i="1" s="1"/>
  <c r="BH181" i="1"/>
  <c r="CU181" i="1" s="1"/>
  <c r="BQ171" i="1"/>
  <c r="DD171" i="1" s="1"/>
  <c r="BB190" i="1"/>
  <c r="CO190" i="1" s="1"/>
  <c r="BV66" i="1"/>
  <c r="BH127" i="1"/>
  <c r="CU127" i="1" s="1"/>
  <c r="BA141" i="1"/>
  <c r="CN141" i="1" s="1"/>
  <c r="BL295" i="1"/>
  <c r="CY295" i="1" s="1"/>
  <c r="AX295" i="1"/>
  <c r="CK295" i="1" s="1"/>
  <c r="BY347" i="1"/>
  <c r="CB365" i="1"/>
  <c r="DN365" i="1" s="1"/>
  <c r="J364" i="5" s="1"/>
  <c r="BQ263" i="1"/>
  <c r="DD263" i="1" s="1"/>
  <c r="BR275" i="1"/>
  <c r="DE275" i="1" s="1"/>
  <c r="BY9" i="1"/>
  <c r="BJ234" i="1"/>
  <c r="CW234" i="1" s="1"/>
  <c r="BC133" i="1"/>
  <c r="CP133" i="1" s="1"/>
  <c r="BD20" i="1"/>
  <c r="CQ20" i="1" s="1"/>
  <c r="BZ182" i="1"/>
  <c r="DM182" i="1" s="1"/>
  <c r="BG376" i="1"/>
  <c r="CT376" i="1" s="1"/>
  <c r="BE299" i="1"/>
  <c r="CR299" i="1" s="1"/>
  <c r="BV276" i="1"/>
  <c r="BI364" i="1"/>
  <c r="CV364" i="1" s="1"/>
  <c r="BJ382" i="1"/>
  <c r="CW382" i="1" s="1"/>
  <c r="BE249" i="1"/>
  <c r="CR249" i="1" s="1"/>
  <c r="BX94" i="1"/>
  <c r="DK94" i="1" s="1"/>
  <c r="BB157" i="1"/>
  <c r="CO157" i="1" s="1"/>
  <c r="AV27" i="1"/>
  <c r="CI27" i="1" s="1"/>
  <c r="BA34" i="1"/>
  <c r="CN34" i="1" s="1"/>
  <c r="AT60" i="1"/>
  <c r="CG60" i="1" s="1"/>
  <c r="BS162" i="1"/>
  <c r="DF162" i="1" s="1"/>
  <c r="BW250" i="1"/>
  <c r="DJ250" i="1" s="1"/>
  <c r="BX355" i="1"/>
  <c r="DK355" i="1" s="1"/>
  <c r="BU312" i="1"/>
  <c r="BP383" i="1"/>
  <c r="DC383" i="1" s="1"/>
  <c r="BS319" i="1"/>
  <c r="DF319" i="1" s="1"/>
  <c r="BJ260" i="1"/>
  <c r="CW260" i="1" s="1"/>
  <c r="AW382" i="1"/>
  <c r="CJ382" i="1" s="1"/>
  <c r="AT310" i="1"/>
  <c r="CG310" i="1" s="1"/>
  <c r="BO329" i="1"/>
  <c r="DB329" i="1" s="1"/>
  <c r="AU393" i="1"/>
  <c r="CH393" i="1" s="1"/>
  <c r="BY351" i="1"/>
  <c r="DL351" i="1" s="1"/>
  <c r="AY330" i="1"/>
  <c r="CL330" i="1" s="1"/>
  <c r="BV290" i="1"/>
  <c r="BN269" i="1"/>
  <c r="DA269" i="1" s="1"/>
  <c r="BG26" i="1"/>
  <c r="CT26" i="1" s="1"/>
  <c r="BG35" i="1"/>
  <c r="CT35" i="1" s="1"/>
  <c r="AV98" i="1"/>
  <c r="CI98" i="1" s="1"/>
  <c r="BL233" i="1"/>
  <c r="CY233" i="1" s="1"/>
  <c r="AY113" i="1"/>
  <c r="CL113" i="1" s="1"/>
  <c r="AW122" i="1"/>
  <c r="CJ122" i="1" s="1"/>
  <c r="BJ225" i="1"/>
  <c r="CW225" i="1" s="1"/>
  <c r="BQ219" i="1"/>
  <c r="DD219" i="1" s="1"/>
  <c r="BB249" i="1"/>
  <c r="CO249" i="1" s="1"/>
  <c r="BI192" i="1"/>
  <c r="CV192" i="1" s="1"/>
  <c r="CC135" i="1"/>
  <c r="DO135" i="1" s="1"/>
  <c r="K134" i="5" s="1"/>
  <c r="BF122" i="1"/>
  <c r="CS122" i="1" s="1"/>
  <c r="AS171" i="1"/>
  <c r="BQ44" i="1"/>
  <c r="DD44" i="1" s="1"/>
  <c r="CB212" i="1"/>
  <c r="DN212" i="1" s="1"/>
  <c r="J211" i="5" s="1"/>
  <c r="BZ270" i="1"/>
  <c r="DM270" i="1" s="1"/>
  <c r="AT148" i="1"/>
  <c r="CG148" i="1" s="1"/>
  <c r="CB318" i="1"/>
  <c r="DN318" i="1" s="1"/>
  <c r="J317" i="5" s="1"/>
  <c r="BD306" i="1"/>
  <c r="CQ306" i="1" s="1"/>
  <c r="AW244" i="1"/>
  <c r="CJ244" i="1" s="1"/>
  <c r="AZ124" i="1"/>
  <c r="CM124" i="1" s="1"/>
  <c r="BQ210" i="1"/>
  <c r="DD210" i="1" s="1"/>
  <c r="BH19" i="1"/>
  <c r="CU19" i="1" s="1"/>
  <c r="AT182" i="1"/>
  <c r="CG182" i="1" s="1"/>
  <c r="BG380" i="1"/>
  <c r="CT380" i="1" s="1"/>
  <c r="AV323" i="1"/>
  <c r="CI323" i="1" s="1"/>
  <c r="BV280" i="1"/>
  <c r="BM333" i="1"/>
  <c r="CZ333" i="1" s="1"/>
  <c r="BA390" i="1"/>
  <c r="CN390" i="1" s="1"/>
  <c r="BQ253" i="1"/>
  <c r="DD253" i="1" s="1"/>
  <c r="AT44" i="1"/>
  <c r="CG44" i="1" s="1"/>
  <c r="AT42" i="1"/>
  <c r="CG42" i="1" s="1"/>
  <c r="BL182" i="1"/>
  <c r="CY182" i="1" s="1"/>
  <c r="AZ103" i="1"/>
  <c r="CM103" i="1" s="1"/>
  <c r="BC209" i="1"/>
  <c r="CP209" i="1" s="1"/>
  <c r="BO330" i="1"/>
  <c r="DB330" i="1" s="1"/>
  <c r="AX359" i="1"/>
  <c r="CK359" i="1" s="1"/>
  <c r="BX282" i="1"/>
  <c r="DK282" i="1" s="1"/>
  <c r="AW274" i="1"/>
  <c r="CJ274" i="1" s="1"/>
  <c r="BS309" i="1"/>
  <c r="DF309" i="1" s="1"/>
  <c r="BD83" i="1"/>
  <c r="CQ83" i="1" s="1"/>
  <c r="AV118" i="1"/>
  <c r="CI118" i="1" s="1"/>
  <c r="BW187" i="1"/>
  <c r="DJ187" i="1" s="1"/>
  <c r="BC76" i="1"/>
  <c r="CP76" i="1" s="1"/>
  <c r="AT215" i="1"/>
  <c r="CG215" i="1" s="1"/>
  <c r="BJ152" i="1"/>
  <c r="CW152" i="1" s="1"/>
  <c r="BK227" i="1"/>
  <c r="CX227" i="1" s="1"/>
  <c r="AU395" i="1"/>
  <c r="CH395" i="1" s="1"/>
  <c r="BS312" i="1"/>
  <c r="DF312" i="1" s="1"/>
  <c r="BJ253" i="1"/>
  <c r="CW253" i="1" s="1"/>
  <c r="AW368" i="1"/>
  <c r="CJ368" i="1" s="1"/>
  <c r="AT303" i="1"/>
  <c r="CG303" i="1" s="1"/>
  <c r="BJ406" i="1"/>
  <c r="CW406" i="1" s="1"/>
  <c r="BE359" i="1"/>
  <c r="CR359" i="1" s="1"/>
  <c r="BK255" i="1"/>
  <c r="CX255" i="1" s="1"/>
  <c r="BT287" i="1"/>
  <c r="DG287" i="1" s="1"/>
  <c r="BK372" i="1"/>
  <c r="CX372" i="1" s="1"/>
  <c r="AT345" i="1"/>
  <c r="CG345" i="1" s="1"/>
  <c r="BO282" i="1"/>
  <c r="DB282" i="1" s="1"/>
  <c r="BA295" i="1"/>
  <c r="CN295" i="1" s="1"/>
  <c r="BU283" i="1"/>
  <c r="BH42" i="1"/>
  <c r="CU42" i="1" s="1"/>
  <c r="BI94" i="1"/>
  <c r="CV94" i="1" s="1"/>
  <c r="CB76" i="1"/>
  <c r="DN76" i="1" s="1"/>
  <c r="J75" i="5" s="1"/>
  <c r="BG64" i="1"/>
  <c r="CT64" i="1" s="1"/>
  <c r="BX284" i="1"/>
  <c r="DK284" i="1" s="1"/>
  <c r="BG206" i="1"/>
  <c r="CT206" i="1" s="1"/>
  <c r="BW123" i="1"/>
  <c r="DJ123" i="1" s="1"/>
  <c r="BZ134" i="1"/>
  <c r="DM134" i="1" s="1"/>
  <c r="BI143" i="1"/>
  <c r="CV143" i="1" s="1"/>
  <c r="BD162" i="1"/>
  <c r="CQ162" i="1" s="1"/>
  <c r="BE191" i="1"/>
  <c r="CR191" i="1" s="1"/>
  <c r="BS42" i="1"/>
  <c r="DF42" i="1" s="1"/>
  <c r="BK37" i="1"/>
  <c r="CX37" i="1" s="1"/>
  <c r="BD214" i="1"/>
  <c r="CQ214" i="1" s="1"/>
  <c r="BS174" i="1"/>
  <c r="DF174" i="1" s="1"/>
  <c r="AY92" i="1"/>
  <c r="CL92" i="1" s="1"/>
  <c r="BB103" i="1"/>
  <c r="CO103" i="1" s="1"/>
  <c r="BF45" i="1"/>
  <c r="CS45" i="1" s="1"/>
  <c r="BS241" i="1"/>
  <c r="DF241" i="1" s="1"/>
  <c r="BB247" i="1"/>
  <c r="CO247" i="1" s="1"/>
  <c r="BO153" i="1"/>
  <c r="DB153" i="1" s="1"/>
  <c r="BR164" i="1"/>
  <c r="DE164" i="1" s="1"/>
  <c r="BZ50" i="1"/>
  <c r="DM50" i="1" s="1"/>
  <c r="BR19" i="1"/>
  <c r="DE19" i="1" s="1"/>
  <c r="AW29" i="1"/>
  <c r="CJ29" i="1" s="1"/>
  <c r="BP140" i="1"/>
  <c r="DC140" i="1" s="1"/>
  <c r="CC15" i="1"/>
  <c r="DO15" i="1" s="1"/>
  <c r="K14" i="5" s="1"/>
  <c r="CC236" i="1"/>
  <c r="DO236" i="1" s="1"/>
  <c r="K235" i="5" s="1"/>
  <c r="BG197" i="1"/>
  <c r="CT197" i="1" s="1"/>
  <c r="BW114" i="1"/>
  <c r="DJ114" i="1" s="1"/>
  <c r="BZ125" i="1"/>
  <c r="DM125" i="1" s="1"/>
  <c r="BE110" i="1"/>
  <c r="CR110" i="1" s="1"/>
  <c r="BQ274" i="1"/>
  <c r="DD274" i="1" s="1"/>
  <c r="BX182" i="1"/>
  <c r="DK182" i="1" s="1"/>
  <c r="AW178" i="1"/>
  <c r="CJ178" i="1" s="1"/>
  <c r="BR196" i="1"/>
  <c r="DE196" i="1" s="1"/>
  <c r="AT70" i="1"/>
  <c r="CG70" i="1" s="1"/>
  <c r="BV38" i="1"/>
  <c r="AW41" i="1"/>
  <c r="CJ41" i="1" s="1"/>
  <c r="BT20" i="1"/>
  <c r="DG20" i="1" s="1"/>
  <c r="CC39" i="1"/>
  <c r="DO39" i="1" s="1"/>
  <c r="K38" i="5" s="1"/>
  <c r="BI229" i="1"/>
  <c r="CV229" i="1" s="1"/>
  <c r="BK216" i="1"/>
  <c r="CX216" i="1" s="1"/>
  <c r="BG130" i="1"/>
  <c r="CT130" i="1" s="1"/>
  <c r="BR139" i="1"/>
  <c r="DE139" i="1" s="1"/>
  <c r="AS153" i="1"/>
  <c r="AW117" i="1"/>
  <c r="CJ117" i="1" s="1"/>
  <c r="AY87" i="1"/>
  <c r="CL87" i="1" s="1"/>
  <c r="BF370" i="1"/>
  <c r="CS370" i="1" s="1"/>
  <c r="BA237" i="1"/>
  <c r="CN237" i="1" s="1"/>
  <c r="BM296" i="1"/>
  <c r="CZ296" i="1" s="1"/>
  <c r="BO311" i="1"/>
  <c r="DB311" i="1" s="1"/>
  <c r="BF386" i="1"/>
  <c r="CS386" i="1" s="1"/>
  <c r="BX259" i="1"/>
  <c r="DK259" i="1" s="1"/>
  <c r="BA95" i="1"/>
  <c r="CN95" i="1" s="1"/>
  <c r="AW148" i="1"/>
  <c r="CJ148" i="1" s="1"/>
  <c r="BQ221" i="1"/>
  <c r="DD221" i="1" s="1"/>
  <c r="BV24" i="1"/>
  <c r="AV295" i="1"/>
  <c r="CI295" i="1" s="1"/>
  <c r="BO293" i="1"/>
  <c r="DB293" i="1" s="1"/>
  <c r="BM384" i="1"/>
  <c r="CZ384" i="1" s="1"/>
  <c r="AU406" i="1"/>
  <c r="CH406" i="1" s="1"/>
  <c r="BD312" i="1"/>
  <c r="CQ312" i="1" s="1"/>
  <c r="AY274" i="1"/>
  <c r="CL274" i="1" s="1"/>
  <c r="AZ39" i="1"/>
  <c r="CM39" i="1" s="1"/>
  <c r="BN214" i="1"/>
  <c r="DA214" i="1" s="1"/>
  <c r="AY225" i="1"/>
  <c r="CL225" i="1" s="1"/>
  <c r="BT139" i="1"/>
  <c r="DG139" i="1" s="1"/>
  <c r="BR21" i="1"/>
  <c r="DE21" i="1" s="1"/>
  <c r="BJ168" i="1"/>
  <c r="CW168" i="1" s="1"/>
  <c r="BT273" i="1"/>
  <c r="DG273" i="1" s="1"/>
  <c r="BJ390" i="1"/>
  <c r="CW390" i="1" s="1"/>
  <c r="BS296" i="1"/>
  <c r="DF296" i="1" s="1"/>
  <c r="BI314" i="1"/>
  <c r="CV314" i="1" s="1"/>
  <c r="BG401" i="1"/>
  <c r="CT401" i="1" s="1"/>
  <c r="AT287" i="1"/>
  <c r="CG287" i="1" s="1"/>
  <c r="AT395" i="1"/>
  <c r="CG395" i="1" s="1"/>
  <c r="BU339" i="1"/>
  <c r="BL318" i="1"/>
  <c r="CY318" i="1" s="1"/>
  <c r="CC260" i="1"/>
  <c r="DO260" i="1" s="1"/>
  <c r="K259" i="5" s="1"/>
  <c r="BK398" i="1"/>
  <c r="CX398" i="1" s="1"/>
  <c r="AX336" i="1"/>
  <c r="CK336" i="1" s="1"/>
  <c r="BS273" i="1"/>
  <c r="DF273" i="1" s="1"/>
  <c r="BI277" i="1"/>
  <c r="CV277" i="1" s="1"/>
  <c r="AS259" i="1"/>
  <c r="BY84" i="1"/>
  <c r="BL74" i="1"/>
  <c r="CY74" i="1" s="1"/>
  <c r="BW69" i="1"/>
  <c r="DJ69" i="1" s="1"/>
  <c r="BC57" i="1"/>
  <c r="CP57" i="1" s="1"/>
  <c r="BY222" i="1"/>
  <c r="BS211" i="1"/>
  <c r="DF211" i="1" s="1"/>
  <c r="AY129" i="1"/>
  <c r="CL129" i="1" s="1"/>
  <c r="BB140" i="1"/>
  <c r="CO140" i="1" s="1"/>
  <c r="AW154" i="1"/>
  <c r="CJ154" i="1" s="1"/>
  <c r="AT175" i="1"/>
  <c r="CG175" i="1" s="1"/>
  <c r="BQ212" i="1"/>
  <c r="DD212" i="1" s="1"/>
  <c r="BE54" i="1"/>
  <c r="CR54" i="1" s="1"/>
  <c r="BT57" i="1"/>
  <c r="DG57" i="1" s="1"/>
  <c r="BP219" i="1"/>
  <c r="DC219" i="1" s="1"/>
  <c r="AU180" i="1"/>
  <c r="CH180" i="1" s="1"/>
  <c r="BK97" i="1"/>
  <c r="CX97" i="1" s="1"/>
  <c r="BN108" i="1"/>
  <c r="DA108" i="1" s="1"/>
  <c r="BX57" i="1"/>
  <c r="DK57" i="1" s="1"/>
  <c r="AU247" i="1"/>
  <c r="CH247" i="1" s="1"/>
  <c r="BP298" i="1"/>
  <c r="DC298" i="1" s="1"/>
  <c r="CB158" i="1"/>
  <c r="DN158" i="1" s="1"/>
  <c r="J157" i="5" s="1"/>
  <c r="AT170" i="1"/>
  <c r="CG170" i="1" s="1"/>
  <c r="BB56" i="1"/>
  <c r="CO56" i="1" s="1"/>
  <c r="AT25" i="1"/>
  <c r="CG25" i="1" s="1"/>
  <c r="BE27" i="1"/>
  <c r="CR27" i="1" s="1"/>
  <c r="BL133" i="1"/>
  <c r="CY133" i="1" s="1"/>
  <c r="BH12" i="1"/>
  <c r="CU12" i="1" s="1"/>
  <c r="AZ262" i="1"/>
  <c r="CM262" i="1" s="1"/>
  <c r="BK204" i="1"/>
  <c r="CX204" i="1" s="1"/>
  <c r="AY120" i="1"/>
  <c r="CL120" i="1" s="1"/>
  <c r="BB131" i="1"/>
  <c r="CO131" i="1" s="1"/>
  <c r="BQ131" i="1"/>
  <c r="DD131" i="1" s="1"/>
  <c r="AS296" i="1"/>
  <c r="AZ188" i="1"/>
  <c r="CM188" i="1" s="1"/>
  <c r="BU188" i="1"/>
  <c r="BZ210" i="1"/>
  <c r="DM210" i="1" s="1"/>
  <c r="BF75" i="1"/>
  <c r="CS75" i="1" s="1"/>
  <c r="AX44" i="1"/>
  <c r="CK44" i="1" s="1"/>
  <c r="BM54" i="1"/>
  <c r="CZ54" i="1" s="1"/>
  <c r="BP45" i="1"/>
  <c r="DC45" i="1" s="1"/>
  <c r="BQ50" i="1"/>
  <c r="DD50" i="1" s="1"/>
  <c r="BU234" i="1"/>
  <c r="BW221" i="1"/>
  <c r="DJ221" i="1" s="1"/>
  <c r="BS135" i="1"/>
  <c r="DF135" i="1" s="1"/>
  <c r="AT145" i="1"/>
  <c r="CG145" i="1" s="1"/>
  <c r="BQ163" i="1"/>
  <c r="DD163" i="1" s="1"/>
  <c r="BO39" i="1"/>
  <c r="DB39" i="1" s="1"/>
  <c r="BB162" i="1"/>
  <c r="CO162" i="1" s="1"/>
  <c r="BW385" i="1"/>
  <c r="DJ385" i="1" s="1"/>
  <c r="BL332" i="1"/>
  <c r="CY332" i="1" s="1"/>
  <c r="AT295" i="1"/>
  <c r="CG295" i="1" s="1"/>
  <c r="BU347" i="1"/>
  <c r="AY375" i="1"/>
  <c r="CL375" i="1" s="1"/>
  <c r="BI294" i="1"/>
  <c r="CV294" i="1" s="1"/>
  <c r="BV29" i="1"/>
  <c r="BV27" i="1"/>
  <c r="AZ286" i="1"/>
  <c r="CM286" i="1" s="1"/>
  <c r="BO75" i="1"/>
  <c r="DB75" i="1" s="1"/>
  <c r="BB222" i="1"/>
  <c r="CO222" i="1" s="1"/>
  <c r="AV365" i="1"/>
  <c r="CI365" i="1" s="1"/>
  <c r="BC376" i="1"/>
  <c r="CP376" i="1" s="1"/>
  <c r="BY298" i="1"/>
  <c r="BR276" i="1"/>
  <c r="DE276" i="1" s="1"/>
  <c r="BU338" i="1"/>
  <c r="AY44" i="1"/>
  <c r="CL44" i="1" s="1"/>
  <c r="BE48" i="1"/>
  <c r="CR48" i="1" s="1"/>
  <c r="BY181" i="1"/>
  <c r="AY27" i="1"/>
  <c r="CL27" i="1" s="1"/>
  <c r="BT146" i="1"/>
  <c r="DG146" i="1" s="1"/>
  <c r="AX131" i="1"/>
  <c r="CK131" i="1" s="1"/>
  <c r="AY206" i="1"/>
  <c r="CL206" i="1" s="1"/>
  <c r="BD403" i="1"/>
  <c r="CQ403" i="1" s="1"/>
  <c r="BT339" i="1"/>
  <c r="DG339" i="1" s="1"/>
  <c r="BX279" i="1"/>
  <c r="DK279" i="1" s="1"/>
  <c r="AT364" i="1"/>
  <c r="CG364" i="1" s="1"/>
  <c r="BF324" i="1"/>
  <c r="CS324" i="1" s="1"/>
  <c r="BH302" i="1"/>
  <c r="CU302" i="1" s="1"/>
  <c r="BF339" i="1"/>
  <c r="CS339" i="1" s="1"/>
  <c r="BY283" i="1"/>
  <c r="BY237" i="1"/>
  <c r="BN383" i="1"/>
  <c r="DA383" i="1" s="1"/>
  <c r="AZ359" i="1"/>
  <c r="CM359" i="1" s="1"/>
  <c r="BC293" i="1"/>
  <c r="CP293" i="1" s="1"/>
  <c r="BM316" i="1"/>
  <c r="CZ316" i="1" s="1"/>
  <c r="BK396" i="1"/>
  <c r="CX396" i="1" s="1"/>
  <c r="AV21" i="1"/>
  <c r="CI21" i="1" s="1"/>
  <c r="AZ15" i="1"/>
  <c r="CM15" i="1" s="1"/>
  <c r="AT36" i="1"/>
  <c r="CG36" i="1" s="1"/>
  <c r="BC231" i="1"/>
  <c r="CP231" i="1" s="1"/>
  <c r="BV159" i="1"/>
  <c r="BV14" i="1"/>
  <c r="BM147" i="1"/>
  <c r="CZ147" i="1" s="1"/>
  <c r="BZ184" i="1"/>
  <c r="DM184" i="1" s="1"/>
  <c r="BW198" i="1"/>
  <c r="DJ198" i="1" s="1"/>
  <c r="BP143" i="1"/>
  <c r="DC143" i="1" s="1"/>
  <c r="CC204" i="1"/>
  <c r="DO204" i="1" s="1"/>
  <c r="K203" i="5" s="1"/>
  <c r="AX23" i="1"/>
  <c r="CK23" i="1" s="1"/>
  <c r="BV151" i="1"/>
  <c r="AV89" i="1"/>
  <c r="CI89" i="1" s="1"/>
  <c r="BG98" i="1"/>
  <c r="CT98" i="1" s="1"/>
  <c r="BH346" i="1"/>
  <c r="CU346" i="1" s="1"/>
  <c r="AS75" i="1"/>
  <c r="BU216" i="1"/>
  <c r="BS394" i="1"/>
  <c r="DF394" i="1" s="1"/>
  <c r="BC380" i="1"/>
  <c r="CP380" i="1" s="1"/>
  <c r="AZ322" i="1"/>
  <c r="CM322" i="1" s="1"/>
  <c r="BR280" i="1"/>
  <c r="DE280" i="1" s="1"/>
  <c r="BU342" i="1"/>
  <c r="BC25" i="1"/>
  <c r="CP25" i="1" s="1"/>
  <c r="BS13" i="1"/>
  <c r="DF13" i="1" s="1"/>
  <c r="BR101" i="1"/>
  <c r="DE101" i="1" s="1"/>
  <c r="BK33" i="1"/>
  <c r="CX33" i="1" s="1"/>
  <c r="AT234" i="1"/>
  <c r="CG234" i="1" s="1"/>
  <c r="BK241" i="1"/>
  <c r="CX241" i="1" s="1"/>
  <c r="BL334" i="1"/>
  <c r="CY334" i="1" s="1"/>
  <c r="BI330" i="1"/>
  <c r="CV330" i="1" s="1"/>
  <c r="AT359" i="1"/>
  <c r="CG359" i="1" s="1"/>
  <c r="BH282" i="1"/>
  <c r="CU282" i="1" s="1"/>
  <c r="BM292" i="1"/>
  <c r="CZ292" i="1" s="1"/>
  <c r="AW52" i="1"/>
  <c r="CJ52" i="1" s="1"/>
  <c r="BQ159" i="1"/>
  <c r="DD159" i="1" s="1"/>
  <c r="AS231" i="1"/>
  <c r="AW149" i="1"/>
  <c r="CJ149" i="1" s="1"/>
  <c r="BQ89" i="1"/>
  <c r="DD89" i="1" s="1"/>
  <c r="BS98" i="1"/>
  <c r="DF98" i="1" s="1"/>
  <c r="BP222" i="1"/>
  <c r="DC222" i="1" s="1"/>
  <c r="AT357" i="1"/>
  <c r="CG357" i="1" s="1"/>
  <c r="BF317" i="1"/>
  <c r="CS317" i="1" s="1"/>
  <c r="BH274" i="1"/>
  <c r="CU274" i="1" s="1"/>
  <c r="BF332" i="1"/>
  <c r="CS332" i="1" s="1"/>
  <c r="BY269" i="1"/>
  <c r="BL394" i="1"/>
  <c r="CY394" i="1" s="1"/>
  <c r="BC298" i="1"/>
  <c r="CP298" i="1" s="1"/>
  <c r="BZ263" i="1"/>
  <c r="DM263" i="1" s="1"/>
  <c r="BJ402" i="1"/>
  <c r="CW402" i="1" s="1"/>
  <c r="BJ362" i="1"/>
  <c r="CW362" i="1" s="1"/>
  <c r="BA347" i="1"/>
  <c r="CN347" i="1" s="1"/>
  <c r="BV322" i="1"/>
  <c r="BK338" i="1"/>
  <c r="CX338" i="1" s="1"/>
  <c r="AZ296" i="1"/>
  <c r="CM296" i="1" s="1"/>
  <c r="AX180" i="1"/>
  <c r="CK180" i="1" s="1"/>
  <c r="BY122" i="1"/>
  <c r="CC90" i="1"/>
  <c r="DO90" i="1" s="1"/>
  <c r="K89" i="5" s="1"/>
  <c r="BX73" i="1"/>
  <c r="DK73" i="1" s="1"/>
  <c r="AY237" i="1"/>
  <c r="CL237" i="1" s="1"/>
  <c r="BC199" i="1"/>
  <c r="CP199" i="1" s="1"/>
  <c r="BS116" i="1"/>
  <c r="DF116" i="1" s="1"/>
  <c r="BV127" i="1"/>
  <c r="BA129" i="1"/>
  <c r="CN129" i="1" s="1"/>
  <c r="AV148" i="1"/>
  <c r="CI148" i="1" s="1"/>
  <c r="BY166" i="1"/>
  <c r="BK28" i="1"/>
  <c r="CX28" i="1" s="1"/>
  <c r="BW12" i="1"/>
  <c r="DJ12" i="1" s="1"/>
  <c r="AZ207" i="1"/>
  <c r="CM207" i="1" s="1"/>
  <c r="BF233" i="1"/>
  <c r="CS233" i="1" s="1"/>
  <c r="AU85" i="1"/>
  <c r="CH85" i="1" s="1"/>
  <c r="AX96" i="1"/>
  <c r="CK96" i="1" s="1"/>
  <c r="AX31" i="1"/>
  <c r="CK31" i="1" s="1"/>
  <c r="AZ278" i="1"/>
  <c r="CM278" i="1" s="1"/>
  <c r="BO232" i="1"/>
  <c r="DB232" i="1" s="1"/>
  <c r="BK146" i="1"/>
  <c r="CX146" i="1" s="1"/>
  <c r="BN157" i="1"/>
  <c r="DA157" i="1" s="1"/>
  <c r="BQ206" i="1"/>
  <c r="DD206" i="1" s="1"/>
  <c r="BN12" i="1"/>
  <c r="DA12" i="1" s="1"/>
  <c r="BM169" i="1"/>
  <c r="CZ169" i="1" s="1"/>
  <c r="AY31" i="1"/>
  <c r="CL31" i="1" s="1"/>
  <c r="BX240" i="1"/>
  <c r="DK240" i="1" s="1"/>
  <c r="BH201" i="1"/>
  <c r="CU201" i="1" s="1"/>
  <c r="BA215" i="1"/>
  <c r="CN215" i="1" s="1"/>
  <c r="BC79" i="1"/>
  <c r="CP79" i="1" s="1"/>
  <c r="BF90" i="1"/>
  <c r="CS90" i="1" s="1"/>
  <c r="AT16" i="1"/>
  <c r="CG16" i="1" s="1"/>
  <c r="BA236" i="1"/>
  <c r="CN236" i="1" s="1"/>
  <c r="BC223" i="1"/>
  <c r="CP223" i="1" s="1"/>
  <c r="CB138" i="1"/>
  <c r="DN138" i="1" s="1"/>
  <c r="J137" i="5" s="1"/>
  <c r="BB148" i="1"/>
  <c r="CO148" i="1" s="1"/>
  <c r="AW170" i="1"/>
  <c r="CJ170" i="1" s="1"/>
  <c r="BN178" i="1"/>
  <c r="DA178" i="1" s="1"/>
  <c r="BA216" i="1"/>
  <c r="CN216" i="1" s="1"/>
  <c r="BS56" i="1"/>
  <c r="DF56" i="1" s="1"/>
  <c r="BO61" i="1"/>
  <c r="DB61" i="1" s="1"/>
  <c r="BL220" i="1"/>
  <c r="CY220" i="1" s="1"/>
  <c r="AY179" i="1"/>
  <c r="CL179" i="1" s="1"/>
  <c r="BW94" i="1"/>
  <c r="DJ94" i="1" s="1"/>
  <c r="AX104" i="1"/>
  <c r="CK104" i="1" s="1"/>
  <c r="AX47" i="1"/>
  <c r="CK47" i="1" s="1"/>
  <c r="BU163" i="1"/>
  <c r="BO115" i="1"/>
  <c r="DB115" i="1" s="1"/>
  <c r="BM366" i="1"/>
  <c r="CZ366" i="1" s="1"/>
  <c r="BM408" i="1"/>
  <c r="CZ408" i="1" s="1"/>
  <c r="BS254" i="1"/>
  <c r="DF254" i="1" s="1"/>
  <c r="AY283" i="1"/>
  <c r="CL283" i="1" s="1"/>
  <c r="BH381" i="1"/>
  <c r="CU381" i="1" s="1"/>
  <c r="AV55" i="1"/>
  <c r="CI55" i="1" s="1"/>
  <c r="CB43" i="1"/>
  <c r="DN43" i="1" s="1"/>
  <c r="J42" i="5" s="1"/>
  <c r="BZ51" i="1"/>
  <c r="DM51" i="1" s="1"/>
  <c r="CB240" i="1"/>
  <c r="DN240" i="1" s="1"/>
  <c r="J239" i="5" s="1"/>
  <c r="AY54" i="1"/>
  <c r="CL54" i="1" s="1"/>
  <c r="BD197" i="1"/>
  <c r="CQ197" i="1" s="1"/>
  <c r="BD355" i="1"/>
  <c r="CQ355" i="1" s="1"/>
  <c r="BO359" i="1"/>
  <c r="DB359" i="1" s="1"/>
  <c r="BT385" i="1"/>
  <c r="DG385" i="1" s="1"/>
  <c r="BN262" i="1"/>
  <c r="DA262" i="1" s="1"/>
  <c r="BJ321" i="1"/>
  <c r="CW321" i="1" s="1"/>
  <c r="BA128" i="1"/>
  <c r="CN128" i="1" s="1"/>
  <c r="BN33" i="1"/>
  <c r="DA33" i="1" s="1"/>
  <c r="BP177" i="1"/>
  <c r="DC177" i="1" s="1"/>
  <c r="BT24" i="1"/>
  <c r="DG24" i="1" s="1"/>
  <c r="BZ35" i="1"/>
  <c r="DM35" i="1" s="1"/>
  <c r="BJ194" i="1"/>
  <c r="CW194" i="1" s="1"/>
  <c r="BT181" i="1"/>
  <c r="DG181" i="1" s="1"/>
  <c r="BG372" i="1"/>
  <c r="CT372" i="1" s="1"/>
  <c r="BK282" i="1"/>
  <c r="CX282" i="1" s="1"/>
  <c r="BE283" i="1"/>
  <c r="CR283" i="1" s="1"/>
  <c r="BY362" i="1"/>
  <c r="BV272" i="1"/>
  <c r="BY394" i="1"/>
  <c r="BF350" i="1"/>
  <c r="CS350" i="1" s="1"/>
  <c r="AZ297" i="1"/>
  <c r="CM297" i="1" s="1"/>
  <c r="BX249" i="1"/>
  <c r="DK249" i="1" s="1"/>
  <c r="AT382" i="1"/>
  <c r="CG382" i="1" s="1"/>
  <c r="AT329" i="1"/>
  <c r="CG329" i="1" s="1"/>
  <c r="BI360" i="1"/>
  <c r="CV360" i="1" s="1"/>
  <c r="BK266" i="1"/>
  <c r="CX266" i="1" s="1"/>
  <c r="BY248" i="1"/>
  <c r="BE113" i="1"/>
  <c r="CR113" i="1" s="1"/>
  <c r="BM101" i="1"/>
  <c r="CZ101" i="1" s="1"/>
  <c r="BD80" i="1"/>
  <c r="CQ80" i="1" s="1"/>
  <c r="BT66" i="1"/>
  <c r="DG66" i="1" s="1"/>
  <c r="AV263" i="1"/>
  <c r="CI263" i="1" s="1"/>
  <c r="BO204" i="1"/>
  <c r="DB204" i="1" s="1"/>
  <c r="AU122" i="1"/>
  <c r="CH122" i="1" s="1"/>
  <c r="AX133" i="1"/>
  <c r="CK133" i="1" s="1"/>
  <c r="BY139" i="1"/>
  <c r="BT158" i="1"/>
  <c r="DG158" i="1" s="1"/>
  <c r="BA184" i="1"/>
  <c r="CN184" i="1" s="1"/>
  <c r="AY39" i="1"/>
  <c r="CL39" i="1" s="1"/>
  <c r="BC31" i="1"/>
  <c r="CP31" i="1" s="1"/>
  <c r="BL212" i="1"/>
  <c r="CY212" i="1" s="1"/>
  <c r="CB172" i="1"/>
  <c r="DN172" i="1" s="1"/>
  <c r="J171" i="5" s="1"/>
  <c r="BG90" i="1"/>
  <c r="CT90" i="1" s="1"/>
  <c r="BJ101" i="1"/>
  <c r="CW101" i="1" s="1"/>
  <c r="BV41" i="1"/>
  <c r="CB239" i="1"/>
  <c r="DN239" i="1" s="1"/>
  <c r="J238" i="5" s="1"/>
  <c r="AX240" i="1"/>
  <c r="CK240" i="1" s="1"/>
  <c r="BW151" i="1"/>
  <c r="DJ151" i="1" s="1"/>
  <c r="BZ162" i="1"/>
  <c r="DM162" i="1" s="1"/>
  <c r="BV235" i="1"/>
  <c r="BZ9" i="1"/>
  <c r="BA20" i="1"/>
  <c r="CN20" i="1" s="1"/>
  <c r="AV105" i="1"/>
  <c r="CI105" i="1" s="1"/>
  <c r="AV143" i="1"/>
  <c r="CI143" i="1" s="1"/>
  <c r="AZ235" i="1"/>
  <c r="CM235" i="1" s="1"/>
  <c r="BO195" i="1"/>
  <c r="DB195" i="1" s="1"/>
  <c r="AU113" i="1"/>
  <c r="CH113" i="1" s="1"/>
  <c r="AX124" i="1"/>
  <c r="CK124" i="1" s="1"/>
  <c r="BA103" i="1"/>
  <c r="CN103" i="1" s="1"/>
  <c r="BQ268" i="1"/>
  <c r="DD268" i="1" s="1"/>
  <c r="AV181" i="1"/>
  <c r="CI181" i="1" s="1"/>
  <c r="BM174" i="1"/>
  <c r="CZ174" i="1" s="1"/>
  <c r="AX193" i="1"/>
  <c r="CK193" i="1" s="1"/>
  <c r="BB68" i="1"/>
  <c r="CO68" i="1" s="1"/>
  <c r="AT37" i="1"/>
  <c r="CG37" i="1" s="1"/>
  <c r="BI46" i="1"/>
  <c r="CV46" i="1" s="1"/>
  <c r="BH31" i="1"/>
  <c r="CU31" i="1" s="1"/>
  <c r="BH36" i="1"/>
  <c r="CU36" i="1" s="1"/>
  <c r="BQ227" i="1"/>
  <c r="DD227" i="1" s="1"/>
  <c r="BS214" i="1"/>
  <c r="DF214" i="1" s="1"/>
  <c r="BO128" i="1"/>
  <c r="DB128" i="1" s="1"/>
  <c r="BZ137" i="1"/>
  <c r="DM137" i="1" s="1"/>
  <c r="BI149" i="1"/>
  <c r="CV149" i="1" s="1"/>
  <c r="AV129" i="1"/>
  <c r="CI129" i="1" s="1"/>
  <c r="BJ210" i="1"/>
  <c r="CW210" i="1" s="1"/>
  <c r="AY366" i="1"/>
  <c r="CL366" i="1" s="1"/>
  <c r="AW264" i="1"/>
  <c r="CJ264" i="1" s="1"/>
  <c r="BK350" i="1"/>
  <c r="CX350" i="1" s="1"/>
  <c r="BL337" i="1"/>
  <c r="CY337" i="1" s="1"/>
  <c r="BB372" i="1"/>
  <c r="CO372" i="1" s="1"/>
  <c r="AW239" i="1"/>
  <c r="CJ239" i="1" s="1"/>
  <c r="BW60" i="1"/>
  <c r="DJ60" i="1" s="1"/>
  <c r="AY58" i="1"/>
  <c r="CL58" i="1" s="1"/>
  <c r="BT196" i="1"/>
  <c r="DG196" i="1" s="1"/>
  <c r="BP131" i="1"/>
  <c r="DC131" i="1" s="1"/>
  <c r="BC193" i="1"/>
  <c r="CP193" i="1" s="1"/>
  <c r="BP365" i="1"/>
  <c r="DC365" i="1" s="1"/>
  <c r="BF373" i="1"/>
  <c r="CS373" i="1" s="1"/>
  <c r="BA240" i="1"/>
  <c r="CN240" i="1" s="1"/>
  <c r="BM302" i="1"/>
  <c r="CZ302" i="1" s="1"/>
  <c r="CB323" i="1"/>
  <c r="DN323" i="1" s="1"/>
  <c r="J322" i="5" s="1"/>
  <c r="AY45" i="1"/>
  <c r="CL45" i="1" s="1"/>
  <c r="BP89" i="1"/>
  <c r="DC89" i="1" s="1"/>
  <c r="BO173" i="1"/>
  <c r="DB173" i="1" s="1"/>
  <c r="BD57" i="1"/>
  <c r="CQ57" i="1" s="1"/>
  <c r="BJ179" i="1"/>
  <c r="CW179" i="1" s="1"/>
  <c r="BF145" i="1"/>
  <c r="CS145" i="1" s="1"/>
  <c r="BG220" i="1"/>
  <c r="CT220" i="1" s="1"/>
  <c r="BT383" i="1"/>
  <c r="DG383" i="1" s="1"/>
  <c r="BW319" i="1"/>
  <c r="DJ319" i="1" s="1"/>
  <c r="BN260" i="1"/>
  <c r="DA260" i="1" s="1"/>
  <c r="BE382" i="1"/>
  <c r="CR382" i="1" s="1"/>
  <c r="AX310" i="1"/>
  <c r="CK310" i="1" s="1"/>
  <c r="BP257" i="1"/>
  <c r="DC257" i="1" s="1"/>
  <c r="AX325" i="1"/>
  <c r="CK325" i="1" s="1"/>
  <c r="BO262" i="1"/>
  <c r="DB262" i="1" s="1"/>
  <c r="CC301" i="1"/>
  <c r="DO301" i="1" s="1"/>
  <c r="K300" i="5" s="1"/>
  <c r="AU376" i="1"/>
  <c r="CH376" i="1" s="1"/>
  <c r="BN348" i="1"/>
  <c r="DA348" i="1" s="1"/>
  <c r="AY286" i="1"/>
  <c r="CL286" i="1" s="1"/>
  <c r="BE302" i="1"/>
  <c r="CR302" i="1" s="1"/>
  <c r="AS298" i="1"/>
  <c r="BD35" i="1"/>
  <c r="CQ35" i="1" s="1"/>
  <c r="BH29" i="1"/>
  <c r="CU29" i="1" s="1"/>
  <c r="AX43" i="1"/>
  <c r="CK43" i="1" s="1"/>
  <c r="AY224" i="1"/>
  <c r="CL224" i="1" s="1"/>
  <c r="BR152" i="1"/>
  <c r="DE152" i="1" s="1"/>
  <c r="BJ229" i="1"/>
  <c r="CW229" i="1" s="1"/>
  <c r="BX48" i="1"/>
  <c r="DK48" i="1" s="1"/>
  <c r="BJ149" i="1"/>
  <c r="CW149" i="1" s="1"/>
  <c r="BD289" i="1"/>
  <c r="CQ289" i="1" s="1"/>
  <c r="BT86" i="1"/>
  <c r="DG86" i="1" s="1"/>
  <c r="BL176" i="1"/>
  <c r="CY176" i="1" s="1"/>
  <c r="CC114" i="1"/>
  <c r="DO114" i="1" s="1"/>
  <c r="K113" i="5" s="1"/>
  <c r="BF123" i="1"/>
  <c r="CS123" i="1" s="1"/>
  <c r="BO19" i="1"/>
  <c r="DB19" i="1" s="1"/>
  <c r="BR218" i="1"/>
  <c r="DE218" i="1" s="1"/>
  <c r="BU328" i="1"/>
  <c r="BT116" i="1"/>
  <c r="DG116" i="1" s="1"/>
  <c r="BG290" i="1"/>
  <c r="CT290" i="1" s="1"/>
  <c r="BX99" i="1"/>
  <c r="DK99" i="1" s="1"/>
  <c r="BY186" i="1"/>
  <c r="BF393" i="1"/>
  <c r="CS393" i="1" s="1"/>
  <c r="BF319" i="1"/>
  <c r="CS319" i="1" s="1"/>
  <c r="BY214" i="1"/>
  <c r="AV104" i="1"/>
  <c r="CI104" i="1" s="1"/>
  <c r="AU183" i="1"/>
  <c r="CH183" i="1" s="1"/>
  <c r="BU341" i="1"/>
  <c r="BA252" i="1"/>
  <c r="CN252" i="1" s="1"/>
  <c r="BM248" i="1"/>
  <c r="CZ248" i="1" s="1"/>
  <c r="BQ380" i="1"/>
  <c r="DD380" i="1" s="1"/>
  <c r="BA330" i="1"/>
  <c r="CN330" i="1" s="1"/>
  <c r="BM20" i="1"/>
  <c r="CZ20" i="1" s="1"/>
  <c r="AZ180" i="1"/>
  <c r="CM180" i="1" s="1"/>
  <c r="BJ198" i="1"/>
  <c r="CW198" i="1" s="1"/>
  <c r="AW49" i="1"/>
  <c r="CJ49" i="1" s="1"/>
  <c r="AX238" i="1"/>
  <c r="CK238" i="1" s="1"/>
  <c r="AT153" i="1"/>
  <c r="CG153" i="1" s="1"/>
  <c r="BI188" i="1"/>
  <c r="CV188" i="1" s="1"/>
  <c r="CB173" i="1"/>
  <c r="DN173" i="1" s="1"/>
  <c r="J172" i="5" s="1"/>
  <c r="BU75" i="1"/>
  <c r="BQ231" i="1"/>
  <c r="DD231" i="1" s="1"/>
  <c r="BB147" i="1"/>
  <c r="CO147" i="1" s="1"/>
  <c r="CC205" i="1"/>
  <c r="DO205" i="1" s="1"/>
  <c r="K204" i="5" s="1"/>
  <c r="AU82" i="1"/>
  <c r="CH82" i="1" s="1"/>
  <c r="BH66" i="1"/>
  <c r="CU66" i="1" s="1"/>
  <c r="BO241" i="1"/>
  <c r="DB241" i="1" s="1"/>
  <c r="BS151" i="1"/>
  <c r="DF151" i="1" s="1"/>
  <c r="BE42" i="1"/>
  <c r="CR42" i="1" s="1"/>
  <c r="BB302" i="1"/>
  <c r="CO302" i="1" s="1"/>
  <c r="AS286" i="1"/>
  <c r="BQ208" i="1"/>
  <c r="DD208" i="1" s="1"/>
  <c r="AW67" i="1"/>
  <c r="CJ67" i="1" s="1"/>
  <c r="BI247" i="1"/>
  <c r="CV247" i="1" s="1"/>
  <c r="AX361" i="1"/>
  <c r="CK361" i="1" s="1"/>
  <c r="BL16" i="1"/>
  <c r="CY16" i="1" s="1"/>
  <c r="AW43" i="1"/>
  <c r="CJ43" i="1" s="1"/>
  <c r="BE172" i="1"/>
  <c r="CR172" i="1" s="1"/>
  <c r="CC391" i="1"/>
  <c r="DO391" i="1" s="1"/>
  <c r="K390" i="5" s="1"/>
  <c r="BW310" i="1"/>
  <c r="DJ310" i="1" s="1"/>
  <c r="AX301" i="1"/>
  <c r="CK301" i="1" s="1"/>
  <c r="BU390" i="1"/>
  <c r="BB264" i="1"/>
  <c r="CO264" i="1" s="1"/>
  <c r="BA15" i="1"/>
  <c r="CN15" i="1" s="1"/>
  <c r="BL185" i="1"/>
  <c r="CY185" i="1" s="1"/>
  <c r="BB76" i="1"/>
  <c r="CO76" i="1" s="1"/>
  <c r="BH47" i="1"/>
  <c r="CU47" i="1" s="1"/>
  <c r="BW229" i="1"/>
  <c r="DJ229" i="1" s="1"/>
  <c r="BF158" i="1"/>
  <c r="CS158" i="1" s="1"/>
  <c r="BX218" i="1"/>
  <c r="DK218" i="1" s="1"/>
  <c r="AT106" i="1"/>
  <c r="CG106" i="1" s="1"/>
  <c r="BD90" i="1"/>
  <c r="CQ90" i="1" s="1"/>
  <c r="BD169" i="1"/>
  <c r="CQ169" i="1" s="1"/>
  <c r="CB169" i="1"/>
  <c r="DN169" i="1" s="1"/>
  <c r="J168" i="5" s="1"/>
  <c r="AV122" i="1"/>
  <c r="CI122" i="1" s="1"/>
  <c r="BW115" i="1"/>
  <c r="DJ115" i="1" s="1"/>
  <c r="BY123" i="1"/>
  <c r="BH120" i="1"/>
  <c r="CU120" i="1" s="1"/>
  <c r="BF224" i="1"/>
  <c r="CS224" i="1" s="1"/>
  <c r="BR45" i="1"/>
  <c r="DE45" i="1" s="1"/>
  <c r="AS382" i="1"/>
  <c r="BW336" i="1"/>
  <c r="DJ336" i="1" s="1"/>
  <c r="AW75" i="1"/>
  <c r="CJ75" i="1" s="1"/>
  <c r="AT120" i="1"/>
  <c r="CG120" i="1" s="1"/>
  <c r="AU339" i="1"/>
  <c r="CH339" i="1" s="1"/>
  <c r="BR264" i="1"/>
  <c r="DE264" i="1" s="1"/>
  <c r="BU149" i="1"/>
  <c r="AW217" i="1"/>
  <c r="CJ217" i="1" s="1"/>
  <c r="BM231" i="1"/>
  <c r="CZ231" i="1" s="1"/>
  <c r="BY403" i="1"/>
  <c r="AX378" i="1"/>
  <c r="CK378" i="1" s="1"/>
  <c r="AZ335" i="1"/>
  <c r="CM335" i="1" s="1"/>
  <c r="BX363" i="1"/>
  <c r="DK363" i="1" s="1"/>
  <c r="BX297" i="1"/>
  <c r="DK297" i="1" s="1"/>
  <c r="BA53" i="1"/>
  <c r="CN53" i="1" s="1"/>
  <c r="AW187" i="1"/>
  <c r="CJ187" i="1" s="1"/>
  <c r="AX97" i="1"/>
  <c r="CK97" i="1" s="1"/>
  <c r="AZ139" i="1"/>
  <c r="CM139" i="1" s="1"/>
  <c r="BL290" i="1"/>
  <c r="CY290" i="1" s="1"/>
  <c r="AW363" i="1"/>
  <c r="CJ363" i="1" s="1"/>
  <c r="BT31" i="1"/>
  <c r="DG31" i="1" s="1"/>
  <c r="BD285" i="1"/>
  <c r="CQ285" i="1" s="1"/>
  <c r="BK150" i="1"/>
  <c r="CX150" i="1" s="1"/>
  <c r="AS26" i="1"/>
  <c r="BW118" i="1"/>
  <c r="DJ118" i="1" s="1"/>
  <c r="BU297" i="1"/>
  <c r="BF46" i="1"/>
  <c r="CS46" i="1" s="1"/>
  <c r="BO56" i="1"/>
  <c r="DB56" i="1" s="1"/>
  <c r="BW225" i="1"/>
  <c r="DJ225" i="1" s="1"/>
  <c r="BD211" i="1"/>
  <c r="CQ211" i="1" s="1"/>
  <c r="BX85" i="1"/>
  <c r="DK85" i="1" s="1"/>
  <c r="AV269" i="1"/>
  <c r="CI269" i="1" s="1"/>
  <c r="BN52" i="1"/>
  <c r="DA52" i="1" s="1"/>
  <c r="BM282" i="1"/>
  <c r="CZ282" i="1" s="1"/>
  <c r="BM356" i="1"/>
  <c r="CZ356" i="1" s="1"/>
  <c r="BG73" i="1"/>
  <c r="CT73" i="1" s="1"/>
  <c r="BS110" i="1"/>
  <c r="DF110" i="1" s="1"/>
  <c r="BC286" i="1"/>
  <c r="CP286" i="1" s="1"/>
  <c r="AU91" i="1"/>
  <c r="CH91" i="1" s="1"/>
  <c r="AS215" i="1"/>
  <c r="BC291" i="1"/>
  <c r="CP291" i="1" s="1"/>
  <c r="BI265" i="1"/>
  <c r="CV265" i="1" s="1"/>
  <c r="BN276" i="1"/>
  <c r="DA276" i="1" s="1"/>
  <c r="CC154" i="1"/>
  <c r="DO154" i="1" s="1"/>
  <c r="K153" i="5" s="1"/>
  <c r="BS84" i="1"/>
  <c r="DF84" i="1" s="1"/>
  <c r="CC209" i="1"/>
  <c r="DO209" i="1" s="1"/>
  <c r="K208" i="5" s="1"/>
  <c r="AU114" i="1"/>
  <c r="CH114" i="1" s="1"/>
  <c r="BW365" i="1"/>
  <c r="DJ365" i="1" s="1"/>
  <c r="DI41" i="1" l="1"/>
  <c r="G35" i="2"/>
  <c r="O35" i="2"/>
  <c r="DL181" i="1"/>
  <c r="P178" i="2"/>
  <c r="DI29" i="1"/>
  <c r="O23" i="2"/>
  <c r="G23" i="2"/>
  <c r="O61" i="2"/>
  <c r="G61" i="2"/>
  <c r="DI66" i="1"/>
  <c r="CF382" i="1"/>
  <c r="CA382" i="1"/>
  <c r="CD382" i="1" s="1"/>
  <c r="H381" i="5" s="1"/>
  <c r="L381" i="5" s="1"/>
  <c r="DM9" i="1"/>
  <c r="DM416" i="1" s="1"/>
  <c r="BZ416" i="1"/>
  <c r="DL248" i="1"/>
  <c r="P246" i="2"/>
  <c r="CF215" i="1"/>
  <c r="CA215" i="1"/>
  <c r="CD215" i="1" s="1"/>
  <c r="H214" i="5" s="1"/>
  <c r="L214" i="5" s="1"/>
  <c r="CF26" i="1"/>
  <c r="CA26" i="1"/>
  <c r="CD26" i="1" s="1"/>
  <c r="H25" i="5" s="1"/>
  <c r="L25" i="5" s="1"/>
  <c r="F341" i="2"/>
  <c r="DH341" i="1"/>
  <c r="N341" i="2"/>
  <c r="DI235" i="1"/>
  <c r="G233" i="2"/>
  <c r="O233" i="2"/>
  <c r="O273" i="2"/>
  <c r="G273" i="2"/>
  <c r="DI272" i="1"/>
  <c r="O124" i="2"/>
  <c r="G124" i="2"/>
  <c r="DI127" i="1"/>
  <c r="N342" i="2"/>
  <c r="DH342" i="1"/>
  <c r="F342" i="2"/>
  <c r="P235" i="2"/>
  <c r="DL237" i="1"/>
  <c r="F338" i="2"/>
  <c r="N338" i="2"/>
  <c r="DH338" i="1"/>
  <c r="DI27" i="1"/>
  <c r="O21" i="2"/>
  <c r="G21" i="2"/>
  <c r="DH347" i="1"/>
  <c r="F348" i="2"/>
  <c r="N348" i="2"/>
  <c r="CF259" i="1"/>
  <c r="CA259" i="1"/>
  <c r="CD259" i="1" s="1"/>
  <c r="H258" i="5" s="1"/>
  <c r="L258" i="5" s="1"/>
  <c r="DL9" i="1"/>
  <c r="BY416" i="1"/>
  <c r="P3" i="2"/>
  <c r="P348" i="2"/>
  <c r="DL347" i="1"/>
  <c r="CF198" i="1"/>
  <c r="CA198" i="1"/>
  <c r="CD198" i="1" s="1"/>
  <c r="H197" i="5" s="1"/>
  <c r="L197" i="5" s="1"/>
  <c r="DH395" i="1"/>
  <c r="F394" i="2"/>
  <c r="N394" i="2"/>
  <c r="DL284" i="1"/>
  <c r="P285" i="2"/>
  <c r="N404" i="2"/>
  <c r="DH317" i="1"/>
  <c r="F404" i="2"/>
  <c r="G147" i="2"/>
  <c r="O147" i="2"/>
  <c r="DI150" i="1"/>
  <c r="CF20" i="1"/>
  <c r="CA20" i="1"/>
  <c r="CD20" i="1" s="1"/>
  <c r="H19" i="5" s="1"/>
  <c r="L19" i="5" s="1"/>
  <c r="CF321" i="1"/>
  <c r="CA321" i="1"/>
  <c r="CD321" i="1" s="1"/>
  <c r="H320" i="5" s="1"/>
  <c r="L320" i="5" s="1"/>
  <c r="G206" i="2"/>
  <c r="DI208" i="1"/>
  <c r="O206" i="2"/>
  <c r="DI193" i="1"/>
  <c r="O190" i="2"/>
  <c r="G190" i="2"/>
  <c r="P366" i="2"/>
  <c r="DL367" i="1"/>
  <c r="DH39" i="1"/>
  <c r="F33" i="2"/>
  <c r="N33" i="2"/>
  <c r="DI87" i="1"/>
  <c r="O82" i="2"/>
  <c r="G82" i="2"/>
  <c r="O373" i="2"/>
  <c r="DI374" i="1"/>
  <c r="G373" i="2"/>
  <c r="CF78" i="1"/>
  <c r="CA78" i="1"/>
  <c r="CD78" i="1" s="1"/>
  <c r="H77" i="5" s="1"/>
  <c r="L77" i="5" s="1"/>
  <c r="DH28" i="1"/>
  <c r="F22" i="2"/>
  <c r="N22" i="2"/>
  <c r="DH49" i="1"/>
  <c r="N43" i="2"/>
  <c r="F43" i="2"/>
  <c r="G258" i="2"/>
  <c r="DI259" i="1"/>
  <c r="O258" i="2"/>
  <c r="G343" i="2"/>
  <c r="O343" i="2"/>
  <c r="DI343" i="1"/>
  <c r="DH107" i="1"/>
  <c r="N102" i="2"/>
  <c r="F102" i="2"/>
  <c r="O229" i="2"/>
  <c r="DI231" i="1"/>
  <c r="G229" i="2"/>
  <c r="F236" i="2"/>
  <c r="N236" i="2"/>
  <c r="DH238" i="1"/>
  <c r="DL358" i="1"/>
  <c r="P357" i="2"/>
  <c r="N186" i="2"/>
  <c r="F186" i="2"/>
  <c r="DH189" i="1"/>
  <c r="CF77" i="1"/>
  <c r="CA77" i="1"/>
  <c r="CD77" i="1" s="1"/>
  <c r="H76" i="5" s="1"/>
  <c r="L76" i="5" s="1"/>
  <c r="F237" i="2"/>
  <c r="DH239" i="1"/>
  <c r="N237" i="2"/>
  <c r="DL58" i="1"/>
  <c r="P52" i="2"/>
  <c r="CI9" i="1"/>
  <c r="CI416" i="1" s="1"/>
  <c r="AV416" i="1"/>
  <c r="P377" i="2"/>
  <c r="DL378" i="1"/>
  <c r="N385" i="2"/>
  <c r="F385" i="2"/>
  <c r="DH386" i="1"/>
  <c r="CF79" i="1"/>
  <c r="CA79" i="1"/>
  <c r="CD79" i="1" s="1"/>
  <c r="H78" i="5" s="1"/>
  <c r="L78" i="5" s="1"/>
  <c r="DH368" i="1"/>
  <c r="N367" i="2"/>
  <c r="F367" i="2"/>
  <c r="CF262" i="1"/>
  <c r="CA262" i="1"/>
  <c r="CD262" i="1" s="1"/>
  <c r="H261" i="5" s="1"/>
  <c r="L261" i="5" s="1"/>
  <c r="CF307" i="1"/>
  <c r="CA307" i="1"/>
  <c r="CD307" i="1" s="1"/>
  <c r="H306" i="5" s="1"/>
  <c r="L306" i="5" s="1"/>
  <c r="CA332" i="1"/>
  <c r="CD332" i="1" s="1"/>
  <c r="H331" i="5" s="1"/>
  <c r="L331" i="5" s="1"/>
  <c r="CF332" i="1"/>
  <c r="CF331" i="1"/>
  <c r="CA331" i="1"/>
  <c r="CD331" i="1" s="1"/>
  <c r="H330" i="5" s="1"/>
  <c r="L330" i="5" s="1"/>
  <c r="N374" i="2"/>
  <c r="F374" i="2"/>
  <c r="DH375" i="1"/>
  <c r="DI137" i="1"/>
  <c r="O134" i="2"/>
  <c r="G134" i="2"/>
  <c r="DL374" i="1"/>
  <c r="P373" i="2"/>
  <c r="DC9" i="1"/>
  <c r="DC416" i="1" s="1"/>
  <c r="BP416" i="1"/>
  <c r="G54" i="2"/>
  <c r="O54" i="2"/>
  <c r="DI59" i="1"/>
  <c r="N63" i="2"/>
  <c r="DH68" i="1"/>
  <c r="F63" i="2"/>
  <c r="DI246" i="1"/>
  <c r="O244" i="2"/>
  <c r="G244" i="2"/>
  <c r="DL142" i="1"/>
  <c r="P139" i="2"/>
  <c r="N69" i="2"/>
  <c r="F69" i="2"/>
  <c r="DH74" i="1"/>
  <c r="DL334" i="1"/>
  <c r="P334" i="2"/>
  <c r="CF138" i="1"/>
  <c r="CA138" i="1"/>
  <c r="CD138" i="1" s="1"/>
  <c r="H137" i="5" s="1"/>
  <c r="L137" i="5" s="1"/>
  <c r="CF223" i="1"/>
  <c r="CA223" i="1"/>
  <c r="CD223" i="1" s="1"/>
  <c r="H222" i="5" s="1"/>
  <c r="L222" i="5" s="1"/>
  <c r="CF216" i="1"/>
  <c r="CA216" i="1"/>
  <c r="CD216" i="1" s="1"/>
  <c r="H215" i="5" s="1"/>
  <c r="L215" i="5" s="1"/>
  <c r="DI368" i="1"/>
  <c r="G367" i="2"/>
  <c r="O367" i="2"/>
  <c r="DL177" i="1"/>
  <c r="P174" i="2"/>
  <c r="F325" i="2"/>
  <c r="DH325" i="1"/>
  <c r="N325" i="2"/>
  <c r="CA122" i="1"/>
  <c r="CD122" i="1" s="1"/>
  <c r="H121" i="5" s="1"/>
  <c r="L121" i="5" s="1"/>
  <c r="CF122" i="1"/>
  <c r="DL251" i="1"/>
  <c r="P250" i="2"/>
  <c r="DL272" i="1"/>
  <c r="P273" i="2"/>
  <c r="F163" i="2"/>
  <c r="N163" i="2"/>
  <c r="DH166" i="1"/>
  <c r="DL212" i="1"/>
  <c r="P210" i="2"/>
  <c r="CF93" i="1"/>
  <c r="CA93" i="1"/>
  <c r="CD93" i="1" s="1"/>
  <c r="H92" i="5" s="1"/>
  <c r="L92" i="5" s="1"/>
  <c r="DL118" i="1"/>
  <c r="P115" i="2"/>
  <c r="N281" i="2"/>
  <c r="DH280" i="1"/>
  <c r="F281" i="2"/>
  <c r="O132" i="2"/>
  <c r="G132" i="2"/>
  <c r="DI135" i="1"/>
  <c r="CF271" i="1"/>
  <c r="CA271" i="1"/>
  <c r="CD271" i="1" s="1"/>
  <c r="H270" i="5" s="1"/>
  <c r="L270" i="5" s="1"/>
  <c r="P75" i="2"/>
  <c r="DL80" i="1"/>
  <c r="DI286" i="1"/>
  <c r="G287" i="2"/>
  <c r="O287" i="2"/>
  <c r="CF302" i="1"/>
  <c r="CA302" i="1"/>
  <c r="CD302" i="1" s="1"/>
  <c r="H301" i="5" s="1"/>
  <c r="L301" i="5" s="1"/>
  <c r="N366" i="2"/>
  <c r="DH367" i="1"/>
  <c r="F366" i="2"/>
  <c r="CA284" i="1"/>
  <c r="CD284" i="1" s="1"/>
  <c r="H283" i="5" s="1"/>
  <c r="L283" i="5" s="1"/>
  <c r="CF284" i="1"/>
  <c r="CF119" i="1"/>
  <c r="CA119" i="1"/>
  <c r="CD119" i="1" s="1"/>
  <c r="H118" i="5" s="1"/>
  <c r="L118" i="5" s="1"/>
  <c r="DI31" i="1"/>
  <c r="G25" i="2"/>
  <c r="O25" i="2"/>
  <c r="CF227" i="1"/>
  <c r="CA227" i="1"/>
  <c r="CD227" i="1" s="1"/>
  <c r="H226" i="5" s="1"/>
  <c r="L226" i="5" s="1"/>
  <c r="DH158" i="1"/>
  <c r="N155" i="2"/>
  <c r="F155" i="2"/>
  <c r="N263" i="2"/>
  <c r="F263" i="2"/>
  <c r="DH264" i="1"/>
  <c r="N243" i="2"/>
  <c r="DH245" i="1"/>
  <c r="F243" i="2"/>
  <c r="CF366" i="1"/>
  <c r="CA366" i="1"/>
  <c r="CD366" i="1" s="1"/>
  <c r="H365" i="5" s="1"/>
  <c r="L365" i="5" s="1"/>
  <c r="DI305" i="1"/>
  <c r="O306" i="2"/>
  <c r="G306" i="2"/>
  <c r="DL119" i="1"/>
  <c r="P116" i="2"/>
  <c r="DL124" i="1"/>
  <c r="P121" i="2"/>
  <c r="CF393" i="1"/>
  <c r="CA393" i="1"/>
  <c r="CD393" i="1" s="1"/>
  <c r="H392" i="5" s="1"/>
  <c r="L392" i="5" s="1"/>
  <c r="P137" i="2"/>
  <c r="DL140" i="1"/>
  <c r="CF270" i="1"/>
  <c r="CA270" i="1"/>
  <c r="CD270" i="1" s="1"/>
  <c r="H269" i="5" s="1"/>
  <c r="L269" i="5" s="1"/>
  <c r="DH170" i="1"/>
  <c r="F167" i="2"/>
  <c r="N167" i="2"/>
  <c r="G284" i="2"/>
  <c r="O284" i="2"/>
  <c r="DI283" i="1"/>
  <c r="CA207" i="1"/>
  <c r="CD207" i="1" s="1"/>
  <c r="H206" i="5" s="1"/>
  <c r="L206" i="5" s="1"/>
  <c r="CF207" i="1"/>
  <c r="CF34" i="1"/>
  <c r="CA34" i="1"/>
  <c r="CD34" i="1" s="1"/>
  <c r="H33" i="5" s="1"/>
  <c r="L33" i="5" s="1"/>
  <c r="G115" i="2"/>
  <c r="DI118" i="1"/>
  <c r="O115" i="2"/>
  <c r="CF49" i="1"/>
  <c r="CA49" i="1"/>
  <c r="CD49" i="1" s="1"/>
  <c r="H48" i="5" s="1"/>
  <c r="L48" i="5" s="1"/>
  <c r="CF281" i="1"/>
  <c r="CA281" i="1"/>
  <c r="CD281" i="1" s="1"/>
  <c r="H280" i="5" s="1"/>
  <c r="L280" i="5" s="1"/>
  <c r="G289" i="2"/>
  <c r="DI288" i="1"/>
  <c r="O289" i="2"/>
  <c r="DH124" i="1"/>
  <c r="F121" i="2"/>
  <c r="N121" i="2"/>
  <c r="DI295" i="1"/>
  <c r="O296" i="2"/>
  <c r="G296" i="2"/>
  <c r="CF183" i="1"/>
  <c r="CA183" i="1"/>
  <c r="CD183" i="1" s="1"/>
  <c r="H182" i="5" s="1"/>
  <c r="L182" i="5" s="1"/>
  <c r="F244" i="2"/>
  <c r="I244" i="2" s="1"/>
  <c r="J244" i="2" s="1"/>
  <c r="K244" i="2" s="1"/>
  <c r="N244" i="2"/>
  <c r="DH246" i="1"/>
  <c r="N368" i="2"/>
  <c r="DH369" i="1"/>
  <c r="F368" i="2"/>
  <c r="F358" i="2"/>
  <c r="N358" i="2"/>
  <c r="DH359" i="1"/>
  <c r="CA290" i="1"/>
  <c r="CD290" i="1" s="1"/>
  <c r="H289" i="5" s="1"/>
  <c r="L289" i="5" s="1"/>
  <c r="CF290" i="1"/>
  <c r="CF181" i="1"/>
  <c r="CA181" i="1"/>
  <c r="CD181" i="1" s="1"/>
  <c r="H180" i="5" s="1"/>
  <c r="L180" i="5" s="1"/>
  <c r="DL145" i="1"/>
  <c r="P142" i="2"/>
  <c r="F326" i="2"/>
  <c r="N326" i="2"/>
  <c r="DH326" i="1"/>
  <c r="CF303" i="1"/>
  <c r="CA303" i="1"/>
  <c r="CD303" i="1" s="1"/>
  <c r="H302" i="5" s="1"/>
  <c r="L302" i="5" s="1"/>
  <c r="G164" i="2"/>
  <c r="O164" i="2"/>
  <c r="DI167" i="1"/>
  <c r="BW416" i="1"/>
  <c r="DJ9" i="1"/>
  <c r="DJ416" i="1" s="1"/>
  <c r="P84" i="2"/>
  <c r="DL89" i="1"/>
  <c r="O366" i="2"/>
  <c r="DI367" i="1"/>
  <c r="G366" i="2"/>
  <c r="DL21" i="1"/>
  <c r="P15" i="2"/>
  <c r="N337" i="2"/>
  <c r="DH336" i="1"/>
  <c r="F337" i="2"/>
  <c r="O346" i="2"/>
  <c r="DI345" i="1"/>
  <c r="G346" i="2"/>
  <c r="F95" i="2"/>
  <c r="N95" i="2"/>
  <c r="DH100" i="1"/>
  <c r="CF333" i="1"/>
  <c r="CA333" i="1"/>
  <c r="CD333" i="1" s="1"/>
  <c r="H332" i="5" s="1"/>
  <c r="L332" i="5" s="1"/>
  <c r="F372" i="2"/>
  <c r="N372" i="2"/>
  <c r="DH373" i="1"/>
  <c r="DI105" i="1"/>
  <c r="G100" i="2"/>
  <c r="O100" i="2"/>
  <c r="DL148" i="1"/>
  <c r="P145" i="2"/>
  <c r="CF105" i="1"/>
  <c r="CA105" i="1"/>
  <c r="CD105" i="1" s="1"/>
  <c r="H104" i="5" s="1"/>
  <c r="L104" i="5" s="1"/>
  <c r="P394" i="2"/>
  <c r="DL395" i="1"/>
  <c r="DI256" i="1"/>
  <c r="O255" i="2"/>
  <c r="G255" i="2"/>
  <c r="CA304" i="1"/>
  <c r="CD304" i="1" s="1"/>
  <c r="H303" i="5" s="1"/>
  <c r="L303" i="5" s="1"/>
  <c r="CF304" i="1"/>
  <c r="CA149" i="1"/>
  <c r="CD149" i="1" s="1"/>
  <c r="H148" i="5" s="1"/>
  <c r="L148" i="5" s="1"/>
  <c r="CF149" i="1"/>
  <c r="DH205" i="1"/>
  <c r="F203" i="2"/>
  <c r="N203" i="2"/>
  <c r="O121" i="2"/>
  <c r="DI124" i="1"/>
  <c r="G121" i="2"/>
  <c r="DL333" i="1"/>
  <c r="P333" i="2"/>
  <c r="DI271" i="1"/>
  <c r="G272" i="2"/>
  <c r="O272" i="2"/>
  <c r="CF355" i="1"/>
  <c r="CA355" i="1"/>
  <c r="CD355" i="1" s="1"/>
  <c r="H354" i="5" s="1"/>
  <c r="L354" i="5" s="1"/>
  <c r="CF164" i="1"/>
  <c r="CA164" i="1"/>
  <c r="CD164" i="1" s="1"/>
  <c r="H163" i="5" s="1"/>
  <c r="L163" i="5" s="1"/>
  <c r="DH104" i="1"/>
  <c r="F99" i="2"/>
  <c r="N99" i="2"/>
  <c r="CA54" i="1"/>
  <c r="CD54" i="1" s="1"/>
  <c r="H53" i="5" s="1"/>
  <c r="L53" i="5" s="1"/>
  <c r="CF54" i="1"/>
  <c r="CF145" i="1"/>
  <c r="CA145" i="1"/>
  <c r="CD145" i="1" s="1"/>
  <c r="H144" i="5" s="1"/>
  <c r="L144" i="5" s="1"/>
  <c r="DI93" i="1"/>
  <c r="O88" i="2"/>
  <c r="G88" i="2"/>
  <c r="DL96" i="1"/>
  <c r="P91" i="2"/>
  <c r="G157" i="2"/>
  <c r="O157" i="2"/>
  <c r="DI160" i="1"/>
  <c r="DL252" i="1"/>
  <c r="P251" i="2"/>
  <c r="O172" i="2"/>
  <c r="DI175" i="1"/>
  <c r="G172" i="2"/>
  <c r="CA65" i="1"/>
  <c r="CD65" i="1" s="1"/>
  <c r="H64" i="5" s="1"/>
  <c r="L64" i="5" s="1"/>
  <c r="CF65" i="1"/>
  <c r="CF314" i="1"/>
  <c r="CA314" i="1"/>
  <c r="CD314" i="1" s="1"/>
  <c r="H313" i="5" s="1"/>
  <c r="L313" i="5" s="1"/>
  <c r="DH145" i="1"/>
  <c r="N142" i="2"/>
  <c r="F142" i="2"/>
  <c r="DL107" i="1"/>
  <c r="P102" i="2"/>
  <c r="DH293" i="1"/>
  <c r="F294" i="2"/>
  <c r="N294" i="2"/>
  <c r="DL210" i="1"/>
  <c r="P208" i="2"/>
  <c r="CF338" i="1"/>
  <c r="CA338" i="1"/>
  <c r="CD338" i="1" s="1"/>
  <c r="H337" i="5" s="1"/>
  <c r="L337" i="5" s="1"/>
  <c r="DL310" i="1"/>
  <c r="P311" i="2"/>
  <c r="CF360" i="1"/>
  <c r="CA360" i="1"/>
  <c r="CD360" i="1" s="1"/>
  <c r="H359" i="5" s="1"/>
  <c r="L359" i="5" s="1"/>
  <c r="CF282" i="1"/>
  <c r="CA282" i="1"/>
  <c r="CD282" i="1" s="1"/>
  <c r="H281" i="5" s="1"/>
  <c r="L281" i="5" s="1"/>
  <c r="O153" i="2"/>
  <c r="G153" i="2"/>
  <c r="DI156" i="1"/>
  <c r="DI309" i="1"/>
  <c r="G310" i="2"/>
  <c r="O310" i="2"/>
  <c r="G79" i="2"/>
  <c r="DI84" i="1"/>
  <c r="O79" i="2"/>
  <c r="DL209" i="1"/>
  <c r="P207" i="2"/>
  <c r="CF210" i="1"/>
  <c r="CA210" i="1"/>
  <c r="CD210" i="1" s="1"/>
  <c r="H209" i="5" s="1"/>
  <c r="L209" i="5" s="1"/>
  <c r="DL323" i="1"/>
  <c r="P323" i="2"/>
  <c r="DL250" i="1"/>
  <c r="P248" i="2"/>
  <c r="G162" i="2"/>
  <c r="O162" i="2"/>
  <c r="DI165" i="1"/>
  <c r="CF190" i="1"/>
  <c r="CA190" i="1"/>
  <c r="CD190" i="1" s="1"/>
  <c r="H189" i="5" s="1"/>
  <c r="L189" i="5" s="1"/>
  <c r="P341" i="2"/>
  <c r="DL341" i="1"/>
  <c r="CF208" i="1"/>
  <c r="CA208" i="1"/>
  <c r="CD208" i="1" s="1"/>
  <c r="H207" i="5" s="1"/>
  <c r="L207" i="5" s="1"/>
  <c r="CF134" i="1"/>
  <c r="CA134" i="1"/>
  <c r="CD134" i="1" s="1"/>
  <c r="H133" i="5" s="1"/>
  <c r="L133" i="5" s="1"/>
  <c r="DL324" i="1"/>
  <c r="P324" i="2"/>
  <c r="DI184" i="1"/>
  <c r="G181" i="2"/>
  <c r="O181" i="2"/>
  <c r="F89" i="2"/>
  <c r="N89" i="2"/>
  <c r="DH94" i="1"/>
  <c r="BF416" i="1"/>
  <c r="CS9" i="1"/>
  <c r="CS416" i="1" s="1"/>
  <c r="CF197" i="1"/>
  <c r="CA197" i="1"/>
  <c r="CD197" i="1" s="1"/>
  <c r="H196" i="5" s="1"/>
  <c r="L196" i="5" s="1"/>
  <c r="DL152" i="1"/>
  <c r="P149" i="2"/>
  <c r="DH220" i="1"/>
  <c r="F218" i="2"/>
  <c r="N218" i="2"/>
  <c r="DI210" i="1"/>
  <c r="G208" i="2"/>
  <c r="O208" i="2"/>
  <c r="DH273" i="1"/>
  <c r="F274" i="2"/>
  <c r="N274" i="2"/>
  <c r="CF313" i="1"/>
  <c r="CA313" i="1"/>
  <c r="CD313" i="1" s="1"/>
  <c r="H312" i="5" s="1"/>
  <c r="L312" i="5" s="1"/>
  <c r="CF33" i="1"/>
  <c r="CA33" i="1"/>
  <c r="CD33" i="1" s="1"/>
  <c r="H32" i="5" s="1"/>
  <c r="L32" i="5" s="1"/>
  <c r="DL88" i="1"/>
  <c r="P83" i="2"/>
  <c r="G221" i="2"/>
  <c r="DI223" i="1"/>
  <c r="O221" i="2"/>
  <c r="DL168" i="1"/>
  <c r="P165" i="2"/>
  <c r="O78" i="2"/>
  <c r="DI83" i="1"/>
  <c r="G78" i="2"/>
  <c r="CA243" i="1"/>
  <c r="CD243" i="1" s="1"/>
  <c r="H242" i="5" s="1"/>
  <c r="L242" i="5" s="1"/>
  <c r="CF243" i="1"/>
  <c r="CF94" i="1"/>
  <c r="CA94" i="1"/>
  <c r="CD94" i="1" s="1"/>
  <c r="H93" i="5" s="1"/>
  <c r="L93" i="5" s="1"/>
  <c r="O150" i="2"/>
  <c r="DI153" i="1"/>
  <c r="G150" i="2"/>
  <c r="DI218" i="1"/>
  <c r="G216" i="2"/>
  <c r="O216" i="2"/>
  <c r="DH80" i="1"/>
  <c r="N75" i="2"/>
  <c r="F75" i="2"/>
  <c r="CF408" i="1"/>
  <c r="CA408" i="1"/>
  <c r="CD408" i="1" s="1"/>
  <c r="H407" i="5" s="1"/>
  <c r="L407" i="5" s="1"/>
  <c r="DH240" i="1"/>
  <c r="F238" i="2"/>
  <c r="N238" i="2"/>
  <c r="DL102" i="1"/>
  <c r="P97" i="2"/>
  <c r="O333" i="2"/>
  <c r="DI333" i="1"/>
  <c r="G333" i="2"/>
  <c r="F101" i="2"/>
  <c r="DH106" i="1"/>
  <c r="N101" i="2"/>
  <c r="G237" i="2"/>
  <c r="DI239" i="1"/>
  <c r="O237" i="2"/>
  <c r="O27" i="2"/>
  <c r="G27" i="2"/>
  <c r="DI33" i="1"/>
  <c r="G409" i="2"/>
  <c r="O409" i="2"/>
  <c r="DI408" i="1"/>
  <c r="CF187" i="1"/>
  <c r="CA187" i="1"/>
  <c r="CD187" i="1" s="1"/>
  <c r="H186" i="5" s="1"/>
  <c r="L186" i="5" s="1"/>
  <c r="CF317" i="1"/>
  <c r="CA317" i="1"/>
  <c r="CD317" i="1" s="1"/>
  <c r="H316" i="5" s="1"/>
  <c r="L316" i="5" s="1"/>
  <c r="CA127" i="1"/>
  <c r="CD127" i="1" s="1"/>
  <c r="H126" i="5" s="1"/>
  <c r="L126" i="5" s="1"/>
  <c r="CF127" i="1"/>
  <c r="CF388" i="1"/>
  <c r="CA388" i="1"/>
  <c r="CD388" i="1" s="1"/>
  <c r="H387" i="5" s="1"/>
  <c r="L387" i="5" s="1"/>
  <c r="CF150" i="1"/>
  <c r="CA150" i="1"/>
  <c r="CD150" i="1" s="1"/>
  <c r="H149" i="5" s="1"/>
  <c r="L149" i="5" s="1"/>
  <c r="O166" i="2"/>
  <c r="DI169" i="1"/>
  <c r="G166" i="2"/>
  <c r="DI107" i="1"/>
  <c r="G102" i="2"/>
  <c r="O102" i="2"/>
  <c r="DL402" i="1"/>
  <c r="P401" i="2"/>
  <c r="CF203" i="1"/>
  <c r="CA203" i="1"/>
  <c r="CD203" i="1" s="1"/>
  <c r="H202" i="5" s="1"/>
  <c r="L202" i="5" s="1"/>
  <c r="DL10" i="1"/>
  <c r="P4" i="2"/>
  <c r="G20" i="2"/>
  <c r="DI26" i="1"/>
  <c r="O20" i="2"/>
  <c r="P48" i="2"/>
  <c r="DL54" i="1"/>
  <c r="DL171" i="1"/>
  <c r="P168" i="2"/>
  <c r="DL368" i="1"/>
  <c r="P367" i="2"/>
  <c r="DI249" i="1"/>
  <c r="O247" i="2"/>
  <c r="G247" i="2"/>
  <c r="O189" i="2"/>
  <c r="DI192" i="1"/>
  <c r="G189" i="2"/>
  <c r="DL167" i="1"/>
  <c r="P164" i="2"/>
  <c r="DI255" i="1"/>
  <c r="O254" i="2"/>
  <c r="G254" i="2"/>
  <c r="DI339" i="1"/>
  <c r="G339" i="2"/>
  <c r="O339" i="2"/>
  <c r="DI324" i="1"/>
  <c r="O324" i="2"/>
  <c r="G324" i="2"/>
  <c r="CF394" i="1"/>
  <c r="CA394" i="1"/>
  <c r="CD394" i="1" s="1"/>
  <c r="H393" i="5" s="1"/>
  <c r="L393" i="5" s="1"/>
  <c r="CF319" i="1"/>
  <c r="CA319" i="1"/>
  <c r="CD319" i="1" s="1"/>
  <c r="H318" i="5" s="1"/>
  <c r="L318" i="5" s="1"/>
  <c r="F56" i="2"/>
  <c r="DH61" i="1"/>
  <c r="N56" i="2"/>
  <c r="DI88" i="1"/>
  <c r="O83" i="2"/>
  <c r="G83" i="2"/>
  <c r="O402" i="2"/>
  <c r="G402" i="2"/>
  <c r="DI403" i="1"/>
  <c r="DH105" i="1"/>
  <c r="N100" i="2"/>
  <c r="F100" i="2"/>
  <c r="DI164" i="1"/>
  <c r="O161" i="2"/>
  <c r="G161" i="2"/>
  <c r="P374" i="2"/>
  <c r="DL375" i="1"/>
  <c r="P253" i="2"/>
  <c r="DL254" i="1"/>
  <c r="CA235" i="1"/>
  <c r="CD235" i="1" s="1"/>
  <c r="H234" i="5" s="1"/>
  <c r="L234" i="5" s="1"/>
  <c r="CF235" i="1"/>
  <c r="CF168" i="1"/>
  <c r="CA168" i="1"/>
  <c r="CD168" i="1" s="1"/>
  <c r="H167" i="5" s="1"/>
  <c r="L167" i="5" s="1"/>
  <c r="DL385" i="1"/>
  <c r="P384" i="2"/>
  <c r="DH16" i="1"/>
  <c r="F10" i="2"/>
  <c r="N10" i="2"/>
  <c r="O62" i="2"/>
  <c r="G62" i="2"/>
  <c r="DI67" i="1"/>
  <c r="CA327" i="1"/>
  <c r="CD327" i="1" s="1"/>
  <c r="H326" i="5" s="1"/>
  <c r="L326" i="5" s="1"/>
  <c r="CF327" i="1"/>
  <c r="F85" i="2"/>
  <c r="N85" i="2"/>
  <c r="DH90" i="1"/>
  <c r="DI172" i="1"/>
  <c r="O169" i="2"/>
  <c r="G169" i="2"/>
  <c r="DL202" i="1"/>
  <c r="P199" i="2"/>
  <c r="CF299" i="1"/>
  <c r="CA299" i="1"/>
  <c r="CD299" i="1" s="1"/>
  <c r="H298" i="5" s="1"/>
  <c r="L298" i="5" s="1"/>
  <c r="O106" i="2"/>
  <c r="G106" i="2"/>
  <c r="DI110" i="1"/>
  <c r="CF196" i="1"/>
  <c r="CA196" i="1"/>
  <c r="CD196" i="1" s="1"/>
  <c r="H195" i="5" s="1"/>
  <c r="L195" i="5" s="1"/>
  <c r="DH48" i="1"/>
  <c r="N42" i="2"/>
  <c r="F42" i="2"/>
  <c r="DI252" i="1"/>
  <c r="O251" i="2"/>
  <c r="G251" i="2"/>
  <c r="N312" i="2"/>
  <c r="DH311" i="1"/>
  <c r="F312" i="2"/>
  <c r="DI387" i="1"/>
  <c r="G386" i="2"/>
  <c r="O386" i="2"/>
  <c r="DL292" i="1"/>
  <c r="P293" i="2"/>
  <c r="P316" i="2"/>
  <c r="DL315" i="1"/>
  <c r="DL246" i="1"/>
  <c r="P244" i="2"/>
  <c r="CF362" i="1"/>
  <c r="CA362" i="1"/>
  <c r="CD362" i="1" s="1"/>
  <c r="H361" i="5" s="1"/>
  <c r="L361" i="5" s="1"/>
  <c r="F301" i="2"/>
  <c r="N301" i="2"/>
  <c r="DH300" i="1"/>
  <c r="P359" i="2"/>
  <c r="DL360" i="1"/>
  <c r="DL340" i="1"/>
  <c r="P340" i="2"/>
  <c r="DI61" i="1"/>
  <c r="O56" i="2"/>
  <c r="G56" i="2"/>
  <c r="CF112" i="1"/>
  <c r="CA112" i="1"/>
  <c r="CD112" i="1" s="1"/>
  <c r="H111" i="5" s="1"/>
  <c r="L111" i="5" s="1"/>
  <c r="O183" i="2"/>
  <c r="DI186" i="1"/>
  <c r="G183" i="2"/>
  <c r="P171" i="2"/>
  <c r="DL174" i="1"/>
  <c r="CF103" i="1"/>
  <c r="CA103" i="1"/>
  <c r="CD103" i="1" s="1"/>
  <c r="H102" i="5" s="1"/>
  <c r="L102" i="5" s="1"/>
  <c r="CF357" i="1"/>
  <c r="CA357" i="1"/>
  <c r="CD357" i="1" s="1"/>
  <c r="H356" i="5" s="1"/>
  <c r="L356" i="5" s="1"/>
  <c r="CF274" i="1"/>
  <c r="CA274" i="1"/>
  <c r="CD274" i="1" s="1"/>
  <c r="H273" i="5" s="1"/>
  <c r="L273" i="5" s="1"/>
  <c r="O13" i="2"/>
  <c r="DI19" i="1"/>
  <c r="G13" i="2"/>
  <c r="N354" i="2"/>
  <c r="F354" i="2"/>
  <c r="DH355" i="1"/>
  <c r="CF121" i="1"/>
  <c r="CA121" i="1"/>
  <c r="CD121" i="1" s="1"/>
  <c r="H120" i="5" s="1"/>
  <c r="L120" i="5" s="1"/>
  <c r="DI18" i="1"/>
  <c r="G12" i="2"/>
  <c r="O12" i="2"/>
  <c r="BQ416" i="1"/>
  <c r="DD9" i="1"/>
  <c r="DD416" i="1" s="1"/>
  <c r="DH377" i="1"/>
  <c r="N376" i="2"/>
  <c r="F376" i="2"/>
  <c r="DL24" i="1"/>
  <c r="P18" i="2"/>
  <c r="DL289" i="1"/>
  <c r="P290" i="2"/>
  <c r="O47" i="2"/>
  <c r="G47" i="2"/>
  <c r="DI53" i="1"/>
  <c r="O67" i="2"/>
  <c r="G67" i="2"/>
  <c r="DI72" i="1"/>
  <c r="DL386" i="1"/>
  <c r="P385" i="2"/>
  <c r="DL224" i="1"/>
  <c r="P222" i="2"/>
  <c r="CF263" i="1"/>
  <c r="CA263" i="1"/>
  <c r="CD263" i="1" s="1"/>
  <c r="H262" i="5" s="1"/>
  <c r="L262" i="5" s="1"/>
  <c r="DL114" i="1"/>
  <c r="P111" i="2"/>
  <c r="N74" i="2"/>
  <c r="DH79" i="1"/>
  <c r="F74" i="2"/>
  <c r="CA31" i="1"/>
  <c r="CD31" i="1" s="1"/>
  <c r="H30" i="5" s="1"/>
  <c r="L30" i="5" s="1"/>
  <c r="CF31" i="1"/>
  <c r="DI307" i="1"/>
  <c r="O308" i="2"/>
  <c r="G308" i="2"/>
  <c r="O228" i="2"/>
  <c r="G228" i="2"/>
  <c r="DI230" i="1"/>
  <c r="DL205" i="1"/>
  <c r="P203" i="2"/>
  <c r="CF71" i="1"/>
  <c r="CA71" i="1"/>
  <c r="CD71" i="1" s="1"/>
  <c r="H70" i="5" s="1"/>
  <c r="L70" i="5" s="1"/>
  <c r="DL280" i="1"/>
  <c r="P281" i="2"/>
  <c r="DH161" i="1"/>
  <c r="F158" i="2"/>
  <c r="N158" i="2"/>
  <c r="G302" i="2"/>
  <c r="O302" i="2"/>
  <c r="DI301" i="1"/>
  <c r="N117" i="2"/>
  <c r="DH120" i="1"/>
  <c r="F117" i="2"/>
  <c r="N104" i="2"/>
  <c r="DH109" i="1"/>
  <c r="F104" i="2"/>
  <c r="CF44" i="1"/>
  <c r="CA44" i="1"/>
  <c r="CD44" i="1" s="1"/>
  <c r="H43" i="5" s="1"/>
  <c r="L43" i="5" s="1"/>
  <c r="DL37" i="1"/>
  <c r="P31" i="2"/>
  <c r="DH212" i="1"/>
  <c r="F210" i="2"/>
  <c r="N210" i="2"/>
  <c r="G65" i="2"/>
  <c r="DI70" i="1"/>
  <c r="O65" i="2"/>
  <c r="O227" i="2"/>
  <c r="DI229" i="1"/>
  <c r="G227" i="2"/>
  <c r="CF104" i="1"/>
  <c r="CA104" i="1"/>
  <c r="CD104" i="1" s="1"/>
  <c r="H103" i="5" s="1"/>
  <c r="L103" i="5" s="1"/>
  <c r="DI211" i="1"/>
  <c r="O209" i="2"/>
  <c r="G209" i="2"/>
  <c r="CJ9" i="1"/>
  <c r="CJ416" i="1" s="1"/>
  <c r="AW416" i="1"/>
  <c r="F78" i="2"/>
  <c r="N78" i="2"/>
  <c r="DH83" i="1"/>
  <c r="CA295" i="1"/>
  <c r="CD295" i="1" s="1"/>
  <c r="H294" i="5" s="1"/>
  <c r="L294" i="5" s="1"/>
  <c r="CF295" i="1"/>
  <c r="CF240" i="1"/>
  <c r="CA240" i="1"/>
  <c r="CD240" i="1" s="1"/>
  <c r="H239" i="5" s="1"/>
  <c r="L239" i="5" s="1"/>
  <c r="N363" i="2"/>
  <c r="F363" i="2"/>
  <c r="DH364" i="1"/>
  <c r="CF166" i="1"/>
  <c r="CA166" i="1"/>
  <c r="CD166" i="1" s="1"/>
  <c r="H165" i="5" s="1"/>
  <c r="L165" i="5" s="1"/>
  <c r="CA83" i="1"/>
  <c r="CD83" i="1" s="1"/>
  <c r="H82" i="5" s="1"/>
  <c r="L82" i="5" s="1"/>
  <c r="CF83" i="1"/>
  <c r="O59" i="2"/>
  <c r="G59" i="2"/>
  <c r="DI64" i="1"/>
  <c r="AU416" i="1"/>
  <c r="CH9" i="1"/>
  <c r="CH416" i="1" s="1"/>
  <c r="DL130" i="1"/>
  <c r="P127" i="2"/>
  <c r="O349" i="2"/>
  <c r="DI348" i="1"/>
  <c r="G349" i="2"/>
  <c r="P301" i="2"/>
  <c r="DL300" i="1"/>
  <c r="P173" i="2"/>
  <c r="DL176" i="1"/>
  <c r="DL61" i="1"/>
  <c r="P56" i="2"/>
  <c r="CA245" i="1"/>
  <c r="CD245" i="1" s="1"/>
  <c r="H244" i="5" s="1"/>
  <c r="L244" i="5" s="1"/>
  <c r="CF245" i="1"/>
  <c r="CA404" i="1"/>
  <c r="CD404" i="1" s="1"/>
  <c r="H403" i="5" s="1"/>
  <c r="L403" i="5" s="1"/>
  <c r="CF404" i="1"/>
  <c r="DI133" i="1"/>
  <c r="G130" i="2"/>
  <c r="O130" i="2"/>
  <c r="DL282" i="1"/>
  <c r="P283" i="2"/>
  <c r="CF55" i="1"/>
  <c r="CA55" i="1"/>
  <c r="CD55" i="1" s="1"/>
  <c r="H54" i="5" s="1"/>
  <c r="L54" i="5" s="1"/>
  <c r="CA211" i="1"/>
  <c r="CD211" i="1" s="1"/>
  <c r="H210" i="5" s="1"/>
  <c r="L210" i="5" s="1"/>
  <c r="CF211" i="1"/>
  <c r="O135" i="2"/>
  <c r="G135" i="2"/>
  <c r="DI138" i="1"/>
  <c r="DL255" i="1"/>
  <c r="P254" i="2"/>
  <c r="CF130" i="1"/>
  <c r="CA130" i="1"/>
  <c r="CD130" i="1" s="1"/>
  <c r="H129" i="5" s="1"/>
  <c r="L129" i="5" s="1"/>
  <c r="N308" i="2"/>
  <c r="F308" i="2"/>
  <c r="DH307" i="1"/>
  <c r="CA84" i="1"/>
  <c r="CD84" i="1" s="1"/>
  <c r="H83" i="5" s="1"/>
  <c r="L83" i="5" s="1"/>
  <c r="CF84" i="1"/>
  <c r="DL258" i="1"/>
  <c r="P257" i="2"/>
  <c r="CF42" i="1"/>
  <c r="CA42" i="1"/>
  <c r="CD42" i="1" s="1"/>
  <c r="H41" i="5" s="1"/>
  <c r="L41" i="5" s="1"/>
  <c r="DL396" i="1"/>
  <c r="P395" i="2"/>
  <c r="F224" i="2"/>
  <c r="N224" i="2"/>
  <c r="DH226" i="1"/>
  <c r="CF86" i="1"/>
  <c r="CA86" i="1"/>
  <c r="CD86" i="1" s="1"/>
  <c r="H85" i="5" s="1"/>
  <c r="L85" i="5" s="1"/>
  <c r="CF373" i="1"/>
  <c r="CA373" i="1"/>
  <c r="CD373" i="1" s="1"/>
  <c r="H372" i="5" s="1"/>
  <c r="L372" i="5" s="1"/>
  <c r="CF285" i="1"/>
  <c r="CA285" i="1"/>
  <c r="CD285" i="1" s="1"/>
  <c r="H284" i="5" s="1"/>
  <c r="L284" i="5" s="1"/>
  <c r="CA126" i="1"/>
  <c r="CD126" i="1" s="1"/>
  <c r="H125" i="5" s="1"/>
  <c r="L125" i="5" s="1"/>
  <c r="CF126" i="1"/>
  <c r="P27" i="2"/>
  <c r="DL33" i="1"/>
  <c r="CF204" i="1"/>
  <c r="CA204" i="1"/>
  <c r="CD204" i="1" s="1"/>
  <c r="H203" i="5" s="1"/>
  <c r="L203" i="5" s="1"/>
  <c r="G142" i="2"/>
  <c r="DI145" i="1"/>
  <c r="O142" i="2"/>
  <c r="P93" i="2"/>
  <c r="DL98" i="1"/>
  <c r="DL128" i="1"/>
  <c r="P125" i="2"/>
  <c r="O175" i="2"/>
  <c r="DI178" i="1"/>
  <c r="G175" i="2"/>
  <c r="P369" i="2"/>
  <c r="DL370" i="1"/>
  <c r="DI213" i="1"/>
  <c r="G211" i="2"/>
  <c r="O211" i="2"/>
  <c r="G30" i="2"/>
  <c r="DI36" i="1"/>
  <c r="O30" i="2"/>
  <c r="DI244" i="1"/>
  <c r="G242" i="2"/>
  <c r="O242" i="2"/>
  <c r="DH243" i="1"/>
  <c r="N241" i="2"/>
  <c r="F241" i="2"/>
  <c r="DH260" i="1"/>
  <c r="F259" i="2"/>
  <c r="N259" i="2"/>
  <c r="DH25" i="1"/>
  <c r="N19" i="2"/>
  <c r="F19" i="2"/>
  <c r="BB416" i="1"/>
  <c r="CO9" i="1"/>
  <c r="CO416" i="1" s="1"/>
  <c r="DL346" i="1"/>
  <c r="P347" i="2"/>
  <c r="O85" i="2"/>
  <c r="G85" i="2"/>
  <c r="DI90" i="1"/>
  <c r="DI21" i="1"/>
  <c r="G15" i="2"/>
  <c r="O15" i="2"/>
  <c r="G380" i="2"/>
  <c r="O380" i="2"/>
  <c r="DI381" i="1"/>
  <c r="DI182" i="1"/>
  <c r="G179" i="2"/>
  <c r="O179" i="2"/>
  <c r="CF66" i="1"/>
  <c r="CA66" i="1"/>
  <c r="CD66" i="1" s="1"/>
  <c r="H65" i="5" s="1"/>
  <c r="L65" i="5" s="1"/>
  <c r="G55" i="2"/>
  <c r="O55" i="2"/>
  <c r="DI60" i="1"/>
  <c r="F7" i="2"/>
  <c r="DH13" i="1"/>
  <c r="N7" i="2"/>
  <c r="DL344" i="1"/>
  <c r="P344" i="2"/>
  <c r="CF63" i="1"/>
  <c r="CA63" i="1"/>
  <c r="CD63" i="1" s="1"/>
  <c r="H62" i="5" s="1"/>
  <c r="L62" i="5" s="1"/>
  <c r="DL169" i="1"/>
  <c r="P166" i="2"/>
  <c r="G392" i="2"/>
  <c r="O392" i="2"/>
  <c r="DI393" i="1"/>
  <c r="DH179" i="1"/>
  <c r="F176" i="2"/>
  <c r="N176" i="2"/>
  <c r="O398" i="2"/>
  <c r="G398" i="2"/>
  <c r="DI399" i="1"/>
  <c r="CF334" i="1"/>
  <c r="CA334" i="1"/>
  <c r="CD334" i="1" s="1"/>
  <c r="H333" i="5" s="1"/>
  <c r="L333" i="5" s="1"/>
  <c r="DI142" i="1"/>
  <c r="O139" i="2"/>
  <c r="G139" i="2"/>
  <c r="DH256" i="1"/>
  <c r="N255" i="2"/>
  <c r="F255" i="2"/>
  <c r="I255" i="2" s="1"/>
  <c r="J255" i="2" s="1"/>
  <c r="K255" i="2" s="1"/>
  <c r="N316" i="2"/>
  <c r="DH315" i="1"/>
  <c r="F316" i="2"/>
  <c r="P332" i="2"/>
  <c r="DL332" i="1"/>
  <c r="DI187" i="1"/>
  <c r="O184" i="2"/>
  <c r="G184" i="2"/>
  <c r="CF193" i="1"/>
  <c r="CA193" i="1"/>
  <c r="CD193" i="1" s="1"/>
  <c r="H192" i="5" s="1"/>
  <c r="L192" i="5" s="1"/>
  <c r="DL220" i="1"/>
  <c r="P218" i="2"/>
  <c r="O329" i="2"/>
  <c r="DI329" i="1"/>
  <c r="G329" i="2"/>
  <c r="DL67" i="1"/>
  <c r="P62" i="2"/>
  <c r="G17" i="2"/>
  <c r="DI23" i="1"/>
  <c r="O17" i="2"/>
  <c r="CF45" i="1"/>
  <c r="CA45" i="1"/>
  <c r="CD45" i="1" s="1"/>
  <c r="H44" i="5" s="1"/>
  <c r="L44" i="5" s="1"/>
  <c r="DI113" i="1"/>
  <c r="O110" i="2"/>
  <c r="G110" i="2"/>
  <c r="CF255" i="1"/>
  <c r="CA255" i="1"/>
  <c r="CD255" i="1" s="1"/>
  <c r="H254" i="5" s="1"/>
  <c r="L254" i="5" s="1"/>
  <c r="CA114" i="1"/>
  <c r="CD114" i="1" s="1"/>
  <c r="H113" i="5" s="1"/>
  <c r="L113" i="5" s="1"/>
  <c r="CF114" i="1"/>
  <c r="DI261" i="1"/>
  <c r="G260" i="2"/>
  <c r="O260" i="2"/>
  <c r="CF40" i="1"/>
  <c r="CA40" i="1"/>
  <c r="CD40" i="1" s="1"/>
  <c r="H39" i="5" s="1"/>
  <c r="L39" i="5" s="1"/>
  <c r="N334" i="2"/>
  <c r="DH334" i="1"/>
  <c r="F334" i="2"/>
  <c r="N200" i="2"/>
  <c r="F200" i="2"/>
  <c r="DH203" i="1"/>
  <c r="O332" i="2"/>
  <c r="DI332" i="1"/>
  <c r="G332" i="2"/>
  <c r="DI317" i="1"/>
  <c r="G404" i="2"/>
  <c r="O404" i="2"/>
  <c r="DH88" i="1"/>
  <c r="N83" i="2"/>
  <c r="F83" i="2"/>
  <c r="CF28" i="1"/>
  <c r="CA28" i="1"/>
  <c r="CD28" i="1" s="1"/>
  <c r="H27" i="5" s="1"/>
  <c r="L27" i="5" s="1"/>
  <c r="DL377" i="1"/>
  <c r="P376" i="2"/>
  <c r="O214" i="2"/>
  <c r="DI216" i="1"/>
  <c r="G214" i="2"/>
  <c r="DI221" i="1"/>
  <c r="O219" i="2"/>
  <c r="G219" i="2"/>
  <c r="DI349" i="1"/>
  <c r="G350" i="2"/>
  <c r="O350" i="2"/>
  <c r="O297" i="2"/>
  <c r="G297" i="2"/>
  <c r="DI296" i="1"/>
  <c r="CF91" i="1"/>
  <c r="CA91" i="1"/>
  <c r="CD91" i="1" s="1"/>
  <c r="H90" i="5" s="1"/>
  <c r="L90" i="5" s="1"/>
  <c r="DL144" i="1"/>
  <c r="P141" i="2"/>
  <c r="O178" i="2"/>
  <c r="G178" i="2"/>
  <c r="DI181" i="1"/>
  <c r="DI194" i="1"/>
  <c r="O191" i="2"/>
  <c r="G191" i="2"/>
  <c r="O271" i="2"/>
  <c r="G271" i="2"/>
  <c r="DI270" i="1"/>
  <c r="P252" i="2"/>
  <c r="DL253" i="1"/>
  <c r="CA343" i="1"/>
  <c r="CD343" i="1" s="1"/>
  <c r="H342" i="5" s="1"/>
  <c r="L342" i="5" s="1"/>
  <c r="CF343" i="1"/>
  <c r="F299" i="2"/>
  <c r="N299" i="2"/>
  <c r="DH298" i="1"/>
  <c r="DI14" i="1"/>
  <c r="O8" i="2"/>
  <c r="G8" i="2"/>
  <c r="DH188" i="1"/>
  <c r="F185" i="2"/>
  <c r="N185" i="2"/>
  <c r="CA171" i="1"/>
  <c r="CD171" i="1" s="1"/>
  <c r="H170" i="5" s="1"/>
  <c r="L170" i="5" s="1"/>
  <c r="CF171" i="1"/>
  <c r="CF395" i="1"/>
  <c r="CA395" i="1"/>
  <c r="CD395" i="1" s="1"/>
  <c r="H394" i="5" s="1"/>
  <c r="L394" i="5" s="1"/>
  <c r="DL263" i="1"/>
  <c r="P262" i="2"/>
  <c r="P306" i="2"/>
  <c r="DL305" i="1"/>
  <c r="DL336" i="1"/>
  <c r="P337" i="2"/>
  <c r="G48" i="2"/>
  <c r="O48" i="2"/>
  <c r="DI54" i="1"/>
  <c r="DL94" i="1"/>
  <c r="P89" i="2"/>
  <c r="O176" i="2"/>
  <c r="DI179" i="1"/>
  <c r="G176" i="2"/>
  <c r="N265" i="2"/>
  <c r="F265" i="2"/>
  <c r="DH266" i="1"/>
  <c r="CN9" i="1"/>
  <c r="CN416" i="1" s="1"/>
  <c r="BA416" i="1"/>
  <c r="DH215" i="1"/>
  <c r="N213" i="2"/>
  <c r="F213" i="2"/>
  <c r="DL278" i="1"/>
  <c r="P279" i="2"/>
  <c r="F44" i="2"/>
  <c r="DH50" i="1"/>
  <c r="N44" i="2"/>
  <c r="DI147" i="1"/>
  <c r="O144" i="2"/>
  <c r="G144" i="2"/>
  <c r="CF128" i="1"/>
  <c r="CA128" i="1"/>
  <c r="CD128" i="1" s="1"/>
  <c r="H127" i="5" s="1"/>
  <c r="L127" i="5" s="1"/>
  <c r="DI112" i="1"/>
  <c r="G109" i="2"/>
  <c r="O109" i="2"/>
  <c r="DL400" i="1"/>
  <c r="P399" i="2"/>
  <c r="CF61" i="1"/>
  <c r="CA61" i="1"/>
  <c r="CD61" i="1" s="1"/>
  <c r="H60" i="5" s="1"/>
  <c r="L60" i="5" s="1"/>
  <c r="DL369" i="1"/>
  <c r="P368" i="2"/>
  <c r="DL206" i="1"/>
  <c r="P204" i="2"/>
  <c r="F288" i="2"/>
  <c r="N288" i="2"/>
  <c r="DH287" i="1"/>
  <c r="P370" i="2"/>
  <c r="DL371" i="1"/>
  <c r="CF189" i="1"/>
  <c r="CA189" i="1"/>
  <c r="CD189" i="1" s="1"/>
  <c r="H188" i="5" s="1"/>
  <c r="L188" i="5" s="1"/>
  <c r="DI327" i="1"/>
  <c r="G327" i="2"/>
  <c r="O327" i="2"/>
  <c r="G313" i="2"/>
  <c r="DI312" i="1"/>
  <c r="O313" i="2"/>
  <c r="CF123" i="1"/>
  <c r="CA123" i="1"/>
  <c r="CD123" i="1" s="1"/>
  <c r="H122" i="5" s="1"/>
  <c r="L122" i="5" s="1"/>
  <c r="G241" i="2"/>
  <c r="O241" i="2"/>
  <c r="DI243" i="1"/>
  <c r="DH132" i="1"/>
  <c r="F129" i="2"/>
  <c r="N129" i="2"/>
  <c r="DL158" i="1"/>
  <c r="P155" i="2"/>
  <c r="DH218" i="1"/>
  <c r="F216" i="2"/>
  <c r="I216" i="2" s="1"/>
  <c r="J216" i="2" s="1"/>
  <c r="K216" i="2" s="1"/>
  <c r="N216" i="2"/>
  <c r="CF221" i="1"/>
  <c r="CA221" i="1"/>
  <c r="CD221" i="1" s="1"/>
  <c r="H220" i="5" s="1"/>
  <c r="L220" i="5" s="1"/>
  <c r="DL207" i="1"/>
  <c r="P205" i="2"/>
  <c r="DL165" i="1"/>
  <c r="P162" i="2"/>
  <c r="CA356" i="1"/>
  <c r="CD356" i="1" s="1"/>
  <c r="H355" i="5" s="1"/>
  <c r="L355" i="5" s="1"/>
  <c r="CF356" i="1"/>
  <c r="O292" i="2"/>
  <c r="DI291" i="1"/>
  <c r="G292" i="2"/>
  <c r="CF324" i="1"/>
  <c r="CA324" i="1"/>
  <c r="CD324" i="1" s="1"/>
  <c r="H323" i="5" s="1"/>
  <c r="L323" i="5" s="1"/>
  <c r="DL197" i="1"/>
  <c r="P194" i="2"/>
  <c r="DI62" i="1"/>
  <c r="O57" i="2"/>
  <c r="G57" i="2"/>
  <c r="F256" i="2"/>
  <c r="N256" i="2"/>
  <c r="DH257" i="1"/>
  <c r="G133" i="2"/>
  <c r="DI136" i="1"/>
  <c r="O133" i="2"/>
  <c r="DL320" i="1"/>
  <c r="P320" i="2"/>
  <c r="F381" i="2"/>
  <c r="DH382" i="1"/>
  <c r="N381" i="2"/>
  <c r="DI247" i="1"/>
  <c r="G245" i="2"/>
  <c r="O245" i="2"/>
  <c r="N248" i="2"/>
  <c r="DH250" i="1"/>
  <c r="F248" i="2"/>
  <c r="F223" i="2"/>
  <c r="DH225" i="1"/>
  <c r="N223" i="2"/>
  <c r="DH60" i="1"/>
  <c r="F55" i="2"/>
  <c r="I55" i="2" s="1"/>
  <c r="J55" i="2" s="1"/>
  <c r="K55" i="2" s="1"/>
  <c r="N55" i="2"/>
  <c r="CA398" i="1"/>
  <c r="CD398" i="1" s="1"/>
  <c r="H397" i="5" s="1"/>
  <c r="L397" i="5" s="1"/>
  <c r="CF398" i="1"/>
  <c r="P233" i="2"/>
  <c r="DL235" i="1"/>
  <c r="O22" i="2"/>
  <c r="G22" i="2"/>
  <c r="DI28" i="1"/>
  <c r="CF402" i="1"/>
  <c r="CA402" i="1"/>
  <c r="CD402" i="1" s="1"/>
  <c r="H401" i="5" s="1"/>
  <c r="L401" i="5" s="1"/>
  <c r="DL153" i="1"/>
  <c r="P150" i="2"/>
  <c r="G198" i="2"/>
  <c r="DI201" i="1"/>
  <c r="O198" i="2"/>
  <c r="CF184" i="1"/>
  <c r="CA184" i="1"/>
  <c r="CD184" i="1" s="1"/>
  <c r="H183" i="5" s="1"/>
  <c r="L183" i="5" s="1"/>
  <c r="F275" i="2"/>
  <c r="N275" i="2"/>
  <c r="DH274" i="1"/>
  <c r="O51" i="2"/>
  <c r="G51" i="2"/>
  <c r="DI57" i="1"/>
  <c r="DI338" i="1"/>
  <c r="G338" i="2"/>
  <c r="O338" i="2"/>
  <c r="DH345" i="1"/>
  <c r="F346" i="2"/>
  <c r="I346" i="2" s="1"/>
  <c r="J346" i="2" s="1"/>
  <c r="K346" i="2" s="1"/>
  <c r="N346" i="2"/>
  <c r="DI212" i="1"/>
  <c r="G210" i="2"/>
  <c r="O210" i="2"/>
  <c r="DH126" i="1"/>
  <c r="N123" i="2"/>
  <c r="F123" i="2"/>
  <c r="O365" i="2"/>
  <c r="G365" i="2"/>
  <c r="DI366" i="1"/>
  <c r="DH20" i="1"/>
  <c r="N14" i="2"/>
  <c r="F14" i="2"/>
  <c r="DH340" i="1"/>
  <c r="F340" i="2"/>
  <c r="N340" i="2"/>
  <c r="DI227" i="1"/>
  <c r="O225" i="2"/>
  <c r="G225" i="2"/>
  <c r="DH223" i="1"/>
  <c r="N221" i="2"/>
  <c r="F221" i="2"/>
  <c r="I221" i="2" s="1"/>
  <c r="J221" i="2" s="1"/>
  <c r="K221" i="2" s="1"/>
  <c r="DI98" i="1"/>
  <c r="G93" i="2"/>
  <c r="O93" i="2"/>
  <c r="F276" i="2"/>
  <c r="DH275" i="1"/>
  <c r="N276" i="2"/>
  <c r="DL106" i="1"/>
  <c r="P101" i="2"/>
  <c r="F215" i="2"/>
  <c r="N215" i="2"/>
  <c r="DH217" i="1"/>
  <c r="DL113" i="1"/>
  <c r="P110" i="2"/>
  <c r="DI250" i="1"/>
  <c r="O248" i="2"/>
  <c r="G248" i="2"/>
  <c r="P308" i="2"/>
  <c r="DL307" i="1"/>
  <c r="DL242" i="1"/>
  <c r="P240" i="2"/>
  <c r="G43" i="2"/>
  <c r="DI49" i="1"/>
  <c r="O43" i="2"/>
  <c r="DI299" i="1"/>
  <c r="O300" i="2"/>
  <c r="G300" i="2"/>
  <c r="CF175" i="1"/>
  <c r="CA175" i="1"/>
  <c r="CD175" i="1" s="1"/>
  <c r="H174" i="5" s="1"/>
  <c r="L174" i="5" s="1"/>
  <c r="N140" i="2"/>
  <c r="DH143" i="1"/>
  <c r="F140" i="2"/>
  <c r="CF47" i="1"/>
  <c r="CA47" i="1"/>
  <c r="CD47" i="1" s="1"/>
  <c r="H46" i="5" s="1"/>
  <c r="L46" i="5" s="1"/>
  <c r="DL147" i="1"/>
  <c r="P144" i="2"/>
  <c r="DI297" i="1"/>
  <c r="O298" i="2"/>
  <c r="G298" i="2"/>
  <c r="N125" i="2"/>
  <c r="F125" i="2"/>
  <c r="DH128" i="1"/>
  <c r="DL295" i="1"/>
  <c r="P296" i="2"/>
  <c r="DI373" i="1"/>
  <c r="G372" i="2"/>
  <c r="O372" i="2"/>
  <c r="DL156" i="1"/>
  <c r="P153" i="2"/>
  <c r="DI278" i="1"/>
  <c r="G279" i="2"/>
  <c r="O279" i="2"/>
  <c r="CF309" i="1"/>
  <c r="CA309" i="1"/>
  <c r="CD309" i="1" s="1"/>
  <c r="H308" i="5" s="1"/>
  <c r="L308" i="5" s="1"/>
  <c r="DI406" i="1"/>
  <c r="G406" i="2"/>
  <c r="O406" i="2"/>
  <c r="N211" i="2"/>
  <c r="DH213" i="1"/>
  <c r="F211" i="2"/>
  <c r="I211" i="2" s="1"/>
  <c r="J211" i="2" s="1"/>
  <c r="K211" i="2" s="1"/>
  <c r="CA50" i="1"/>
  <c r="CD50" i="1" s="1"/>
  <c r="H49" i="5" s="1"/>
  <c r="L49" i="5" s="1"/>
  <c r="CF50" i="1"/>
  <c r="CF288" i="1"/>
  <c r="CA288" i="1"/>
  <c r="CD288" i="1" s="1"/>
  <c r="H287" i="5" s="1"/>
  <c r="L287" i="5" s="1"/>
  <c r="G122" i="2"/>
  <c r="O122" i="2"/>
  <c r="DI125" i="1"/>
  <c r="CA308" i="1"/>
  <c r="CD308" i="1" s="1"/>
  <c r="H307" i="5" s="1"/>
  <c r="L307" i="5" s="1"/>
  <c r="CF308" i="1"/>
  <c r="N135" i="2"/>
  <c r="DH138" i="1"/>
  <c r="F135" i="2"/>
  <c r="I135" i="2" s="1"/>
  <c r="J135" i="2" s="1"/>
  <c r="K135" i="2" s="1"/>
  <c r="P350" i="2"/>
  <c r="DL349" i="1"/>
  <c r="CF81" i="1"/>
  <c r="CA81" i="1"/>
  <c r="CD81" i="1" s="1"/>
  <c r="H80" i="5" s="1"/>
  <c r="L80" i="5" s="1"/>
  <c r="N311" i="2"/>
  <c r="F311" i="2"/>
  <c r="DH310" i="1"/>
  <c r="N303" i="2"/>
  <c r="DH302" i="1"/>
  <c r="F303" i="2"/>
  <c r="CF323" i="1"/>
  <c r="CA323" i="1"/>
  <c r="CD323" i="1" s="1"/>
  <c r="H322" i="5" s="1"/>
  <c r="L322" i="5" s="1"/>
  <c r="DL75" i="1"/>
  <c r="P70" i="2"/>
  <c r="F76" i="2"/>
  <c r="N76" i="2"/>
  <c r="DH81" i="1"/>
  <c r="DL304" i="1"/>
  <c r="P305" i="2"/>
  <c r="DH27" i="1"/>
  <c r="N21" i="2"/>
  <c r="F21" i="2"/>
  <c r="I21" i="2" s="1"/>
  <c r="J21" i="2" s="1"/>
  <c r="K21" i="2" s="1"/>
  <c r="DL41" i="1"/>
  <c r="P35" i="2"/>
  <c r="DL225" i="1"/>
  <c r="P223" i="2"/>
  <c r="P232" i="2"/>
  <c r="DL234" i="1"/>
  <c r="CF209" i="1"/>
  <c r="CA209" i="1"/>
  <c r="CD209" i="1" s="1"/>
  <c r="H208" i="5" s="1"/>
  <c r="L208" i="5" s="1"/>
  <c r="DH294" i="1"/>
  <c r="N295" i="2"/>
  <c r="F295" i="2"/>
  <c r="DI108" i="1"/>
  <c r="O103" i="2"/>
  <c r="G103" i="2"/>
  <c r="DI220" i="1"/>
  <c r="O218" i="2"/>
  <c r="G218" i="2"/>
  <c r="N386" i="2"/>
  <c r="F386" i="2"/>
  <c r="I386" i="2" s="1"/>
  <c r="J386" i="2" s="1"/>
  <c r="K386" i="2" s="1"/>
  <c r="DH387" i="1"/>
  <c r="P87" i="2"/>
  <c r="DL92" i="1"/>
  <c r="DL97" i="1"/>
  <c r="P92" i="2"/>
  <c r="DI130" i="1"/>
  <c r="O127" i="2"/>
  <c r="G127" i="2"/>
  <c r="DI122" i="1"/>
  <c r="O119" i="2"/>
  <c r="G119" i="2"/>
  <c r="DL82" i="1"/>
  <c r="P77" i="2"/>
  <c r="DL155" i="1"/>
  <c r="P152" i="2"/>
  <c r="CA201" i="1"/>
  <c r="CD201" i="1" s="1"/>
  <c r="H200" i="5" s="1"/>
  <c r="L200" i="5" s="1"/>
  <c r="CF201" i="1"/>
  <c r="CF115" i="1"/>
  <c r="CA115" i="1"/>
  <c r="CD115" i="1" s="1"/>
  <c r="H114" i="5" s="1"/>
  <c r="L114" i="5" s="1"/>
  <c r="CF352" i="1"/>
  <c r="CA352" i="1"/>
  <c r="CD352" i="1" s="1"/>
  <c r="H351" i="5" s="1"/>
  <c r="L351" i="5" s="1"/>
  <c r="DL70" i="1"/>
  <c r="P65" i="2"/>
  <c r="N31" i="2"/>
  <c r="F31" i="2"/>
  <c r="DH37" i="1"/>
  <c r="CF113" i="1"/>
  <c r="CA113" i="1"/>
  <c r="CD113" i="1" s="1"/>
  <c r="H112" i="5" s="1"/>
  <c r="L112" i="5" s="1"/>
  <c r="CF381" i="1"/>
  <c r="CA381" i="1"/>
  <c r="CD381" i="1" s="1"/>
  <c r="H380" i="5" s="1"/>
  <c r="L380" i="5" s="1"/>
  <c r="CA293" i="1"/>
  <c r="CD293" i="1" s="1"/>
  <c r="H292" i="5" s="1"/>
  <c r="L292" i="5" s="1"/>
  <c r="CF293" i="1"/>
  <c r="CA173" i="1"/>
  <c r="CD173" i="1" s="1"/>
  <c r="H172" i="5" s="1"/>
  <c r="L172" i="5" s="1"/>
  <c r="CF173" i="1"/>
  <c r="N347" i="2"/>
  <c r="F347" i="2"/>
  <c r="DH346" i="1"/>
  <c r="N310" i="2"/>
  <c r="F310" i="2"/>
  <c r="DH309" i="1"/>
  <c r="G384" i="2"/>
  <c r="O384" i="2"/>
  <c r="DI385" i="1"/>
  <c r="DL137" i="1"/>
  <c r="P134" i="2"/>
  <c r="CF250" i="1"/>
  <c r="CA250" i="1"/>
  <c r="CD250" i="1" s="1"/>
  <c r="H249" i="5" s="1"/>
  <c r="L249" i="5" s="1"/>
  <c r="N204" i="2"/>
  <c r="DH206" i="1"/>
  <c r="F204" i="2"/>
  <c r="CF306" i="1"/>
  <c r="CA306" i="1"/>
  <c r="CD306" i="1" s="1"/>
  <c r="H305" i="5" s="1"/>
  <c r="L305" i="5" s="1"/>
  <c r="N370" i="2"/>
  <c r="F370" i="2"/>
  <c r="DH371" i="1"/>
  <c r="DH397" i="1"/>
  <c r="N396" i="2"/>
  <c r="F396" i="2"/>
  <c r="O369" i="2"/>
  <c r="DI370" i="1"/>
  <c r="G369" i="2"/>
  <c r="DL39" i="1"/>
  <c r="P33" i="2"/>
  <c r="DI140" i="1"/>
  <c r="O137" i="2"/>
  <c r="G137" i="2"/>
  <c r="DH247" i="1"/>
  <c r="N245" i="2"/>
  <c r="F245" i="2"/>
  <c r="I245" i="2" s="1"/>
  <c r="J245" i="2" s="1"/>
  <c r="K245" i="2" s="1"/>
  <c r="DI340" i="1"/>
  <c r="O340" i="2"/>
  <c r="G340" i="2"/>
  <c r="DI68" i="1"/>
  <c r="G63" i="2"/>
  <c r="O63" i="2"/>
  <c r="CZ9" i="1"/>
  <c r="CZ416" i="1" s="1"/>
  <c r="BM416" i="1"/>
  <c r="DL306" i="1"/>
  <c r="P307" i="2"/>
  <c r="DH21" i="1"/>
  <c r="N15" i="2"/>
  <c r="F15" i="2"/>
  <c r="F208" i="2"/>
  <c r="I208" i="2" s="1"/>
  <c r="J208" i="2" s="1"/>
  <c r="K208" i="2" s="1"/>
  <c r="N208" i="2"/>
  <c r="Q208" i="2" s="1"/>
  <c r="R208" i="2" s="1"/>
  <c r="DH210" i="1"/>
  <c r="O136" i="2"/>
  <c r="DI139" i="1"/>
  <c r="G136" i="2"/>
  <c r="P319" i="2"/>
  <c r="DL319" i="1"/>
  <c r="F144" i="2"/>
  <c r="I144" i="2" s="1"/>
  <c r="J144" i="2" s="1"/>
  <c r="K144" i="2" s="1"/>
  <c r="N144" i="2"/>
  <c r="Q144" i="2" s="1"/>
  <c r="R144" i="2" s="1"/>
  <c r="DH147" i="1"/>
  <c r="P103" i="2"/>
  <c r="DL108" i="1"/>
  <c r="DH202" i="1"/>
  <c r="N199" i="2"/>
  <c r="F199" i="2"/>
  <c r="CF261" i="1"/>
  <c r="CA261" i="1"/>
  <c r="CD261" i="1" s="1"/>
  <c r="H260" i="5" s="1"/>
  <c r="L260" i="5" s="1"/>
  <c r="G294" i="2"/>
  <c r="DI293" i="1"/>
  <c r="O294" i="2"/>
  <c r="G95" i="2"/>
  <c r="DI100" i="1"/>
  <c r="O95" i="2"/>
  <c r="DH51" i="1"/>
  <c r="F45" i="2"/>
  <c r="N45" i="2"/>
  <c r="DH404" i="1"/>
  <c r="N403" i="2"/>
  <c r="F403" i="2"/>
  <c r="DI377" i="1"/>
  <c r="G376" i="2"/>
  <c r="O376" i="2"/>
  <c r="BV416" i="1"/>
  <c r="G3" i="2"/>
  <c r="DI9" i="1"/>
  <c r="O3" i="2"/>
  <c r="DH358" i="1"/>
  <c r="N357" i="2"/>
  <c r="F357" i="2"/>
  <c r="DL47" i="1"/>
  <c r="P41" i="2"/>
  <c r="DL49" i="1"/>
  <c r="P43" i="2"/>
  <c r="DI254" i="1"/>
  <c r="G253" i="2"/>
  <c r="O253" i="2"/>
  <c r="F40" i="2"/>
  <c r="N40" i="2"/>
  <c r="DH46" i="1"/>
  <c r="CA144" i="1"/>
  <c r="CD144" i="1" s="1"/>
  <c r="H143" i="5" s="1"/>
  <c r="L143" i="5" s="1"/>
  <c r="CF144" i="1"/>
  <c r="DH258" i="1"/>
  <c r="F257" i="2"/>
  <c r="N257" i="2"/>
  <c r="CF339" i="1"/>
  <c r="CA339" i="1"/>
  <c r="CD339" i="1" s="1"/>
  <c r="H338" i="5" s="1"/>
  <c r="L338" i="5" s="1"/>
  <c r="CF159" i="1"/>
  <c r="CA159" i="1"/>
  <c r="CD159" i="1" s="1"/>
  <c r="H158" i="5" s="1"/>
  <c r="L158" i="5" s="1"/>
  <c r="DH54" i="1"/>
  <c r="F48" i="2"/>
  <c r="N48" i="2"/>
  <c r="Q48" i="2" s="1"/>
  <c r="R48" i="2" s="1"/>
  <c r="P391" i="2"/>
  <c r="DL392" i="1"/>
  <c r="DH53" i="1"/>
  <c r="N47" i="2"/>
  <c r="F47" i="2"/>
  <c r="CQ9" i="1"/>
  <c r="CQ416" i="1" s="1"/>
  <c r="BD416" i="1"/>
  <c r="O126" i="2"/>
  <c r="DI129" i="1"/>
  <c r="G126" i="2"/>
  <c r="N352" i="2"/>
  <c r="F352" i="2"/>
  <c r="DH353" i="1"/>
  <c r="DL296" i="1"/>
  <c r="P297" i="2"/>
  <c r="N130" i="2"/>
  <c r="DH133" i="1"/>
  <c r="F130" i="2"/>
  <c r="CA199" i="1"/>
  <c r="CD199" i="1" s="1"/>
  <c r="H198" i="5" s="1"/>
  <c r="L198" i="5" s="1"/>
  <c r="CF199" i="1"/>
  <c r="CF176" i="1"/>
  <c r="CA176" i="1"/>
  <c r="CD176" i="1" s="1"/>
  <c r="H175" i="5" s="1"/>
  <c r="L175" i="5" s="1"/>
  <c r="CF98" i="1"/>
  <c r="CA98" i="1"/>
  <c r="CD98" i="1" s="1"/>
  <c r="H97" i="5" s="1"/>
  <c r="L97" i="5" s="1"/>
  <c r="P108" i="2"/>
  <c r="DL111" i="1"/>
  <c r="F25" i="2"/>
  <c r="I25" i="2" s="1"/>
  <c r="J25" i="2" s="1"/>
  <c r="K25" i="2" s="1"/>
  <c r="DH31" i="1"/>
  <c r="N25" i="2"/>
  <c r="DH178" i="1"/>
  <c r="F175" i="2"/>
  <c r="I175" i="2" s="1"/>
  <c r="J175" i="2" s="1"/>
  <c r="K175" i="2" s="1"/>
  <c r="N175" i="2"/>
  <c r="O141" i="2"/>
  <c r="G141" i="2"/>
  <c r="DI144" i="1"/>
  <c r="CF342" i="1"/>
  <c r="CA342" i="1"/>
  <c r="CD342" i="1" s="1"/>
  <c r="H341" i="5" s="1"/>
  <c r="L341" i="5" s="1"/>
  <c r="DL318" i="1"/>
  <c r="P318" i="2"/>
  <c r="CF160" i="1"/>
  <c r="CA160" i="1"/>
  <c r="CD160" i="1" s="1"/>
  <c r="H159" i="5" s="1"/>
  <c r="L159" i="5" s="1"/>
  <c r="DI336" i="1"/>
  <c r="G337" i="2"/>
  <c r="O337" i="2"/>
  <c r="DI321" i="1"/>
  <c r="O321" i="2"/>
  <c r="G321" i="2"/>
  <c r="DL87" i="1"/>
  <c r="P82" i="2"/>
  <c r="P109" i="2"/>
  <c r="DL112" i="1"/>
  <c r="CF57" i="1"/>
  <c r="CA57" i="1"/>
  <c r="CD57" i="1" s="1"/>
  <c r="H56" i="5" s="1"/>
  <c r="L56" i="5" s="1"/>
  <c r="CF82" i="1"/>
  <c r="CA82" i="1"/>
  <c r="CD82" i="1" s="1"/>
  <c r="H81" i="5" s="1"/>
  <c r="L81" i="5" s="1"/>
  <c r="P189" i="2"/>
  <c r="DL192" i="1"/>
  <c r="CF30" i="1"/>
  <c r="CA30" i="1"/>
  <c r="CD30" i="1" s="1"/>
  <c r="H29" i="5" s="1"/>
  <c r="L29" i="5" s="1"/>
  <c r="CF16" i="1"/>
  <c r="CA16" i="1"/>
  <c r="CD16" i="1" s="1"/>
  <c r="H15" i="5" s="1"/>
  <c r="L15" i="5" s="1"/>
  <c r="DL390" i="1"/>
  <c r="P389" i="2"/>
  <c r="CF60" i="1"/>
  <c r="CA60" i="1"/>
  <c r="CD60" i="1" s="1"/>
  <c r="H59" i="5" s="1"/>
  <c r="L59" i="5" s="1"/>
  <c r="DL23" i="1"/>
  <c r="P17" i="2"/>
  <c r="CF349" i="1"/>
  <c r="CA349" i="1"/>
  <c r="CD349" i="1" s="1"/>
  <c r="H348" i="5" s="1"/>
  <c r="L348" i="5" s="1"/>
  <c r="BO416" i="1"/>
  <c r="DB9" i="1"/>
  <c r="DB416" i="1" s="1"/>
  <c r="CF264" i="1"/>
  <c r="CA264" i="1"/>
  <c r="CD264" i="1" s="1"/>
  <c r="H263" i="5" s="1"/>
  <c r="L263" i="5" s="1"/>
  <c r="P202" i="2"/>
  <c r="DL204" i="1"/>
  <c r="G282" i="2"/>
  <c r="O282" i="2"/>
  <c r="DI281" i="1"/>
  <c r="DH209" i="1"/>
  <c r="F207" i="2"/>
  <c r="N207" i="2"/>
  <c r="O104" i="2"/>
  <c r="DI109" i="1"/>
  <c r="G104" i="2"/>
  <c r="N92" i="2"/>
  <c r="F92" i="2"/>
  <c r="DH97" i="1"/>
  <c r="DI82" i="1"/>
  <c r="G77" i="2"/>
  <c r="O77" i="2"/>
  <c r="P214" i="2"/>
  <c r="DL216" i="1"/>
  <c r="DI46" i="1"/>
  <c r="G40" i="2"/>
  <c r="O40" i="2"/>
  <c r="DH396" i="1"/>
  <c r="F395" i="2"/>
  <c r="N395" i="2"/>
  <c r="DL398" i="1"/>
  <c r="P397" i="2"/>
  <c r="CA365" i="1"/>
  <c r="CD365" i="1" s="1"/>
  <c r="H364" i="5" s="1"/>
  <c r="L364" i="5" s="1"/>
  <c r="CF365" i="1"/>
  <c r="DH219" i="1"/>
  <c r="N217" i="2"/>
  <c r="F217" i="2"/>
  <c r="G6" i="2"/>
  <c r="DI12" i="1"/>
  <c r="O6" i="2"/>
  <c r="CA399" i="1"/>
  <c r="CD399" i="1" s="1"/>
  <c r="H398" i="5" s="1"/>
  <c r="L398" i="5" s="1"/>
  <c r="CF399" i="1"/>
  <c r="DL397" i="1"/>
  <c r="P396" i="2"/>
  <c r="DH259" i="1"/>
  <c r="N258" i="2"/>
  <c r="F258" i="2"/>
  <c r="DL354" i="1"/>
  <c r="P353" i="2"/>
  <c r="G49" i="2"/>
  <c r="O49" i="2"/>
  <c r="DI55" i="1"/>
  <c r="P8" i="2"/>
  <c r="DL14" i="1"/>
  <c r="P169" i="2"/>
  <c r="DL172" i="1"/>
  <c r="N229" i="2"/>
  <c r="F229" i="2"/>
  <c r="I229" i="2" s="1"/>
  <c r="J229" i="2" s="1"/>
  <c r="K229" i="2" s="1"/>
  <c r="DH231" i="1"/>
  <c r="N72" i="2"/>
  <c r="F72" i="2"/>
  <c r="DH77" i="1"/>
  <c r="DI330" i="1"/>
  <c r="O330" i="2"/>
  <c r="G330" i="2"/>
  <c r="G81" i="2"/>
  <c r="O81" i="2"/>
  <c r="DI86" i="1"/>
  <c r="P114" i="2"/>
  <c r="DL117" i="1"/>
  <c r="CF14" i="1"/>
  <c r="CA14" i="1"/>
  <c r="CD14" i="1" s="1"/>
  <c r="H13" i="5" s="1"/>
  <c r="L13" i="5" s="1"/>
  <c r="CF239" i="1"/>
  <c r="CA239" i="1"/>
  <c r="CD239" i="1" s="1"/>
  <c r="H238" i="5" s="1"/>
  <c r="L238" i="5" s="1"/>
  <c r="N30" i="2"/>
  <c r="DH36" i="1"/>
  <c r="F30" i="2"/>
  <c r="I30" i="2" s="1"/>
  <c r="J30" i="2" s="1"/>
  <c r="K30" i="2" s="1"/>
  <c r="N88" i="2"/>
  <c r="DH93" i="1"/>
  <c r="F88" i="2"/>
  <c r="I88" i="2" s="1"/>
  <c r="J88" i="2" s="1"/>
  <c r="K88" i="2" s="1"/>
  <c r="G326" i="2"/>
  <c r="O326" i="2"/>
  <c r="DI326" i="1"/>
  <c r="DH176" i="1"/>
  <c r="F173" i="2"/>
  <c r="N173" i="2"/>
  <c r="DL48" i="1"/>
  <c r="P42" i="2"/>
  <c r="CF58" i="1"/>
  <c r="CA58" i="1"/>
  <c r="CD58" i="1" s="1"/>
  <c r="H57" i="5" s="1"/>
  <c r="L57" i="5" s="1"/>
  <c r="CF383" i="1"/>
  <c r="CA383" i="1"/>
  <c r="CD383" i="1" s="1"/>
  <c r="H382" i="5" s="1"/>
  <c r="L382" i="5" s="1"/>
  <c r="DI308" i="1"/>
  <c r="G309" i="2"/>
  <c r="O309" i="2"/>
  <c r="P355" i="2"/>
  <c r="DL356" i="1"/>
  <c r="DI56" i="1"/>
  <c r="G50" i="2"/>
  <c r="O50" i="2"/>
  <c r="CF287" i="1"/>
  <c r="CA287" i="1"/>
  <c r="CD287" i="1" s="1"/>
  <c r="H286" i="5" s="1"/>
  <c r="L286" i="5" s="1"/>
  <c r="P349" i="2"/>
  <c r="DL348" i="1"/>
  <c r="DN9" i="1"/>
  <c r="CB416" i="1"/>
  <c r="N12" i="2"/>
  <c r="DH18" i="1"/>
  <c r="F12" i="2"/>
  <c r="DL179" i="1"/>
  <c r="P176" i="2"/>
  <c r="CA51" i="1"/>
  <c r="CD51" i="1" s="1"/>
  <c r="H50" i="5" s="1"/>
  <c r="L50" i="5" s="1"/>
  <c r="CF51" i="1"/>
  <c r="F54" i="2"/>
  <c r="I54" i="2" s="1"/>
  <c r="J54" i="2" s="1"/>
  <c r="K54" i="2" s="1"/>
  <c r="N54" i="2"/>
  <c r="DH59" i="1"/>
  <c r="DL193" i="1"/>
  <c r="P190" i="2"/>
  <c r="DH148" i="1"/>
  <c r="F145" i="2"/>
  <c r="N145" i="2"/>
  <c r="O138" i="2"/>
  <c r="G138" i="2"/>
  <c r="DI141" i="1"/>
  <c r="CA154" i="1"/>
  <c r="CD154" i="1" s="1"/>
  <c r="H153" i="5" s="1"/>
  <c r="L153" i="5" s="1"/>
  <c r="CF154" i="1"/>
  <c r="CF213" i="1"/>
  <c r="CA213" i="1"/>
  <c r="CD213" i="1" s="1"/>
  <c r="H212" i="5" s="1"/>
  <c r="L212" i="5" s="1"/>
  <c r="DH56" i="1"/>
  <c r="F50" i="2"/>
  <c r="N50" i="2"/>
  <c r="N375" i="2"/>
  <c r="F375" i="2"/>
  <c r="DH376" i="1"/>
  <c r="CF254" i="1"/>
  <c r="CA254" i="1"/>
  <c r="CD254" i="1" s="1"/>
  <c r="H253" i="5" s="1"/>
  <c r="L253" i="5" s="1"/>
  <c r="DL359" i="1"/>
  <c r="P358" i="2"/>
  <c r="BH416" i="1"/>
  <c r="CU9" i="1"/>
  <c r="CU416" i="1" s="1"/>
  <c r="DL281" i="1"/>
  <c r="P282" i="2"/>
  <c r="DH320" i="1"/>
  <c r="N320" i="2"/>
  <c r="F320" i="2"/>
  <c r="CF246" i="1"/>
  <c r="CA246" i="1"/>
  <c r="CD246" i="1" s="1"/>
  <c r="H245" i="5" s="1"/>
  <c r="L245" i="5" s="1"/>
  <c r="DL138" i="1"/>
  <c r="P135" i="2"/>
  <c r="G318" i="2"/>
  <c r="O318" i="2"/>
  <c r="DI318" i="1"/>
  <c r="N9" i="2"/>
  <c r="F9" i="2"/>
  <c r="DH15" i="1"/>
  <c r="O195" i="2"/>
  <c r="DI198" i="1"/>
  <c r="G195" i="2"/>
  <c r="N171" i="2"/>
  <c r="F171" i="2"/>
  <c r="DH174" i="1"/>
  <c r="DH44" i="1"/>
  <c r="N38" i="2"/>
  <c r="F38" i="2"/>
  <c r="DL199" i="1"/>
  <c r="P196" i="2"/>
  <c r="AX416" i="1"/>
  <c r="CK9" i="1"/>
  <c r="CK416" i="1" s="1"/>
  <c r="CF389" i="1"/>
  <c r="CA389" i="1"/>
  <c r="CD389" i="1" s="1"/>
  <c r="H388" i="5" s="1"/>
  <c r="L388" i="5" s="1"/>
  <c r="CF371" i="1"/>
  <c r="CA371" i="1"/>
  <c r="CD371" i="1" s="1"/>
  <c r="H370" i="5" s="1"/>
  <c r="L370" i="5" s="1"/>
  <c r="P159" i="2"/>
  <c r="DL162" i="1"/>
  <c r="P66" i="2"/>
  <c r="DL71" i="1"/>
  <c r="N327" i="2"/>
  <c r="F327" i="2"/>
  <c r="DH327" i="1"/>
  <c r="P61" i="2"/>
  <c r="DL66" i="1"/>
  <c r="DL230" i="1"/>
  <c r="P228" i="2"/>
  <c r="DL69" i="1"/>
  <c r="P64" i="2"/>
  <c r="DL376" i="1"/>
  <c r="P375" i="2"/>
  <c r="DL381" i="1"/>
  <c r="P380" i="2"/>
  <c r="DL293" i="1"/>
  <c r="P294" i="2"/>
  <c r="DI126" i="1"/>
  <c r="O123" i="2"/>
  <c r="G123" i="2"/>
  <c r="BT416" i="1"/>
  <c r="DG9" i="1"/>
  <c r="DG416" i="1" s="1"/>
  <c r="DI292" i="1"/>
  <c r="O293" i="2"/>
  <c r="G293" i="2"/>
  <c r="DH350" i="1"/>
  <c r="F351" i="2"/>
  <c r="N351" i="2"/>
  <c r="DI362" i="1"/>
  <c r="O361" i="2"/>
  <c r="G361" i="2"/>
  <c r="DL173" i="1"/>
  <c r="P170" i="2"/>
  <c r="N34" i="2"/>
  <c r="F34" i="2"/>
  <c r="DH40" i="1"/>
  <c r="N36" i="2"/>
  <c r="DH42" i="1"/>
  <c r="F36" i="2"/>
  <c r="CA120" i="1"/>
  <c r="CD120" i="1" s="1"/>
  <c r="H119" i="5" s="1"/>
  <c r="L119" i="5" s="1"/>
  <c r="CF120" i="1"/>
  <c r="G131" i="2"/>
  <c r="DI134" i="1"/>
  <c r="O131" i="2"/>
  <c r="DL195" i="1"/>
  <c r="P192" i="2"/>
  <c r="DL45" i="1"/>
  <c r="P39" i="2"/>
  <c r="DI350" i="1"/>
  <c r="O351" i="2"/>
  <c r="G351" i="2"/>
  <c r="CA194" i="1"/>
  <c r="CD194" i="1" s="1"/>
  <c r="H193" i="5" s="1"/>
  <c r="L193" i="5" s="1"/>
  <c r="CF194" i="1"/>
  <c r="F409" i="2"/>
  <c r="I409" i="2" s="1"/>
  <c r="J409" i="2" s="1"/>
  <c r="K409" i="2" s="1"/>
  <c r="DH408" i="1"/>
  <c r="N409" i="2"/>
  <c r="CF279" i="1"/>
  <c r="CA279" i="1"/>
  <c r="CD279" i="1" s="1"/>
  <c r="H278" i="5" s="1"/>
  <c r="L278" i="5" s="1"/>
  <c r="CF384" i="1"/>
  <c r="CA384" i="1"/>
  <c r="CD384" i="1" s="1"/>
  <c r="H383" i="5" s="1"/>
  <c r="L383" i="5" s="1"/>
  <c r="DL302" i="1"/>
  <c r="P303" i="2"/>
  <c r="G188" i="2"/>
  <c r="O188" i="2"/>
  <c r="DI191" i="1"/>
  <c r="CA252" i="1"/>
  <c r="CD252" i="1" s="1"/>
  <c r="H251" i="5" s="1"/>
  <c r="L251" i="5" s="1"/>
  <c r="CF252" i="1"/>
  <c r="F392" i="2"/>
  <c r="I392" i="2" s="1"/>
  <c r="J392" i="2" s="1"/>
  <c r="K392" i="2" s="1"/>
  <c r="N392" i="2"/>
  <c r="DH393" i="1"/>
  <c r="DL76" i="1"/>
  <c r="P71" i="2"/>
  <c r="O368" i="2"/>
  <c r="G368" i="2"/>
  <c r="DI369" i="1"/>
  <c r="P57" i="2"/>
  <c r="DL62" i="1"/>
  <c r="DH249" i="1"/>
  <c r="N247" i="2"/>
  <c r="F247" i="2"/>
  <c r="I247" i="2" s="1"/>
  <c r="J247" i="2" s="1"/>
  <c r="K247" i="2" s="1"/>
  <c r="G342" i="2"/>
  <c r="DI342" i="1"/>
  <c r="O342" i="2"/>
  <c r="DL32" i="1"/>
  <c r="P26" i="2"/>
  <c r="N136" i="2"/>
  <c r="F136" i="2"/>
  <c r="DH139" i="1"/>
  <c r="O74" i="2"/>
  <c r="DI79" i="1"/>
  <c r="G74" i="2"/>
  <c r="O151" i="2"/>
  <c r="DI154" i="1"/>
  <c r="G151" i="2"/>
  <c r="DI392" i="1"/>
  <c r="G391" i="2"/>
  <c r="O391" i="2"/>
  <c r="N67" i="2"/>
  <c r="F67" i="2"/>
  <c r="I67" i="2" s="1"/>
  <c r="J67" i="2" s="1"/>
  <c r="K67" i="2" s="1"/>
  <c r="DH72" i="1"/>
  <c r="DL233" i="1"/>
  <c r="P231" i="2"/>
  <c r="CF74" i="1"/>
  <c r="CA74" i="1"/>
  <c r="CD74" i="1" s="1"/>
  <c r="H73" i="5" s="1"/>
  <c r="L73" i="5" s="1"/>
  <c r="DH343" i="1"/>
  <c r="F343" i="2"/>
  <c r="I343" i="2" s="1"/>
  <c r="J343" i="2" s="1"/>
  <c r="K343" i="2" s="1"/>
  <c r="N343" i="2"/>
  <c r="DL121" i="1"/>
  <c r="P118" i="2"/>
  <c r="O108" i="2"/>
  <c r="DI111" i="1"/>
  <c r="G108" i="2"/>
  <c r="DH197" i="1"/>
  <c r="N194" i="2"/>
  <c r="F194" i="2"/>
  <c r="DI74" i="1"/>
  <c r="O69" i="2"/>
  <c r="G69" i="2"/>
  <c r="DH356" i="1"/>
  <c r="F355" i="2"/>
  <c r="N355" i="2"/>
  <c r="F97" i="2"/>
  <c r="DH102" i="1"/>
  <c r="N97" i="2"/>
  <c r="N32" i="2"/>
  <c r="DH38" i="1"/>
  <c r="F32" i="2"/>
  <c r="DI166" i="1"/>
  <c r="O163" i="2"/>
  <c r="G163" i="2"/>
  <c r="DI91" i="1"/>
  <c r="G86" i="2"/>
  <c r="O86" i="2"/>
  <c r="DH254" i="1"/>
  <c r="N253" i="2"/>
  <c r="Q253" i="2" s="1"/>
  <c r="R253" i="2" s="1"/>
  <c r="F253" i="2"/>
  <c r="CF378" i="1"/>
  <c r="CA378" i="1"/>
  <c r="CD378" i="1" s="1"/>
  <c r="H377" i="5" s="1"/>
  <c r="L377" i="5" s="1"/>
  <c r="CF385" i="1"/>
  <c r="CA385" i="1"/>
  <c r="CD385" i="1" s="1"/>
  <c r="H384" i="5" s="1"/>
  <c r="L384" i="5" s="1"/>
  <c r="O64" i="2"/>
  <c r="G64" i="2"/>
  <c r="DI69" i="1"/>
  <c r="N116" i="2"/>
  <c r="F116" i="2"/>
  <c r="DH119" i="1"/>
  <c r="CA12" i="1"/>
  <c r="CD12" i="1" s="1"/>
  <c r="H11" i="5" s="1"/>
  <c r="L11" i="5" s="1"/>
  <c r="CF12" i="1"/>
  <c r="P157" i="2"/>
  <c r="DL160" i="1"/>
  <c r="DH151" i="1"/>
  <c r="N148" i="2"/>
  <c r="F148" i="2"/>
  <c r="DL256" i="1"/>
  <c r="P255" i="2"/>
  <c r="N138" i="2"/>
  <c r="F138" i="2"/>
  <c r="I138" i="2" s="1"/>
  <c r="J138" i="2" s="1"/>
  <c r="K138" i="2" s="1"/>
  <c r="DH141" i="1"/>
  <c r="DI383" i="1"/>
  <c r="O382" i="2"/>
  <c r="G382" i="2"/>
  <c r="DH314" i="1"/>
  <c r="F315" i="2"/>
  <c r="N315" i="2"/>
  <c r="G274" i="2"/>
  <c r="DI273" i="1"/>
  <c r="O274" i="2"/>
  <c r="CF192" i="1"/>
  <c r="CA192" i="1"/>
  <c r="CD192" i="1" s="1"/>
  <c r="H191" i="5" s="1"/>
  <c r="L191" i="5" s="1"/>
  <c r="N189" i="2"/>
  <c r="Q189" i="2" s="1"/>
  <c r="R189" i="2" s="1"/>
  <c r="F189" i="2"/>
  <c r="DH192" i="1"/>
  <c r="CF111" i="1"/>
  <c r="CA111" i="1"/>
  <c r="CD111" i="1" s="1"/>
  <c r="H110" i="5" s="1"/>
  <c r="L110" i="5" s="1"/>
  <c r="CF329" i="1"/>
  <c r="CA329" i="1"/>
  <c r="CD329" i="1" s="1"/>
  <c r="H328" i="5" s="1"/>
  <c r="L328" i="5" s="1"/>
  <c r="DI80" i="1"/>
  <c r="G75" i="2"/>
  <c r="O75" i="2"/>
  <c r="CF391" i="1"/>
  <c r="CA391" i="1"/>
  <c r="CD391" i="1" s="1"/>
  <c r="H390" i="5" s="1"/>
  <c r="L390" i="5" s="1"/>
  <c r="DL125" i="1"/>
  <c r="P122" i="2"/>
  <c r="CA21" i="1"/>
  <c r="CD21" i="1" s="1"/>
  <c r="H20" i="5" s="1"/>
  <c r="L20" i="5" s="1"/>
  <c r="CF21" i="1"/>
  <c r="DL241" i="1"/>
  <c r="P239" i="2"/>
  <c r="CF167" i="1"/>
  <c r="CA167" i="1"/>
  <c r="CD167" i="1" s="1"/>
  <c r="H166" i="5" s="1"/>
  <c r="L166" i="5" s="1"/>
  <c r="DI303" i="1"/>
  <c r="G304" i="2"/>
  <c r="O304" i="2"/>
  <c r="N39" i="2"/>
  <c r="F39" i="2"/>
  <c r="DH45" i="1"/>
  <c r="DL408" i="1"/>
  <c r="P409" i="2"/>
  <c r="DH110" i="1"/>
  <c r="N106" i="2"/>
  <c r="F106" i="2"/>
  <c r="O305" i="2"/>
  <c r="G305" i="2"/>
  <c r="DI304" i="1"/>
  <c r="DL379" i="1"/>
  <c r="P378" i="2"/>
  <c r="G158" i="2"/>
  <c r="DI161" i="1"/>
  <c r="O158" i="2"/>
  <c r="O155" i="2"/>
  <c r="G155" i="2"/>
  <c r="DI158" i="1"/>
  <c r="F110" i="2"/>
  <c r="I110" i="2" s="1"/>
  <c r="J110" i="2" s="1"/>
  <c r="K110" i="2" s="1"/>
  <c r="DH113" i="1"/>
  <c r="N110" i="2"/>
  <c r="Q110" i="2" s="1"/>
  <c r="R110" i="2" s="1"/>
  <c r="DL203" i="1"/>
  <c r="P200" i="2"/>
  <c r="CF337" i="1"/>
  <c r="CA337" i="1"/>
  <c r="CD337" i="1" s="1"/>
  <c r="H336" i="5" s="1"/>
  <c r="L336" i="5" s="1"/>
  <c r="F292" i="2"/>
  <c r="I292" i="2" s="1"/>
  <c r="J292" i="2" s="1"/>
  <c r="K292" i="2" s="1"/>
  <c r="DH291" i="1"/>
  <c r="N292" i="2"/>
  <c r="G146" i="2"/>
  <c r="DI149" i="1"/>
  <c r="O146" i="2"/>
  <c r="N235" i="2"/>
  <c r="DH237" i="1"/>
  <c r="F235" i="2"/>
  <c r="N267" i="2"/>
  <c r="F267" i="2"/>
  <c r="DH267" i="1"/>
  <c r="DH123" i="1"/>
  <c r="F120" i="2"/>
  <c r="N120" i="2"/>
  <c r="CF273" i="1"/>
  <c r="CA273" i="1"/>
  <c r="CD273" i="1" s="1"/>
  <c r="H272" i="5" s="1"/>
  <c r="L272" i="5" s="1"/>
  <c r="DL311" i="1"/>
  <c r="P312" i="2"/>
  <c r="CF141" i="1"/>
  <c r="CA141" i="1"/>
  <c r="CD141" i="1" s="1"/>
  <c r="H140" i="5" s="1"/>
  <c r="L140" i="5" s="1"/>
  <c r="F127" i="2"/>
  <c r="N127" i="2"/>
  <c r="Q127" i="2" s="1"/>
  <c r="R127" i="2" s="1"/>
  <c r="DH130" i="1"/>
  <c r="DH190" i="1"/>
  <c r="N187" i="2"/>
  <c r="F187" i="2"/>
  <c r="DL337" i="1"/>
  <c r="P407" i="2"/>
  <c r="DI275" i="1"/>
  <c r="O276" i="2"/>
  <c r="G276" i="2"/>
  <c r="CF48" i="1"/>
  <c r="CA48" i="1"/>
  <c r="CD48" i="1" s="1"/>
  <c r="H47" i="5" s="1"/>
  <c r="L47" i="5" s="1"/>
  <c r="CF27" i="1"/>
  <c r="CA27" i="1"/>
  <c r="CD27" i="1" s="1"/>
  <c r="H26" i="5" s="1"/>
  <c r="L26" i="5" s="1"/>
  <c r="BL416" i="1"/>
  <c r="CY9" i="1"/>
  <c r="CY416" i="1" s="1"/>
  <c r="CF177" i="1"/>
  <c r="CA177" i="1"/>
  <c r="CD177" i="1" s="1"/>
  <c r="H176" i="5" s="1"/>
  <c r="L176" i="5" s="1"/>
  <c r="CA139" i="1"/>
  <c r="CD139" i="1" s="1"/>
  <c r="H138" i="5" s="1"/>
  <c r="L138" i="5" s="1"/>
  <c r="CF139" i="1"/>
  <c r="DH276" i="1"/>
  <c r="F277" i="2"/>
  <c r="N277" i="2"/>
  <c r="G259" i="2"/>
  <c r="O259" i="2"/>
  <c r="DI260" i="1"/>
  <c r="DL382" i="1"/>
  <c r="P381" i="2"/>
  <c r="CF108" i="1"/>
  <c r="CA108" i="1"/>
  <c r="CD108" i="1" s="1"/>
  <c r="H107" i="5" s="1"/>
  <c r="L107" i="5" s="1"/>
  <c r="P180" i="2"/>
  <c r="DL183" i="1"/>
  <c r="DL83" i="1"/>
  <c r="P78" i="2"/>
  <c r="P95" i="2"/>
  <c r="DL100" i="1"/>
  <c r="F362" i="2"/>
  <c r="N362" i="2"/>
  <c r="DH363" i="1"/>
  <c r="CF354" i="1"/>
  <c r="CA354" i="1"/>
  <c r="CD354" i="1" s="1"/>
  <c r="H353" i="5" s="1"/>
  <c r="L353" i="5" s="1"/>
  <c r="CA253" i="1"/>
  <c r="CD253" i="1" s="1"/>
  <c r="H252" i="5" s="1"/>
  <c r="L252" i="5" s="1"/>
  <c r="CF253" i="1"/>
  <c r="O290" i="2"/>
  <c r="DI289" i="1"/>
  <c r="G290" i="2"/>
  <c r="DL151" i="1"/>
  <c r="P148" i="2"/>
  <c r="DL208" i="1"/>
  <c r="P206" i="2"/>
  <c r="N164" i="2"/>
  <c r="Q164" i="2" s="1"/>
  <c r="R164" i="2" s="1"/>
  <c r="T164" i="2" s="1"/>
  <c r="U164" i="2" s="1"/>
  <c r="F164" i="2"/>
  <c r="I164" i="2" s="1"/>
  <c r="J164" i="2" s="1"/>
  <c r="K164" i="2" s="1"/>
  <c r="DH167" i="1"/>
  <c r="O357" i="2"/>
  <c r="G357" i="2"/>
  <c r="DI358" i="1"/>
  <c r="CF142" i="1"/>
  <c r="CA142" i="1"/>
  <c r="CD142" i="1" s="1"/>
  <c r="H141" i="5" s="1"/>
  <c r="L141" i="5" s="1"/>
  <c r="DH125" i="1"/>
  <c r="F122" i="2"/>
  <c r="N122" i="2"/>
  <c r="DL51" i="1"/>
  <c r="P45" i="2"/>
  <c r="F336" i="2"/>
  <c r="N336" i="2"/>
  <c r="DH335" i="1"/>
  <c r="CF401" i="1"/>
  <c r="CA401" i="1"/>
  <c r="CD401" i="1" s="1"/>
  <c r="H400" i="5" s="1"/>
  <c r="L400" i="5" s="1"/>
  <c r="CF347" i="1"/>
  <c r="CA347" i="1"/>
  <c r="CD347" i="1" s="1"/>
  <c r="H346" i="5" s="1"/>
  <c r="L346" i="5" s="1"/>
  <c r="N119" i="2"/>
  <c r="Q119" i="2" s="1"/>
  <c r="R119" i="2" s="1"/>
  <c r="T119" i="2" s="1"/>
  <c r="U119" i="2" s="1"/>
  <c r="F119" i="2"/>
  <c r="I119" i="2" s="1"/>
  <c r="J119" i="2" s="1"/>
  <c r="K119" i="2" s="1"/>
  <c r="DH122" i="1"/>
  <c r="DL405" i="1"/>
  <c r="P405" i="2"/>
  <c r="F361" i="2"/>
  <c r="N361" i="2"/>
  <c r="DH362" i="1"/>
  <c r="DL213" i="1"/>
  <c r="P211" i="2"/>
  <c r="DL388" i="1"/>
  <c r="P387" i="2"/>
  <c r="DI43" i="1"/>
  <c r="O37" i="2"/>
  <c r="G37" i="2"/>
  <c r="CF346" i="1"/>
  <c r="CA346" i="1"/>
  <c r="CD346" i="1" s="1"/>
  <c r="H345" i="5" s="1"/>
  <c r="L345" i="5" s="1"/>
  <c r="DL182" i="1"/>
  <c r="P179" i="2"/>
  <c r="P398" i="2"/>
  <c r="DL399" i="1"/>
  <c r="DL16" i="1"/>
  <c r="P10" i="2"/>
  <c r="CF155" i="1"/>
  <c r="CA155" i="1"/>
  <c r="CD155" i="1" s="1"/>
  <c r="H154" i="5" s="1"/>
  <c r="L154" i="5" s="1"/>
  <c r="DI364" i="1"/>
  <c r="G363" i="2"/>
  <c r="O363" i="2"/>
  <c r="BR416" i="1"/>
  <c r="DE9" i="1"/>
  <c r="DE416" i="1" s="1"/>
  <c r="G311" i="2"/>
  <c r="O311" i="2"/>
  <c r="DI310" i="1"/>
  <c r="DH78" i="1"/>
  <c r="F73" i="2"/>
  <c r="N73" i="2"/>
  <c r="DL290" i="1"/>
  <c r="P291" i="2"/>
  <c r="O36" i="2"/>
  <c r="DI42" i="1"/>
  <c r="G36" i="2"/>
  <c r="F190" i="2"/>
  <c r="DH193" i="1"/>
  <c r="N190" i="2"/>
  <c r="Q190" i="2" s="1"/>
  <c r="R190" i="2" s="1"/>
  <c r="DL126" i="1"/>
  <c r="P123" i="2"/>
  <c r="DL29" i="1"/>
  <c r="P23" i="2"/>
  <c r="N146" i="2"/>
  <c r="DH149" i="1"/>
  <c r="F146" i="2"/>
  <c r="CF286" i="1"/>
  <c r="CA286" i="1"/>
  <c r="CD286" i="1" s="1"/>
  <c r="H285" i="5" s="1"/>
  <c r="L285" i="5" s="1"/>
  <c r="P361" i="2"/>
  <c r="DL362" i="1"/>
  <c r="DH163" i="1"/>
  <c r="N160" i="2"/>
  <c r="F160" i="2"/>
  <c r="DL166" i="1"/>
  <c r="P163" i="2"/>
  <c r="DL269" i="1"/>
  <c r="P270" i="2"/>
  <c r="DH216" i="1"/>
  <c r="N214" i="2"/>
  <c r="Q214" i="2" s="1"/>
  <c r="R214" i="2" s="1"/>
  <c r="F214" i="2"/>
  <c r="I214" i="2" s="1"/>
  <c r="J214" i="2" s="1"/>
  <c r="K214" i="2" s="1"/>
  <c r="DL283" i="1"/>
  <c r="P284" i="2"/>
  <c r="DH283" i="1"/>
  <c r="F284" i="2"/>
  <c r="I284" i="2" s="1"/>
  <c r="J284" i="2" s="1"/>
  <c r="K284" i="2" s="1"/>
  <c r="T284" i="2" s="1"/>
  <c r="U284" i="2" s="1"/>
  <c r="N284" i="2"/>
  <c r="Q284" i="2" s="1"/>
  <c r="R284" i="2" s="1"/>
  <c r="DH312" i="1"/>
  <c r="N313" i="2"/>
  <c r="F313" i="2"/>
  <c r="I313" i="2" s="1"/>
  <c r="J313" i="2" s="1"/>
  <c r="K313" i="2" s="1"/>
  <c r="DI276" i="1"/>
  <c r="G277" i="2"/>
  <c r="O277" i="2"/>
  <c r="G204" i="2"/>
  <c r="DI206" i="1"/>
  <c r="O204" i="2"/>
  <c r="O52" i="2"/>
  <c r="G52" i="2"/>
  <c r="DI58" i="1"/>
  <c r="F202" i="2"/>
  <c r="DH204" i="1"/>
  <c r="N202" i="2"/>
  <c r="N156" i="2"/>
  <c r="F156" i="2"/>
  <c r="DH159" i="1"/>
  <c r="DH297" i="1"/>
  <c r="F298" i="2"/>
  <c r="I298" i="2" s="1"/>
  <c r="J298" i="2" s="1"/>
  <c r="K298" i="2" s="1"/>
  <c r="N298" i="2"/>
  <c r="DL403" i="1"/>
  <c r="P402" i="2"/>
  <c r="F389" i="2"/>
  <c r="N389" i="2"/>
  <c r="DH390" i="1"/>
  <c r="DL186" i="1"/>
  <c r="P183" i="2"/>
  <c r="DH328" i="1"/>
  <c r="F328" i="2"/>
  <c r="N328" i="2"/>
  <c r="CF298" i="1"/>
  <c r="CA298" i="1"/>
  <c r="CD298" i="1" s="1"/>
  <c r="H297" i="5" s="1"/>
  <c r="L297" i="5" s="1"/>
  <c r="P136" i="2"/>
  <c r="DL139" i="1"/>
  <c r="DL122" i="1"/>
  <c r="P119" i="2"/>
  <c r="O322" i="2"/>
  <c r="G322" i="2"/>
  <c r="DI322" i="1"/>
  <c r="CA231" i="1"/>
  <c r="CD231" i="1" s="1"/>
  <c r="H230" i="5" s="1"/>
  <c r="L230" i="5" s="1"/>
  <c r="CF231" i="1"/>
  <c r="CF75" i="1"/>
  <c r="CA75" i="1"/>
  <c r="CD75" i="1" s="1"/>
  <c r="H74" i="5" s="1"/>
  <c r="L74" i="5" s="1"/>
  <c r="DI151" i="1"/>
  <c r="G148" i="2"/>
  <c r="O148" i="2"/>
  <c r="O156" i="2"/>
  <c r="G156" i="2"/>
  <c r="DI159" i="1"/>
  <c r="DL298" i="1"/>
  <c r="P299" i="2"/>
  <c r="F232" i="2"/>
  <c r="DH234" i="1"/>
  <c r="N232" i="2"/>
  <c r="CF222" i="1"/>
  <c r="CA222" i="1"/>
  <c r="CD222" i="1" s="1"/>
  <c r="H221" i="5" s="1"/>
  <c r="L221" i="5" s="1"/>
  <c r="F183" i="2"/>
  <c r="I183" i="2" s="1"/>
  <c r="J183" i="2" s="1"/>
  <c r="K183" i="2" s="1"/>
  <c r="DH186" i="1"/>
  <c r="N183" i="2"/>
  <c r="N52" i="2"/>
  <c r="F52" i="2"/>
  <c r="DH58" i="1"/>
  <c r="G125" i="2"/>
  <c r="DI128" i="1"/>
  <c r="O125" i="2"/>
  <c r="G152" i="2"/>
  <c r="O152" i="2"/>
  <c r="DI155" i="1"/>
  <c r="DH316" i="1"/>
  <c r="F317" i="2"/>
  <c r="N317" i="2"/>
  <c r="CF219" i="1"/>
  <c r="CA219" i="1"/>
  <c r="CD219" i="1" s="1"/>
  <c r="H218" i="5" s="1"/>
  <c r="L218" i="5" s="1"/>
  <c r="DL190" i="1"/>
  <c r="P187" i="2"/>
  <c r="DH303" i="1"/>
  <c r="F304" i="2"/>
  <c r="I304" i="2" s="1"/>
  <c r="J304" i="2" s="1"/>
  <c r="K304" i="2" s="1"/>
  <c r="N304" i="2"/>
  <c r="DL262" i="1"/>
  <c r="P261" i="2"/>
  <c r="DH112" i="1"/>
  <c r="N109" i="2"/>
  <c r="F109" i="2"/>
  <c r="I109" i="2" s="1"/>
  <c r="J109" i="2" s="1"/>
  <c r="K109" i="2" s="1"/>
  <c r="DO9" i="1"/>
  <c r="CC416" i="1"/>
  <c r="F293" i="2"/>
  <c r="I293" i="2" s="1"/>
  <c r="J293" i="2" s="1"/>
  <c r="K293" i="2" s="1"/>
  <c r="T293" i="2" s="1"/>
  <c r="U293" i="2" s="1"/>
  <c r="DH292" i="1"/>
  <c r="N293" i="2"/>
  <c r="Q293" i="2" s="1"/>
  <c r="R293" i="2" s="1"/>
  <c r="DH71" i="1"/>
  <c r="N66" i="2"/>
  <c r="F66" i="2"/>
  <c r="CF165" i="1"/>
  <c r="CA165" i="1"/>
  <c r="CD165" i="1" s="1"/>
  <c r="H164" i="5" s="1"/>
  <c r="L164" i="5" s="1"/>
  <c r="DL249" i="1"/>
  <c r="P247" i="2"/>
  <c r="N359" i="2"/>
  <c r="DH360" i="1"/>
  <c r="F359" i="2"/>
  <c r="BE416" i="1"/>
  <c r="CR9" i="1"/>
  <c r="CR416" i="1" s="1"/>
  <c r="P310" i="2"/>
  <c r="DL309" i="1"/>
  <c r="P241" i="2"/>
  <c r="DL243" i="1"/>
  <c r="G379" i="2"/>
  <c r="DI380" i="1"/>
  <c r="O379" i="2"/>
  <c r="DL228" i="1"/>
  <c r="P226" i="2"/>
  <c r="CF106" i="1"/>
  <c r="CA106" i="1"/>
  <c r="CD106" i="1" s="1"/>
  <c r="H105" i="5" s="1"/>
  <c r="L105" i="5" s="1"/>
  <c r="CF316" i="1"/>
  <c r="CA316" i="1"/>
  <c r="CD316" i="1" s="1"/>
  <c r="H315" i="5" s="1"/>
  <c r="L315" i="5" s="1"/>
  <c r="DL223" i="1"/>
  <c r="P221" i="2"/>
  <c r="DH115" i="1"/>
  <c r="N112" i="2"/>
  <c r="F112" i="2"/>
  <c r="DI123" i="1"/>
  <c r="O120" i="2"/>
  <c r="G120" i="2"/>
  <c r="DH164" i="1"/>
  <c r="F161" i="2"/>
  <c r="I161" i="2" s="1"/>
  <c r="J161" i="2" s="1"/>
  <c r="K161" i="2" s="1"/>
  <c r="N161" i="2"/>
  <c r="DI106" i="1"/>
  <c r="O101" i="2"/>
  <c r="G101" i="2"/>
  <c r="DL64" i="1"/>
  <c r="P59" i="2"/>
  <c r="N246" i="2"/>
  <c r="F246" i="2"/>
  <c r="DH248" i="1"/>
  <c r="G230" i="2"/>
  <c r="DI232" i="1"/>
  <c r="O230" i="2"/>
  <c r="O252" i="2"/>
  <c r="DI253" i="1"/>
  <c r="G252" i="2"/>
  <c r="CF136" i="1"/>
  <c r="CA136" i="1"/>
  <c r="CD136" i="1" s="1"/>
  <c r="H135" i="5" s="1"/>
  <c r="L135" i="5" s="1"/>
  <c r="DL257" i="1"/>
  <c r="P256" i="2"/>
  <c r="DL120" i="1"/>
  <c r="P117" i="2"/>
  <c r="DI99" i="1"/>
  <c r="O94" i="2"/>
  <c r="G94" i="2"/>
  <c r="DH62" i="1"/>
  <c r="F57" i="2"/>
  <c r="I57" i="2" s="1"/>
  <c r="J57" i="2" s="1"/>
  <c r="K57" i="2" s="1"/>
  <c r="N57" i="2"/>
  <c r="Q57" i="2" s="1"/>
  <c r="R57" i="2" s="1"/>
  <c r="CA232" i="1"/>
  <c r="CD232" i="1" s="1"/>
  <c r="H231" i="5" s="1"/>
  <c r="L231" i="5" s="1"/>
  <c r="CF232" i="1"/>
  <c r="DH173" i="1"/>
  <c r="F170" i="2"/>
  <c r="N170" i="2"/>
  <c r="DI311" i="1"/>
  <c r="O312" i="2"/>
  <c r="G312" i="2"/>
  <c r="CF359" i="1"/>
  <c r="CA359" i="1"/>
  <c r="CD359" i="1" s="1"/>
  <c r="H358" i="5" s="1"/>
  <c r="L358" i="5" s="1"/>
  <c r="P330" i="2"/>
  <c r="DL330" i="1"/>
  <c r="CF257" i="1"/>
  <c r="CA257" i="1"/>
  <c r="CD257" i="1" s="1"/>
  <c r="H256" i="5" s="1"/>
  <c r="L256" i="5" s="1"/>
  <c r="DL27" i="1"/>
  <c r="P21" i="2"/>
  <c r="P67" i="2"/>
  <c r="DL72" i="1"/>
  <c r="CF180" i="1"/>
  <c r="CA180" i="1"/>
  <c r="CD180" i="1" s="1"/>
  <c r="H179" i="5" s="1"/>
  <c r="L179" i="5" s="1"/>
  <c r="CF38" i="1"/>
  <c r="CA38" i="1"/>
  <c r="CD38" i="1" s="1"/>
  <c r="H37" i="5" s="1"/>
  <c r="L37" i="5" s="1"/>
  <c r="G159" i="2"/>
  <c r="O159" i="2"/>
  <c r="DI162" i="1"/>
  <c r="DI219" i="1"/>
  <c r="O217" i="2"/>
  <c r="G217" i="2"/>
  <c r="DI45" i="1"/>
  <c r="G39" i="2"/>
  <c r="O39" i="2"/>
  <c r="DL338" i="1"/>
  <c r="P338" i="2"/>
  <c r="DH392" i="1"/>
  <c r="N391" i="2"/>
  <c r="Q391" i="2" s="1"/>
  <c r="R391" i="2" s="1"/>
  <c r="F391" i="2"/>
  <c r="I391" i="2" s="1"/>
  <c r="J391" i="2" s="1"/>
  <c r="K391" i="2" s="1"/>
  <c r="CA24" i="1"/>
  <c r="CD24" i="1" s="1"/>
  <c r="H23" i="5" s="1"/>
  <c r="L23" i="5" s="1"/>
  <c r="CF24" i="1"/>
  <c r="DH140" i="1"/>
  <c r="F137" i="2"/>
  <c r="I137" i="2" s="1"/>
  <c r="J137" i="2" s="1"/>
  <c r="K137" i="2" s="1"/>
  <c r="N137" i="2"/>
  <c r="CF170" i="1"/>
  <c r="CA170" i="1"/>
  <c r="CD170" i="1" s="1"/>
  <c r="H169" i="5" s="1"/>
  <c r="L169" i="5" s="1"/>
  <c r="DL365" i="1"/>
  <c r="P364" i="2"/>
  <c r="DL277" i="1"/>
  <c r="P278" i="2"/>
  <c r="DH111" i="1"/>
  <c r="F108" i="2"/>
  <c r="I108" i="2" s="1"/>
  <c r="J108" i="2" s="1"/>
  <c r="K108" i="2" s="1"/>
  <c r="N108" i="2"/>
  <c r="DH157" i="1"/>
  <c r="F154" i="2"/>
  <c r="N154" i="2"/>
  <c r="G299" i="2"/>
  <c r="DI298" i="1"/>
  <c r="O299" i="2"/>
  <c r="CF95" i="1"/>
  <c r="CA95" i="1"/>
  <c r="CD95" i="1" s="1"/>
  <c r="H94" i="5" s="1"/>
  <c r="L94" i="5" s="1"/>
  <c r="CF133" i="1"/>
  <c r="CA133" i="1"/>
  <c r="CD133" i="1" s="1"/>
  <c r="H132" i="5" s="1"/>
  <c r="L132" i="5" s="1"/>
  <c r="N177" i="2"/>
  <c r="F177" i="2"/>
  <c r="DH180" i="1"/>
  <c r="DH391" i="1"/>
  <c r="N390" i="2"/>
  <c r="F390" i="2"/>
  <c r="DI215" i="1"/>
  <c r="G213" i="2"/>
  <c r="O213" i="2"/>
  <c r="G96" i="2"/>
  <c r="O96" i="2"/>
  <c r="DI101" i="1"/>
  <c r="CF386" i="1"/>
  <c r="CA386" i="1"/>
  <c r="CD386" i="1" s="1"/>
  <c r="H385" i="5" s="1"/>
  <c r="L385" i="5" s="1"/>
  <c r="DL35" i="1"/>
  <c r="P29" i="2"/>
  <c r="CA59" i="1"/>
  <c r="CD59" i="1" s="1"/>
  <c r="H58" i="5" s="1"/>
  <c r="L58" i="5" s="1"/>
  <c r="CF59" i="1"/>
  <c r="F179" i="2"/>
  <c r="I179" i="2" s="1"/>
  <c r="J179" i="2" s="1"/>
  <c r="K179" i="2" s="1"/>
  <c r="N179" i="2"/>
  <c r="Q179" i="2" s="1"/>
  <c r="R179" i="2" s="1"/>
  <c r="DH182" i="1"/>
  <c r="O220" i="2"/>
  <c r="G220" i="2"/>
  <c r="DI222" i="1"/>
  <c r="DH155" i="1"/>
  <c r="F152" i="2"/>
  <c r="N152" i="2"/>
  <c r="Q152" i="2" s="1"/>
  <c r="R152" i="2" s="1"/>
  <c r="DL226" i="1"/>
  <c r="P224" i="2"/>
  <c r="CF244" i="1"/>
  <c r="CA244" i="1"/>
  <c r="CD244" i="1" s="1"/>
  <c r="H243" i="5" s="1"/>
  <c r="L243" i="5" s="1"/>
  <c r="CF278" i="1"/>
  <c r="CA278" i="1"/>
  <c r="CD278" i="1" s="1"/>
  <c r="H277" i="5" s="1"/>
  <c r="L277" i="5" s="1"/>
  <c r="CF132" i="1"/>
  <c r="CA132" i="1"/>
  <c r="CD132" i="1" s="1"/>
  <c r="H131" i="5" s="1"/>
  <c r="L131" i="5" s="1"/>
  <c r="G194" i="2"/>
  <c r="DI197" i="1"/>
  <c r="O194" i="2"/>
  <c r="G364" i="2"/>
  <c r="DI365" i="1"/>
  <c r="O364" i="2"/>
  <c r="CF62" i="1"/>
  <c r="CA62" i="1"/>
  <c r="CD62" i="1" s="1"/>
  <c r="H61" i="5" s="1"/>
  <c r="L61" i="5" s="1"/>
  <c r="DI203" i="1"/>
  <c r="O200" i="2"/>
  <c r="G200" i="2"/>
  <c r="CF256" i="1"/>
  <c r="CA256" i="1"/>
  <c r="CD256" i="1" s="1"/>
  <c r="H255" i="5" s="1"/>
  <c r="L255" i="5" s="1"/>
  <c r="DH330" i="1"/>
  <c r="F330" i="2"/>
  <c r="N330" i="2"/>
  <c r="Q330" i="2" s="1"/>
  <c r="R330" i="2" s="1"/>
  <c r="CF396" i="1"/>
  <c r="CA396" i="1"/>
  <c r="CD396" i="1" s="1"/>
  <c r="H395" i="5" s="1"/>
  <c r="L395" i="5" s="1"/>
  <c r="CF258" i="1"/>
  <c r="CA258" i="1"/>
  <c r="CD258" i="1" s="1"/>
  <c r="H257" i="5" s="1"/>
  <c r="L257" i="5" s="1"/>
  <c r="CF179" i="1"/>
  <c r="CA179" i="1"/>
  <c r="CD179" i="1" s="1"/>
  <c r="H178" i="5" s="1"/>
  <c r="L178" i="5" s="1"/>
  <c r="CA318" i="1"/>
  <c r="CD318" i="1" s="1"/>
  <c r="H317" i="5" s="1"/>
  <c r="L317" i="5" s="1"/>
  <c r="CF318" i="1"/>
  <c r="DL355" i="1"/>
  <c r="P354" i="2"/>
  <c r="DI103" i="1"/>
  <c r="G98" i="2"/>
  <c r="O98" i="2"/>
  <c r="F6" i="2"/>
  <c r="I6" i="2" s="1"/>
  <c r="J6" i="2" s="1"/>
  <c r="K6" i="2" s="1"/>
  <c r="DH12" i="1"/>
  <c r="N6" i="2"/>
  <c r="F27" i="2"/>
  <c r="I27" i="2" s="1"/>
  <c r="J27" i="2" s="1"/>
  <c r="K27" i="2" s="1"/>
  <c r="T27" i="2" s="1"/>
  <c r="U27" i="2" s="1"/>
  <c r="N27" i="2"/>
  <c r="Q27" i="2" s="1"/>
  <c r="R27" i="2" s="1"/>
  <c r="DH33" i="1"/>
  <c r="CF137" i="1"/>
  <c r="CA137" i="1"/>
  <c r="CD137" i="1" s="1"/>
  <c r="H136" i="5" s="1"/>
  <c r="L136" i="5" s="1"/>
  <c r="CA23" i="1"/>
  <c r="CD23" i="1" s="1"/>
  <c r="H22" i="5" s="1"/>
  <c r="L22" i="5" s="1"/>
  <c r="CF23" i="1"/>
  <c r="DL57" i="1"/>
  <c r="P51" i="2"/>
  <c r="DI344" i="1"/>
  <c r="G344" i="2"/>
  <c r="O344" i="2"/>
  <c r="DH19" i="1"/>
  <c r="F13" i="2"/>
  <c r="I13" i="2" s="1"/>
  <c r="J13" i="2" s="1"/>
  <c r="K13" i="2" s="1"/>
  <c r="N13" i="2"/>
  <c r="CA350" i="1"/>
  <c r="CD350" i="1" s="1"/>
  <c r="H349" i="5" s="1"/>
  <c r="L349" i="5" s="1"/>
  <c r="CF350" i="1"/>
  <c r="DI50" i="1"/>
  <c r="G44" i="2"/>
  <c r="O44" i="2"/>
  <c r="CA161" i="1"/>
  <c r="CD161" i="1" s="1"/>
  <c r="H160" i="5" s="1"/>
  <c r="L160" i="5" s="1"/>
  <c r="CF161" i="1"/>
  <c r="P227" i="2"/>
  <c r="DL229" i="1"/>
  <c r="G174" i="2"/>
  <c r="O174" i="2"/>
  <c r="DI177" i="1"/>
  <c r="DH333" i="1"/>
  <c r="F333" i="2"/>
  <c r="I333" i="2" s="1"/>
  <c r="J333" i="2" s="1"/>
  <c r="K333" i="2" s="1"/>
  <c r="N333" i="2"/>
  <c r="Q333" i="2" s="1"/>
  <c r="R333" i="2" s="1"/>
  <c r="DI183" i="1"/>
  <c r="G180" i="2"/>
  <c r="O180" i="2"/>
  <c r="DL406" i="1"/>
  <c r="P406" i="2"/>
  <c r="F318" i="2"/>
  <c r="I318" i="2" s="1"/>
  <c r="J318" i="2" s="1"/>
  <c r="K318" i="2" s="1"/>
  <c r="DH318" i="1"/>
  <c r="N318" i="2"/>
  <c r="Q318" i="2" s="1"/>
  <c r="R318" i="2" s="1"/>
  <c r="CA15" i="1"/>
  <c r="CD15" i="1" s="1"/>
  <c r="H14" i="5" s="1"/>
  <c r="L14" i="5" s="1"/>
  <c r="CF15" i="1"/>
  <c r="BC416" i="1"/>
  <c r="CP9" i="1"/>
  <c r="CP416" i="1" s="1"/>
  <c r="DI354" i="1"/>
  <c r="G353" i="2"/>
  <c r="O353" i="2"/>
  <c r="DI214" i="1"/>
  <c r="G212" i="2"/>
  <c r="O212" i="2"/>
  <c r="P112" i="2"/>
  <c r="DL115" i="1"/>
  <c r="O354" i="2"/>
  <c r="G354" i="2"/>
  <c r="DI355" i="1"/>
  <c r="DH191" i="1"/>
  <c r="F188" i="2"/>
  <c r="N188" i="2"/>
  <c r="P362" i="2"/>
  <c r="DL363" i="1"/>
  <c r="O9" i="2"/>
  <c r="G9" i="2"/>
  <c r="DI15" i="1"/>
  <c r="CF205" i="1"/>
  <c r="CA205" i="1"/>
  <c r="CD205" i="1" s="1"/>
  <c r="H204" i="5" s="1"/>
  <c r="L204" i="5" s="1"/>
  <c r="G29" i="2"/>
  <c r="DI35" i="1"/>
  <c r="O29" i="2"/>
  <c r="DI237" i="1"/>
  <c r="O235" i="2"/>
  <c r="G235" i="2"/>
  <c r="CA226" i="1"/>
  <c r="CD226" i="1" s="1"/>
  <c r="H225" i="5" s="1"/>
  <c r="L225" i="5" s="1"/>
  <c r="CF226" i="1"/>
  <c r="DL389" i="1"/>
  <c r="P388" i="2"/>
  <c r="F131" i="2"/>
  <c r="DH134" i="1"/>
  <c r="N131" i="2"/>
  <c r="F24" i="2"/>
  <c r="DH30" i="1"/>
  <c r="N24" i="2"/>
  <c r="CA341" i="1"/>
  <c r="CD341" i="1" s="1"/>
  <c r="H340" i="5" s="1"/>
  <c r="L340" i="5" s="1"/>
  <c r="CF341" i="1"/>
  <c r="CF353" i="1"/>
  <c r="CA353" i="1"/>
  <c r="CD353" i="1" s="1"/>
  <c r="H352" i="5" s="1"/>
  <c r="L352" i="5" s="1"/>
  <c r="O240" i="2"/>
  <c r="DI242" i="1"/>
  <c r="G240" i="2"/>
  <c r="DI361" i="1"/>
  <c r="O360" i="2"/>
  <c r="G360" i="2"/>
  <c r="O7" i="2"/>
  <c r="G7" i="2"/>
  <c r="DI13" i="1"/>
  <c r="DH64" i="1"/>
  <c r="N59" i="2"/>
  <c r="F59" i="2"/>
  <c r="I59" i="2" s="1"/>
  <c r="J59" i="2" s="1"/>
  <c r="K59" i="2" s="1"/>
  <c r="DH229" i="1"/>
  <c r="N227" i="2"/>
  <c r="Q227" i="2" s="1"/>
  <c r="R227" i="2" s="1"/>
  <c r="F227" i="2"/>
  <c r="I227" i="2" s="1"/>
  <c r="J227" i="2" s="1"/>
  <c r="K227" i="2" s="1"/>
  <c r="DI96" i="1"/>
  <c r="G91" i="2"/>
  <c r="O91" i="2"/>
  <c r="DI20" i="1"/>
  <c r="G14" i="2"/>
  <c r="I14" i="2" s="1"/>
  <c r="J14" i="2" s="1"/>
  <c r="K14" i="2" s="1"/>
  <c r="O14" i="2"/>
  <c r="DH103" i="1"/>
  <c r="N98" i="2"/>
  <c r="F98" i="2"/>
  <c r="N289" i="2"/>
  <c r="DH288" i="1"/>
  <c r="F289" i="2"/>
  <c r="I289" i="2" s="1"/>
  <c r="J289" i="2" s="1"/>
  <c r="K289" i="2" s="1"/>
  <c r="CF379" i="1"/>
  <c r="CA379" i="1"/>
  <c r="CD379" i="1" s="1"/>
  <c r="H378" i="5" s="1"/>
  <c r="L378" i="5" s="1"/>
  <c r="DL201" i="1"/>
  <c r="P198" i="2"/>
  <c r="P160" i="2"/>
  <c r="DL163" i="1"/>
  <c r="DH35" i="1"/>
  <c r="F29" i="2"/>
  <c r="N29" i="2"/>
  <c r="O72" i="2"/>
  <c r="DI77" i="1"/>
  <c r="G72" i="2"/>
  <c r="O250" i="2"/>
  <c r="G250" i="2"/>
  <c r="DI251" i="1"/>
  <c r="DH136" i="1"/>
  <c r="F133" i="2"/>
  <c r="N133" i="2"/>
  <c r="CF217" i="1"/>
  <c r="CA217" i="1"/>
  <c r="CD217" i="1" s="1"/>
  <c r="H216" i="5" s="1"/>
  <c r="L216" i="5" s="1"/>
  <c r="CF214" i="1"/>
  <c r="CA214" i="1"/>
  <c r="CD214" i="1" s="1"/>
  <c r="H213" i="5" s="1"/>
  <c r="L213" i="5" s="1"/>
  <c r="CF186" i="1"/>
  <c r="CA186" i="1"/>
  <c r="CD186" i="1" s="1"/>
  <c r="H185" i="5" s="1"/>
  <c r="L185" i="5" s="1"/>
  <c r="DH329" i="1"/>
  <c r="N329" i="2"/>
  <c r="F329" i="2"/>
  <c r="I329" i="2" s="1"/>
  <c r="J329" i="2" s="1"/>
  <c r="K329" i="2" s="1"/>
  <c r="CF390" i="1"/>
  <c r="CA390" i="1"/>
  <c r="CD390" i="1" s="1"/>
  <c r="H389" i="5" s="1"/>
  <c r="L389" i="5" s="1"/>
  <c r="F269" i="2"/>
  <c r="DH268" i="1"/>
  <c r="N269" i="2"/>
  <c r="DL325" i="1"/>
  <c r="P325" i="2"/>
  <c r="DL109" i="1"/>
  <c r="P104" i="2"/>
  <c r="DH262" i="1"/>
  <c r="N261" i="2"/>
  <c r="F261" i="2"/>
  <c r="CF135" i="1"/>
  <c r="CA135" i="1"/>
  <c r="CD135" i="1" s="1"/>
  <c r="H134" i="5" s="1"/>
  <c r="L134" i="5" s="1"/>
  <c r="CF315" i="1"/>
  <c r="CA315" i="1"/>
  <c r="CD315" i="1" s="1"/>
  <c r="H314" i="5" s="1"/>
  <c r="L314" i="5" s="1"/>
  <c r="CF336" i="1"/>
  <c r="CA336" i="1"/>
  <c r="CD336" i="1" s="1"/>
  <c r="H335" i="5" s="1"/>
  <c r="L335" i="5" s="1"/>
  <c r="DL50" i="1"/>
  <c r="P44" i="2"/>
  <c r="DI266" i="1"/>
  <c r="O265" i="2"/>
  <c r="G265" i="2"/>
  <c r="N193" i="2"/>
  <c r="F193" i="2"/>
  <c r="DH196" i="1"/>
  <c r="DH232" i="1"/>
  <c r="F230" i="2"/>
  <c r="N230" i="2"/>
  <c r="CA289" i="1"/>
  <c r="CD289" i="1" s="1"/>
  <c r="H288" i="5" s="1"/>
  <c r="L288" i="5" s="1"/>
  <c r="CF289" i="1"/>
  <c r="DL328" i="1"/>
  <c r="P328" i="2"/>
  <c r="CF146" i="1"/>
  <c r="CA146" i="1"/>
  <c r="CD146" i="1" s="1"/>
  <c r="H145" i="5" s="1"/>
  <c r="L145" i="5" s="1"/>
  <c r="CF157" i="1"/>
  <c r="CA157" i="1"/>
  <c r="CD157" i="1" s="1"/>
  <c r="H156" i="5" s="1"/>
  <c r="L156" i="5" s="1"/>
  <c r="DL372" i="1"/>
  <c r="P371" i="2"/>
  <c r="O232" i="2"/>
  <c r="DI234" i="1"/>
  <c r="G232" i="2"/>
  <c r="DL101" i="1"/>
  <c r="P96" i="2"/>
  <c r="DL105" i="1"/>
  <c r="P100" i="2"/>
  <c r="DL373" i="1"/>
  <c r="P372" i="2"/>
  <c r="DL285" i="1"/>
  <c r="P286" i="2"/>
  <c r="CF110" i="1"/>
  <c r="CA110" i="1"/>
  <c r="CD110" i="1" s="1"/>
  <c r="H109" i="5" s="1"/>
  <c r="L109" i="5" s="1"/>
  <c r="DL43" i="1"/>
  <c r="P37" i="2"/>
  <c r="CA363" i="1"/>
  <c r="CD363" i="1" s="1"/>
  <c r="H362" i="5" s="1"/>
  <c r="L362" i="5" s="1"/>
  <c r="CF363" i="1"/>
  <c r="CF191" i="1"/>
  <c r="CA191" i="1"/>
  <c r="CD191" i="1" s="1"/>
  <c r="H190" i="5" s="1"/>
  <c r="L190" i="5" s="1"/>
  <c r="G315" i="2"/>
  <c r="O315" i="2"/>
  <c r="DI314" i="1"/>
  <c r="F62" i="2"/>
  <c r="I62" i="2" s="1"/>
  <c r="J62" i="2" s="1"/>
  <c r="K62" i="2" s="1"/>
  <c r="N62" i="2"/>
  <c r="Q62" i="2" s="1"/>
  <c r="R62" i="2" s="1"/>
  <c r="DH67" i="1"/>
  <c r="F273" i="2"/>
  <c r="N273" i="2"/>
  <c r="DH272" i="1"/>
  <c r="CF392" i="1"/>
  <c r="CA392" i="1"/>
  <c r="CD392" i="1" s="1"/>
  <c r="H391" i="5" s="1"/>
  <c r="L391" i="5" s="1"/>
  <c r="DH70" i="1"/>
  <c r="N65" i="2"/>
  <c r="Q65" i="2" s="1"/>
  <c r="R65" i="2" s="1"/>
  <c r="F65" i="2"/>
  <c r="I65" i="2" s="1"/>
  <c r="J65" i="2" s="1"/>
  <c r="K65" i="2" s="1"/>
  <c r="DH332" i="1"/>
  <c r="N332" i="2"/>
  <c r="Q332" i="2" s="1"/>
  <c r="R332" i="2" s="1"/>
  <c r="F332" i="2"/>
  <c r="I332" i="2" s="1"/>
  <c r="J332" i="2" s="1"/>
  <c r="K332" i="2" s="1"/>
  <c r="T332" i="2" s="1"/>
  <c r="U332" i="2" s="1"/>
  <c r="CA72" i="1"/>
  <c r="CD72" i="1" s="1"/>
  <c r="H71" i="5" s="1"/>
  <c r="L71" i="5" s="1"/>
  <c r="CF72" i="1"/>
  <c r="DH348" i="1"/>
  <c r="F349" i="2"/>
  <c r="I349" i="2" s="1"/>
  <c r="J349" i="2" s="1"/>
  <c r="K349" i="2" s="1"/>
  <c r="N349" i="2"/>
  <c r="Q349" i="2" s="1"/>
  <c r="R349" i="2" s="1"/>
  <c r="P215" i="2"/>
  <c r="DL217" i="1"/>
  <c r="DH277" i="1"/>
  <c r="N278" i="2"/>
  <c r="F278" i="2"/>
  <c r="DL99" i="1"/>
  <c r="P94" i="2"/>
  <c r="O185" i="2"/>
  <c r="G185" i="2"/>
  <c r="DI188" i="1"/>
  <c r="O264" i="2"/>
  <c r="DI265" i="1"/>
  <c r="G264" i="2"/>
  <c r="P22" i="2"/>
  <c r="DL28" i="1"/>
  <c r="P258" i="2"/>
  <c r="DL259" i="1"/>
  <c r="DL73" i="1"/>
  <c r="P68" i="2"/>
  <c r="DH403" i="1"/>
  <c r="N402" i="2"/>
  <c r="F402" i="2"/>
  <c r="I402" i="2" s="1"/>
  <c r="J402" i="2" s="1"/>
  <c r="K402" i="2" s="1"/>
  <c r="DH228" i="1"/>
  <c r="N226" i="2"/>
  <c r="F226" i="2"/>
  <c r="CF230" i="1"/>
  <c r="CA230" i="1"/>
  <c r="CD230" i="1" s="1"/>
  <c r="H229" i="5" s="1"/>
  <c r="L229" i="5" s="1"/>
  <c r="DL286" i="1"/>
  <c r="P287" i="2"/>
  <c r="DH69" i="1"/>
  <c r="F64" i="2"/>
  <c r="I64" i="2" s="1"/>
  <c r="J64" i="2" s="1"/>
  <c r="K64" i="2" s="1"/>
  <c r="N64" i="2"/>
  <c r="Q64" i="2" s="1"/>
  <c r="R64" i="2" s="1"/>
  <c r="CA322" i="1"/>
  <c r="CD322" i="1" s="1"/>
  <c r="H321" i="5" s="1"/>
  <c r="L321" i="5" s="1"/>
  <c r="CF322" i="1"/>
  <c r="F380" i="2"/>
  <c r="I380" i="2" s="1"/>
  <c r="J380" i="2" s="1"/>
  <c r="K380" i="2" s="1"/>
  <c r="DH381" i="1"/>
  <c r="N380" i="2"/>
  <c r="F192" i="2"/>
  <c r="N192" i="2"/>
  <c r="DH195" i="1"/>
  <c r="F356" i="2"/>
  <c r="N356" i="2"/>
  <c r="DH357" i="1"/>
  <c r="DL384" i="1"/>
  <c r="P383" i="2"/>
  <c r="F94" i="2"/>
  <c r="I94" i="2" s="1"/>
  <c r="J94" i="2" s="1"/>
  <c r="K94" i="2" s="1"/>
  <c r="N94" i="2"/>
  <c r="Q94" i="2" s="1"/>
  <c r="R94" i="2" s="1"/>
  <c r="DH99" i="1"/>
  <c r="CF374" i="1"/>
  <c r="CA374" i="1"/>
  <c r="CD374" i="1" s="1"/>
  <c r="H373" i="5" s="1"/>
  <c r="L373" i="5" s="1"/>
  <c r="CF351" i="1"/>
  <c r="CA351" i="1"/>
  <c r="CD351" i="1" s="1"/>
  <c r="H350" i="5" s="1"/>
  <c r="L350" i="5" s="1"/>
  <c r="N379" i="2"/>
  <c r="F379" i="2"/>
  <c r="DH380" i="1"/>
  <c r="DI170" i="1"/>
  <c r="G167" i="2"/>
  <c r="O167" i="2"/>
  <c r="DH284" i="1"/>
  <c r="N285" i="2"/>
  <c r="F285" i="2"/>
  <c r="CA70" i="1"/>
  <c r="CD70" i="1" s="1"/>
  <c r="H69" i="5" s="1"/>
  <c r="L69" i="5" s="1"/>
  <c r="CF70" i="1"/>
  <c r="DH279" i="1"/>
  <c r="F280" i="2"/>
  <c r="N280" i="2"/>
  <c r="DI199" i="1"/>
  <c r="O196" i="2"/>
  <c r="G196" i="2"/>
  <c r="CF19" i="1"/>
  <c r="CA19" i="1"/>
  <c r="CD19" i="1" s="1"/>
  <c r="H18" i="5" s="1"/>
  <c r="L18" i="5" s="1"/>
  <c r="N206" i="2"/>
  <c r="DH208" i="1"/>
  <c r="F206" i="2"/>
  <c r="I206" i="2" s="1"/>
  <c r="J206" i="2" s="1"/>
  <c r="K206" i="2" s="1"/>
  <c r="DH121" i="1"/>
  <c r="N118" i="2"/>
  <c r="F118" i="2"/>
  <c r="I118" i="2" s="1"/>
  <c r="J118" i="2" s="1"/>
  <c r="K118" i="2" s="1"/>
  <c r="DI173" i="1"/>
  <c r="G170" i="2"/>
  <c r="O170" i="2"/>
  <c r="DI379" i="1"/>
  <c r="G378" i="2"/>
  <c r="O378" i="2"/>
  <c r="O375" i="2"/>
  <c r="DI376" i="1"/>
  <c r="G375" i="2"/>
  <c r="DL232" i="1"/>
  <c r="P230" i="2"/>
  <c r="DL308" i="1"/>
  <c r="P309" i="2"/>
  <c r="DH185" i="1"/>
  <c r="F182" i="2"/>
  <c r="N182" i="2"/>
  <c r="CF46" i="1"/>
  <c r="CA46" i="1"/>
  <c r="CD46" i="1" s="1"/>
  <c r="H45" i="5" s="1"/>
  <c r="L45" i="5" s="1"/>
  <c r="DL391" i="1"/>
  <c r="P390" i="2"/>
  <c r="DL211" i="1"/>
  <c r="P209" i="2"/>
  <c r="O19" i="2"/>
  <c r="G19" i="2"/>
  <c r="DI25" i="1"/>
  <c r="CF228" i="1"/>
  <c r="CA228" i="1"/>
  <c r="CD228" i="1" s="1"/>
  <c r="H227" i="5" s="1"/>
  <c r="L227" i="5" s="1"/>
  <c r="DI121" i="1"/>
  <c r="G118" i="2"/>
  <c r="O118" i="2"/>
  <c r="DL60" i="1"/>
  <c r="P55" i="2"/>
  <c r="DL13" i="1"/>
  <c r="P7" i="2"/>
  <c r="DH344" i="1"/>
  <c r="F344" i="2"/>
  <c r="I344" i="2" s="1"/>
  <c r="J344" i="2" s="1"/>
  <c r="K344" i="2" s="1"/>
  <c r="N344" i="2"/>
  <c r="CF151" i="1"/>
  <c r="CA151" i="1"/>
  <c r="CD151" i="1" s="1"/>
  <c r="H150" i="5" s="1"/>
  <c r="L150" i="5" s="1"/>
  <c r="DH150" i="1"/>
  <c r="F147" i="2"/>
  <c r="N147" i="2"/>
  <c r="O303" i="2"/>
  <c r="DI302" i="1"/>
  <c r="G303" i="2"/>
  <c r="DL276" i="1"/>
  <c r="P277" i="2"/>
  <c r="O236" i="2"/>
  <c r="DI238" i="1"/>
  <c r="G236" i="2"/>
  <c r="BN416" i="1"/>
  <c r="DA9" i="1"/>
  <c r="DA416" i="1" s="1"/>
  <c r="DH76" i="1"/>
  <c r="F71" i="2"/>
  <c r="N71" i="2"/>
  <c r="F405" i="2"/>
  <c r="DH405" i="1"/>
  <c r="N405" i="2"/>
  <c r="CF251" i="1"/>
  <c r="CA251" i="1"/>
  <c r="CD251" i="1" s="1"/>
  <c r="H250" i="5" s="1"/>
  <c r="L250" i="5" s="1"/>
  <c r="N219" i="2"/>
  <c r="F219" i="2"/>
  <c r="I219" i="2" s="1"/>
  <c r="J219" i="2" s="1"/>
  <c r="K219" i="2" s="1"/>
  <c r="DH221" i="1"/>
  <c r="DI263" i="1"/>
  <c r="G262" i="2"/>
  <c r="O262" i="2"/>
  <c r="G348" i="2"/>
  <c r="DI347" i="1"/>
  <c r="O348" i="2"/>
  <c r="O128" i="2"/>
  <c r="DI131" i="1"/>
  <c r="G128" i="2"/>
  <c r="P9" i="2"/>
  <c r="DL15" i="1"/>
  <c r="DH183" i="1"/>
  <c r="N180" i="2"/>
  <c r="F180" i="2"/>
  <c r="P289" i="2"/>
  <c r="DL288" i="1"/>
  <c r="CF90" i="1"/>
  <c r="CA90" i="1"/>
  <c r="CD90" i="1" s="1"/>
  <c r="H89" i="5" s="1"/>
  <c r="L89" i="5" s="1"/>
  <c r="N195" i="2"/>
  <c r="DH198" i="1"/>
  <c r="F195" i="2"/>
  <c r="I195" i="2" s="1"/>
  <c r="J195" i="2" s="1"/>
  <c r="K195" i="2" s="1"/>
  <c r="P25" i="2"/>
  <c r="DL31" i="1"/>
  <c r="DL164" i="1"/>
  <c r="P161" i="2"/>
  <c r="DL401" i="1"/>
  <c r="P400" i="2"/>
  <c r="O160" i="2"/>
  <c r="G160" i="2"/>
  <c r="DI163" i="1"/>
  <c r="O359" i="2"/>
  <c r="G359" i="2"/>
  <c r="DI360" i="1"/>
  <c r="CA220" i="1"/>
  <c r="CD220" i="1" s="1"/>
  <c r="H219" i="5" s="1"/>
  <c r="L219" i="5" s="1"/>
  <c r="CF220" i="1"/>
  <c r="DI92" i="1"/>
  <c r="G87" i="2"/>
  <c r="O87" i="2"/>
  <c r="CF387" i="1"/>
  <c r="CA387" i="1"/>
  <c r="CD387" i="1" s="1"/>
  <c r="H386" i="5" s="1"/>
  <c r="L386" i="5" s="1"/>
  <c r="CF178" i="1"/>
  <c r="CA178" i="1"/>
  <c r="CD178" i="1" s="1"/>
  <c r="H177" i="5" s="1"/>
  <c r="L177" i="5" s="1"/>
  <c r="DL218" i="1"/>
  <c r="P216" i="2"/>
  <c r="CF143" i="1"/>
  <c r="CA143" i="1"/>
  <c r="CD143" i="1" s="1"/>
  <c r="H142" i="5" s="1"/>
  <c r="L142" i="5" s="1"/>
  <c r="DL380" i="1"/>
  <c r="P379" i="2"/>
  <c r="DI402" i="1"/>
  <c r="O401" i="2"/>
  <c r="G401" i="2"/>
  <c r="F128" i="2"/>
  <c r="N128" i="2"/>
  <c r="DH131" i="1"/>
  <c r="CF358" i="1"/>
  <c r="CA358" i="1"/>
  <c r="CD358" i="1" s="1"/>
  <c r="H357" i="5" s="1"/>
  <c r="L357" i="5" s="1"/>
  <c r="G140" i="2"/>
  <c r="DI143" i="1"/>
  <c r="O140" i="2"/>
  <c r="DL90" i="1"/>
  <c r="P85" i="2"/>
  <c r="DH304" i="1"/>
  <c r="F305" i="2"/>
  <c r="I305" i="2" s="1"/>
  <c r="J305" i="2" s="1"/>
  <c r="K305" i="2" s="1"/>
  <c r="N305" i="2"/>
  <c r="Q305" i="2" s="1"/>
  <c r="R305" i="2" s="1"/>
  <c r="G187" i="2"/>
  <c r="O187" i="2"/>
  <c r="DI190" i="1"/>
  <c r="DI65" i="1"/>
  <c r="G60" i="2"/>
  <c r="O60" i="2"/>
  <c r="DL116" i="1"/>
  <c r="P113" i="2"/>
  <c r="DL366" i="1"/>
  <c r="P365" i="2"/>
  <c r="DH184" i="1"/>
  <c r="F181" i="2"/>
  <c r="I181" i="2" s="1"/>
  <c r="J181" i="2" s="1"/>
  <c r="K181" i="2" s="1"/>
  <c r="N181" i="2"/>
  <c r="CF125" i="1"/>
  <c r="CA125" i="1"/>
  <c r="CD125" i="1" s="1"/>
  <c r="H124" i="5" s="1"/>
  <c r="L124" i="5" s="1"/>
  <c r="CF195" i="1"/>
  <c r="CA195" i="1"/>
  <c r="CD195" i="1" s="1"/>
  <c r="H194" i="5" s="1"/>
  <c r="L194" i="5" s="1"/>
  <c r="DL303" i="1"/>
  <c r="P304" i="2"/>
  <c r="DL274" i="1"/>
  <c r="P275" i="2"/>
  <c r="DL342" i="1"/>
  <c r="P342" i="2"/>
  <c r="CF174" i="1"/>
  <c r="CA174" i="1"/>
  <c r="CD174" i="1" s="1"/>
  <c r="H173" i="5" s="1"/>
  <c r="L173" i="5" s="1"/>
  <c r="DI279" i="1"/>
  <c r="G280" i="2"/>
  <c r="O280" i="2"/>
  <c r="CA73" i="1"/>
  <c r="CD73" i="1" s="1"/>
  <c r="H72" i="5" s="1"/>
  <c r="L72" i="5" s="1"/>
  <c r="CF73" i="1"/>
  <c r="DH135" i="1"/>
  <c r="N132" i="2"/>
  <c r="F132" i="2"/>
  <c r="I132" i="2" s="1"/>
  <c r="J132" i="2" s="1"/>
  <c r="K132" i="2" s="1"/>
  <c r="CF131" i="1"/>
  <c r="CA131" i="1"/>
  <c r="CD131" i="1" s="1"/>
  <c r="H130" i="5" s="1"/>
  <c r="L130" i="5" s="1"/>
  <c r="F371" i="2"/>
  <c r="DH372" i="1"/>
  <c r="N371" i="2"/>
  <c r="DH57" i="1"/>
  <c r="N51" i="2"/>
  <c r="Q51" i="2" s="1"/>
  <c r="R51" i="2" s="1"/>
  <c r="F51" i="2"/>
  <c r="CF18" i="1"/>
  <c r="CA18" i="1"/>
  <c r="CD18" i="1" s="1"/>
  <c r="H17" i="5" s="1"/>
  <c r="L17" i="5" s="1"/>
  <c r="DF9" i="1"/>
  <c r="DF416" i="1" s="1"/>
  <c r="BS416" i="1"/>
  <c r="DL154" i="1"/>
  <c r="P151" i="2"/>
  <c r="O116" i="2"/>
  <c r="G116" i="2"/>
  <c r="DI119" i="1"/>
  <c r="DI174" i="1"/>
  <c r="G171" i="2"/>
  <c r="I171" i="2" s="1"/>
  <c r="J171" i="2" s="1"/>
  <c r="K171" i="2" s="1"/>
  <c r="O171" i="2"/>
  <c r="CA129" i="1"/>
  <c r="CD129" i="1" s="1"/>
  <c r="H128" i="5" s="1"/>
  <c r="L128" i="5" s="1"/>
  <c r="CF129" i="1"/>
  <c r="DI356" i="1"/>
  <c r="O355" i="2"/>
  <c r="G355" i="2"/>
  <c r="O383" i="2"/>
  <c r="DI384" i="1"/>
  <c r="G383" i="2"/>
  <c r="O97" i="2"/>
  <c r="G97" i="2"/>
  <c r="DI102" i="1"/>
  <c r="F153" i="2"/>
  <c r="I153" i="2" s="1"/>
  <c r="J153" i="2" s="1"/>
  <c r="K153" i="2" s="1"/>
  <c r="DH156" i="1"/>
  <c r="N153" i="2"/>
  <c r="Q153" i="2" s="1"/>
  <c r="R153" i="2" s="1"/>
  <c r="F225" i="2"/>
  <c r="I225" i="2" s="1"/>
  <c r="J225" i="2" s="1"/>
  <c r="K225" i="2" s="1"/>
  <c r="N225" i="2"/>
  <c r="DH227" i="1"/>
  <c r="N191" i="2"/>
  <c r="DH194" i="1"/>
  <c r="F191" i="2"/>
  <c r="I191" i="2" s="1"/>
  <c r="J191" i="2" s="1"/>
  <c r="K191" i="2" s="1"/>
  <c r="DH114" i="1"/>
  <c r="F111" i="2"/>
  <c r="N111" i="2"/>
  <c r="N8" i="2"/>
  <c r="F8" i="2"/>
  <c r="I8" i="2" s="1"/>
  <c r="J8" i="2" s="1"/>
  <c r="K8" i="2" s="1"/>
  <c r="DH14" i="1"/>
  <c r="DL343" i="1"/>
  <c r="P343" i="2"/>
  <c r="CF25" i="1"/>
  <c r="CA25" i="1"/>
  <c r="CD25" i="1" s="1"/>
  <c r="H24" i="5" s="1"/>
  <c r="L24" i="5" s="1"/>
  <c r="DL170" i="1"/>
  <c r="P167" i="2"/>
  <c r="P13" i="2"/>
  <c r="DL19" i="1"/>
  <c r="DL40" i="1"/>
  <c r="P34" i="2"/>
  <c r="DL184" i="1"/>
  <c r="P181" i="2"/>
  <c r="DL68" i="1"/>
  <c r="P63" i="2"/>
  <c r="DL161" i="1"/>
  <c r="P158" i="2"/>
  <c r="O24" i="2"/>
  <c r="G24" i="2"/>
  <c r="DI30" i="1"/>
  <c r="DL63" i="1"/>
  <c r="P58" i="2"/>
  <c r="P28" i="2"/>
  <c r="DL34" i="1"/>
  <c r="F28" i="2"/>
  <c r="DH34" i="1"/>
  <c r="N28" i="2"/>
  <c r="CA344" i="1"/>
  <c r="CD344" i="1" s="1"/>
  <c r="H343" i="5" s="1"/>
  <c r="L343" i="5" s="1"/>
  <c r="CF344" i="1"/>
  <c r="CF291" i="1"/>
  <c r="CA291" i="1"/>
  <c r="CD291" i="1" s="1"/>
  <c r="H290" i="5" s="1"/>
  <c r="L290" i="5" s="1"/>
  <c r="CF312" i="1"/>
  <c r="CA312" i="1"/>
  <c r="CD312" i="1" s="1"/>
  <c r="H311" i="5" s="1"/>
  <c r="L311" i="5" s="1"/>
  <c r="DH241" i="1"/>
  <c r="F239" i="2"/>
  <c r="N239" i="2"/>
  <c r="N302" i="2"/>
  <c r="DH301" i="1"/>
  <c r="F302" i="2"/>
  <c r="I302" i="2" s="1"/>
  <c r="J302" i="2" s="1"/>
  <c r="K302" i="2" s="1"/>
  <c r="CF237" i="1"/>
  <c r="CA237" i="1"/>
  <c r="CD237" i="1" s="1"/>
  <c r="H236" i="5" s="1"/>
  <c r="L236" i="5" s="1"/>
  <c r="DI63" i="1"/>
  <c r="G58" i="2"/>
  <c r="O58" i="2"/>
  <c r="DL260" i="1"/>
  <c r="P259" i="2"/>
  <c r="DL20" i="1"/>
  <c r="P14" i="2"/>
  <c r="DH142" i="1"/>
  <c r="N139" i="2"/>
  <c r="Q139" i="2" s="1"/>
  <c r="R139" i="2" s="1"/>
  <c r="F139" i="2"/>
  <c r="I139" i="2" s="1"/>
  <c r="J139" i="2" s="1"/>
  <c r="K139" i="2" s="1"/>
  <c r="CA248" i="1"/>
  <c r="CD248" i="1" s="1"/>
  <c r="H247" i="5" s="1"/>
  <c r="L247" i="5" s="1"/>
  <c r="CF248" i="1"/>
  <c r="CF294" i="1"/>
  <c r="CA294" i="1"/>
  <c r="CD294" i="1" s="1"/>
  <c r="H293" i="5" s="1"/>
  <c r="L293" i="5" s="1"/>
  <c r="G73" i="2"/>
  <c r="O73" i="2"/>
  <c r="DI78" i="1"/>
  <c r="G371" i="2"/>
  <c r="DI372" i="1"/>
  <c r="O371" i="2"/>
  <c r="DL236" i="1"/>
  <c r="P234" i="2"/>
  <c r="CF172" i="1"/>
  <c r="CA172" i="1"/>
  <c r="CD172" i="1" s="1"/>
  <c r="H171" i="5" s="1"/>
  <c r="L171" i="5" s="1"/>
  <c r="G226" i="2"/>
  <c r="O226" i="2"/>
  <c r="DI228" i="1"/>
  <c r="F222" i="2"/>
  <c r="DH224" i="1"/>
  <c r="N222" i="2"/>
  <c r="DL157" i="1"/>
  <c r="P154" i="2"/>
  <c r="CA305" i="1"/>
  <c r="CD305" i="1" s="1"/>
  <c r="H304" i="5" s="1"/>
  <c r="L304" i="5" s="1"/>
  <c r="CF305" i="1"/>
  <c r="CA76" i="1"/>
  <c r="CD76" i="1" s="1"/>
  <c r="H75" i="5" s="1"/>
  <c r="L75" i="5" s="1"/>
  <c r="CF76" i="1"/>
  <c r="P36" i="2"/>
  <c r="DL42" i="1"/>
  <c r="DI224" i="1"/>
  <c r="G222" i="2"/>
  <c r="O222" i="2"/>
  <c r="P86" i="2"/>
  <c r="DL91" i="1"/>
  <c r="F264" i="2"/>
  <c r="I264" i="2" s="1"/>
  <c r="J264" i="2" s="1"/>
  <c r="K264" i="2" s="1"/>
  <c r="N264" i="2"/>
  <c r="DH265" i="1"/>
  <c r="CF39" i="1"/>
  <c r="CA39" i="1"/>
  <c r="CD39" i="1" s="1"/>
  <c r="H38" i="5" s="1"/>
  <c r="L38" i="5" s="1"/>
  <c r="N20" i="2"/>
  <c r="F20" i="2"/>
  <c r="I20" i="2" s="1"/>
  <c r="J20" i="2" s="1"/>
  <c r="K20" i="2" s="1"/>
  <c r="DH26" i="1"/>
  <c r="P331" i="2"/>
  <c r="DL331" i="1"/>
  <c r="DH117" i="1"/>
  <c r="N114" i="2"/>
  <c r="F114" i="2"/>
  <c r="DH394" i="1"/>
  <c r="F393" i="2"/>
  <c r="N393" i="2"/>
  <c r="DI195" i="1"/>
  <c r="G192" i="2"/>
  <c r="O192" i="2"/>
  <c r="F353" i="2"/>
  <c r="DH354" i="1"/>
  <c r="N353" i="2"/>
  <c r="Q353" i="2" s="1"/>
  <c r="R353" i="2" s="1"/>
  <c r="DL279" i="1"/>
  <c r="P280" i="2"/>
  <c r="DL141" i="1"/>
  <c r="P138" i="2"/>
  <c r="CA249" i="1"/>
  <c r="CD249" i="1" s="1"/>
  <c r="H248" i="5" s="1"/>
  <c r="L248" i="5" s="1"/>
  <c r="CF249" i="1"/>
  <c r="O286" i="2"/>
  <c r="G286" i="2"/>
  <c r="DI285" i="1"/>
  <c r="N149" i="2"/>
  <c r="F149" i="2"/>
  <c r="DH152" i="1"/>
  <c r="G26" i="2"/>
  <c r="O26" i="2"/>
  <c r="DI32" i="1"/>
  <c r="DL227" i="1"/>
  <c r="P225" i="2"/>
  <c r="CA247" i="1"/>
  <c r="CD247" i="1" s="1"/>
  <c r="H246" i="5" s="1"/>
  <c r="L246" i="5" s="1"/>
  <c r="CF247" i="1"/>
  <c r="DI315" i="1"/>
  <c r="O316" i="2"/>
  <c r="G316" i="2"/>
  <c r="CA301" i="1"/>
  <c r="CD301" i="1" s="1"/>
  <c r="H300" i="5" s="1"/>
  <c r="L300" i="5" s="1"/>
  <c r="CF301" i="1"/>
  <c r="DH308" i="1"/>
  <c r="F309" i="2"/>
  <c r="I309" i="2" s="1"/>
  <c r="J309" i="2" s="1"/>
  <c r="K309" i="2" s="1"/>
  <c r="N309" i="2"/>
  <c r="Q309" i="2" s="1"/>
  <c r="R309" i="2" s="1"/>
  <c r="CF225" i="1"/>
  <c r="CA225" i="1"/>
  <c r="CD225" i="1" s="1"/>
  <c r="H224" i="5" s="1"/>
  <c r="L224" i="5" s="1"/>
  <c r="N151" i="2"/>
  <c r="F151" i="2"/>
  <c r="I151" i="2" s="1"/>
  <c r="J151" i="2" s="1"/>
  <c r="K151" i="2" s="1"/>
  <c r="DH154" i="1"/>
  <c r="P73" i="2"/>
  <c r="DL78" i="1"/>
  <c r="CA43" i="1"/>
  <c r="CD43" i="1" s="1"/>
  <c r="H42" i="5" s="1"/>
  <c r="L42" i="5" s="1"/>
  <c r="CF43" i="1"/>
  <c r="DI325" i="1"/>
  <c r="G325" i="2"/>
  <c r="O325" i="2"/>
  <c r="O80" i="2"/>
  <c r="DI85" i="1"/>
  <c r="G80" i="2"/>
  <c r="DI168" i="1"/>
  <c r="G165" i="2"/>
  <c r="O165" i="2"/>
  <c r="DI205" i="1"/>
  <c r="G203" i="2"/>
  <c r="O203" i="2"/>
  <c r="DL244" i="1"/>
  <c r="P242" i="2"/>
  <c r="DI357" i="1"/>
  <c r="G356" i="2"/>
  <c r="O356" i="2"/>
  <c r="DH251" i="1"/>
  <c r="N250" i="2"/>
  <c r="Q250" i="2" s="1"/>
  <c r="R250" i="2" s="1"/>
  <c r="F250" i="2"/>
  <c r="DI398" i="1"/>
  <c r="G397" i="2"/>
  <c r="O397" i="2"/>
  <c r="G370" i="2"/>
  <c r="O370" i="2"/>
  <c r="DI371" i="1"/>
  <c r="O205" i="2"/>
  <c r="G205" i="2"/>
  <c r="DI207" i="1"/>
  <c r="DH271" i="1"/>
  <c r="N272" i="2"/>
  <c r="F272" i="2"/>
  <c r="I272" i="2" s="1"/>
  <c r="J272" i="2" s="1"/>
  <c r="K272" i="2" s="1"/>
  <c r="O385" i="2"/>
  <c r="DI386" i="1"/>
  <c r="G385" i="2"/>
  <c r="F271" i="2"/>
  <c r="I271" i="2" s="1"/>
  <c r="J271" i="2" s="1"/>
  <c r="K271" i="2" s="1"/>
  <c r="N271" i="2"/>
  <c r="DH270" i="1"/>
  <c r="CA41" i="1"/>
  <c r="CD41" i="1" s="1"/>
  <c r="H40" i="5" s="1"/>
  <c r="L40" i="5" s="1"/>
  <c r="CF41" i="1"/>
  <c r="CF297" i="1"/>
  <c r="CA297" i="1"/>
  <c r="CD297" i="1" s="1"/>
  <c r="H296" i="5" s="1"/>
  <c r="L296" i="5" s="1"/>
  <c r="F314" i="2"/>
  <c r="DH313" i="1"/>
  <c r="N314" i="2"/>
  <c r="DI389" i="1"/>
  <c r="G388" i="2"/>
  <c r="O388" i="2"/>
  <c r="G149" i="2"/>
  <c r="O149" i="2"/>
  <c r="DI152" i="1"/>
  <c r="CA68" i="1"/>
  <c r="CD68" i="1" s="1"/>
  <c r="H67" i="5" s="1"/>
  <c r="L67" i="5" s="1"/>
  <c r="CF68" i="1"/>
  <c r="DH85" i="1"/>
  <c r="N80" i="2"/>
  <c r="F80" i="2"/>
  <c r="I80" i="2" s="1"/>
  <c r="J80" i="2" s="1"/>
  <c r="K80" i="2" s="1"/>
  <c r="F401" i="2"/>
  <c r="DH402" i="1"/>
  <c r="N401" i="2"/>
  <c r="Q401" i="2" s="1"/>
  <c r="R401" i="2" s="1"/>
  <c r="DI404" i="1"/>
  <c r="O403" i="2"/>
  <c r="G403" i="2"/>
  <c r="F115" i="2"/>
  <c r="I115" i="2" s="1"/>
  <c r="J115" i="2" s="1"/>
  <c r="K115" i="2" s="1"/>
  <c r="N115" i="2"/>
  <c r="Q115" i="2" s="1"/>
  <c r="R115" i="2" s="1"/>
  <c r="DH118" i="1"/>
  <c r="CV9" i="1"/>
  <c r="CV416" i="1" s="1"/>
  <c r="BI416" i="1"/>
  <c r="P140" i="2"/>
  <c r="DL143" i="1"/>
  <c r="DL312" i="1"/>
  <c r="P313" i="2"/>
  <c r="CA152" i="1"/>
  <c r="CD152" i="1" s="1"/>
  <c r="H151" i="5" s="1"/>
  <c r="L151" i="5" s="1"/>
  <c r="CF152" i="1"/>
  <c r="CA325" i="1"/>
  <c r="CD325" i="1" s="1"/>
  <c r="H324" i="5" s="1"/>
  <c r="L324" i="5" s="1"/>
  <c r="CF325" i="1"/>
  <c r="DH211" i="1"/>
  <c r="F209" i="2"/>
  <c r="I209" i="2" s="1"/>
  <c r="J209" i="2" s="1"/>
  <c r="K209" i="2" s="1"/>
  <c r="N209" i="2"/>
  <c r="DL264" i="1"/>
  <c r="P263" i="2"/>
  <c r="F103" i="2"/>
  <c r="I103" i="2" s="1"/>
  <c r="J103" i="2" s="1"/>
  <c r="K103" i="2" s="1"/>
  <c r="DH108" i="1"/>
  <c r="N103" i="2"/>
  <c r="Q103" i="2" s="1"/>
  <c r="R103" i="2" s="1"/>
  <c r="DL267" i="1"/>
  <c r="P267" i="2"/>
  <c r="G257" i="2"/>
  <c r="O257" i="2"/>
  <c r="DI258" i="1"/>
  <c r="G347" i="2"/>
  <c r="DI346" i="1"/>
  <c r="O347" i="2"/>
  <c r="DH52" i="1"/>
  <c r="F46" i="2"/>
  <c r="N46" i="2"/>
  <c r="P120" i="2"/>
  <c r="DL123" i="1"/>
  <c r="DH75" i="1"/>
  <c r="N70" i="2"/>
  <c r="F70" i="2"/>
  <c r="DL214" i="1"/>
  <c r="P212" i="2"/>
  <c r="DL394" i="1"/>
  <c r="P393" i="2"/>
  <c r="CF296" i="1"/>
  <c r="CA296" i="1"/>
  <c r="CD296" i="1" s="1"/>
  <c r="H295" i="5" s="1"/>
  <c r="L295" i="5" s="1"/>
  <c r="P220" i="2"/>
  <c r="DL222" i="1"/>
  <c r="DL84" i="1"/>
  <c r="P79" i="2"/>
  <c r="N339" i="2"/>
  <c r="DH339" i="1"/>
  <c r="F339" i="2"/>
  <c r="I339" i="2" s="1"/>
  <c r="J339" i="2" s="1"/>
  <c r="K339" i="2" s="1"/>
  <c r="DI24" i="1"/>
  <c r="G18" i="2"/>
  <c r="O18" i="2"/>
  <c r="CF153" i="1"/>
  <c r="CA153" i="1"/>
  <c r="CD153" i="1" s="1"/>
  <c r="H152" i="5" s="1"/>
  <c r="L152" i="5" s="1"/>
  <c r="G32" i="2"/>
  <c r="O32" i="2"/>
  <c r="DI38" i="1"/>
  <c r="DI280" i="1"/>
  <c r="O281" i="2"/>
  <c r="G281" i="2"/>
  <c r="O291" i="2"/>
  <c r="DI290" i="1"/>
  <c r="G291" i="2"/>
  <c r="N82" i="2"/>
  <c r="Q82" i="2" s="1"/>
  <c r="R82" i="2" s="1"/>
  <c r="F82" i="2"/>
  <c r="I82" i="2" s="1"/>
  <c r="J82" i="2" s="1"/>
  <c r="K82" i="2" s="1"/>
  <c r="DH87" i="1"/>
  <c r="DI262" i="1"/>
  <c r="O261" i="2"/>
  <c r="G261" i="2"/>
  <c r="DL104" i="1"/>
  <c r="P99" i="2"/>
  <c r="DH349" i="1"/>
  <c r="N350" i="2"/>
  <c r="Q350" i="2" s="1"/>
  <c r="R350" i="2" s="1"/>
  <c r="F350" i="2"/>
  <c r="I350" i="2" s="1"/>
  <c r="J350" i="2" s="1"/>
  <c r="K350" i="2" s="1"/>
  <c r="CF266" i="1"/>
  <c r="CA266" i="1"/>
  <c r="CD266" i="1" s="1"/>
  <c r="H265" i="5" s="1"/>
  <c r="L265" i="5" s="1"/>
  <c r="CA29" i="1"/>
  <c r="CD29" i="1" s="1"/>
  <c r="H28" i="5" s="1"/>
  <c r="L28" i="5" s="1"/>
  <c r="CF29" i="1"/>
  <c r="CF348" i="1"/>
  <c r="CA348" i="1"/>
  <c r="CD348" i="1" s="1"/>
  <c r="H347" i="5" s="1"/>
  <c r="L347" i="5" s="1"/>
  <c r="CA276" i="1"/>
  <c r="CD276" i="1" s="1"/>
  <c r="H275" i="5" s="1"/>
  <c r="L275" i="5" s="1"/>
  <c r="CF276" i="1"/>
  <c r="CA99" i="1"/>
  <c r="CD99" i="1" s="1"/>
  <c r="H98" i="5" s="1"/>
  <c r="L98" i="5" s="1"/>
  <c r="CF99" i="1"/>
  <c r="CF370" i="1"/>
  <c r="CA370" i="1"/>
  <c r="CD370" i="1" s="1"/>
  <c r="H369" i="5" s="1"/>
  <c r="L369" i="5" s="1"/>
  <c r="DI40" i="1"/>
  <c r="O34" i="2"/>
  <c r="G34" i="2"/>
  <c r="N406" i="2"/>
  <c r="DH406" i="1"/>
  <c r="F406" i="2"/>
  <c r="I406" i="2" s="1"/>
  <c r="J406" i="2" s="1"/>
  <c r="K406" i="2" s="1"/>
  <c r="N407" i="2"/>
  <c r="F407" i="2"/>
  <c r="DH337" i="1"/>
  <c r="O173" i="2"/>
  <c r="G173" i="2"/>
  <c r="DI176" i="1"/>
  <c r="O193" i="2"/>
  <c r="DI196" i="1"/>
  <c r="G193" i="2"/>
  <c r="DL85" i="1"/>
  <c r="P80" i="2"/>
  <c r="DL219" i="1"/>
  <c r="P217" i="2"/>
  <c r="CF326" i="1"/>
  <c r="CA326" i="1"/>
  <c r="CD326" i="1" s="1"/>
  <c r="H325" i="5" s="1"/>
  <c r="L325" i="5" s="1"/>
  <c r="CA242" i="1"/>
  <c r="CD242" i="1" s="1"/>
  <c r="H241" i="5" s="1"/>
  <c r="L241" i="5" s="1"/>
  <c r="CF242" i="1"/>
  <c r="CF53" i="1"/>
  <c r="CA53" i="1"/>
  <c r="CD53" i="1" s="1"/>
  <c r="H52" i="5" s="1"/>
  <c r="L52" i="5" s="1"/>
  <c r="CF101" i="1"/>
  <c r="CA101" i="1"/>
  <c r="CD101" i="1" s="1"/>
  <c r="H100" i="5" s="1"/>
  <c r="L100" i="5" s="1"/>
  <c r="CF116" i="1"/>
  <c r="CA116" i="1"/>
  <c r="CD116" i="1" s="1"/>
  <c r="H115" i="5" s="1"/>
  <c r="L115" i="5" s="1"/>
  <c r="CA185" i="1"/>
  <c r="CD185" i="1" s="1"/>
  <c r="H184" i="5" s="1"/>
  <c r="L184" i="5" s="1"/>
  <c r="CF185" i="1"/>
  <c r="DI287" i="1"/>
  <c r="G288" i="2"/>
  <c r="O288" i="2"/>
  <c r="DI269" i="1"/>
  <c r="G270" i="2"/>
  <c r="O270" i="2"/>
  <c r="DH306" i="1"/>
  <c r="N307" i="2"/>
  <c r="F307" i="2"/>
  <c r="DH127" i="1"/>
  <c r="F124" i="2"/>
  <c r="I124" i="2" s="1"/>
  <c r="J124" i="2" s="1"/>
  <c r="K124" i="2" s="1"/>
  <c r="N124" i="2"/>
  <c r="Q124" i="2" s="1"/>
  <c r="R124" i="2" s="1"/>
  <c r="G246" i="2"/>
  <c r="O246" i="2"/>
  <c r="DI248" i="1"/>
  <c r="DH177" i="1"/>
  <c r="F174" i="2"/>
  <c r="N174" i="2"/>
  <c r="Q174" i="2" s="1"/>
  <c r="R174" i="2" s="1"/>
  <c r="F84" i="2"/>
  <c r="N84" i="2"/>
  <c r="DH89" i="1"/>
  <c r="CF206" i="1"/>
  <c r="CA206" i="1"/>
  <c r="CD206" i="1" s="1"/>
  <c r="H205" i="5" s="1"/>
  <c r="L205" i="5" s="1"/>
  <c r="G76" i="2"/>
  <c r="DI81" i="1"/>
  <c r="O76" i="2"/>
  <c r="DI116" i="1"/>
  <c r="G113" i="2"/>
  <c r="O113" i="2"/>
  <c r="CF300" i="1"/>
  <c r="CA300" i="1"/>
  <c r="CD300" i="1" s="1"/>
  <c r="H299" i="5" s="1"/>
  <c r="L299" i="5" s="1"/>
  <c r="P298" i="2"/>
  <c r="DL297" i="1"/>
  <c r="CA118" i="1"/>
  <c r="CD118" i="1" s="1"/>
  <c r="H117" i="5" s="1"/>
  <c r="L117" i="5" s="1"/>
  <c r="CF118" i="1"/>
  <c r="CF85" i="1"/>
  <c r="CA85" i="1"/>
  <c r="CD85" i="1" s="1"/>
  <c r="H84" i="5" s="1"/>
  <c r="L84" i="5" s="1"/>
  <c r="N162" i="2"/>
  <c r="F162" i="2"/>
  <c r="I162" i="2" s="1"/>
  <c r="J162" i="2" s="1"/>
  <c r="K162" i="2" s="1"/>
  <c r="DH165" i="1"/>
  <c r="DI294" i="1"/>
  <c r="G295" i="2"/>
  <c r="O295" i="2"/>
  <c r="P90" i="2"/>
  <c r="DL95" i="1"/>
  <c r="CF268" i="1"/>
  <c r="CA268" i="1"/>
  <c r="CD268" i="1" s="1"/>
  <c r="H267" i="5" s="1"/>
  <c r="L267" i="5" s="1"/>
  <c r="DH65" i="1"/>
  <c r="N60" i="2"/>
  <c r="F60" i="2"/>
  <c r="I60" i="2" s="1"/>
  <c r="J60" i="2" s="1"/>
  <c r="K60" i="2" s="1"/>
  <c r="P329" i="2"/>
  <c r="DL329" i="1"/>
  <c r="F150" i="2"/>
  <c r="I150" i="2" s="1"/>
  <c r="J150" i="2" s="1"/>
  <c r="K150" i="2" s="1"/>
  <c r="N150" i="2"/>
  <c r="Q150" i="2" s="1"/>
  <c r="R150" i="2" s="1"/>
  <c r="DH153" i="1"/>
  <c r="CF407" i="1"/>
  <c r="CA407" i="1"/>
  <c r="CD407" i="1" s="1"/>
  <c r="H406" i="5" s="1"/>
  <c r="L406" i="5" s="1"/>
  <c r="F296" i="2"/>
  <c r="I296" i="2" s="1"/>
  <c r="J296" i="2" s="1"/>
  <c r="K296" i="2" s="1"/>
  <c r="N296" i="2"/>
  <c r="Q296" i="2" s="1"/>
  <c r="R296" i="2" s="1"/>
  <c r="DH295" i="1"/>
  <c r="CF280" i="1"/>
  <c r="CA280" i="1"/>
  <c r="CD280" i="1" s="1"/>
  <c r="H279" i="5" s="1"/>
  <c r="L279" i="5" s="1"/>
  <c r="CF277" i="1"/>
  <c r="CA277" i="1"/>
  <c r="CD277" i="1" s="1"/>
  <c r="H276" i="5" s="1"/>
  <c r="L276" i="5" s="1"/>
  <c r="DL134" i="1"/>
  <c r="P131" i="2"/>
  <c r="O334" i="2"/>
  <c r="DI334" i="1"/>
  <c r="G334" i="2"/>
  <c r="F283" i="2"/>
  <c r="DH282" i="1"/>
  <c r="N283" i="2"/>
  <c r="DH73" i="1"/>
  <c r="N68" i="2"/>
  <c r="F68" i="2"/>
  <c r="DI300" i="1"/>
  <c r="G301" i="2"/>
  <c r="O301" i="2"/>
  <c r="N86" i="2"/>
  <c r="Q86" i="2" s="1"/>
  <c r="R86" i="2" s="1"/>
  <c r="F86" i="2"/>
  <c r="I86" i="2" s="1"/>
  <c r="J86" i="2" s="1"/>
  <c r="K86" i="2" s="1"/>
  <c r="DH91" i="1"/>
  <c r="F388" i="2"/>
  <c r="N388" i="2"/>
  <c r="Q388" i="2" s="1"/>
  <c r="R388" i="2" s="1"/>
  <c r="DH389" i="1"/>
  <c r="DL316" i="1"/>
  <c r="P317" i="2"/>
  <c r="F306" i="2"/>
  <c r="I306" i="2" s="1"/>
  <c r="J306" i="2" s="1"/>
  <c r="K306" i="2" s="1"/>
  <c r="N306" i="2"/>
  <c r="Q306" i="2" s="1"/>
  <c r="R306" i="2" s="1"/>
  <c r="DH305" i="1"/>
  <c r="DL327" i="1"/>
  <c r="P327" i="2"/>
  <c r="N198" i="2"/>
  <c r="Q198" i="2" s="1"/>
  <c r="R198" i="2" s="1"/>
  <c r="DH201" i="1"/>
  <c r="F198" i="2"/>
  <c r="I198" i="2" s="1"/>
  <c r="J198" i="2" s="1"/>
  <c r="K198" i="2" s="1"/>
  <c r="DL335" i="1"/>
  <c r="P336" i="2"/>
  <c r="N165" i="2"/>
  <c r="Q165" i="2" s="1"/>
  <c r="R165" i="2" s="1"/>
  <c r="DH168" i="1"/>
  <c r="F165" i="2"/>
  <c r="I165" i="2" s="1"/>
  <c r="J165" i="2" s="1"/>
  <c r="K165" i="2" s="1"/>
  <c r="N168" i="2"/>
  <c r="F168" i="2"/>
  <c r="I168" i="2" s="1"/>
  <c r="J168" i="2" s="1"/>
  <c r="K168" i="2" s="1"/>
  <c r="DH171" i="1"/>
  <c r="DI337" i="1"/>
  <c r="O407" i="2"/>
  <c r="G407" i="2"/>
  <c r="DH92" i="1"/>
  <c r="N87" i="2"/>
  <c r="Q87" i="2" s="1"/>
  <c r="R87" i="2" s="1"/>
  <c r="F87" i="2"/>
  <c r="I87" i="2" s="1"/>
  <c r="J87" i="2" s="1"/>
  <c r="K87" i="2" s="1"/>
  <c r="CF292" i="1"/>
  <c r="CA292" i="1"/>
  <c r="CD292" i="1" s="1"/>
  <c r="H291" i="5" s="1"/>
  <c r="L291" i="5" s="1"/>
  <c r="DL194" i="1"/>
  <c r="P191" i="2"/>
  <c r="CF406" i="1"/>
  <c r="CA406" i="1"/>
  <c r="CD406" i="1" s="1"/>
  <c r="H405" i="5" s="1"/>
  <c r="L405" i="5" s="1"/>
  <c r="DH252" i="1"/>
  <c r="F251" i="2"/>
  <c r="I251" i="2" s="1"/>
  <c r="J251" i="2" s="1"/>
  <c r="K251" i="2" s="1"/>
  <c r="N251" i="2"/>
  <c r="Q251" i="2" s="1"/>
  <c r="R251" i="2" s="1"/>
  <c r="DL52" i="1"/>
  <c r="P46" i="2"/>
  <c r="F18" i="2"/>
  <c r="I18" i="2" s="1"/>
  <c r="J18" i="2" s="1"/>
  <c r="K18" i="2" s="1"/>
  <c r="N18" i="2"/>
  <c r="DH24" i="1"/>
  <c r="F141" i="2"/>
  <c r="I141" i="2" s="1"/>
  <c r="J141" i="2" s="1"/>
  <c r="K141" i="2" s="1"/>
  <c r="N141" i="2"/>
  <c r="Q141" i="2" s="1"/>
  <c r="R141" i="2" s="1"/>
  <c r="DH144" i="1"/>
  <c r="DI104" i="1"/>
  <c r="O99" i="2"/>
  <c r="G99" i="2"/>
  <c r="CA400" i="1"/>
  <c r="CD400" i="1" s="1"/>
  <c r="H399" i="5" s="1"/>
  <c r="L399" i="5" s="1"/>
  <c r="CF400" i="1"/>
  <c r="N400" i="2"/>
  <c r="F400" i="2"/>
  <c r="I400" i="2" s="1"/>
  <c r="J400" i="2" s="1"/>
  <c r="K400" i="2" s="1"/>
  <c r="DH401" i="1"/>
  <c r="DL65" i="1"/>
  <c r="P60" i="2"/>
  <c r="CF87" i="1"/>
  <c r="CA87" i="1"/>
  <c r="CD87" i="1" s="1"/>
  <c r="H86" i="5" s="1"/>
  <c r="L86" i="5" s="1"/>
  <c r="DH269" i="1"/>
  <c r="F270" i="2"/>
  <c r="I270" i="2" s="1"/>
  <c r="J270" i="2" s="1"/>
  <c r="K270" i="2" s="1"/>
  <c r="N270" i="2"/>
  <c r="Q270" i="2" s="1"/>
  <c r="R270" i="2" s="1"/>
  <c r="DI405" i="1"/>
  <c r="G405" i="2"/>
  <c r="O405" i="2"/>
  <c r="CF162" i="1"/>
  <c r="CA162" i="1"/>
  <c r="CD162" i="1" s="1"/>
  <c r="H161" i="5" s="1"/>
  <c r="L161" i="5" s="1"/>
  <c r="G89" i="2"/>
  <c r="O89" i="2"/>
  <c r="DI94" i="1"/>
  <c r="DL127" i="1"/>
  <c r="P124" i="2"/>
  <c r="CA147" i="1"/>
  <c r="CD147" i="1" s="1"/>
  <c r="H146" i="5" s="1"/>
  <c r="L146" i="5" s="1"/>
  <c r="CF147" i="1"/>
  <c r="DH23" i="1"/>
  <c r="F17" i="2"/>
  <c r="N17" i="2"/>
  <c r="Q17" i="2" s="1"/>
  <c r="R17" i="2" s="1"/>
  <c r="DH281" i="1"/>
  <c r="F282" i="2"/>
  <c r="N282" i="2"/>
  <c r="Q282" i="2" s="1"/>
  <c r="R282" i="2" s="1"/>
  <c r="O66" i="2"/>
  <c r="DI71" i="1"/>
  <c r="G66" i="2"/>
  <c r="P346" i="2"/>
  <c r="DL345" i="1"/>
  <c r="DL81" i="1"/>
  <c r="P76" i="2"/>
  <c r="DI396" i="1"/>
  <c r="G395" i="2"/>
  <c r="O395" i="2"/>
  <c r="CF340" i="1"/>
  <c r="CA340" i="1"/>
  <c r="CD340" i="1" s="1"/>
  <c r="H339" i="5" s="1"/>
  <c r="L339" i="5" s="1"/>
  <c r="CF405" i="1"/>
  <c r="CA405" i="1"/>
  <c r="CD405" i="1" s="1"/>
  <c r="H404" i="5" s="1"/>
  <c r="L404" i="5" s="1"/>
  <c r="DH129" i="1"/>
  <c r="F126" i="2"/>
  <c r="I126" i="2" s="1"/>
  <c r="J126" i="2" s="1"/>
  <c r="K126" i="2" s="1"/>
  <c r="N126" i="2"/>
  <c r="Q126" i="2" s="1"/>
  <c r="R126" i="2" s="1"/>
  <c r="P54" i="2"/>
  <c r="DL59" i="1"/>
  <c r="DI245" i="1"/>
  <c r="O243" i="2"/>
  <c r="G243" i="2"/>
  <c r="CF311" i="1"/>
  <c r="CA311" i="1"/>
  <c r="CD311" i="1" s="1"/>
  <c r="H310" i="5" s="1"/>
  <c r="L310" i="5" s="1"/>
  <c r="CF320" i="1"/>
  <c r="CA320" i="1"/>
  <c r="CD320" i="1" s="1"/>
  <c r="H319" i="5" s="1"/>
  <c r="L319" i="5" s="1"/>
  <c r="P98" i="2"/>
  <c r="DL103" i="1"/>
  <c r="CF218" i="1"/>
  <c r="CA218" i="1"/>
  <c r="CD218" i="1" s="1"/>
  <c r="H217" i="5" s="1"/>
  <c r="L217" i="5" s="1"/>
  <c r="DI353" i="1"/>
  <c r="O352" i="2"/>
  <c r="G352" i="2"/>
  <c r="CA117" i="1"/>
  <c r="CD117" i="1" s="1"/>
  <c r="H116" i="5" s="1"/>
  <c r="L116" i="5" s="1"/>
  <c r="CF117" i="1"/>
  <c r="CW9" i="1"/>
  <c r="CW416" i="1" s="1"/>
  <c r="BJ416" i="1"/>
  <c r="O202" i="2"/>
  <c r="DI204" i="1"/>
  <c r="G202" i="2"/>
  <c r="DL393" i="1"/>
  <c r="P392" i="2"/>
  <c r="CF9" i="1"/>
  <c r="CA9" i="1"/>
  <c r="AS416" i="1"/>
  <c r="P12" i="2"/>
  <c r="DL18" i="1"/>
  <c r="CF269" i="1"/>
  <c r="CA269" i="1"/>
  <c r="CD269" i="1" s="1"/>
  <c r="H268" i="5" s="1"/>
  <c r="L268" i="5" s="1"/>
  <c r="DH187" i="1"/>
  <c r="F184" i="2"/>
  <c r="I184" i="2" s="1"/>
  <c r="J184" i="2" s="1"/>
  <c r="K184" i="2" s="1"/>
  <c r="N184" i="2"/>
  <c r="DL383" i="1"/>
  <c r="P382" i="2"/>
  <c r="DL129" i="1"/>
  <c r="P126" i="2"/>
  <c r="CF375" i="1"/>
  <c r="CA375" i="1"/>
  <c r="CD375" i="1" s="1"/>
  <c r="H374" i="5" s="1"/>
  <c r="L374" i="5" s="1"/>
  <c r="DH255" i="1"/>
  <c r="F254" i="2"/>
  <c r="I254" i="2" s="1"/>
  <c r="J254" i="2" s="1"/>
  <c r="K254" i="2" s="1"/>
  <c r="N254" i="2"/>
  <c r="Q254" i="2" s="1"/>
  <c r="R254" i="2" s="1"/>
  <c r="F300" i="2"/>
  <c r="I300" i="2" s="1"/>
  <c r="J300" i="2" s="1"/>
  <c r="K300" i="2" s="1"/>
  <c r="N300" i="2"/>
  <c r="DH299" i="1"/>
  <c r="DL74" i="1"/>
  <c r="P69" i="2"/>
  <c r="CF260" i="1"/>
  <c r="CA260" i="1"/>
  <c r="CD260" i="1" s="1"/>
  <c r="H259" i="5" s="1"/>
  <c r="L259" i="5" s="1"/>
  <c r="CX9" i="1"/>
  <c r="CX416" i="1" s="1"/>
  <c r="BK416" i="1"/>
  <c r="F364" i="2"/>
  <c r="N364" i="2"/>
  <c r="Q364" i="2" s="1"/>
  <c r="R364" i="2" s="1"/>
  <c r="DH365" i="1"/>
  <c r="DI394" i="1"/>
  <c r="G393" i="2"/>
  <c r="O393" i="2"/>
  <c r="O234" i="2"/>
  <c r="G234" i="2"/>
  <c r="DI236" i="1"/>
  <c r="CF64" i="1"/>
  <c r="CA64" i="1"/>
  <c r="CD64" i="1" s="1"/>
  <c r="H63" i="5" s="1"/>
  <c r="L63" i="5" s="1"/>
  <c r="O394" i="2"/>
  <c r="DI395" i="1"/>
  <c r="G394" i="2"/>
  <c r="DI89" i="1"/>
  <c r="G84" i="2"/>
  <c r="O84" i="2"/>
  <c r="DL299" i="1"/>
  <c r="P300" i="2"/>
  <c r="DL238" i="1"/>
  <c r="P236" i="2"/>
  <c r="DL387" i="1"/>
  <c r="P386" i="2"/>
  <c r="DL53" i="1"/>
  <c r="P47" i="2"/>
  <c r="DL301" i="1"/>
  <c r="P302" i="2"/>
  <c r="P237" i="2"/>
  <c r="DL239" i="1"/>
  <c r="N373" i="2"/>
  <c r="Q373" i="2" s="1"/>
  <c r="R373" i="2" s="1"/>
  <c r="DH374" i="1"/>
  <c r="F373" i="2"/>
  <c r="I373" i="2" s="1"/>
  <c r="J373" i="2" s="1"/>
  <c r="K373" i="2" s="1"/>
  <c r="T373" i="2" s="1"/>
  <c r="U373" i="2" s="1"/>
  <c r="F287" i="2"/>
  <c r="I287" i="2" s="1"/>
  <c r="J287" i="2" s="1"/>
  <c r="K287" i="2" s="1"/>
  <c r="DH286" i="1"/>
  <c r="N287" i="2"/>
  <c r="Q287" i="2" s="1"/>
  <c r="R287" i="2" s="1"/>
  <c r="DL188" i="1"/>
  <c r="P185" i="2"/>
  <c r="CF169" i="1"/>
  <c r="CA169" i="1"/>
  <c r="CD169" i="1" s="1"/>
  <c r="H168" i="5" s="1"/>
  <c r="L168" i="5" s="1"/>
  <c r="F113" i="2"/>
  <c r="I113" i="2" s="1"/>
  <c r="J113" i="2" s="1"/>
  <c r="K113" i="2" s="1"/>
  <c r="N113" i="2"/>
  <c r="DH116" i="1"/>
  <c r="CF369" i="1"/>
  <c r="CA369" i="1"/>
  <c r="CD369" i="1" s="1"/>
  <c r="H368" i="5" s="1"/>
  <c r="L368" i="5" s="1"/>
  <c r="CF109" i="1"/>
  <c r="CA109" i="1"/>
  <c r="CD109" i="1" s="1"/>
  <c r="H108" i="5" s="1"/>
  <c r="L108" i="5" s="1"/>
  <c r="DH98" i="1"/>
  <c r="N93" i="2"/>
  <c r="Q93" i="2" s="1"/>
  <c r="R93" i="2" s="1"/>
  <c r="F93" i="2"/>
  <c r="I93" i="2" s="1"/>
  <c r="J93" i="2" s="1"/>
  <c r="K93" i="2" s="1"/>
  <c r="F90" i="2"/>
  <c r="N90" i="2"/>
  <c r="DH95" i="1"/>
  <c r="CA376" i="1"/>
  <c r="CD376" i="1" s="1"/>
  <c r="H375" i="5" s="1"/>
  <c r="L375" i="5" s="1"/>
  <c r="CF376" i="1"/>
  <c r="DH214" i="1"/>
  <c r="N212" i="2"/>
  <c r="Q212" i="2" s="1"/>
  <c r="R212" i="2" s="1"/>
  <c r="F212" i="2"/>
  <c r="I212" i="2" s="1"/>
  <c r="J212" i="2" s="1"/>
  <c r="K212" i="2" s="1"/>
  <c r="F172" i="2"/>
  <c r="I172" i="2" s="1"/>
  <c r="J172" i="2" s="1"/>
  <c r="K172" i="2" s="1"/>
  <c r="N172" i="2"/>
  <c r="Q172" i="2" s="1"/>
  <c r="R172" i="2" s="1"/>
  <c r="DH175" i="1"/>
  <c r="DI401" i="1"/>
  <c r="G400" i="2"/>
  <c r="O400" i="2"/>
  <c r="P243" i="2"/>
  <c r="DL245" i="1"/>
  <c r="CT9" i="1"/>
  <c r="CT416" i="1" s="1"/>
  <c r="BG416" i="1"/>
  <c r="CF182" i="1"/>
  <c r="CA182" i="1"/>
  <c r="CD182" i="1" s="1"/>
  <c r="H181" i="5" s="1"/>
  <c r="L181" i="5" s="1"/>
  <c r="DL314" i="1"/>
  <c r="P315" i="2"/>
  <c r="O71" i="2"/>
  <c r="DI76" i="1"/>
  <c r="G71" i="2"/>
  <c r="DI319" i="1"/>
  <c r="G319" i="2"/>
  <c r="O319" i="2"/>
  <c r="F23" i="2"/>
  <c r="I23" i="2" s="1"/>
  <c r="J23" i="2" s="1"/>
  <c r="K23" i="2" s="1"/>
  <c r="DH29" i="1"/>
  <c r="N23" i="2"/>
  <c r="Q23" i="2" s="1"/>
  <c r="R23" i="2" s="1"/>
  <c r="DH370" i="1"/>
  <c r="N369" i="2"/>
  <c r="F369" i="2"/>
  <c r="I369" i="2" s="1"/>
  <c r="J369" i="2" s="1"/>
  <c r="K369" i="2" s="1"/>
  <c r="CF56" i="1"/>
  <c r="CA56" i="1"/>
  <c r="CD56" i="1" s="1"/>
  <c r="H55" i="5" s="1"/>
  <c r="L55" i="5" s="1"/>
  <c r="F77" i="2"/>
  <c r="I77" i="2" s="1"/>
  <c r="J77" i="2" s="1"/>
  <c r="K77" i="2" s="1"/>
  <c r="DH82" i="1"/>
  <c r="N77" i="2"/>
  <c r="Q77" i="2" s="1"/>
  <c r="R77" i="2" s="1"/>
  <c r="DI171" i="1"/>
  <c r="G168" i="2"/>
  <c r="O168" i="2"/>
  <c r="AZ416" i="1"/>
  <c r="CM9" i="1"/>
  <c r="CM416" i="1" s="1"/>
  <c r="DI75" i="1"/>
  <c r="G70" i="2"/>
  <c r="O70" i="2"/>
  <c r="DI44" i="1"/>
  <c r="G38" i="2"/>
  <c r="O38" i="2"/>
  <c r="CF335" i="1"/>
  <c r="CA335" i="1"/>
  <c r="CD335" i="1" s="1"/>
  <c r="H334" i="5" s="1"/>
  <c r="L334" i="5" s="1"/>
  <c r="P156" i="2"/>
  <c r="DL159" i="1"/>
  <c r="AT416" i="1"/>
  <c r="CG9" i="1"/>
  <c r="CG416" i="1" s="1"/>
  <c r="DL132" i="1"/>
  <c r="P129" i="2"/>
  <c r="DL271" i="1"/>
  <c r="P272" i="2"/>
  <c r="P50" i="2"/>
  <c r="DL56" i="1"/>
  <c r="DL326" i="1"/>
  <c r="P326" i="2"/>
  <c r="O374" i="2"/>
  <c r="DI375" i="1"/>
  <c r="G374" i="2"/>
  <c r="DL175" i="1"/>
  <c r="P172" i="2"/>
  <c r="DL44" i="1"/>
  <c r="P38" i="2"/>
  <c r="DH366" i="1"/>
  <c r="F365" i="2"/>
  <c r="I365" i="2" s="1"/>
  <c r="J365" i="2" s="1"/>
  <c r="K365" i="2" s="1"/>
  <c r="N365" i="2"/>
  <c r="Q365" i="2" s="1"/>
  <c r="R365" i="2" s="1"/>
  <c r="DH278" i="1"/>
  <c r="N279" i="2"/>
  <c r="Q279" i="2" s="1"/>
  <c r="R279" i="2" s="1"/>
  <c r="T279" i="2" s="1"/>
  <c r="U279" i="2" s="1"/>
  <c r="F279" i="2"/>
  <c r="I279" i="2" s="1"/>
  <c r="J279" i="2" s="1"/>
  <c r="K279" i="2" s="1"/>
  <c r="P49" i="2"/>
  <c r="DL55" i="1"/>
  <c r="O223" i="2"/>
  <c r="DI225" i="1"/>
  <c r="G223" i="2"/>
  <c r="DI180" i="1"/>
  <c r="O177" i="2"/>
  <c r="G177" i="2"/>
  <c r="DL221" i="1"/>
  <c r="P219" i="2"/>
  <c r="N205" i="2"/>
  <c r="DH207" i="1"/>
  <c r="F205" i="2"/>
  <c r="I205" i="2" s="1"/>
  <c r="J205" i="2" s="1"/>
  <c r="K205" i="2" s="1"/>
  <c r="DH9" i="1"/>
  <c r="F3" i="2"/>
  <c r="I3" i="2" s="1"/>
  <c r="J3" i="2" s="1"/>
  <c r="K3" i="2" s="1"/>
  <c r="BU416" i="1"/>
  <c r="N3" i="2"/>
  <c r="Q3" i="2" s="1"/>
  <c r="R3" i="2" s="1"/>
  <c r="CF265" i="1"/>
  <c r="CA265" i="1"/>
  <c r="CD265" i="1" s="1"/>
  <c r="H264" i="5" s="1"/>
  <c r="L264" i="5" s="1"/>
  <c r="DI51" i="1"/>
  <c r="O45" i="2"/>
  <c r="G45" i="2"/>
  <c r="I45" i="2" s="1"/>
  <c r="J45" i="2" s="1"/>
  <c r="K45" i="2" s="1"/>
  <c r="DL313" i="1"/>
  <c r="P314" i="2"/>
  <c r="CA69" i="1"/>
  <c r="CD69" i="1" s="1"/>
  <c r="H68" i="5" s="1"/>
  <c r="L68" i="5" s="1"/>
  <c r="CF69" i="1"/>
  <c r="DI268" i="1"/>
  <c r="G269" i="2"/>
  <c r="O269" i="2"/>
  <c r="DL38" i="1"/>
  <c r="P32" i="2"/>
  <c r="CF397" i="1"/>
  <c r="CA397" i="1"/>
  <c r="CD397" i="1" s="1"/>
  <c r="H396" i="5" s="1"/>
  <c r="L396" i="5" s="1"/>
  <c r="CF158" i="1"/>
  <c r="CA158" i="1"/>
  <c r="CD158" i="1" s="1"/>
  <c r="H157" i="5" s="1"/>
  <c r="L157" i="5" s="1"/>
  <c r="DL198" i="1"/>
  <c r="P195" i="2"/>
  <c r="P147" i="2"/>
  <c r="DL150" i="1"/>
  <c r="P6" i="2"/>
  <c r="DL12" i="1"/>
  <c r="DL273" i="1"/>
  <c r="P274" i="2"/>
  <c r="DH146" i="1"/>
  <c r="N143" i="2"/>
  <c r="F143" i="2"/>
  <c r="F220" i="2"/>
  <c r="N220" i="2"/>
  <c r="Q220" i="2" s="1"/>
  <c r="R220" i="2" s="1"/>
  <c r="DH222" i="1"/>
  <c r="DI390" i="1"/>
  <c r="G389" i="2"/>
  <c r="O389" i="2"/>
  <c r="O143" i="2"/>
  <c r="DI146" i="1"/>
  <c r="G143" i="2"/>
  <c r="CA403" i="1"/>
  <c r="CD403" i="1" s="1"/>
  <c r="H402" i="5" s="1"/>
  <c r="L402" i="5" s="1"/>
  <c r="CF403" i="1"/>
  <c r="DL46" i="1"/>
  <c r="P40" i="2"/>
  <c r="DL357" i="1"/>
  <c r="P356" i="2"/>
  <c r="CF37" i="1"/>
  <c r="CA37" i="1"/>
  <c r="CD37" i="1" s="1"/>
  <c r="H36" i="5" s="1"/>
  <c r="L36" i="5" s="1"/>
  <c r="F169" i="2"/>
  <c r="I169" i="2" s="1"/>
  <c r="J169" i="2" s="1"/>
  <c r="K169" i="2" s="1"/>
  <c r="N169" i="2"/>
  <c r="Q169" i="2" s="1"/>
  <c r="R169" i="2" s="1"/>
  <c r="DH172" i="1"/>
  <c r="DI306" i="1"/>
  <c r="O307" i="2"/>
  <c r="G307" i="2"/>
  <c r="P339" i="2"/>
  <c r="DL339" i="1"/>
  <c r="DL26" i="1"/>
  <c r="P20" i="2"/>
  <c r="DL133" i="1"/>
  <c r="P130" i="2"/>
  <c r="CF163" i="1"/>
  <c r="CA163" i="1"/>
  <c r="CD163" i="1" s="1"/>
  <c r="H162" i="5" s="1"/>
  <c r="L162" i="5" s="1"/>
  <c r="F61" i="2"/>
  <c r="I61" i="2" s="1"/>
  <c r="J61" i="2" s="1"/>
  <c r="K61" i="2" s="1"/>
  <c r="N61" i="2"/>
  <c r="DH66" i="1"/>
  <c r="DL146" i="1"/>
  <c r="P143" i="2"/>
  <c r="DI284" i="1"/>
  <c r="O285" i="2"/>
  <c r="G285" i="2"/>
  <c r="CA310" i="1"/>
  <c r="CD310" i="1" s="1"/>
  <c r="H309" i="5" s="1"/>
  <c r="L309" i="5" s="1"/>
  <c r="CF310" i="1"/>
  <c r="DI363" i="1"/>
  <c r="O362" i="2"/>
  <c r="G362" i="2"/>
  <c r="N382" i="2"/>
  <c r="F382" i="2"/>
  <c r="I382" i="2" s="1"/>
  <c r="J382" i="2" s="1"/>
  <c r="K382" i="2" s="1"/>
  <c r="DH383" i="1"/>
  <c r="CF234" i="1"/>
  <c r="CA234" i="1"/>
  <c r="CD234" i="1" s="1"/>
  <c r="H233" i="5" s="1"/>
  <c r="L233" i="5" s="1"/>
  <c r="DH385" i="1"/>
  <c r="N384" i="2"/>
  <c r="Q384" i="2" s="1"/>
  <c r="R384" i="2" s="1"/>
  <c r="F384" i="2"/>
  <c r="I384" i="2" s="1"/>
  <c r="J384" i="2" s="1"/>
  <c r="K384" i="2" s="1"/>
  <c r="CF367" i="1"/>
  <c r="CA367" i="1"/>
  <c r="CD367" i="1" s="1"/>
  <c r="H366" i="5" s="1"/>
  <c r="L366" i="5" s="1"/>
  <c r="F262" i="2"/>
  <c r="I262" i="2" s="1"/>
  <c r="J262" i="2" s="1"/>
  <c r="K262" i="2" s="1"/>
  <c r="DH263" i="1"/>
  <c r="N262" i="2"/>
  <c r="O145" i="2"/>
  <c r="DI148" i="1"/>
  <c r="G145" i="2"/>
  <c r="P404" i="2"/>
  <c r="DL317" i="1"/>
  <c r="DL247" i="1"/>
  <c r="P245" i="2"/>
  <c r="CF35" i="1"/>
  <c r="CA35" i="1"/>
  <c r="CD35" i="1" s="1"/>
  <c r="H34" i="5" s="1"/>
  <c r="L34" i="5" s="1"/>
  <c r="DI226" i="1"/>
  <c r="O224" i="2"/>
  <c r="G224" i="2"/>
  <c r="CF380" i="1"/>
  <c r="CA380" i="1"/>
  <c r="CD380" i="1" s="1"/>
  <c r="H379" i="5" s="1"/>
  <c r="L379" i="5" s="1"/>
  <c r="DL266" i="1"/>
  <c r="P265" i="2"/>
  <c r="DL136" i="1"/>
  <c r="P133" i="2"/>
  <c r="CA202" i="1"/>
  <c r="CD202" i="1" s="1"/>
  <c r="H201" i="5" s="1"/>
  <c r="L201" i="5" s="1"/>
  <c r="CF202" i="1"/>
  <c r="DL77" i="1"/>
  <c r="P72" i="2"/>
  <c r="G256" i="2"/>
  <c r="DI257" i="1"/>
  <c r="O256" i="2"/>
  <c r="DL275" i="1"/>
  <c r="P276" i="2"/>
  <c r="N331" i="2"/>
  <c r="F331" i="2"/>
  <c r="DH331" i="1"/>
  <c r="DH63" i="1"/>
  <c r="N58" i="2"/>
  <c r="F58" i="2"/>
  <c r="I58" i="2" s="1"/>
  <c r="J58" i="2" s="1"/>
  <c r="K58" i="2" s="1"/>
  <c r="G4" i="2"/>
  <c r="O4" i="2"/>
  <c r="DI10" i="1"/>
  <c r="CF364" i="1"/>
  <c r="CA364" i="1"/>
  <c r="CD364" i="1" s="1"/>
  <c r="H363" i="5" s="1"/>
  <c r="L363" i="5" s="1"/>
  <c r="CF32" i="1"/>
  <c r="CA32" i="1"/>
  <c r="CD32" i="1" s="1"/>
  <c r="H31" i="5" s="1"/>
  <c r="L31" i="5" s="1"/>
  <c r="DL404" i="1"/>
  <c r="P403" i="2"/>
  <c r="G114" i="2"/>
  <c r="DI117" i="1"/>
  <c r="O114" i="2"/>
  <c r="DH244" i="1"/>
  <c r="N242" i="2"/>
  <c r="Q242" i="2" s="1"/>
  <c r="R242" i="2" s="1"/>
  <c r="F242" i="2"/>
  <c r="I242" i="2" s="1"/>
  <c r="J242" i="2" s="1"/>
  <c r="K242" i="2" s="1"/>
  <c r="DL86" i="1"/>
  <c r="P81" i="2"/>
  <c r="DH32" i="1"/>
  <c r="F26" i="2"/>
  <c r="I26" i="2" s="1"/>
  <c r="J26" i="2" s="1"/>
  <c r="K26" i="2" s="1"/>
  <c r="T26" i="2" s="1"/>
  <c r="U26" i="2" s="1"/>
  <c r="N26" i="2"/>
  <c r="Q26" i="2" s="1"/>
  <c r="R26" i="2" s="1"/>
  <c r="DH181" i="1"/>
  <c r="F178" i="2"/>
  <c r="I178" i="2" s="1"/>
  <c r="J178" i="2" s="1"/>
  <c r="K178" i="2" s="1"/>
  <c r="N178" i="2"/>
  <c r="Q178" i="2" s="1"/>
  <c r="R178" i="2" s="1"/>
  <c r="N233" i="2"/>
  <c r="Q233" i="2" s="1"/>
  <c r="R233" i="2" s="1"/>
  <c r="F233" i="2"/>
  <c r="I233" i="2" s="1"/>
  <c r="J233" i="2" s="1"/>
  <c r="K233" i="2" s="1"/>
  <c r="T233" i="2" s="1"/>
  <c r="U233" i="2" s="1"/>
  <c r="DH235" i="1"/>
  <c r="DL268" i="1"/>
  <c r="P269" i="2"/>
  <c r="CF88" i="1"/>
  <c r="CA88" i="1"/>
  <c r="CD88" i="1" s="1"/>
  <c r="H87" i="5" s="1"/>
  <c r="L87" i="5" s="1"/>
  <c r="CF275" i="1"/>
  <c r="CA275" i="1"/>
  <c r="CD275" i="1" s="1"/>
  <c r="H274" i="5" s="1"/>
  <c r="L274" i="5" s="1"/>
  <c r="DH86" i="1"/>
  <c r="F81" i="2"/>
  <c r="I81" i="2" s="1"/>
  <c r="J81" i="2" s="1"/>
  <c r="K81" i="2" s="1"/>
  <c r="N81" i="2"/>
  <c r="N196" i="2"/>
  <c r="F196" i="2"/>
  <c r="I196" i="2" s="1"/>
  <c r="J196" i="2" s="1"/>
  <c r="K196" i="2" s="1"/>
  <c r="DH199" i="1"/>
  <c r="P295" i="2"/>
  <c r="DL294" i="1"/>
  <c r="N324" i="2"/>
  <c r="Q324" i="2" s="1"/>
  <c r="R324" i="2" s="1"/>
  <c r="F324" i="2"/>
  <c r="I324" i="2" s="1"/>
  <c r="J324" i="2" s="1"/>
  <c r="K324" i="2" s="1"/>
  <c r="DH324" i="1"/>
  <c r="DL270" i="1"/>
  <c r="P271" i="2"/>
  <c r="CF36" i="1"/>
  <c r="CA36" i="1"/>
  <c r="CD36" i="1" s="1"/>
  <c r="H35" i="5" s="1"/>
  <c r="L35" i="5" s="1"/>
  <c r="DI267" i="1"/>
  <c r="G267" i="2"/>
  <c r="O267" i="2"/>
  <c r="CF102" i="1"/>
  <c r="CA102" i="1"/>
  <c r="CD102" i="1" s="1"/>
  <c r="H101" i="5" s="1"/>
  <c r="L101" i="5" s="1"/>
  <c r="CF107" i="1"/>
  <c r="CA107" i="1"/>
  <c r="CD107" i="1" s="1"/>
  <c r="H106" i="5" s="1"/>
  <c r="L106" i="5" s="1"/>
  <c r="CF233" i="1"/>
  <c r="CA233" i="1"/>
  <c r="CD233" i="1" s="1"/>
  <c r="H232" i="5" s="1"/>
  <c r="L232" i="5" s="1"/>
  <c r="DL79" i="1"/>
  <c r="P74" i="2"/>
  <c r="O46" i="2"/>
  <c r="G46" i="2"/>
  <c r="DI52" i="1"/>
  <c r="F41" i="2"/>
  <c r="I41" i="2" s="1"/>
  <c r="J41" i="2" s="1"/>
  <c r="K41" i="2" s="1"/>
  <c r="DH47" i="1"/>
  <c r="N41" i="2"/>
  <c r="DL187" i="1"/>
  <c r="P184" i="2"/>
  <c r="DI202" i="1"/>
  <c r="G199" i="2"/>
  <c r="O199" i="2"/>
  <c r="DH236" i="1"/>
  <c r="F234" i="2"/>
  <c r="N234" i="2"/>
  <c r="DI400" i="1"/>
  <c r="O399" i="2"/>
  <c r="G399" i="2"/>
  <c r="DL353" i="1"/>
  <c r="P352" i="2"/>
  <c r="DH319" i="1"/>
  <c r="F319" i="2"/>
  <c r="N319" i="2"/>
  <c r="G331" i="2"/>
  <c r="DI331" i="1"/>
  <c r="O331" i="2"/>
  <c r="DI316" i="1"/>
  <c r="O317" i="2"/>
  <c r="G317" i="2"/>
  <c r="G182" i="2"/>
  <c r="O182" i="2"/>
  <c r="DI185" i="1"/>
  <c r="CF330" i="1"/>
  <c r="CA330" i="1"/>
  <c r="CD330" i="1" s="1"/>
  <c r="H329" i="5" s="1"/>
  <c r="L329" i="5" s="1"/>
  <c r="CA345" i="1"/>
  <c r="CD345" i="1" s="1"/>
  <c r="H344" i="5" s="1"/>
  <c r="L344" i="5" s="1"/>
  <c r="CF345" i="1"/>
  <c r="P213" i="2"/>
  <c r="DL215" i="1"/>
  <c r="DH162" i="1"/>
  <c r="N159" i="2"/>
  <c r="Q159" i="2" s="1"/>
  <c r="R159" i="2" s="1"/>
  <c r="F159" i="2"/>
  <c r="I159" i="2" s="1"/>
  <c r="J159" i="2" s="1"/>
  <c r="K159" i="2" s="1"/>
  <c r="DI47" i="1"/>
  <c r="G41" i="2"/>
  <c r="O41" i="2"/>
  <c r="DL30" i="1"/>
  <c r="P24" i="2"/>
  <c r="CF80" i="1"/>
  <c r="CA80" i="1"/>
  <c r="CD80" i="1" s="1"/>
  <c r="H79" i="5" s="1"/>
  <c r="L79" i="5" s="1"/>
  <c r="DI241" i="1"/>
  <c r="O239" i="2"/>
  <c r="G239" i="2"/>
  <c r="CF224" i="1"/>
  <c r="CA224" i="1"/>
  <c r="CD224" i="1" s="1"/>
  <c r="H223" i="5" s="1"/>
  <c r="L223" i="5" s="1"/>
  <c r="CF148" i="1"/>
  <c r="CA148" i="1"/>
  <c r="CD148" i="1" s="1"/>
  <c r="H147" i="5" s="1"/>
  <c r="L147" i="5" s="1"/>
  <c r="DL191" i="1"/>
  <c r="P188" i="2"/>
  <c r="CF52" i="1"/>
  <c r="CA52" i="1"/>
  <c r="CD52" i="1" s="1"/>
  <c r="H51" i="5" s="1"/>
  <c r="L51" i="5" s="1"/>
  <c r="CA368" i="1"/>
  <c r="CD368" i="1" s="1"/>
  <c r="H367" i="5" s="1"/>
  <c r="L367" i="5" s="1"/>
  <c r="CF368" i="1"/>
  <c r="DH399" i="1"/>
  <c r="F398" i="2"/>
  <c r="I398" i="2" s="1"/>
  <c r="J398" i="2" s="1"/>
  <c r="K398" i="2" s="1"/>
  <c r="N398" i="2"/>
  <c r="Q398" i="2" s="1"/>
  <c r="R398" i="2" s="1"/>
  <c r="P292" i="2"/>
  <c r="DL291" i="1"/>
  <c r="DH55" i="1"/>
  <c r="F49" i="2"/>
  <c r="I49" i="2" s="1"/>
  <c r="J49" i="2" s="1"/>
  <c r="K49" i="2" s="1"/>
  <c r="N49" i="2"/>
  <c r="Q49" i="2" s="1"/>
  <c r="R49" i="2" s="1"/>
  <c r="DL240" i="1"/>
  <c r="P238" i="2"/>
  <c r="O323" i="2"/>
  <c r="DI323" i="1"/>
  <c r="G323" i="2"/>
  <c r="P288" i="2"/>
  <c r="DL287" i="1"/>
  <c r="P229" i="2"/>
  <c r="DL231" i="1"/>
  <c r="N291" i="2"/>
  <c r="F291" i="2"/>
  <c r="I291" i="2" s="1"/>
  <c r="J291" i="2" s="1"/>
  <c r="K291" i="2" s="1"/>
  <c r="DH290" i="1"/>
  <c r="DI132" i="1"/>
  <c r="G129" i="2"/>
  <c r="O129" i="2"/>
  <c r="CA361" i="1"/>
  <c r="CD361" i="1" s="1"/>
  <c r="H360" i="5" s="1"/>
  <c r="L360" i="5" s="1"/>
  <c r="CF361" i="1"/>
  <c r="DL261" i="1"/>
  <c r="P260" i="2"/>
  <c r="G275" i="2"/>
  <c r="DI274" i="1"/>
  <c r="O275" i="2"/>
  <c r="DH10" i="1"/>
  <c r="F4" i="2"/>
  <c r="N4" i="2"/>
  <c r="DH398" i="1"/>
  <c r="F397" i="2"/>
  <c r="I397" i="2" s="1"/>
  <c r="J397" i="2" s="1"/>
  <c r="K397" i="2" s="1"/>
  <c r="N397" i="2"/>
  <c r="Q397" i="2" s="1"/>
  <c r="R397" i="2" s="1"/>
  <c r="N157" i="2"/>
  <c r="Q157" i="2" s="1"/>
  <c r="R157" i="2" s="1"/>
  <c r="T157" i="2" s="1"/>
  <c r="U157" i="2" s="1"/>
  <c r="F157" i="2"/>
  <c r="I157" i="2" s="1"/>
  <c r="J157" i="2" s="1"/>
  <c r="K157" i="2" s="1"/>
  <c r="DH160" i="1"/>
  <c r="DH361" i="1"/>
  <c r="N360" i="2"/>
  <c r="F360" i="2"/>
  <c r="DI282" i="1"/>
  <c r="G283" i="2"/>
  <c r="O283" i="2"/>
  <c r="G90" i="2"/>
  <c r="I90" i="2" s="1"/>
  <c r="J90" i="2" s="1"/>
  <c r="K90" i="2" s="1"/>
  <c r="O90" i="2"/>
  <c r="DI95" i="1"/>
  <c r="CF124" i="1"/>
  <c r="CA124" i="1"/>
  <c r="CD124" i="1" s="1"/>
  <c r="H123" i="5" s="1"/>
  <c r="L123" i="5" s="1"/>
  <c r="CF156" i="1"/>
  <c r="CA156" i="1"/>
  <c r="CD156" i="1" s="1"/>
  <c r="H155" i="5" s="1"/>
  <c r="L155" i="5" s="1"/>
  <c r="DH261" i="1"/>
  <c r="F260" i="2"/>
  <c r="I260" i="2" s="1"/>
  <c r="J260" i="2" s="1"/>
  <c r="K260" i="2" s="1"/>
  <c r="N260" i="2"/>
  <c r="Q260" i="2" s="1"/>
  <c r="R260" i="2" s="1"/>
  <c r="DL131" i="1"/>
  <c r="P128" i="2"/>
  <c r="CF92" i="1"/>
  <c r="CA92" i="1"/>
  <c r="CD92" i="1" s="1"/>
  <c r="H91" i="5" s="1"/>
  <c r="L91" i="5" s="1"/>
  <c r="P264" i="2"/>
  <c r="DL265" i="1"/>
  <c r="DI240" i="1"/>
  <c r="O238" i="2"/>
  <c r="G238" i="2"/>
  <c r="N387" i="2"/>
  <c r="F387" i="2"/>
  <c r="DH388" i="1"/>
  <c r="DH321" i="1"/>
  <c r="N321" i="2"/>
  <c r="F321" i="2"/>
  <c r="I321" i="2" s="1"/>
  <c r="J321" i="2" s="1"/>
  <c r="K321" i="2" s="1"/>
  <c r="CF67" i="1"/>
  <c r="CA67" i="1"/>
  <c r="CD67" i="1" s="1"/>
  <c r="H66" i="5" s="1"/>
  <c r="L66" i="5" s="1"/>
  <c r="DH296" i="1"/>
  <c r="N297" i="2"/>
  <c r="Q297" i="2" s="1"/>
  <c r="R297" i="2" s="1"/>
  <c r="F297" i="2"/>
  <c r="I297" i="2" s="1"/>
  <c r="J297" i="2" s="1"/>
  <c r="K297" i="2" s="1"/>
  <c r="T297" i="2" s="1"/>
  <c r="U297" i="2" s="1"/>
  <c r="N79" i="2"/>
  <c r="Q79" i="2" s="1"/>
  <c r="R79" i="2" s="1"/>
  <c r="DH84" i="1"/>
  <c r="F79" i="2"/>
  <c r="I79" i="2" s="1"/>
  <c r="J79" i="2" s="1"/>
  <c r="K79" i="2" s="1"/>
  <c r="DL185" i="1"/>
  <c r="P182" i="2"/>
  <c r="CF10" i="1"/>
  <c r="CA10" i="1"/>
  <c r="CD10" i="1" s="1"/>
  <c r="H9" i="5" s="1"/>
  <c r="L9" i="5" s="1"/>
  <c r="P193" i="2"/>
  <c r="DL196" i="1"/>
  <c r="CF238" i="1"/>
  <c r="CA238" i="1"/>
  <c r="CD238" i="1" s="1"/>
  <c r="H237" i="5" s="1"/>
  <c r="L237" i="5" s="1"/>
  <c r="CF140" i="1"/>
  <c r="CA140" i="1"/>
  <c r="CD140" i="1" s="1"/>
  <c r="H139" i="5" s="1"/>
  <c r="L139" i="5" s="1"/>
  <c r="DH379" i="1"/>
  <c r="N378" i="2"/>
  <c r="F378" i="2"/>
  <c r="I378" i="2" s="1"/>
  <c r="J378" i="2" s="1"/>
  <c r="K378" i="2" s="1"/>
  <c r="CF229" i="1"/>
  <c r="CA229" i="1"/>
  <c r="CD229" i="1" s="1"/>
  <c r="H228" i="5" s="1"/>
  <c r="L228" i="5" s="1"/>
  <c r="F399" i="2"/>
  <c r="N399" i="2"/>
  <c r="DH400" i="1"/>
  <c r="G215" i="2"/>
  <c r="I215" i="2" s="1"/>
  <c r="J215" i="2" s="1"/>
  <c r="K215" i="2" s="1"/>
  <c r="DI217" i="1"/>
  <c r="O215" i="2"/>
  <c r="G112" i="2"/>
  <c r="DI115" i="1"/>
  <c r="O112" i="2"/>
  <c r="N383" i="2"/>
  <c r="Q383" i="2" s="1"/>
  <c r="R383" i="2" s="1"/>
  <c r="DH384" i="1"/>
  <c r="F383" i="2"/>
  <c r="I383" i="2" s="1"/>
  <c r="J383" i="2" s="1"/>
  <c r="K383" i="2" s="1"/>
  <c r="DL36" i="1"/>
  <c r="P30" i="2"/>
  <c r="O10" i="2"/>
  <c r="G10" i="2"/>
  <c r="DI16" i="1"/>
  <c r="O231" i="2"/>
  <c r="DI233" i="1"/>
  <c r="G231" i="2"/>
  <c r="DK9" i="1"/>
  <c r="DK416" i="1" s="1"/>
  <c r="BX416" i="1"/>
  <c r="DI37" i="1"/>
  <c r="O31" i="2"/>
  <c r="G31" i="2"/>
  <c r="CF89" i="1"/>
  <c r="CA89" i="1"/>
  <c r="CD89" i="1" s="1"/>
  <c r="H88" i="5" s="1"/>
  <c r="L88" i="5" s="1"/>
  <c r="CF96" i="1"/>
  <c r="CA96" i="1"/>
  <c r="CD96" i="1" s="1"/>
  <c r="H95" i="5" s="1"/>
  <c r="L95" i="5" s="1"/>
  <c r="G328" i="2"/>
  <c r="O328" i="2"/>
  <c r="DI328" i="1"/>
  <c r="DI313" i="1"/>
  <c r="O314" i="2"/>
  <c r="G314" i="2"/>
  <c r="DH96" i="1"/>
  <c r="F91" i="2"/>
  <c r="N91" i="2"/>
  <c r="Q91" i="2" s="1"/>
  <c r="R91" i="2" s="1"/>
  <c r="N134" i="2"/>
  <c r="Q134" i="2" s="1"/>
  <c r="R134" i="2" s="1"/>
  <c r="F134" i="2"/>
  <c r="I134" i="2" s="1"/>
  <c r="J134" i="2" s="1"/>
  <c r="K134" i="2" s="1"/>
  <c r="DH137" i="1"/>
  <c r="CA377" i="1"/>
  <c r="CD377" i="1" s="1"/>
  <c r="H376" i="5" s="1"/>
  <c r="L376" i="5" s="1"/>
  <c r="CF377" i="1"/>
  <c r="N323" i="2"/>
  <c r="DH323" i="1"/>
  <c r="F323" i="2"/>
  <c r="I323" i="2" s="1"/>
  <c r="J323" i="2" s="1"/>
  <c r="K323" i="2" s="1"/>
  <c r="DL93" i="1"/>
  <c r="P88" i="2"/>
  <c r="G42" i="2"/>
  <c r="DI48" i="1"/>
  <c r="O42" i="2"/>
  <c r="DI359" i="1"/>
  <c r="G358" i="2"/>
  <c r="O358" i="2"/>
  <c r="F35" i="2"/>
  <c r="I35" i="2" s="1"/>
  <c r="J35" i="2" s="1"/>
  <c r="K35" i="2" s="1"/>
  <c r="N35" i="2"/>
  <c r="Q35" i="2" s="1"/>
  <c r="R35" i="2" s="1"/>
  <c r="DH41" i="1"/>
  <c r="N228" i="2"/>
  <c r="Q228" i="2" s="1"/>
  <c r="R228" i="2" s="1"/>
  <c r="DH230" i="1"/>
  <c r="F228" i="2"/>
  <c r="I228" i="2" s="1"/>
  <c r="J228" i="2" s="1"/>
  <c r="K228" i="2" s="1"/>
  <c r="O28" i="2"/>
  <c r="G28" i="2"/>
  <c r="DI34" i="1"/>
  <c r="CF267" i="1"/>
  <c r="CA267" i="1"/>
  <c r="CD267" i="1" s="1"/>
  <c r="H266" i="5" s="1"/>
  <c r="L266" i="5" s="1"/>
  <c r="DL322" i="1"/>
  <c r="P322" i="2"/>
  <c r="N286" i="2"/>
  <c r="F286" i="2"/>
  <c r="DH285" i="1"/>
  <c r="O92" i="2"/>
  <c r="G92" i="2"/>
  <c r="DI97" i="1"/>
  <c r="G390" i="2"/>
  <c r="DI391" i="1"/>
  <c r="O390" i="2"/>
  <c r="G341" i="2"/>
  <c r="O341" i="2"/>
  <c r="DI341" i="1"/>
  <c r="CF328" i="1"/>
  <c r="CA328" i="1"/>
  <c r="CD328" i="1" s="1"/>
  <c r="H327" i="5" s="1"/>
  <c r="L327" i="5" s="1"/>
  <c r="P19" i="2"/>
  <c r="DL25" i="1"/>
  <c r="F37" i="2"/>
  <c r="I37" i="2" s="1"/>
  <c r="J37" i="2" s="1"/>
  <c r="K37" i="2" s="1"/>
  <c r="DH43" i="1"/>
  <c r="N37" i="2"/>
  <c r="Q37" i="2" s="1"/>
  <c r="R37" i="2" s="1"/>
  <c r="CF212" i="1"/>
  <c r="CA212" i="1"/>
  <c r="CD212" i="1" s="1"/>
  <c r="H211" i="5" s="1"/>
  <c r="L211" i="5" s="1"/>
  <c r="O111" i="2"/>
  <c r="DI114" i="1"/>
  <c r="G111" i="2"/>
  <c r="DI335" i="1"/>
  <c r="G336" i="2"/>
  <c r="O336" i="2"/>
  <c r="G320" i="2"/>
  <c r="DI320" i="1"/>
  <c r="O320" i="2"/>
  <c r="G186" i="2"/>
  <c r="O186" i="2"/>
  <c r="DI189" i="1"/>
  <c r="DI378" i="1"/>
  <c r="G377" i="2"/>
  <c r="O377" i="2"/>
  <c r="DI264" i="1"/>
  <c r="O263" i="2"/>
  <c r="G263" i="2"/>
  <c r="P363" i="2"/>
  <c r="DL364" i="1"/>
  <c r="P360" i="2"/>
  <c r="DL361" i="1"/>
  <c r="CF272" i="1"/>
  <c r="CA272" i="1"/>
  <c r="CD272" i="1" s="1"/>
  <c r="H271" i="5" s="1"/>
  <c r="L271" i="5" s="1"/>
  <c r="DL110" i="1"/>
  <c r="P106" i="2"/>
  <c r="CF13" i="1"/>
  <c r="CA13" i="1"/>
  <c r="CD13" i="1" s="1"/>
  <c r="H12" i="5" s="1"/>
  <c r="L12" i="5" s="1"/>
  <c r="N252" i="2"/>
  <c r="Q252" i="2" s="1"/>
  <c r="R252" i="2" s="1"/>
  <c r="F252" i="2"/>
  <c r="I252" i="2" s="1"/>
  <c r="J252" i="2" s="1"/>
  <c r="K252" i="2" s="1"/>
  <c r="DH253" i="1"/>
  <c r="DI397" i="1"/>
  <c r="G396" i="2"/>
  <c r="O396" i="2"/>
  <c r="P351" i="2"/>
  <c r="DL350" i="1"/>
  <c r="DH169" i="1"/>
  <c r="N166" i="2"/>
  <c r="Q166" i="2" s="1"/>
  <c r="R166" i="2" s="1"/>
  <c r="F166" i="2"/>
  <c r="I166" i="2" s="1"/>
  <c r="J166" i="2" s="1"/>
  <c r="K166" i="2" s="1"/>
  <c r="DL189" i="1"/>
  <c r="P186" i="2"/>
  <c r="DH289" i="1"/>
  <c r="N290" i="2"/>
  <c r="Q290" i="2" s="1"/>
  <c r="R290" i="2" s="1"/>
  <c r="F290" i="2"/>
  <c r="O68" i="2"/>
  <c r="DI73" i="1"/>
  <c r="G68" i="2"/>
  <c r="DI39" i="1"/>
  <c r="O33" i="2"/>
  <c r="G33" i="2"/>
  <c r="P146" i="2"/>
  <c r="DL149" i="1"/>
  <c r="P132" i="2"/>
  <c r="DL135" i="1"/>
  <c r="G381" i="2"/>
  <c r="DI382" i="1"/>
  <c r="O381" i="2"/>
  <c r="CF97" i="1"/>
  <c r="CA97" i="1"/>
  <c r="CD97" i="1" s="1"/>
  <c r="H96" i="5" s="1"/>
  <c r="L96" i="5" s="1"/>
  <c r="DI209" i="1"/>
  <c r="O207" i="2"/>
  <c r="G207" i="2"/>
  <c r="CF100" i="1"/>
  <c r="CA100" i="1"/>
  <c r="CD100" i="1" s="1"/>
  <c r="H99" i="5" s="1"/>
  <c r="L99" i="5" s="1"/>
  <c r="DH322" i="1"/>
  <c r="N322" i="2"/>
  <c r="F322" i="2"/>
  <c r="I322" i="2" s="1"/>
  <c r="J322" i="2" s="1"/>
  <c r="K322" i="2" s="1"/>
  <c r="CF241" i="1"/>
  <c r="CA241" i="1"/>
  <c r="CD241" i="1" s="1"/>
  <c r="H240" i="5" s="1"/>
  <c r="L240" i="5" s="1"/>
  <c r="DI277" i="1"/>
  <c r="G278" i="2"/>
  <c r="O278" i="2"/>
  <c r="CA188" i="1"/>
  <c r="CD188" i="1" s="1"/>
  <c r="H187" i="5" s="1"/>
  <c r="L187" i="5" s="1"/>
  <c r="CF188" i="1"/>
  <c r="DL178" i="1"/>
  <c r="P175" i="2"/>
  <c r="F240" i="2"/>
  <c r="I240" i="2" s="1"/>
  <c r="J240" i="2" s="1"/>
  <c r="K240" i="2" s="1"/>
  <c r="N240" i="2"/>
  <c r="Q240" i="2" s="1"/>
  <c r="R240" i="2" s="1"/>
  <c r="DH242" i="1"/>
  <c r="F231" i="2"/>
  <c r="I231" i="2" s="1"/>
  <c r="J231" i="2" s="1"/>
  <c r="K231" i="2" s="1"/>
  <c r="DH233" i="1"/>
  <c r="N231" i="2"/>
  <c r="Q231" i="2" s="1"/>
  <c r="R231" i="2" s="1"/>
  <c r="P177" i="2"/>
  <c r="DL180" i="1"/>
  <c r="DH101" i="1"/>
  <c r="F96" i="2"/>
  <c r="I96" i="2" s="1"/>
  <c r="J96" i="2" s="1"/>
  <c r="K96" i="2" s="1"/>
  <c r="N96" i="2"/>
  <c r="Q96" i="2" s="1"/>
  <c r="R96" i="2" s="1"/>
  <c r="G387" i="2"/>
  <c r="DI388" i="1"/>
  <c r="O387" i="2"/>
  <c r="CF283" i="1"/>
  <c r="CA283" i="1"/>
  <c r="CD283" i="1" s="1"/>
  <c r="H282" i="5" s="1"/>
  <c r="L282" i="5" s="1"/>
  <c r="G154" i="2"/>
  <c r="DI157" i="1"/>
  <c r="O154" i="2"/>
  <c r="CA372" i="1"/>
  <c r="CD372" i="1" s="1"/>
  <c r="H371" i="5" s="1"/>
  <c r="L371" i="5" s="1"/>
  <c r="CF372" i="1"/>
  <c r="DL321" i="1"/>
  <c r="P321" i="2"/>
  <c r="CF236" i="1"/>
  <c r="CA236" i="1"/>
  <c r="CD236" i="1" s="1"/>
  <c r="H235" i="5" s="1"/>
  <c r="L235" i="5" s="1"/>
  <c r="DI120" i="1"/>
  <c r="G117" i="2"/>
  <c r="O117" i="2"/>
  <c r="CL9" i="1"/>
  <c r="CL416" i="1" s="1"/>
  <c r="AY416" i="1"/>
  <c r="DH378" i="1"/>
  <c r="F377" i="2"/>
  <c r="N377" i="2"/>
  <c r="Q322" i="2" l="1"/>
  <c r="R322" i="2" s="1"/>
  <c r="T322" i="2" s="1"/>
  <c r="U322" i="2" s="1"/>
  <c r="Q399" i="2"/>
  <c r="R399" i="2" s="1"/>
  <c r="T397" i="2"/>
  <c r="U397" i="2" s="1"/>
  <c r="T196" i="2"/>
  <c r="U196" i="2" s="1"/>
  <c r="I286" i="2"/>
  <c r="J286" i="2" s="1"/>
  <c r="K286" i="2" s="1"/>
  <c r="T286" i="2" s="1"/>
  <c r="U286" i="2" s="1"/>
  <c r="I91" i="2"/>
  <c r="J91" i="2" s="1"/>
  <c r="K91" i="2" s="1"/>
  <c r="Q378" i="2"/>
  <c r="R378" i="2" s="1"/>
  <c r="I360" i="2"/>
  <c r="J360" i="2" s="1"/>
  <c r="K360" i="2" s="1"/>
  <c r="Q291" i="2"/>
  <c r="R291" i="2" s="1"/>
  <c r="T291" i="2" s="1"/>
  <c r="U291" i="2" s="1"/>
  <c r="Q196" i="2"/>
  <c r="R196" i="2" s="1"/>
  <c r="Q369" i="2"/>
  <c r="R369" i="2" s="1"/>
  <c r="I17" i="2"/>
  <c r="J17" i="2" s="1"/>
  <c r="K17" i="2" s="1"/>
  <c r="T17" i="2" s="1"/>
  <c r="U17" i="2" s="1"/>
  <c r="Q162" i="2"/>
  <c r="R162" i="2" s="1"/>
  <c r="T162" i="2" s="1"/>
  <c r="U162" i="2" s="1"/>
  <c r="Q209" i="2"/>
  <c r="R209" i="2" s="1"/>
  <c r="I353" i="2"/>
  <c r="J353" i="2" s="1"/>
  <c r="K353" i="2" s="1"/>
  <c r="I180" i="2"/>
  <c r="J180" i="2" s="1"/>
  <c r="K180" i="2" s="1"/>
  <c r="I147" i="2"/>
  <c r="J147" i="2" s="1"/>
  <c r="K147" i="2" s="1"/>
  <c r="Q344" i="2"/>
  <c r="R344" i="2" s="1"/>
  <c r="I379" i="2"/>
  <c r="J379" i="2" s="1"/>
  <c r="K379" i="2" s="1"/>
  <c r="Q273" i="2"/>
  <c r="R273" i="2" s="1"/>
  <c r="I133" i="2"/>
  <c r="J133" i="2" s="1"/>
  <c r="K133" i="2" s="1"/>
  <c r="I188" i="2"/>
  <c r="J188" i="2" s="1"/>
  <c r="K188" i="2" s="1"/>
  <c r="I330" i="2"/>
  <c r="J330" i="2" s="1"/>
  <c r="K330" i="2" s="1"/>
  <c r="Q108" i="2"/>
  <c r="R108" i="2" s="1"/>
  <c r="I146" i="2"/>
  <c r="J146" i="2" s="1"/>
  <c r="K146" i="2" s="1"/>
  <c r="I258" i="2"/>
  <c r="J258" i="2" s="1"/>
  <c r="K258" i="2" s="1"/>
  <c r="I48" i="2"/>
  <c r="J48" i="2" s="1"/>
  <c r="K48" i="2" s="1"/>
  <c r="I310" i="2"/>
  <c r="J310" i="2" s="1"/>
  <c r="K310" i="2" s="1"/>
  <c r="I83" i="2"/>
  <c r="J83" i="2" s="1"/>
  <c r="K83" i="2" s="1"/>
  <c r="T83" i="2" s="1"/>
  <c r="U83" i="2" s="1"/>
  <c r="I100" i="2"/>
  <c r="J100" i="2" s="1"/>
  <c r="K100" i="2" s="1"/>
  <c r="T96" i="2"/>
  <c r="U96" i="2" s="1"/>
  <c r="T378" i="2"/>
  <c r="U378" i="2" s="1"/>
  <c r="T49" i="2"/>
  <c r="U49" i="2" s="1"/>
  <c r="I290" i="2"/>
  <c r="J290" i="2" s="1"/>
  <c r="K290" i="2" s="1"/>
  <c r="Q286" i="2"/>
  <c r="R286" i="2" s="1"/>
  <c r="Q4" i="2"/>
  <c r="R4" i="2" s="1"/>
  <c r="I319" i="2"/>
  <c r="J319" i="2" s="1"/>
  <c r="K319" i="2" s="1"/>
  <c r="I234" i="2"/>
  <c r="J234" i="2" s="1"/>
  <c r="K234" i="2" s="1"/>
  <c r="Q58" i="2"/>
  <c r="R58" i="2" s="1"/>
  <c r="Q262" i="2"/>
  <c r="R262" i="2" s="1"/>
  <c r="T262" i="2" s="1"/>
  <c r="U262" i="2" s="1"/>
  <c r="Q382" i="2"/>
  <c r="R382" i="2" s="1"/>
  <c r="T382" i="2" s="1"/>
  <c r="U382" i="2" s="1"/>
  <c r="Q61" i="2"/>
  <c r="R61" i="2" s="1"/>
  <c r="I220" i="2"/>
  <c r="J220" i="2" s="1"/>
  <c r="K220" i="2" s="1"/>
  <c r="T220" i="2" s="1"/>
  <c r="U220" i="2" s="1"/>
  <c r="Q205" i="2"/>
  <c r="R205" i="2" s="1"/>
  <c r="T205" i="2" s="1"/>
  <c r="U205" i="2" s="1"/>
  <c r="Q113" i="2"/>
  <c r="R113" i="2" s="1"/>
  <c r="I364" i="2"/>
  <c r="J364" i="2" s="1"/>
  <c r="K364" i="2" s="1"/>
  <c r="T364" i="2" s="1"/>
  <c r="U364" i="2" s="1"/>
  <c r="I282" i="2"/>
  <c r="J282" i="2" s="1"/>
  <c r="K282" i="2" s="1"/>
  <c r="T282" i="2" s="1"/>
  <c r="U282" i="2" s="1"/>
  <c r="Q18" i="2"/>
  <c r="R18" i="2" s="1"/>
  <c r="T18" i="2" s="1"/>
  <c r="U18" i="2" s="1"/>
  <c r="I174" i="2"/>
  <c r="J174" i="2" s="1"/>
  <c r="K174" i="2" s="1"/>
  <c r="Q406" i="2"/>
  <c r="R406" i="2" s="1"/>
  <c r="T209" i="2"/>
  <c r="U209" i="2" s="1"/>
  <c r="I401" i="2"/>
  <c r="J401" i="2" s="1"/>
  <c r="K401" i="2" s="1"/>
  <c r="T401" i="2" s="1"/>
  <c r="U401" i="2" s="1"/>
  <c r="Q8" i="2"/>
  <c r="R8" i="2" s="1"/>
  <c r="I51" i="2"/>
  <c r="J51" i="2" s="1"/>
  <c r="K51" i="2" s="1"/>
  <c r="T51" i="2" s="1"/>
  <c r="U51" i="2" s="1"/>
  <c r="Q180" i="2"/>
  <c r="R180" i="2" s="1"/>
  <c r="T344" i="2"/>
  <c r="U344" i="2" s="1"/>
  <c r="Q380" i="2"/>
  <c r="R380" i="2" s="1"/>
  <c r="Q402" i="2"/>
  <c r="R402" i="2" s="1"/>
  <c r="I185" i="2"/>
  <c r="J185" i="2" s="1"/>
  <c r="K185" i="2" s="1"/>
  <c r="I273" i="2"/>
  <c r="J273" i="2" s="1"/>
  <c r="K273" i="2" s="1"/>
  <c r="T273" i="2" s="1"/>
  <c r="U273" i="2" s="1"/>
  <c r="Q59" i="2"/>
  <c r="R59" i="2" s="1"/>
  <c r="I131" i="2"/>
  <c r="J131" i="2" s="1"/>
  <c r="K131" i="2" s="1"/>
  <c r="T108" i="2"/>
  <c r="U108" i="2" s="1"/>
  <c r="Q137" i="2"/>
  <c r="R137" i="2" s="1"/>
  <c r="Q183" i="2"/>
  <c r="R183" i="2" s="1"/>
  <c r="I190" i="2"/>
  <c r="J190" i="2" s="1"/>
  <c r="K190" i="2" s="1"/>
  <c r="I361" i="2"/>
  <c r="J361" i="2" s="1"/>
  <c r="K361" i="2" s="1"/>
  <c r="I122" i="2"/>
  <c r="J122" i="2" s="1"/>
  <c r="K122" i="2" s="1"/>
  <c r="T122" i="2" s="1"/>
  <c r="U122" i="2" s="1"/>
  <c r="I127" i="2"/>
  <c r="J127" i="2" s="1"/>
  <c r="K127" i="2" s="1"/>
  <c r="T127" i="2" s="1"/>
  <c r="U127" i="2" s="1"/>
  <c r="I106" i="2"/>
  <c r="J106" i="2" s="1"/>
  <c r="K106" i="2" s="1"/>
  <c r="I253" i="2"/>
  <c r="J253" i="2" s="1"/>
  <c r="K253" i="2" s="1"/>
  <c r="I327" i="2"/>
  <c r="J327" i="2" s="1"/>
  <c r="K327" i="2" s="1"/>
  <c r="I130" i="2"/>
  <c r="J130" i="2" s="1"/>
  <c r="K130" i="2" s="1"/>
  <c r="I15" i="2"/>
  <c r="J15" i="2" s="1"/>
  <c r="K15" i="2" s="1"/>
  <c r="Q83" i="2"/>
  <c r="R83" i="2" s="1"/>
  <c r="I78" i="2"/>
  <c r="J78" i="2" s="1"/>
  <c r="K78" i="2" s="1"/>
  <c r="I250" i="2"/>
  <c r="J250" i="2" s="1"/>
  <c r="K250" i="2" s="1"/>
  <c r="Q206" i="2"/>
  <c r="R206" i="2" s="1"/>
  <c r="I230" i="2"/>
  <c r="J230" i="2" s="1"/>
  <c r="K230" i="2" s="1"/>
  <c r="T137" i="2"/>
  <c r="U137" i="2" s="1"/>
  <c r="Q109" i="2"/>
  <c r="R109" i="2" s="1"/>
  <c r="T214" i="2"/>
  <c r="U214" i="2" s="1"/>
  <c r="I189" i="2"/>
  <c r="J189" i="2" s="1"/>
  <c r="K189" i="2" s="1"/>
  <c r="T189" i="2" s="1"/>
  <c r="U189" i="2" s="1"/>
  <c r="T253" i="2"/>
  <c r="U253" i="2" s="1"/>
  <c r="I136" i="2"/>
  <c r="J136" i="2" s="1"/>
  <c r="K136" i="2" s="1"/>
  <c r="I12" i="2"/>
  <c r="J12" i="2" s="1"/>
  <c r="K12" i="2" s="1"/>
  <c r="I47" i="2"/>
  <c r="J47" i="2" s="1"/>
  <c r="K47" i="2" s="1"/>
  <c r="Q15" i="2"/>
  <c r="R15" i="2" s="1"/>
  <c r="T15" i="2" s="1"/>
  <c r="U15" i="2" s="1"/>
  <c r="I248" i="2"/>
  <c r="J248" i="2" s="1"/>
  <c r="K248" i="2" s="1"/>
  <c r="I308" i="2"/>
  <c r="J308" i="2" s="1"/>
  <c r="K308" i="2" s="1"/>
  <c r="T369" i="2"/>
  <c r="U369" i="2" s="1"/>
  <c r="Q234" i="2"/>
  <c r="R234" i="2" s="1"/>
  <c r="T234" i="2" s="1"/>
  <c r="U234" i="2" s="1"/>
  <c r="Q151" i="2"/>
  <c r="R151" i="2" s="1"/>
  <c r="I377" i="2"/>
  <c r="J377" i="2" s="1"/>
  <c r="K377" i="2" s="1"/>
  <c r="T231" i="2"/>
  <c r="U231" i="2" s="1"/>
  <c r="T290" i="2"/>
  <c r="U290" i="2" s="1"/>
  <c r="T37" i="2"/>
  <c r="U37" i="2" s="1"/>
  <c r="Q323" i="2"/>
  <c r="R323" i="2" s="1"/>
  <c r="T323" i="2" s="1"/>
  <c r="U323" i="2" s="1"/>
  <c r="T134" i="2"/>
  <c r="U134" i="2" s="1"/>
  <c r="Q360" i="2"/>
  <c r="R360" i="2" s="1"/>
  <c r="T360" i="2" s="1"/>
  <c r="U360" i="2" s="1"/>
  <c r="Q81" i="2"/>
  <c r="R81" i="2" s="1"/>
  <c r="T3" i="2"/>
  <c r="U3" i="2" s="1"/>
  <c r="U410" i="2" s="1"/>
  <c r="T212" i="2"/>
  <c r="U212" i="2" s="1"/>
  <c r="T287" i="2"/>
  <c r="U287" i="2" s="1"/>
  <c r="Q300" i="2"/>
  <c r="R300" i="2" s="1"/>
  <c r="T251" i="2"/>
  <c r="U251" i="2" s="1"/>
  <c r="Q60" i="2"/>
  <c r="R60" i="2" s="1"/>
  <c r="T406" i="2"/>
  <c r="U406" i="2" s="1"/>
  <c r="T350" i="2"/>
  <c r="U350" i="2" s="1"/>
  <c r="T103" i="2"/>
  <c r="U103" i="2" s="1"/>
  <c r="Q222" i="2"/>
  <c r="R222" i="2" s="1"/>
  <c r="T139" i="2"/>
  <c r="U139" i="2" s="1"/>
  <c r="T153" i="2"/>
  <c r="U153" i="2" s="1"/>
  <c r="Q181" i="2"/>
  <c r="R181" i="2" s="1"/>
  <c r="I280" i="2"/>
  <c r="J280" i="2" s="1"/>
  <c r="K280" i="2" s="1"/>
  <c r="I29" i="2"/>
  <c r="J29" i="2" s="1"/>
  <c r="K29" i="2" s="1"/>
  <c r="T29" i="2" s="1"/>
  <c r="U29" i="2" s="1"/>
  <c r="T110" i="2"/>
  <c r="U110" i="2" s="1"/>
  <c r="I50" i="2"/>
  <c r="J50" i="2" s="1"/>
  <c r="K50" i="2" s="1"/>
  <c r="I4" i="2"/>
  <c r="J4" i="2" s="1"/>
  <c r="K4" i="2" s="1"/>
  <c r="T4" i="2" s="1"/>
  <c r="U4" i="2" s="1"/>
  <c r="T87" i="2"/>
  <c r="U87" i="2" s="1"/>
  <c r="T86" i="2"/>
  <c r="U86" i="2" s="1"/>
  <c r="T82" i="2"/>
  <c r="U82" i="2" s="1"/>
  <c r="Q118" i="2"/>
  <c r="R118" i="2" s="1"/>
  <c r="T118" i="2" s="1"/>
  <c r="U118" i="2" s="1"/>
  <c r="T65" i="2"/>
  <c r="U65" i="2" s="1"/>
  <c r="I235" i="5"/>
  <c r="DP236" i="1"/>
  <c r="I187" i="5"/>
  <c r="DP188" i="1"/>
  <c r="I96" i="5"/>
  <c r="DP97" i="1"/>
  <c r="T228" i="2"/>
  <c r="U228" i="2" s="1"/>
  <c r="Q377" i="2"/>
  <c r="R377" i="2" s="1"/>
  <c r="DP372" i="1"/>
  <c r="I371" i="5"/>
  <c r="T240" i="2"/>
  <c r="U240" i="2" s="1"/>
  <c r="T252" i="2"/>
  <c r="U252" i="2" s="1"/>
  <c r="T91" i="2"/>
  <c r="U91" i="2" s="1"/>
  <c r="I399" i="2"/>
  <c r="J399" i="2" s="1"/>
  <c r="K399" i="2" s="1"/>
  <c r="T399" i="2" s="1"/>
  <c r="U399" i="2" s="1"/>
  <c r="T79" i="2"/>
  <c r="U79" i="2" s="1"/>
  <c r="I387" i="2"/>
  <c r="J387" i="2" s="1"/>
  <c r="K387" i="2" s="1"/>
  <c r="I91" i="5"/>
  <c r="DP92" i="1"/>
  <c r="T260" i="2"/>
  <c r="U260" i="2" s="1"/>
  <c r="T398" i="2"/>
  <c r="U398" i="2" s="1"/>
  <c r="I79" i="5"/>
  <c r="DP80" i="1"/>
  <c r="Q319" i="2"/>
  <c r="R319" i="2" s="1"/>
  <c r="Q41" i="2"/>
  <c r="R41" i="2" s="1"/>
  <c r="I363" i="5"/>
  <c r="DP364" i="1"/>
  <c r="T58" i="2"/>
  <c r="U58" i="2" s="1"/>
  <c r="I331" i="2"/>
  <c r="J331" i="2" s="1"/>
  <c r="K331" i="2" s="1"/>
  <c r="DP380" i="1"/>
  <c r="I379" i="5"/>
  <c r="I162" i="5"/>
  <c r="DP163" i="1"/>
  <c r="T169" i="2"/>
  <c r="U169" i="2" s="1"/>
  <c r="DP397" i="1"/>
  <c r="I396" i="5"/>
  <c r="T365" i="2"/>
  <c r="U365" i="2" s="1"/>
  <c r="T77" i="2"/>
  <c r="U77" i="2" s="1"/>
  <c r="T23" i="2"/>
  <c r="U23" i="2" s="1"/>
  <c r="T172" i="2"/>
  <c r="U172" i="2" s="1"/>
  <c r="I375" i="5"/>
  <c r="DP376" i="1"/>
  <c r="I168" i="5"/>
  <c r="DP169" i="1"/>
  <c r="I63" i="5"/>
  <c r="DP64" i="1"/>
  <c r="T254" i="2"/>
  <c r="U254" i="2" s="1"/>
  <c r="Q184" i="2"/>
  <c r="R184" i="2" s="1"/>
  <c r="I268" i="5"/>
  <c r="DP269" i="1"/>
  <c r="CD9" i="1"/>
  <c r="CA416" i="1"/>
  <c r="T126" i="2"/>
  <c r="U126" i="2" s="1"/>
  <c r="DP400" i="1"/>
  <c r="I399" i="5"/>
  <c r="T198" i="2"/>
  <c r="U198" i="2" s="1"/>
  <c r="I388" i="2"/>
  <c r="J388" i="2" s="1"/>
  <c r="K388" i="2" s="1"/>
  <c r="T388" i="2" s="1"/>
  <c r="U388" i="2" s="1"/>
  <c r="Q68" i="2"/>
  <c r="R68" i="2" s="1"/>
  <c r="I283" i="2"/>
  <c r="J283" i="2" s="1"/>
  <c r="K283" i="2" s="1"/>
  <c r="T296" i="2"/>
  <c r="U296" i="2" s="1"/>
  <c r="T150" i="2"/>
  <c r="U150" i="2" s="1"/>
  <c r="T60" i="2"/>
  <c r="U60" i="2" s="1"/>
  <c r="I267" i="5"/>
  <c r="DP268" i="1"/>
  <c r="I299" i="5"/>
  <c r="DP300" i="1"/>
  <c r="I205" i="5"/>
  <c r="DP206" i="1"/>
  <c r="T174" i="2"/>
  <c r="U174" i="2" s="1"/>
  <c r="DP348" i="1"/>
  <c r="I347" i="5"/>
  <c r="DP266" i="1"/>
  <c r="I265" i="5"/>
  <c r="Q339" i="2"/>
  <c r="R339" i="2" s="1"/>
  <c r="Q70" i="2"/>
  <c r="R70" i="2" s="1"/>
  <c r="Q46" i="2"/>
  <c r="R46" i="2" s="1"/>
  <c r="T151" i="2"/>
  <c r="U151" i="2" s="1"/>
  <c r="T309" i="2"/>
  <c r="U309" i="2" s="1"/>
  <c r="Q149" i="2"/>
  <c r="R149" i="2" s="1"/>
  <c r="DP249" i="1"/>
  <c r="I248" i="5"/>
  <c r="T353" i="2"/>
  <c r="U353" i="2" s="1"/>
  <c r="Q393" i="2"/>
  <c r="R393" i="2" s="1"/>
  <c r="Q114" i="2"/>
  <c r="R114" i="2" s="1"/>
  <c r="I38" i="5"/>
  <c r="DP39" i="1"/>
  <c r="I171" i="5"/>
  <c r="DP172" i="1"/>
  <c r="DP237" i="1"/>
  <c r="I236" i="5"/>
  <c r="Q239" i="2"/>
  <c r="R239" i="2" s="1"/>
  <c r="I311" i="5"/>
  <c r="DP312" i="1"/>
  <c r="I24" i="5"/>
  <c r="DP25" i="1"/>
  <c r="T8" i="2"/>
  <c r="U8" i="2" s="1"/>
  <c r="I17" i="5"/>
  <c r="DP18" i="1"/>
  <c r="Q371" i="2"/>
  <c r="R371" i="2" s="1"/>
  <c r="DP131" i="1"/>
  <c r="I130" i="5"/>
  <c r="DP73" i="1"/>
  <c r="I72" i="5"/>
  <c r="I124" i="5"/>
  <c r="DP125" i="1"/>
  <c r="T180" i="2"/>
  <c r="U180" i="2" s="1"/>
  <c r="Q219" i="2"/>
  <c r="R219" i="2" s="1"/>
  <c r="T219" i="2" s="1"/>
  <c r="U219" i="2" s="1"/>
  <c r="DP46" i="1"/>
  <c r="I45" i="5"/>
  <c r="T206" i="2"/>
  <c r="U206" i="2" s="1"/>
  <c r="I18" i="5"/>
  <c r="DP19" i="1"/>
  <c r="Q280" i="2"/>
  <c r="R280" i="2" s="1"/>
  <c r="T94" i="2"/>
  <c r="U94" i="2" s="1"/>
  <c r="Q356" i="2"/>
  <c r="R356" i="2" s="1"/>
  <c r="I192" i="2"/>
  <c r="J192" i="2" s="1"/>
  <c r="K192" i="2" s="1"/>
  <c r="I321" i="5"/>
  <c r="DP322" i="1"/>
  <c r="I229" i="5"/>
  <c r="DP230" i="1"/>
  <c r="T402" i="2"/>
  <c r="U402" i="2" s="1"/>
  <c r="T62" i="2"/>
  <c r="U62" i="2" s="1"/>
  <c r="I145" i="5"/>
  <c r="DP146" i="1"/>
  <c r="I213" i="5"/>
  <c r="DP214" i="1"/>
  <c r="Q29" i="2"/>
  <c r="R29" i="2" s="1"/>
  <c r="I378" i="5"/>
  <c r="DP379" i="1"/>
  <c r="I98" i="2"/>
  <c r="J98" i="2" s="1"/>
  <c r="K98" i="2" s="1"/>
  <c r="T59" i="2"/>
  <c r="U59" i="2" s="1"/>
  <c r="Q24" i="2"/>
  <c r="R24" i="2" s="1"/>
  <c r="I225" i="5"/>
  <c r="DP226" i="1"/>
  <c r="Q13" i="2"/>
  <c r="R13" i="2" s="1"/>
  <c r="I22" i="5"/>
  <c r="DP23" i="1"/>
  <c r="I257" i="5"/>
  <c r="DP258" i="1"/>
  <c r="T330" i="2"/>
  <c r="U330" i="2" s="1"/>
  <c r="I61" i="5"/>
  <c r="DP62" i="1"/>
  <c r="I131" i="5"/>
  <c r="DP132" i="1"/>
  <c r="I243" i="5"/>
  <c r="DP244" i="1"/>
  <c r="I152" i="2"/>
  <c r="J152" i="2" s="1"/>
  <c r="K152" i="2" s="1"/>
  <c r="T152" i="2" s="1"/>
  <c r="U152" i="2" s="1"/>
  <c r="I58" i="5"/>
  <c r="DP59" i="1"/>
  <c r="I390" i="2"/>
  <c r="J390" i="2" s="1"/>
  <c r="K390" i="2" s="1"/>
  <c r="I177" i="2"/>
  <c r="J177" i="2" s="1"/>
  <c r="K177" i="2" s="1"/>
  <c r="I169" i="5"/>
  <c r="DP170" i="1"/>
  <c r="I23" i="5"/>
  <c r="DP24" i="1"/>
  <c r="I231" i="5"/>
  <c r="DP232" i="1"/>
  <c r="Q161" i="2"/>
  <c r="R161" i="2" s="1"/>
  <c r="I315" i="5"/>
  <c r="DP316" i="1"/>
  <c r="Q359" i="2"/>
  <c r="R359" i="2" s="1"/>
  <c r="DP165" i="1"/>
  <c r="I164" i="5"/>
  <c r="K8" i="5"/>
  <c r="K414" i="5" s="1"/>
  <c r="DO416" i="1"/>
  <c r="I218" i="5"/>
  <c r="DP219" i="1"/>
  <c r="Q52" i="2"/>
  <c r="R52" i="2" s="1"/>
  <c r="I232" i="2"/>
  <c r="J232" i="2" s="1"/>
  <c r="K232" i="2" s="1"/>
  <c r="Q389" i="2"/>
  <c r="R389" i="2" s="1"/>
  <c r="Q298" i="2"/>
  <c r="R298" i="2" s="1"/>
  <c r="T298" i="2" s="1"/>
  <c r="U298" i="2" s="1"/>
  <c r="I156" i="2"/>
  <c r="J156" i="2" s="1"/>
  <c r="K156" i="2" s="1"/>
  <c r="I202" i="2"/>
  <c r="J202" i="2" s="1"/>
  <c r="K202" i="2" s="1"/>
  <c r="I73" i="2"/>
  <c r="J73" i="2" s="1"/>
  <c r="K73" i="2" s="1"/>
  <c r="Q361" i="2"/>
  <c r="R361" i="2" s="1"/>
  <c r="I346" i="5"/>
  <c r="DP347" i="1"/>
  <c r="Q336" i="2"/>
  <c r="R336" i="2" s="1"/>
  <c r="Q122" i="2"/>
  <c r="R122" i="2" s="1"/>
  <c r="I141" i="5"/>
  <c r="DP142" i="1"/>
  <c r="I362" i="2"/>
  <c r="J362" i="2" s="1"/>
  <c r="K362" i="2" s="1"/>
  <c r="I107" i="5"/>
  <c r="DP108" i="1"/>
  <c r="I176" i="5"/>
  <c r="DP177" i="1"/>
  <c r="I26" i="5"/>
  <c r="DP27" i="1"/>
  <c r="I187" i="2"/>
  <c r="J187" i="2" s="1"/>
  <c r="K187" i="2" s="1"/>
  <c r="Q120" i="2"/>
  <c r="R120" i="2" s="1"/>
  <c r="I267" i="2"/>
  <c r="J267" i="2" s="1"/>
  <c r="K267" i="2" s="1"/>
  <c r="Q235" i="2"/>
  <c r="R235" i="2" s="1"/>
  <c r="Q292" i="2"/>
  <c r="R292" i="2" s="1"/>
  <c r="I336" i="5"/>
  <c r="DP337" i="1"/>
  <c r="Q39" i="2"/>
  <c r="R39" i="2" s="1"/>
  <c r="I20" i="5"/>
  <c r="DP21" i="1"/>
  <c r="I110" i="5"/>
  <c r="DP111" i="1"/>
  <c r="I148" i="2"/>
  <c r="J148" i="2" s="1"/>
  <c r="K148" i="2" s="1"/>
  <c r="I116" i="2"/>
  <c r="J116" i="2" s="1"/>
  <c r="K116" i="2" s="1"/>
  <c r="I377" i="5"/>
  <c r="DP378" i="1"/>
  <c r="Q32" i="2"/>
  <c r="R32" i="2" s="1"/>
  <c r="Q355" i="2"/>
  <c r="R355" i="2" s="1"/>
  <c r="Q392" i="2"/>
  <c r="R392" i="2" s="1"/>
  <c r="DP279" i="1"/>
  <c r="I278" i="5"/>
  <c r="I193" i="5"/>
  <c r="DP194" i="1"/>
  <c r="I119" i="5"/>
  <c r="DP120" i="1"/>
  <c r="Q36" i="2"/>
  <c r="R36" i="2" s="1"/>
  <c r="DP371" i="1"/>
  <c r="I370" i="5"/>
  <c r="Q38" i="2"/>
  <c r="R38" i="2" s="1"/>
  <c r="Q171" i="2"/>
  <c r="R171" i="2" s="1"/>
  <c r="T171" i="2" s="1"/>
  <c r="U171" i="2" s="1"/>
  <c r="I253" i="5"/>
  <c r="DP254" i="1"/>
  <c r="Q50" i="2"/>
  <c r="R50" i="2" s="1"/>
  <c r="DP213" i="1"/>
  <c r="I212" i="5"/>
  <c r="Q54" i="2"/>
  <c r="R54" i="2" s="1"/>
  <c r="T54" i="2" s="1"/>
  <c r="U54" i="2" s="1"/>
  <c r="Q12" i="2"/>
  <c r="R12" i="2" s="1"/>
  <c r="T12" i="2" s="1"/>
  <c r="U12" i="2" s="1"/>
  <c r="DP383" i="1"/>
  <c r="I382" i="5"/>
  <c r="Q30" i="2"/>
  <c r="R30" i="2" s="1"/>
  <c r="T30" i="2" s="1"/>
  <c r="U30" i="2" s="1"/>
  <c r="I13" i="5"/>
  <c r="DP14" i="1"/>
  <c r="I97" i="5"/>
  <c r="DP98" i="1"/>
  <c r="Q352" i="2"/>
  <c r="R352" i="2" s="1"/>
  <c r="T48" i="2"/>
  <c r="U48" i="2" s="1"/>
  <c r="Q40" i="2"/>
  <c r="R40" i="2" s="1"/>
  <c r="Q403" i="2"/>
  <c r="R403" i="2" s="1"/>
  <c r="I260" i="5"/>
  <c r="DP261" i="1"/>
  <c r="T144" i="2"/>
  <c r="U144" i="2" s="1"/>
  <c r="T208" i="2"/>
  <c r="U208" i="2" s="1"/>
  <c r="I305" i="5"/>
  <c r="DP306" i="1"/>
  <c r="Q347" i="2"/>
  <c r="R347" i="2" s="1"/>
  <c r="DP113" i="1"/>
  <c r="I112" i="5"/>
  <c r="Q386" i="2"/>
  <c r="R386" i="2" s="1"/>
  <c r="Q295" i="2"/>
  <c r="R295" i="2" s="1"/>
  <c r="Q76" i="2"/>
  <c r="R76" i="2" s="1"/>
  <c r="Q303" i="2"/>
  <c r="R303" i="2" s="1"/>
  <c r="Q125" i="2"/>
  <c r="R125" i="2" s="1"/>
  <c r="I140" i="2"/>
  <c r="J140" i="2" s="1"/>
  <c r="K140" i="2" s="1"/>
  <c r="DP175" i="1"/>
  <c r="I174" i="5"/>
  <c r="Q221" i="2"/>
  <c r="R221" i="2" s="1"/>
  <c r="Q346" i="2"/>
  <c r="R346" i="2" s="1"/>
  <c r="I401" i="5"/>
  <c r="DP402" i="1"/>
  <c r="Q55" i="2"/>
  <c r="R55" i="2" s="1"/>
  <c r="T55" i="2" s="1"/>
  <c r="U55" i="2" s="1"/>
  <c r="Q248" i="2"/>
  <c r="R248" i="2" s="1"/>
  <c r="Q381" i="2"/>
  <c r="R381" i="2" s="1"/>
  <c r="I220" i="5"/>
  <c r="DP221" i="1"/>
  <c r="I60" i="5"/>
  <c r="DP61" i="1"/>
  <c r="I213" i="2"/>
  <c r="J213" i="2" s="1"/>
  <c r="K213" i="2" s="1"/>
  <c r="I170" i="5"/>
  <c r="DP171" i="1"/>
  <c r="I334" i="2"/>
  <c r="J334" i="2" s="1"/>
  <c r="K334" i="2" s="1"/>
  <c r="I39" i="5"/>
  <c r="DP40" i="1"/>
  <c r="DP114" i="1"/>
  <c r="I113" i="5"/>
  <c r="I44" i="5"/>
  <c r="DP45" i="1"/>
  <c r="DP193" i="1"/>
  <c r="I192" i="5"/>
  <c r="Q316" i="2"/>
  <c r="R316" i="2" s="1"/>
  <c r="I333" i="5"/>
  <c r="DP334" i="1"/>
  <c r="Q176" i="2"/>
  <c r="R176" i="2" s="1"/>
  <c r="Q7" i="2"/>
  <c r="R7" i="2" s="1"/>
  <c r="I19" i="2"/>
  <c r="J19" i="2" s="1"/>
  <c r="K19" i="2" s="1"/>
  <c r="I259" i="2"/>
  <c r="J259" i="2" s="1"/>
  <c r="K259" i="2" s="1"/>
  <c r="I224" i="2"/>
  <c r="J224" i="2" s="1"/>
  <c r="K224" i="2" s="1"/>
  <c r="DP42" i="1"/>
  <c r="I41" i="5"/>
  <c r="I403" i="5"/>
  <c r="DP404" i="1"/>
  <c r="I82" i="5"/>
  <c r="DP83" i="1"/>
  <c r="I239" i="5"/>
  <c r="DP240" i="1"/>
  <c r="Q78" i="2"/>
  <c r="R78" i="2" s="1"/>
  <c r="I103" i="5"/>
  <c r="DP104" i="1"/>
  <c r="I210" i="2"/>
  <c r="J210" i="2" s="1"/>
  <c r="K210" i="2" s="1"/>
  <c r="Q104" i="2"/>
  <c r="R104" i="2" s="1"/>
  <c r="I158" i="2"/>
  <c r="J158" i="2" s="1"/>
  <c r="K158" i="2" s="1"/>
  <c r="I74" i="2"/>
  <c r="J74" i="2" s="1"/>
  <c r="K74" i="2" s="1"/>
  <c r="I354" i="2"/>
  <c r="J354" i="2" s="1"/>
  <c r="K354" i="2" s="1"/>
  <c r="I356" i="5"/>
  <c r="DP357" i="1"/>
  <c r="Q10" i="2"/>
  <c r="R10" i="2" s="1"/>
  <c r="I93" i="5"/>
  <c r="DP94" i="1"/>
  <c r="DP313" i="1"/>
  <c r="I312" i="5"/>
  <c r="I218" i="2"/>
  <c r="J218" i="2" s="1"/>
  <c r="K218" i="2" s="1"/>
  <c r="I209" i="5"/>
  <c r="DP210" i="1"/>
  <c r="Q142" i="2"/>
  <c r="R142" i="2" s="1"/>
  <c r="I64" i="5"/>
  <c r="DP65" i="1"/>
  <c r="I144" i="5"/>
  <c r="DP145" i="1"/>
  <c r="I99" i="2"/>
  <c r="J99" i="2" s="1"/>
  <c r="K99" i="2" s="1"/>
  <c r="I95" i="2"/>
  <c r="J95" i="2" s="1"/>
  <c r="K95" i="2" s="1"/>
  <c r="I337" i="2"/>
  <c r="J337" i="2" s="1"/>
  <c r="K337" i="2" s="1"/>
  <c r="I302" i="5"/>
  <c r="DP303" i="1"/>
  <c r="I289" i="5"/>
  <c r="DP290" i="1"/>
  <c r="I358" i="2"/>
  <c r="J358" i="2" s="1"/>
  <c r="K358" i="2" s="1"/>
  <c r="I182" i="5"/>
  <c r="DP183" i="1"/>
  <c r="Q121" i="2"/>
  <c r="R121" i="2" s="1"/>
  <c r="Q167" i="2"/>
  <c r="R167" i="2" s="1"/>
  <c r="I269" i="5"/>
  <c r="DP270" i="1"/>
  <c r="I392" i="5"/>
  <c r="DP393" i="1"/>
  <c r="Q243" i="2"/>
  <c r="R243" i="2" s="1"/>
  <c r="I155" i="2"/>
  <c r="J155" i="2" s="1"/>
  <c r="K155" i="2" s="1"/>
  <c r="I226" i="5"/>
  <c r="DP227" i="1"/>
  <c r="I366" i="2"/>
  <c r="J366" i="2" s="1"/>
  <c r="K366" i="2" s="1"/>
  <c r="I301" i="5"/>
  <c r="DP302" i="1"/>
  <c r="I222" i="5"/>
  <c r="DP223" i="1"/>
  <c r="Q374" i="2"/>
  <c r="R374" i="2" s="1"/>
  <c r="DP262" i="1"/>
  <c r="I261" i="5"/>
  <c r="Q385" i="2"/>
  <c r="R385" i="2" s="1"/>
  <c r="Q102" i="2"/>
  <c r="R102" i="2" s="1"/>
  <c r="I43" i="2"/>
  <c r="J43" i="2" s="1"/>
  <c r="K43" i="2" s="1"/>
  <c r="I22" i="2"/>
  <c r="J22" i="2" s="1"/>
  <c r="K22" i="2" s="1"/>
  <c r="I19" i="5"/>
  <c r="DP20" i="1"/>
  <c r="I404" i="2"/>
  <c r="J404" i="2" s="1"/>
  <c r="K404" i="2" s="1"/>
  <c r="I258" i="5"/>
  <c r="DP259" i="1"/>
  <c r="Q338" i="2"/>
  <c r="R338" i="2" s="1"/>
  <c r="I342" i="2"/>
  <c r="J342" i="2" s="1"/>
  <c r="K342" i="2" s="1"/>
  <c r="Q341" i="2"/>
  <c r="R341" i="2" s="1"/>
  <c r="I25" i="5"/>
  <c r="DP26" i="1"/>
  <c r="I381" i="5"/>
  <c r="DP382" i="1"/>
  <c r="T377" i="2"/>
  <c r="U377" i="2" s="1"/>
  <c r="I327" i="5"/>
  <c r="DP328" i="1"/>
  <c r="I266" i="5"/>
  <c r="DP267" i="1"/>
  <c r="I95" i="5"/>
  <c r="DP96" i="1"/>
  <c r="I237" i="5"/>
  <c r="DP238" i="1"/>
  <c r="DP10" i="1"/>
  <c r="I9" i="5"/>
  <c r="Q321" i="2"/>
  <c r="R321" i="2" s="1"/>
  <c r="T321" i="2" s="1"/>
  <c r="U321" i="2" s="1"/>
  <c r="Q387" i="2"/>
  <c r="R387" i="2" s="1"/>
  <c r="T387" i="2" s="1"/>
  <c r="U387" i="2" s="1"/>
  <c r="I123" i="5"/>
  <c r="DP124" i="1"/>
  <c r="I360" i="5"/>
  <c r="DP361" i="1"/>
  <c r="I51" i="5"/>
  <c r="DP52" i="1"/>
  <c r="I147" i="5"/>
  <c r="DP148" i="1"/>
  <c r="T319" i="2"/>
  <c r="U319" i="2" s="1"/>
  <c r="I232" i="5"/>
  <c r="DP233" i="1"/>
  <c r="I101" i="5"/>
  <c r="DP102" i="1"/>
  <c r="I274" i="5"/>
  <c r="DP275" i="1"/>
  <c r="Q331" i="2"/>
  <c r="R331" i="2" s="1"/>
  <c r="T331" i="2" s="1"/>
  <c r="U331" i="2" s="1"/>
  <c r="I201" i="5"/>
  <c r="DP202" i="1"/>
  <c r="I34" i="5"/>
  <c r="DP35" i="1"/>
  <c r="I366" i="5"/>
  <c r="DP367" i="1"/>
  <c r="I309" i="5"/>
  <c r="DP310" i="1"/>
  <c r="I108" i="5"/>
  <c r="DP109" i="1"/>
  <c r="DP260" i="1"/>
  <c r="I259" i="5"/>
  <c r="T184" i="2"/>
  <c r="U184" i="2" s="1"/>
  <c r="I8" i="5"/>
  <c r="DP9" i="1"/>
  <c r="CF416" i="1"/>
  <c r="I116" i="5"/>
  <c r="DP117" i="1"/>
  <c r="I310" i="5"/>
  <c r="DP311" i="1"/>
  <c r="I339" i="5"/>
  <c r="DP340" i="1"/>
  <c r="DP406" i="1"/>
  <c r="I405" i="5"/>
  <c r="I291" i="5"/>
  <c r="DP292" i="1"/>
  <c r="I279" i="5"/>
  <c r="DP280" i="1"/>
  <c r="I307" i="2"/>
  <c r="J307" i="2" s="1"/>
  <c r="K307" i="2" s="1"/>
  <c r="I115" i="5"/>
  <c r="DP116" i="1"/>
  <c r="I52" i="5"/>
  <c r="DP53" i="1"/>
  <c r="I325" i="5"/>
  <c r="DP326" i="1"/>
  <c r="I407" i="2"/>
  <c r="J407" i="2" s="1"/>
  <c r="K407" i="2" s="1"/>
  <c r="I275" i="5"/>
  <c r="DP276" i="1"/>
  <c r="I28" i="5"/>
  <c r="DP29" i="1"/>
  <c r="I46" i="2"/>
  <c r="J46" i="2" s="1"/>
  <c r="K46" i="2" s="1"/>
  <c r="I151" i="5"/>
  <c r="DP152" i="1"/>
  <c r="I67" i="5"/>
  <c r="DP68" i="1"/>
  <c r="Q314" i="2"/>
  <c r="R314" i="2" s="1"/>
  <c r="I296" i="5"/>
  <c r="DP297" i="1"/>
  <c r="Q271" i="2"/>
  <c r="R271" i="2" s="1"/>
  <c r="T271" i="2" s="1"/>
  <c r="U271" i="2" s="1"/>
  <c r="I393" i="2"/>
  <c r="J393" i="2" s="1"/>
  <c r="K393" i="2" s="1"/>
  <c r="T393" i="2" s="1"/>
  <c r="U393" i="2" s="1"/>
  <c r="I304" i="5"/>
  <c r="DP305" i="1"/>
  <c r="I239" i="2"/>
  <c r="J239" i="2" s="1"/>
  <c r="K239" i="2" s="1"/>
  <c r="T239" i="2" s="1"/>
  <c r="U239" i="2" s="1"/>
  <c r="Q28" i="2"/>
  <c r="R28" i="2" s="1"/>
  <c r="Q225" i="2"/>
  <c r="R225" i="2" s="1"/>
  <c r="Q128" i="2"/>
  <c r="R128" i="2" s="1"/>
  <c r="I142" i="5"/>
  <c r="DP143" i="1"/>
  <c r="I177" i="5"/>
  <c r="DP178" i="1"/>
  <c r="DP90" i="1"/>
  <c r="I89" i="5"/>
  <c r="I405" i="2"/>
  <c r="J405" i="2" s="1"/>
  <c r="K405" i="2" s="1"/>
  <c r="Q182" i="2"/>
  <c r="R182" i="2" s="1"/>
  <c r="T280" i="2"/>
  <c r="U280" i="2" s="1"/>
  <c r="I285" i="2"/>
  <c r="J285" i="2" s="1"/>
  <c r="K285" i="2" s="1"/>
  <c r="Q379" i="2"/>
  <c r="R379" i="2" s="1"/>
  <c r="T379" i="2" s="1"/>
  <c r="U379" i="2" s="1"/>
  <c r="I373" i="5"/>
  <c r="DP374" i="1"/>
  <c r="I356" i="2"/>
  <c r="J356" i="2" s="1"/>
  <c r="K356" i="2" s="1"/>
  <c r="T356" i="2" s="1"/>
  <c r="U356" i="2" s="1"/>
  <c r="I226" i="2"/>
  <c r="J226" i="2" s="1"/>
  <c r="K226" i="2" s="1"/>
  <c r="I278" i="2"/>
  <c r="J278" i="2" s="1"/>
  <c r="K278" i="2" s="1"/>
  <c r="I71" i="5"/>
  <c r="DP72" i="1"/>
  <c r="DP191" i="1"/>
  <c r="I190" i="5"/>
  <c r="Q230" i="2"/>
  <c r="R230" i="2" s="1"/>
  <c r="I193" i="2"/>
  <c r="J193" i="2" s="1"/>
  <c r="K193" i="2" s="1"/>
  <c r="I335" i="5"/>
  <c r="DP336" i="1"/>
  <c r="I134" i="5"/>
  <c r="DP135" i="1"/>
  <c r="Q269" i="2"/>
  <c r="R269" i="2" s="1"/>
  <c r="DP390" i="1"/>
  <c r="I389" i="5"/>
  <c r="Q98" i="2"/>
  <c r="R98" i="2" s="1"/>
  <c r="T98" i="2" s="1"/>
  <c r="U98" i="2" s="1"/>
  <c r="T227" i="2"/>
  <c r="U227" i="2" s="1"/>
  <c r="I352" i="5"/>
  <c r="DP353" i="1"/>
  <c r="I204" i="5"/>
  <c r="DP205" i="1"/>
  <c r="T333" i="2"/>
  <c r="U333" i="2" s="1"/>
  <c r="I160" i="5"/>
  <c r="DP161" i="1"/>
  <c r="T13" i="2"/>
  <c r="U13" i="2" s="1"/>
  <c r="I385" i="5"/>
  <c r="DP386" i="1"/>
  <c r="Q390" i="2"/>
  <c r="R390" i="2" s="1"/>
  <c r="Q177" i="2"/>
  <c r="R177" i="2" s="1"/>
  <c r="DP95" i="1"/>
  <c r="I94" i="5"/>
  <c r="Q154" i="2"/>
  <c r="R154" i="2" s="1"/>
  <c r="I37" i="5"/>
  <c r="DP38" i="1"/>
  <c r="I256" i="5"/>
  <c r="DP257" i="1"/>
  <c r="I358" i="5"/>
  <c r="DP359" i="1"/>
  <c r="Q170" i="2"/>
  <c r="R170" i="2" s="1"/>
  <c r="DP136" i="1"/>
  <c r="I135" i="5"/>
  <c r="I246" i="2"/>
  <c r="J246" i="2" s="1"/>
  <c r="K246" i="2" s="1"/>
  <c r="T161" i="2"/>
  <c r="U161" i="2" s="1"/>
  <c r="I66" i="2"/>
  <c r="J66" i="2" s="1"/>
  <c r="K66" i="2" s="1"/>
  <c r="T109" i="2"/>
  <c r="U109" i="2" s="1"/>
  <c r="Q317" i="2"/>
  <c r="R317" i="2" s="1"/>
  <c r="I221" i="5"/>
  <c r="DP222" i="1"/>
  <c r="I297" i="5"/>
  <c r="DP298" i="1"/>
  <c r="I389" i="2"/>
  <c r="J389" i="2" s="1"/>
  <c r="K389" i="2" s="1"/>
  <c r="Q156" i="2"/>
  <c r="R156" i="2" s="1"/>
  <c r="I160" i="2"/>
  <c r="J160" i="2" s="1"/>
  <c r="K160" i="2" s="1"/>
  <c r="T361" i="2"/>
  <c r="U361" i="2" s="1"/>
  <c r="I336" i="2"/>
  <c r="J336" i="2" s="1"/>
  <c r="K336" i="2" s="1"/>
  <c r="T336" i="2" s="1"/>
  <c r="U336" i="2" s="1"/>
  <c r="DP354" i="1"/>
  <c r="I353" i="5"/>
  <c r="I138" i="5"/>
  <c r="DP139" i="1"/>
  <c r="Q187" i="2"/>
  <c r="R187" i="2" s="1"/>
  <c r="T187" i="2" s="1"/>
  <c r="U187" i="2" s="1"/>
  <c r="I120" i="2"/>
  <c r="J120" i="2" s="1"/>
  <c r="K120" i="2" s="1"/>
  <c r="T120" i="2" s="1"/>
  <c r="U120" i="2" s="1"/>
  <c r="Q267" i="2"/>
  <c r="R267" i="2" s="1"/>
  <c r="T267" i="2" s="1"/>
  <c r="U267" i="2" s="1"/>
  <c r="I166" i="5"/>
  <c r="DP167" i="1"/>
  <c r="DP391" i="1"/>
  <c r="I390" i="5"/>
  <c r="I191" i="5"/>
  <c r="DP192" i="1"/>
  <c r="Q315" i="2"/>
  <c r="R315" i="2" s="1"/>
  <c r="Q138" i="2"/>
  <c r="R138" i="2" s="1"/>
  <c r="T138" i="2" s="1"/>
  <c r="U138" i="2" s="1"/>
  <c r="Q148" i="2"/>
  <c r="R148" i="2" s="1"/>
  <c r="T148" i="2" s="1"/>
  <c r="U148" i="2" s="1"/>
  <c r="I11" i="5"/>
  <c r="DP12" i="1"/>
  <c r="Q116" i="2"/>
  <c r="R116" i="2" s="1"/>
  <c r="Q97" i="2"/>
  <c r="R97" i="2" s="1"/>
  <c r="I355" i="2"/>
  <c r="J355" i="2" s="1"/>
  <c r="K355" i="2" s="1"/>
  <c r="T355" i="2" s="1"/>
  <c r="U355" i="2" s="1"/>
  <c r="T392" i="2"/>
  <c r="U392" i="2" s="1"/>
  <c r="Q409" i="2"/>
  <c r="R409" i="2" s="1"/>
  <c r="Q351" i="2"/>
  <c r="R351" i="2" s="1"/>
  <c r="I9" i="2"/>
  <c r="J9" i="2" s="1"/>
  <c r="K9" i="2" s="1"/>
  <c r="I245" i="5"/>
  <c r="DP246" i="1"/>
  <c r="T50" i="2"/>
  <c r="U50" i="2" s="1"/>
  <c r="DP154" i="1"/>
  <c r="I153" i="5"/>
  <c r="Q173" i="2"/>
  <c r="R173" i="2" s="1"/>
  <c r="Q88" i="2"/>
  <c r="R88" i="2" s="1"/>
  <c r="T88" i="2" s="1"/>
  <c r="U88" i="2" s="1"/>
  <c r="Q258" i="2"/>
  <c r="R258" i="2" s="1"/>
  <c r="T258" i="2" s="1"/>
  <c r="U258" i="2" s="1"/>
  <c r="I398" i="5"/>
  <c r="DP399" i="1"/>
  <c r="I364" i="5"/>
  <c r="DP365" i="1"/>
  <c r="Q395" i="2"/>
  <c r="R395" i="2" s="1"/>
  <c r="I92" i="2"/>
  <c r="J92" i="2" s="1"/>
  <c r="K92" i="2" s="1"/>
  <c r="I29" i="5"/>
  <c r="DP30" i="1"/>
  <c r="I81" i="5"/>
  <c r="DP82" i="1"/>
  <c r="DP339" i="1"/>
  <c r="I338" i="5"/>
  <c r="I143" i="5"/>
  <c r="DP144" i="1"/>
  <c r="I40" i="2"/>
  <c r="J40" i="2" s="1"/>
  <c r="K40" i="2" s="1"/>
  <c r="T40" i="2" s="1"/>
  <c r="U40" i="2" s="1"/>
  <c r="I357" i="2"/>
  <c r="J357" i="2" s="1"/>
  <c r="K357" i="2" s="1"/>
  <c r="DI416" i="1"/>
  <c r="I199" i="2"/>
  <c r="J199" i="2" s="1"/>
  <c r="K199" i="2" s="1"/>
  <c r="I396" i="2"/>
  <c r="J396" i="2" s="1"/>
  <c r="K396" i="2" s="1"/>
  <c r="I370" i="2"/>
  <c r="J370" i="2" s="1"/>
  <c r="K370" i="2" s="1"/>
  <c r="I204" i="2"/>
  <c r="J204" i="2" s="1"/>
  <c r="K204" i="2" s="1"/>
  <c r="I249" i="5"/>
  <c r="DP250" i="1"/>
  <c r="Q310" i="2"/>
  <c r="R310" i="2" s="1"/>
  <c r="T310" i="2" s="1"/>
  <c r="U310" i="2" s="1"/>
  <c r="I172" i="5"/>
  <c r="DP173" i="1"/>
  <c r="I114" i="5"/>
  <c r="DP115" i="1"/>
  <c r="I76" i="2"/>
  <c r="J76" i="2" s="1"/>
  <c r="K76" i="2" s="1"/>
  <c r="I322" i="5"/>
  <c r="DP323" i="1"/>
  <c r="I80" i="5"/>
  <c r="DP81" i="1"/>
  <c r="I287" i="5"/>
  <c r="DP288" i="1"/>
  <c r="Q215" i="2"/>
  <c r="R215" i="2" s="1"/>
  <c r="T215" i="2" s="1"/>
  <c r="U215" i="2" s="1"/>
  <c r="Q276" i="2"/>
  <c r="R276" i="2" s="1"/>
  <c r="Q340" i="2"/>
  <c r="R340" i="2" s="1"/>
  <c r="Q14" i="2"/>
  <c r="R14" i="2" s="1"/>
  <c r="T14" i="2" s="1"/>
  <c r="U14" i="2" s="1"/>
  <c r="T346" i="2"/>
  <c r="U346" i="2" s="1"/>
  <c r="I183" i="5"/>
  <c r="DP184" i="1"/>
  <c r="I223" i="2"/>
  <c r="J223" i="2" s="1"/>
  <c r="K223" i="2" s="1"/>
  <c r="Q256" i="2"/>
  <c r="R256" i="2" s="1"/>
  <c r="I323" i="5"/>
  <c r="DP324" i="1"/>
  <c r="I355" i="5"/>
  <c r="DP356" i="1"/>
  <c r="Q216" i="2"/>
  <c r="R216" i="2" s="1"/>
  <c r="I122" i="5"/>
  <c r="DP123" i="1"/>
  <c r="I188" i="5"/>
  <c r="DP189" i="1"/>
  <c r="Q288" i="2"/>
  <c r="R288" i="2" s="1"/>
  <c r="I44" i="2"/>
  <c r="J44" i="2" s="1"/>
  <c r="K44" i="2" s="1"/>
  <c r="Q213" i="2"/>
  <c r="R213" i="2" s="1"/>
  <c r="T213" i="2" s="1"/>
  <c r="U213" i="2" s="1"/>
  <c r="Q299" i="2"/>
  <c r="R299" i="2" s="1"/>
  <c r="I176" i="2"/>
  <c r="J176" i="2" s="1"/>
  <c r="K176" i="2" s="1"/>
  <c r="I62" i="5"/>
  <c r="DP63" i="1"/>
  <c r="Q19" i="2"/>
  <c r="R19" i="2" s="1"/>
  <c r="I284" i="5"/>
  <c r="DP285" i="1"/>
  <c r="I85" i="5"/>
  <c r="DP86" i="1"/>
  <c r="I129" i="5"/>
  <c r="DP130" i="1"/>
  <c r="I363" i="2"/>
  <c r="J363" i="2" s="1"/>
  <c r="K363" i="2" s="1"/>
  <c r="DP295" i="1"/>
  <c r="I294" i="5"/>
  <c r="T78" i="2"/>
  <c r="U78" i="2" s="1"/>
  <c r="I43" i="5"/>
  <c r="DP44" i="1"/>
  <c r="I117" i="2"/>
  <c r="J117" i="2" s="1"/>
  <c r="K117" i="2" s="1"/>
  <c r="I70" i="5"/>
  <c r="DP71" i="1"/>
  <c r="I376" i="2"/>
  <c r="J376" i="2" s="1"/>
  <c r="K376" i="2" s="1"/>
  <c r="Q354" i="2"/>
  <c r="R354" i="2" s="1"/>
  <c r="DP112" i="1"/>
  <c r="I111" i="5"/>
  <c r="I361" i="5"/>
  <c r="DP362" i="1"/>
  <c r="Q312" i="2"/>
  <c r="R312" i="2" s="1"/>
  <c r="I42" i="2"/>
  <c r="J42" i="2" s="1"/>
  <c r="K42" i="2" s="1"/>
  <c r="I195" i="5"/>
  <c r="DP196" i="1"/>
  <c r="Q85" i="2"/>
  <c r="R85" i="2" s="1"/>
  <c r="I10" i="2"/>
  <c r="J10" i="2" s="1"/>
  <c r="K10" i="2" s="1"/>
  <c r="T10" i="2" s="1"/>
  <c r="U10" i="2" s="1"/>
  <c r="Q100" i="2"/>
  <c r="R100" i="2" s="1"/>
  <c r="T100" i="2" s="1"/>
  <c r="U100" i="2" s="1"/>
  <c r="Q56" i="2"/>
  <c r="R56" i="2" s="1"/>
  <c r="I318" i="5"/>
  <c r="DP319" i="1"/>
  <c r="DP203" i="1"/>
  <c r="I202" i="5"/>
  <c r="DP388" i="1"/>
  <c r="I387" i="5"/>
  <c r="I316" i="5"/>
  <c r="DP317" i="1"/>
  <c r="Q101" i="2"/>
  <c r="R101" i="2" s="1"/>
  <c r="Q238" i="2"/>
  <c r="R238" i="2" s="1"/>
  <c r="I407" i="5"/>
  <c r="DP408" i="1"/>
  <c r="I242" i="5"/>
  <c r="DP243" i="1"/>
  <c r="Q274" i="2"/>
  <c r="R274" i="2" s="1"/>
  <c r="I196" i="5"/>
  <c r="DP197" i="1"/>
  <c r="Q89" i="2"/>
  <c r="R89" i="2" s="1"/>
  <c r="I133" i="5"/>
  <c r="DP134" i="1"/>
  <c r="DP282" i="1"/>
  <c r="I281" i="5"/>
  <c r="I53" i="5"/>
  <c r="DP54" i="1"/>
  <c r="I354" i="5"/>
  <c r="DP355" i="1"/>
  <c r="I148" i="5"/>
  <c r="DP149" i="1"/>
  <c r="I332" i="5"/>
  <c r="DP333" i="1"/>
  <c r="I368" i="2"/>
  <c r="J368" i="2" s="1"/>
  <c r="K368" i="2" s="1"/>
  <c r="Q244" i="2"/>
  <c r="R244" i="2" s="1"/>
  <c r="I121" i="2"/>
  <c r="J121" i="2" s="1"/>
  <c r="K121" i="2" s="1"/>
  <c r="DP49" i="1"/>
  <c r="I48" i="5"/>
  <c r="I167" i="2"/>
  <c r="J167" i="2" s="1"/>
  <c r="K167" i="2" s="1"/>
  <c r="T167" i="2" s="1"/>
  <c r="U167" i="2" s="1"/>
  <c r="DP366" i="1"/>
  <c r="I365" i="5"/>
  <c r="Q155" i="2"/>
  <c r="R155" i="2" s="1"/>
  <c r="T155" i="2" s="1"/>
  <c r="U155" i="2" s="1"/>
  <c r="I118" i="5"/>
  <c r="DP119" i="1"/>
  <c r="Q281" i="2"/>
  <c r="R281" i="2" s="1"/>
  <c r="DP93" i="1"/>
  <c r="I92" i="5"/>
  <c r="Q163" i="2"/>
  <c r="R163" i="2" s="1"/>
  <c r="Q325" i="2"/>
  <c r="R325" i="2" s="1"/>
  <c r="I63" i="2"/>
  <c r="J63" i="2" s="1"/>
  <c r="K63" i="2" s="1"/>
  <c r="I367" i="2"/>
  <c r="J367" i="2" s="1"/>
  <c r="K367" i="2" s="1"/>
  <c r="DP79" i="1"/>
  <c r="I78" i="5"/>
  <c r="I237" i="2"/>
  <c r="J237" i="2" s="1"/>
  <c r="K237" i="2" s="1"/>
  <c r="I186" i="2"/>
  <c r="J186" i="2" s="1"/>
  <c r="K186" i="2" s="1"/>
  <c r="Q43" i="2"/>
  <c r="R43" i="2" s="1"/>
  <c r="T43" i="2" s="1"/>
  <c r="U43" i="2" s="1"/>
  <c r="Q394" i="2"/>
  <c r="R394" i="2" s="1"/>
  <c r="DP198" i="1"/>
  <c r="I197" i="5"/>
  <c r="Q348" i="2"/>
  <c r="R348" i="2" s="1"/>
  <c r="I338" i="2"/>
  <c r="J338" i="2" s="1"/>
  <c r="K338" i="2" s="1"/>
  <c r="T338" i="2" s="1"/>
  <c r="U338" i="2" s="1"/>
  <c r="I282" i="5"/>
  <c r="DP283" i="1"/>
  <c r="DP100" i="1"/>
  <c r="I99" i="5"/>
  <c r="T166" i="2"/>
  <c r="U166" i="2" s="1"/>
  <c r="DP13" i="1"/>
  <c r="I12" i="5"/>
  <c r="I271" i="5"/>
  <c r="DP272" i="1"/>
  <c r="DP212" i="1"/>
  <c r="I211" i="5"/>
  <c r="T35" i="2"/>
  <c r="U35" i="2" s="1"/>
  <c r="I376" i="5"/>
  <c r="DP377" i="1"/>
  <c r="DP229" i="1"/>
  <c r="I228" i="5"/>
  <c r="I367" i="5"/>
  <c r="DP368" i="1"/>
  <c r="T159" i="2"/>
  <c r="U159" i="2" s="1"/>
  <c r="I329" i="5"/>
  <c r="DP330" i="1"/>
  <c r="T41" i="2"/>
  <c r="U41" i="2" s="1"/>
  <c r="DP36" i="1"/>
  <c r="I35" i="5"/>
  <c r="T324" i="2"/>
  <c r="U324" i="2" s="1"/>
  <c r="T81" i="2"/>
  <c r="U81" i="2" s="1"/>
  <c r="T178" i="2"/>
  <c r="U178" i="2" s="1"/>
  <c r="T242" i="2"/>
  <c r="U242" i="2" s="1"/>
  <c r="I31" i="5"/>
  <c r="DP32" i="1"/>
  <c r="T384" i="2"/>
  <c r="U384" i="2" s="1"/>
  <c r="DP234" i="1"/>
  <c r="I233" i="5"/>
  <c r="T61" i="2"/>
  <c r="U61" i="2" s="1"/>
  <c r="I36" i="5"/>
  <c r="DP37" i="1"/>
  <c r="I143" i="2"/>
  <c r="J143" i="2" s="1"/>
  <c r="K143" i="2" s="1"/>
  <c r="DP158" i="1"/>
  <c r="I157" i="5"/>
  <c r="I68" i="5"/>
  <c r="DP69" i="1"/>
  <c r="I264" i="5"/>
  <c r="DP265" i="1"/>
  <c r="DH416" i="1"/>
  <c r="I334" i="5"/>
  <c r="DP335" i="1"/>
  <c r="I55" i="5"/>
  <c r="DP56" i="1"/>
  <c r="I181" i="5"/>
  <c r="DP182" i="1"/>
  <c r="T93" i="2"/>
  <c r="U93" i="2" s="1"/>
  <c r="T113" i="2"/>
  <c r="U113" i="2" s="1"/>
  <c r="T300" i="2"/>
  <c r="U300" i="2" s="1"/>
  <c r="DP147" i="1"/>
  <c r="I146" i="5"/>
  <c r="DP162" i="1"/>
  <c r="I161" i="5"/>
  <c r="I86" i="5"/>
  <c r="DP87" i="1"/>
  <c r="Q168" i="2"/>
  <c r="R168" i="2" s="1"/>
  <c r="T168" i="2" s="1"/>
  <c r="U168" i="2" s="1"/>
  <c r="Q283" i="2"/>
  <c r="R283" i="2" s="1"/>
  <c r="I406" i="5"/>
  <c r="DP407" i="1"/>
  <c r="I84" i="5"/>
  <c r="DP85" i="1"/>
  <c r="Q84" i="2"/>
  <c r="R84" i="2" s="1"/>
  <c r="Q307" i="2"/>
  <c r="R307" i="2" s="1"/>
  <c r="T307" i="2" s="1"/>
  <c r="U307" i="2" s="1"/>
  <c r="DP185" i="1"/>
  <c r="I184" i="5"/>
  <c r="DP242" i="1"/>
  <c r="I241" i="5"/>
  <c r="Q407" i="2"/>
  <c r="R407" i="2" s="1"/>
  <c r="I369" i="5"/>
  <c r="DP370" i="1"/>
  <c r="I152" i="5"/>
  <c r="DP153" i="1"/>
  <c r="T339" i="2"/>
  <c r="U339" i="2" s="1"/>
  <c r="DP296" i="1"/>
  <c r="I295" i="5"/>
  <c r="I40" i="5"/>
  <c r="DP41" i="1"/>
  <c r="DP43" i="1"/>
  <c r="I42" i="5"/>
  <c r="I224" i="5"/>
  <c r="DP225" i="1"/>
  <c r="I300" i="5"/>
  <c r="DP301" i="1"/>
  <c r="Q20" i="2"/>
  <c r="R20" i="2" s="1"/>
  <c r="T20" i="2" s="1"/>
  <c r="U20" i="2" s="1"/>
  <c r="Q264" i="2"/>
  <c r="R264" i="2" s="1"/>
  <c r="I293" i="5"/>
  <c r="DP294" i="1"/>
  <c r="I290" i="5"/>
  <c r="DP291" i="1"/>
  <c r="Q111" i="2"/>
  <c r="R111" i="2" s="1"/>
  <c r="T225" i="2"/>
  <c r="U225" i="2" s="1"/>
  <c r="I371" i="2"/>
  <c r="J371" i="2" s="1"/>
  <c r="K371" i="2" s="1"/>
  <c r="T371" i="2" s="1"/>
  <c r="U371" i="2" s="1"/>
  <c r="Q132" i="2"/>
  <c r="R132" i="2" s="1"/>
  <c r="T132" i="2" s="1"/>
  <c r="U132" i="2" s="1"/>
  <c r="I173" i="5"/>
  <c r="DP174" i="1"/>
  <c r="I194" i="5"/>
  <c r="DP195" i="1"/>
  <c r="T181" i="2"/>
  <c r="U181" i="2" s="1"/>
  <c r="I128" i="2"/>
  <c r="J128" i="2" s="1"/>
  <c r="K128" i="2" s="1"/>
  <c r="I250" i="5"/>
  <c r="DP251" i="1"/>
  <c r="Q71" i="2"/>
  <c r="R71" i="2" s="1"/>
  <c r="I182" i="2"/>
  <c r="J182" i="2" s="1"/>
  <c r="K182" i="2" s="1"/>
  <c r="Q285" i="2"/>
  <c r="R285" i="2" s="1"/>
  <c r="T285" i="2" s="1"/>
  <c r="U285" i="2" s="1"/>
  <c r="Q226" i="2"/>
  <c r="R226" i="2" s="1"/>
  <c r="T226" i="2" s="1"/>
  <c r="U226" i="2" s="1"/>
  <c r="Q278" i="2"/>
  <c r="R278" i="2" s="1"/>
  <c r="I391" i="5"/>
  <c r="DP392" i="1"/>
  <c r="I362" i="5"/>
  <c r="DP363" i="1"/>
  <c r="I156" i="5"/>
  <c r="DP157" i="1"/>
  <c r="T230" i="2"/>
  <c r="U230" i="2" s="1"/>
  <c r="Q193" i="2"/>
  <c r="R193" i="2" s="1"/>
  <c r="I261" i="2"/>
  <c r="J261" i="2" s="1"/>
  <c r="K261" i="2" s="1"/>
  <c r="I185" i="5"/>
  <c r="DP186" i="1"/>
  <c r="I216" i="5"/>
  <c r="DP217" i="1"/>
  <c r="DP341" i="1"/>
  <c r="I340" i="5"/>
  <c r="I24" i="2"/>
  <c r="J24" i="2" s="1"/>
  <c r="K24" i="2" s="1"/>
  <c r="I349" i="5"/>
  <c r="DP350" i="1"/>
  <c r="I178" i="5"/>
  <c r="DP179" i="1"/>
  <c r="I395" i="5"/>
  <c r="DP396" i="1"/>
  <c r="DP278" i="1"/>
  <c r="I277" i="5"/>
  <c r="I154" i="2"/>
  <c r="J154" i="2" s="1"/>
  <c r="K154" i="2" s="1"/>
  <c r="T154" i="2" s="1"/>
  <c r="U154" i="2" s="1"/>
  <c r="I170" i="2"/>
  <c r="J170" i="2" s="1"/>
  <c r="K170" i="2" s="1"/>
  <c r="T170" i="2" s="1"/>
  <c r="U170" i="2" s="1"/>
  <c r="Q246" i="2"/>
  <c r="R246" i="2" s="1"/>
  <c r="I112" i="2"/>
  <c r="J112" i="2" s="1"/>
  <c r="K112" i="2" s="1"/>
  <c r="I105" i="5"/>
  <c r="DP106" i="1"/>
  <c r="I359" i="2"/>
  <c r="J359" i="2" s="1"/>
  <c r="K359" i="2" s="1"/>
  <c r="T359" i="2" s="1"/>
  <c r="U359" i="2" s="1"/>
  <c r="Q66" i="2"/>
  <c r="R66" i="2" s="1"/>
  <c r="Q304" i="2"/>
  <c r="R304" i="2" s="1"/>
  <c r="I317" i="2"/>
  <c r="J317" i="2" s="1"/>
  <c r="K317" i="2" s="1"/>
  <c r="T317" i="2" s="1"/>
  <c r="U317" i="2" s="1"/>
  <c r="Q232" i="2"/>
  <c r="R232" i="2" s="1"/>
  <c r="DP75" i="1"/>
  <c r="I74" i="5"/>
  <c r="Q328" i="2"/>
  <c r="R328" i="2" s="1"/>
  <c r="Q202" i="2"/>
  <c r="R202" i="2" s="1"/>
  <c r="Q160" i="2"/>
  <c r="R160" i="2" s="1"/>
  <c r="T160" i="2" s="1"/>
  <c r="U160" i="2" s="1"/>
  <c r="Q146" i="2"/>
  <c r="R146" i="2" s="1"/>
  <c r="I400" i="5"/>
  <c r="DP401" i="1"/>
  <c r="I252" i="5"/>
  <c r="DP253" i="1"/>
  <c r="Q277" i="2"/>
  <c r="R277" i="2" s="1"/>
  <c r="DP48" i="1"/>
  <c r="I47" i="5"/>
  <c r="I235" i="2"/>
  <c r="J235" i="2" s="1"/>
  <c r="K235" i="2" s="1"/>
  <c r="T292" i="2"/>
  <c r="U292" i="2" s="1"/>
  <c r="Q106" i="2"/>
  <c r="R106" i="2" s="1"/>
  <c r="T106" i="2" s="1"/>
  <c r="U106" i="2" s="1"/>
  <c r="I328" i="5"/>
  <c r="DP329" i="1"/>
  <c r="I315" i="2"/>
  <c r="J315" i="2" s="1"/>
  <c r="K315" i="2" s="1"/>
  <c r="T315" i="2" s="1"/>
  <c r="U315" i="2" s="1"/>
  <c r="I384" i="5"/>
  <c r="DP385" i="1"/>
  <c r="I32" i="2"/>
  <c r="J32" i="2" s="1"/>
  <c r="K32" i="2" s="1"/>
  <c r="I194" i="2"/>
  <c r="J194" i="2" s="1"/>
  <c r="K194" i="2" s="1"/>
  <c r="Q343" i="2"/>
  <c r="R343" i="2" s="1"/>
  <c r="I73" i="5"/>
  <c r="DP74" i="1"/>
  <c r="Q247" i="2"/>
  <c r="R247" i="2" s="1"/>
  <c r="T247" i="2" s="1"/>
  <c r="U247" i="2" s="1"/>
  <c r="I251" i="5"/>
  <c r="DP252" i="1"/>
  <c r="I383" i="5"/>
  <c r="DP384" i="1"/>
  <c r="I36" i="2"/>
  <c r="J36" i="2" s="1"/>
  <c r="K36" i="2" s="1"/>
  <c r="T36" i="2" s="1"/>
  <c r="U36" i="2" s="1"/>
  <c r="I34" i="2"/>
  <c r="J34" i="2" s="1"/>
  <c r="K34" i="2" s="1"/>
  <c r="I351" i="2"/>
  <c r="J351" i="2" s="1"/>
  <c r="K351" i="2" s="1"/>
  <c r="T351" i="2" s="1"/>
  <c r="U351" i="2" s="1"/>
  <c r="Q327" i="2"/>
  <c r="R327" i="2" s="1"/>
  <c r="DP389" i="1"/>
  <c r="I388" i="5"/>
  <c r="Q9" i="2"/>
  <c r="R9" i="2" s="1"/>
  <c r="I320" i="2"/>
  <c r="J320" i="2" s="1"/>
  <c r="K320" i="2" s="1"/>
  <c r="I375" i="2"/>
  <c r="J375" i="2" s="1"/>
  <c r="K375" i="2" s="1"/>
  <c r="Q145" i="2"/>
  <c r="R145" i="2" s="1"/>
  <c r="DP51" i="1"/>
  <c r="I50" i="5"/>
  <c r="DN416" i="1"/>
  <c r="J8" i="5"/>
  <c r="J414" i="5" s="1"/>
  <c r="I286" i="5"/>
  <c r="DP287" i="1"/>
  <c r="I57" i="5"/>
  <c r="DP58" i="1"/>
  <c r="I173" i="2"/>
  <c r="J173" i="2" s="1"/>
  <c r="K173" i="2" s="1"/>
  <c r="DP239" i="1"/>
  <c r="I238" i="5"/>
  <c r="I72" i="2"/>
  <c r="J72" i="2" s="1"/>
  <c r="K72" i="2" s="1"/>
  <c r="Q229" i="2"/>
  <c r="R229" i="2" s="1"/>
  <c r="T229" i="2" s="1"/>
  <c r="U229" i="2" s="1"/>
  <c r="I217" i="2"/>
  <c r="J217" i="2" s="1"/>
  <c r="K217" i="2" s="1"/>
  <c r="I395" i="2"/>
  <c r="J395" i="2" s="1"/>
  <c r="K395" i="2" s="1"/>
  <c r="T395" i="2" s="1"/>
  <c r="U395" i="2" s="1"/>
  <c r="Q92" i="2"/>
  <c r="R92" i="2" s="1"/>
  <c r="Q207" i="2"/>
  <c r="R207" i="2" s="1"/>
  <c r="Q25" i="2"/>
  <c r="R25" i="2" s="1"/>
  <c r="T25" i="2" s="1"/>
  <c r="U25" i="2" s="1"/>
  <c r="I175" i="5"/>
  <c r="DP176" i="1"/>
  <c r="Q257" i="2"/>
  <c r="R257" i="2" s="1"/>
  <c r="Q357" i="2"/>
  <c r="R357" i="2" s="1"/>
  <c r="Q45" i="2"/>
  <c r="R45" i="2" s="1"/>
  <c r="T45" i="2" s="1"/>
  <c r="U45" i="2" s="1"/>
  <c r="Q199" i="2"/>
  <c r="R199" i="2" s="1"/>
  <c r="Q396" i="2"/>
  <c r="R396" i="2" s="1"/>
  <c r="Q370" i="2"/>
  <c r="R370" i="2" s="1"/>
  <c r="I380" i="5"/>
  <c r="DP381" i="1"/>
  <c r="I31" i="2"/>
  <c r="J31" i="2" s="1"/>
  <c r="K31" i="2" s="1"/>
  <c r="I200" i="5"/>
  <c r="DP201" i="1"/>
  <c r="I303" i="2"/>
  <c r="J303" i="2" s="1"/>
  <c r="K303" i="2" s="1"/>
  <c r="T303" i="2" s="1"/>
  <c r="U303" i="2" s="1"/>
  <c r="I311" i="2"/>
  <c r="J311" i="2" s="1"/>
  <c r="K311" i="2" s="1"/>
  <c r="Q135" i="2"/>
  <c r="R135" i="2" s="1"/>
  <c r="T135" i="2" s="1"/>
  <c r="U135" i="2" s="1"/>
  <c r="I49" i="5"/>
  <c r="DP50" i="1"/>
  <c r="Q211" i="2"/>
  <c r="R211" i="2" s="1"/>
  <c r="T211" i="2" s="1"/>
  <c r="U211" i="2" s="1"/>
  <c r="Q140" i="2"/>
  <c r="R140" i="2" s="1"/>
  <c r="I340" i="2"/>
  <c r="J340" i="2" s="1"/>
  <c r="K340" i="2" s="1"/>
  <c r="T340" i="2" s="1"/>
  <c r="U340" i="2" s="1"/>
  <c r="I123" i="2"/>
  <c r="J123" i="2" s="1"/>
  <c r="K123" i="2" s="1"/>
  <c r="Q275" i="2"/>
  <c r="R275" i="2" s="1"/>
  <c r="I397" i="5"/>
  <c r="DP398" i="1"/>
  <c r="T248" i="2"/>
  <c r="U248" i="2" s="1"/>
  <c r="I381" i="2"/>
  <c r="J381" i="2" s="1"/>
  <c r="K381" i="2" s="1"/>
  <c r="I256" i="2"/>
  <c r="J256" i="2" s="1"/>
  <c r="K256" i="2" s="1"/>
  <c r="T256" i="2" s="1"/>
  <c r="U256" i="2" s="1"/>
  <c r="T216" i="2"/>
  <c r="U216" i="2" s="1"/>
  <c r="Q129" i="2"/>
  <c r="R129" i="2" s="1"/>
  <c r="I288" i="2"/>
  <c r="J288" i="2" s="1"/>
  <c r="K288" i="2" s="1"/>
  <c r="T288" i="2" s="1"/>
  <c r="U288" i="2" s="1"/>
  <c r="I265" i="2"/>
  <c r="J265" i="2" s="1"/>
  <c r="K265" i="2" s="1"/>
  <c r="Q185" i="2"/>
  <c r="R185" i="2" s="1"/>
  <c r="T185" i="2" s="1"/>
  <c r="U185" i="2" s="1"/>
  <c r="I299" i="2"/>
  <c r="J299" i="2" s="1"/>
  <c r="K299" i="2" s="1"/>
  <c r="T299" i="2" s="1"/>
  <c r="U299" i="2" s="1"/>
  <c r="I200" i="2"/>
  <c r="J200" i="2" s="1"/>
  <c r="K200" i="2" s="1"/>
  <c r="Q334" i="2"/>
  <c r="R334" i="2" s="1"/>
  <c r="I316" i="2"/>
  <c r="J316" i="2" s="1"/>
  <c r="K316" i="2" s="1"/>
  <c r="Q255" i="2"/>
  <c r="R255" i="2" s="1"/>
  <c r="T255" i="2" s="1"/>
  <c r="U255" i="2" s="1"/>
  <c r="I7" i="2"/>
  <c r="J7" i="2" s="1"/>
  <c r="K7" i="2" s="1"/>
  <c r="T7" i="2" s="1"/>
  <c r="U7" i="2" s="1"/>
  <c r="I241" i="2"/>
  <c r="J241" i="2" s="1"/>
  <c r="K241" i="2" s="1"/>
  <c r="I125" i="5"/>
  <c r="DP126" i="1"/>
  <c r="DP55" i="1"/>
  <c r="I54" i="5"/>
  <c r="I244" i="5"/>
  <c r="DP245" i="1"/>
  <c r="Q363" i="2"/>
  <c r="R363" i="2" s="1"/>
  <c r="T363" i="2" s="1"/>
  <c r="U363" i="2" s="1"/>
  <c r="I104" i="2"/>
  <c r="J104" i="2" s="1"/>
  <c r="K104" i="2" s="1"/>
  <c r="DP31" i="1"/>
  <c r="I30" i="5"/>
  <c r="Q74" i="2"/>
  <c r="R74" i="2" s="1"/>
  <c r="I262" i="5"/>
  <c r="DP263" i="1"/>
  <c r="Q376" i="2"/>
  <c r="R376" i="2" s="1"/>
  <c r="I120" i="5"/>
  <c r="DP121" i="1"/>
  <c r="I273" i="5"/>
  <c r="DP274" i="1"/>
  <c r="I102" i="5"/>
  <c r="DP103" i="1"/>
  <c r="Q301" i="2"/>
  <c r="R301" i="2" s="1"/>
  <c r="Q42" i="2"/>
  <c r="R42" i="2" s="1"/>
  <c r="I298" i="5"/>
  <c r="DP299" i="1"/>
  <c r="I85" i="2"/>
  <c r="J85" i="2" s="1"/>
  <c r="K85" i="2" s="1"/>
  <c r="I167" i="5"/>
  <c r="DP168" i="1"/>
  <c r="DP127" i="1"/>
  <c r="I126" i="5"/>
  <c r="I238" i="2"/>
  <c r="J238" i="2" s="1"/>
  <c r="K238" i="2" s="1"/>
  <c r="I75" i="2"/>
  <c r="J75" i="2" s="1"/>
  <c r="K75" i="2" s="1"/>
  <c r="DP33" i="1"/>
  <c r="I32" i="5"/>
  <c r="I274" i="2"/>
  <c r="J274" i="2" s="1"/>
  <c r="K274" i="2" s="1"/>
  <c r="T274" i="2" s="1"/>
  <c r="U274" i="2" s="1"/>
  <c r="I89" i="2"/>
  <c r="J89" i="2" s="1"/>
  <c r="K89" i="2" s="1"/>
  <c r="T89" i="2" s="1"/>
  <c r="U89" i="2" s="1"/>
  <c r="Q294" i="2"/>
  <c r="R294" i="2" s="1"/>
  <c r="Q203" i="2"/>
  <c r="R203" i="2" s="1"/>
  <c r="Q372" i="2"/>
  <c r="R372" i="2" s="1"/>
  <c r="Q337" i="2"/>
  <c r="R337" i="2" s="1"/>
  <c r="Q326" i="2"/>
  <c r="R326" i="2" s="1"/>
  <c r="T244" i="2"/>
  <c r="U244" i="2" s="1"/>
  <c r="I33" i="5"/>
  <c r="DP34" i="1"/>
  <c r="I243" i="2"/>
  <c r="J243" i="2" s="1"/>
  <c r="K243" i="2" s="1"/>
  <c r="I263" i="2"/>
  <c r="J263" i="2" s="1"/>
  <c r="K263" i="2" s="1"/>
  <c r="DP284" i="1"/>
  <c r="I283" i="5"/>
  <c r="Q366" i="2"/>
  <c r="R366" i="2" s="1"/>
  <c r="I163" i="2"/>
  <c r="J163" i="2" s="1"/>
  <c r="K163" i="2" s="1"/>
  <c r="I215" i="5"/>
  <c r="DP216" i="1"/>
  <c r="I137" i="5"/>
  <c r="DP138" i="1"/>
  <c r="I69" i="2"/>
  <c r="J69" i="2" s="1"/>
  <c r="K69" i="2" s="1"/>
  <c r="I330" i="5"/>
  <c r="DP331" i="1"/>
  <c r="DP307" i="1"/>
  <c r="I306" i="5"/>
  <c r="Q367" i="2"/>
  <c r="R367" i="2" s="1"/>
  <c r="T367" i="2" s="1"/>
  <c r="U367" i="2" s="1"/>
  <c r="Q186" i="2"/>
  <c r="R186" i="2" s="1"/>
  <c r="Q236" i="2"/>
  <c r="R236" i="2" s="1"/>
  <c r="Q33" i="2"/>
  <c r="R33" i="2" s="1"/>
  <c r="DP321" i="1"/>
  <c r="I320" i="5"/>
  <c r="Q404" i="2"/>
  <c r="R404" i="2" s="1"/>
  <c r="I394" i="2"/>
  <c r="J394" i="2" s="1"/>
  <c r="K394" i="2" s="1"/>
  <c r="T394" i="2" s="1"/>
  <c r="U394" i="2" s="1"/>
  <c r="DL416" i="1"/>
  <c r="I348" i="2"/>
  <c r="J348" i="2" s="1"/>
  <c r="K348" i="2" s="1"/>
  <c r="Q342" i="2"/>
  <c r="R342" i="2" s="1"/>
  <c r="I341" i="2"/>
  <c r="J341" i="2" s="1"/>
  <c r="K341" i="2" s="1"/>
  <c r="I214" i="5"/>
  <c r="DP215" i="1"/>
  <c r="I240" i="5"/>
  <c r="DP241" i="1"/>
  <c r="DP89" i="1"/>
  <c r="I88" i="5"/>
  <c r="T383" i="2"/>
  <c r="U383" i="2" s="1"/>
  <c r="I139" i="5"/>
  <c r="DP140" i="1"/>
  <c r="DP67" i="1"/>
  <c r="I66" i="5"/>
  <c r="DP156" i="1"/>
  <c r="I155" i="5"/>
  <c r="I223" i="5"/>
  <c r="DP224" i="1"/>
  <c r="I344" i="5"/>
  <c r="DP345" i="1"/>
  <c r="DP107" i="1"/>
  <c r="I106" i="5"/>
  <c r="I87" i="5"/>
  <c r="DP88" i="1"/>
  <c r="DP403" i="1"/>
  <c r="I402" i="5"/>
  <c r="Q143" i="2"/>
  <c r="R143" i="2" s="1"/>
  <c r="T143" i="2" s="1"/>
  <c r="U143" i="2" s="1"/>
  <c r="Q90" i="2"/>
  <c r="R90" i="2" s="1"/>
  <c r="T90" i="2" s="1"/>
  <c r="U90" i="2" s="1"/>
  <c r="I368" i="5"/>
  <c r="DP369" i="1"/>
  <c r="I374" i="5"/>
  <c r="DP375" i="1"/>
  <c r="I217" i="5"/>
  <c r="DP218" i="1"/>
  <c r="I319" i="5"/>
  <c r="DP320" i="1"/>
  <c r="DP405" i="1"/>
  <c r="I404" i="5"/>
  <c r="T270" i="2"/>
  <c r="U270" i="2" s="1"/>
  <c r="Q400" i="2"/>
  <c r="R400" i="2" s="1"/>
  <c r="T400" i="2" s="1"/>
  <c r="U400" i="2" s="1"/>
  <c r="T141" i="2"/>
  <c r="U141" i="2" s="1"/>
  <c r="T165" i="2"/>
  <c r="U165" i="2" s="1"/>
  <c r="T306" i="2"/>
  <c r="U306" i="2" s="1"/>
  <c r="I68" i="2"/>
  <c r="J68" i="2" s="1"/>
  <c r="K68" i="2" s="1"/>
  <c r="I276" i="5"/>
  <c r="DP277" i="1"/>
  <c r="I117" i="5"/>
  <c r="DP118" i="1"/>
  <c r="I84" i="2"/>
  <c r="J84" i="2" s="1"/>
  <c r="K84" i="2" s="1"/>
  <c r="T84" i="2" s="1"/>
  <c r="U84" i="2" s="1"/>
  <c r="T124" i="2"/>
  <c r="U124" i="2" s="1"/>
  <c r="I100" i="5"/>
  <c r="DP101" i="1"/>
  <c r="I98" i="5"/>
  <c r="DP99" i="1"/>
  <c r="I70" i="2"/>
  <c r="J70" i="2" s="1"/>
  <c r="K70" i="2" s="1"/>
  <c r="I324" i="5"/>
  <c r="DP325" i="1"/>
  <c r="T115" i="2"/>
  <c r="U115" i="2" s="1"/>
  <c r="Q80" i="2"/>
  <c r="R80" i="2" s="1"/>
  <c r="T80" i="2" s="1"/>
  <c r="U80" i="2" s="1"/>
  <c r="I314" i="2"/>
  <c r="J314" i="2" s="1"/>
  <c r="K314" i="2" s="1"/>
  <c r="Q272" i="2"/>
  <c r="R272" i="2" s="1"/>
  <c r="T272" i="2" s="1"/>
  <c r="U272" i="2" s="1"/>
  <c r="T250" i="2"/>
  <c r="U250" i="2" s="1"/>
  <c r="DP247" i="1"/>
  <c r="I246" i="5"/>
  <c r="I149" i="2"/>
  <c r="J149" i="2" s="1"/>
  <c r="K149" i="2" s="1"/>
  <c r="T149" i="2" s="1"/>
  <c r="U149" i="2" s="1"/>
  <c r="I114" i="2"/>
  <c r="J114" i="2" s="1"/>
  <c r="K114" i="2" s="1"/>
  <c r="T264" i="2"/>
  <c r="U264" i="2" s="1"/>
  <c r="DP76" i="1"/>
  <c r="I75" i="5"/>
  <c r="I222" i="2"/>
  <c r="J222" i="2" s="1"/>
  <c r="K222" i="2" s="1"/>
  <c r="T222" i="2" s="1"/>
  <c r="U222" i="2" s="1"/>
  <c r="DP248" i="1"/>
  <c r="I247" i="5"/>
  <c r="Q302" i="2"/>
  <c r="R302" i="2" s="1"/>
  <c r="T302" i="2" s="1"/>
  <c r="U302" i="2" s="1"/>
  <c r="DP344" i="1"/>
  <c r="I343" i="5"/>
  <c r="I28" i="2"/>
  <c r="J28" i="2" s="1"/>
  <c r="K28" i="2" s="1"/>
  <c r="T28" i="2" s="1"/>
  <c r="U28" i="2" s="1"/>
  <c r="I111" i="2"/>
  <c r="J111" i="2" s="1"/>
  <c r="K111" i="2" s="1"/>
  <c r="Q191" i="2"/>
  <c r="R191" i="2" s="1"/>
  <c r="T191" i="2" s="1"/>
  <c r="U191" i="2" s="1"/>
  <c r="I128" i="5"/>
  <c r="DP129" i="1"/>
  <c r="T305" i="2"/>
  <c r="U305" i="2" s="1"/>
  <c r="I357" i="5"/>
  <c r="DP358" i="1"/>
  <c r="I386" i="5"/>
  <c r="DP387" i="1"/>
  <c r="I219" i="5"/>
  <c r="DP220" i="1"/>
  <c r="Q195" i="2"/>
  <c r="R195" i="2" s="1"/>
  <c r="T195" i="2" s="1"/>
  <c r="U195" i="2" s="1"/>
  <c r="Q405" i="2"/>
  <c r="R405" i="2" s="1"/>
  <c r="I71" i="2"/>
  <c r="J71" i="2" s="1"/>
  <c r="K71" i="2" s="1"/>
  <c r="Q147" i="2"/>
  <c r="R147" i="2" s="1"/>
  <c r="DP151" i="1"/>
  <c r="I150" i="5"/>
  <c r="I227" i="5"/>
  <c r="DP228" i="1"/>
  <c r="I69" i="5"/>
  <c r="DP70" i="1"/>
  <c r="I350" i="5"/>
  <c r="DP351" i="1"/>
  <c r="Q192" i="2"/>
  <c r="R192" i="2" s="1"/>
  <c r="T380" i="2"/>
  <c r="U380" i="2" s="1"/>
  <c r="T64" i="2"/>
  <c r="U64" i="2" s="1"/>
  <c r="T349" i="2"/>
  <c r="U349" i="2" s="1"/>
  <c r="I109" i="5"/>
  <c r="DP110" i="1"/>
  <c r="I288" i="5"/>
  <c r="DP289" i="1"/>
  <c r="I314" i="5"/>
  <c r="DP315" i="1"/>
  <c r="Q261" i="2"/>
  <c r="R261" i="2" s="1"/>
  <c r="I269" i="2"/>
  <c r="J269" i="2" s="1"/>
  <c r="K269" i="2" s="1"/>
  <c r="Q329" i="2"/>
  <c r="R329" i="2" s="1"/>
  <c r="T329" i="2" s="1"/>
  <c r="U329" i="2" s="1"/>
  <c r="Q133" i="2"/>
  <c r="R133" i="2" s="1"/>
  <c r="T133" i="2" s="1"/>
  <c r="U133" i="2" s="1"/>
  <c r="Q289" i="2"/>
  <c r="R289" i="2" s="1"/>
  <c r="T289" i="2" s="1"/>
  <c r="U289" i="2" s="1"/>
  <c r="Q131" i="2"/>
  <c r="R131" i="2" s="1"/>
  <c r="T131" i="2" s="1"/>
  <c r="U131" i="2" s="1"/>
  <c r="Q188" i="2"/>
  <c r="R188" i="2" s="1"/>
  <c r="T188" i="2" s="1"/>
  <c r="U188" i="2" s="1"/>
  <c r="I14" i="5"/>
  <c r="DP15" i="1"/>
  <c r="T318" i="2"/>
  <c r="U318" i="2" s="1"/>
  <c r="I136" i="5"/>
  <c r="DP137" i="1"/>
  <c r="Q6" i="2"/>
  <c r="R6" i="2" s="1"/>
  <c r="T6" i="2" s="1"/>
  <c r="U6" i="2" s="1"/>
  <c r="I317" i="5"/>
  <c r="DP318" i="1"/>
  <c r="I255" i="5"/>
  <c r="DP256" i="1"/>
  <c r="T179" i="2"/>
  <c r="U179" i="2" s="1"/>
  <c r="I132" i="5"/>
  <c r="DP133" i="1"/>
  <c r="T391" i="2"/>
  <c r="U391" i="2" s="1"/>
  <c r="DP180" i="1"/>
  <c r="I179" i="5"/>
  <c r="T57" i="2"/>
  <c r="U57" i="2" s="1"/>
  <c r="Q112" i="2"/>
  <c r="R112" i="2" s="1"/>
  <c r="T304" i="2"/>
  <c r="U304" i="2" s="1"/>
  <c r="I52" i="2"/>
  <c r="J52" i="2" s="1"/>
  <c r="K52" i="2" s="1"/>
  <c r="T183" i="2"/>
  <c r="U183" i="2" s="1"/>
  <c r="I230" i="5"/>
  <c r="DP231" i="1"/>
  <c r="I328" i="2"/>
  <c r="J328" i="2" s="1"/>
  <c r="K328" i="2" s="1"/>
  <c r="T328" i="2" s="1"/>
  <c r="U328" i="2" s="1"/>
  <c r="Q313" i="2"/>
  <c r="R313" i="2" s="1"/>
  <c r="T313" i="2" s="1"/>
  <c r="U313" i="2" s="1"/>
  <c r="I285" i="5"/>
  <c r="DP286" i="1"/>
  <c r="T190" i="2"/>
  <c r="U190" i="2" s="1"/>
  <c r="Q73" i="2"/>
  <c r="R73" i="2" s="1"/>
  <c r="DP155" i="1"/>
  <c r="I154" i="5"/>
  <c r="I345" i="5"/>
  <c r="DP346" i="1"/>
  <c r="Q362" i="2"/>
  <c r="R362" i="2" s="1"/>
  <c r="I277" i="2"/>
  <c r="J277" i="2" s="1"/>
  <c r="K277" i="2" s="1"/>
  <c r="T277" i="2" s="1"/>
  <c r="U277" i="2" s="1"/>
  <c r="I140" i="5"/>
  <c r="DP141" i="1"/>
  <c r="I272" i="5"/>
  <c r="DP273" i="1"/>
  <c r="I39" i="2"/>
  <c r="J39" i="2" s="1"/>
  <c r="K39" i="2" s="1"/>
  <c r="I97" i="2"/>
  <c r="J97" i="2" s="1"/>
  <c r="K97" i="2" s="1"/>
  <c r="T97" i="2" s="1"/>
  <c r="U97" i="2" s="1"/>
  <c r="Q194" i="2"/>
  <c r="R194" i="2" s="1"/>
  <c r="T343" i="2"/>
  <c r="U343" i="2" s="1"/>
  <c r="Q67" i="2"/>
  <c r="R67" i="2" s="1"/>
  <c r="T67" i="2" s="1"/>
  <c r="U67" i="2" s="1"/>
  <c r="Q136" i="2"/>
  <c r="R136" i="2" s="1"/>
  <c r="T136" i="2" s="1"/>
  <c r="U136" i="2" s="1"/>
  <c r="T409" i="2"/>
  <c r="U409" i="2" s="1"/>
  <c r="Q34" i="2"/>
  <c r="R34" i="2" s="1"/>
  <c r="I38" i="2"/>
  <c r="J38" i="2" s="1"/>
  <c r="K38" i="2" s="1"/>
  <c r="Q320" i="2"/>
  <c r="R320" i="2" s="1"/>
  <c r="Q375" i="2"/>
  <c r="R375" i="2" s="1"/>
  <c r="I145" i="2"/>
  <c r="J145" i="2" s="1"/>
  <c r="K145" i="2" s="1"/>
  <c r="Q72" i="2"/>
  <c r="R72" i="2" s="1"/>
  <c r="Q217" i="2"/>
  <c r="R217" i="2" s="1"/>
  <c r="I207" i="2"/>
  <c r="J207" i="2" s="1"/>
  <c r="K207" i="2" s="1"/>
  <c r="T207" i="2" s="1"/>
  <c r="U207" i="2" s="1"/>
  <c r="I263" i="5"/>
  <c r="DP264" i="1"/>
  <c r="I348" i="5"/>
  <c r="DP349" i="1"/>
  <c r="DP60" i="1"/>
  <c r="I59" i="5"/>
  <c r="I15" i="5"/>
  <c r="DP16" i="1"/>
  <c r="I56" i="5"/>
  <c r="DP57" i="1"/>
  <c r="I159" i="5"/>
  <c r="DP160" i="1"/>
  <c r="I341" i="5"/>
  <c r="DP342" i="1"/>
  <c r="Q175" i="2"/>
  <c r="R175" i="2" s="1"/>
  <c r="T175" i="2" s="1"/>
  <c r="U175" i="2" s="1"/>
  <c r="I198" i="5"/>
  <c r="DP199" i="1"/>
  <c r="Q130" i="2"/>
  <c r="R130" i="2" s="1"/>
  <c r="T130" i="2" s="1"/>
  <c r="U130" i="2" s="1"/>
  <c r="I352" i="2"/>
  <c r="J352" i="2" s="1"/>
  <c r="K352" i="2" s="1"/>
  <c r="T352" i="2" s="1"/>
  <c r="U352" i="2" s="1"/>
  <c r="Q47" i="2"/>
  <c r="R47" i="2" s="1"/>
  <c r="T47" i="2" s="1"/>
  <c r="U47" i="2" s="1"/>
  <c r="I158" i="5"/>
  <c r="DP159" i="1"/>
  <c r="I257" i="2"/>
  <c r="J257" i="2" s="1"/>
  <c r="K257" i="2" s="1"/>
  <c r="T257" i="2" s="1"/>
  <c r="U257" i="2" s="1"/>
  <c r="I403" i="2"/>
  <c r="J403" i="2" s="1"/>
  <c r="K403" i="2" s="1"/>
  <c r="Q245" i="2"/>
  <c r="R245" i="2" s="1"/>
  <c r="T245" i="2" s="1"/>
  <c r="U245" i="2" s="1"/>
  <c r="Q204" i="2"/>
  <c r="R204" i="2" s="1"/>
  <c r="I347" i="2"/>
  <c r="J347" i="2" s="1"/>
  <c r="K347" i="2" s="1"/>
  <c r="DP293" i="1"/>
  <c r="I292" i="5"/>
  <c r="Q31" i="2"/>
  <c r="R31" i="2" s="1"/>
  <c r="I351" i="5"/>
  <c r="DP352" i="1"/>
  <c r="T386" i="2"/>
  <c r="U386" i="2" s="1"/>
  <c r="I295" i="2"/>
  <c r="J295" i="2" s="1"/>
  <c r="K295" i="2" s="1"/>
  <c r="T295" i="2" s="1"/>
  <c r="U295" i="2" s="1"/>
  <c r="DP209" i="1"/>
  <c r="I208" i="5"/>
  <c r="Q21" i="2"/>
  <c r="R21" i="2" s="1"/>
  <c r="T21" i="2" s="1"/>
  <c r="U21" i="2" s="1"/>
  <c r="Q311" i="2"/>
  <c r="R311" i="2" s="1"/>
  <c r="I307" i="5"/>
  <c r="DP308" i="1"/>
  <c r="DP309" i="1"/>
  <c r="I308" i="5"/>
  <c r="I125" i="2"/>
  <c r="J125" i="2" s="1"/>
  <c r="K125" i="2" s="1"/>
  <c r="T125" i="2" s="1"/>
  <c r="U125" i="2" s="1"/>
  <c r="I46" i="5"/>
  <c r="DP47" i="1"/>
  <c r="I276" i="2"/>
  <c r="J276" i="2" s="1"/>
  <c r="K276" i="2" s="1"/>
  <c r="T276" i="2" s="1"/>
  <c r="U276" i="2" s="1"/>
  <c r="T221" i="2"/>
  <c r="U221" i="2" s="1"/>
  <c r="Q123" i="2"/>
  <c r="R123" i="2" s="1"/>
  <c r="I275" i="2"/>
  <c r="J275" i="2" s="1"/>
  <c r="K275" i="2" s="1"/>
  <c r="Q223" i="2"/>
  <c r="R223" i="2" s="1"/>
  <c r="I129" i="2"/>
  <c r="J129" i="2" s="1"/>
  <c r="K129" i="2" s="1"/>
  <c r="T129" i="2" s="1"/>
  <c r="U129" i="2" s="1"/>
  <c r="I127" i="5"/>
  <c r="DP128" i="1"/>
  <c r="Q44" i="2"/>
  <c r="R44" i="2" s="1"/>
  <c r="Q265" i="2"/>
  <c r="R265" i="2" s="1"/>
  <c r="I394" i="5"/>
  <c r="DP395" i="1"/>
  <c r="DP343" i="1"/>
  <c r="I342" i="5"/>
  <c r="I90" i="5"/>
  <c r="DP91" i="1"/>
  <c r="DP28" i="1"/>
  <c r="I27" i="5"/>
  <c r="Q200" i="2"/>
  <c r="R200" i="2" s="1"/>
  <c r="I254" i="5"/>
  <c r="DP255" i="1"/>
  <c r="I65" i="5"/>
  <c r="DP66" i="1"/>
  <c r="Q259" i="2"/>
  <c r="R259" i="2" s="1"/>
  <c r="Q241" i="2"/>
  <c r="R241" i="2" s="1"/>
  <c r="T241" i="2" s="1"/>
  <c r="U241" i="2" s="1"/>
  <c r="I203" i="5"/>
  <c r="DP204" i="1"/>
  <c r="I372" i="5"/>
  <c r="DP373" i="1"/>
  <c r="Q224" i="2"/>
  <c r="R224" i="2" s="1"/>
  <c r="I83" i="5"/>
  <c r="DP84" i="1"/>
  <c r="Q308" i="2"/>
  <c r="R308" i="2" s="1"/>
  <c r="T308" i="2" s="1"/>
  <c r="U308" i="2" s="1"/>
  <c r="DP211" i="1"/>
  <c r="I210" i="5"/>
  <c r="I165" i="5"/>
  <c r="DP166" i="1"/>
  <c r="Q210" i="2"/>
  <c r="R210" i="2" s="1"/>
  <c r="Q117" i="2"/>
  <c r="R117" i="2" s="1"/>
  <c r="Q158" i="2"/>
  <c r="R158" i="2" s="1"/>
  <c r="I301" i="2"/>
  <c r="J301" i="2" s="1"/>
  <c r="K301" i="2" s="1"/>
  <c r="T301" i="2" s="1"/>
  <c r="U301" i="2" s="1"/>
  <c r="I312" i="2"/>
  <c r="J312" i="2" s="1"/>
  <c r="K312" i="2" s="1"/>
  <c r="T312" i="2" s="1"/>
  <c r="U312" i="2" s="1"/>
  <c r="I326" i="5"/>
  <c r="DP327" i="1"/>
  <c r="I234" i="5"/>
  <c r="DP235" i="1"/>
  <c r="I56" i="2"/>
  <c r="J56" i="2" s="1"/>
  <c r="K56" i="2" s="1"/>
  <c r="T56" i="2" s="1"/>
  <c r="U56" i="2" s="1"/>
  <c r="I393" i="5"/>
  <c r="DP394" i="1"/>
  <c r="I149" i="5"/>
  <c r="DP150" i="1"/>
  <c r="DP187" i="1"/>
  <c r="I186" i="5"/>
  <c r="I101" i="2"/>
  <c r="J101" i="2" s="1"/>
  <c r="K101" i="2" s="1"/>
  <c r="T101" i="2" s="1"/>
  <c r="U101" i="2" s="1"/>
  <c r="Q75" i="2"/>
  <c r="R75" i="2" s="1"/>
  <c r="Q218" i="2"/>
  <c r="R218" i="2" s="1"/>
  <c r="I207" i="5"/>
  <c r="DP208" i="1"/>
  <c r="I189" i="5"/>
  <c r="DP190" i="1"/>
  <c r="I359" i="5"/>
  <c r="DP360" i="1"/>
  <c r="I337" i="5"/>
  <c r="DP338" i="1"/>
  <c r="I294" i="2"/>
  <c r="J294" i="2" s="1"/>
  <c r="K294" i="2" s="1"/>
  <c r="T294" i="2" s="1"/>
  <c r="U294" i="2" s="1"/>
  <c r="I142" i="2"/>
  <c r="J142" i="2" s="1"/>
  <c r="K142" i="2" s="1"/>
  <c r="T142" i="2" s="1"/>
  <c r="U142" i="2" s="1"/>
  <c r="I313" i="5"/>
  <c r="DP314" i="1"/>
  <c r="Q99" i="2"/>
  <c r="R99" i="2" s="1"/>
  <c r="I163" i="5"/>
  <c r="DP164" i="1"/>
  <c r="I203" i="2"/>
  <c r="J203" i="2" s="1"/>
  <c r="K203" i="2" s="1"/>
  <c r="I303" i="5"/>
  <c r="DP304" i="1"/>
  <c r="I104" i="5"/>
  <c r="DP105" i="1"/>
  <c r="I372" i="2"/>
  <c r="J372" i="2" s="1"/>
  <c r="K372" i="2" s="1"/>
  <c r="Q95" i="2"/>
  <c r="R95" i="2" s="1"/>
  <c r="I326" i="2"/>
  <c r="J326" i="2" s="1"/>
  <c r="K326" i="2" s="1"/>
  <c r="T326" i="2" s="1"/>
  <c r="U326" i="2" s="1"/>
  <c r="I180" i="5"/>
  <c r="DP181" i="1"/>
  <c r="Q358" i="2"/>
  <c r="R358" i="2" s="1"/>
  <c r="Q368" i="2"/>
  <c r="R368" i="2" s="1"/>
  <c r="I280" i="5"/>
  <c r="DP281" i="1"/>
  <c r="I206" i="5"/>
  <c r="DP207" i="1"/>
  <c r="Q263" i="2"/>
  <c r="R263" i="2" s="1"/>
  <c r="I270" i="5"/>
  <c r="DP271" i="1"/>
  <c r="I281" i="2"/>
  <c r="J281" i="2" s="1"/>
  <c r="K281" i="2" s="1"/>
  <c r="T281" i="2" s="1"/>
  <c r="U281" i="2" s="1"/>
  <c r="DP122" i="1"/>
  <c r="I121" i="5"/>
  <c r="I325" i="2"/>
  <c r="J325" i="2" s="1"/>
  <c r="K325" i="2" s="1"/>
  <c r="T325" i="2" s="1"/>
  <c r="U325" i="2" s="1"/>
  <c r="Q69" i="2"/>
  <c r="R69" i="2" s="1"/>
  <c r="Q63" i="2"/>
  <c r="R63" i="2" s="1"/>
  <c r="I374" i="2"/>
  <c r="J374" i="2" s="1"/>
  <c r="K374" i="2" s="1"/>
  <c r="T374" i="2" s="1"/>
  <c r="U374" i="2" s="1"/>
  <c r="DP332" i="1"/>
  <c r="I331" i="5"/>
  <c r="I385" i="2"/>
  <c r="J385" i="2" s="1"/>
  <c r="K385" i="2" s="1"/>
  <c r="Q237" i="2"/>
  <c r="R237" i="2" s="1"/>
  <c r="I76" i="5"/>
  <c r="DP77" i="1"/>
  <c r="I236" i="2"/>
  <c r="J236" i="2" s="1"/>
  <c r="K236" i="2" s="1"/>
  <c r="T236" i="2" s="1"/>
  <c r="U236" i="2" s="1"/>
  <c r="I102" i="2"/>
  <c r="J102" i="2" s="1"/>
  <c r="K102" i="2" s="1"/>
  <c r="T102" i="2" s="1"/>
  <c r="U102" i="2" s="1"/>
  <c r="Q22" i="2"/>
  <c r="R22" i="2" s="1"/>
  <c r="DP78" i="1"/>
  <c r="I77" i="5"/>
  <c r="I33" i="2"/>
  <c r="J33" i="2" s="1"/>
  <c r="K33" i="2" s="1"/>
  <c r="T372" i="2" l="1"/>
  <c r="U372" i="2" s="1"/>
  <c r="T44" i="2"/>
  <c r="U44" i="2" s="1"/>
  <c r="T223" i="2"/>
  <c r="U223" i="2" s="1"/>
  <c r="T39" i="2"/>
  <c r="U39" i="2" s="1"/>
  <c r="T163" i="2"/>
  <c r="U163" i="2" s="1"/>
  <c r="T85" i="2"/>
  <c r="U85" i="2" s="1"/>
  <c r="T176" i="2"/>
  <c r="U176" i="2" s="1"/>
  <c r="T156" i="2"/>
  <c r="U156" i="2" s="1"/>
  <c r="T33" i="2"/>
  <c r="U33" i="2" s="1"/>
  <c r="T145" i="2"/>
  <c r="U145" i="2" s="1"/>
  <c r="T147" i="2"/>
  <c r="U147" i="2" s="1"/>
  <c r="T348" i="2"/>
  <c r="U348" i="2" s="1"/>
  <c r="T366" i="2"/>
  <c r="U366" i="2" s="1"/>
  <c r="T243" i="2"/>
  <c r="U243" i="2" s="1"/>
  <c r="T334" i="2"/>
  <c r="U334" i="2" s="1"/>
  <c r="T327" i="2"/>
  <c r="U327" i="2" s="1"/>
  <c r="T76" i="2"/>
  <c r="U76" i="2" s="1"/>
  <c r="T71" i="2"/>
  <c r="U71" i="2" s="1"/>
  <c r="T381" i="2"/>
  <c r="U381" i="2" s="1"/>
  <c r="T396" i="2"/>
  <c r="U396" i="2" s="1"/>
  <c r="T235" i="2"/>
  <c r="U235" i="2" s="1"/>
  <c r="T146" i="2"/>
  <c r="U146" i="2" s="1"/>
  <c r="T182" i="2"/>
  <c r="U182" i="2" s="1"/>
  <c r="T128" i="2"/>
  <c r="U128" i="2" s="1"/>
  <c r="T46" i="2"/>
  <c r="U46" i="2" s="1"/>
  <c r="T200" i="2"/>
  <c r="U200" i="2" s="1"/>
  <c r="T275" i="2"/>
  <c r="U275" i="2" s="1"/>
  <c r="T69" i="2"/>
  <c r="U69" i="2" s="1"/>
  <c r="T375" i="2"/>
  <c r="U375" i="2" s="1"/>
  <c r="T194" i="2"/>
  <c r="U194" i="2" s="1"/>
  <c r="T111" i="2"/>
  <c r="U111" i="2" s="1"/>
  <c r="T238" i="2"/>
  <c r="U238" i="2" s="1"/>
  <c r="T42" i="2"/>
  <c r="U42" i="2" s="1"/>
  <c r="T370" i="2"/>
  <c r="U370" i="2" s="1"/>
  <c r="T357" i="2"/>
  <c r="U357" i="2" s="1"/>
  <c r="T269" i="2"/>
  <c r="U269" i="2" s="1"/>
  <c r="T405" i="2"/>
  <c r="U405" i="2" s="1"/>
  <c r="I414" i="5"/>
  <c r="T342" i="2"/>
  <c r="U342" i="2" s="1"/>
  <c r="T404" i="2"/>
  <c r="U404" i="2" s="1"/>
  <c r="T121" i="2"/>
  <c r="U121" i="2" s="1"/>
  <c r="T337" i="2"/>
  <c r="U337" i="2" s="1"/>
  <c r="T74" i="2"/>
  <c r="U74" i="2" s="1"/>
  <c r="T259" i="2"/>
  <c r="U259" i="2" s="1"/>
  <c r="T140" i="2"/>
  <c r="U140" i="2" s="1"/>
  <c r="T202" i="2"/>
  <c r="U202" i="2" s="1"/>
  <c r="T232" i="2"/>
  <c r="U232" i="2" s="1"/>
  <c r="T75" i="2"/>
  <c r="U75" i="2" s="1"/>
  <c r="T265" i="2"/>
  <c r="U265" i="2" s="1"/>
  <c r="T72" i="2"/>
  <c r="U72" i="2" s="1"/>
  <c r="T34" i="2"/>
  <c r="U34" i="2" s="1"/>
  <c r="T66" i="2"/>
  <c r="U66" i="2" s="1"/>
  <c r="T193" i="2"/>
  <c r="U193" i="2" s="1"/>
  <c r="T407" i="2"/>
  <c r="U407" i="2" s="1"/>
  <c r="T95" i="2"/>
  <c r="U95" i="2" s="1"/>
  <c r="T158" i="2"/>
  <c r="U158" i="2" s="1"/>
  <c r="T19" i="2"/>
  <c r="U19" i="2" s="1"/>
  <c r="T347" i="2"/>
  <c r="U347" i="2" s="1"/>
  <c r="T403" i="2"/>
  <c r="U403" i="2" s="1"/>
  <c r="T116" i="2"/>
  <c r="U116" i="2" s="1"/>
  <c r="T52" i="2"/>
  <c r="U52" i="2" s="1"/>
  <c r="T114" i="2"/>
  <c r="U114" i="2" s="1"/>
  <c r="T311" i="2"/>
  <c r="U311" i="2" s="1"/>
  <c r="T31" i="2"/>
  <c r="U31" i="2" s="1"/>
  <c r="T186" i="2"/>
  <c r="U186" i="2" s="1"/>
  <c r="T117" i="2"/>
  <c r="U117" i="2" s="1"/>
  <c r="T199" i="2"/>
  <c r="U199" i="2" s="1"/>
  <c r="T92" i="2"/>
  <c r="U92" i="2" s="1"/>
  <c r="T9" i="2"/>
  <c r="U9" i="2" s="1"/>
  <c r="T385" i="2"/>
  <c r="U385" i="2" s="1"/>
  <c r="T99" i="2"/>
  <c r="U99" i="2" s="1"/>
  <c r="T218" i="2"/>
  <c r="U218" i="2" s="1"/>
  <c r="T104" i="2"/>
  <c r="U104" i="2" s="1"/>
  <c r="T316" i="2"/>
  <c r="U316" i="2" s="1"/>
  <c r="T38" i="2"/>
  <c r="U38" i="2" s="1"/>
  <c r="T32" i="2"/>
  <c r="U32" i="2" s="1"/>
  <c r="T362" i="2"/>
  <c r="U362" i="2" s="1"/>
  <c r="T73" i="2"/>
  <c r="U73" i="2" s="1"/>
  <c r="T177" i="2"/>
  <c r="U177" i="2" s="1"/>
  <c r="T24" i="2"/>
  <c r="U24" i="2" s="1"/>
  <c r="T70" i="2"/>
  <c r="U70" i="2" s="1"/>
  <c r="T283" i="2"/>
  <c r="U283" i="2" s="1"/>
  <c r="T263" i="2"/>
  <c r="U263" i="2" s="1"/>
  <c r="T203" i="2"/>
  <c r="U203" i="2" s="1"/>
  <c r="T123" i="2"/>
  <c r="U123" i="2" s="1"/>
  <c r="T217" i="2"/>
  <c r="U217" i="2" s="1"/>
  <c r="T320" i="2"/>
  <c r="U320" i="2" s="1"/>
  <c r="T112" i="2"/>
  <c r="U112" i="2" s="1"/>
  <c r="T261" i="2"/>
  <c r="U261" i="2" s="1"/>
  <c r="T237" i="2"/>
  <c r="U237" i="2" s="1"/>
  <c r="T63" i="2"/>
  <c r="U63" i="2" s="1"/>
  <c r="T368" i="2"/>
  <c r="U368" i="2" s="1"/>
  <c r="T376" i="2"/>
  <c r="U376" i="2" s="1"/>
  <c r="T204" i="2"/>
  <c r="U204" i="2" s="1"/>
  <c r="T173" i="2"/>
  <c r="U173" i="2" s="1"/>
  <c r="T246" i="2"/>
  <c r="U246" i="2" s="1"/>
  <c r="T278" i="2"/>
  <c r="U278" i="2" s="1"/>
  <c r="T314" i="2"/>
  <c r="U314" i="2" s="1"/>
  <c r="DP416" i="1"/>
  <c r="T341" i="2"/>
  <c r="U341" i="2" s="1"/>
  <c r="T22" i="2"/>
  <c r="U22" i="2" s="1"/>
  <c r="T358" i="2"/>
  <c r="U358" i="2" s="1"/>
  <c r="T354" i="2"/>
  <c r="U354" i="2" s="1"/>
  <c r="T210" i="2"/>
  <c r="U210" i="2" s="1"/>
  <c r="T224" i="2"/>
  <c r="U224" i="2" s="1"/>
  <c r="T389" i="2"/>
  <c r="U389" i="2" s="1"/>
  <c r="T390" i="2"/>
  <c r="U390" i="2" s="1"/>
  <c r="T192" i="2"/>
  <c r="U192" i="2" s="1"/>
  <c r="T68" i="2"/>
  <c r="U68" i="2" s="1"/>
  <c r="H8" i="5"/>
  <c r="CD416" i="1"/>
  <c r="L8" i="5" l="1"/>
  <c r="L414" i="5" s="1"/>
  <c r="H4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Williams, Samantha</author>
  </authors>
  <commentList>
    <comment ref="E142" authorId="0" shapeId="0" xr:uid="{A5AD9EE9-FBB8-461E-BC9F-3C0F0652F495}">
      <text>
        <r>
          <rPr>
            <b/>
            <sz val="9"/>
            <color indexed="81"/>
            <rFont val="Tahoma"/>
            <family val="2"/>
          </rPr>
          <t>Williams, Samantha:</t>
        </r>
        <r>
          <rPr>
            <sz val="9"/>
            <color indexed="81"/>
            <rFont val="Tahoma"/>
            <family val="2"/>
          </rPr>
          <t xml:space="preserve">
reduced to 294 after APT publication - pupil variation taken out</t>
        </r>
      </text>
    </comment>
  </commentList>
</comments>
</file>

<file path=xl/sharedStrings.xml><?xml version="1.0" encoding="utf-8"?>
<sst xmlns="http://schemas.openxmlformats.org/spreadsheetml/2006/main" count="6088" uniqueCount="1520">
  <si>
    <t>Basic</t>
  </si>
  <si>
    <t>Lump</t>
  </si>
  <si>
    <t>Sparsity</t>
  </si>
  <si>
    <t>Rates</t>
  </si>
  <si>
    <t>PFI</t>
  </si>
  <si>
    <t>Split</t>
  </si>
  <si>
    <t>EAL</t>
  </si>
  <si>
    <t>Exceptional</t>
  </si>
  <si>
    <t>MFG</t>
  </si>
  <si>
    <t>Locn</t>
  </si>
  <si>
    <t>DfE</t>
  </si>
  <si>
    <t>School</t>
  </si>
  <si>
    <t>Per-Pupil</t>
  </si>
  <si>
    <t>Sum</t>
  </si>
  <si>
    <t>Sites</t>
  </si>
  <si>
    <t>IDACI</t>
  </si>
  <si>
    <t>Premises</t>
  </si>
  <si>
    <t>Entitlement</t>
  </si>
  <si>
    <t>Primary</t>
  </si>
  <si>
    <t>Secondary</t>
  </si>
  <si>
    <t>£</t>
  </si>
  <si>
    <t>0021</t>
  </si>
  <si>
    <t>3000</t>
  </si>
  <si>
    <t>Acle St Edmund V C Primary School</t>
  </si>
  <si>
    <t>0027</t>
  </si>
  <si>
    <t>3001</t>
  </si>
  <si>
    <t>Alburgh with Denton C of E Primary School</t>
  </si>
  <si>
    <t>0030</t>
  </si>
  <si>
    <t>2000</t>
  </si>
  <si>
    <t>Aldborough Primary School</t>
  </si>
  <si>
    <t>0036</t>
  </si>
  <si>
    <t>3406</t>
  </si>
  <si>
    <t>Alpington &amp; Bergh Apton C of E VA Primary School</t>
  </si>
  <si>
    <t>0039</t>
  </si>
  <si>
    <t>2071</t>
  </si>
  <si>
    <t>Antingham &amp; Southrepps Primary School</t>
  </si>
  <si>
    <t>0042</t>
  </si>
  <si>
    <t>3003</t>
  </si>
  <si>
    <t>Ashill VC Primary School</t>
  </si>
  <si>
    <t>0045</t>
  </si>
  <si>
    <t>3385</t>
  </si>
  <si>
    <t>Ashwicken C of E VA Primary School</t>
  </si>
  <si>
    <t>0048</t>
  </si>
  <si>
    <t>2003</t>
  </si>
  <si>
    <t>Aslacton Primary School</t>
  </si>
  <si>
    <t>0051</t>
  </si>
  <si>
    <t>2004</t>
  </si>
  <si>
    <t>Rosecroft Primary School</t>
  </si>
  <si>
    <t>0054</t>
  </si>
  <si>
    <t>2287</t>
  </si>
  <si>
    <t>Attleborough Primary School</t>
  </si>
  <si>
    <t>0060</t>
  </si>
  <si>
    <t>2368</t>
  </si>
  <si>
    <t>John of Gaunt Infant and Nursery School</t>
  </si>
  <si>
    <t>0063</t>
  </si>
  <si>
    <t>3004</t>
  </si>
  <si>
    <t>St. Michael’s School, Aylsham C of E  VA Nursery and Infant School</t>
  </si>
  <si>
    <t>0066</t>
  </si>
  <si>
    <t>2264</t>
  </si>
  <si>
    <t>Bure Valley School Aylsham</t>
  </si>
  <si>
    <t>0079</t>
  </si>
  <si>
    <t>2007</t>
  </si>
  <si>
    <t>Bacton Primary School</t>
  </si>
  <si>
    <t>0083</t>
  </si>
  <si>
    <t>2009</t>
  </si>
  <si>
    <t>Banham Primary School</t>
  </si>
  <si>
    <t>0085</t>
  </si>
  <si>
    <t>2010</t>
  </si>
  <si>
    <t>Barford Primary School</t>
  </si>
  <si>
    <t>0087</t>
  </si>
  <si>
    <t>5209</t>
  </si>
  <si>
    <t>Barnham Broom C of E VA Primary  School</t>
  </si>
  <si>
    <t>0092</t>
  </si>
  <si>
    <t>2012</t>
  </si>
  <si>
    <t>The Bawburgh School</t>
  </si>
  <si>
    <t>0095</t>
  </si>
  <si>
    <t>Bawdeswell Community Primary School</t>
  </si>
  <si>
    <t>0101</t>
  </si>
  <si>
    <t>2015</t>
  </si>
  <si>
    <t>Beeston Primary School</t>
  </si>
  <si>
    <t>0104</t>
  </si>
  <si>
    <t>2409</t>
  </si>
  <si>
    <t>St. Mary's Community Primary School</t>
  </si>
  <si>
    <t>0115</t>
  </si>
  <si>
    <t>2052</t>
  </si>
  <si>
    <t>Moorlands C of E Primary Academy</t>
  </si>
  <si>
    <t>0122</t>
  </si>
  <si>
    <t>3306</t>
  </si>
  <si>
    <t>Blakeney C of E VA Primary School</t>
  </si>
  <si>
    <t>0128</t>
  </si>
  <si>
    <t>2017</t>
  </si>
  <si>
    <t>Blofield Primary School</t>
  </si>
  <si>
    <t>0144</t>
  </si>
  <si>
    <t>2357</t>
  </si>
  <si>
    <t>Hillside Primary School</t>
  </si>
  <si>
    <t>0147</t>
  </si>
  <si>
    <t>3140</t>
  </si>
  <si>
    <t>Homefield VC Primary School</t>
  </si>
  <si>
    <t>0150</t>
  </si>
  <si>
    <t>2046</t>
  </si>
  <si>
    <t>Woodlands Primary Academy</t>
  </si>
  <si>
    <t>0156</t>
  </si>
  <si>
    <t>3377</t>
  </si>
  <si>
    <t>Brancaster C of E VA Primary School</t>
  </si>
  <si>
    <t>0165</t>
  </si>
  <si>
    <t>2021</t>
  </si>
  <si>
    <t>Bressingham Primary School</t>
  </si>
  <si>
    <t>0171</t>
  </si>
  <si>
    <t>3307</t>
  </si>
  <si>
    <t>Brisley C of E VA Primary School</t>
  </si>
  <si>
    <t>0180</t>
  </si>
  <si>
    <t>3139</t>
  </si>
  <si>
    <t>Brooke VC C of E Primary</t>
  </si>
  <si>
    <t>0186</t>
  </si>
  <si>
    <t>2261</t>
  </si>
  <si>
    <t>Brundall Primary School</t>
  </si>
  <si>
    <t>0192</t>
  </si>
  <si>
    <t>2025</t>
  </si>
  <si>
    <t>Bunwell Primary School</t>
  </si>
  <si>
    <t>0198</t>
  </si>
  <si>
    <t>Burnham Market Primary School</t>
  </si>
  <si>
    <t>0201</t>
  </si>
  <si>
    <t>2031</t>
  </si>
  <si>
    <t>Burston Community Primary School</t>
  </si>
  <si>
    <t>0204</t>
  </si>
  <si>
    <t>2032</t>
  </si>
  <si>
    <t>Buxton Primary School</t>
  </si>
  <si>
    <t>0210</t>
  </si>
  <si>
    <t>2034</t>
  </si>
  <si>
    <t>Caister on Sea Infant, Nursery School &amp; Children's Centre</t>
  </si>
  <si>
    <t>0216</t>
  </si>
  <si>
    <t>2033</t>
  </si>
  <si>
    <t>Caister Junior School</t>
  </si>
  <si>
    <t>0224</t>
  </si>
  <si>
    <t>2035</t>
  </si>
  <si>
    <t>Cantley Primary School</t>
  </si>
  <si>
    <t>0227</t>
  </si>
  <si>
    <t>3014</t>
  </si>
  <si>
    <t>St. Peter &amp; St. Paul C of E VC Primary School</t>
  </si>
  <si>
    <t>0230</t>
  </si>
  <si>
    <t>3309</t>
  </si>
  <si>
    <t>Carleton Rode C of E VA Primary School</t>
  </si>
  <si>
    <t>0233</t>
  </si>
  <si>
    <t>2116</t>
  </si>
  <si>
    <t>Castle Acre C of E Primary Academy</t>
  </si>
  <si>
    <t>0236</t>
  </si>
  <si>
    <t>3310</t>
  </si>
  <si>
    <t>Caston C of E VA Primary School</t>
  </si>
  <si>
    <t>0239</t>
  </si>
  <si>
    <t>3146</t>
  </si>
  <si>
    <t>Catfield VC C of E Primary School</t>
  </si>
  <si>
    <t>0242</t>
  </si>
  <si>
    <t>3016</t>
  </si>
  <si>
    <t>Cawston CofE Primary Academy</t>
  </si>
  <si>
    <t>0248</t>
  </si>
  <si>
    <t>2187</t>
  </si>
  <si>
    <t>Clenchwarton Primary School</t>
  </si>
  <si>
    <t>0257</t>
  </si>
  <si>
    <t>2038</t>
  </si>
  <si>
    <t>Colby Primary School</t>
  </si>
  <si>
    <t>0260</t>
  </si>
  <si>
    <t>3312</t>
  </si>
  <si>
    <t>Colkirk Church Of England Primary Academy</t>
  </si>
  <si>
    <t>0271</t>
  </si>
  <si>
    <t>2415</t>
  </si>
  <si>
    <t>Coltishall Primary School</t>
  </si>
  <si>
    <t>0274</t>
  </si>
  <si>
    <t>Corpusty Primary School</t>
  </si>
  <si>
    <t>0277</t>
  </si>
  <si>
    <t>2042</t>
  </si>
  <si>
    <t>Costessey Infant School</t>
  </si>
  <si>
    <t>0280</t>
  </si>
  <si>
    <t>2043</t>
  </si>
  <si>
    <t>Costessey Junior School</t>
  </si>
  <si>
    <t>0283</t>
  </si>
  <si>
    <t>3431</t>
  </si>
  <si>
    <t>Queen's Hill Primary</t>
  </si>
  <si>
    <t>0285</t>
  </si>
  <si>
    <t>3376</t>
  </si>
  <si>
    <t>St. Augustine's Catholic Primary School</t>
  </si>
  <si>
    <t>0294</t>
  </si>
  <si>
    <t>3313</t>
  </si>
  <si>
    <t>Cringleford CE VA Primary School</t>
  </si>
  <si>
    <t>0303</t>
  </si>
  <si>
    <t>2259</t>
  </si>
  <si>
    <t>Suffield Park Infant &amp; Nursery School</t>
  </si>
  <si>
    <t>0306</t>
  </si>
  <si>
    <t>2045</t>
  </si>
  <si>
    <t>Cromer Junior School</t>
  </si>
  <si>
    <t>0315</t>
  </si>
  <si>
    <t>3100</t>
  </si>
  <si>
    <t>Denver VC Primary School</t>
  </si>
  <si>
    <t>0325</t>
  </si>
  <si>
    <t>2028</t>
  </si>
  <si>
    <t>Dersingham Primary School</t>
  </si>
  <si>
    <t>0327</t>
  </si>
  <si>
    <t>3125</t>
  </si>
  <si>
    <t>Dickleburgh VC Primary School</t>
  </si>
  <si>
    <t>0333</t>
  </si>
  <si>
    <t>2049</t>
  </si>
  <si>
    <t>Diss Infants &amp; Nursery School with Children's Centre</t>
  </si>
  <si>
    <t>0336</t>
  </si>
  <si>
    <t>3021</t>
  </si>
  <si>
    <t>Diss Church Junior School</t>
  </si>
  <si>
    <t>0342</t>
  </si>
  <si>
    <t>2054</t>
  </si>
  <si>
    <t>Ditchingham C of E Primary Academy</t>
  </si>
  <si>
    <t>0345</t>
  </si>
  <si>
    <t>5217</t>
  </si>
  <si>
    <t>Docking Primary School (C of E)</t>
  </si>
  <si>
    <t>0356</t>
  </si>
  <si>
    <t>2053</t>
  </si>
  <si>
    <t>Nelson Academy</t>
  </si>
  <si>
    <t>0362</t>
  </si>
  <si>
    <t>2411</t>
  </si>
  <si>
    <t>Hillcrest Primary School, Downham Market</t>
  </si>
  <si>
    <t>0366</t>
  </si>
  <si>
    <t>Drayton Community Infant School</t>
  </si>
  <si>
    <t>0367</t>
  </si>
  <si>
    <t>3152</t>
  </si>
  <si>
    <t>Drayton VC CofE Junior School</t>
  </si>
  <si>
    <t>0374</t>
  </si>
  <si>
    <t>3315</t>
  </si>
  <si>
    <t>Earsham CE VA Primary</t>
  </si>
  <si>
    <t>0380</t>
  </si>
  <si>
    <t>5205</t>
  </si>
  <si>
    <t>Dereham C of E Infant &amp; Nursery School</t>
  </si>
  <si>
    <t>0383</t>
  </si>
  <si>
    <t>Dereham Church of England Junior Academy</t>
  </si>
  <si>
    <t>0386</t>
  </si>
  <si>
    <t>2051</t>
  </si>
  <si>
    <t>The Grove House Inant and Nursery School</t>
  </si>
  <si>
    <t>0392</t>
  </si>
  <si>
    <t>2358</t>
  </si>
  <si>
    <t>King's Park Infant School</t>
  </si>
  <si>
    <t>0395</t>
  </si>
  <si>
    <t>5216</t>
  </si>
  <si>
    <t>Toftwood Infant School</t>
  </si>
  <si>
    <t>0398</t>
  </si>
  <si>
    <t>2367</t>
  </si>
  <si>
    <t>Toftwood Community Junior School</t>
  </si>
  <si>
    <t>0407</t>
  </si>
  <si>
    <t>2417</t>
  </si>
  <si>
    <t>East Harling Primary School &amp; Nursery</t>
  </si>
  <si>
    <t>0410</t>
  </si>
  <si>
    <t>3123</t>
  </si>
  <si>
    <t>Rudham C of E Primary School</t>
  </si>
  <si>
    <t>0413</t>
  </si>
  <si>
    <t>2414</t>
  </si>
  <si>
    <t>East Ruston Area Community Infant School</t>
  </si>
  <si>
    <t>0419</t>
  </si>
  <si>
    <t>3026</t>
  </si>
  <si>
    <t>St. Peter's C of E VC Primary School</t>
  </si>
  <si>
    <t>0428</t>
  </si>
  <si>
    <t>3027</t>
  </si>
  <si>
    <t>Ellingham VC Primary School</t>
  </si>
  <si>
    <t>0434</t>
  </si>
  <si>
    <t>Emneth Primary School</t>
  </si>
  <si>
    <t>0437</t>
  </si>
  <si>
    <t>3028</t>
  </si>
  <si>
    <t>Erpingham VC Cof E Primary School</t>
  </si>
  <si>
    <t>0440</t>
  </si>
  <si>
    <t>2393</t>
  </si>
  <si>
    <t>Fakenham Infant &amp; Nursery School</t>
  </si>
  <si>
    <t>0443</t>
  </si>
  <si>
    <t>2058</t>
  </si>
  <si>
    <t>Fakenham Junior School</t>
  </si>
  <si>
    <t>0453</t>
  </si>
  <si>
    <t>3030</t>
  </si>
  <si>
    <t>Edmund de Moundeford VC Primary School</t>
  </si>
  <si>
    <t>0462</t>
  </si>
  <si>
    <t>2061</t>
  </si>
  <si>
    <t>Filby Primary School</t>
  </si>
  <si>
    <t>0468</t>
  </si>
  <si>
    <t>3119</t>
  </si>
  <si>
    <t>Fleggburgh C of E VC Primary School</t>
  </si>
  <si>
    <t>0472</t>
  </si>
  <si>
    <t>3380</t>
  </si>
  <si>
    <t>Flitcham VA C of E Primary School</t>
  </si>
  <si>
    <t>0475</t>
  </si>
  <si>
    <t>3322</t>
  </si>
  <si>
    <t>Forncett St. Peter C of E VA Primary School</t>
  </si>
  <si>
    <t>0478</t>
  </si>
  <si>
    <t>2062</t>
  </si>
  <si>
    <t>Foulsham Primary School Academy</t>
  </si>
  <si>
    <t>0481</t>
  </si>
  <si>
    <t>2064</t>
  </si>
  <si>
    <t>Freethorpe Community Primary &amp; Nursery School</t>
  </si>
  <si>
    <t>0484</t>
  </si>
  <si>
    <t>2065</t>
  </si>
  <si>
    <t>Frettenham Primary Partnership School</t>
  </si>
  <si>
    <t>0490</t>
  </si>
  <si>
    <t>3032</t>
  </si>
  <si>
    <t>Garboldisham VC Primary School</t>
  </si>
  <si>
    <t>0493</t>
  </si>
  <si>
    <t>2067</t>
  </si>
  <si>
    <t>Garvestone Primary School</t>
  </si>
  <si>
    <t>0496</t>
  </si>
  <si>
    <t>3106</t>
  </si>
  <si>
    <t>Gayton CofE VC Primary School</t>
  </si>
  <si>
    <t>0499</t>
  </si>
  <si>
    <t>3396</t>
  </si>
  <si>
    <t>St Michael's C of E Primary Academy, Gilllingham</t>
  </si>
  <si>
    <t>0505</t>
  </si>
  <si>
    <t>3327</t>
  </si>
  <si>
    <t>Gooderstone C of E VA Primary School</t>
  </si>
  <si>
    <t>0511</t>
  </si>
  <si>
    <t>2069</t>
  </si>
  <si>
    <t>Great Dunham Primary School</t>
  </si>
  <si>
    <t>0514</t>
  </si>
  <si>
    <t>2070</t>
  </si>
  <si>
    <t>Great Ellingham Primary School</t>
  </si>
  <si>
    <t>0517</t>
  </si>
  <si>
    <t>3127</t>
  </si>
  <si>
    <t>Great Massingham VC CofE Primary School</t>
  </si>
  <si>
    <t>0523</t>
  </si>
  <si>
    <t>3404</t>
  </si>
  <si>
    <t>Stibbard, All Saints CE VA Primary</t>
  </si>
  <si>
    <t>0529</t>
  </si>
  <si>
    <t>3407</t>
  </si>
  <si>
    <t>The Great Witchingham C of E Primary Academy</t>
  </si>
  <si>
    <t>0532</t>
  </si>
  <si>
    <t>2347</t>
  </si>
  <si>
    <t>Alderman Swindell Primary School</t>
  </si>
  <si>
    <t>0539</t>
  </si>
  <si>
    <t>2353</t>
  </si>
  <si>
    <t>Cliff Park Infant School</t>
  </si>
  <si>
    <t>0546</t>
  </si>
  <si>
    <t>2039</t>
  </si>
  <si>
    <t>Cliff Park Junior School</t>
  </si>
  <si>
    <t>0551</t>
  </si>
  <si>
    <t>2090</t>
  </si>
  <si>
    <t>Cobholm Primary School</t>
  </si>
  <si>
    <t>0559</t>
  </si>
  <si>
    <t>Edward Worlledge Ormiston Academy</t>
  </si>
  <si>
    <t>0581</t>
  </si>
  <si>
    <t>2027</t>
  </si>
  <si>
    <t>Great Yarmouth Primary Academy</t>
  </si>
  <si>
    <t>0599</t>
  </si>
  <si>
    <t>2048</t>
  </si>
  <si>
    <t>Ormiston Herman Academy</t>
  </si>
  <si>
    <t>0608</t>
  </si>
  <si>
    <t>2346</t>
  </si>
  <si>
    <t>North Denes Primary School</t>
  </si>
  <si>
    <t>0614</t>
  </si>
  <si>
    <t>2354</t>
  </si>
  <si>
    <t>Northgate Primary School</t>
  </si>
  <si>
    <t>0635</t>
  </si>
  <si>
    <t>2098</t>
  </si>
  <si>
    <t>Peterhouse Cof E Primary Academy</t>
  </si>
  <si>
    <t>0638</t>
  </si>
  <si>
    <t>3136</t>
  </si>
  <si>
    <t>St. Nicholas Priory School</t>
  </si>
  <si>
    <t>0644</t>
  </si>
  <si>
    <t>2344</t>
  </si>
  <si>
    <t>St. George’s Primary School</t>
  </si>
  <si>
    <t>0651</t>
  </si>
  <si>
    <t>3403</t>
  </si>
  <si>
    <t>St Mary and St Peter Catholic Primary School</t>
  </si>
  <si>
    <t>0658</t>
  </si>
  <si>
    <t>2088</t>
  </si>
  <si>
    <t>Stradbroke Community Primary School</t>
  </si>
  <si>
    <t>0664</t>
  </si>
  <si>
    <t>2338</t>
  </si>
  <si>
    <t>Wroughton Infant School</t>
  </si>
  <si>
    <t>0671</t>
  </si>
  <si>
    <t>2137</t>
  </si>
  <si>
    <t>Wroughton Junior School</t>
  </si>
  <si>
    <t>0675</t>
  </si>
  <si>
    <t>2406</t>
  </si>
  <si>
    <t>Southtown Primary School</t>
  </si>
  <si>
    <t>0715</t>
  </si>
  <si>
    <t>5203</t>
  </si>
  <si>
    <t>Gresham Village School</t>
  </si>
  <si>
    <t>0730</t>
  </si>
  <si>
    <t>3433</t>
  </si>
  <si>
    <t>Holly Meadows School, Grimston</t>
  </si>
  <si>
    <t>0733</t>
  </si>
  <si>
    <t>3041</t>
  </si>
  <si>
    <t>Hainford VC Primary Partnership School</t>
  </si>
  <si>
    <t>0739</t>
  </si>
  <si>
    <t>3037</t>
  </si>
  <si>
    <t>Happisburgh CE VA Primary and Early Years School</t>
  </si>
  <si>
    <t>0742</t>
  </si>
  <si>
    <t>3038</t>
  </si>
  <si>
    <t>Hapton C of E VC Primary School</t>
  </si>
  <si>
    <t>0745</t>
  </si>
  <si>
    <t>3133</t>
  </si>
  <si>
    <t>Harpley CofE VC Primary School</t>
  </si>
  <si>
    <t>0748</t>
  </si>
  <si>
    <t>2196</t>
  </si>
  <si>
    <t>Heacham Infant School &amp; Nursery</t>
  </si>
  <si>
    <t>0752</t>
  </si>
  <si>
    <t>5201</t>
  </si>
  <si>
    <t>Heacham Junior School</t>
  </si>
  <si>
    <t>0760</t>
  </si>
  <si>
    <t>2289</t>
  </si>
  <si>
    <t>Arden Grove Infant and Nursery School</t>
  </si>
  <si>
    <t>0765</t>
  </si>
  <si>
    <t>2247</t>
  </si>
  <si>
    <t>Firside Junior School</t>
  </si>
  <si>
    <t>0771</t>
  </si>
  <si>
    <t>2271</t>
  </si>
  <si>
    <t>Heather Avenue Infant School</t>
  </si>
  <si>
    <t>0779</t>
  </si>
  <si>
    <t>2361</t>
  </si>
  <si>
    <t>Kinsale Infant School</t>
  </si>
  <si>
    <t>0786</t>
  </si>
  <si>
    <t>2362</t>
  </si>
  <si>
    <t>Kinsale Junior School</t>
  </si>
  <si>
    <t>0798</t>
  </si>
  <si>
    <t>2077</t>
  </si>
  <si>
    <t>Hemblington Primary School</t>
  </si>
  <si>
    <t>0801</t>
  </si>
  <si>
    <t>2078</t>
  </si>
  <si>
    <t>Hempnall Primary School</t>
  </si>
  <si>
    <t>0804</t>
  </si>
  <si>
    <t>2079</t>
  </si>
  <si>
    <t>Hemsby Primary School</t>
  </si>
  <si>
    <t>0807</t>
  </si>
  <si>
    <t>2274</t>
  </si>
  <si>
    <t>Woodside Infant and Nursery School</t>
  </si>
  <si>
    <t>0810</t>
  </si>
  <si>
    <t>3043</t>
  </si>
  <si>
    <t>Hethersett VC Junior School</t>
  </si>
  <si>
    <t>0816</t>
  </si>
  <si>
    <t>2081</t>
  </si>
  <si>
    <t>Hevingham Primary School</t>
  </si>
  <si>
    <t>0819</t>
  </si>
  <si>
    <t>3045</t>
  </si>
  <si>
    <t>Hickling CofE VC Infant School</t>
  </si>
  <si>
    <t>0825</t>
  </si>
  <si>
    <t>2198</t>
  </si>
  <si>
    <t>Ten Mile Bank Riverside Academy</t>
  </si>
  <si>
    <t>0828</t>
  </si>
  <si>
    <t>3107</t>
  </si>
  <si>
    <t>Hilgay Riverside Academy</t>
  </si>
  <si>
    <t>0834</t>
  </si>
  <si>
    <t>3126</t>
  </si>
  <si>
    <t>Hindringham C of E VC Primary</t>
  </si>
  <si>
    <t>0837</t>
  </si>
  <si>
    <t>2083</t>
  </si>
  <si>
    <t>Hingham Primary School</t>
  </si>
  <si>
    <t>0846</t>
  </si>
  <si>
    <t>3137</t>
  </si>
  <si>
    <t>Hockering C of E VC Primary School</t>
  </si>
  <si>
    <t>0849</t>
  </si>
  <si>
    <t>2084</t>
  </si>
  <si>
    <t>Great Hockham Primary &amp; Nursery School</t>
  </si>
  <si>
    <t>0858</t>
  </si>
  <si>
    <t>2087</t>
  </si>
  <si>
    <t>Holt Community Primary School</t>
  </si>
  <si>
    <t>0871</t>
  </si>
  <si>
    <t>3141</t>
  </si>
  <si>
    <t>Hopton C of E Primary</t>
  </si>
  <si>
    <t>0878</t>
  </si>
  <si>
    <t>2089</t>
  </si>
  <si>
    <t>Horning Community Primary School</t>
  </si>
  <si>
    <t>0886</t>
  </si>
  <si>
    <t>2100</t>
  </si>
  <si>
    <t>Horsford C of E VA Primary School</t>
  </si>
  <si>
    <t>0892</t>
  </si>
  <si>
    <t>3120</t>
  </si>
  <si>
    <t>St. Faiths C of E Primary School</t>
  </si>
  <si>
    <t>0904</t>
  </si>
  <si>
    <t>2279</t>
  </si>
  <si>
    <t>St. John's Community Primary School</t>
  </si>
  <si>
    <t>0910</t>
  </si>
  <si>
    <t>5200</t>
  </si>
  <si>
    <t>Hunstanton Primary School</t>
  </si>
  <si>
    <t>0913</t>
  </si>
  <si>
    <t>3383</t>
  </si>
  <si>
    <t>Ingoldisthorpe C of E VA Primary School</t>
  </si>
  <si>
    <t>0919</t>
  </si>
  <si>
    <t>2030</t>
  </si>
  <si>
    <t>Kelling CofE Primary School</t>
  </si>
  <si>
    <t>0922</t>
  </si>
  <si>
    <t>Kenninghall Community Primary School</t>
  </si>
  <si>
    <t>0932</t>
  </si>
  <si>
    <t>2253</t>
  </si>
  <si>
    <t>Fairstead Community Primary &amp; Nursery School</t>
  </si>
  <si>
    <t>0951</t>
  </si>
  <si>
    <t>2237</t>
  </si>
  <si>
    <t>Howard Infant &amp; Nursery School</t>
  </si>
  <si>
    <t>0956</t>
  </si>
  <si>
    <t>2204</t>
  </si>
  <si>
    <t>The Howard Junior School</t>
  </si>
  <si>
    <t>0960</t>
  </si>
  <si>
    <t>2427</t>
  </si>
  <si>
    <t>Gaywood Community Primary School</t>
  </si>
  <si>
    <t>0969</t>
  </si>
  <si>
    <t>2202</t>
  </si>
  <si>
    <t>Highgate Infant School, King's Lynn</t>
  </si>
  <si>
    <t>0974</t>
  </si>
  <si>
    <t>Reffley Community School</t>
  </si>
  <si>
    <t>0981</t>
  </si>
  <si>
    <t>2201</t>
  </si>
  <si>
    <t>St. Edmund's Community School</t>
  </si>
  <si>
    <t>0988</t>
  </si>
  <si>
    <t>2419</t>
  </si>
  <si>
    <t>Greyfriars Primary School, King's Lynn</t>
  </si>
  <si>
    <t>0997</t>
  </si>
  <si>
    <t>2055</t>
  </si>
  <si>
    <t>Eastgate Academy</t>
  </si>
  <si>
    <t>1004</t>
  </si>
  <si>
    <t>3395</t>
  </si>
  <si>
    <t>St. Martha's Catholic Primary School</t>
  </si>
  <si>
    <t>1008</t>
  </si>
  <si>
    <t>2091</t>
  </si>
  <si>
    <t>St. Michael's C of E Primary School</t>
  </si>
  <si>
    <t>1012</t>
  </si>
  <si>
    <t>3397</t>
  </si>
  <si>
    <t>Whitefriars C of E Primary Academy</t>
  </si>
  <si>
    <t>1033</t>
  </si>
  <si>
    <t>2096</t>
  </si>
  <si>
    <t>Langham Village School</t>
  </si>
  <si>
    <t>1048</t>
  </si>
  <si>
    <t>2104</t>
  </si>
  <si>
    <t>Lingwood Primary Academy</t>
  </si>
  <si>
    <t>1053</t>
  </si>
  <si>
    <t>2101</t>
  </si>
  <si>
    <t>Little Melton Primary School</t>
  </si>
  <si>
    <t>1056</t>
  </si>
  <si>
    <t>3329</t>
  </si>
  <si>
    <t>Little Plumstead C of E Primary School</t>
  </si>
  <si>
    <t>1059</t>
  </si>
  <si>
    <t>2102</t>
  </si>
  <si>
    <t>Little Snoring Primary School</t>
  </si>
  <si>
    <t>1062</t>
  </si>
  <si>
    <t>5213</t>
  </si>
  <si>
    <t>Loddon Infant &amp; Nursery School</t>
  </si>
  <si>
    <t>1065</t>
  </si>
  <si>
    <t>5202</t>
  </si>
  <si>
    <t>Loddon Junior School</t>
  </si>
  <si>
    <t>1075</t>
  </si>
  <si>
    <t>2275</t>
  </si>
  <si>
    <t>Manor Field Infant &amp; Nursery School</t>
  </si>
  <si>
    <t>1078</t>
  </si>
  <si>
    <t>3053</t>
  </si>
  <si>
    <t>St Mary's Church of England Junior School</t>
  </si>
  <si>
    <t>1087</t>
  </si>
  <si>
    <t>2105</t>
  </si>
  <si>
    <t>Ludham Primary School &amp; Nursery</t>
  </si>
  <si>
    <t>1090</t>
  </si>
  <si>
    <t>3145</t>
  </si>
  <si>
    <t>Lyng C of E Primary School</t>
  </si>
  <si>
    <t>1093</t>
  </si>
  <si>
    <t>2075</t>
  </si>
  <si>
    <t>Cherry Tree Academy Trust Marham Junior</t>
  </si>
  <si>
    <t>1097</t>
  </si>
  <si>
    <t>2246</t>
  </si>
  <si>
    <t>Cherry Tree Academy Marham Infant</t>
  </si>
  <si>
    <t>1102</t>
  </si>
  <si>
    <t>2107</t>
  </si>
  <si>
    <t>Marsham Primary School</t>
  </si>
  <si>
    <t>1105</t>
  </si>
  <si>
    <t>2106</t>
  </si>
  <si>
    <t>Marshland St. James VC Primary School</t>
  </si>
  <si>
    <t>1115</t>
  </si>
  <si>
    <t>2006</t>
  </si>
  <si>
    <t>Martham Foundation Primary School and Nursery</t>
  </si>
  <si>
    <t>1123</t>
  </si>
  <si>
    <t xml:space="preserve">Mattishall Primary School     </t>
  </si>
  <si>
    <t>1126</t>
  </si>
  <si>
    <t>2413</t>
  </si>
  <si>
    <t>Astley Primary School</t>
  </si>
  <si>
    <t>1128</t>
  </si>
  <si>
    <t>3054</t>
  </si>
  <si>
    <t>Duchy of Lancaster Methwold C of E Primary School</t>
  </si>
  <si>
    <t>1131</t>
  </si>
  <si>
    <t>2095</t>
  </si>
  <si>
    <t>Middleton CofE VC Primary Academy</t>
  </si>
  <si>
    <t>1137</t>
  </si>
  <si>
    <t>3339</t>
  </si>
  <si>
    <t>Morley C of E VA Primary School</t>
  </si>
  <si>
    <t>1140</t>
  </si>
  <si>
    <t>2371</t>
  </si>
  <si>
    <t>Mulbarton Primary School</t>
  </si>
  <si>
    <t>1149</t>
  </si>
  <si>
    <t>2115</t>
  </si>
  <si>
    <t>Mundesley Infant School</t>
  </si>
  <si>
    <t>1152</t>
  </si>
  <si>
    <t>2383</t>
  </si>
  <si>
    <t>Mundesley Junior School</t>
  </si>
  <si>
    <t>1157</t>
  </si>
  <si>
    <t>3056</t>
  </si>
  <si>
    <t>Mundford CofE Primary Academy</t>
  </si>
  <si>
    <t>1160</t>
  </si>
  <si>
    <t>2114</t>
  </si>
  <si>
    <t>Narborough C of E Primary Academy</t>
  </si>
  <si>
    <t>1163</t>
  </si>
  <si>
    <t>3131</t>
  </si>
  <si>
    <t>Neatishead VC Primary School</t>
  </si>
  <si>
    <t>1170</t>
  </si>
  <si>
    <t>2001</t>
  </si>
  <si>
    <t>Necton C of E Primary School</t>
  </si>
  <si>
    <t>1172</t>
  </si>
  <si>
    <t>3058</t>
  </si>
  <si>
    <t>Newton Flotman C of E (VC) Primary School</t>
  </si>
  <si>
    <t>1178</t>
  </si>
  <si>
    <t>3059</t>
  </si>
  <si>
    <t>North Elmham VC Primary</t>
  </si>
  <si>
    <t>1181</t>
  </si>
  <si>
    <t>3408</t>
  </si>
  <si>
    <t>St. Andrew's C of E VA Primary School, Lopham</t>
  </si>
  <si>
    <t>1185</t>
  </si>
  <si>
    <t>2111</t>
  </si>
  <si>
    <t>North Pickenham, St. Andrew's C of E VC Primary Academy</t>
  </si>
  <si>
    <t>1188</t>
  </si>
  <si>
    <t>2119</t>
  </si>
  <si>
    <t>Northrepps Primary School</t>
  </si>
  <si>
    <t>1195</t>
  </si>
  <si>
    <t>2120</t>
  </si>
  <si>
    <t>North Walsham Infant School &amp; Nursery</t>
  </si>
  <si>
    <t>1197</t>
  </si>
  <si>
    <t>2402</t>
  </si>
  <si>
    <t>North Walsham Junior School</t>
  </si>
  <si>
    <t>1207</t>
  </si>
  <si>
    <t>2121</t>
  </si>
  <si>
    <t>Millfield Primary School</t>
  </si>
  <si>
    <t>1220</t>
  </si>
  <si>
    <t>3346</t>
  </si>
  <si>
    <t>The Norman C of E Primary &amp; Nursery School</t>
  </si>
  <si>
    <t>1222</t>
  </si>
  <si>
    <t>North Wootton Academy</t>
  </si>
  <si>
    <t>1226</t>
  </si>
  <si>
    <t>2320</t>
  </si>
  <si>
    <t>Angel Road Infant School</t>
  </si>
  <si>
    <t>1231</t>
  </si>
  <si>
    <t>2312</t>
  </si>
  <si>
    <t>Angel Road Junior School</t>
  </si>
  <si>
    <t>1246</t>
  </si>
  <si>
    <t>2291</t>
  </si>
  <si>
    <t>Avenue Junior School</t>
  </si>
  <si>
    <t>1250</t>
  </si>
  <si>
    <t>3428</t>
  </si>
  <si>
    <t>Recreation Road Infant</t>
  </si>
  <si>
    <t>1262</t>
  </si>
  <si>
    <t>3421</t>
  </si>
  <si>
    <t>Bignold Primary School &amp; Nursery</t>
  </si>
  <si>
    <t>1275</t>
  </si>
  <si>
    <t>3418</t>
  </si>
  <si>
    <t>Bluebell Primary School</t>
  </si>
  <si>
    <t>1280</t>
  </si>
  <si>
    <t>2050</t>
  </si>
  <si>
    <t>Clover Hill Infant School &amp; Nursery</t>
  </si>
  <si>
    <t>1286</t>
  </si>
  <si>
    <t>2416</t>
  </si>
  <si>
    <t>Chapel Break Infant School</t>
  </si>
  <si>
    <t>1290</t>
  </si>
  <si>
    <t>3405</t>
  </si>
  <si>
    <t>St. Michael's VA Junior School</t>
  </si>
  <si>
    <t>1307</t>
  </si>
  <si>
    <t>3425</t>
  </si>
  <si>
    <t>Catton Grove Primary School</t>
  </si>
  <si>
    <t>1315</t>
  </si>
  <si>
    <t>2063</t>
  </si>
  <si>
    <t>Edith Cavell Academy and Nursery</t>
  </si>
  <si>
    <t>1327</t>
  </si>
  <si>
    <t>2125</t>
  </si>
  <si>
    <t>Valley Primary School</t>
  </si>
  <si>
    <t>1335</t>
  </si>
  <si>
    <t>2301</t>
  </si>
  <si>
    <t>Colman Infant School</t>
  </si>
  <si>
    <t>1340</t>
  </si>
  <si>
    <t>2300</t>
  </si>
  <si>
    <t>Colman Junior School</t>
  </si>
  <si>
    <t>1353</t>
  </si>
  <si>
    <t>3424</t>
  </si>
  <si>
    <t>Mile Cross Primary School</t>
  </si>
  <si>
    <t>1367</t>
  </si>
  <si>
    <t>2086</t>
  </si>
  <si>
    <t>Eaton Primary School</t>
  </si>
  <si>
    <t>1370</t>
  </si>
  <si>
    <t>2303</t>
  </si>
  <si>
    <t>George White Junior School</t>
  </si>
  <si>
    <t>1392</t>
  </si>
  <si>
    <t>3423</t>
  </si>
  <si>
    <t>Heartsease Primary Academy</t>
  </si>
  <si>
    <t>1413</t>
  </si>
  <si>
    <t>3429</t>
  </si>
  <si>
    <t>Lakenham Primary School</t>
  </si>
  <si>
    <t>1426</t>
  </si>
  <si>
    <t>2047</t>
  </si>
  <si>
    <t>Norwich Primary Academy</t>
  </si>
  <si>
    <t>1431</t>
  </si>
  <si>
    <t>2295</t>
  </si>
  <si>
    <t>Magdalen Gates Primary School</t>
  </si>
  <si>
    <t>1443</t>
  </si>
  <si>
    <t>2308</t>
  </si>
  <si>
    <t>Mousehold Infant &amp; Nursery School</t>
  </si>
  <si>
    <t>1450</t>
  </si>
  <si>
    <t>2309</t>
  </si>
  <si>
    <t>Nelson Infant School</t>
  </si>
  <si>
    <t>1466</t>
  </si>
  <si>
    <t>2122</t>
  </si>
  <si>
    <t>Henderson Green Primary School</t>
  </si>
  <si>
    <t>1475</t>
  </si>
  <si>
    <t>2094</t>
  </si>
  <si>
    <t>Tuckswood Academy and Nursery</t>
  </si>
  <si>
    <t>1487</t>
  </si>
  <si>
    <t>2022</t>
  </si>
  <si>
    <t>St. Francis of Assisi Catholic Primary</t>
  </si>
  <si>
    <t>1499</t>
  </si>
  <si>
    <t>2318</t>
  </si>
  <si>
    <t>Lionwood Junior</t>
  </si>
  <si>
    <t>1502</t>
  </si>
  <si>
    <t>3422</t>
  </si>
  <si>
    <t>Lionwood Infant &amp; Nursery School</t>
  </si>
  <si>
    <t>1517</t>
  </si>
  <si>
    <t>2082</t>
  </si>
  <si>
    <t>Wensum Junior School</t>
  </si>
  <si>
    <t>1525</t>
  </si>
  <si>
    <t>2317</t>
  </si>
  <si>
    <t>West Earlham Community Infant School</t>
  </si>
  <si>
    <t>1530</t>
  </si>
  <si>
    <t>2321</t>
  </si>
  <si>
    <t>West Earlham Junior School</t>
  </si>
  <si>
    <t>1580</t>
  </si>
  <si>
    <t>2133</t>
  </si>
  <si>
    <t>Old Buckenham Community Primary School</t>
  </si>
  <si>
    <t>1583</t>
  </si>
  <si>
    <t>2384</t>
  </si>
  <si>
    <t>Garrick Green Infant School</t>
  </si>
  <si>
    <t>1587</t>
  </si>
  <si>
    <t>2364</t>
  </si>
  <si>
    <t>Lodge Lane Infant School</t>
  </si>
  <si>
    <t>1591</t>
  </si>
  <si>
    <t>3060</t>
  </si>
  <si>
    <t>Old Catton CE Junior School</t>
  </si>
  <si>
    <t>1608</t>
  </si>
  <si>
    <t>2124</t>
  </si>
  <si>
    <t>Ormesby Infant School</t>
  </si>
  <si>
    <t>1611</t>
  </si>
  <si>
    <t>2272</t>
  </si>
  <si>
    <t>Ormesby Junior School</t>
  </si>
  <si>
    <t>1616</t>
  </si>
  <si>
    <t>3349</t>
  </si>
  <si>
    <t>Overstrand, The Belfry, C of E VA Primary School</t>
  </si>
  <si>
    <t>1622</t>
  </si>
  <si>
    <t>2127</t>
  </si>
  <si>
    <t>Poringland Primary School</t>
  </si>
  <si>
    <t>1631</t>
  </si>
  <si>
    <t>3061</t>
  </si>
  <si>
    <t>Pulham C of E Primary School</t>
  </si>
  <si>
    <t>1637</t>
  </si>
  <si>
    <t>2130</t>
  </si>
  <si>
    <t>Rackheath Primary School</t>
  </si>
  <si>
    <t>1648</t>
  </si>
  <si>
    <t>2008</t>
  </si>
  <si>
    <t>Harleston Cof E VA Primary School</t>
  </si>
  <si>
    <t>1650</t>
  </si>
  <si>
    <t>2131</t>
  </si>
  <si>
    <t>Reedham Primary School</t>
  </si>
  <si>
    <t>1653</t>
  </si>
  <si>
    <t>2128</t>
  </si>
  <si>
    <t>Reepham Primary School</t>
  </si>
  <si>
    <t>1661</t>
  </si>
  <si>
    <t>2135</t>
  </si>
  <si>
    <t>Rocklands Community Primary School</t>
  </si>
  <si>
    <t>1664</t>
  </si>
  <si>
    <t>Rockland St. Mary Primary School</t>
  </si>
  <si>
    <t>1667</t>
  </si>
  <si>
    <t>5212</t>
  </si>
  <si>
    <t>Rollesby Primary and Nursery School</t>
  </si>
  <si>
    <t>1672</t>
  </si>
  <si>
    <t>3354</t>
  </si>
  <si>
    <t>St. Mary's (Endowed) VA C of E Primary School, Roughton</t>
  </si>
  <si>
    <t>1675</t>
  </si>
  <si>
    <t>2138</t>
  </si>
  <si>
    <t>Roydon Primary School</t>
  </si>
  <si>
    <t>1678</t>
  </si>
  <si>
    <t>2076</t>
  </si>
  <si>
    <t>Runcton Holme C of E Primary</t>
  </si>
  <si>
    <t>1681</t>
  </si>
  <si>
    <t>3144</t>
  </si>
  <si>
    <t>Parker's C of E Primary School</t>
  </si>
  <si>
    <t>1687</t>
  </si>
  <si>
    <t>3066</t>
  </si>
  <si>
    <t>Salhouse VC Primary School</t>
  </si>
  <si>
    <t>1690</t>
  </si>
  <si>
    <t>3390</t>
  </si>
  <si>
    <t>Sandringham &amp; West Newton C of E Primary</t>
  </si>
  <si>
    <t>1693</t>
  </si>
  <si>
    <t>3067</t>
  </si>
  <si>
    <t>Saxlingham Nethergate C of E  VC Primary School</t>
  </si>
  <si>
    <t>1696</t>
  </si>
  <si>
    <t>3096</t>
  </si>
  <si>
    <t>Scarning VC Primary School</t>
  </si>
  <si>
    <t>1700</t>
  </si>
  <si>
    <t>3068</t>
  </si>
  <si>
    <t>Scole C of E VC Primary School</t>
  </si>
  <si>
    <t>1706</t>
  </si>
  <si>
    <t>3359</t>
  </si>
  <si>
    <t>Sculthorpe Church of England Primary Academy</t>
  </si>
  <si>
    <t>1709</t>
  </si>
  <si>
    <t>Tattersett, Blenheim Park Academy</t>
  </si>
  <si>
    <t>1715</t>
  </si>
  <si>
    <t>2210</t>
  </si>
  <si>
    <t>Sedgeford Primary School</t>
  </si>
  <si>
    <t>1718</t>
  </si>
  <si>
    <t>Seething and Mundham Primary School</t>
  </si>
  <si>
    <t>1724</t>
  </si>
  <si>
    <t>2141</t>
  </si>
  <si>
    <t>Shelton with Hardwick Community School</t>
  </si>
  <si>
    <t>1727</t>
  </si>
  <si>
    <t>2142</t>
  </si>
  <si>
    <t xml:space="preserve">Sheringham Community Primary </t>
  </si>
  <si>
    <t>1742</t>
  </si>
  <si>
    <t>2068</t>
  </si>
  <si>
    <t>Thomas Bullock C of E VA Primary School Academy</t>
  </si>
  <si>
    <t>1755</t>
  </si>
  <si>
    <t>2426</t>
  </si>
  <si>
    <t>St. Martin at Shouldham C of E VA Primary School</t>
  </si>
  <si>
    <t>1763</t>
  </si>
  <si>
    <t>2060</t>
  </si>
  <si>
    <t>Snettisham Primary School</t>
  </si>
  <si>
    <t>1772</t>
  </si>
  <si>
    <t>2117</t>
  </si>
  <si>
    <t>Southery Academy</t>
  </si>
  <si>
    <t>1778</t>
  </si>
  <si>
    <t>3409</t>
  </si>
  <si>
    <t>South Walsham, Fairhaven C of E VA Primary School</t>
  </si>
  <si>
    <t>1781</t>
  </si>
  <si>
    <t>2249</t>
  </si>
  <si>
    <t>South Wootton Infant School</t>
  </si>
  <si>
    <t>1784</t>
  </si>
  <si>
    <t>5207</t>
  </si>
  <si>
    <t xml:space="preserve">South Wootton Junior School         </t>
  </si>
  <si>
    <t>1789</t>
  </si>
  <si>
    <t>2240</t>
  </si>
  <si>
    <t>Spixworth Infant School</t>
  </si>
  <si>
    <t>1792</t>
  </si>
  <si>
    <t>2265</t>
  </si>
  <si>
    <t>Woodland View Junior School</t>
  </si>
  <si>
    <t>1799</t>
  </si>
  <si>
    <t>2112</t>
  </si>
  <si>
    <t>Sporle C of E Primary Academy</t>
  </si>
  <si>
    <t>1802</t>
  </si>
  <si>
    <t>2147</t>
  </si>
  <si>
    <t>Sprowston Infant School</t>
  </si>
  <si>
    <t>1805</t>
  </si>
  <si>
    <t>2146</t>
  </si>
  <si>
    <t>Sprowston Junior School</t>
  </si>
  <si>
    <t>1810</t>
  </si>
  <si>
    <t>2251</t>
  </si>
  <si>
    <t>Cecil Gowing Infant School</t>
  </si>
  <si>
    <t>1814</t>
  </si>
  <si>
    <t>2266</t>
  </si>
  <si>
    <t>Falcon Junior School</t>
  </si>
  <si>
    <t>1818</t>
  </si>
  <si>
    <t>2382</t>
  </si>
  <si>
    <t>Sparhawk Infant School &amp; Nursery</t>
  </si>
  <si>
    <t>1822</t>
  </si>
  <si>
    <t>2267</t>
  </si>
  <si>
    <t>White Woman Lane Junior School</t>
  </si>
  <si>
    <t>1828</t>
  </si>
  <si>
    <t>2148</t>
  </si>
  <si>
    <t>Stalham Community Infant &amp; Pre-School</t>
  </si>
  <si>
    <t>1832</t>
  </si>
  <si>
    <t>2059</t>
  </si>
  <si>
    <t>Stalham Academy</t>
  </si>
  <si>
    <t>1843</t>
  </si>
  <si>
    <t>3078</t>
  </si>
  <si>
    <t>All Saints Academy</t>
  </si>
  <si>
    <t>1846</t>
  </si>
  <si>
    <t>2263</t>
  </si>
  <si>
    <t>Stoke Holy Cross Primary School</t>
  </si>
  <si>
    <t>1855</t>
  </si>
  <si>
    <t>Surlingham Community Primary School</t>
  </si>
  <si>
    <t>1858</t>
  </si>
  <si>
    <t>3079</t>
  </si>
  <si>
    <t>Sutton C of E Infant School</t>
  </si>
  <si>
    <t>1861</t>
  </si>
  <si>
    <t>3081</t>
  </si>
  <si>
    <t>Swaffham Infant and Nursery School</t>
  </si>
  <si>
    <t>1867</t>
  </si>
  <si>
    <t>2097</t>
  </si>
  <si>
    <t>Swaffham CofE Junior Academy</t>
  </si>
  <si>
    <t>1873</t>
  </si>
  <si>
    <t>2153</t>
  </si>
  <si>
    <t>Swanton Abbott Community Primary School</t>
  </si>
  <si>
    <t>1876</t>
  </si>
  <si>
    <t>3121</t>
  </si>
  <si>
    <t>Swanton Morley Primary School</t>
  </si>
  <si>
    <t>1888</t>
  </si>
  <si>
    <t>3083</t>
  </si>
  <si>
    <t>Tacolneston VC Primary School</t>
  </si>
  <si>
    <t>1891</t>
  </si>
  <si>
    <t>3084</t>
  </si>
  <si>
    <t>Preston (C of E) VC Primary School</t>
  </si>
  <si>
    <t>1894</t>
  </si>
  <si>
    <t>2395</t>
  </si>
  <si>
    <t>Taverham, Ghost Hill Infant &amp; Nursery</t>
  </si>
  <si>
    <t>1897</t>
  </si>
  <si>
    <t>2283</t>
  </si>
  <si>
    <t>Nightingale Infant &amp; Nursery School, Taverham</t>
  </si>
  <si>
    <t>1900</t>
  </si>
  <si>
    <t>3085</t>
  </si>
  <si>
    <t>Taverham VC CE Junior School</t>
  </si>
  <si>
    <t>1910</t>
  </si>
  <si>
    <t>2420</t>
  </si>
  <si>
    <t xml:space="preserve">Terrington St. Clement Primary </t>
  </si>
  <si>
    <t>1919</t>
  </si>
  <si>
    <t>2220</t>
  </si>
  <si>
    <t>Terrington St. John Primary School</t>
  </si>
  <si>
    <t>1930</t>
  </si>
  <si>
    <t>2118</t>
  </si>
  <si>
    <t>The Bishop's Cof E VA Primary</t>
  </si>
  <si>
    <t>1932</t>
  </si>
  <si>
    <t>2377</t>
  </si>
  <si>
    <t>Thetford, Drake Primary School</t>
  </si>
  <si>
    <t>1942</t>
  </si>
  <si>
    <t>Norwich Road Academy</t>
  </si>
  <si>
    <t>1947</t>
  </si>
  <si>
    <t>Queensway Infant School &amp; Nursery</t>
  </si>
  <si>
    <t>1952</t>
  </si>
  <si>
    <t>Diamond Academy</t>
  </si>
  <si>
    <t>1962</t>
  </si>
  <si>
    <t>2375</t>
  </si>
  <si>
    <t>Raleigh Infant School</t>
  </si>
  <si>
    <t>1967</t>
  </si>
  <si>
    <t>Admirals Academy</t>
  </si>
  <si>
    <t>1972</t>
  </si>
  <si>
    <t>2252</t>
  </si>
  <si>
    <t>Redcastle Family School</t>
  </si>
  <si>
    <t>1985</t>
  </si>
  <si>
    <t>5218</t>
  </si>
  <si>
    <t>Thompson Primary School</t>
  </si>
  <si>
    <t>1992</t>
  </si>
  <si>
    <t>2160</t>
  </si>
  <si>
    <t>Hillside Avenue Primary  &amp; Nursery School</t>
  </si>
  <si>
    <t>1995</t>
  </si>
  <si>
    <t>3430</t>
  </si>
  <si>
    <t>Dussindale Primary School</t>
  </si>
  <si>
    <t>2161</t>
  </si>
  <si>
    <t>St. William's Primary School</t>
  </si>
  <si>
    <t>Thurlton Primary School</t>
  </si>
  <si>
    <t>2013</t>
  </si>
  <si>
    <t>3088</t>
  </si>
  <si>
    <t>Thurton Primary School</t>
  </si>
  <si>
    <t>2019</t>
  </si>
  <si>
    <t>3114</t>
  </si>
  <si>
    <t>Tilney All Saints VC  Primary School</t>
  </si>
  <si>
    <t>2223</t>
  </si>
  <si>
    <t>Tilney St. Lawrence Community Primary</t>
  </si>
  <si>
    <t>2164</t>
  </si>
  <si>
    <t>Tivetshall Primary School</t>
  </si>
  <si>
    <t>2412</t>
  </si>
  <si>
    <t>Glebeland Community Primary School</t>
  </si>
  <si>
    <t>2167</t>
  </si>
  <si>
    <t>Trowse Primary School</t>
  </si>
  <si>
    <t>2168</t>
  </si>
  <si>
    <t>Tunstead Primary School</t>
  </si>
  <si>
    <t>2040</t>
  </si>
  <si>
    <t>Upwell Academy</t>
  </si>
  <si>
    <t>2226</t>
  </si>
  <si>
    <t>Walpole Cross Keys Primary School</t>
  </si>
  <si>
    <t>2228</t>
  </si>
  <si>
    <t>Walpole Highway Primary School</t>
  </si>
  <si>
    <t>3393</t>
  </si>
  <si>
    <t>Anthony Curton C of E Primary School</t>
  </si>
  <si>
    <t>2036</t>
  </si>
  <si>
    <t>Walsingham Community Primary School</t>
  </si>
  <si>
    <t>2056</t>
  </si>
  <si>
    <t>2229</t>
  </si>
  <si>
    <t>Watlington Community Primary School</t>
  </si>
  <si>
    <t>Westfield (Watton) Infant and Nursery School</t>
  </si>
  <si>
    <t>Wayland Junior Academy Watton</t>
  </si>
  <si>
    <t>2073</t>
  </si>
  <si>
    <t>3089</t>
  </si>
  <si>
    <t>Weasenham VC Primary School</t>
  </si>
  <si>
    <t>2057</t>
  </si>
  <si>
    <t>Weeting VC Primary School</t>
  </si>
  <si>
    <t>Wells-next-the-Sea Primary &amp; Nursery School</t>
  </si>
  <si>
    <t>2066</t>
  </si>
  <si>
    <t>West Lynn Primary School</t>
  </si>
  <si>
    <t>2109</t>
  </si>
  <si>
    <t>3063</t>
  </si>
  <si>
    <t>West Raynham Church of England Primary Academy</t>
  </si>
  <si>
    <t>2233</t>
  </si>
  <si>
    <t>West Walton Community Primary</t>
  </si>
  <si>
    <t>2245</t>
  </si>
  <si>
    <t>West Winch Primary School</t>
  </si>
  <si>
    <t>5215</t>
  </si>
  <si>
    <t>Wicklewood Primary School</t>
  </si>
  <si>
    <t>2234</t>
  </si>
  <si>
    <t>St. Germans Primary School</t>
  </si>
  <si>
    <t>2136</t>
  </si>
  <si>
    <t>2235</t>
  </si>
  <si>
    <t>Magdalen Village School</t>
  </si>
  <si>
    <t>2139</t>
  </si>
  <si>
    <t>2236</t>
  </si>
  <si>
    <t>Wimbotsham and Stow Community School</t>
  </si>
  <si>
    <t>3369</t>
  </si>
  <si>
    <t>All Saints CE VA Primary, Winfarthing</t>
  </si>
  <si>
    <t>2145</t>
  </si>
  <si>
    <t>5210</t>
  </si>
  <si>
    <t>Winterton Primary &amp; Nursery School</t>
  </si>
  <si>
    <t>2180</t>
  </si>
  <si>
    <t>Woodton Primary School</t>
  </si>
  <si>
    <t>2151</t>
  </si>
  <si>
    <t>2080</t>
  </si>
  <si>
    <t>Wormegay C of E Primary School</t>
  </si>
  <si>
    <t>2154</t>
  </si>
  <si>
    <t>3094</t>
  </si>
  <si>
    <t>Worstead VC Primary</t>
  </si>
  <si>
    <t>2157</t>
  </si>
  <si>
    <t>3138</t>
  </si>
  <si>
    <t>Wreningham V.C. Primary School</t>
  </si>
  <si>
    <t>2169</t>
  </si>
  <si>
    <t>2281</t>
  </si>
  <si>
    <t>Ashleigh Primary School and Nursery, Wymondham</t>
  </si>
  <si>
    <t>2184</t>
  </si>
  <si>
    <t>Browick Road Primary School</t>
  </si>
  <si>
    <t>2185</t>
  </si>
  <si>
    <t>5206</t>
  </si>
  <si>
    <t>Robert Kett Primary School</t>
  </si>
  <si>
    <t>2194</t>
  </si>
  <si>
    <t>2186</t>
  </si>
  <si>
    <t>Spooner Row Primary School</t>
  </si>
  <si>
    <t>3373</t>
  </si>
  <si>
    <t>Yaxham C of E VA Primary</t>
  </si>
  <si>
    <t>2250</t>
  </si>
  <si>
    <t>5405</t>
  </si>
  <si>
    <t>Acle Academy</t>
  </si>
  <si>
    <t>2255</t>
  </si>
  <si>
    <t>4052</t>
  </si>
  <si>
    <t>Attleborough Academy Norfolk</t>
  </si>
  <si>
    <t>2260</t>
  </si>
  <si>
    <t>4046</t>
  </si>
  <si>
    <t>Aylsham High School</t>
  </si>
  <si>
    <t>4017</t>
  </si>
  <si>
    <t xml:space="preserve">Caister Academy </t>
  </si>
  <si>
    <t>2270</t>
  </si>
  <si>
    <t>6907</t>
  </si>
  <si>
    <t>Ormiston Victory Academy</t>
  </si>
  <si>
    <t>5401</t>
  </si>
  <si>
    <t>Cromer Academy</t>
  </si>
  <si>
    <t>4089</t>
  </si>
  <si>
    <t>Diss High School</t>
  </si>
  <si>
    <t>4001</t>
  </si>
  <si>
    <t>Downham Market Academy</t>
  </si>
  <si>
    <t>4085</t>
  </si>
  <si>
    <t>Neatherd Community High School</t>
  </si>
  <si>
    <t>2315</t>
  </si>
  <si>
    <t>4002</t>
  </si>
  <si>
    <t>Northgate High School</t>
  </si>
  <si>
    <t>4003</t>
  </si>
  <si>
    <t>Fakenham Academy Norfolk</t>
  </si>
  <si>
    <t>2330</t>
  </si>
  <si>
    <t>4044</t>
  </si>
  <si>
    <t>Framingham Earl High School</t>
  </si>
  <si>
    <t>2345</t>
  </si>
  <si>
    <t>4011</t>
  </si>
  <si>
    <t>Cliff Park  - Ormiston Academy</t>
  </si>
  <si>
    <t>2350</t>
  </si>
  <si>
    <t>5407</t>
  </si>
  <si>
    <t>Lynn Grove High School</t>
  </si>
  <si>
    <t>2355</t>
  </si>
  <si>
    <t>Great Yarmouth Charter Academy</t>
  </si>
  <si>
    <t>2370</t>
  </si>
  <si>
    <t>6908</t>
  </si>
  <si>
    <t>Ormiston Venture Academy</t>
  </si>
  <si>
    <t>2385</t>
  </si>
  <si>
    <t>4005</t>
  </si>
  <si>
    <t>Hellesdon High School</t>
  </si>
  <si>
    <t>2390</t>
  </si>
  <si>
    <t>4009</t>
  </si>
  <si>
    <t>Hethersett Academy</t>
  </si>
  <si>
    <t>4037</t>
  </si>
  <si>
    <t>Broadland High School</t>
  </si>
  <si>
    <t>2400</t>
  </si>
  <si>
    <t>4026</t>
  </si>
  <si>
    <t>Smithdon High, Hunstanton</t>
  </si>
  <si>
    <t>2405</t>
  </si>
  <si>
    <t>4081</t>
  </si>
  <si>
    <t>Springwood High School</t>
  </si>
  <si>
    <t>2410</t>
  </si>
  <si>
    <t>6909</t>
  </si>
  <si>
    <t>King's Lynn Academy</t>
  </si>
  <si>
    <t>4016</t>
  </si>
  <si>
    <t>King Edward VII Academy</t>
  </si>
  <si>
    <t>4053</t>
  </si>
  <si>
    <t>Litcham School</t>
  </si>
  <si>
    <t>2432</t>
  </si>
  <si>
    <t>4006</t>
  </si>
  <si>
    <t>Hobart High School</t>
  </si>
  <si>
    <t>2437</t>
  </si>
  <si>
    <t>Long Stratton High School</t>
  </si>
  <si>
    <t>2442</t>
  </si>
  <si>
    <t>5410</t>
  </si>
  <si>
    <t>Flegg High School</t>
  </si>
  <si>
    <t>2452</t>
  </si>
  <si>
    <t>6911</t>
  </si>
  <si>
    <t>Iceni Academy</t>
  </si>
  <si>
    <t>2467</t>
  </si>
  <si>
    <t>4008</t>
  </si>
  <si>
    <t>North Walsham High School</t>
  </si>
  <si>
    <t>2472</t>
  </si>
  <si>
    <t>4020</t>
  </si>
  <si>
    <t>Sewell Park College</t>
  </si>
  <si>
    <t>2484</t>
  </si>
  <si>
    <t>6906</t>
  </si>
  <si>
    <t>City Academy Norwich</t>
  </si>
  <si>
    <t>2489</t>
  </si>
  <si>
    <t>4065</t>
  </si>
  <si>
    <t xml:space="preserve">City of Norwich School </t>
  </si>
  <si>
    <t>2494</t>
  </si>
  <si>
    <t>6905</t>
  </si>
  <si>
    <t>The Open Academy</t>
  </si>
  <si>
    <t>2499</t>
  </si>
  <si>
    <t>4022</t>
  </si>
  <si>
    <t>The Hewett Academy, Norwich</t>
  </si>
  <si>
    <t>2505</t>
  </si>
  <si>
    <t>4605</t>
  </si>
  <si>
    <t>Notre Dame High School, Norwich</t>
  </si>
  <si>
    <t>2520</t>
  </si>
  <si>
    <t>4054</t>
  </si>
  <si>
    <t>Old Buckenham High School</t>
  </si>
  <si>
    <t>2525</t>
  </si>
  <si>
    <t>4602</t>
  </si>
  <si>
    <t>Archbishop Sancroft C of E High School</t>
  </si>
  <si>
    <t>2530</t>
  </si>
  <si>
    <t>4042</t>
  </si>
  <si>
    <t>Reepham High School and College</t>
  </si>
  <si>
    <t>2535</t>
  </si>
  <si>
    <t>5406</t>
  </si>
  <si>
    <t>Sheringham High School</t>
  </si>
  <si>
    <t>2540</t>
  </si>
  <si>
    <t>4043</t>
  </si>
  <si>
    <t>Sprowston Community Academy</t>
  </si>
  <si>
    <t>2545</t>
  </si>
  <si>
    <t>4018</t>
  </si>
  <si>
    <t>Stalham High School</t>
  </si>
  <si>
    <t>2550</t>
  </si>
  <si>
    <t>4000</t>
  </si>
  <si>
    <t>The Nicholas Hamond Academy</t>
  </si>
  <si>
    <t>2555</t>
  </si>
  <si>
    <t>4084</t>
  </si>
  <si>
    <t>Taverham High School</t>
  </si>
  <si>
    <t>2560</t>
  </si>
  <si>
    <t>4012</t>
  </si>
  <si>
    <t>St. Clement's High School</t>
  </si>
  <si>
    <t>2571</t>
  </si>
  <si>
    <t>6910</t>
  </si>
  <si>
    <t>The Thetford Academy</t>
  </si>
  <si>
    <t>2575</t>
  </si>
  <si>
    <t>4083</t>
  </si>
  <si>
    <t>Thorpe St. Andrew School</t>
  </si>
  <si>
    <t>2586</t>
  </si>
  <si>
    <t>4031</t>
  </si>
  <si>
    <t>Wayland Academy Norfolk</t>
  </si>
  <si>
    <t>2591</t>
  </si>
  <si>
    <t>4056</t>
  </si>
  <si>
    <t>Alderman Peel High School</t>
  </si>
  <si>
    <t>2596</t>
  </si>
  <si>
    <t>4023</t>
  </si>
  <si>
    <t>Marshland High School</t>
  </si>
  <si>
    <t>2601</t>
  </si>
  <si>
    <t>4060</t>
  </si>
  <si>
    <t>Wymondham High Academy Trust</t>
  </si>
  <si>
    <t>2607</t>
  </si>
  <si>
    <t>5400</t>
  </si>
  <si>
    <t>Wymondham College</t>
  </si>
  <si>
    <t>2020</t>
  </si>
  <si>
    <t>The Free School Norwich</t>
  </si>
  <si>
    <t>4013</t>
  </si>
  <si>
    <t>Jane Austen College</t>
  </si>
  <si>
    <t>4014</t>
  </si>
  <si>
    <t>University Technical College Norfolk</t>
  </si>
  <si>
    <t>2126</t>
  </si>
  <si>
    <t>Charles Darwin Primary School</t>
  </si>
  <si>
    <t>4025</t>
  </si>
  <si>
    <t>Trafalgar College</t>
  </si>
  <si>
    <t>9999</t>
  </si>
  <si>
    <t>St. Clements Hill Primary Academy</t>
  </si>
  <si>
    <t>Number</t>
  </si>
  <si>
    <t xml:space="preserve">on Roll </t>
  </si>
  <si>
    <t>Minimum</t>
  </si>
  <si>
    <t>Funded</t>
  </si>
  <si>
    <t>Free</t>
  </si>
  <si>
    <t xml:space="preserve">Free </t>
  </si>
  <si>
    <t>Low Prior</t>
  </si>
  <si>
    <t>Mobility</t>
  </si>
  <si>
    <t>London</t>
  </si>
  <si>
    <t>Amalgamation</t>
  </si>
  <si>
    <t>Meals</t>
  </si>
  <si>
    <t>Attainment</t>
  </si>
  <si>
    <t>Funding</t>
  </si>
  <si>
    <t>Fringe</t>
  </si>
  <si>
    <t>Protection</t>
  </si>
  <si>
    <t>KS3</t>
  </si>
  <si>
    <t>KS4</t>
  </si>
  <si>
    <t>Meals (Pri)</t>
  </si>
  <si>
    <t>Meals (Sec)</t>
  </si>
  <si>
    <t>Ever6 (Pri)</t>
  </si>
  <si>
    <t>Ever6 (Sec)</t>
  </si>
  <si>
    <t>Band F</t>
  </si>
  <si>
    <t>Band E</t>
  </si>
  <si>
    <t>Band D</t>
  </si>
  <si>
    <t>Band C</t>
  </si>
  <si>
    <t>Band B</t>
  </si>
  <si>
    <t>Band A</t>
  </si>
  <si>
    <t>Factor</t>
  </si>
  <si>
    <t>Guarantee</t>
  </si>
  <si>
    <t xml:space="preserve">Per Pupil </t>
  </si>
  <si>
    <t>TOTAL</t>
  </si>
  <si>
    <t>FUNDING</t>
  </si>
  <si>
    <t>MFG Calculation</t>
  </si>
  <si>
    <t>NOR</t>
  </si>
  <si>
    <t>18/19 Budget</t>
  </si>
  <si>
    <t>Lump Sum</t>
  </si>
  <si>
    <t xml:space="preserve">Sparsity </t>
  </si>
  <si>
    <t>MFG Baseline</t>
  </si>
  <si>
    <t>MFG Per-Pupil</t>
  </si>
  <si>
    <t>Protected Amount</t>
  </si>
  <si>
    <t>NFF 19/20 Budget</t>
  </si>
  <si>
    <t>MFG Comparison</t>
  </si>
  <si>
    <t>Comparison</t>
  </si>
  <si>
    <t xml:space="preserve">MFG Per-Pupil </t>
  </si>
  <si>
    <t>Required</t>
  </si>
  <si>
    <t>FACTORS</t>
  </si>
  <si>
    <t>Minimum Per Pupil Funding</t>
  </si>
  <si>
    <t>Funding before Min PP</t>
  </si>
  <si>
    <t>Funding Per-Pupil</t>
  </si>
  <si>
    <t>Min PP</t>
  </si>
  <si>
    <t>Difference</t>
  </si>
  <si>
    <t>MIN PP Required</t>
  </si>
  <si>
    <t>ESTIMATED</t>
  </si>
  <si>
    <t>DIFFERENCES</t>
  </si>
  <si>
    <t>Factor Differences</t>
  </si>
  <si>
    <t>MIN PP Difference</t>
  </si>
  <si>
    <t>Overall Variance</t>
  </si>
  <si>
    <t>School Size</t>
  </si>
  <si>
    <t>(new)</t>
  </si>
  <si>
    <t>Budget Share</t>
  </si>
  <si>
    <t xml:space="preserve">Additional </t>
  </si>
  <si>
    <t>Estimated</t>
  </si>
  <si>
    <t>Growth Fund (to be agreed by Schools Forum)</t>
  </si>
  <si>
    <t xml:space="preserve">Transfer to HN Block </t>
  </si>
  <si>
    <t>FORMULA</t>
  </si>
  <si>
    <t>Acle St Edmund Voluntary Controlled Primary School</t>
  </si>
  <si>
    <t>Alpington and Bergh Apton Church of England Voluntary Aided Primary School</t>
  </si>
  <si>
    <t>Antingham and Southrepps Primary School</t>
  </si>
  <si>
    <t>Ashill Voluntary Controlled Primary School</t>
  </si>
  <si>
    <t>Ashwicken Church of England Voluntary Aided Primary School</t>
  </si>
  <si>
    <t>St Michael's Church of England VA Primary and Nursery School</t>
  </si>
  <si>
    <t>Bure Valley School</t>
  </si>
  <si>
    <t>Barnham Broom Church of England Voluntary Aided Primary School</t>
  </si>
  <si>
    <t>St Mary's Community Primary School, Beetley</t>
  </si>
  <si>
    <t>Moorlands CofE Primary Academy</t>
  </si>
  <si>
    <t>Blakeney Church of England Voluntary Aided Primary School</t>
  </si>
  <si>
    <t>Homefield VC CofE Primary School</t>
  </si>
  <si>
    <t>2211</t>
  </si>
  <si>
    <t>Brisley Church of England Primary Academy</t>
  </si>
  <si>
    <t>Brooke Voluntary Controlled Church of England Primary School</t>
  </si>
  <si>
    <t>St Peter and St Paul Church of England Primary Academy &amp; Nursery</t>
  </si>
  <si>
    <t>Carleton Rode Church of England Voluntary Aided Primary School</t>
  </si>
  <si>
    <t>Castle Acre Church of England Primary Academy</t>
  </si>
  <si>
    <t>2231</t>
  </si>
  <si>
    <t>Caston Church of England Primary Academy</t>
  </si>
  <si>
    <t>Catfield Voluntary Controlled CofE Primary School</t>
  </si>
  <si>
    <t>Cawston Church of England Primary Academy</t>
  </si>
  <si>
    <t>Costessey Primary School</t>
  </si>
  <si>
    <t>Queen's Hill Primary School</t>
  </si>
  <si>
    <t>St Augustine's Catholic Primary School, Costessey</t>
  </si>
  <si>
    <t>Suffield Park Infant and Nursery School, Cromer</t>
  </si>
  <si>
    <t>Denver Voluntary Controlled Primary School</t>
  </si>
  <si>
    <t>Diss Infant Academy and Nursery</t>
  </si>
  <si>
    <t>2197</t>
  </si>
  <si>
    <t>Diss Church of England Junior Academy</t>
  </si>
  <si>
    <t>Ditchingham Church of England Primary Academy</t>
  </si>
  <si>
    <t>Downham Market, Hillcrest Primary School</t>
  </si>
  <si>
    <t>Drayton CofE Junior School</t>
  </si>
  <si>
    <t>Earsham CE VA Primary School</t>
  </si>
  <si>
    <t>Dereham Church of England Infant &amp; Nursery School</t>
  </si>
  <si>
    <t>Grove House Infant and Nursery School</t>
  </si>
  <si>
    <t>King's Park Infant School, Dereham</t>
  </si>
  <si>
    <t>Dereham, Toftwood Community Junior School</t>
  </si>
  <si>
    <t>East Harling Primary School and Nursery</t>
  </si>
  <si>
    <t>Rudham CofE Primary Academy</t>
  </si>
  <si>
    <t>East Ruston Infant School &amp; Nursery</t>
  </si>
  <si>
    <t>St Peter's CofE Primary Academy, Easton</t>
  </si>
  <si>
    <t>Emneth Academy</t>
  </si>
  <si>
    <t>Erpingham Voluntary Controlled Church of England Primary School</t>
  </si>
  <si>
    <t>Fakenham Infant and Nursery School</t>
  </si>
  <si>
    <t>Edmund de Moundeford VC Primary School, Feltwell</t>
  </si>
  <si>
    <t>Fleggburgh CofE Primary School</t>
  </si>
  <si>
    <t>Flitcham Church of England Primary Academy</t>
  </si>
  <si>
    <t>Forncett St Peter Church of England Voluntary Aided Primary School</t>
  </si>
  <si>
    <t>Freethorpe Community Primary and Nursery School</t>
  </si>
  <si>
    <t>Frettenham Primary School</t>
  </si>
  <si>
    <t>2242</t>
  </si>
  <si>
    <t>Garboldisham Church of England Primary Academy</t>
  </si>
  <si>
    <t>Garvestone Community Primary School</t>
  </si>
  <si>
    <t>Gayton Church of England Primary Academy</t>
  </si>
  <si>
    <t>Gillingham St Michael's Church of England Primary Academy</t>
  </si>
  <si>
    <t>Gooderstone Church of England Primary Academy</t>
  </si>
  <si>
    <t>Great Massingham CofE Primary School</t>
  </si>
  <si>
    <t>All Saints Church of England CEVA Primary School Part of Flourish Federation</t>
  </si>
  <si>
    <t>Great Witchingham Church of England Primary Academy</t>
  </si>
  <si>
    <t>Ormiston Cliff Park Primary Academy</t>
  </si>
  <si>
    <t>Cobholm Primary Academy</t>
  </si>
  <si>
    <t>Peterhouse CofE Primary Academy</t>
  </si>
  <si>
    <t>St Nicholas Priory CofE VA Primary School</t>
  </si>
  <si>
    <t>St George's Primary &amp; Nursery School, Great Yarmouth</t>
  </si>
  <si>
    <t>Stradbroke Primary Academy</t>
  </si>
  <si>
    <t>Wroughton Infant Academy</t>
  </si>
  <si>
    <t>Wroughton Junior Academy</t>
  </si>
  <si>
    <t>Holly Meadows School</t>
  </si>
  <si>
    <t>Hainford VC Primary School</t>
  </si>
  <si>
    <t>Happisburgh Primary and Early Years School</t>
  </si>
  <si>
    <t>Hapton Church of England Voluntary Aided Primary School</t>
  </si>
  <si>
    <t>Heacham Infant and Nursery School</t>
  </si>
  <si>
    <t>Hethersett, Woodside Primary &amp; Nursery School</t>
  </si>
  <si>
    <t>Hethersett VC Primary School</t>
  </si>
  <si>
    <t>Hindringham Church of England Voluntary Controlled Primary School</t>
  </si>
  <si>
    <t>Hockering Church of England Primary Academy</t>
  </si>
  <si>
    <t>Great Hockham Primary School and Nursery</t>
  </si>
  <si>
    <t>Hopton Church of England Primary Academy</t>
  </si>
  <si>
    <t>Horsford CofE VA Primary School</t>
  </si>
  <si>
    <t>St Faiths CofE Primary School</t>
  </si>
  <si>
    <t>St John's Community Primary School and Nursery</t>
  </si>
  <si>
    <t>Ingoldisthorpe Church of England Voluntary Aided Primary School</t>
  </si>
  <si>
    <t>Kelling CE Primary School</t>
  </si>
  <si>
    <t>Kenninghall Primary School</t>
  </si>
  <si>
    <t>Fairstead Community Primary and Nursery School</t>
  </si>
  <si>
    <t>King's Oak Academy</t>
  </si>
  <si>
    <t>Howard Junior School</t>
  </si>
  <si>
    <t>Gaywood Primary School</t>
  </si>
  <si>
    <t>Highgate Infant School</t>
  </si>
  <si>
    <t>Reffley Academy</t>
  </si>
  <si>
    <t>Greenpark Academy</t>
  </si>
  <si>
    <t>Greyfriars Academy</t>
  </si>
  <si>
    <t>St Martha's Catholic Primary School</t>
  </si>
  <si>
    <t>St Michael's Church of England Academy</t>
  </si>
  <si>
    <t>Whitefriars Church of England Primary Academy</t>
  </si>
  <si>
    <t>Little Plumstead Church of England Primary School</t>
  </si>
  <si>
    <t>Little Snoring Community Primary Academy</t>
  </si>
  <si>
    <t>Loddon Infant and Nursery School</t>
  </si>
  <si>
    <t>Manor Field Infant and Nursery School</t>
  </si>
  <si>
    <t>Ludham Primary School and Nursery</t>
  </si>
  <si>
    <t>Cherry Tree Academy Trust Marham Infant</t>
  </si>
  <si>
    <t>Marshland St James Primary and Nursery School</t>
  </si>
  <si>
    <t>Martham Academy and Nursery</t>
  </si>
  <si>
    <t>Mattishall Primary School</t>
  </si>
  <si>
    <t>Duchy of Lancaster Methwold CofE Primary School</t>
  </si>
  <si>
    <t>Mundford Church of England Primary Academy</t>
  </si>
  <si>
    <t>Narborough Church of England Primary Academy</t>
  </si>
  <si>
    <t>Neatishead Church of England Primary School</t>
  </si>
  <si>
    <t>Necton VA Primary School</t>
  </si>
  <si>
    <t>2238</t>
  </si>
  <si>
    <t>Newton Flotman Church of England Primary Academy</t>
  </si>
  <si>
    <t>North Elmham CEVA Primary School part of Flourish Federation</t>
  </si>
  <si>
    <t>St Andrew's CofE VA Primary School, Lopham</t>
  </si>
  <si>
    <t>North Walsham Infant School</t>
  </si>
  <si>
    <t>The Norman Church of England Primary School, Northwold</t>
  </si>
  <si>
    <t>2191</t>
  </si>
  <si>
    <t>Recreation Road Infant School</t>
  </si>
  <si>
    <t>Bignold Primary School and Nursery</t>
  </si>
  <si>
    <t>Clover Hill VA Infant and Nursery School</t>
  </si>
  <si>
    <t>St Michael's VA Junior School</t>
  </si>
  <si>
    <t>Valley Primary Academy</t>
  </si>
  <si>
    <t>2203</t>
  </si>
  <si>
    <t>Lionwood Junior School</t>
  </si>
  <si>
    <t>Lionwood Infant and Nursery School</t>
  </si>
  <si>
    <t>West Earlham Infant and Nursery School</t>
  </si>
  <si>
    <t>Old Catton CofE VC Junior School</t>
  </si>
  <si>
    <t>Ormesby Village Infant School</t>
  </si>
  <si>
    <t>Ormesby Village Junior School</t>
  </si>
  <si>
    <t>Overstrand, the Belfry, Church of England Voluntary Aided Primary School</t>
  </si>
  <si>
    <t>Pulham Church of England Primary School</t>
  </si>
  <si>
    <t>Rockland St Mary Primary School</t>
  </si>
  <si>
    <t>Rollesby Primary School</t>
  </si>
  <si>
    <t>St. Mary's (Endowed) CofE VA Primary School</t>
  </si>
  <si>
    <t>2230</t>
  </si>
  <si>
    <t>Parker's Church of England Primary Academy</t>
  </si>
  <si>
    <t>Salhouse CofE Primary School</t>
  </si>
  <si>
    <t>Sandringham and West Newton Church of England Primary Academy</t>
  </si>
  <si>
    <t>Saxlingham Nethergate CofE VC Primary School</t>
  </si>
  <si>
    <t>Scarning Voluntary Controlled Primary School</t>
  </si>
  <si>
    <t>Scole Church of England Voluntary Controlled Primary School</t>
  </si>
  <si>
    <t>Blenheim Park Academy</t>
  </si>
  <si>
    <t>Sheringham Community Primary School</t>
  </si>
  <si>
    <t>St Martin At Shouldham Church of England Primary Academy</t>
  </si>
  <si>
    <t>Fairhaven Church of England Voluntary Aided Primary School</t>
  </si>
  <si>
    <t>South Wootton Junior School</t>
  </si>
  <si>
    <t>Sporle Church of England Primary Academy</t>
  </si>
  <si>
    <t>Stalham Infant School and Nursery</t>
  </si>
  <si>
    <t>Surlingham Primary School</t>
  </si>
  <si>
    <t>Sutton CofE VC Infant School</t>
  </si>
  <si>
    <t>Heartwood CofE VC Primary  &amp; Nursery School</t>
  </si>
  <si>
    <t>Swaffham CofE Primary Academy</t>
  </si>
  <si>
    <t>Swanton Morley VC Primary School</t>
  </si>
  <si>
    <t>Preston Church of England Voluntary Controlled Primary School</t>
  </si>
  <si>
    <t>Ghost Hill Infant and Nursery School</t>
  </si>
  <si>
    <t>2209</t>
  </si>
  <si>
    <t>Nightingale Infant &amp; Nursery School</t>
  </si>
  <si>
    <t>Terrington St Clement Community School</t>
  </si>
  <si>
    <t>Terrington St John Primary School</t>
  </si>
  <si>
    <t>The Bishop's Church of England Primary Academy</t>
  </si>
  <si>
    <t>Drake Primary School</t>
  </si>
  <si>
    <t>Queensway Infant Academy and Nursery</t>
  </si>
  <si>
    <t>2200</t>
  </si>
  <si>
    <t>Raleigh Infant Academy</t>
  </si>
  <si>
    <t>Hillside Avenue Primary and Nursery School, Thorpe</t>
  </si>
  <si>
    <t>St William's Primary School</t>
  </si>
  <si>
    <t>Tilney All Saints CofE Primary School</t>
  </si>
  <si>
    <t>Tilney St Lawrence Community Primary School</t>
  </si>
  <si>
    <t>Tivetshall Community Primary School</t>
  </si>
  <si>
    <t>Anthony Curton CofE Primary School</t>
  </si>
  <si>
    <t>Walsingham CE VA Primary School</t>
  </si>
  <si>
    <t>Watton Westfield Infant and Nursery School</t>
  </si>
  <si>
    <t>2227</t>
  </si>
  <si>
    <t>Watton Junior School</t>
  </si>
  <si>
    <t>Weasenham Church of England Primary Academy</t>
  </si>
  <si>
    <t>Weeting Church of England Primary School</t>
  </si>
  <si>
    <t>Wells-Next-the-Sea Primary and Nursery School</t>
  </si>
  <si>
    <t>West Walton Community Primary School</t>
  </si>
  <si>
    <t>St Germans Academy</t>
  </si>
  <si>
    <t>Magdalen Academy</t>
  </si>
  <si>
    <t>All Saints Church of England Voluntary Aided Primary School, Winfarthing</t>
  </si>
  <si>
    <t>2217</t>
  </si>
  <si>
    <t>Winterton Primary School and Nursery</t>
  </si>
  <si>
    <t>Worstead Church of England Primary School</t>
  </si>
  <si>
    <t>Wreningham VC Primary School</t>
  </si>
  <si>
    <t>Browick Road Primary and Nursery School</t>
  </si>
  <si>
    <t>2195</t>
  </si>
  <si>
    <t>2219</t>
  </si>
  <si>
    <t>Sacred Heart Catholic Voluntary Aided Primary School</t>
  </si>
  <si>
    <t>2199</t>
  </si>
  <si>
    <t>Yaxham Church of England Voluntary Aided Primary School</t>
  </si>
  <si>
    <t>Attleborough Academy</t>
  </si>
  <si>
    <t>Caister Academy</t>
  </si>
  <si>
    <t>4029</t>
  </si>
  <si>
    <t>Dereham Neatherd High School</t>
  </si>
  <si>
    <t>Fakenham Academy</t>
  </si>
  <si>
    <t>Cliff Park Ormiston Academy</t>
  </si>
  <si>
    <t>Broadland High Ormiston Academy</t>
  </si>
  <si>
    <t>Smithdon High School</t>
  </si>
  <si>
    <t>4030</t>
  </si>
  <si>
    <t>Flegg High Ormiston Academy</t>
  </si>
  <si>
    <t>Sewell Park Academy</t>
  </si>
  <si>
    <t>City of Norwich School, An Ormiston Academy</t>
  </si>
  <si>
    <t>4028</t>
  </si>
  <si>
    <t>St Clement's High School</t>
  </si>
  <si>
    <t>Thorpe St Andrew School and Sixth Form</t>
  </si>
  <si>
    <t>Wayland Academy</t>
  </si>
  <si>
    <t>Wymondham High Academy</t>
  </si>
  <si>
    <t>9998</t>
  </si>
  <si>
    <t>Wymondham College Prep School</t>
  </si>
  <si>
    <t>2218</t>
  </si>
  <si>
    <t>White House Farm</t>
  </si>
  <si>
    <t>2023/24</t>
  </si>
  <si>
    <t>Current Formula Allocation 2023/24</t>
  </si>
  <si>
    <t>Indicative Formula Allocation 2024/25</t>
  </si>
  <si>
    <t>2024/25</t>
  </si>
  <si>
    <t>Variance from 2023/24 to 2024/25</t>
  </si>
  <si>
    <t>Estimated Pupil Variations for 2024/25</t>
  </si>
  <si>
    <t>Falling Rolls Fund (to be agreed by Schools Forum)</t>
  </si>
  <si>
    <t>Caister Infant With Nursery School</t>
  </si>
  <si>
    <t>Magdalen Gates Primary School and Nursery</t>
  </si>
  <si>
    <t>North Denes Primary School and Nursery</t>
  </si>
  <si>
    <t>Wicklewood Primary School and Nursery</t>
  </si>
  <si>
    <t>St Francis of Assisi Catholic Primary School</t>
  </si>
  <si>
    <t>Thomas Bullock Church of England Primary and Nursery Academy</t>
  </si>
  <si>
    <t>Holy Cross Church of England Primary School</t>
  </si>
  <si>
    <t>Middleton Church of England Primary Academy</t>
  </si>
  <si>
    <t>Old Buckenham Primary School and Nursery</t>
  </si>
  <si>
    <t>2149</t>
  </si>
  <si>
    <t>2150</t>
  </si>
  <si>
    <t>2156</t>
  </si>
  <si>
    <t>2159</t>
  </si>
  <si>
    <t>2163</t>
  </si>
  <si>
    <t>2165</t>
  </si>
  <si>
    <t>2166</t>
  </si>
  <si>
    <t>2172</t>
  </si>
  <si>
    <t>2173</t>
  </si>
  <si>
    <t>2174</t>
  </si>
  <si>
    <t>2177</t>
  </si>
  <si>
    <t>2179</t>
  </si>
  <si>
    <t>2181</t>
  </si>
  <si>
    <t>2182</t>
  </si>
  <si>
    <t>2183</t>
  </si>
  <si>
    <t>2188</t>
  </si>
  <si>
    <t>2189</t>
  </si>
  <si>
    <t>2190</t>
  </si>
  <si>
    <t>2221</t>
  </si>
  <si>
    <t>Wimbotsham and Stow Academy</t>
  </si>
  <si>
    <t>Alburgh With Denton Church of England Primary Academy</t>
  </si>
  <si>
    <t>St Mary's Church of England Junior Academy</t>
  </si>
  <si>
    <t>Tacolneston Church of England Primary Academy</t>
  </si>
  <si>
    <t>Dickleburgh Church of England Primary Academy (With Pre-School)</t>
  </si>
  <si>
    <t>Colkirk Church of England Primary Academy</t>
  </si>
  <si>
    <t>Morley Church of England Primary Academy</t>
  </si>
  <si>
    <t>Brancaster CofE Primary Academy</t>
  </si>
  <si>
    <t>Docking Church of England Primary Academy and Nursery</t>
  </si>
  <si>
    <t>East Point Academy</t>
  </si>
  <si>
    <t>4027</t>
  </si>
  <si>
    <t>4033</t>
  </si>
  <si>
    <t>Lynn Grove Academy</t>
  </si>
  <si>
    <t>4034</t>
  </si>
  <si>
    <t>The Harleston Sancroft Academy (a 3-16 Church of England School)</t>
  </si>
  <si>
    <t>Lyng Church of England Primary School</t>
  </si>
  <si>
    <t>(as funded 2023/24)</t>
  </si>
  <si>
    <t>2023/24 vs 2024/25</t>
  </si>
  <si>
    <t>This tab compares the 2023/24 actual allocated budget share to the 2024/25 estimated budget share</t>
  </si>
  <si>
    <t>Mainstream Schools Additional Grant Funding for 2023/24</t>
  </si>
  <si>
    <t>Mainstream Schools</t>
  </si>
  <si>
    <t>Additional Grant (MSAG)</t>
  </si>
  <si>
    <t>plus MSAG</t>
  </si>
  <si>
    <t>23/24</t>
  </si>
  <si>
    <t>Scole Church of England Primary Academy</t>
  </si>
  <si>
    <t>Lyng Church of England Primary Academy</t>
  </si>
  <si>
    <t>Hewett Academy</t>
  </si>
  <si>
    <t>Published</t>
  </si>
  <si>
    <t>APT</t>
  </si>
  <si>
    <t>Inclusive of MSAG</t>
  </si>
  <si>
    <t>Option 3 No Transfer NFF formula Technical Paper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</si>
</sst>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#,##0;[Red]\(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1" fillId="0" borderId="0" xfId="0" quotePrefix="1" applyNumberFormat="1" applyFont="1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202425_P1_APT_926_Norfolk%20-%20Opt%203%20no%20transfer%200.5%25%20mfg%20&amp;%20bppe%20V2.xlsx" TargetMode="External"/><Relationship Id="rId1" Type="http://schemas.openxmlformats.org/officeDocument/2006/relationships/externalLinkPath" Target="https://norfolkcounty.sharepoint.com/Schools/General/Budget%20Share/2024-25/Draft%20APT%202425/Modelling/202425_P1_APT_926_Norfolk%20-%20Opt%203%20no%20transfer%200.5%25%20mfg%20&amp;%20bpp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H6">
            <v>9262000</v>
          </cell>
          <cell r="I6" t="str">
            <v>Aldborough Primary School</v>
          </cell>
          <cell r="J6">
            <v>121</v>
          </cell>
          <cell r="K6">
            <v>5194.45</v>
          </cell>
          <cell r="L6">
            <v>595052.2683</v>
          </cell>
          <cell r="M6">
            <v>1</v>
          </cell>
          <cell r="N6">
            <v>0</v>
          </cell>
          <cell r="O6">
            <v>21197</v>
          </cell>
        </row>
        <row r="7">
          <cell r="H7">
            <v>9262001</v>
          </cell>
          <cell r="I7" t="str">
            <v>Necton VA Primary School</v>
          </cell>
          <cell r="J7">
            <v>191</v>
          </cell>
          <cell r="K7">
            <v>4443</v>
          </cell>
          <cell r="L7">
            <v>892921.60510000004</v>
          </cell>
          <cell r="M7">
            <v>1</v>
          </cell>
          <cell r="N7">
            <v>0</v>
          </cell>
          <cell r="O7">
            <v>32231</v>
          </cell>
        </row>
        <row r="8">
          <cell r="H8">
            <v>9262004</v>
          </cell>
          <cell r="I8" t="str">
            <v>Rosecroft Primary School</v>
          </cell>
          <cell r="J8">
            <v>487</v>
          </cell>
          <cell r="K8">
            <v>56811.25</v>
          </cell>
          <cell r="L8">
            <v>2209060.0282999999</v>
          </cell>
          <cell r="M8">
            <v>1</v>
          </cell>
          <cell r="N8">
            <v>0</v>
          </cell>
          <cell r="O8">
            <v>71823</v>
          </cell>
        </row>
        <row r="9">
          <cell r="H9">
            <v>9262007</v>
          </cell>
          <cell r="I9" t="str">
            <v>Bacton Primary School</v>
          </cell>
          <cell r="J9">
            <v>68</v>
          </cell>
          <cell r="K9">
            <v>9892.75</v>
          </cell>
          <cell r="L9">
            <v>455111.41749999998</v>
          </cell>
          <cell r="M9">
            <v>1</v>
          </cell>
          <cell r="N9">
            <v>0</v>
          </cell>
          <cell r="O9">
            <v>14786</v>
          </cell>
        </row>
        <row r="10">
          <cell r="H10">
            <v>9262010</v>
          </cell>
          <cell r="I10" t="str">
            <v>Barford Primary School</v>
          </cell>
          <cell r="J10">
            <v>91</v>
          </cell>
          <cell r="K10">
            <v>19672.75</v>
          </cell>
          <cell r="L10">
            <v>480348.9902</v>
          </cell>
          <cell r="M10">
            <v>1</v>
          </cell>
          <cell r="N10">
            <v>0</v>
          </cell>
          <cell r="O10">
            <v>16483</v>
          </cell>
        </row>
        <row r="11">
          <cell r="H11">
            <v>9262012</v>
          </cell>
          <cell r="I11" t="str">
            <v>The Bawburgh School</v>
          </cell>
          <cell r="J11">
            <v>105</v>
          </cell>
          <cell r="K11">
            <v>14912.75</v>
          </cell>
          <cell r="L11">
            <v>530916.87289999996</v>
          </cell>
          <cell r="M11">
            <v>1</v>
          </cell>
          <cell r="N11">
            <v>0</v>
          </cell>
          <cell r="O11">
            <v>18981</v>
          </cell>
        </row>
        <row r="12">
          <cell r="H12">
            <v>9262017</v>
          </cell>
          <cell r="I12" t="str">
            <v>Blofield Primary School</v>
          </cell>
          <cell r="J12">
            <v>216</v>
          </cell>
          <cell r="K12">
            <v>22209</v>
          </cell>
          <cell r="L12">
            <v>974191.6605</v>
          </cell>
          <cell r="M12">
            <v>1</v>
          </cell>
          <cell r="N12">
            <v>0</v>
          </cell>
          <cell r="O12">
            <v>31774</v>
          </cell>
        </row>
        <row r="13">
          <cell r="H13">
            <v>9262021</v>
          </cell>
          <cell r="I13" t="str">
            <v>Bressingham Primary School</v>
          </cell>
          <cell r="J13">
            <v>138</v>
          </cell>
          <cell r="K13">
            <v>3007.65</v>
          </cell>
          <cell r="L13">
            <v>634951.52390000003</v>
          </cell>
          <cell r="M13">
            <v>1</v>
          </cell>
          <cell r="N13">
            <v>0</v>
          </cell>
          <cell r="O13">
            <v>22388</v>
          </cell>
        </row>
        <row r="14">
          <cell r="H14">
            <v>9262028</v>
          </cell>
          <cell r="I14" t="str">
            <v>Dersingham Primary School</v>
          </cell>
          <cell r="J14">
            <v>186</v>
          </cell>
          <cell r="K14">
            <v>4915.8999999999996</v>
          </cell>
          <cell r="L14">
            <v>906724.02960000001</v>
          </cell>
          <cell r="M14">
            <v>1</v>
          </cell>
          <cell r="N14">
            <v>0</v>
          </cell>
          <cell r="O14">
            <v>31428</v>
          </cell>
        </row>
        <row r="15">
          <cell r="H15">
            <v>9262030</v>
          </cell>
          <cell r="I15" t="str">
            <v>Kelling CE Primary School</v>
          </cell>
          <cell r="J15">
            <v>47</v>
          </cell>
          <cell r="K15">
            <v>1554.55</v>
          </cell>
          <cell r="L15">
            <v>365904.12890000001</v>
          </cell>
          <cell r="M15">
            <v>1</v>
          </cell>
          <cell r="N15">
            <v>0</v>
          </cell>
          <cell r="O15">
            <v>11455</v>
          </cell>
        </row>
        <row r="16">
          <cell r="H16">
            <v>9262032</v>
          </cell>
          <cell r="I16" t="str">
            <v>Buxton Primary School</v>
          </cell>
          <cell r="J16">
            <v>206</v>
          </cell>
          <cell r="K16">
            <v>2759.35</v>
          </cell>
          <cell r="L16">
            <v>918054.40449999995</v>
          </cell>
          <cell r="M16">
            <v>1</v>
          </cell>
          <cell r="N16">
            <v>0</v>
          </cell>
          <cell r="O16">
            <v>32144</v>
          </cell>
        </row>
        <row r="17">
          <cell r="H17">
            <v>9262033</v>
          </cell>
          <cell r="I17" t="str">
            <v>Caister Junior School</v>
          </cell>
          <cell r="J17">
            <v>333</v>
          </cell>
          <cell r="K17">
            <v>30904.5</v>
          </cell>
          <cell r="L17">
            <v>1574060.9105</v>
          </cell>
          <cell r="M17">
            <v>1</v>
          </cell>
          <cell r="N17">
            <v>0</v>
          </cell>
          <cell r="O17">
            <v>56409</v>
          </cell>
        </row>
        <row r="18">
          <cell r="H18">
            <v>9262034</v>
          </cell>
          <cell r="I18" t="str">
            <v>Caister Infant With Nursery School</v>
          </cell>
          <cell r="J18">
            <v>233</v>
          </cell>
          <cell r="K18">
            <v>34497.5</v>
          </cell>
          <cell r="L18">
            <v>1121461.6628</v>
          </cell>
          <cell r="M18">
            <v>1</v>
          </cell>
          <cell r="N18">
            <v>0</v>
          </cell>
          <cell r="O18">
            <v>38165</v>
          </cell>
        </row>
        <row r="19">
          <cell r="H19">
            <v>9262035</v>
          </cell>
          <cell r="I19" t="str">
            <v>Cantley Primary School</v>
          </cell>
          <cell r="J19">
            <v>59</v>
          </cell>
          <cell r="K19">
            <v>8402.5</v>
          </cell>
          <cell r="L19">
            <v>398820.09740000003</v>
          </cell>
          <cell r="M19">
            <v>1</v>
          </cell>
          <cell r="N19">
            <v>0</v>
          </cell>
          <cell r="O19">
            <v>13507</v>
          </cell>
        </row>
        <row r="20">
          <cell r="H20">
            <v>9262036</v>
          </cell>
          <cell r="I20" t="str">
            <v>Walsingham CE VA Primary School</v>
          </cell>
          <cell r="J20">
            <v>35</v>
          </cell>
          <cell r="K20">
            <v>942.38</v>
          </cell>
          <cell r="L20">
            <v>313144.30349999998</v>
          </cell>
          <cell r="M20">
            <v>1</v>
          </cell>
          <cell r="N20">
            <v>0</v>
          </cell>
          <cell r="O20">
            <v>10027</v>
          </cell>
        </row>
        <row r="21">
          <cell r="H21">
            <v>9262038</v>
          </cell>
          <cell r="I21" t="str">
            <v>Colby Primary School</v>
          </cell>
          <cell r="J21">
            <v>141</v>
          </cell>
          <cell r="K21">
            <v>14791</v>
          </cell>
          <cell r="L21">
            <v>667613.61679999996</v>
          </cell>
          <cell r="M21">
            <v>1</v>
          </cell>
          <cell r="N21">
            <v>0</v>
          </cell>
          <cell r="O21">
            <v>22953</v>
          </cell>
        </row>
        <row r="22">
          <cell r="H22">
            <v>9262050</v>
          </cell>
          <cell r="I22" t="str">
            <v>Clover Hill VA Infant and Nursery School</v>
          </cell>
          <cell r="J22">
            <v>142</v>
          </cell>
          <cell r="K22">
            <v>3567.35</v>
          </cell>
          <cell r="L22">
            <v>829830.87230000005</v>
          </cell>
          <cell r="M22">
            <v>1</v>
          </cell>
          <cell r="N22">
            <v>0</v>
          </cell>
          <cell r="O22">
            <v>25984</v>
          </cell>
        </row>
        <row r="23">
          <cell r="H23">
            <v>9262064</v>
          </cell>
          <cell r="I23" t="str">
            <v>Freethorpe Community Primary and Nursery School</v>
          </cell>
          <cell r="J23">
            <v>129</v>
          </cell>
          <cell r="K23">
            <v>14542.25</v>
          </cell>
          <cell r="L23">
            <v>625953.98210000002</v>
          </cell>
          <cell r="M23">
            <v>1</v>
          </cell>
          <cell r="N23">
            <v>0</v>
          </cell>
          <cell r="O23">
            <v>21109</v>
          </cell>
        </row>
        <row r="24">
          <cell r="H24">
            <v>9262065</v>
          </cell>
          <cell r="I24" t="str">
            <v>Frettenham Primary School</v>
          </cell>
          <cell r="J24">
            <v>68</v>
          </cell>
          <cell r="K24">
            <v>5393.05</v>
          </cell>
          <cell r="L24">
            <v>405689.63549999997</v>
          </cell>
          <cell r="M24">
            <v>1</v>
          </cell>
          <cell r="N24">
            <v>0</v>
          </cell>
          <cell r="O24">
            <v>13226</v>
          </cell>
        </row>
        <row r="25">
          <cell r="H25">
            <v>9262070</v>
          </cell>
          <cell r="I25" t="str">
            <v>Great Ellingham Primary School</v>
          </cell>
          <cell r="J25">
            <v>183</v>
          </cell>
          <cell r="K25">
            <v>17552.75</v>
          </cell>
          <cell r="L25">
            <v>835099.82209999999</v>
          </cell>
          <cell r="M25">
            <v>1</v>
          </cell>
          <cell r="N25">
            <v>0</v>
          </cell>
          <cell r="O25">
            <v>28055</v>
          </cell>
        </row>
        <row r="26">
          <cell r="H26">
            <v>9262078</v>
          </cell>
          <cell r="I26" t="str">
            <v>Hempnall Primary School</v>
          </cell>
          <cell r="J26">
            <v>140</v>
          </cell>
          <cell r="K26">
            <v>29045</v>
          </cell>
          <cell r="L26">
            <v>687079.62950000004</v>
          </cell>
          <cell r="M26">
            <v>1</v>
          </cell>
          <cell r="N26">
            <v>0</v>
          </cell>
          <cell r="O26">
            <v>23354</v>
          </cell>
        </row>
        <row r="27">
          <cell r="H27">
            <v>9262079</v>
          </cell>
          <cell r="I27" t="str">
            <v>Hemsby Primary School</v>
          </cell>
          <cell r="J27">
            <v>152</v>
          </cell>
          <cell r="K27">
            <v>24927.525000000001</v>
          </cell>
          <cell r="L27">
            <v>756123.52260000003</v>
          </cell>
          <cell r="M27">
            <v>1</v>
          </cell>
          <cell r="N27">
            <v>0</v>
          </cell>
          <cell r="O27">
            <v>25510</v>
          </cell>
        </row>
        <row r="28">
          <cell r="H28">
            <v>9262081</v>
          </cell>
          <cell r="I28" t="str">
            <v>Hevingham Primary School</v>
          </cell>
          <cell r="J28">
            <v>92</v>
          </cell>
          <cell r="K28">
            <v>3209.5</v>
          </cell>
          <cell r="L28">
            <v>481835.72220000002</v>
          </cell>
          <cell r="M28">
            <v>1</v>
          </cell>
          <cell r="N28">
            <v>0</v>
          </cell>
          <cell r="O28">
            <v>16914</v>
          </cell>
        </row>
        <row r="29">
          <cell r="H29">
            <v>9262083</v>
          </cell>
          <cell r="I29" t="str">
            <v>Hingham Primary School</v>
          </cell>
          <cell r="J29">
            <v>149</v>
          </cell>
          <cell r="K29">
            <v>15640.8</v>
          </cell>
          <cell r="L29">
            <v>742541.50419999997</v>
          </cell>
          <cell r="M29">
            <v>1</v>
          </cell>
          <cell r="N29">
            <v>0</v>
          </cell>
          <cell r="O29">
            <v>25881</v>
          </cell>
        </row>
        <row r="30">
          <cell r="H30">
            <v>9262087</v>
          </cell>
          <cell r="I30" t="str">
            <v>Holt Community Primary School</v>
          </cell>
          <cell r="J30">
            <v>190</v>
          </cell>
          <cell r="K30">
            <v>24695</v>
          </cell>
          <cell r="L30">
            <v>936119.79399999999</v>
          </cell>
          <cell r="M30">
            <v>1</v>
          </cell>
          <cell r="N30">
            <v>0</v>
          </cell>
          <cell r="O30">
            <v>32840</v>
          </cell>
        </row>
        <row r="31">
          <cell r="H31">
            <v>9262089</v>
          </cell>
          <cell r="I31" t="str">
            <v>Horning Community Primary School</v>
          </cell>
          <cell r="J31">
            <v>25</v>
          </cell>
          <cell r="K31">
            <v>4871.05</v>
          </cell>
          <cell r="L31">
            <v>252604.8339</v>
          </cell>
          <cell r="M31">
            <v>1</v>
          </cell>
          <cell r="N31">
            <v>0</v>
          </cell>
          <cell r="O31">
            <v>8109</v>
          </cell>
        </row>
        <row r="32">
          <cell r="H32">
            <v>9262096</v>
          </cell>
          <cell r="I32" t="str">
            <v>Langham Village School</v>
          </cell>
          <cell r="J32">
            <v>90</v>
          </cell>
          <cell r="K32">
            <v>8398</v>
          </cell>
          <cell r="L32">
            <v>521135.53100000002</v>
          </cell>
          <cell r="M32">
            <v>1</v>
          </cell>
          <cell r="N32">
            <v>0</v>
          </cell>
          <cell r="O32">
            <v>16988</v>
          </cell>
        </row>
        <row r="33">
          <cell r="H33">
            <v>9262100</v>
          </cell>
          <cell r="I33" t="str">
            <v>Horsford CofE VA Primary School</v>
          </cell>
          <cell r="J33">
            <v>321</v>
          </cell>
          <cell r="K33">
            <v>3987.1</v>
          </cell>
          <cell r="L33">
            <v>1460404.1</v>
          </cell>
          <cell r="M33">
            <v>1</v>
          </cell>
          <cell r="N33">
            <v>0</v>
          </cell>
          <cell r="O33">
            <v>48949</v>
          </cell>
        </row>
        <row r="34">
          <cell r="H34">
            <v>9262101</v>
          </cell>
          <cell r="I34" t="str">
            <v>Little Melton Primary School</v>
          </cell>
          <cell r="J34">
            <v>117</v>
          </cell>
          <cell r="K34">
            <v>11153.75</v>
          </cell>
          <cell r="L34">
            <v>588621.99959999998</v>
          </cell>
          <cell r="M34">
            <v>1</v>
          </cell>
          <cell r="N34">
            <v>0</v>
          </cell>
          <cell r="O34">
            <v>19889</v>
          </cell>
        </row>
        <row r="35">
          <cell r="H35">
            <v>9262105</v>
          </cell>
          <cell r="I35" t="str">
            <v>Ludham Primary School and Nursery</v>
          </cell>
          <cell r="J35">
            <v>90</v>
          </cell>
          <cell r="K35">
            <v>20803</v>
          </cell>
          <cell r="L35">
            <v>541479.46299999999</v>
          </cell>
          <cell r="M35">
            <v>1</v>
          </cell>
          <cell r="N35">
            <v>0</v>
          </cell>
          <cell r="O35">
            <v>17300</v>
          </cell>
        </row>
        <row r="36">
          <cell r="H36">
            <v>9262107</v>
          </cell>
          <cell r="I36" t="str">
            <v>Marsham Primary School</v>
          </cell>
          <cell r="J36">
            <v>27</v>
          </cell>
          <cell r="K36">
            <v>732.14</v>
          </cell>
          <cell r="L36">
            <v>252676.4038</v>
          </cell>
          <cell r="M36">
            <v>1</v>
          </cell>
          <cell r="N36">
            <v>0</v>
          </cell>
          <cell r="O36">
            <v>9387</v>
          </cell>
        </row>
        <row r="37">
          <cell r="H37">
            <v>9262115</v>
          </cell>
          <cell r="I37" t="str">
            <v>Mundesley Infant School</v>
          </cell>
          <cell r="J37">
            <v>74</v>
          </cell>
          <cell r="K37">
            <v>10923.75</v>
          </cell>
          <cell r="L37">
            <v>428949.08840000001</v>
          </cell>
          <cell r="M37">
            <v>1</v>
          </cell>
          <cell r="N37">
            <v>0</v>
          </cell>
          <cell r="O37">
            <v>14564</v>
          </cell>
        </row>
        <row r="38">
          <cell r="H38">
            <v>9262119</v>
          </cell>
          <cell r="I38" t="str">
            <v>Northrepps Primary School</v>
          </cell>
          <cell r="J38">
            <v>34</v>
          </cell>
          <cell r="K38">
            <v>5003.5</v>
          </cell>
          <cell r="L38">
            <v>292216.5784</v>
          </cell>
          <cell r="M38">
            <v>1</v>
          </cell>
          <cell r="N38">
            <v>0</v>
          </cell>
          <cell r="O38">
            <v>9388</v>
          </cell>
        </row>
        <row r="39">
          <cell r="H39">
            <v>9262124</v>
          </cell>
          <cell r="I39" t="str">
            <v>Ormesby Village Infant School</v>
          </cell>
          <cell r="J39">
            <v>106</v>
          </cell>
          <cell r="K39">
            <v>21017.325000000001</v>
          </cell>
          <cell r="L39">
            <v>562869.38910000003</v>
          </cell>
          <cell r="M39">
            <v>1</v>
          </cell>
          <cell r="N39">
            <v>0</v>
          </cell>
          <cell r="O39">
            <v>18580</v>
          </cell>
        </row>
        <row r="40">
          <cell r="H40">
            <v>9262127</v>
          </cell>
          <cell r="I40" t="str">
            <v>Poringland Primary School</v>
          </cell>
          <cell r="J40">
            <v>422</v>
          </cell>
          <cell r="K40">
            <v>46811</v>
          </cell>
          <cell r="L40">
            <v>1905721</v>
          </cell>
          <cell r="M40">
            <v>1</v>
          </cell>
          <cell r="N40">
            <v>0</v>
          </cell>
          <cell r="O40">
            <v>60968</v>
          </cell>
        </row>
        <row r="41">
          <cell r="H41">
            <v>9262130</v>
          </cell>
          <cell r="I41" t="str">
            <v>Rackheath Primary School</v>
          </cell>
          <cell r="J41">
            <v>200</v>
          </cell>
          <cell r="K41">
            <v>38300</v>
          </cell>
          <cell r="L41">
            <v>934281.59849999996</v>
          </cell>
          <cell r="M41">
            <v>1</v>
          </cell>
          <cell r="N41">
            <v>0</v>
          </cell>
          <cell r="O41">
            <v>31326</v>
          </cell>
        </row>
        <row r="42">
          <cell r="H42">
            <v>9262131</v>
          </cell>
          <cell r="I42" t="str">
            <v>Reedham Primary School</v>
          </cell>
          <cell r="J42">
            <v>72</v>
          </cell>
          <cell r="K42">
            <v>10430.098</v>
          </cell>
          <cell r="L42">
            <v>442365.67340000003</v>
          </cell>
          <cell r="M42">
            <v>1</v>
          </cell>
          <cell r="N42">
            <v>0</v>
          </cell>
          <cell r="O42">
            <v>15574</v>
          </cell>
        </row>
        <row r="43">
          <cell r="H43">
            <v>9262135</v>
          </cell>
          <cell r="I43" t="str">
            <v>Rocklands Community Primary School</v>
          </cell>
          <cell r="J43">
            <v>71</v>
          </cell>
          <cell r="K43">
            <v>5642.25</v>
          </cell>
          <cell r="L43">
            <v>398276.54300000001</v>
          </cell>
          <cell r="M43">
            <v>1</v>
          </cell>
          <cell r="N43">
            <v>0</v>
          </cell>
          <cell r="O43">
            <v>13895</v>
          </cell>
        </row>
        <row r="44">
          <cell r="H44">
            <v>9262138</v>
          </cell>
          <cell r="I44" t="str">
            <v>Roydon Primary School</v>
          </cell>
          <cell r="J44">
            <v>256</v>
          </cell>
          <cell r="K44">
            <v>70936.5</v>
          </cell>
          <cell r="L44">
            <v>1222758.8112999999</v>
          </cell>
          <cell r="M44">
            <v>1</v>
          </cell>
          <cell r="N44">
            <v>0</v>
          </cell>
          <cell r="O44">
            <v>39758</v>
          </cell>
        </row>
        <row r="45">
          <cell r="H45">
            <v>9262142</v>
          </cell>
          <cell r="I45" t="str">
            <v>Sheringham Community Primary School</v>
          </cell>
          <cell r="J45">
            <v>415</v>
          </cell>
          <cell r="K45">
            <v>60202.5</v>
          </cell>
          <cell r="L45">
            <v>1901698.2635999999</v>
          </cell>
          <cell r="M45">
            <v>1</v>
          </cell>
          <cell r="N45">
            <v>0</v>
          </cell>
          <cell r="O45">
            <v>62319</v>
          </cell>
        </row>
        <row r="46">
          <cell r="H46">
            <v>9262146</v>
          </cell>
          <cell r="I46" t="str">
            <v>Sprowston Junior School</v>
          </cell>
          <cell r="J46">
            <v>205</v>
          </cell>
          <cell r="K46">
            <v>23812</v>
          </cell>
          <cell r="L46">
            <v>984828.72820000001</v>
          </cell>
          <cell r="M46">
            <v>1</v>
          </cell>
          <cell r="N46">
            <v>0</v>
          </cell>
          <cell r="O46">
            <v>34001</v>
          </cell>
        </row>
        <row r="47">
          <cell r="H47">
            <v>9262147</v>
          </cell>
          <cell r="I47" t="str">
            <v>Sprowston Infant School</v>
          </cell>
          <cell r="J47">
            <v>147</v>
          </cell>
          <cell r="K47">
            <v>14177.75</v>
          </cell>
          <cell r="L47">
            <v>751539.26850000001</v>
          </cell>
          <cell r="M47">
            <v>1</v>
          </cell>
          <cell r="N47">
            <v>0</v>
          </cell>
          <cell r="O47">
            <v>26267</v>
          </cell>
        </row>
        <row r="48">
          <cell r="H48">
            <v>9262153</v>
          </cell>
          <cell r="I48" t="str">
            <v>Swanton Abbott Community Primary School</v>
          </cell>
          <cell r="J48">
            <v>78</v>
          </cell>
          <cell r="K48">
            <v>15419.25</v>
          </cell>
          <cell r="L48">
            <v>481124.23540000001</v>
          </cell>
          <cell r="M48">
            <v>1</v>
          </cell>
          <cell r="N48">
            <v>0</v>
          </cell>
          <cell r="O48">
            <v>15976</v>
          </cell>
        </row>
        <row r="49">
          <cell r="H49">
            <v>9262161</v>
          </cell>
          <cell r="I49" t="str">
            <v>St William's Primary School</v>
          </cell>
          <cell r="J49">
            <v>415</v>
          </cell>
          <cell r="K49">
            <v>31912</v>
          </cell>
          <cell r="L49">
            <v>1860231.3</v>
          </cell>
          <cell r="M49">
            <v>1</v>
          </cell>
          <cell r="N49">
            <v>0</v>
          </cell>
          <cell r="O49">
            <v>59927</v>
          </cell>
        </row>
        <row r="50">
          <cell r="H50">
            <v>9262167</v>
          </cell>
          <cell r="I50" t="str">
            <v>Trowse Primary School</v>
          </cell>
          <cell r="J50">
            <v>167</v>
          </cell>
          <cell r="K50">
            <v>39695.360000000001</v>
          </cell>
          <cell r="L50">
            <v>803557.3432</v>
          </cell>
          <cell r="M50">
            <v>1</v>
          </cell>
          <cell r="N50">
            <v>0</v>
          </cell>
          <cell r="O50">
            <v>27087</v>
          </cell>
        </row>
        <row r="51">
          <cell r="H51">
            <v>9262168</v>
          </cell>
          <cell r="I51" t="str">
            <v>Tunstead Primary School</v>
          </cell>
          <cell r="J51">
            <v>87</v>
          </cell>
          <cell r="K51">
            <v>11531</v>
          </cell>
          <cell r="L51">
            <v>464544.5575</v>
          </cell>
          <cell r="M51">
            <v>1</v>
          </cell>
          <cell r="N51">
            <v>0</v>
          </cell>
          <cell r="O51">
            <v>15591</v>
          </cell>
        </row>
        <row r="52">
          <cell r="H52">
            <v>9262180</v>
          </cell>
          <cell r="I52" t="str">
            <v>Woodton Primary School</v>
          </cell>
          <cell r="J52">
            <v>57</v>
          </cell>
          <cell r="K52">
            <v>7132.05</v>
          </cell>
          <cell r="L52">
            <v>403638.35440000001</v>
          </cell>
          <cell r="M52">
            <v>1</v>
          </cell>
          <cell r="N52">
            <v>0</v>
          </cell>
          <cell r="O52">
            <v>12541</v>
          </cell>
        </row>
        <row r="53">
          <cell r="H53">
            <v>9262184</v>
          </cell>
          <cell r="I53" t="str">
            <v>Browick Road Primary and Nursery School</v>
          </cell>
          <cell r="J53">
            <v>210</v>
          </cell>
          <cell r="K53">
            <v>26242.5</v>
          </cell>
          <cell r="L53">
            <v>977059.23629999999</v>
          </cell>
          <cell r="M53">
            <v>1</v>
          </cell>
          <cell r="N53">
            <v>0</v>
          </cell>
          <cell r="O53">
            <v>32932</v>
          </cell>
        </row>
        <row r="54">
          <cell r="H54">
            <v>9262219</v>
          </cell>
          <cell r="I54" t="str">
            <v>Sacred Heart Catholic Voluntary Aided Primary School</v>
          </cell>
          <cell r="J54">
            <v>102</v>
          </cell>
          <cell r="K54">
            <v>13795.4</v>
          </cell>
          <cell r="L54">
            <v>577011.92299999995</v>
          </cell>
          <cell r="M54">
            <v>1</v>
          </cell>
          <cell r="N54">
            <v>0</v>
          </cell>
          <cell r="O54">
            <v>20704</v>
          </cell>
        </row>
        <row r="55">
          <cell r="H55">
            <v>9262220</v>
          </cell>
          <cell r="I55" t="str">
            <v>Terrington St John Primary School</v>
          </cell>
          <cell r="J55">
            <v>69</v>
          </cell>
          <cell r="K55">
            <v>5968.5</v>
          </cell>
          <cell r="L55">
            <v>432954.07890000002</v>
          </cell>
          <cell r="M55">
            <v>1</v>
          </cell>
          <cell r="N55">
            <v>0</v>
          </cell>
          <cell r="O55">
            <v>14593</v>
          </cell>
        </row>
        <row r="56">
          <cell r="H56">
            <v>9262223</v>
          </cell>
          <cell r="I56" t="str">
            <v>Tilney St Lawrence Community Primary School</v>
          </cell>
          <cell r="J56">
            <v>91</v>
          </cell>
          <cell r="K56">
            <v>9514.75</v>
          </cell>
          <cell r="L56">
            <v>520490.52779999998</v>
          </cell>
          <cell r="M56">
            <v>1</v>
          </cell>
          <cell r="N56">
            <v>0</v>
          </cell>
          <cell r="O56">
            <v>18459</v>
          </cell>
        </row>
        <row r="57">
          <cell r="H57">
            <v>9262228</v>
          </cell>
          <cell r="I57" t="str">
            <v>Walpole Highway Primary School</v>
          </cell>
          <cell r="J57">
            <v>45</v>
          </cell>
          <cell r="K57">
            <v>6383.55</v>
          </cell>
          <cell r="L57">
            <v>347389.90950000001</v>
          </cell>
          <cell r="M57">
            <v>1</v>
          </cell>
          <cell r="N57">
            <v>0</v>
          </cell>
          <cell r="O57">
            <v>11841</v>
          </cell>
        </row>
        <row r="58">
          <cell r="H58">
            <v>9262229</v>
          </cell>
          <cell r="I58" t="str">
            <v>Watlington Community Primary School</v>
          </cell>
          <cell r="J58">
            <v>171</v>
          </cell>
          <cell r="K58">
            <v>13548</v>
          </cell>
          <cell r="L58">
            <v>808200.1557</v>
          </cell>
          <cell r="M58">
            <v>1</v>
          </cell>
          <cell r="N58">
            <v>0</v>
          </cell>
          <cell r="O58">
            <v>28291</v>
          </cell>
        </row>
        <row r="59">
          <cell r="H59">
            <v>9262233</v>
          </cell>
          <cell r="I59" t="str">
            <v>West Walton Community Primary School</v>
          </cell>
          <cell r="J59">
            <v>209</v>
          </cell>
          <cell r="K59">
            <v>10654.75</v>
          </cell>
          <cell r="L59">
            <v>966657.67059999995</v>
          </cell>
          <cell r="M59">
            <v>1</v>
          </cell>
          <cell r="N59">
            <v>0</v>
          </cell>
          <cell r="O59">
            <v>34269</v>
          </cell>
        </row>
        <row r="60">
          <cell r="H60">
            <v>9262240</v>
          </cell>
          <cell r="I60" t="str">
            <v>Spixworth Infant School</v>
          </cell>
          <cell r="J60">
            <v>116</v>
          </cell>
          <cell r="K60">
            <v>15301.25</v>
          </cell>
          <cell r="L60">
            <v>578992.60470000003</v>
          </cell>
          <cell r="M60">
            <v>1</v>
          </cell>
          <cell r="N60">
            <v>0</v>
          </cell>
          <cell r="O60">
            <v>19666</v>
          </cell>
        </row>
        <row r="61">
          <cell r="H61">
            <v>9262245</v>
          </cell>
          <cell r="I61" t="str">
            <v>West Winch Primary School</v>
          </cell>
          <cell r="J61">
            <v>214</v>
          </cell>
          <cell r="K61">
            <v>18197.5</v>
          </cell>
          <cell r="L61">
            <v>960867.5</v>
          </cell>
          <cell r="M61">
            <v>1</v>
          </cell>
          <cell r="N61">
            <v>0</v>
          </cell>
          <cell r="O61">
            <v>33616</v>
          </cell>
        </row>
        <row r="62">
          <cell r="H62">
            <v>9262249</v>
          </cell>
          <cell r="I62" t="str">
            <v>South Wootton Infant School</v>
          </cell>
          <cell r="J62">
            <v>175</v>
          </cell>
          <cell r="K62">
            <v>10280.5</v>
          </cell>
          <cell r="L62">
            <v>798061.29189999995</v>
          </cell>
          <cell r="M62">
            <v>1</v>
          </cell>
          <cell r="N62">
            <v>0</v>
          </cell>
          <cell r="O62">
            <v>26271</v>
          </cell>
        </row>
        <row r="63">
          <cell r="H63">
            <v>9262251</v>
          </cell>
          <cell r="I63" t="str">
            <v>Cecil Gowing Infant School</v>
          </cell>
          <cell r="J63">
            <v>161</v>
          </cell>
          <cell r="K63">
            <v>25978.25</v>
          </cell>
          <cell r="L63">
            <v>783929.14029999997</v>
          </cell>
          <cell r="M63">
            <v>1</v>
          </cell>
          <cell r="N63">
            <v>0</v>
          </cell>
          <cell r="O63">
            <v>25853</v>
          </cell>
        </row>
        <row r="64">
          <cell r="H64">
            <v>9262252</v>
          </cell>
          <cell r="I64" t="str">
            <v>Redcastle Family School</v>
          </cell>
          <cell r="J64">
            <v>219</v>
          </cell>
          <cell r="K64">
            <v>21079.5</v>
          </cell>
          <cell r="L64">
            <v>1111305.3437000001</v>
          </cell>
          <cell r="M64">
            <v>1</v>
          </cell>
          <cell r="N64">
            <v>0</v>
          </cell>
          <cell r="O64">
            <v>40763</v>
          </cell>
        </row>
        <row r="65">
          <cell r="H65">
            <v>9262253</v>
          </cell>
          <cell r="I65" t="str">
            <v>Fairstead Community Primary and Nursery School</v>
          </cell>
          <cell r="J65">
            <v>393</v>
          </cell>
          <cell r="K65">
            <v>32425.5</v>
          </cell>
          <cell r="L65">
            <v>1939538.6976999999</v>
          </cell>
          <cell r="M65">
            <v>1</v>
          </cell>
          <cell r="N65">
            <v>0</v>
          </cell>
          <cell r="O65">
            <v>66357</v>
          </cell>
        </row>
        <row r="66">
          <cell r="H66">
            <v>9262259</v>
          </cell>
          <cell r="I66" t="str">
            <v>Suffield Park Infant and Nursery School, Cromer</v>
          </cell>
          <cell r="J66">
            <v>168</v>
          </cell>
          <cell r="K66">
            <v>48348.5</v>
          </cell>
          <cell r="L66">
            <v>859386.44440000004</v>
          </cell>
          <cell r="M66">
            <v>1</v>
          </cell>
          <cell r="N66">
            <v>0</v>
          </cell>
          <cell r="O66">
            <v>27414</v>
          </cell>
        </row>
        <row r="67">
          <cell r="H67">
            <v>9262261</v>
          </cell>
          <cell r="I67" t="str">
            <v>Brundall Primary School</v>
          </cell>
          <cell r="J67">
            <v>296</v>
          </cell>
          <cell r="K67">
            <v>31125.25</v>
          </cell>
          <cell r="L67">
            <v>1336154.45</v>
          </cell>
          <cell r="M67">
            <v>1</v>
          </cell>
          <cell r="N67">
            <v>0</v>
          </cell>
          <cell r="O67">
            <v>43894</v>
          </cell>
        </row>
        <row r="68">
          <cell r="H68">
            <v>9262263</v>
          </cell>
          <cell r="I68" t="str">
            <v>Stoke Holy Cross Primary School</v>
          </cell>
          <cell r="J68">
            <v>205</v>
          </cell>
          <cell r="K68">
            <v>23816.5</v>
          </cell>
          <cell r="L68">
            <v>938065.63679999998</v>
          </cell>
          <cell r="M68">
            <v>1</v>
          </cell>
          <cell r="N68">
            <v>0</v>
          </cell>
          <cell r="O68">
            <v>31193</v>
          </cell>
        </row>
        <row r="69">
          <cell r="H69">
            <v>9262264</v>
          </cell>
          <cell r="I69" t="str">
            <v>Bure Valley School</v>
          </cell>
          <cell r="J69">
            <v>245</v>
          </cell>
          <cell r="K69">
            <v>9262.2000000000007</v>
          </cell>
          <cell r="L69">
            <v>1112578.5333</v>
          </cell>
          <cell r="M69">
            <v>1</v>
          </cell>
          <cell r="N69">
            <v>0</v>
          </cell>
          <cell r="O69">
            <v>39489</v>
          </cell>
        </row>
        <row r="70">
          <cell r="H70">
            <v>9262265</v>
          </cell>
          <cell r="I70" t="str">
            <v>Woodland View Junior School</v>
          </cell>
          <cell r="J70">
            <v>139</v>
          </cell>
          <cell r="K70">
            <v>21498.75</v>
          </cell>
          <cell r="L70">
            <v>674848.75659999996</v>
          </cell>
          <cell r="M70">
            <v>1</v>
          </cell>
          <cell r="N70">
            <v>0</v>
          </cell>
          <cell r="O70">
            <v>22923</v>
          </cell>
        </row>
        <row r="71">
          <cell r="H71">
            <v>9262266</v>
          </cell>
          <cell r="I71" t="str">
            <v>Falcon Junior School</v>
          </cell>
          <cell r="J71">
            <v>430</v>
          </cell>
          <cell r="K71">
            <v>28295.75</v>
          </cell>
          <cell r="L71">
            <v>1930607.4069999999</v>
          </cell>
          <cell r="M71">
            <v>1</v>
          </cell>
          <cell r="N71">
            <v>0</v>
          </cell>
          <cell r="O71">
            <v>64832</v>
          </cell>
        </row>
        <row r="72">
          <cell r="H72">
            <v>9262267</v>
          </cell>
          <cell r="I72" t="str">
            <v>White Woman Lane Junior School</v>
          </cell>
          <cell r="J72">
            <v>346</v>
          </cell>
          <cell r="K72">
            <v>26007.5</v>
          </cell>
          <cell r="L72">
            <v>1550137.5</v>
          </cell>
          <cell r="M72">
            <v>1</v>
          </cell>
          <cell r="N72">
            <v>0</v>
          </cell>
          <cell r="O72">
            <v>52548</v>
          </cell>
        </row>
        <row r="73">
          <cell r="H73">
            <v>9262272</v>
          </cell>
          <cell r="I73" t="str">
            <v>Ormesby Village Junior School</v>
          </cell>
          <cell r="J73">
            <v>138</v>
          </cell>
          <cell r="K73">
            <v>19206.75</v>
          </cell>
          <cell r="L73">
            <v>694466.66350000002</v>
          </cell>
          <cell r="M73">
            <v>1</v>
          </cell>
          <cell r="N73">
            <v>0</v>
          </cell>
          <cell r="O73">
            <v>24572</v>
          </cell>
        </row>
        <row r="74">
          <cell r="H74">
            <v>9262274</v>
          </cell>
          <cell r="I74" t="str">
            <v>Hethersett, Woodside Primary &amp; Nursery School</v>
          </cell>
          <cell r="J74">
            <v>406</v>
          </cell>
          <cell r="K74">
            <v>103326</v>
          </cell>
          <cell r="L74">
            <v>1891756</v>
          </cell>
          <cell r="M74">
            <v>1</v>
          </cell>
          <cell r="N74">
            <v>0</v>
          </cell>
          <cell r="O74">
            <v>58128</v>
          </cell>
        </row>
        <row r="75">
          <cell r="H75">
            <v>9262279</v>
          </cell>
          <cell r="I75" t="str">
            <v>St John's Community Primary School and Nursery</v>
          </cell>
          <cell r="J75">
            <v>207</v>
          </cell>
          <cell r="K75">
            <v>24960.25</v>
          </cell>
          <cell r="L75">
            <v>989530.40390000003</v>
          </cell>
          <cell r="M75">
            <v>1</v>
          </cell>
          <cell r="N75">
            <v>0</v>
          </cell>
          <cell r="O75">
            <v>34343</v>
          </cell>
        </row>
        <row r="76">
          <cell r="H76">
            <v>9262281</v>
          </cell>
          <cell r="I76" t="str">
            <v>Ashleigh Primary School and Nursery, Wymondham</v>
          </cell>
          <cell r="J76">
            <v>435</v>
          </cell>
          <cell r="K76">
            <v>74112</v>
          </cell>
          <cell r="L76">
            <v>1990287</v>
          </cell>
          <cell r="M76">
            <v>1</v>
          </cell>
          <cell r="N76">
            <v>0</v>
          </cell>
          <cell r="O76">
            <v>61371</v>
          </cell>
        </row>
        <row r="77">
          <cell r="H77">
            <v>9262287</v>
          </cell>
          <cell r="I77" t="str">
            <v>Attleborough Primary School</v>
          </cell>
          <cell r="J77">
            <v>370</v>
          </cell>
          <cell r="K77">
            <v>52819.4</v>
          </cell>
          <cell r="L77">
            <v>1682669.4</v>
          </cell>
          <cell r="M77">
            <v>1</v>
          </cell>
          <cell r="N77">
            <v>0</v>
          </cell>
          <cell r="O77">
            <v>54884</v>
          </cell>
        </row>
        <row r="78">
          <cell r="H78">
            <v>9262291</v>
          </cell>
          <cell r="I78" t="str">
            <v>Avenue Junior School</v>
          </cell>
          <cell r="J78">
            <v>475</v>
          </cell>
          <cell r="K78">
            <v>25984.75</v>
          </cell>
          <cell r="L78">
            <v>2118359.75</v>
          </cell>
          <cell r="M78">
            <v>1</v>
          </cell>
          <cell r="N78">
            <v>0</v>
          </cell>
          <cell r="O78">
            <v>69563</v>
          </cell>
        </row>
        <row r="79">
          <cell r="H79">
            <v>9262295</v>
          </cell>
          <cell r="I79" t="str">
            <v>Magdalen Gates Primary School and Nursery</v>
          </cell>
          <cell r="J79">
            <v>204</v>
          </cell>
          <cell r="K79">
            <v>20169.5</v>
          </cell>
          <cell r="L79">
            <v>1047838.5559</v>
          </cell>
          <cell r="M79">
            <v>1</v>
          </cell>
          <cell r="N79">
            <v>0</v>
          </cell>
          <cell r="O79">
            <v>35650</v>
          </cell>
        </row>
        <row r="80">
          <cell r="H80">
            <v>9262300</v>
          </cell>
          <cell r="I80" t="str">
            <v>Colman Junior School</v>
          </cell>
          <cell r="J80">
            <v>233</v>
          </cell>
          <cell r="K80">
            <v>27775.5</v>
          </cell>
          <cell r="L80">
            <v>1142835.7211</v>
          </cell>
          <cell r="M80">
            <v>1</v>
          </cell>
          <cell r="N80">
            <v>0</v>
          </cell>
          <cell r="O80">
            <v>39621</v>
          </cell>
        </row>
        <row r="81">
          <cell r="H81">
            <v>9262301</v>
          </cell>
          <cell r="I81" t="str">
            <v>Colman Infant School</v>
          </cell>
          <cell r="J81">
            <v>162</v>
          </cell>
          <cell r="K81">
            <v>20324.25</v>
          </cell>
          <cell r="L81">
            <v>837280.81519999995</v>
          </cell>
          <cell r="M81">
            <v>1</v>
          </cell>
          <cell r="N81">
            <v>0</v>
          </cell>
          <cell r="O81">
            <v>27740</v>
          </cell>
        </row>
        <row r="82">
          <cell r="H82">
            <v>9262317</v>
          </cell>
          <cell r="I82" t="str">
            <v>West Earlham Infant and Nursery School</v>
          </cell>
          <cell r="J82">
            <v>170</v>
          </cell>
          <cell r="K82">
            <v>23558.75</v>
          </cell>
          <cell r="L82">
            <v>1076750.0416999999</v>
          </cell>
          <cell r="M82">
            <v>1</v>
          </cell>
          <cell r="N82">
            <v>0</v>
          </cell>
          <cell r="O82">
            <v>32540</v>
          </cell>
        </row>
        <row r="83">
          <cell r="H83">
            <v>9262321</v>
          </cell>
          <cell r="I83" t="str">
            <v>West Earlham Junior School</v>
          </cell>
          <cell r="J83">
            <v>236</v>
          </cell>
          <cell r="K83">
            <v>27267.25</v>
          </cell>
          <cell r="L83">
            <v>1324510.517</v>
          </cell>
          <cell r="M83">
            <v>1</v>
          </cell>
          <cell r="N83">
            <v>0</v>
          </cell>
          <cell r="O83">
            <v>44242</v>
          </cell>
        </row>
        <row r="84">
          <cell r="H84">
            <v>9262344</v>
          </cell>
          <cell r="I84" t="str">
            <v>St George's Primary &amp; Nursery School, Great Yarmouth</v>
          </cell>
          <cell r="J84">
            <v>206</v>
          </cell>
          <cell r="K84">
            <v>22313.5</v>
          </cell>
          <cell r="L84">
            <v>1237203.6535</v>
          </cell>
          <cell r="M84">
            <v>1</v>
          </cell>
          <cell r="N84">
            <v>0</v>
          </cell>
          <cell r="O84">
            <v>42960</v>
          </cell>
        </row>
        <row r="85">
          <cell r="H85">
            <v>9262346</v>
          </cell>
          <cell r="I85" t="str">
            <v>North Denes Primary School and Nursery</v>
          </cell>
          <cell r="J85">
            <v>366</v>
          </cell>
          <cell r="K85">
            <v>35493</v>
          </cell>
          <cell r="L85">
            <v>1896349.0566</v>
          </cell>
          <cell r="M85">
            <v>1</v>
          </cell>
          <cell r="N85">
            <v>0</v>
          </cell>
          <cell r="O85">
            <v>63872</v>
          </cell>
        </row>
        <row r="86">
          <cell r="H86">
            <v>9262357</v>
          </cell>
          <cell r="I86" t="str">
            <v>Hillside Primary School</v>
          </cell>
          <cell r="J86">
            <v>209</v>
          </cell>
          <cell r="K86">
            <v>23107</v>
          </cell>
          <cell r="L86">
            <v>960565.29619999998</v>
          </cell>
          <cell r="M86">
            <v>1</v>
          </cell>
          <cell r="N86">
            <v>0</v>
          </cell>
          <cell r="O86">
            <v>32189</v>
          </cell>
        </row>
        <row r="87">
          <cell r="H87">
            <v>9262361</v>
          </cell>
          <cell r="I87" t="str">
            <v>Kinsale Infant School</v>
          </cell>
          <cell r="J87">
            <v>132</v>
          </cell>
          <cell r="K87">
            <v>17936</v>
          </cell>
          <cell r="L87">
            <v>657998.34860000003</v>
          </cell>
          <cell r="M87">
            <v>1</v>
          </cell>
          <cell r="N87">
            <v>0</v>
          </cell>
          <cell r="O87">
            <v>22610</v>
          </cell>
        </row>
        <row r="88">
          <cell r="H88">
            <v>9262367</v>
          </cell>
          <cell r="I88" t="str">
            <v>Dereham, Toftwood Community Junior School</v>
          </cell>
          <cell r="J88">
            <v>345</v>
          </cell>
          <cell r="K88">
            <v>33978</v>
          </cell>
          <cell r="L88">
            <v>1553703</v>
          </cell>
          <cell r="M88">
            <v>1</v>
          </cell>
          <cell r="N88">
            <v>0</v>
          </cell>
          <cell r="O88">
            <v>50765</v>
          </cell>
        </row>
        <row r="89">
          <cell r="H89">
            <v>9262368</v>
          </cell>
          <cell r="I89" t="str">
            <v>John of Gaunt Infant and Nursery School</v>
          </cell>
          <cell r="J89">
            <v>143</v>
          </cell>
          <cell r="K89">
            <v>4516.95</v>
          </cell>
          <cell r="L89">
            <v>709476.36270000006</v>
          </cell>
          <cell r="M89">
            <v>1</v>
          </cell>
          <cell r="N89">
            <v>0</v>
          </cell>
          <cell r="O89">
            <v>23815</v>
          </cell>
        </row>
        <row r="90">
          <cell r="H90">
            <v>9262371</v>
          </cell>
          <cell r="I90" t="str">
            <v>Mulbarton Primary School</v>
          </cell>
          <cell r="J90">
            <v>441</v>
          </cell>
          <cell r="K90">
            <v>36082.25</v>
          </cell>
          <cell r="L90">
            <v>1978687.25</v>
          </cell>
          <cell r="M90">
            <v>1</v>
          </cell>
          <cell r="N90">
            <v>0</v>
          </cell>
          <cell r="O90">
            <v>61773</v>
          </cell>
        </row>
        <row r="91">
          <cell r="H91">
            <v>9262377</v>
          </cell>
          <cell r="I91" t="str">
            <v>Drake Primary School</v>
          </cell>
          <cell r="J91">
            <v>423</v>
          </cell>
          <cell r="K91">
            <v>24341.75</v>
          </cell>
          <cell r="L91">
            <v>1887656.75</v>
          </cell>
          <cell r="M91">
            <v>1</v>
          </cell>
          <cell r="N91">
            <v>0</v>
          </cell>
          <cell r="O91">
            <v>59735</v>
          </cell>
        </row>
        <row r="92">
          <cell r="H92">
            <v>9262382</v>
          </cell>
          <cell r="I92" t="str">
            <v>Sparhawk Infant School &amp; Nursery</v>
          </cell>
          <cell r="J92">
            <v>164</v>
          </cell>
          <cell r="K92">
            <v>23099.5</v>
          </cell>
          <cell r="L92">
            <v>768300.91429999995</v>
          </cell>
          <cell r="M92">
            <v>1</v>
          </cell>
          <cell r="N92">
            <v>0</v>
          </cell>
          <cell r="O92">
            <v>25066</v>
          </cell>
        </row>
        <row r="93">
          <cell r="H93">
            <v>9262383</v>
          </cell>
          <cell r="I93" t="str">
            <v>Mundesley Junior School</v>
          </cell>
          <cell r="J93">
            <v>108</v>
          </cell>
          <cell r="K93">
            <v>16567.5</v>
          </cell>
          <cell r="L93">
            <v>576076.77870000002</v>
          </cell>
          <cell r="M93">
            <v>1</v>
          </cell>
          <cell r="N93">
            <v>0</v>
          </cell>
          <cell r="O93">
            <v>20274</v>
          </cell>
        </row>
        <row r="94">
          <cell r="H94">
            <v>9262409</v>
          </cell>
          <cell r="I94" t="str">
            <v>St Mary's Community Primary School, Beetley</v>
          </cell>
          <cell r="J94">
            <v>182</v>
          </cell>
          <cell r="K94">
            <v>15558.25</v>
          </cell>
          <cell r="L94">
            <v>833426.34600000002</v>
          </cell>
          <cell r="M94">
            <v>1</v>
          </cell>
          <cell r="N94">
            <v>0</v>
          </cell>
          <cell r="O94">
            <v>29184</v>
          </cell>
        </row>
        <row r="95">
          <cell r="H95">
            <v>9262411</v>
          </cell>
          <cell r="I95" t="str">
            <v>Downham Market, Hillcrest Primary School</v>
          </cell>
          <cell r="J95">
            <v>463</v>
          </cell>
          <cell r="K95">
            <v>73588</v>
          </cell>
          <cell r="L95">
            <v>2126650.1826999998</v>
          </cell>
          <cell r="M95">
            <v>1</v>
          </cell>
          <cell r="N95">
            <v>0</v>
          </cell>
          <cell r="O95">
            <v>70215</v>
          </cell>
        </row>
        <row r="96">
          <cell r="H96">
            <v>9262415</v>
          </cell>
          <cell r="I96" t="str">
            <v>Coltishall Primary School</v>
          </cell>
          <cell r="J96">
            <v>201</v>
          </cell>
          <cell r="K96">
            <v>21698.25</v>
          </cell>
          <cell r="L96">
            <v>909847.99199999997</v>
          </cell>
          <cell r="M96">
            <v>1</v>
          </cell>
          <cell r="N96">
            <v>0</v>
          </cell>
          <cell r="O96">
            <v>31029</v>
          </cell>
        </row>
        <row r="97">
          <cell r="H97">
            <v>9262416</v>
          </cell>
          <cell r="I97" t="str">
            <v>Chapel Break Infant School</v>
          </cell>
          <cell r="J97">
            <v>177</v>
          </cell>
          <cell r="K97">
            <v>19814.75</v>
          </cell>
          <cell r="L97">
            <v>881548.33059999999</v>
          </cell>
          <cell r="M97">
            <v>1</v>
          </cell>
          <cell r="N97">
            <v>0</v>
          </cell>
          <cell r="O97">
            <v>29525</v>
          </cell>
        </row>
        <row r="98">
          <cell r="H98">
            <v>9262417</v>
          </cell>
          <cell r="I98" t="str">
            <v>East Harling Primary School and Nursery</v>
          </cell>
          <cell r="J98">
            <v>209</v>
          </cell>
          <cell r="K98">
            <v>4065.9</v>
          </cell>
          <cell r="L98">
            <v>944846.42180000001</v>
          </cell>
          <cell r="M98">
            <v>1</v>
          </cell>
          <cell r="N98">
            <v>0</v>
          </cell>
          <cell r="O98">
            <v>33645</v>
          </cell>
        </row>
        <row r="99">
          <cell r="H99">
            <v>9262420</v>
          </cell>
          <cell r="I99" t="str">
            <v>Terrington St Clement Community School</v>
          </cell>
          <cell r="J99">
            <v>316</v>
          </cell>
          <cell r="K99">
            <v>34187.5</v>
          </cell>
          <cell r="L99">
            <v>1455417.0146999999</v>
          </cell>
          <cell r="M99">
            <v>1</v>
          </cell>
          <cell r="N99">
            <v>0</v>
          </cell>
          <cell r="O99">
            <v>50330</v>
          </cell>
        </row>
        <row r="100">
          <cell r="H100">
            <v>9263000</v>
          </cell>
          <cell r="I100" t="str">
            <v>Acle St Edmund Voluntary Controlled Primary School</v>
          </cell>
          <cell r="J100">
            <v>180</v>
          </cell>
          <cell r="K100">
            <v>18708.5</v>
          </cell>
          <cell r="L100">
            <v>861304.43099999998</v>
          </cell>
          <cell r="M100">
            <v>1</v>
          </cell>
          <cell r="N100">
            <v>0</v>
          </cell>
          <cell r="O100">
            <v>31130</v>
          </cell>
        </row>
        <row r="101">
          <cell r="H101">
            <v>9263003</v>
          </cell>
          <cell r="I101" t="str">
            <v>Ashill Voluntary Controlled Primary School</v>
          </cell>
          <cell r="J101">
            <v>107</v>
          </cell>
          <cell r="K101">
            <v>18806.25</v>
          </cell>
          <cell r="L101">
            <v>570751.01150000002</v>
          </cell>
          <cell r="M101">
            <v>1</v>
          </cell>
          <cell r="N101">
            <v>0</v>
          </cell>
          <cell r="O101">
            <v>18907</v>
          </cell>
        </row>
        <row r="102">
          <cell r="H102">
            <v>9263004</v>
          </cell>
          <cell r="I102" t="str">
            <v>St Michael's Church of England VA Primary and Nursery School</v>
          </cell>
          <cell r="J102">
            <v>134</v>
          </cell>
          <cell r="K102">
            <v>2161.75</v>
          </cell>
          <cell r="L102">
            <v>645986.68799999997</v>
          </cell>
          <cell r="M102">
            <v>1</v>
          </cell>
          <cell r="N102">
            <v>0</v>
          </cell>
          <cell r="O102">
            <v>23056</v>
          </cell>
        </row>
        <row r="103">
          <cell r="H103">
            <v>9263027</v>
          </cell>
          <cell r="I103" t="str">
            <v>Ellingham VC Primary School</v>
          </cell>
          <cell r="J103">
            <v>102</v>
          </cell>
          <cell r="K103">
            <v>14786.5</v>
          </cell>
          <cell r="L103">
            <v>534138.03419999999</v>
          </cell>
          <cell r="M103">
            <v>1</v>
          </cell>
          <cell r="N103">
            <v>0</v>
          </cell>
          <cell r="O103">
            <v>18416</v>
          </cell>
        </row>
        <row r="104">
          <cell r="H104">
            <v>9263028</v>
          </cell>
          <cell r="I104" t="str">
            <v>Erpingham Voluntary Controlled Church of England Primary School</v>
          </cell>
          <cell r="J104">
            <v>55</v>
          </cell>
          <cell r="K104">
            <v>5012.8</v>
          </cell>
          <cell r="L104">
            <v>389232.90500000003</v>
          </cell>
          <cell r="M104">
            <v>1</v>
          </cell>
          <cell r="N104">
            <v>0</v>
          </cell>
          <cell r="O104">
            <v>11367</v>
          </cell>
        </row>
        <row r="105">
          <cell r="H105">
            <v>9263030</v>
          </cell>
          <cell r="I105" t="str">
            <v>Edmund de Moundeford VC Primary School, Feltwell</v>
          </cell>
          <cell r="J105">
            <v>169</v>
          </cell>
          <cell r="K105">
            <v>24806.25</v>
          </cell>
          <cell r="L105">
            <v>809038.42920000001</v>
          </cell>
          <cell r="M105">
            <v>1</v>
          </cell>
          <cell r="N105">
            <v>0</v>
          </cell>
          <cell r="O105">
            <v>27637</v>
          </cell>
        </row>
        <row r="106">
          <cell r="H106">
            <v>9263037</v>
          </cell>
          <cell r="I106" t="str">
            <v>Happisburgh Primary and Early Years School</v>
          </cell>
          <cell r="J106">
            <v>74</v>
          </cell>
          <cell r="K106">
            <v>3461.25</v>
          </cell>
          <cell r="L106">
            <v>461051.89429999999</v>
          </cell>
          <cell r="M106">
            <v>1</v>
          </cell>
          <cell r="N106">
            <v>0</v>
          </cell>
          <cell r="O106">
            <v>15188</v>
          </cell>
        </row>
        <row r="107">
          <cell r="H107">
            <v>9263038</v>
          </cell>
          <cell r="I107" t="str">
            <v>Hapton Church of England Voluntary Aided Primary School</v>
          </cell>
          <cell r="J107">
            <v>33</v>
          </cell>
          <cell r="K107">
            <v>621.70000000000005</v>
          </cell>
          <cell r="L107">
            <v>279384.17629999999</v>
          </cell>
          <cell r="M107">
            <v>1</v>
          </cell>
          <cell r="N107">
            <v>0</v>
          </cell>
          <cell r="O107">
            <v>9685</v>
          </cell>
        </row>
        <row r="108">
          <cell r="H108">
            <v>9263041</v>
          </cell>
          <cell r="I108" t="str">
            <v>Hainford VC Primary School</v>
          </cell>
          <cell r="J108">
            <v>72</v>
          </cell>
          <cell r="K108">
            <v>7206.76</v>
          </cell>
          <cell r="L108">
            <v>410168.66859999998</v>
          </cell>
          <cell r="M108">
            <v>1</v>
          </cell>
          <cell r="N108">
            <v>0</v>
          </cell>
          <cell r="O108">
            <v>14326</v>
          </cell>
        </row>
        <row r="109">
          <cell r="H109">
            <v>9263043</v>
          </cell>
          <cell r="I109" t="str">
            <v>Hethersett VC Primary School</v>
          </cell>
          <cell r="J109">
            <v>267</v>
          </cell>
          <cell r="K109">
            <v>30241.279999999999</v>
          </cell>
          <cell r="L109">
            <v>1221168.5289</v>
          </cell>
          <cell r="M109">
            <v>1</v>
          </cell>
          <cell r="N109">
            <v>0</v>
          </cell>
          <cell r="O109">
            <v>40235</v>
          </cell>
        </row>
        <row r="110">
          <cell r="H110">
            <v>9263045</v>
          </cell>
          <cell r="I110" t="str">
            <v>Hickling CofE VC Infant School</v>
          </cell>
          <cell r="J110">
            <v>20</v>
          </cell>
          <cell r="K110">
            <v>5511.8</v>
          </cell>
          <cell r="L110">
            <v>247040.18539999999</v>
          </cell>
          <cell r="M110">
            <v>1</v>
          </cell>
          <cell r="N110">
            <v>0</v>
          </cell>
          <cell r="O110">
            <v>6994</v>
          </cell>
        </row>
        <row r="111">
          <cell r="H111">
            <v>9263059</v>
          </cell>
          <cell r="I111" t="str">
            <v>North Elmham CEVA Primary School part of Flourish Federation</v>
          </cell>
          <cell r="J111">
            <v>56</v>
          </cell>
          <cell r="K111">
            <v>2259.9</v>
          </cell>
          <cell r="L111">
            <v>397502.2231</v>
          </cell>
          <cell r="M111">
            <v>1</v>
          </cell>
          <cell r="N111">
            <v>0</v>
          </cell>
          <cell r="O111">
            <v>12318</v>
          </cell>
        </row>
        <row r="112">
          <cell r="H112">
            <v>9263060</v>
          </cell>
          <cell r="I112" t="str">
            <v>Old Catton CofE VC Junior School</v>
          </cell>
          <cell r="J112">
            <v>194</v>
          </cell>
          <cell r="K112">
            <v>22336</v>
          </cell>
          <cell r="L112">
            <v>905842.44149999996</v>
          </cell>
          <cell r="M112">
            <v>1</v>
          </cell>
          <cell r="N112">
            <v>0</v>
          </cell>
          <cell r="O112">
            <v>30924</v>
          </cell>
        </row>
        <row r="113">
          <cell r="H113">
            <v>9263061</v>
          </cell>
          <cell r="I113" t="str">
            <v>Pulham Church of England Primary School</v>
          </cell>
          <cell r="J113">
            <v>126</v>
          </cell>
          <cell r="K113">
            <v>18922.75</v>
          </cell>
          <cell r="L113">
            <v>658948.25989999995</v>
          </cell>
          <cell r="M113">
            <v>1</v>
          </cell>
          <cell r="N113">
            <v>0</v>
          </cell>
          <cell r="O113">
            <v>23040</v>
          </cell>
        </row>
        <row r="114">
          <cell r="H114">
            <v>9263066</v>
          </cell>
          <cell r="I114" t="str">
            <v>Salhouse CofE Primary School</v>
          </cell>
          <cell r="J114">
            <v>139</v>
          </cell>
          <cell r="K114">
            <v>15802.5</v>
          </cell>
          <cell r="L114">
            <v>659050.65819999995</v>
          </cell>
          <cell r="M114">
            <v>1</v>
          </cell>
          <cell r="N114">
            <v>0</v>
          </cell>
          <cell r="O114">
            <v>22299</v>
          </cell>
        </row>
        <row r="115">
          <cell r="H115">
            <v>9263067</v>
          </cell>
          <cell r="I115" t="str">
            <v>Saxlingham Nethergate CofE VC Primary School</v>
          </cell>
          <cell r="J115">
            <v>66</v>
          </cell>
          <cell r="K115">
            <v>12263.75</v>
          </cell>
          <cell r="L115">
            <v>384174.63209999999</v>
          </cell>
          <cell r="M115">
            <v>1</v>
          </cell>
          <cell r="N115">
            <v>0</v>
          </cell>
          <cell r="O115">
            <v>13092</v>
          </cell>
        </row>
        <row r="116">
          <cell r="H116">
            <v>9263079</v>
          </cell>
          <cell r="I116" t="str">
            <v>Sutton CofE VC Infant School</v>
          </cell>
          <cell r="J116">
            <v>44</v>
          </cell>
          <cell r="K116">
            <v>9020.25</v>
          </cell>
          <cell r="L116">
            <v>305139.75199999998</v>
          </cell>
          <cell r="M116">
            <v>1</v>
          </cell>
          <cell r="N116">
            <v>0</v>
          </cell>
          <cell r="O116">
            <v>10578</v>
          </cell>
        </row>
        <row r="117">
          <cell r="H117">
            <v>9263081</v>
          </cell>
          <cell r="I117" t="str">
            <v>Heartwood CofE VC Primary  &amp; Nursery School</v>
          </cell>
          <cell r="J117">
            <v>193.5</v>
          </cell>
          <cell r="K117">
            <v>22216.5</v>
          </cell>
          <cell r="L117">
            <v>1054294.8621</v>
          </cell>
          <cell r="M117">
            <v>1</v>
          </cell>
          <cell r="N117">
            <v>0</v>
          </cell>
          <cell r="O117">
            <v>35426.022700000001</v>
          </cell>
        </row>
        <row r="118">
          <cell r="H118">
            <v>9263084</v>
          </cell>
          <cell r="I118" t="str">
            <v>Preston Church of England Voluntary Controlled Primary School</v>
          </cell>
          <cell r="J118">
            <v>127</v>
          </cell>
          <cell r="K118">
            <v>14543.75</v>
          </cell>
          <cell r="L118">
            <v>614571.58160000003</v>
          </cell>
          <cell r="M118">
            <v>1</v>
          </cell>
          <cell r="N118">
            <v>0</v>
          </cell>
          <cell r="O118">
            <v>22327</v>
          </cell>
        </row>
        <row r="119">
          <cell r="H119">
            <v>9263085</v>
          </cell>
          <cell r="I119" t="str">
            <v>Taverham VC CE Junior School</v>
          </cell>
          <cell r="J119">
            <v>433</v>
          </cell>
          <cell r="K119">
            <v>35770</v>
          </cell>
          <cell r="L119">
            <v>1944820.4166999999</v>
          </cell>
          <cell r="M119">
            <v>1</v>
          </cell>
          <cell r="N119">
            <v>0</v>
          </cell>
          <cell r="O119">
            <v>62277</v>
          </cell>
        </row>
        <row r="120">
          <cell r="H120">
            <v>9263088</v>
          </cell>
          <cell r="I120" t="str">
            <v>Thurton Primary School</v>
          </cell>
          <cell r="J120">
            <v>107</v>
          </cell>
          <cell r="K120">
            <v>19925.25</v>
          </cell>
          <cell r="L120">
            <v>551045.18799999997</v>
          </cell>
          <cell r="M120">
            <v>1</v>
          </cell>
          <cell r="N120">
            <v>0</v>
          </cell>
          <cell r="O120">
            <v>18491</v>
          </cell>
        </row>
        <row r="121">
          <cell r="H121">
            <v>9263094</v>
          </cell>
          <cell r="I121" t="str">
            <v>Worstead Church of England Primary School</v>
          </cell>
          <cell r="J121">
            <v>112</v>
          </cell>
          <cell r="K121">
            <v>2130.0500000000002</v>
          </cell>
          <cell r="L121">
            <v>562719.98809999996</v>
          </cell>
          <cell r="M121">
            <v>1</v>
          </cell>
          <cell r="N121">
            <v>0</v>
          </cell>
          <cell r="O121">
            <v>18566</v>
          </cell>
        </row>
        <row r="122">
          <cell r="H122">
            <v>9263096</v>
          </cell>
          <cell r="I122" t="str">
            <v>Scarning Voluntary Controlled Primary School</v>
          </cell>
          <cell r="J122">
            <v>407</v>
          </cell>
          <cell r="K122">
            <v>52452</v>
          </cell>
          <cell r="L122">
            <v>1847849.9990999999</v>
          </cell>
          <cell r="M122">
            <v>1</v>
          </cell>
          <cell r="N122">
            <v>0</v>
          </cell>
          <cell r="O122">
            <v>61471</v>
          </cell>
        </row>
        <row r="123">
          <cell r="H123">
            <v>9263100</v>
          </cell>
          <cell r="I123" t="str">
            <v>Denver Voluntary Controlled Primary School</v>
          </cell>
          <cell r="J123">
            <v>103</v>
          </cell>
          <cell r="K123">
            <v>16420.25</v>
          </cell>
          <cell r="L123">
            <v>534219.72120000003</v>
          </cell>
          <cell r="M123">
            <v>1</v>
          </cell>
          <cell r="N123">
            <v>0</v>
          </cell>
          <cell r="O123">
            <v>18431</v>
          </cell>
        </row>
        <row r="124">
          <cell r="H124">
            <v>9263119</v>
          </cell>
          <cell r="I124" t="str">
            <v>Fleggburgh CofE Primary School</v>
          </cell>
          <cell r="J124">
            <v>55</v>
          </cell>
          <cell r="K124">
            <v>5894.75</v>
          </cell>
          <cell r="L124">
            <v>356050.81679999997</v>
          </cell>
          <cell r="M124">
            <v>1</v>
          </cell>
          <cell r="N124">
            <v>0</v>
          </cell>
          <cell r="O124">
            <v>12095</v>
          </cell>
        </row>
        <row r="125">
          <cell r="H125">
            <v>9263120</v>
          </cell>
          <cell r="I125" t="str">
            <v>St Faiths CofE Primary School</v>
          </cell>
          <cell r="J125">
            <v>90</v>
          </cell>
          <cell r="K125">
            <v>12417</v>
          </cell>
          <cell r="L125">
            <v>483575.10399999999</v>
          </cell>
          <cell r="M125">
            <v>1</v>
          </cell>
          <cell r="N125">
            <v>0</v>
          </cell>
          <cell r="O125">
            <v>16780</v>
          </cell>
        </row>
        <row r="126">
          <cell r="H126">
            <v>9263121</v>
          </cell>
          <cell r="I126" t="str">
            <v>Swanton Morley VC Primary School</v>
          </cell>
          <cell r="J126">
            <v>181</v>
          </cell>
          <cell r="K126">
            <v>22066.25</v>
          </cell>
          <cell r="L126">
            <v>841984.26190000004</v>
          </cell>
          <cell r="M126">
            <v>1</v>
          </cell>
          <cell r="N126">
            <v>0</v>
          </cell>
          <cell r="O126">
            <v>28233</v>
          </cell>
        </row>
        <row r="127">
          <cell r="H127">
            <v>9263126</v>
          </cell>
          <cell r="I127" t="str">
            <v>Hindringham Church of England Voluntary Controlled Primary School</v>
          </cell>
          <cell r="J127">
            <v>17</v>
          </cell>
          <cell r="K127">
            <v>2819.3</v>
          </cell>
          <cell r="L127">
            <v>249408.31109999999</v>
          </cell>
          <cell r="M127">
            <v>1</v>
          </cell>
          <cell r="N127">
            <v>0</v>
          </cell>
          <cell r="O127">
            <v>6949</v>
          </cell>
        </row>
        <row r="128">
          <cell r="H128">
            <v>9263127</v>
          </cell>
          <cell r="I128" t="str">
            <v>Great Massingham CofE Primary School</v>
          </cell>
          <cell r="J128">
            <v>66</v>
          </cell>
          <cell r="K128">
            <v>5755.6</v>
          </cell>
          <cell r="L128">
            <v>404383.14500000002</v>
          </cell>
          <cell r="M128">
            <v>1</v>
          </cell>
          <cell r="N128">
            <v>0</v>
          </cell>
          <cell r="O128">
            <v>13716</v>
          </cell>
        </row>
        <row r="129">
          <cell r="H129">
            <v>9263131</v>
          </cell>
          <cell r="I129" t="str">
            <v>Neatishead Church of England Primary School</v>
          </cell>
          <cell r="J129">
            <v>64</v>
          </cell>
          <cell r="K129">
            <v>10754.3</v>
          </cell>
          <cell r="L129">
            <v>419215.0319</v>
          </cell>
          <cell r="M129">
            <v>1</v>
          </cell>
          <cell r="N129">
            <v>0</v>
          </cell>
          <cell r="O129">
            <v>13478</v>
          </cell>
        </row>
        <row r="130">
          <cell r="H130">
            <v>9263133</v>
          </cell>
          <cell r="I130" t="str">
            <v>Harpley CofE VC Primary School</v>
          </cell>
          <cell r="J130">
            <v>53</v>
          </cell>
          <cell r="K130">
            <v>8147</v>
          </cell>
          <cell r="L130">
            <v>392641.51309999998</v>
          </cell>
          <cell r="M130">
            <v>1</v>
          </cell>
          <cell r="N130">
            <v>0</v>
          </cell>
          <cell r="O130">
            <v>11961</v>
          </cell>
        </row>
        <row r="131">
          <cell r="H131">
            <v>9263136</v>
          </cell>
          <cell r="I131" t="str">
            <v>St Nicholas Priory CofE VA Primary School</v>
          </cell>
          <cell r="J131">
            <v>424</v>
          </cell>
          <cell r="K131">
            <v>7098.3</v>
          </cell>
          <cell r="L131">
            <v>2259038.8544000001</v>
          </cell>
          <cell r="M131">
            <v>1</v>
          </cell>
          <cell r="N131">
            <v>0</v>
          </cell>
          <cell r="O131">
            <v>77638</v>
          </cell>
        </row>
        <row r="132">
          <cell r="H132">
            <v>9263138</v>
          </cell>
          <cell r="I132" t="str">
            <v>Wreningham VC Primary School</v>
          </cell>
          <cell r="J132">
            <v>113</v>
          </cell>
          <cell r="K132">
            <v>4662</v>
          </cell>
          <cell r="L132">
            <v>545771.50430000003</v>
          </cell>
          <cell r="M132">
            <v>1</v>
          </cell>
          <cell r="N132">
            <v>0</v>
          </cell>
          <cell r="O132">
            <v>19205</v>
          </cell>
        </row>
        <row r="133">
          <cell r="H133">
            <v>9263139</v>
          </cell>
          <cell r="I133" t="str">
            <v>Brooke Voluntary Controlled Church of England Primary School</v>
          </cell>
          <cell r="J133">
            <v>140</v>
          </cell>
          <cell r="K133">
            <v>11281.5</v>
          </cell>
          <cell r="L133">
            <v>694638.22050000005</v>
          </cell>
          <cell r="M133">
            <v>1</v>
          </cell>
          <cell r="N133">
            <v>0</v>
          </cell>
          <cell r="O133">
            <v>23874</v>
          </cell>
        </row>
        <row r="134">
          <cell r="H134">
            <v>9263140</v>
          </cell>
          <cell r="I134" t="str">
            <v>Homefield VC CofE Primary School</v>
          </cell>
          <cell r="J134">
            <v>211</v>
          </cell>
          <cell r="K134">
            <v>18084.674999999999</v>
          </cell>
          <cell r="L134">
            <v>955859.97160000005</v>
          </cell>
          <cell r="M134">
            <v>1</v>
          </cell>
          <cell r="N134">
            <v>0</v>
          </cell>
          <cell r="O134">
            <v>32427</v>
          </cell>
        </row>
        <row r="135">
          <cell r="H135">
            <v>9263146</v>
          </cell>
          <cell r="I135" t="str">
            <v>Catfield Voluntary Controlled CofE Primary School</v>
          </cell>
          <cell r="J135">
            <v>69</v>
          </cell>
          <cell r="K135">
            <v>13004.75</v>
          </cell>
          <cell r="L135">
            <v>428276.04599999997</v>
          </cell>
          <cell r="M135">
            <v>1</v>
          </cell>
          <cell r="N135">
            <v>0</v>
          </cell>
          <cell r="O135">
            <v>14697</v>
          </cell>
        </row>
        <row r="136">
          <cell r="H136">
            <v>9263152</v>
          </cell>
          <cell r="I136" t="str">
            <v>Drayton CofE Junior School</v>
          </cell>
          <cell r="J136">
            <v>332</v>
          </cell>
          <cell r="K136">
            <v>36261</v>
          </cell>
          <cell r="L136">
            <v>1499842.22</v>
          </cell>
          <cell r="M136">
            <v>1</v>
          </cell>
          <cell r="N136">
            <v>0</v>
          </cell>
          <cell r="O136">
            <v>49738</v>
          </cell>
        </row>
        <row r="137">
          <cell r="H137">
            <v>9263306</v>
          </cell>
          <cell r="I137" t="str">
            <v>Blakeney Church of England Voluntary Aided Primary School</v>
          </cell>
          <cell r="J137">
            <v>29</v>
          </cell>
          <cell r="K137">
            <v>795.32</v>
          </cell>
          <cell r="L137">
            <v>286609.80499999999</v>
          </cell>
          <cell r="M137">
            <v>1</v>
          </cell>
          <cell r="N137">
            <v>0</v>
          </cell>
          <cell r="O137">
            <v>8377</v>
          </cell>
        </row>
        <row r="138">
          <cell r="H138">
            <v>9263309</v>
          </cell>
          <cell r="I138" t="str">
            <v>Carleton Rode Church of England Voluntary Aided Primary School</v>
          </cell>
          <cell r="J138">
            <v>58</v>
          </cell>
          <cell r="K138">
            <v>1202.94</v>
          </cell>
          <cell r="L138">
            <v>363482.73680000001</v>
          </cell>
          <cell r="M138">
            <v>1</v>
          </cell>
          <cell r="N138">
            <v>0</v>
          </cell>
          <cell r="O138">
            <v>12660</v>
          </cell>
        </row>
        <row r="139">
          <cell r="H139">
            <v>9263313</v>
          </cell>
          <cell r="I139" t="str">
            <v>Cringleford CE VA Primary School</v>
          </cell>
          <cell r="J139">
            <v>445</v>
          </cell>
          <cell r="K139">
            <v>16408.32</v>
          </cell>
          <cell r="L139">
            <v>1976633.32</v>
          </cell>
          <cell r="M139">
            <v>1</v>
          </cell>
          <cell r="N139">
            <v>0</v>
          </cell>
          <cell r="O139">
            <v>61729</v>
          </cell>
        </row>
        <row r="140">
          <cell r="H140">
            <v>9263315</v>
          </cell>
          <cell r="I140" t="str">
            <v>Earsham CE VA Primary School</v>
          </cell>
          <cell r="J140">
            <v>92</v>
          </cell>
          <cell r="K140">
            <v>5295.95</v>
          </cell>
          <cell r="L140">
            <v>482736.51299999998</v>
          </cell>
          <cell r="M140">
            <v>1</v>
          </cell>
          <cell r="N140">
            <v>0</v>
          </cell>
          <cell r="O140">
            <v>16602</v>
          </cell>
        </row>
        <row r="141">
          <cell r="H141">
            <v>9263322</v>
          </cell>
          <cell r="I141" t="str">
            <v>Forncett St Peter Church of England Voluntary Aided Primary School</v>
          </cell>
          <cell r="J141">
            <v>95</v>
          </cell>
          <cell r="K141">
            <v>3633.5</v>
          </cell>
          <cell r="L141">
            <v>489291.62099999998</v>
          </cell>
          <cell r="M141">
            <v>1</v>
          </cell>
          <cell r="N141">
            <v>0</v>
          </cell>
          <cell r="O141">
            <v>17479</v>
          </cell>
        </row>
        <row r="142">
          <cell r="H142">
            <v>9263329</v>
          </cell>
          <cell r="I142" t="str">
            <v>Little Plumstead Church of England Primary School</v>
          </cell>
          <cell r="J142">
            <v>191</v>
          </cell>
          <cell r="K142">
            <v>7972.3</v>
          </cell>
          <cell r="L142">
            <v>850773.7291</v>
          </cell>
          <cell r="M142">
            <v>1</v>
          </cell>
          <cell r="N142">
            <v>0</v>
          </cell>
          <cell r="O142">
            <v>29527</v>
          </cell>
        </row>
        <row r="143">
          <cell r="H143">
            <v>9263349</v>
          </cell>
          <cell r="I143" t="str">
            <v>Overstrand, the Belfry, Church of England Voluntary Aided Primary School</v>
          </cell>
          <cell r="J143">
            <v>144</v>
          </cell>
          <cell r="K143">
            <v>5501.65</v>
          </cell>
          <cell r="L143">
            <v>714747.83559999999</v>
          </cell>
          <cell r="M143">
            <v>1</v>
          </cell>
          <cell r="N143">
            <v>0</v>
          </cell>
          <cell r="O143">
            <v>23726</v>
          </cell>
        </row>
        <row r="144">
          <cell r="H144">
            <v>9263354</v>
          </cell>
          <cell r="I144" t="str">
            <v>St. Mary's (Endowed) CofE VA Primary School</v>
          </cell>
          <cell r="J144">
            <v>91</v>
          </cell>
          <cell r="K144">
            <v>3205.3</v>
          </cell>
          <cell r="L144">
            <v>501471.05300000001</v>
          </cell>
          <cell r="M144">
            <v>1</v>
          </cell>
          <cell r="N144">
            <v>0</v>
          </cell>
          <cell r="O144">
            <v>18875</v>
          </cell>
        </row>
        <row r="145">
          <cell r="H145">
            <v>9263369</v>
          </cell>
          <cell r="I145" t="str">
            <v>All Saints Church of England Voluntary Aided Primary School, Winfarthing</v>
          </cell>
          <cell r="J145">
            <v>47</v>
          </cell>
          <cell r="K145">
            <v>2460.85</v>
          </cell>
          <cell r="L145">
            <v>361081.27189999999</v>
          </cell>
          <cell r="M145">
            <v>1</v>
          </cell>
          <cell r="N145">
            <v>0</v>
          </cell>
          <cell r="O145">
            <v>11351</v>
          </cell>
        </row>
        <row r="146">
          <cell r="H146">
            <v>9263383</v>
          </cell>
          <cell r="I146" t="str">
            <v>Ingoldisthorpe Church of England Voluntary Aided Primary School</v>
          </cell>
          <cell r="J146">
            <v>125</v>
          </cell>
          <cell r="K146">
            <v>2500.5500000000002</v>
          </cell>
          <cell r="L146">
            <v>574296.08409999998</v>
          </cell>
          <cell r="M146">
            <v>1</v>
          </cell>
          <cell r="N146">
            <v>0</v>
          </cell>
          <cell r="O146">
            <v>19801</v>
          </cell>
        </row>
        <row r="147">
          <cell r="H147">
            <v>9263385</v>
          </cell>
          <cell r="I147" t="str">
            <v>Ashwicken Church of England Voluntary Aided Primary School</v>
          </cell>
          <cell r="J147">
            <v>109</v>
          </cell>
          <cell r="K147">
            <v>5812.25</v>
          </cell>
          <cell r="L147">
            <v>557982.69570000004</v>
          </cell>
          <cell r="M147">
            <v>1</v>
          </cell>
          <cell r="N147">
            <v>0</v>
          </cell>
          <cell r="O147">
            <v>19249</v>
          </cell>
        </row>
        <row r="148">
          <cell r="H148">
            <v>9263404</v>
          </cell>
          <cell r="I148" t="str">
            <v>All Saints Church of England CEVA Primary School Part of Flourish Federation</v>
          </cell>
          <cell r="J148">
            <v>151</v>
          </cell>
          <cell r="K148">
            <v>18960.2</v>
          </cell>
          <cell r="L148">
            <v>747468.55989999999</v>
          </cell>
          <cell r="M148">
            <v>1</v>
          </cell>
          <cell r="N148">
            <v>0</v>
          </cell>
          <cell r="O148">
            <v>25911</v>
          </cell>
        </row>
        <row r="149">
          <cell r="H149">
            <v>9263405</v>
          </cell>
          <cell r="I149" t="str">
            <v>St Michael's VA Junior School</v>
          </cell>
          <cell r="J149">
            <v>389</v>
          </cell>
          <cell r="K149">
            <v>5972.8</v>
          </cell>
          <cell r="L149">
            <v>1893485.5005999999</v>
          </cell>
          <cell r="M149">
            <v>1</v>
          </cell>
          <cell r="N149">
            <v>0</v>
          </cell>
          <cell r="O149">
            <v>66089</v>
          </cell>
        </row>
        <row r="150">
          <cell r="H150">
            <v>9263406</v>
          </cell>
          <cell r="I150" t="str">
            <v>Alpington and Bergh Apton Church of England Voluntary Aided Primary School</v>
          </cell>
          <cell r="J150">
            <v>148</v>
          </cell>
          <cell r="K150">
            <v>3209.05</v>
          </cell>
          <cell r="L150">
            <v>660750.90289999999</v>
          </cell>
          <cell r="M150">
            <v>1</v>
          </cell>
          <cell r="N150">
            <v>0</v>
          </cell>
          <cell r="O150">
            <v>22434</v>
          </cell>
        </row>
        <row r="151">
          <cell r="H151">
            <v>9263408</v>
          </cell>
          <cell r="I151" t="str">
            <v>St Andrew's CofE VA Primary School, Lopham</v>
          </cell>
          <cell r="J151">
            <v>49</v>
          </cell>
          <cell r="K151">
            <v>1555</v>
          </cell>
          <cell r="L151">
            <v>337887.44339999999</v>
          </cell>
          <cell r="M151">
            <v>1</v>
          </cell>
          <cell r="N151">
            <v>0</v>
          </cell>
          <cell r="O151">
            <v>11589</v>
          </cell>
        </row>
        <row r="152">
          <cell r="H152">
            <v>9263409</v>
          </cell>
          <cell r="I152" t="str">
            <v>Fairhaven Church of England Voluntary Aided Primary School</v>
          </cell>
          <cell r="J152">
            <v>99</v>
          </cell>
          <cell r="K152">
            <v>1905.65</v>
          </cell>
          <cell r="L152">
            <v>542582.17110000004</v>
          </cell>
          <cell r="M152">
            <v>1</v>
          </cell>
          <cell r="N152">
            <v>0</v>
          </cell>
          <cell r="O152">
            <v>18163</v>
          </cell>
        </row>
        <row r="153">
          <cell r="H153">
            <v>9263424</v>
          </cell>
          <cell r="I153" t="str">
            <v>Mile Cross Primary School</v>
          </cell>
          <cell r="J153">
            <v>419</v>
          </cell>
          <cell r="K153">
            <v>70519</v>
          </cell>
          <cell r="L153">
            <v>2283480.5370999998</v>
          </cell>
          <cell r="M153">
            <v>1</v>
          </cell>
          <cell r="N153">
            <v>0</v>
          </cell>
          <cell r="O153">
            <v>74131</v>
          </cell>
        </row>
        <row r="154">
          <cell r="H154">
            <v>9263425</v>
          </cell>
          <cell r="I154" t="str">
            <v>Catton Grove Primary School</v>
          </cell>
          <cell r="J154">
            <v>580</v>
          </cell>
          <cell r="K154">
            <v>82307</v>
          </cell>
          <cell r="L154">
            <v>2944402.6830000002</v>
          </cell>
          <cell r="M154">
            <v>1</v>
          </cell>
          <cell r="N154">
            <v>0</v>
          </cell>
          <cell r="O154">
            <v>99530</v>
          </cell>
        </row>
        <row r="155">
          <cell r="H155">
            <v>9263428</v>
          </cell>
          <cell r="I155" t="str">
            <v>Recreation Road Infant School</v>
          </cell>
          <cell r="J155">
            <v>345</v>
          </cell>
          <cell r="K155">
            <v>34917.75</v>
          </cell>
          <cell r="L155">
            <v>1577794.7533</v>
          </cell>
          <cell r="M155">
            <v>1</v>
          </cell>
          <cell r="N155">
            <v>0</v>
          </cell>
          <cell r="O155">
            <v>49101</v>
          </cell>
        </row>
        <row r="156">
          <cell r="H156">
            <v>9263429</v>
          </cell>
          <cell r="I156" t="str">
            <v>Lakenham Primary School</v>
          </cell>
          <cell r="J156">
            <v>383</v>
          </cell>
          <cell r="K156">
            <v>67375</v>
          </cell>
          <cell r="L156">
            <v>2005809.7563</v>
          </cell>
          <cell r="M156">
            <v>1</v>
          </cell>
          <cell r="N156">
            <v>0</v>
          </cell>
          <cell r="O156">
            <v>66103</v>
          </cell>
        </row>
        <row r="157">
          <cell r="H157">
            <v>9263431</v>
          </cell>
          <cell r="I157" t="str">
            <v>Queen's Hill Primary School</v>
          </cell>
          <cell r="J157">
            <v>528</v>
          </cell>
          <cell r="K157">
            <v>99170</v>
          </cell>
          <cell r="L157">
            <v>2493479.9297000002</v>
          </cell>
          <cell r="M157">
            <v>1</v>
          </cell>
          <cell r="N157">
            <v>0</v>
          </cell>
          <cell r="O157">
            <v>73478</v>
          </cell>
        </row>
        <row r="158">
          <cell r="H158">
            <v>9263433</v>
          </cell>
          <cell r="I158" t="str">
            <v>Holly Meadows School</v>
          </cell>
          <cell r="J158">
            <v>135</v>
          </cell>
          <cell r="K158">
            <v>16820</v>
          </cell>
          <cell r="L158">
            <v>654643.07810000004</v>
          </cell>
          <cell r="M158">
            <v>1</v>
          </cell>
          <cell r="N158">
            <v>0</v>
          </cell>
          <cell r="O158">
            <v>22343</v>
          </cell>
        </row>
        <row r="159">
          <cell r="H159">
            <v>9265200</v>
          </cell>
          <cell r="I159" t="str">
            <v>Hunstanton Primary School</v>
          </cell>
          <cell r="J159">
            <v>161</v>
          </cell>
          <cell r="K159">
            <v>4341.1000000000004</v>
          </cell>
          <cell r="L159">
            <v>841439.2696</v>
          </cell>
          <cell r="M159">
            <v>1</v>
          </cell>
          <cell r="N159">
            <v>0</v>
          </cell>
          <cell r="O159">
            <v>30013</v>
          </cell>
        </row>
        <row r="160">
          <cell r="H160">
            <v>9265202</v>
          </cell>
          <cell r="I160" t="str">
            <v>Loddon Junior School</v>
          </cell>
          <cell r="J160">
            <v>207</v>
          </cell>
          <cell r="K160">
            <v>4341.1000000000004</v>
          </cell>
          <cell r="L160">
            <v>975603.93940000003</v>
          </cell>
          <cell r="M160">
            <v>1</v>
          </cell>
          <cell r="N160">
            <v>0</v>
          </cell>
          <cell r="O160">
            <v>34343</v>
          </cell>
        </row>
        <row r="161">
          <cell r="H161">
            <v>9265205</v>
          </cell>
          <cell r="I161" t="str">
            <v>Dereham Church of England Infant &amp; Nursery School</v>
          </cell>
          <cell r="J161">
            <v>144</v>
          </cell>
          <cell r="K161">
            <v>2734.7</v>
          </cell>
          <cell r="L161">
            <v>707015.63820000004</v>
          </cell>
          <cell r="M161">
            <v>1</v>
          </cell>
          <cell r="N161">
            <v>0</v>
          </cell>
          <cell r="O161">
            <v>26118</v>
          </cell>
        </row>
        <row r="162">
          <cell r="H162">
            <v>9265206</v>
          </cell>
          <cell r="I162" t="str">
            <v>Robert Kett Primary School</v>
          </cell>
          <cell r="J162">
            <v>601</v>
          </cell>
          <cell r="K162">
            <v>11833.6</v>
          </cell>
          <cell r="L162">
            <v>2663658.7505000001</v>
          </cell>
          <cell r="M162">
            <v>1</v>
          </cell>
          <cell r="N162">
            <v>0</v>
          </cell>
          <cell r="O162">
            <v>87573</v>
          </cell>
        </row>
        <row r="163">
          <cell r="H163">
            <v>9265207</v>
          </cell>
          <cell r="I163" t="str">
            <v>South Wootton Junior School</v>
          </cell>
          <cell r="J163">
            <v>235</v>
          </cell>
          <cell r="K163">
            <v>2185.9499999999998</v>
          </cell>
          <cell r="L163">
            <v>1039294.674</v>
          </cell>
          <cell r="M163">
            <v>1</v>
          </cell>
          <cell r="N163">
            <v>0</v>
          </cell>
          <cell r="O163">
            <v>35179</v>
          </cell>
        </row>
        <row r="164">
          <cell r="H164">
            <v>9265209</v>
          </cell>
          <cell r="I164" t="str">
            <v>Barnham Broom Church of England Voluntary Aided Primary School</v>
          </cell>
          <cell r="J164">
            <v>117</v>
          </cell>
          <cell r="K164">
            <v>3358</v>
          </cell>
          <cell r="L164">
            <v>601933.93969999999</v>
          </cell>
          <cell r="M164">
            <v>1</v>
          </cell>
          <cell r="N164">
            <v>0</v>
          </cell>
          <cell r="O164">
            <v>19993</v>
          </cell>
        </row>
        <row r="165">
          <cell r="H165">
            <v>9265212</v>
          </cell>
          <cell r="I165" t="str">
            <v>Rollesby Primary School</v>
          </cell>
          <cell r="J165">
            <v>127</v>
          </cell>
          <cell r="K165">
            <v>4313.1499999999996</v>
          </cell>
          <cell r="L165">
            <v>619282.55059999996</v>
          </cell>
          <cell r="M165">
            <v>1</v>
          </cell>
          <cell r="N165">
            <v>0</v>
          </cell>
          <cell r="O165">
            <v>21391</v>
          </cell>
        </row>
        <row r="166">
          <cell r="H166">
            <v>9265213</v>
          </cell>
          <cell r="I166" t="str">
            <v>Loddon Infant and Nursery School</v>
          </cell>
          <cell r="J166">
            <v>144</v>
          </cell>
          <cell r="K166">
            <v>3967.6</v>
          </cell>
          <cell r="L166">
            <v>706090.28769999999</v>
          </cell>
          <cell r="M166">
            <v>1</v>
          </cell>
          <cell r="N166">
            <v>0</v>
          </cell>
          <cell r="O166">
            <v>25286</v>
          </cell>
        </row>
        <row r="167">
          <cell r="H167">
            <v>9265215</v>
          </cell>
          <cell r="I167" t="str">
            <v>Wicklewood Primary School and Nursery</v>
          </cell>
          <cell r="J167">
            <v>205</v>
          </cell>
          <cell r="K167">
            <v>5296.55</v>
          </cell>
          <cell r="L167">
            <v>914533.81180000002</v>
          </cell>
          <cell r="M167">
            <v>1</v>
          </cell>
          <cell r="N167">
            <v>0</v>
          </cell>
          <cell r="O167">
            <v>30881</v>
          </cell>
        </row>
        <row r="168">
          <cell r="H168">
            <v>9265216</v>
          </cell>
          <cell r="I168" t="str">
            <v>Toftwood Infant School</v>
          </cell>
          <cell r="J168">
            <v>224</v>
          </cell>
          <cell r="K168">
            <v>5870.7</v>
          </cell>
          <cell r="L168">
            <v>1000863.6030999999</v>
          </cell>
          <cell r="M168">
            <v>1</v>
          </cell>
          <cell r="N168">
            <v>0</v>
          </cell>
          <cell r="O168">
            <v>33870</v>
          </cell>
        </row>
        <row r="169">
          <cell r="H169">
            <v>9264046</v>
          </cell>
          <cell r="I169" t="str">
            <v>Aylsham High School</v>
          </cell>
          <cell r="J169">
            <v>1144</v>
          </cell>
          <cell r="K169">
            <v>36262.5</v>
          </cell>
          <cell r="L169">
            <v>6670157.7455000002</v>
          </cell>
          <cell r="M169">
            <v>1</v>
          </cell>
          <cell r="N169">
            <v>0</v>
          </cell>
          <cell r="O169">
            <v>236026</v>
          </cell>
        </row>
        <row r="170">
          <cell r="H170">
            <v>9262003</v>
          </cell>
          <cell r="I170" t="str">
            <v>Aslacton Primary School</v>
          </cell>
          <cell r="J170">
            <v>85</v>
          </cell>
          <cell r="K170">
            <v>1318.6559999999999</v>
          </cell>
          <cell r="L170">
            <v>447255.98959999997</v>
          </cell>
          <cell r="M170">
            <v>1</v>
          </cell>
          <cell r="N170">
            <v>0</v>
          </cell>
          <cell r="O170">
            <v>15873</v>
          </cell>
        </row>
        <row r="171">
          <cell r="H171">
            <v>9262006</v>
          </cell>
          <cell r="I171" t="str">
            <v>Martham Academy and Nursery</v>
          </cell>
          <cell r="J171">
            <v>297</v>
          </cell>
          <cell r="K171">
            <v>7860.2240000000002</v>
          </cell>
          <cell r="L171">
            <v>1326171.7657000001</v>
          </cell>
          <cell r="M171">
            <v>1</v>
          </cell>
          <cell r="N171">
            <v>0</v>
          </cell>
          <cell r="O171">
            <v>44741</v>
          </cell>
        </row>
        <row r="172">
          <cell r="H172">
            <v>9262009</v>
          </cell>
          <cell r="I172" t="str">
            <v>Banham Primary School</v>
          </cell>
          <cell r="J172">
            <v>99</v>
          </cell>
          <cell r="K172">
            <v>2317.5</v>
          </cell>
          <cell r="L172">
            <v>546435.92409999995</v>
          </cell>
          <cell r="M172">
            <v>1</v>
          </cell>
          <cell r="N172">
            <v>0</v>
          </cell>
          <cell r="O172">
            <v>17539</v>
          </cell>
        </row>
        <row r="173">
          <cell r="H173">
            <v>9262015</v>
          </cell>
          <cell r="I173" t="str">
            <v>Beeston Primary School</v>
          </cell>
          <cell r="J173">
            <v>61</v>
          </cell>
          <cell r="K173">
            <v>1085.952</v>
          </cell>
          <cell r="L173">
            <v>400573.90120000002</v>
          </cell>
          <cell r="M173">
            <v>1</v>
          </cell>
          <cell r="N173">
            <v>0</v>
          </cell>
          <cell r="O173">
            <v>12393</v>
          </cell>
        </row>
        <row r="174">
          <cell r="H174">
            <v>9262020</v>
          </cell>
          <cell r="I174" t="str">
            <v>The Free School Norwich</v>
          </cell>
          <cell r="J174">
            <v>183</v>
          </cell>
          <cell r="K174">
            <v>9308.16</v>
          </cell>
          <cell r="L174">
            <v>907545.86950000003</v>
          </cell>
          <cell r="M174">
            <v>1</v>
          </cell>
          <cell r="N174">
            <v>0</v>
          </cell>
          <cell r="O174">
            <v>29407</v>
          </cell>
        </row>
        <row r="175">
          <cell r="H175">
            <v>9262022</v>
          </cell>
          <cell r="I175" t="str">
            <v>St Francis of Assisi Catholic Primary School</v>
          </cell>
          <cell r="J175">
            <v>420</v>
          </cell>
          <cell r="K175">
            <v>6670.848</v>
          </cell>
          <cell r="L175">
            <v>1907962.1732999999</v>
          </cell>
          <cell r="M175">
            <v>1</v>
          </cell>
          <cell r="N175">
            <v>0</v>
          </cell>
          <cell r="O175">
            <v>58026</v>
          </cell>
        </row>
        <row r="176">
          <cell r="H176">
            <v>9262025</v>
          </cell>
          <cell r="I176" t="str">
            <v>Bunwell Primary School</v>
          </cell>
          <cell r="J176">
            <v>73</v>
          </cell>
          <cell r="K176">
            <v>1680.64</v>
          </cell>
          <cell r="L176">
            <v>417736.95079999999</v>
          </cell>
          <cell r="M176">
            <v>1</v>
          </cell>
          <cell r="N176">
            <v>0</v>
          </cell>
          <cell r="O176">
            <v>14237</v>
          </cell>
        </row>
        <row r="177">
          <cell r="H177">
            <v>9262027</v>
          </cell>
          <cell r="I177" t="str">
            <v>Great Yarmouth Primary Academy</v>
          </cell>
          <cell r="J177">
            <v>378</v>
          </cell>
          <cell r="K177">
            <v>3671.5520000000001</v>
          </cell>
          <cell r="L177">
            <v>2055467.4785</v>
          </cell>
          <cell r="M177">
            <v>1</v>
          </cell>
          <cell r="N177">
            <v>0</v>
          </cell>
          <cell r="O177">
            <v>74764</v>
          </cell>
        </row>
        <row r="178">
          <cell r="H178">
            <v>9262031</v>
          </cell>
          <cell r="I178" t="str">
            <v>Burston Community Primary School</v>
          </cell>
          <cell r="J178">
            <v>38</v>
          </cell>
          <cell r="K178">
            <v>651.57119999999998</v>
          </cell>
          <cell r="L178">
            <v>280458.31030000001</v>
          </cell>
          <cell r="M178">
            <v>1</v>
          </cell>
          <cell r="N178">
            <v>0</v>
          </cell>
          <cell r="O178">
            <v>10072</v>
          </cell>
        </row>
        <row r="179">
          <cell r="H179">
            <v>9262043</v>
          </cell>
          <cell r="I179" t="str">
            <v>Costessey Primary School</v>
          </cell>
          <cell r="J179">
            <v>580</v>
          </cell>
          <cell r="K179">
            <v>11686.912</v>
          </cell>
          <cell r="L179">
            <v>2573760.9276000001</v>
          </cell>
          <cell r="M179">
            <v>1</v>
          </cell>
          <cell r="N179">
            <v>0</v>
          </cell>
          <cell r="O179">
            <v>89754</v>
          </cell>
        </row>
        <row r="180">
          <cell r="H180">
            <v>9262045</v>
          </cell>
          <cell r="I180" t="str">
            <v>Cromer Junior School</v>
          </cell>
          <cell r="J180">
            <v>250</v>
          </cell>
          <cell r="K180">
            <v>5533.1840000000002</v>
          </cell>
          <cell r="L180">
            <v>1185848.8051</v>
          </cell>
          <cell r="M180">
            <v>1</v>
          </cell>
          <cell r="N180">
            <v>0</v>
          </cell>
          <cell r="O180">
            <v>42684</v>
          </cell>
        </row>
        <row r="181">
          <cell r="H181">
            <v>9262046</v>
          </cell>
          <cell r="I181" t="str">
            <v>Woodlands Primary Academy</v>
          </cell>
          <cell r="J181">
            <v>426</v>
          </cell>
          <cell r="K181">
            <v>7911.9359999999997</v>
          </cell>
          <cell r="L181">
            <v>1884441.936</v>
          </cell>
          <cell r="M181">
            <v>1</v>
          </cell>
          <cell r="N181">
            <v>0</v>
          </cell>
          <cell r="O181">
            <v>61860</v>
          </cell>
        </row>
        <row r="182">
          <cell r="H182">
            <v>9262047</v>
          </cell>
          <cell r="I182" t="str">
            <v>Norwich Primary Academy</v>
          </cell>
          <cell r="J182">
            <v>304</v>
          </cell>
          <cell r="K182">
            <v>5533.1840000000002</v>
          </cell>
          <cell r="L182">
            <v>1789407.5496</v>
          </cell>
          <cell r="M182">
            <v>1</v>
          </cell>
          <cell r="N182">
            <v>0</v>
          </cell>
          <cell r="O182">
            <v>57638</v>
          </cell>
        </row>
        <row r="183">
          <cell r="H183">
            <v>9262048</v>
          </cell>
          <cell r="I183" t="str">
            <v>Ormiston Herman Academy</v>
          </cell>
          <cell r="J183">
            <v>357</v>
          </cell>
          <cell r="K183">
            <v>7653.3760000000002</v>
          </cell>
          <cell r="L183">
            <v>1746992.8096</v>
          </cell>
          <cell r="M183">
            <v>1</v>
          </cell>
          <cell r="N183">
            <v>0</v>
          </cell>
          <cell r="O183">
            <v>60409</v>
          </cell>
        </row>
        <row r="184">
          <cell r="H184">
            <v>9262049</v>
          </cell>
          <cell r="I184" t="str">
            <v>Diss Infant Academy and Nursery</v>
          </cell>
          <cell r="J184">
            <v>104</v>
          </cell>
          <cell r="K184">
            <v>4317.9520000000002</v>
          </cell>
          <cell r="L184">
            <v>569064.89020000002</v>
          </cell>
          <cell r="M184">
            <v>1</v>
          </cell>
          <cell r="N184">
            <v>0</v>
          </cell>
          <cell r="O184">
            <v>18758</v>
          </cell>
        </row>
        <row r="185">
          <cell r="H185">
            <v>9262051</v>
          </cell>
          <cell r="I185" t="str">
            <v>Grove House Infant and Nursery School</v>
          </cell>
          <cell r="J185">
            <v>77</v>
          </cell>
          <cell r="K185">
            <v>2379.7620000000002</v>
          </cell>
          <cell r="L185">
            <v>444769.43969999999</v>
          </cell>
          <cell r="M185">
            <v>1</v>
          </cell>
          <cell r="N185">
            <v>0</v>
          </cell>
          <cell r="O185">
            <v>15545</v>
          </cell>
        </row>
        <row r="186">
          <cell r="H186">
            <v>9262052</v>
          </cell>
          <cell r="I186" t="str">
            <v>Moorlands CofE Primary Academy</v>
          </cell>
          <cell r="J186">
            <v>272</v>
          </cell>
          <cell r="K186">
            <v>7498.24</v>
          </cell>
          <cell r="L186">
            <v>1232384.121</v>
          </cell>
          <cell r="M186">
            <v>1</v>
          </cell>
          <cell r="N186">
            <v>0</v>
          </cell>
          <cell r="O186">
            <v>43742</v>
          </cell>
        </row>
        <row r="187">
          <cell r="H187">
            <v>9262053</v>
          </cell>
          <cell r="I187" t="str">
            <v>Nelson Academy</v>
          </cell>
          <cell r="J187">
            <v>367</v>
          </cell>
          <cell r="K187">
            <v>8687.616</v>
          </cell>
          <cell r="L187">
            <v>1718160.7856000001</v>
          </cell>
          <cell r="M187">
            <v>1</v>
          </cell>
          <cell r="N187">
            <v>0</v>
          </cell>
          <cell r="O187">
            <v>61183</v>
          </cell>
        </row>
        <row r="188">
          <cell r="H188">
            <v>9262054</v>
          </cell>
          <cell r="I188" t="str">
            <v>Ditchingham Church of England Primary Academy</v>
          </cell>
          <cell r="J188">
            <v>84</v>
          </cell>
          <cell r="K188">
            <v>2456.3200000000002</v>
          </cell>
          <cell r="L188">
            <v>449229.35060000001</v>
          </cell>
          <cell r="M188">
            <v>1</v>
          </cell>
          <cell r="N188">
            <v>0</v>
          </cell>
          <cell r="O188">
            <v>16170</v>
          </cell>
        </row>
        <row r="189">
          <cell r="H189">
            <v>9262055</v>
          </cell>
          <cell r="I189" t="str">
            <v>Eastgate Academy</v>
          </cell>
          <cell r="J189">
            <v>272</v>
          </cell>
          <cell r="K189">
            <v>3464.7040000000002</v>
          </cell>
          <cell r="L189">
            <v>1374636.2919000001</v>
          </cell>
          <cell r="M189">
            <v>1</v>
          </cell>
          <cell r="N189">
            <v>0</v>
          </cell>
          <cell r="O189">
            <v>47902</v>
          </cell>
        </row>
        <row r="190">
          <cell r="H190">
            <v>9262057</v>
          </cell>
          <cell r="I190" t="str">
            <v>Weeting Church of England Primary School</v>
          </cell>
          <cell r="J190">
            <v>92</v>
          </cell>
          <cell r="K190">
            <v>4679.9359999999997</v>
          </cell>
          <cell r="L190">
            <v>502215.891</v>
          </cell>
          <cell r="M190">
            <v>1</v>
          </cell>
          <cell r="N190">
            <v>0</v>
          </cell>
          <cell r="O190">
            <v>17850</v>
          </cell>
        </row>
        <row r="191">
          <cell r="H191">
            <v>9262058</v>
          </cell>
          <cell r="I191" t="str">
            <v>Fakenham Junior School</v>
          </cell>
          <cell r="J191">
            <v>297</v>
          </cell>
          <cell r="K191">
            <v>5688.32</v>
          </cell>
          <cell r="L191">
            <v>1350973.14</v>
          </cell>
          <cell r="M191">
            <v>1</v>
          </cell>
          <cell r="N191">
            <v>0</v>
          </cell>
          <cell r="O191">
            <v>47757</v>
          </cell>
        </row>
        <row r="192">
          <cell r="H192">
            <v>9262059</v>
          </cell>
          <cell r="I192" t="str">
            <v>Stalham Academy</v>
          </cell>
          <cell r="J192">
            <v>240</v>
          </cell>
          <cell r="K192">
            <v>4835.0720000000001</v>
          </cell>
          <cell r="L192">
            <v>1090191.9509999999</v>
          </cell>
          <cell r="M192">
            <v>1</v>
          </cell>
          <cell r="N192">
            <v>0</v>
          </cell>
          <cell r="O192">
            <v>39518</v>
          </cell>
        </row>
        <row r="193">
          <cell r="H193">
            <v>9262060</v>
          </cell>
          <cell r="I193" t="str">
            <v>Snettisham Primary School</v>
          </cell>
          <cell r="J193">
            <v>87</v>
          </cell>
          <cell r="K193">
            <v>2042.624</v>
          </cell>
          <cell r="L193">
            <v>486995.85690000001</v>
          </cell>
          <cell r="M193">
            <v>1</v>
          </cell>
          <cell r="N193">
            <v>0</v>
          </cell>
          <cell r="O193">
            <v>18607</v>
          </cell>
        </row>
        <row r="194">
          <cell r="H194">
            <v>9262061</v>
          </cell>
          <cell r="I194" t="str">
            <v>Filby Primary School</v>
          </cell>
          <cell r="J194">
            <v>100</v>
          </cell>
          <cell r="K194">
            <v>2146.0479999999998</v>
          </cell>
          <cell r="L194">
            <v>519382.68589999998</v>
          </cell>
          <cell r="M194">
            <v>1</v>
          </cell>
          <cell r="N194">
            <v>0</v>
          </cell>
          <cell r="O194">
            <v>18386</v>
          </cell>
        </row>
        <row r="195">
          <cell r="H195">
            <v>9262062</v>
          </cell>
          <cell r="I195" t="str">
            <v>Foulsham Primary School Academy</v>
          </cell>
          <cell r="J195">
            <v>83</v>
          </cell>
          <cell r="K195">
            <v>1551.36</v>
          </cell>
          <cell r="L195">
            <v>496777.04800000001</v>
          </cell>
          <cell r="M195">
            <v>1</v>
          </cell>
          <cell r="N195">
            <v>0</v>
          </cell>
          <cell r="O195">
            <v>16779</v>
          </cell>
        </row>
        <row r="196">
          <cell r="H196">
            <v>9262063</v>
          </cell>
          <cell r="I196" t="str">
            <v>Edith Cavell Academy and Nursery</v>
          </cell>
          <cell r="J196">
            <v>206</v>
          </cell>
          <cell r="K196">
            <v>6774.2719999999999</v>
          </cell>
          <cell r="L196">
            <v>1103937.6584999999</v>
          </cell>
          <cell r="M196">
            <v>1</v>
          </cell>
          <cell r="N196">
            <v>0</v>
          </cell>
          <cell r="O196">
            <v>40360</v>
          </cell>
        </row>
        <row r="197">
          <cell r="H197">
            <v>9262066</v>
          </cell>
          <cell r="I197" t="str">
            <v>West Lynn Primary School</v>
          </cell>
          <cell r="J197">
            <v>149</v>
          </cell>
          <cell r="K197">
            <v>2895.8719999999998</v>
          </cell>
          <cell r="L197">
            <v>764275.68660000002</v>
          </cell>
          <cell r="M197">
            <v>1</v>
          </cell>
          <cell r="N197">
            <v>0</v>
          </cell>
          <cell r="O197">
            <v>26297</v>
          </cell>
        </row>
        <row r="198">
          <cell r="H198">
            <v>9262067</v>
          </cell>
          <cell r="I198" t="str">
            <v>Garvestone Community Primary School</v>
          </cell>
          <cell r="J198">
            <v>70</v>
          </cell>
          <cell r="K198">
            <v>972.18560000000002</v>
          </cell>
          <cell r="L198">
            <v>449404.30530000001</v>
          </cell>
          <cell r="M198">
            <v>1</v>
          </cell>
          <cell r="N198">
            <v>0</v>
          </cell>
          <cell r="O198">
            <v>14296</v>
          </cell>
        </row>
        <row r="199">
          <cell r="H199">
            <v>9262068</v>
          </cell>
          <cell r="I199" t="str">
            <v>Thomas Bullock Church of England Primary and Nursery Academy</v>
          </cell>
          <cell r="J199">
            <v>197</v>
          </cell>
          <cell r="K199">
            <v>4214.5280000000002</v>
          </cell>
          <cell r="L199">
            <v>878436.62540000002</v>
          </cell>
          <cell r="M199">
            <v>1</v>
          </cell>
          <cell r="N199">
            <v>0</v>
          </cell>
          <cell r="O199">
            <v>31073</v>
          </cell>
        </row>
        <row r="200">
          <cell r="H200">
            <v>9262069</v>
          </cell>
          <cell r="I200" t="str">
            <v>Great Dunham Primary School</v>
          </cell>
          <cell r="J200">
            <v>54</v>
          </cell>
          <cell r="K200">
            <v>5145.5</v>
          </cell>
          <cell r="L200">
            <v>361330.4999</v>
          </cell>
          <cell r="M200">
            <v>1</v>
          </cell>
          <cell r="N200">
            <v>0</v>
          </cell>
          <cell r="O200">
            <v>11976</v>
          </cell>
        </row>
        <row r="201">
          <cell r="H201">
            <v>9262071</v>
          </cell>
          <cell r="I201" t="str">
            <v>Antingham and Southrepps Primary School</v>
          </cell>
          <cell r="J201">
            <v>53</v>
          </cell>
          <cell r="K201">
            <v>2016.768</v>
          </cell>
          <cell r="L201">
            <v>335407.26850000001</v>
          </cell>
          <cell r="M201">
            <v>1</v>
          </cell>
          <cell r="N201">
            <v>0</v>
          </cell>
          <cell r="O201">
            <v>12273</v>
          </cell>
        </row>
        <row r="202">
          <cell r="H202">
            <v>9262075</v>
          </cell>
          <cell r="I202" t="str">
            <v>Cherry Tree Academy Trust Marham Junior</v>
          </cell>
          <cell r="J202">
            <v>187</v>
          </cell>
          <cell r="K202">
            <v>3180.288</v>
          </cell>
          <cell r="L202">
            <v>849483.38630000001</v>
          </cell>
          <cell r="M202">
            <v>1</v>
          </cell>
          <cell r="N202">
            <v>0</v>
          </cell>
          <cell r="O202">
            <v>29883</v>
          </cell>
        </row>
        <row r="203">
          <cell r="H203">
            <v>9262076</v>
          </cell>
          <cell r="I203" t="str">
            <v>Holy Cross Church of England Primary School</v>
          </cell>
          <cell r="J203">
            <v>44</v>
          </cell>
          <cell r="K203">
            <v>1157.4095</v>
          </cell>
          <cell r="L203">
            <v>356024.07040000003</v>
          </cell>
          <cell r="M203">
            <v>1</v>
          </cell>
          <cell r="N203">
            <v>0</v>
          </cell>
          <cell r="O203">
            <v>12138</v>
          </cell>
        </row>
        <row r="204">
          <cell r="H204">
            <v>9262077</v>
          </cell>
          <cell r="I204" t="str">
            <v>Hemblington Primary School</v>
          </cell>
          <cell r="J204">
            <v>145</v>
          </cell>
          <cell r="K204">
            <v>2818.3040000000001</v>
          </cell>
          <cell r="L204">
            <v>673672.65350000001</v>
          </cell>
          <cell r="M204">
            <v>1</v>
          </cell>
          <cell r="N204">
            <v>0</v>
          </cell>
          <cell r="O204">
            <v>23949</v>
          </cell>
        </row>
        <row r="205">
          <cell r="H205">
            <v>9262082</v>
          </cell>
          <cell r="I205" t="str">
            <v>Wensum Junior School</v>
          </cell>
          <cell r="J205">
            <v>183</v>
          </cell>
          <cell r="K205">
            <v>3438.848</v>
          </cell>
          <cell r="L205">
            <v>972394.53769999999</v>
          </cell>
          <cell r="M205">
            <v>1</v>
          </cell>
          <cell r="N205">
            <v>0</v>
          </cell>
          <cell r="O205">
            <v>34503</v>
          </cell>
        </row>
        <row r="206">
          <cell r="H206">
            <v>9262084</v>
          </cell>
          <cell r="I206" t="str">
            <v>Great Hockham Primary School and Nursery</v>
          </cell>
          <cell r="J206">
            <v>98</v>
          </cell>
          <cell r="K206">
            <v>1013.5552</v>
          </cell>
          <cell r="L206">
            <v>530048.83349999995</v>
          </cell>
          <cell r="M206">
            <v>1</v>
          </cell>
          <cell r="N206">
            <v>0</v>
          </cell>
          <cell r="O206">
            <v>17628</v>
          </cell>
        </row>
        <row r="207">
          <cell r="H207">
            <v>9262086</v>
          </cell>
          <cell r="I207" t="str">
            <v>Eaton Primary School</v>
          </cell>
          <cell r="J207">
            <v>393</v>
          </cell>
          <cell r="K207">
            <v>7291.3919999999998</v>
          </cell>
          <cell r="L207">
            <v>1738456.392</v>
          </cell>
          <cell r="M207">
            <v>1</v>
          </cell>
          <cell r="N207">
            <v>0</v>
          </cell>
          <cell r="O207">
            <v>56061</v>
          </cell>
        </row>
        <row r="208">
          <cell r="H208">
            <v>9262088</v>
          </cell>
          <cell r="I208" t="str">
            <v>Stradbroke Primary Academy</v>
          </cell>
          <cell r="J208">
            <v>210</v>
          </cell>
          <cell r="K208">
            <v>5378.0479999999998</v>
          </cell>
          <cell r="L208">
            <v>1076224.4113</v>
          </cell>
          <cell r="M208">
            <v>1</v>
          </cell>
          <cell r="N208">
            <v>0</v>
          </cell>
          <cell r="O208">
            <v>37716</v>
          </cell>
        </row>
        <row r="209">
          <cell r="H209">
            <v>9262090</v>
          </cell>
          <cell r="I209" t="str">
            <v>Cobholm Primary Academy</v>
          </cell>
          <cell r="J209">
            <v>166</v>
          </cell>
          <cell r="K209">
            <v>4292.0959999999995</v>
          </cell>
          <cell r="L209">
            <v>949040.2561</v>
          </cell>
          <cell r="M209">
            <v>1</v>
          </cell>
          <cell r="N209">
            <v>0</v>
          </cell>
          <cell r="O209">
            <v>32064</v>
          </cell>
        </row>
        <row r="210">
          <cell r="H210">
            <v>9262091</v>
          </cell>
          <cell r="I210" t="str">
            <v>St Michael's Church of England Academy</v>
          </cell>
          <cell r="J210">
            <v>194</v>
          </cell>
          <cell r="K210">
            <v>7032.8320000000003</v>
          </cell>
          <cell r="L210">
            <v>1082595.8496999999</v>
          </cell>
          <cell r="M210">
            <v>1</v>
          </cell>
          <cell r="N210">
            <v>0</v>
          </cell>
          <cell r="O210">
            <v>36124</v>
          </cell>
        </row>
        <row r="211">
          <cell r="H211">
            <v>9262094</v>
          </cell>
          <cell r="I211" t="str">
            <v>Tuckswood Academy and Nursery</v>
          </cell>
          <cell r="J211">
            <v>245</v>
          </cell>
          <cell r="K211">
            <v>3697.4079999999999</v>
          </cell>
          <cell r="L211">
            <v>1277064.4304</v>
          </cell>
          <cell r="M211">
            <v>1</v>
          </cell>
          <cell r="N211">
            <v>0</v>
          </cell>
          <cell r="O211">
            <v>45001</v>
          </cell>
        </row>
        <row r="212">
          <cell r="H212">
            <v>9262095</v>
          </cell>
          <cell r="I212" t="str">
            <v>Middleton Church of England Primary Academy</v>
          </cell>
          <cell r="J212">
            <v>46</v>
          </cell>
          <cell r="K212">
            <v>2352.8960000000002</v>
          </cell>
          <cell r="L212">
            <v>360788.0356</v>
          </cell>
          <cell r="M212">
            <v>1</v>
          </cell>
          <cell r="N212">
            <v>0</v>
          </cell>
          <cell r="O212">
            <v>11648</v>
          </cell>
        </row>
        <row r="213">
          <cell r="H213">
            <v>9262097</v>
          </cell>
          <cell r="I213" t="str">
            <v>Swaffham CofE Primary Academy</v>
          </cell>
          <cell r="J213">
            <v>220</v>
          </cell>
          <cell r="K213">
            <v>3955.9679999999998</v>
          </cell>
          <cell r="L213">
            <v>1104277.8026000001</v>
          </cell>
          <cell r="M213">
            <v>1</v>
          </cell>
          <cell r="N213">
            <v>0</v>
          </cell>
          <cell r="O213">
            <v>37450</v>
          </cell>
        </row>
        <row r="214">
          <cell r="H214">
            <v>9262098</v>
          </cell>
          <cell r="I214" t="str">
            <v>Peterhouse CofE Primary Academy</v>
          </cell>
          <cell r="J214">
            <v>393</v>
          </cell>
          <cell r="K214">
            <v>6825.9840000000004</v>
          </cell>
          <cell r="L214">
            <v>2023383.3341999999</v>
          </cell>
          <cell r="M214">
            <v>1</v>
          </cell>
          <cell r="N214">
            <v>0</v>
          </cell>
          <cell r="O214">
            <v>73845</v>
          </cell>
        </row>
        <row r="215">
          <cell r="H215">
            <v>9262102</v>
          </cell>
          <cell r="I215" t="str">
            <v>Little Snoring Community Primary Academy</v>
          </cell>
          <cell r="J215">
            <v>72</v>
          </cell>
          <cell r="K215">
            <v>2146.0479999999998</v>
          </cell>
          <cell r="L215">
            <v>455091.89889999997</v>
          </cell>
          <cell r="M215">
            <v>1</v>
          </cell>
          <cell r="N215">
            <v>0</v>
          </cell>
          <cell r="O215">
            <v>15574</v>
          </cell>
        </row>
        <row r="216">
          <cell r="H216">
            <v>9262104</v>
          </cell>
          <cell r="I216" t="str">
            <v>Lingwood Primary Academy</v>
          </cell>
          <cell r="J216">
            <v>198</v>
          </cell>
          <cell r="K216">
            <v>7808.5119999999997</v>
          </cell>
          <cell r="L216">
            <v>879998.51199999999</v>
          </cell>
          <cell r="M216">
            <v>1</v>
          </cell>
          <cell r="N216">
            <v>0</v>
          </cell>
          <cell r="O216">
            <v>30880</v>
          </cell>
        </row>
        <row r="217">
          <cell r="H217">
            <v>9262106</v>
          </cell>
          <cell r="I217" t="str">
            <v>Marshland St James Primary and Nursery School</v>
          </cell>
          <cell r="J217">
            <v>103</v>
          </cell>
          <cell r="K217">
            <v>1855.4305999999999</v>
          </cell>
          <cell r="L217">
            <v>564669.15220000001</v>
          </cell>
          <cell r="M217">
            <v>1</v>
          </cell>
          <cell r="N217">
            <v>0</v>
          </cell>
          <cell r="O217">
            <v>20199</v>
          </cell>
        </row>
        <row r="218">
          <cell r="H218">
            <v>9262109</v>
          </cell>
          <cell r="I218" t="str">
            <v>Dereham Church of England Junior Academy</v>
          </cell>
          <cell r="J218">
            <v>407</v>
          </cell>
          <cell r="K218">
            <v>6774.2719999999999</v>
          </cell>
          <cell r="L218">
            <v>1873695.3924</v>
          </cell>
          <cell r="M218">
            <v>1</v>
          </cell>
          <cell r="N218">
            <v>0</v>
          </cell>
          <cell r="O218">
            <v>70311</v>
          </cell>
        </row>
        <row r="219">
          <cell r="H219">
            <v>9262112</v>
          </cell>
          <cell r="I219" t="str">
            <v>Sporle Church of England Primary Academy</v>
          </cell>
          <cell r="J219">
            <v>70</v>
          </cell>
          <cell r="K219">
            <v>2378.752</v>
          </cell>
          <cell r="L219">
            <v>421933.66509999998</v>
          </cell>
          <cell r="M219">
            <v>1</v>
          </cell>
          <cell r="N219">
            <v>0</v>
          </cell>
          <cell r="O219">
            <v>15544</v>
          </cell>
        </row>
        <row r="220">
          <cell r="H220">
            <v>9262114</v>
          </cell>
          <cell r="I220" t="str">
            <v>Narborough Church of England Primary Academy</v>
          </cell>
          <cell r="J220">
            <v>85</v>
          </cell>
          <cell r="K220">
            <v>2973.44</v>
          </cell>
          <cell r="L220">
            <v>497755.9632</v>
          </cell>
          <cell r="M220">
            <v>1</v>
          </cell>
          <cell r="N220">
            <v>0</v>
          </cell>
          <cell r="O220">
            <v>16289</v>
          </cell>
        </row>
        <row r="221">
          <cell r="H221">
            <v>9262116</v>
          </cell>
          <cell r="I221" t="str">
            <v>Castle Acre Church of England Primary Academy</v>
          </cell>
          <cell r="J221">
            <v>64</v>
          </cell>
          <cell r="K221">
            <v>3387.136</v>
          </cell>
          <cell r="L221">
            <v>429509.88760000002</v>
          </cell>
          <cell r="M221">
            <v>1</v>
          </cell>
          <cell r="N221">
            <v>0</v>
          </cell>
          <cell r="O221">
            <v>13894</v>
          </cell>
        </row>
        <row r="222">
          <cell r="H222">
            <v>9262117</v>
          </cell>
          <cell r="I222" t="str">
            <v>Southery Academy</v>
          </cell>
          <cell r="J222">
            <v>89</v>
          </cell>
          <cell r="K222">
            <v>1758.2080000000001</v>
          </cell>
          <cell r="L222">
            <v>534775.14930000005</v>
          </cell>
          <cell r="M222">
            <v>1</v>
          </cell>
          <cell r="N222">
            <v>0</v>
          </cell>
          <cell r="O222">
            <v>18637</v>
          </cell>
        </row>
        <row r="223">
          <cell r="H223">
            <v>9262118</v>
          </cell>
          <cell r="I223" t="str">
            <v>The Bishop's Church of England Primary Academy</v>
          </cell>
          <cell r="J223">
            <v>346</v>
          </cell>
          <cell r="K223">
            <v>7032.8320000000003</v>
          </cell>
          <cell r="L223">
            <v>1898571.2856000001</v>
          </cell>
          <cell r="M223">
            <v>1</v>
          </cell>
          <cell r="N223">
            <v>0</v>
          </cell>
          <cell r="O223">
            <v>64508</v>
          </cell>
        </row>
        <row r="224">
          <cell r="H224">
            <v>9262120</v>
          </cell>
          <cell r="I224" t="str">
            <v>North Walsham Infant School</v>
          </cell>
          <cell r="J224">
            <v>191</v>
          </cell>
          <cell r="K224">
            <v>4835.0720000000001</v>
          </cell>
          <cell r="L224">
            <v>938667.70810000005</v>
          </cell>
          <cell r="M224">
            <v>1</v>
          </cell>
          <cell r="N224">
            <v>0</v>
          </cell>
          <cell r="O224">
            <v>33999</v>
          </cell>
        </row>
        <row r="225">
          <cell r="H225">
            <v>9262122</v>
          </cell>
          <cell r="I225" t="str">
            <v>Henderson Green Primary School</v>
          </cell>
          <cell r="J225">
            <v>187</v>
          </cell>
          <cell r="K225">
            <v>2508.0320000000002</v>
          </cell>
          <cell r="L225">
            <v>1053212.8325</v>
          </cell>
          <cell r="M225">
            <v>1</v>
          </cell>
          <cell r="N225">
            <v>0</v>
          </cell>
          <cell r="O225">
            <v>35603</v>
          </cell>
        </row>
        <row r="226">
          <cell r="H226">
            <v>9262125</v>
          </cell>
          <cell r="I226" t="str">
            <v>Valley Primary Academy</v>
          </cell>
          <cell r="J226">
            <v>172</v>
          </cell>
          <cell r="K226">
            <v>3490.56</v>
          </cell>
          <cell r="L226">
            <v>1000282.7356</v>
          </cell>
          <cell r="M226">
            <v>1</v>
          </cell>
          <cell r="N226">
            <v>0</v>
          </cell>
          <cell r="O226">
            <v>33714</v>
          </cell>
        </row>
        <row r="227">
          <cell r="H227">
            <v>9262126</v>
          </cell>
          <cell r="I227" t="str">
            <v>Charles Darwin Primary School</v>
          </cell>
          <cell r="J227">
            <v>403</v>
          </cell>
          <cell r="K227">
            <v>24718.335999999999</v>
          </cell>
          <cell r="L227">
            <v>1859757.5104</v>
          </cell>
          <cell r="M227">
            <v>1</v>
          </cell>
          <cell r="N227">
            <v>0</v>
          </cell>
          <cell r="O227">
            <v>61307</v>
          </cell>
        </row>
        <row r="228">
          <cell r="H228">
            <v>9262128</v>
          </cell>
          <cell r="I228" t="str">
            <v>Reepham Primary School</v>
          </cell>
          <cell r="J228">
            <v>214</v>
          </cell>
          <cell r="K228">
            <v>3645.6959999999999</v>
          </cell>
          <cell r="L228">
            <v>946484.33319999999</v>
          </cell>
          <cell r="M228">
            <v>1</v>
          </cell>
          <cell r="N228">
            <v>0</v>
          </cell>
          <cell r="O228">
            <v>32576</v>
          </cell>
        </row>
        <row r="229">
          <cell r="H229">
            <v>9262133</v>
          </cell>
          <cell r="I229" t="str">
            <v>Old Buckenham Primary School and Nursery</v>
          </cell>
          <cell r="J229">
            <v>192</v>
          </cell>
          <cell r="K229">
            <v>4111.1040000000003</v>
          </cell>
          <cell r="L229">
            <v>863125.69380000001</v>
          </cell>
          <cell r="M229">
            <v>1</v>
          </cell>
          <cell r="N229">
            <v>0</v>
          </cell>
          <cell r="O229">
            <v>30374</v>
          </cell>
        </row>
        <row r="230">
          <cell r="H230">
            <v>9262137</v>
          </cell>
          <cell r="I230" t="str">
            <v>Wroughton Junior Academy</v>
          </cell>
          <cell r="J230">
            <v>324</v>
          </cell>
          <cell r="K230">
            <v>5983.3612000000003</v>
          </cell>
          <cell r="L230">
            <v>1683259.7801999999</v>
          </cell>
          <cell r="M230">
            <v>1</v>
          </cell>
          <cell r="N230">
            <v>0</v>
          </cell>
          <cell r="O230">
            <v>61682</v>
          </cell>
        </row>
        <row r="231">
          <cell r="H231">
            <v>9262148</v>
          </cell>
          <cell r="I231" t="str">
            <v>Stalham Infant School and Nursery</v>
          </cell>
          <cell r="J231">
            <v>88</v>
          </cell>
          <cell r="K231">
            <v>530.48230000000001</v>
          </cell>
          <cell r="L231">
            <v>484182.5379</v>
          </cell>
          <cell r="M231">
            <v>1</v>
          </cell>
          <cell r="N231">
            <v>0</v>
          </cell>
          <cell r="O231">
            <v>17166</v>
          </cell>
        </row>
        <row r="232">
          <cell r="H232">
            <v>9262149</v>
          </cell>
          <cell r="I232" t="str">
            <v>Edward Worlledge Ormiston Academy</v>
          </cell>
          <cell r="J232">
            <v>328</v>
          </cell>
          <cell r="K232">
            <v>7291.3919999999998</v>
          </cell>
          <cell r="L232">
            <v>1718176.2875000001</v>
          </cell>
          <cell r="M232">
            <v>1</v>
          </cell>
          <cell r="N232">
            <v>0</v>
          </cell>
          <cell r="O232">
            <v>58206</v>
          </cell>
        </row>
        <row r="233">
          <cell r="H233">
            <v>9262150</v>
          </cell>
          <cell r="I233" t="str">
            <v>Bawdeswell Community Primary School</v>
          </cell>
          <cell r="J233">
            <v>87</v>
          </cell>
          <cell r="K233">
            <v>1447.9359999999999</v>
          </cell>
          <cell r="L233">
            <v>515205.00900000002</v>
          </cell>
          <cell r="M233">
            <v>1</v>
          </cell>
          <cell r="N233">
            <v>0</v>
          </cell>
          <cell r="O233">
            <v>16319</v>
          </cell>
        </row>
        <row r="234">
          <cell r="H234">
            <v>9262151</v>
          </cell>
          <cell r="I234" t="str">
            <v>Watton Westfield Infant and Nursery School</v>
          </cell>
          <cell r="J234">
            <v>236</v>
          </cell>
          <cell r="K234">
            <v>4835.0720000000001</v>
          </cell>
          <cell r="L234">
            <v>1117861.5094000001</v>
          </cell>
          <cell r="M234">
            <v>1</v>
          </cell>
          <cell r="N234">
            <v>0</v>
          </cell>
          <cell r="O234">
            <v>38626</v>
          </cell>
        </row>
        <row r="235">
          <cell r="H235">
            <v>9262154</v>
          </cell>
          <cell r="I235" t="str">
            <v>Upwell Academy</v>
          </cell>
          <cell r="J235">
            <v>200</v>
          </cell>
          <cell r="K235">
            <v>2663.1680000000001</v>
          </cell>
          <cell r="L235">
            <v>970550.50910000002</v>
          </cell>
          <cell r="M235">
            <v>1</v>
          </cell>
          <cell r="N235">
            <v>0</v>
          </cell>
          <cell r="O235">
            <v>34862</v>
          </cell>
        </row>
        <row r="236">
          <cell r="H236">
            <v>9262156</v>
          </cell>
          <cell r="I236" t="str">
            <v>Seething and Mundham Primary School</v>
          </cell>
          <cell r="J236">
            <v>95</v>
          </cell>
          <cell r="K236">
            <v>3102.72</v>
          </cell>
          <cell r="L236">
            <v>495351.34649999999</v>
          </cell>
          <cell r="M236">
            <v>1</v>
          </cell>
          <cell r="N236">
            <v>0</v>
          </cell>
          <cell r="O236">
            <v>16751</v>
          </cell>
        </row>
        <row r="237">
          <cell r="H237">
            <v>9262157</v>
          </cell>
          <cell r="I237" t="str">
            <v>North Wootton Academy</v>
          </cell>
          <cell r="J237">
            <v>323</v>
          </cell>
          <cell r="K237">
            <v>4809.2160000000003</v>
          </cell>
          <cell r="L237">
            <v>1427624.216</v>
          </cell>
          <cell r="M237">
            <v>1</v>
          </cell>
          <cell r="N237">
            <v>0</v>
          </cell>
          <cell r="O237">
            <v>45547</v>
          </cell>
        </row>
        <row r="238">
          <cell r="H238">
            <v>9262159</v>
          </cell>
          <cell r="I238" t="str">
            <v>Blenheim Park Academy</v>
          </cell>
          <cell r="J238">
            <v>73</v>
          </cell>
          <cell r="K238">
            <v>1396.2239999999999</v>
          </cell>
          <cell r="L238">
            <v>461408.26360000001</v>
          </cell>
          <cell r="M238">
            <v>1</v>
          </cell>
          <cell r="N238">
            <v>0</v>
          </cell>
          <cell r="O238">
            <v>14549</v>
          </cell>
        </row>
        <row r="239">
          <cell r="H239">
            <v>9262160</v>
          </cell>
          <cell r="I239" t="str">
            <v>Hillside Avenue Primary and Nursery School, Thorpe</v>
          </cell>
          <cell r="J239">
            <v>374</v>
          </cell>
          <cell r="K239">
            <v>8170.4960000000001</v>
          </cell>
          <cell r="L239">
            <v>1656317.6738</v>
          </cell>
          <cell r="M239">
            <v>1</v>
          </cell>
          <cell r="N239">
            <v>0</v>
          </cell>
          <cell r="O239">
            <v>52448</v>
          </cell>
        </row>
        <row r="240">
          <cell r="H240">
            <v>9262163</v>
          </cell>
          <cell r="I240" t="str">
            <v>Mattishall Primary School</v>
          </cell>
          <cell r="J240">
            <v>187</v>
          </cell>
          <cell r="K240">
            <v>4007.68</v>
          </cell>
          <cell r="L240">
            <v>861129.26500000001</v>
          </cell>
          <cell r="M240">
            <v>1</v>
          </cell>
          <cell r="N240">
            <v>0</v>
          </cell>
          <cell r="O240">
            <v>30091</v>
          </cell>
        </row>
        <row r="241">
          <cell r="H241">
            <v>9262164</v>
          </cell>
          <cell r="I241" t="str">
            <v>Tivetshall Community Primary School</v>
          </cell>
          <cell r="J241">
            <v>24</v>
          </cell>
          <cell r="K241">
            <v>910.13120000000004</v>
          </cell>
          <cell r="L241">
            <v>233965.33259999999</v>
          </cell>
          <cell r="M241">
            <v>1</v>
          </cell>
          <cell r="N241">
            <v>0</v>
          </cell>
          <cell r="O241">
            <v>8510</v>
          </cell>
        </row>
        <row r="242">
          <cell r="H242">
            <v>9262165</v>
          </cell>
          <cell r="I242" t="str">
            <v>Emneth Academy</v>
          </cell>
          <cell r="J242">
            <v>196</v>
          </cell>
          <cell r="K242">
            <v>3438.848</v>
          </cell>
          <cell r="L242">
            <v>906992.96189999999</v>
          </cell>
          <cell r="M242">
            <v>1</v>
          </cell>
          <cell r="N242">
            <v>0</v>
          </cell>
          <cell r="O242">
            <v>33658</v>
          </cell>
        </row>
        <row r="243">
          <cell r="H243">
            <v>9262166</v>
          </cell>
          <cell r="I243" t="str">
            <v>Burnham Market Primary School</v>
          </cell>
          <cell r="J243">
            <v>99</v>
          </cell>
          <cell r="K243">
            <v>2482.1759999999999</v>
          </cell>
          <cell r="L243">
            <v>558450.0098</v>
          </cell>
          <cell r="M243">
            <v>1</v>
          </cell>
          <cell r="N243">
            <v>0</v>
          </cell>
          <cell r="O243">
            <v>18475</v>
          </cell>
        </row>
        <row r="244">
          <cell r="H244">
            <v>9262169</v>
          </cell>
          <cell r="I244" t="str">
            <v>Reffley Academy</v>
          </cell>
          <cell r="J244">
            <v>348</v>
          </cell>
          <cell r="K244">
            <v>8946.1759999999995</v>
          </cell>
          <cell r="L244">
            <v>1543550.777</v>
          </cell>
          <cell r="M244">
            <v>1</v>
          </cell>
          <cell r="N244">
            <v>0</v>
          </cell>
          <cell r="O244">
            <v>52682</v>
          </cell>
        </row>
        <row r="245">
          <cell r="H245">
            <v>9262172</v>
          </cell>
          <cell r="I245" t="str">
            <v>Rockland St Mary Primary School</v>
          </cell>
          <cell r="J245">
            <v>49</v>
          </cell>
          <cell r="K245">
            <v>599.85919999999999</v>
          </cell>
          <cell r="L245">
            <v>325328.96990000003</v>
          </cell>
          <cell r="M245">
            <v>1</v>
          </cell>
          <cell r="N245">
            <v>0</v>
          </cell>
          <cell r="O245">
            <v>11069</v>
          </cell>
        </row>
        <row r="246">
          <cell r="H246">
            <v>9262173</v>
          </cell>
          <cell r="I246" t="str">
            <v>Surlingham Primary School</v>
          </cell>
          <cell r="J246">
            <v>62</v>
          </cell>
          <cell r="K246">
            <v>1344.5119999999999</v>
          </cell>
          <cell r="L246">
            <v>358946.40789999999</v>
          </cell>
          <cell r="M246">
            <v>1</v>
          </cell>
          <cell r="N246">
            <v>0</v>
          </cell>
          <cell r="O246">
            <v>12616</v>
          </cell>
        </row>
        <row r="247">
          <cell r="H247">
            <v>9262174</v>
          </cell>
          <cell r="I247" t="str">
            <v>Thurlton Primary School</v>
          </cell>
          <cell r="J247">
            <v>61</v>
          </cell>
          <cell r="K247">
            <v>2585.6</v>
          </cell>
          <cell r="L247">
            <v>357970.65919999999</v>
          </cell>
          <cell r="M247">
            <v>1</v>
          </cell>
          <cell r="N247">
            <v>0</v>
          </cell>
          <cell r="O247">
            <v>12393</v>
          </cell>
        </row>
        <row r="248">
          <cell r="H248">
            <v>9262177</v>
          </cell>
          <cell r="I248" t="str">
            <v>Wells-Next-the-Sea Primary and Nursery School</v>
          </cell>
          <cell r="J248">
            <v>196</v>
          </cell>
          <cell r="K248">
            <v>3645.6959999999999</v>
          </cell>
          <cell r="L248">
            <v>923707.46250000002</v>
          </cell>
          <cell r="M248">
            <v>1</v>
          </cell>
          <cell r="N248">
            <v>0</v>
          </cell>
          <cell r="O248">
            <v>32826</v>
          </cell>
        </row>
        <row r="249">
          <cell r="H249">
            <v>9262179</v>
          </cell>
          <cell r="I249" t="str">
            <v>Diamond Academy</v>
          </cell>
          <cell r="J249">
            <v>183</v>
          </cell>
          <cell r="K249">
            <v>3645.6959999999999</v>
          </cell>
          <cell r="L249">
            <v>1000292.2748</v>
          </cell>
          <cell r="M249">
            <v>1</v>
          </cell>
          <cell r="N249">
            <v>0</v>
          </cell>
          <cell r="O249">
            <v>36271</v>
          </cell>
        </row>
        <row r="250">
          <cell r="H250">
            <v>9262181</v>
          </cell>
          <cell r="I250" t="str">
            <v>Admirals Academy</v>
          </cell>
          <cell r="J250">
            <v>241</v>
          </cell>
          <cell r="K250">
            <v>6308.8639999999996</v>
          </cell>
          <cell r="L250">
            <v>1096729.0872</v>
          </cell>
          <cell r="M250">
            <v>1</v>
          </cell>
          <cell r="N250">
            <v>0</v>
          </cell>
          <cell r="O250">
            <v>37661</v>
          </cell>
        </row>
        <row r="251">
          <cell r="H251">
            <v>9262182</v>
          </cell>
          <cell r="I251" t="str">
            <v>Norwich Road Academy</v>
          </cell>
          <cell r="J251">
            <v>297</v>
          </cell>
          <cell r="K251">
            <v>4188.6719999999996</v>
          </cell>
          <cell r="L251">
            <v>1414560.8670999999</v>
          </cell>
          <cell r="M251">
            <v>1</v>
          </cell>
          <cell r="N251">
            <v>0</v>
          </cell>
          <cell r="O251">
            <v>49837</v>
          </cell>
        </row>
        <row r="252">
          <cell r="H252">
            <v>9262183</v>
          </cell>
          <cell r="I252" t="str">
            <v>Corpusty Primary School</v>
          </cell>
          <cell r="J252">
            <v>25</v>
          </cell>
          <cell r="K252">
            <v>1515.1615999999999</v>
          </cell>
          <cell r="L252">
            <v>271996.12400000001</v>
          </cell>
          <cell r="M252">
            <v>1</v>
          </cell>
          <cell r="N252">
            <v>0</v>
          </cell>
          <cell r="O252">
            <v>8109</v>
          </cell>
        </row>
        <row r="253">
          <cell r="H253">
            <v>9262186</v>
          </cell>
          <cell r="I253" t="str">
            <v>Spooner Row Primary School</v>
          </cell>
          <cell r="J253">
            <v>100</v>
          </cell>
          <cell r="K253">
            <v>868.76160000000004</v>
          </cell>
          <cell r="L253">
            <v>485332.25770000002</v>
          </cell>
          <cell r="M253">
            <v>1</v>
          </cell>
          <cell r="N253">
            <v>0</v>
          </cell>
          <cell r="O253">
            <v>17034</v>
          </cell>
        </row>
        <row r="254">
          <cell r="H254">
            <v>9262187</v>
          </cell>
          <cell r="I254" t="str">
            <v>Clenchwarton Primary School</v>
          </cell>
          <cell r="J254">
            <v>201</v>
          </cell>
          <cell r="K254">
            <v>2740.7359999999999</v>
          </cell>
          <cell r="L254">
            <v>908873.71059999999</v>
          </cell>
          <cell r="M254">
            <v>1</v>
          </cell>
          <cell r="N254">
            <v>0</v>
          </cell>
          <cell r="O254">
            <v>31237</v>
          </cell>
        </row>
        <row r="255">
          <cell r="H255">
            <v>9262188</v>
          </cell>
          <cell r="I255" t="str">
            <v>Drayton Community Infant School</v>
          </cell>
          <cell r="J255">
            <v>246</v>
          </cell>
          <cell r="K255">
            <v>5843.4560000000001</v>
          </cell>
          <cell r="L255">
            <v>1102630.0236</v>
          </cell>
          <cell r="M255">
            <v>1</v>
          </cell>
          <cell r="N255">
            <v>0</v>
          </cell>
          <cell r="O255">
            <v>35760</v>
          </cell>
        </row>
        <row r="256">
          <cell r="H256">
            <v>9262189</v>
          </cell>
          <cell r="I256" t="str">
            <v>Kenninghall Primary School</v>
          </cell>
          <cell r="J256">
            <v>86</v>
          </cell>
          <cell r="K256">
            <v>2120.192</v>
          </cell>
          <cell r="L256">
            <v>453733.3063</v>
          </cell>
          <cell r="M256">
            <v>1</v>
          </cell>
          <cell r="N256">
            <v>0</v>
          </cell>
          <cell r="O256">
            <v>16720</v>
          </cell>
        </row>
        <row r="257">
          <cell r="H257">
            <v>9262190</v>
          </cell>
          <cell r="I257" t="str">
            <v>Queensway Infant Academy and Nursery</v>
          </cell>
          <cell r="J257">
            <v>140</v>
          </cell>
          <cell r="K257">
            <v>3387.136</v>
          </cell>
          <cell r="L257">
            <v>791072.34849999996</v>
          </cell>
          <cell r="M257">
            <v>1</v>
          </cell>
          <cell r="N257">
            <v>0</v>
          </cell>
          <cell r="O257">
            <v>28346</v>
          </cell>
        </row>
        <row r="258">
          <cell r="H258">
            <v>9262191</v>
          </cell>
          <cell r="I258" t="str">
            <v>Angel Road Junior School</v>
          </cell>
          <cell r="J258">
            <v>257</v>
          </cell>
          <cell r="K258">
            <v>4498.9440000000004</v>
          </cell>
          <cell r="L258">
            <v>1274417.0404000001</v>
          </cell>
          <cell r="M258">
            <v>1</v>
          </cell>
          <cell r="N258">
            <v>0</v>
          </cell>
          <cell r="O258">
            <v>43101</v>
          </cell>
        </row>
        <row r="259">
          <cell r="H259">
            <v>9262196</v>
          </cell>
          <cell r="I259" t="str">
            <v>Heacham Infant and Nursery School</v>
          </cell>
          <cell r="J259">
            <v>75</v>
          </cell>
          <cell r="K259">
            <v>2637.3119999999999</v>
          </cell>
          <cell r="L259">
            <v>423056.55690000003</v>
          </cell>
          <cell r="M259">
            <v>1</v>
          </cell>
          <cell r="N259">
            <v>0</v>
          </cell>
          <cell r="O259">
            <v>15307</v>
          </cell>
        </row>
        <row r="260">
          <cell r="H260">
            <v>9262197</v>
          </cell>
          <cell r="I260" t="str">
            <v>Diss Church of England Junior Academy</v>
          </cell>
          <cell r="J260">
            <v>199</v>
          </cell>
          <cell r="K260">
            <v>3955.9679999999998</v>
          </cell>
          <cell r="L260">
            <v>986348.50399999996</v>
          </cell>
          <cell r="M260">
            <v>1</v>
          </cell>
          <cell r="N260">
            <v>0</v>
          </cell>
          <cell r="O260">
            <v>34847</v>
          </cell>
        </row>
        <row r="261">
          <cell r="H261">
            <v>9262198</v>
          </cell>
          <cell r="I261" t="str">
            <v>Ten Mile Bank Riverside Academy</v>
          </cell>
          <cell r="J261">
            <v>27</v>
          </cell>
          <cell r="K261">
            <v>567.68060000000003</v>
          </cell>
          <cell r="L261">
            <v>279429.40740000003</v>
          </cell>
          <cell r="M261">
            <v>1</v>
          </cell>
          <cell r="N261">
            <v>0</v>
          </cell>
          <cell r="O261">
            <v>8243</v>
          </cell>
        </row>
        <row r="262">
          <cell r="H262">
            <v>9262199</v>
          </cell>
          <cell r="I262" t="str">
            <v>St. Clements Hill Primary Academy</v>
          </cell>
          <cell r="J262">
            <v>243</v>
          </cell>
          <cell r="K262">
            <v>11583.487999999999</v>
          </cell>
          <cell r="L262">
            <v>1159703.9689</v>
          </cell>
          <cell r="M262">
            <v>1</v>
          </cell>
          <cell r="N262">
            <v>0</v>
          </cell>
          <cell r="O262">
            <v>37436.5</v>
          </cell>
        </row>
        <row r="263">
          <cell r="H263">
            <v>9262200</v>
          </cell>
          <cell r="I263" t="str">
            <v>Raleigh Infant Academy</v>
          </cell>
          <cell r="J263">
            <v>146</v>
          </cell>
          <cell r="K263">
            <v>3154.4319999999998</v>
          </cell>
          <cell r="L263">
            <v>717943.0392</v>
          </cell>
          <cell r="M263">
            <v>1</v>
          </cell>
          <cell r="N263">
            <v>0</v>
          </cell>
          <cell r="O263">
            <v>23548</v>
          </cell>
        </row>
        <row r="264">
          <cell r="H264">
            <v>9262201</v>
          </cell>
          <cell r="I264" t="str">
            <v>Greenpark Academy</v>
          </cell>
          <cell r="J264">
            <v>276</v>
          </cell>
          <cell r="K264">
            <v>8687.616</v>
          </cell>
          <cell r="L264">
            <v>1527236.5153999999</v>
          </cell>
          <cell r="M264">
            <v>1</v>
          </cell>
          <cell r="N264">
            <v>0</v>
          </cell>
          <cell r="O264">
            <v>51498</v>
          </cell>
        </row>
        <row r="265">
          <cell r="H265">
            <v>9262202</v>
          </cell>
          <cell r="I265" t="str">
            <v>Highgate Infant School</v>
          </cell>
          <cell r="J265">
            <v>54</v>
          </cell>
          <cell r="K265">
            <v>1241.088</v>
          </cell>
          <cell r="L265">
            <v>387843.04820000002</v>
          </cell>
          <cell r="M265">
            <v>1</v>
          </cell>
          <cell r="N265">
            <v>0</v>
          </cell>
          <cell r="O265">
            <v>13536</v>
          </cell>
        </row>
        <row r="266">
          <cell r="H266">
            <v>9262203</v>
          </cell>
          <cell r="I266" t="str">
            <v>Nelson Infant School</v>
          </cell>
          <cell r="J266">
            <v>141</v>
          </cell>
          <cell r="K266">
            <v>4317.9520000000002</v>
          </cell>
          <cell r="L266">
            <v>799666.05460000003</v>
          </cell>
          <cell r="M266">
            <v>1</v>
          </cell>
          <cell r="N266">
            <v>0</v>
          </cell>
          <cell r="O266">
            <v>28049</v>
          </cell>
        </row>
        <row r="267">
          <cell r="H267">
            <v>9262204</v>
          </cell>
          <cell r="I267" t="str">
            <v>Howard Junior School</v>
          </cell>
          <cell r="J267">
            <v>193</v>
          </cell>
          <cell r="K267">
            <v>5481.4719999999998</v>
          </cell>
          <cell r="L267">
            <v>1031312.0196</v>
          </cell>
          <cell r="M267">
            <v>1</v>
          </cell>
          <cell r="N267">
            <v>0</v>
          </cell>
          <cell r="O267">
            <v>34861</v>
          </cell>
        </row>
        <row r="268">
          <cell r="H268">
            <v>9262209</v>
          </cell>
          <cell r="I268" t="str">
            <v>Nightingale Infant &amp; Nursery School</v>
          </cell>
          <cell r="J268">
            <v>97</v>
          </cell>
          <cell r="K268">
            <v>3645.6959999999999</v>
          </cell>
          <cell r="L268">
            <v>496078.0612</v>
          </cell>
          <cell r="M268">
            <v>1</v>
          </cell>
          <cell r="N268">
            <v>0</v>
          </cell>
          <cell r="O268">
            <v>17093</v>
          </cell>
        </row>
        <row r="269">
          <cell r="H269">
            <v>9262211</v>
          </cell>
          <cell r="I269" t="str">
            <v>Brisley Church of England Primary Academy</v>
          </cell>
          <cell r="J269">
            <v>69</v>
          </cell>
          <cell r="K269">
            <v>1499.6479999999999</v>
          </cell>
          <cell r="L269">
            <v>431730.87</v>
          </cell>
          <cell r="M269">
            <v>1</v>
          </cell>
          <cell r="N269">
            <v>0</v>
          </cell>
          <cell r="O269">
            <v>13553</v>
          </cell>
        </row>
        <row r="270">
          <cell r="H270">
            <v>9262217</v>
          </cell>
          <cell r="I270" t="str">
            <v>Winterton Primary School and Nursery</v>
          </cell>
          <cell r="J270">
            <v>60</v>
          </cell>
          <cell r="K270">
            <v>2197.7600000000002</v>
          </cell>
          <cell r="L270">
            <v>398516.58659999998</v>
          </cell>
          <cell r="M270">
            <v>1</v>
          </cell>
          <cell r="N270">
            <v>0</v>
          </cell>
          <cell r="O270">
            <v>13522</v>
          </cell>
        </row>
        <row r="271">
          <cell r="H271">
            <v>9262218</v>
          </cell>
          <cell r="I271" t="str">
            <v>White House Farm</v>
          </cell>
          <cell r="J271">
            <v>199</v>
          </cell>
          <cell r="K271">
            <v>5222.9120000000003</v>
          </cell>
          <cell r="L271">
            <v>950404.13789999997</v>
          </cell>
          <cell r="M271">
            <v>1</v>
          </cell>
          <cell r="N271">
            <v>0</v>
          </cell>
          <cell r="O271">
            <v>32607.829300000001</v>
          </cell>
        </row>
        <row r="272">
          <cell r="H272">
            <v>9262221</v>
          </cell>
          <cell r="I272" t="str">
            <v>Wymondham College Prep School</v>
          </cell>
          <cell r="J272">
            <v>267.41666666666669</v>
          </cell>
          <cell r="K272">
            <v>12403.608</v>
          </cell>
          <cell r="L272">
            <v>1190374.0247</v>
          </cell>
          <cell r="M272">
            <v>1</v>
          </cell>
          <cell r="N272">
            <v>0</v>
          </cell>
          <cell r="O272">
            <v>37048.754999999997</v>
          </cell>
        </row>
        <row r="273">
          <cell r="H273">
            <v>9262226</v>
          </cell>
          <cell r="I273" t="str">
            <v>Walpole Cross Keys Primary School</v>
          </cell>
          <cell r="J273">
            <v>56</v>
          </cell>
          <cell r="K273">
            <v>876.47799999999995</v>
          </cell>
          <cell r="L273">
            <v>343966.82040000003</v>
          </cell>
          <cell r="M273">
            <v>1</v>
          </cell>
          <cell r="N273">
            <v>0</v>
          </cell>
          <cell r="O273">
            <v>11798</v>
          </cell>
        </row>
        <row r="274">
          <cell r="H274">
            <v>9262227</v>
          </cell>
          <cell r="I274" t="str">
            <v>Watton Junior School</v>
          </cell>
          <cell r="J274">
            <v>262</v>
          </cell>
          <cell r="K274">
            <v>4240.384</v>
          </cell>
          <cell r="L274">
            <v>1258000.3983</v>
          </cell>
          <cell r="M274">
            <v>1</v>
          </cell>
          <cell r="N274">
            <v>0</v>
          </cell>
          <cell r="O274">
            <v>44528</v>
          </cell>
        </row>
        <row r="275">
          <cell r="H275">
            <v>9262230</v>
          </cell>
          <cell r="I275" t="str">
            <v>Parker's Church of England Primary Academy</v>
          </cell>
          <cell r="J275">
            <v>76</v>
          </cell>
          <cell r="K275">
            <v>2275.328</v>
          </cell>
          <cell r="L275">
            <v>429994.12650000001</v>
          </cell>
          <cell r="M275">
            <v>1</v>
          </cell>
          <cell r="N275">
            <v>0</v>
          </cell>
          <cell r="O275">
            <v>14282</v>
          </cell>
        </row>
        <row r="276">
          <cell r="H276">
            <v>9262231</v>
          </cell>
          <cell r="I276" t="str">
            <v>Caston Church of England Primary Academy</v>
          </cell>
          <cell r="J276">
            <v>85</v>
          </cell>
          <cell r="K276">
            <v>1292.8</v>
          </cell>
          <cell r="L276">
            <v>488255.10619999998</v>
          </cell>
          <cell r="M276">
            <v>1</v>
          </cell>
          <cell r="N276">
            <v>0</v>
          </cell>
          <cell r="O276">
            <v>17745</v>
          </cell>
        </row>
        <row r="277">
          <cell r="H277">
            <v>9262234</v>
          </cell>
          <cell r="I277" t="str">
            <v>St Germans Academy</v>
          </cell>
          <cell r="J277">
            <v>112</v>
          </cell>
          <cell r="K277">
            <v>2482.1759999999999</v>
          </cell>
          <cell r="L277">
            <v>562428.03879999998</v>
          </cell>
          <cell r="M277">
            <v>1</v>
          </cell>
          <cell r="N277">
            <v>0</v>
          </cell>
          <cell r="O277">
            <v>19710</v>
          </cell>
        </row>
        <row r="278">
          <cell r="H278">
            <v>9262235</v>
          </cell>
          <cell r="I278" t="str">
            <v>Magdalen Academy</v>
          </cell>
          <cell r="J278">
            <v>40</v>
          </cell>
          <cell r="K278">
            <v>1137.664</v>
          </cell>
          <cell r="L278">
            <v>309584.48100000003</v>
          </cell>
          <cell r="M278">
            <v>1</v>
          </cell>
          <cell r="N278">
            <v>0</v>
          </cell>
          <cell r="O278">
            <v>10518</v>
          </cell>
        </row>
        <row r="279">
          <cell r="H279">
            <v>9262236</v>
          </cell>
          <cell r="I279" t="str">
            <v>Wimbotsham and Stow Academy</v>
          </cell>
          <cell r="J279">
            <v>100</v>
          </cell>
          <cell r="K279">
            <v>1551.36</v>
          </cell>
          <cell r="L279">
            <v>512585.3762</v>
          </cell>
          <cell r="M279">
            <v>1</v>
          </cell>
          <cell r="N279">
            <v>0</v>
          </cell>
          <cell r="O279">
            <v>17346</v>
          </cell>
        </row>
        <row r="280">
          <cell r="H280">
            <v>9262237</v>
          </cell>
          <cell r="I280" t="str">
            <v>King's Oak Academy</v>
          </cell>
          <cell r="J280">
            <v>118</v>
          </cell>
          <cell r="K280">
            <v>4007.68</v>
          </cell>
          <cell r="L280">
            <v>694771.11399999994</v>
          </cell>
          <cell r="M280">
            <v>1</v>
          </cell>
          <cell r="N280">
            <v>0</v>
          </cell>
          <cell r="O280">
            <v>22608</v>
          </cell>
        </row>
        <row r="281">
          <cell r="H281">
            <v>9262238</v>
          </cell>
          <cell r="I281" t="str">
            <v>Newton Flotman Church of England Primary Academy</v>
          </cell>
          <cell r="J281">
            <v>106</v>
          </cell>
          <cell r="K281">
            <v>2327.04</v>
          </cell>
          <cell r="L281">
            <v>560267.1727</v>
          </cell>
          <cell r="M281">
            <v>1</v>
          </cell>
          <cell r="N281">
            <v>0</v>
          </cell>
          <cell r="O281">
            <v>19620</v>
          </cell>
        </row>
        <row r="282">
          <cell r="H282">
            <v>9262242</v>
          </cell>
          <cell r="I282" t="str">
            <v>Garboldisham Church of England Primary Academy</v>
          </cell>
          <cell r="J282">
            <v>77</v>
          </cell>
          <cell r="K282">
            <v>1215.232</v>
          </cell>
          <cell r="L282">
            <v>426649.51040000003</v>
          </cell>
          <cell r="M282">
            <v>1</v>
          </cell>
          <cell r="N282">
            <v>0</v>
          </cell>
          <cell r="O282">
            <v>14713</v>
          </cell>
        </row>
        <row r="283">
          <cell r="H283">
            <v>9262246</v>
          </cell>
          <cell r="I283" t="str">
            <v>Cherry Tree Academy Trust Marham Infant</v>
          </cell>
          <cell r="J283">
            <v>174</v>
          </cell>
          <cell r="K283">
            <v>2533.8879999999999</v>
          </cell>
          <cell r="L283">
            <v>790561.87749999994</v>
          </cell>
          <cell r="M283">
            <v>1</v>
          </cell>
          <cell r="N283">
            <v>0</v>
          </cell>
          <cell r="O283">
            <v>27296</v>
          </cell>
        </row>
        <row r="284">
          <cell r="H284">
            <v>9262247</v>
          </cell>
          <cell r="I284" t="str">
            <v>Firside Junior School</v>
          </cell>
          <cell r="J284">
            <v>359</v>
          </cell>
          <cell r="K284">
            <v>4783.3599999999997</v>
          </cell>
          <cell r="L284">
            <v>1588024.9373000001</v>
          </cell>
          <cell r="M284">
            <v>1</v>
          </cell>
          <cell r="N284">
            <v>0</v>
          </cell>
          <cell r="O284">
            <v>54303</v>
          </cell>
        </row>
        <row r="285">
          <cell r="H285">
            <v>9262271</v>
          </cell>
          <cell r="I285" t="str">
            <v>Heather Avenue Infant School</v>
          </cell>
          <cell r="J285">
            <v>129</v>
          </cell>
          <cell r="K285">
            <v>2094.3359999999998</v>
          </cell>
          <cell r="L285">
            <v>664852.22180000006</v>
          </cell>
          <cell r="M285">
            <v>1</v>
          </cell>
          <cell r="N285">
            <v>0</v>
          </cell>
          <cell r="O285">
            <v>22773</v>
          </cell>
        </row>
        <row r="286">
          <cell r="H286">
            <v>9262275</v>
          </cell>
          <cell r="I286" t="str">
            <v>Manor Field Infant and Nursery School</v>
          </cell>
          <cell r="J286">
            <v>119</v>
          </cell>
          <cell r="K286">
            <v>3464.7040000000002</v>
          </cell>
          <cell r="L286">
            <v>597262.1139</v>
          </cell>
          <cell r="M286">
            <v>1</v>
          </cell>
          <cell r="N286">
            <v>0</v>
          </cell>
          <cell r="O286">
            <v>20439</v>
          </cell>
        </row>
        <row r="287">
          <cell r="H287">
            <v>9262289</v>
          </cell>
          <cell r="I287" t="str">
            <v>Arden Grove Infant and Nursery School</v>
          </cell>
          <cell r="J287">
            <v>173</v>
          </cell>
          <cell r="K287">
            <v>3232</v>
          </cell>
          <cell r="L287">
            <v>784253.07420000003</v>
          </cell>
          <cell r="M287">
            <v>1</v>
          </cell>
          <cell r="N287">
            <v>0</v>
          </cell>
          <cell r="O287">
            <v>26449</v>
          </cell>
        </row>
        <row r="288">
          <cell r="H288">
            <v>9262303</v>
          </cell>
          <cell r="I288" t="str">
            <v>George White Junior School</v>
          </cell>
          <cell r="J288">
            <v>288</v>
          </cell>
          <cell r="K288">
            <v>3232</v>
          </cell>
          <cell r="L288">
            <v>1405811.4073000001</v>
          </cell>
          <cell r="M288">
            <v>1</v>
          </cell>
          <cell r="N288">
            <v>0</v>
          </cell>
          <cell r="O288">
            <v>49078</v>
          </cell>
        </row>
        <row r="289">
          <cell r="H289">
            <v>9262308</v>
          </cell>
          <cell r="I289" t="str">
            <v>Mousehold Infant &amp; Nursery School</v>
          </cell>
          <cell r="J289">
            <v>208</v>
          </cell>
          <cell r="K289">
            <v>3749.12</v>
          </cell>
          <cell r="L289">
            <v>1047643.5194</v>
          </cell>
          <cell r="M289">
            <v>1</v>
          </cell>
          <cell r="N289">
            <v>0</v>
          </cell>
          <cell r="O289">
            <v>34878</v>
          </cell>
        </row>
        <row r="290">
          <cell r="H290">
            <v>9262318</v>
          </cell>
          <cell r="I290" t="str">
            <v>Lionwood Junior School</v>
          </cell>
          <cell r="J290">
            <v>275</v>
          </cell>
          <cell r="K290">
            <v>11376.64</v>
          </cell>
          <cell r="L290">
            <v>1431521.7215</v>
          </cell>
          <cell r="M290">
            <v>1</v>
          </cell>
          <cell r="N290">
            <v>0</v>
          </cell>
          <cell r="O290">
            <v>50235</v>
          </cell>
        </row>
        <row r="291">
          <cell r="H291">
            <v>9262320</v>
          </cell>
          <cell r="I291" t="str">
            <v>Angel Road Infant School</v>
          </cell>
          <cell r="J291">
            <v>160</v>
          </cell>
          <cell r="K291">
            <v>6567.424</v>
          </cell>
          <cell r="L291">
            <v>859781.22019999998</v>
          </cell>
          <cell r="M291">
            <v>1</v>
          </cell>
          <cell r="N291">
            <v>0</v>
          </cell>
          <cell r="O291">
            <v>28438</v>
          </cell>
        </row>
        <row r="292">
          <cell r="H292">
            <v>9262338</v>
          </cell>
          <cell r="I292" t="str">
            <v>Wroughton Infant Academy</v>
          </cell>
          <cell r="J292">
            <v>185</v>
          </cell>
          <cell r="K292">
            <v>5889.8654999999999</v>
          </cell>
          <cell r="L292">
            <v>977640.32460000005</v>
          </cell>
          <cell r="M292">
            <v>1</v>
          </cell>
          <cell r="N292">
            <v>0</v>
          </cell>
          <cell r="O292">
            <v>34117</v>
          </cell>
        </row>
        <row r="293">
          <cell r="H293">
            <v>9262353</v>
          </cell>
          <cell r="I293" t="str">
            <v>Ormiston Cliff Park Primary Academy</v>
          </cell>
          <cell r="J293">
            <v>512</v>
          </cell>
          <cell r="K293">
            <v>4498.9440000000004</v>
          </cell>
          <cell r="L293">
            <v>2345536.4978</v>
          </cell>
          <cell r="M293">
            <v>1</v>
          </cell>
          <cell r="N293">
            <v>0</v>
          </cell>
          <cell r="O293">
            <v>79270</v>
          </cell>
        </row>
        <row r="294">
          <cell r="H294">
            <v>9262354</v>
          </cell>
          <cell r="I294" t="str">
            <v>Northgate Primary School</v>
          </cell>
          <cell r="J294">
            <v>416</v>
          </cell>
          <cell r="K294">
            <v>27032.740900000001</v>
          </cell>
          <cell r="L294">
            <v>2192716.1645999998</v>
          </cell>
          <cell r="M294">
            <v>1</v>
          </cell>
          <cell r="N294">
            <v>0</v>
          </cell>
          <cell r="O294">
            <v>74086</v>
          </cell>
        </row>
        <row r="295">
          <cell r="H295">
            <v>9262358</v>
          </cell>
          <cell r="I295" t="str">
            <v>King's Park Infant School, Dereham</v>
          </cell>
          <cell r="J295">
            <v>61</v>
          </cell>
          <cell r="K295">
            <v>2066.9650000000001</v>
          </cell>
          <cell r="L295">
            <v>373349.2758</v>
          </cell>
          <cell r="M295">
            <v>1</v>
          </cell>
          <cell r="N295">
            <v>0</v>
          </cell>
          <cell r="O295">
            <v>13433</v>
          </cell>
        </row>
        <row r="296">
          <cell r="H296">
            <v>9262362</v>
          </cell>
          <cell r="I296" t="str">
            <v>Kinsale Junior School</v>
          </cell>
          <cell r="J296">
            <v>219</v>
          </cell>
          <cell r="K296">
            <v>4240.384</v>
          </cell>
          <cell r="L296">
            <v>989575.24320000003</v>
          </cell>
          <cell r="M296">
            <v>1</v>
          </cell>
          <cell r="N296">
            <v>0</v>
          </cell>
          <cell r="O296">
            <v>35043</v>
          </cell>
        </row>
        <row r="297">
          <cell r="H297">
            <v>9262364</v>
          </cell>
          <cell r="I297" t="str">
            <v>Lodge Lane Infant School</v>
          </cell>
          <cell r="J297">
            <v>180</v>
          </cell>
          <cell r="K297">
            <v>3930.1120000000001</v>
          </cell>
          <cell r="L297">
            <v>828986.16520000005</v>
          </cell>
          <cell r="M297">
            <v>1</v>
          </cell>
          <cell r="N297">
            <v>0</v>
          </cell>
          <cell r="O297">
            <v>28010</v>
          </cell>
        </row>
        <row r="298">
          <cell r="H298">
            <v>9262384</v>
          </cell>
          <cell r="I298" t="str">
            <v>Garrick Green Infant School</v>
          </cell>
          <cell r="J298">
            <v>146</v>
          </cell>
          <cell r="K298">
            <v>2689.0239999999999</v>
          </cell>
          <cell r="L298">
            <v>698837.99029999995</v>
          </cell>
          <cell r="M298">
            <v>1</v>
          </cell>
          <cell r="N298">
            <v>0</v>
          </cell>
          <cell r="O298">
            <v>24588</v>
          </cell>
        </row>
        <row r="299">
          <cell r="H299">
            <v>9262393</v>
          </cell>
          <cell r="I299" t="str">
            <v>Fakenham Infant and Nursery School</v>
          </cell>
          <cell r="J299">
            <v>180</v>
          </cell>
          <cell r="K299">
            <v>6360.576</v>
          </cell>
          <cell r="L299">
            <v>861959.09569999995</v>
          </cell>
          <cell r="M299">
            <v>1</v>
          </cell>
          <cell r="N299">
            <v>0</v>
          </cell>
          <cell r="O299">
            <v>28530</v>
          </cell>
        </row>
        <row r="300">
          <cell r="H300">
            <v>9262395</v>
          </cell>
          <cell r="I300" t="str">
            <v>Ghost Hill Infant and Nursery School</v>
          </cell>
          <cell r="J300">
            <v>180</v>
          </cell>
          <cell r="K300">
            <v>4111.1040000000003</v>
          </cell>
          <cell r="L300">
            <v>809449.47129999998</v>
          </cell>
          <cell r="M300">
            <v>1</v>
          </cell>
          <cell r="N300">
            <v>0</v>
          </cell>
          <cell r="O300">
            <v>26970</v>
          </cell>
        </row>
        <row r="301">
          <cell r="H301">
            <v>9262402</v>
          </cell>
          <cell r="I301" t="str">
            <v>North Walsham Junior School</v>
          </cell>
          <cell r="J301">
            <v>308</v>
          </cell>
          <cell r="K301">
            <v>5584.8959999999997</v>
          </cell>
          <cell r="L301">
            <v>1414557.6172</v>
          </cell>
          <cell r="M301">
            <v>1</v>
          </cell>
          <cell r="N301">
            <v>0</v>
          </cell>
          <cell r="O301">
            <v>54058</v>
          </cell>
        </row>
        <row r="302">
          <cell r="H302">
            <v>9262406</v>
          </cell>
          <cell r="I302" t="str">
            <v>Southtown Primary School</v>
          </cell>
          <cell r="J302">
            <v>191</v>
          </cell>
          <cell r="K302">
            <v>5039.8999999999996</v>
          </cell>
          <cell r="L302">
            <v>1072449.2364000001</v>
          </cell>
          <cell r="M302">
            <v>1</v>
          </cell>
          <cell r="N302">
            <v>0</v>
          </cell>
          <cell r="O302">
            <v>37223</v>
          </cell>
        </row>
        <row r="303">
          <cell r="H303">
            <v>9262412</v>
          </cell>
          <cell r="I303" t="str">
            <v>Glebeland Community Primary School</v>
          </cell>
          <cell r="J303">
            <v>68</v>
          </cell>
          <cell r="K303">
            <v>1344.5119999999999</v>
          </cell>
          <cell r="L303">
            <v>423208.804</v>
          </cell>
          <cell r="M303">
            <v>1</v>
          </cell>
          <cell r="N303">
            <v>0</v>
          </cell>
          <cell r="O303">
            <v>13226</v>
          </cell>
        </row>
        <row r="304">
          <cell r="H304">
            <v>9262413</v>
          </cell>
          <cell r="I304" t="str">
            <v>Astley Primary School</v>
          </cell>
          <cell r="J304">
            <v>213</v>
          </cell>
          <cell r="K304">
            <v>4473.0879999999997</v>
          </cell>
          <cell r="L304">
            <v>963458.17240000004</v>
          </cell>
          <cell r="M304">
            <v>1</v>
          </cell>
          <cell r="N304">
            <v>0</v>
          </cell>
          <cell r="O304">
            <v>35161</v>
          </cell>
        </row>
        <row r="305">
          <cell r="H305">
            <v>9262414</v>
          </cell>
          <cell r="I305" t="str">
            <v>East Ruston Infant School &amp; Nursery</v>
          </cell>
          <cell r="J305">
            <v>24</v>
          </cell>
          <cell r="K305">
            <v>599.85919999999999</v>
          </cell>
          <cell r="L305">
            <v>249612.26990000001</v>
          </cell>
          <cell r="M305">
            <v>1</v>
          </cell>
          <cell r="N305">
            <v>0</v>
          </cell>
          <cell r="O305">
            <v>7678</v>
          </cell>
        </row>
        <row r="306">
          <cell r="H306">
            <v>9262419</v>
          </cell>
          <cell r="I306" t="str">
            <v>Greyfriars Academy</v>
          </cell>
          <cell r="J306">
            <v>271</v>
          </cell>
          <cell r="K306">
            <v>4059.3919999999998</v>
          </cell>
          <cell r="L306">
            <v>1379727.7697000001</v>
          </cell>
          <cell r="M306">
            <v>1</v>
          </cell>
          <cell r="N306">
            <v>0</v>
          </cell>
          <cell r="O306">
            <v>49239</v>
          </cell>
        </row>
        <row r="307">
          <cell r="H307">
            <v>9262426</v>
          </cell>
          <cell r="I307" t="str">
            <v>St Martin At Shouldham Church of England Primary Academy</v>
          </cell>
          <cell r="J307">
            <v>178</v>
          </cell>
          <cell r="K307">
            <v>5791.7439999999997</v>
          </cell>
          <cell r="L307">
            <v>796095.4216</v>
          </cell>
          <cell r="M307">
            <v>1</v>
          </cell>
          <cell r="N307">
            <v>0</v>
          </cell>
          <cell r="O307">
            <v>27460</v>
          </cell>
        </row>
        <row r="308">
          <cell r="H308">
            <v>9262427</v>
          </cell>
          <cell r="I308" t="str">
            <v>Gaywood Primary School</v>
          </cell>
          <cell r="J308">
            <v>382</v>
          </cell>
          <cell r="K308">
            <v>8222.2080000000005</v>
          </cell>
          <cell r="L308">
            <v>1696822.1455999999</v>
          </cell>
          <cell r="M308">
            <v>1</v>
          </cell>
          <cell r="N308">
            <v>0</v>
          </cell>
          <cell r="O308">
            <v>57040</v>
          </cell>
        </row>
        <row r="309">
          <cell r="H309">
            <v>9263001</v>
          </cell>
          <cell r="I309" t="str">
            <v>Alburgh With Denton Church of England Primary Academy</v>
          </cell>
          <cell r="J309">
            <v>103</v>
          </cell>
          <cell r="K309">
            <v>11295</v>
          </cell>
          <cell r="L309">
            <v>546804.19149999996</v>
          </cell>
          <cell r="M309">
            <v>1</v>
          </cell>
          <cell r="N309">
            <v>0</v>
          </cell>
          <cell r="O309">
            <v>17911</v>
          </cell>
        </row>
        <row r="310">
          <cell r="H310">
            <v>9263014</v>
          </cell>
          <cell r="I310" t="str">
            <v>St Peter and St Paul Church of England Primary Academy &amp; Nursery</v>
          </cell>
          <cell r="J310">
            <v>200</v>
          </cell>
          <cell r="K310">
            <v>3930.1120000000001</v>
          </cell>
          <cell r="L310">
            <v>968263.4865</v>
          </cell>
          <cell r="M310">
            <v>1</v>
          </cell>
          <cell r="N310">
            <v>0</v>
          </cell>
          <cell r="O310">
            <v>32054</v>
          </cell>
        </row>
        <row r="311">
          <cell r="H311">
            <v>9263016</v>
          </cell>
          <cell r="I311" t="str">
            <v>Cawston Church of England Primary Academy</v>
          </cell>
          <cell r="J311">
            <v>153</v>
          </cell>
          <cell r="K311">
            <v>3568.1280000000002</v>
          </cell>
          <cell r="L311">
            <v>712716.76619999995</v>
          </cell>
          <cell r="M311">
            <v>1</v>
          </cell>
          <cell r="N311">
            <v>0</v>
          </cell>
          <cell r="O311">
            <v>26461</v>
          </cell>
        </row>
        <row r="312">
          <cell r="H312">
            <v>9263026</v>
          </cell>
          <cell r="I312" t="str">
            <v>St Peter's CofE Primary Academy, Easton</v>
          </cell>
          <cell r="J312">
            <v>182</v>
          </cell>
          <cell r="K312">
            <v>3154.4319999999998</v>
          </cell>
          <cell r="L312">
            <v>836966.57460000005</v>
          </cell>
          <cell r="M312">
            <v>1</v>
          </cell>
          <cell r="N312">
            <v>0</v>
          </cell>
          <cell r="O312">
            <v>28144</v>
          </cell>
        </row>
        <row r="313">
          <cell r="H313">
            <v>9263053</v>
          </cell>
          <cell r="I313" t="str">
            <v>St Mary's Church of England Junior Academy</v>
          </cell>
          <cell r="J313">
            <v>213</v>
          </cell>
          <cell r="K313">
            <v>5222.9120000000003</v>
          </cell>
          <cell r="L313">
            <v>963971.09900000005</v>
          </cell>
          <cell r="M313">
            <v>1</v>
          </cell>
          <cell r="N313">
            <v>0</v>
          </cell>
          <cell r="O313">
            <v>35265</v>
          </cell>
        </row>
        <row r="314">
          <cell r="H314">
            <v>9263054</v>
          </cell>
          <cell r="I314" t="str">
            <v>Duchy of Lancaster Methwold CofE Primary School</v>
          </cell>
          <cell r="J314">
            <v>99</v>
          </cell>
          <cell r="K314">
            <v>2120.192</v>
          </cell>
          <cell r="L314">
            <v>501524.29229999997</v>
          </cell>
          <cell r="M314">
            <v>1</v>
          </cell>
          <cell r="N314">
            <v>0</v>
          </cell>
          <cell r="O314">
            <v>18787</v>
          </cell>
        </row>
        <row r="315">
          <cell r="H315">
            <v>9263056</v>
          </cell>
          <cell r="I315" t="str">
            <v>Mundford Church of England Primary Academy</v>
          </cell>
          <cell r="J315">
            <v>180</v>
          </cell>
          <cell r="K315">
            <v>3490.56</v>
          </cell>
          <cell r="L315">
            <v>816321.18980000005</v>
          </cell>
          <cell r="M315">
            <v>1</v>
          </cell>
          <cell r="N315">
            <v>0</v>
          </cell>
          <cell r="O315">
            <v>27906</v>
          </cell>
        </row>
        <row r="316">
          <cell r="H316">
            <v>9263078</v>
          </cell>
          <cell r="I316" t="str">
            <v>All Saints Academy</v>
          </cell>
          <cell r="J316">
            <v>94</v>
          </cell>
          <cell r="K316">
            <v>2533.8879999999999</v>
          </cell>
          <cell r="L316">
            <v>517869.47820000001</v>
          </cell>
          <cell r="M316">
            <v>1</v>
          </cell>
          <cell r="N316">
            <v>0</v>
          </cell>
          <cell r="O316">
            <v>18088</v>
          </cell>
        </row>
        <row r="317">
          <cell r="H317">
            <v>9263083</v>
          </cell>
          <cell r="I317" t="str">
            <v>Tacolneston Church of England Primary Academy</v>
          </cell>
          <cell r="J317">
            <v>104</v>
          </cell>
          <cell r="K317">
            <v>2781</v>
          </cell>
          <cell r="L317">
            <v>530700.53850000002</v>
          </cell>
          <cell r="M317">
            <v>1</v>
          </cell>
          <cell r="N317">
            <v>0</v>
          </cell>
          <cell r="O317">
            <v>18446</v>
          </cell>
        </row>
        <row r="318">
          <cell r="H318">
            <v>9263089</v>
          </cell>
          <cell r="I318" t="str">
            <v>Weasenham Church of England Primary Academy</v>
          </cell>
          <cell r="J318">
            <v>41</v>
          </cell>
          <cell r="K318">
            <v>579.17439999999999</v>
          </cell>
          <cell r="L318">
            <v>343888.71879999997</v>
          </cell>
          <cell r="M318">
            <v>1</v>
          </cell>
          <cell r="N318">
            <v>0</v>
          </cell>
          <cell r="O318">
            <v>11365</v>
          </cell>
        </row>
        <row r="319">
          <cell r="H319">
            <v>9263106</v>
          </cell>
          <cell r="I319" t="str">
            <v>Gayton Church of England Primary Academy</v>
          </cell>
          <cell r="J319">
            <v>153</v>
          </cell>
          <cell r="K319">
            <v>1499.6479999999999</v>
          </cell>
          <cell r="L319">
            <v>717073.03670000006</v>
          </cell>
          <cell r="M319">
            <v>1</v>
          </cell>
          <cell r="N319">
            <v>0</v>
          </cell>
          <cell r="O319">
            <v>25941</v>
          </cell>
        </row>
        <row r="320">
          <cell r="H320">
            <v>9263107</v>
          </cell>
          <cell r="I320" t="str">
            <v>Hilgay Riverside Academy</v>
          </cell>
          <cell r="J320">
            <v>54</v>
          </cell>
          <cell r="K320">
            <v>1835.7760000000001</v>
          </cell>
          <cell r="L320">
            <v>343743.11499999999</v>
          </cell>
          <cell r="M320">
            <v>1</v>
          </cell>
          <cell r="N320">
            <v>0</v>
          </cell>
          <cell r="O320">
            <v>13328</v>
          </cell>
        </row>
        <row r="321">
          <cell r="H321">
            <v>9263114</v>
          </cell>
          <cell r="I321" t="str">
            <v>Tilney All Saints CofE Primary School</v>
          </cell>
          <cell r="J321">
            <v>89</v>
          </cell>
          <cell r="K321">
            <v>1447.9359999999999</v>
          </cell>
          <cell r="L321">
            <v>482668.88150000002</v>
          </cell>
          <cell r="M321">
            <v>1</v>
          </cell>
          <cell r="N321">
            <v>0</v>
          </cell>
          <cell r="O321">
            <v>17805</v>
          </cell>
        </row>
        <row r="322">
          <cell r="H322">
            <v>9263123</v>
          </cell>
          <cell r="I322" t="str">
            <v>Rudham CofE Primary Academy</v>
          </cell>
          <cell r="J322">
            <v>84</v>
          </cell>
          <cell r="K322">
            <v>920.47360000000003</v>
          </cell>
          <cell r="L322">
            <v>504234.14069999999</v>
          </cell>
          <cell r="M322">
            <v>1</v>
          </cell>
          <cell r="N322">
            <v>0</v>
          </cell>
          <cell r="O322">
            <v>16898</v>
          </cell>
        </row>
        <row r="323">
          <cell r="H323">
            <v>9263125</v>
          </cell>
          <cell r="I323" t="str">
            <v>Dickleburgh Church of England Primary Academy (With Pre-School)</v>
          </cell>
          <cell r="J323">
            <v>182</v>
          </cell>
          <cell r="K323">
            <v>3102.72</v>
          </cell>
          <cell r="L323">
            <v>825252.66319999995</v>
          </cell>
          <cell r="M323">
            <v>1</v>
          </cell>
          <cell r="N323">
            <v>0</v>
          </cell>
          <cell r="O323">
            <v>28664</v>
          </cell>
        </row>
        <row r="324">
          <cell r="H324">
            <v>9263137</v>
          </cell>
          <cell r="I324" t="str">
            <v>Hockering Church of England Primary Academy</v>
          </cell>
          <cell r="J324">
            <v>42</v>
          </cell>
          <cell r="K324">
            <v>682.59839999999997</v>
          </cell>
          <cell r="L324">
            <v>314205.14899999998</v>
          </cell>
          <cell r="M324">
            <v>1</v>
          </cell>
          <cell r="N324">
            <v>0</v>
          </cell>
          <cell r="O324">
            <v>10444</v>
          </cell>
        </row>
        <row r="325">
          <cell r="H325">
            <v>9263141</v>
          </cell>
          <cell r="I325" t="str">
            <v>Hopton Church of England Primary Academy</v>
          </cell>
          <cell r="J325">
            <v>180</v>
          </cell>
          <cell r="K325">
            <v>4162.8159999999998</v>
          </cell>
          <cell r="L325">
            <v>828590.79379999998</v>
          </cell>
          <cell r="M325">
            <v>1</v>
          </cell>
          <cell r="N325">
            <v>0</v>
          </cell>
          <cell r="O325">
            <v>29050</v>
          </cell>
        </row>
        <row r="326">
          <cell r="H326">
            <v>9263312</v>
          </cell>
          <cell r="I326" t="str">
            <v>Colkirk Church of England Primary Academy</v>
          </cell>
          <cell r="J326">
            <v>64</v>
          </cell>
          <cell r="K326">
            <v>858.41920000000005</v>
          </cell>
          <cell r="L326">
            <v>405432.17369999998</v>
          </cell>
          <cell r="M326">
            <v>1</v>
          </cell>
          <cell r="N326">
            <v>0</v>
          </cell>
          <cell r="O326">
            <v>13894</v>
          </cell>
        </row>
        <row r="327">
          <cell r="H327">
            <v>9263327</v>
          </cell>
          <cell r="I327" t="str">
            <v>Gooderstone Church of England Primary Academy</v>
          </cell>
          <cell r="J327">
            <v>43</v>
          </cell>
          <cell r="K327">
            <v>1782.1</v>
          </cell>
          <cell r="L327">
            <v>334579.21380000003</v>
          </cell>
          <cell r="M327">
            <v>1</v>
          </cell>
          <cell r="N327">
            <v>0</v>
          </cell>
          <cell r="O327">
            <v>10043</v>
          </cell>
        </row>
        <row r="328">
          <cell r="H328">
            <v>9263339</v>
          </cell>
          <cell r="I328" t="str">
            <v>Morley Church of England Primary Academy</v>
          </cell>
          <cell r="J328">
            <v>135</v>
          </cell>
          <cell r="K328">
            <v>3373.25</v>
          </cell>
          <cell r="L328">
            <v>659702.17330000002</v>
          </cell>
          <cell r="M328">
            <v>1</v>
          </cell>
          <cell r="N328">
            <v>0</v>
          </cell>
          <cell r="O328">
            <v>23071</v>
          </cell>
        </row>
        <row r="329">
          <cell r="H329">
            <v>9263346</v>
          </cell>
          <cell r="I329" t="str">
            <v>The Norman Church of England Primary School, Northwold</v>
          </cell>
          <cell r="J329">
            <v>92</v>
          </cell>
          <cell r="K329">
            <v>1603.0719999999999</v>
          </cell>
          <cell r="L329">
            <v>483562.46980000002</v>
          </cell>
          <cell r="M329">
            <v>1</v>
          </cell>
          <cell r="N329">
            <v>0</v>
          </cell>
          <cell r="O329">
            <v>18474</v>
          </cell>
        </row>
        <row r="330">
          <cell r="H330">
            <v>9263359</v>
          </cell>
          <cell r="I330" t="str">
            <v>Sculthorpe Church of England Primary Academy</v>
          </cell>
          <cell r="J330">
            <v>60</v>
          </cell>
          <cell r="K330">
            <v>837.73440000000005</v>
          </cell>
          <cell r="L330">
            <v>400944.56589999999</v>
          </cell>
          <cell r="M330">
            <v>1</v>
          </cell>
          <cell r="N330">
            <v>0</v>
          </cell>
          <cell r="O330">
            <v>12794</v>
          </cell>
        </row>
        <row r="331">
          <cell r="H331">
            <v>9263376</v>
          </cell>
          <cell r="I331" t="str">
            <v>St Augustine's Catholic Primary School, Costessey</v>
          </cell>
          <cell r="J331">
            <v>308</v>
          </cell>
          <cell r="K331">
            <v>5946.88</v>
          </cell>
          <cell r="L331">
            <v>1384200.6758999999</v>
          </cell>
          <cell r="M331">
            <v>1</v>
          </cell>
          <cell r="N331">
            <v>0</v>
          </cell>
          <cell r="O331">
            <v>44698</v>
          </cell>
        </row>
        <row r="332">
          <cell r="H332">
            <v>9263377</v>
          </cell>
          <cell r="I332" t="str">
            <v>Brancaster CofE Primary Academy</v>
          </cell>
          <cell r="J332">
            <v>37</v>
          </cell>
          <cell r="K332">
            <v>947.6</v>
          </cell>
          <cell r="L332">
            <v>325420.13709999999</v>
          </cell>
          <cell r="M332">
            <v>1</v>
          </cell>
          <cell r="N332">
            <v>0</v>
          </cell>
          <cell r="O332">
            <v>10265</v>
          </cell>
        </row>
        <row r="333">
          <cell r="H333">
            <v>9263380</v>
          </cell>
          <cell r="I333" t="str">
            <v>Flitcham Church of England Primary Academy</v>
          </cell>
          <cell r="J333">
            <v>66</v>
          </cell>
          <cell r="K333">
            <v>558.4896</v>
          </cell>
          <cell r="L333">
            <v>417779.62800000003</v>
          </cell>
          <cell r="M333">
            <v>1</v>
          </cell>
          <cell r="N333">
            <v>0</v>
          </cell>
          <cell r="O333">
            <v>12676</v>
          </cell>
        </row>
        <row r="334">
          <cell r="H334">
            <v>9263390</v>
          </cell>
          <cell r="I334" t="str">
            <v>Sandringham and West Newton Church of England Primary Academy</v>
          </cell>
          <cell r="J334">
            <v>84</v>
          </cell>
          <cell r="K334">
            <v>1003.2128</v>
          </cell>
          <cell r="L334">
            <v>447429.61609999998</v>
          </cell>
          <cell r="M334">
            <v>1</v>
          </cell>
          <cell r="N334">
            <v>0</v>
          </cell>
          <cell r="O334">
            <v>15754</v>
          </cell>
        </row>
        <row r="335">
          <cell r="H335">
            <v>9263393</v>
          </cell>
          <cell r="I335" t="str">
            <v>Anthony Curton CofE Primary School</v>
          </cell>
          <cell r="J335">
            <v>201</v>
          </cell>
          <cell r="K335">
            <v>2911.6280000000002</v>
          </cell>
          <cell r="L335">
            <v>926150.48840000003</v>
          </cell>
          <cell r="M335">
            <v>1</v>
          </cell>
          <cell r="N335">
            <v>0</v>
          </cell>
          <cell r="O335">
            <v>31445</v>
          </cell>
        </row>
        <row r="336">
          <cell r="H336">
            <v>9263395</v>
          </cell>
          <cell r="I336" t="str">
            <v>St Martha's Catholic Primary School</v>
          </cell>
          <cell r="J336">
            <v>417</v>
          </cell>
          <cell r="K336">
            <v>6205.44</v>
          </cell>
          <cell r="L336">
            <v>1843090.44</v>
          </cell>
          <cell r="M336">
            <v>1</v>
          </cell>
          <cell r="N336">
            <v>0</v>
          </cell>
          <cell r="O336">
            <v>58605</v>
          </cell>
        </row>
        <row r="337">
          <cell r="H337">
            <v>9263396</v>
          </cell>
          <cell r="I337" t="str">
            <v>Gillingham St Michael's Church of England Primary Academy</v>
          </cell>
          <cell r="J337">
            <v>56</v>
          </cell>
          <cell r="K337">
            <v>1551.36</v>
          </cell>
          <cell r="L337">
            <v>358548.83720000001</v>
          </cell>
          <cell r="M337">
            <v>1</v>
          </cell>
          <cell r="N337">
            <v>0</v>
          </cell>
          <cell r="O337">
            <v>13046</v>
          </cell>
        </row>
        <row r="338">
          <cell r="H338">
            <v>9263397</v>
          </cell>
          <cell r="I338" t="str">
            <v>Whitefriars Church of England Primary Academy</v>
          </cell>
          <cell r="J338">
            <v>364</v>
          </cell>
          <cell r="K338">
            <v>6515.7120000000004</v>
          </cell>
          <cell r="L338">
            <v>1742875.7651</v>
          </cell>
          <cell r="M338">
            <v>1</v>
          </cell>
          <cell r="N338">
            <v>0</v>
          </cell>
          <cell r="O338">
            <v>58122</v>
          </cell>
        </row>
        <row r="339">
          <cell r="H339">
            <v>9263403</v>
          </cell>
          <cell r="I339" t="str">
            <v>St Mary and St Peter Catholic Primary School</v>
          </cell>
          <cell r="J339">
            <v>201</v>
          </cell>
          <cell r="K339">
            <v>5633.982</v>
          </cell>
          <cell r="L339">
            <v>1027397.2555</v>
          </cell>
          <cell r="M339">
            <v>1</v>
          </cell>
          <cell r="N339">
            <v>0</v>
          </cell>
          <cell r="O339">
            <v>34357</v>
          </cell>
        </row>
        <row r="340">
          <cell r="H340">
            <v>9263407</v>
          </cell>
          <cell r="I340" t="str">
            <v>Great Witchingham Church of England Primary Academy</v>
          </cell>
          <cell r="J340">
            <v>70</v>
          </cell>
          <cell r="K340">
            <v>1499.6479999999999</v>
          </cell>
          <cell r="L340">
            <v>446519.38429999998</v>
          </cell>
          <cell r="M340">
            <v>1</v>
          </cell>
          <cell r="N340">
            <v>0</v>
          </cell>
          <cell r="O340">
            <v>14504</v>
          </cell>
        </row>
        <row r="341">
          <cell r="H341">
            <v>9263418</v>
          </cell>
          <cell r="I341" t="str">
            <v>Bluebell Primary School</v>
          </cell>
          <cell r="J341">
            <v>207</v>
          </cell>
          <cell r="K341">
            <v>7653.3760000000002</v>
          </cell>
          <cell r="L341">
            <v>1168711.0299</v>
          </cell>
          <cell r="M341">
            <v>1</v>
          </cell>
          <cell r="N341">
            <v>0</v>
          </cell>
          <cell r="O341">
            <v>40375</v>
          </cell>
        </row>
        <row r="342">
          <cell r="H342">
            <v>9263421</v>
          </cell>
          <cell r="I342" t="str">
            <v>Bignold Primary School and Nursery</v>
          </cell>
          <cell r="J342">
            <v>378</v>
          </cell>
          <cell r="K342">
            <v>6515.7120000000004</v>
          </cell>
          <cell r="L342">
            <v>1779837.6403999999</v>
          </cell>
          <cell r="M342">
            <v>1</v>
          </cell>
          <cell r="N342">
            <v>0</v>
          </cell>
          <cell r="O342">
            <v>59684</v>
          </cell>
        </row>
        <row r="343">
          <cell r="H343">
            <v>9263422</v>
          </cell>
          <cell r="I343" t="str">
            <v>Lionwood Infant and Nursery School</v>
          </cell>
          <cell r="J343">
            <v>159</v>
          </cell>
          <cell r="K343">
            <v>4447.232</v>
          </cell>
          <cell r="L343">
            <v>829957.31180000002</v>
          </cell>
          <cell r="M343">
            <v>1</v>
          </cell>
          <cell r="N343">
            <v>0</v>
          </cell>
          <cell r="O343">
            <v>27383</v>
          </cell>
        </row>
        <row r="344">
          <cell r="H344">
            <v>9263423</v>
          </cell>
          <cell r="I344" t="str">
            <v>Heartsease Primary Academy</v>
          </cell>
          <cell r="J344">
            <v>389</v>
          </cell>
          <cell r="K344">
            <v>12721.152</v>
          </cell>
          <cell r="L344">
            <v>1945354.0183000001</v>
          </cell>
          <cell r="M344">
            <v>1</v>
          </cell>
          <cell r="N344">
            <v>0</v>
          </cell>
          <cell r="O344">
            <v>65465</v>
          </cell>
        </row>
        <row r="345">
          <cell r="H345">
            <v>9263430</v>
          </cell>
          <cell r="I345" t="str">
            <v>Dussindale Primary School</v>
          </cell>
          <cell r="J345">
            <v>342</v>
          </cell>
          <cell r="K345">
            <v>10083.84</v>
          </cell>
          <cell r="L345">
            <v>1516593.84</v>
          </cell>
          <cell r="M345">
            <v>1</v>
          </cell>
          <cell r="N345">
            <v>0</v>
          </cell>
          <cell r="O345">
            <v>49472</v>
          </cell>
        </row>
        <row r="346">
          <cell r="H346">
            <v>9265201</v>
          </cell>
          <cell r="I346" t="str">
            <v>Heacham Junior School</v>
          </cell>
          <cell r="J346">
            <v>108</v>
          </cell>
          <cell r="K346">
            <v>4395.5200000000004</v>
          </cell>
          <cell r="L346">
            <v>561782.88780000003</v>
          </cell>
          <cell r="M346">
            <v>1</v>
          </cell>
          <cell r="N346">
            <v>0</v>
          </cell>
          <cell r="O346">
            <v>20898</v>
          </cell>
        </row>
        <row r="347">
          <cell r="H347">
            <v>9265203</v>
          </cell>
          <cell r="I347" t="str">
            <v>Gresham Village School</v>
          </cell>
          <cell r="J347">
            <v>154</v>
          </cell>
          <cell r="K347">
            <v>2378.752</v>
          </cell>
          <cell r="L347">
            <v>718712.01549999998</v>
          </cell>
          <cell r="M347">
            <v>1</v>
          </cell>
          <cell r="N347">
            <v>0</v>
          </cell>
          <cell r="O347">
            <v>24292</v>
          </cell>
        </row>
        <row r="348">
          <cell r="H348">
            <v>9265217</v>
          </cell>
          <cell r="I348" t="str">
            <v>Docking Church of England Primary Academy and Nursery</v>
          </cell>
          <cell r="J348">
            <v>106</v>
          </cell>
          <cell r="K348">
            <v>2137.25</v>
          </cell>
          <cell r="L348">
            <v>571251.81350000005</v>
          </cell>
          <cell r="M348">
            <v>1</v>
          </cell>
          <cell r="N348">
            <v>0</v>
          </cell>
          <cell r="O348">
            <v>18580</v>
          </cell>
        </row>
        <row r="349">
          <cell r="H349">
            <v>9265218</v>
          </cell>
          <cell r="I349" t="str">
            <v>Thompson Primary School</v>
          </cell>
          <cell r="J349">
            <v>93</v>
          </cell>
          <cell r="K349">
            <v>2508.0320000000002</v>
          </cell>
          <cell r="L349">
            <v>514402.84129999997</v>
          </cell>
          <cell r="M349">
            <v>1</v>
          </cell>
          <cell r="N349">
            <v>0</v>
          </cell>
          <cell r="O349">
            <v>17345</v>
          </cell>
        </row>
        <row r="350">
          <cell r="H350">
            <v>9264000</v>
          </cell>
          <cell r="I350" t="str">
            <v>The Nicholas Hamond Academy</v>
          </cell>
          <cell r="J350">
            <v>664</v>
          </cell>
          <cell r="K350">
            <v>19225.410599999999</v>
          </cell>
          <cell r="L350">
            <v>4230579.5297999997</v>
          </cell>
          <cell r="M350">
            <v>1</v>
          </cell>
          <cell r="N350">
            <v>0</v>
          </cell>
          <cell r="O350">
            <v>150332</v>
          </cell>
        </row>
        <row r="351">
          <cell r="H351">
            <v>9264002</v>
          </cell>
          <cell r="I351" t="str">
            <v>Northgate High School</v>
          </cell>
          <cell r="J351">
            <v>793</v>
          </cell>
          <cell r="K351">
            <v>34491.904000000002</v>
          </cell>
          <cell r="L351">
            <v>4867065.7138</v>
          </cell>
          <cell r="M351">
            <v>1</v>
          </cell>
          <cell r="N351">
            <v>0</v>
          </cell>
          <cell r="O351">
            <v>177352</v>
          </cell>
        </row>
        <row r="352">
          <cell r="H352">
            <v>9264003</v>
          </cell>
          <cell r="I352" t="str">
            <v>Fakenham Academy</v>
          </cell>
          <cell r="J352">
            <v>657</v>
          </cell>
          <cell r="K352">
            <v>21719.040000000001</v>
          </cell>
          <cell r="L352">
            <v>4076058.5839999998</v>
          </cell>
          <cell r="M352">
            <v>1</v>
          </cell>
          <cell r="N352">
            <v>0</v>
          </cell>
          <cell r="O352">
            <v>145532</v>
          </cell>
        </row>
        <row r="353">
          <cell r="H353">
            <v>9264005</v>
          </cell>
          <cell r="I353" t="str">
            <v>Hellesdon High School</v>
          </cell>
          <cell r="J353">
            <v>1232</v>
          </cell>
          <cell r="K353">
            <v>34905.599999999999</v>
          </cell>
          <cell r="L353">
            <v>7551227.9072000002</v>
          </cell>
          <cell r="M353">
            <v>1</v>
          </cell>
          <cell r="N353">
            <v>0</v>
          </cell>
          <cell r="O353">
            <v>268582</v>
          </cell>
        </row>
        <row r="354">
          <cell r="H354">
            <v>9264006</v>
          </cell>
          <cell r="I354" t="str">
            <v>Hobart High School</v>
          </cell>
          <cell r="J354">
            <v>658</v>
          </cell>
          <cell r="K354">
            <v>21822.464</v>
          </cell>
          <cell r="L354">
            <v>3933735.5304999999</v>
          </cell>
          <cell r="M354">
            <v>1</v>
          </cell>
          <cell r="N354">
            <v>0</v>
          </cell>
          <cell r="O354">
            <v>140094</v>
          </cell>
        </row>
        <row r="355">
          <cell r="H355">
            <v>9264008</v>
          </cell>
          <cell r="I355" t="str">
            <v>North Walsham High School</v>
          </cell>
          <cell r="J355">
            <v>574</v>
          </cell>
          <cell r="K355">
            <v>26155.081200000001</v>
          </cell>
          <cell r="L355">
            <v>3525447.2377999998</v>
          </cell>
          <cell r="M355">
            <v>1</v>
          </cell>
          <cell r="N355">
            <v>0</v>
          </cell>
          <cell r="O355">
            <v>132430</v>
          </cell>
        </row>
        <row r="356">
          <cell r="H356">
            <v>9264009</v>
          </cell>
          <cell r="I356" t="str">
            <v>Hethersett Academy</v>
          </cell>
          <cell r="J356">
            <v>1113</v>
          </cell>
          <cell r="K356">
            <v>31285.759999999998</v>
          </cell>
          <cell r="L356">
            <v>6540661.2746000001</v>
          </cell>
          <cell r="M356">
            <v>1</v>
          </cell>
          <cell r="N356">
            <v>0</v>
          </cell>
          <cell r="O356">
            <v>230612</v>
          </cell>
        </row>
        <row r="357">
          <cell r="H357">
            <v>9264011</v>
          </cell>
          <cell r="I357" t="str">
            <v>Cliff Park Ormiston Academy</v>
          </cell>
          <cell r="J357">
            <v>842</v>
          </cell>
          <cell r="K357">
            <v>4347.8076000000001</v>
          </cell>
          <cell r="L357">
            <v>5652094.5335999997</v>
          </cell>
          <cell r="M357">
            <v>1</v>
          </cell>
          <cell r="N357">
            <v>0</v>
          </cell>
          <cell r="O357">
            <v>203498</v>
          </cell>
        </row>
        <row r="358">
          <cell r="H358">
            <v>9264012</v>
          </cell>
          <cell r="I358" t="str">
            <v>St Clement's High School</v>
          </cell>
          <cell r="J358">
            <v>671</v>
          </cell>
          <cell r="K358">
            <v>14789.632</v>
          </cell>
          <cell r="L358">
            <v>4189351.1921000001</v>
          </cell>
          <cell r="M358">
            <v>1</v>
          </cell>
          <cell r="N358">
            <v>0</v>
          </cell>
          <cell r="O358">
            <v>145910</v>
          </cell>
        </row>
        <row r="359">
          <cell r="H359">
            <v>9264013</v>
          </cell>
          <cell r="I359" t="str">
            <v>Jane Austen College</v>
          </cell>
          <cell r="J359">
            <v>870</v>
          </cell>
          <cell r="K359">
            <v>15099.904</v>
          </cell>
          <cell r="L359">
            <v>5581339.6720000003</v>
          </cell>
          <cell r="M359">
            <v>1</v>
          </cell>
          <cell r="N359">
            <v>0</v>
          </cell>
          <cell r="O359">
            <v>198454</v>
          </cell>
        </row>
        <row r="360">
          <cell r="H360">
            <v>9264014</v>
          </cell>
          <cell r="I360" t="str">
            <v>University Technical College Norfolk</v>
          </cell>
          <cell r="J360">
            <v>284</v>
          </cell>
          <cell r="K360">
            <v>35422.720000000001</v>
          </cell>
          <cell r="L360">
            <v>1951042.3151</v>
          </cell>
          <cell r="M360">
            <v>1</v>
          </cell>
          <cell r="N360">
            <v>0</v>
          </cell>
          <cell r="O360">
            <v>67894</v>
          </cell>
        </row>
        <row r="361">
          <cell r="H361">
            <v>9264017</v>
          </cell>
          <cell r="I361" t="str">
            <v>Caister Academy</v>
          </cell>
          <cell r="J361">
            <v>703</v>
          </cell>
          <cell r="K361">
            <v>17892.351999999999</v>
          </cell>
          <cell r="L361">
            <v>4639836.0236999998</v>
          </cell>
          <cell r="M361">
            <v>1</v>
          </cell>
          <cell r="N361">
            <v>0</v>
          </cell>
          <cell r="O361">
            <v>171730</v>
          </cell>
        </row>
        <row r="362">
          <cell r="H362">
            <v>9264018</v>
          </cell>
          <cell r="I362" t="str">
            <v>Stalham High School</v>
          </cell>
          <cell r="J362">
            <v>461</v>
          </cell>
          <cell r="K362">
            <v>14375.936</v>
          </cell>
          <cell r="L362">
            <v>2849284.8383999998</v>
          </cell>
          <cell r="M362">
            <v>1</v>
          </cell>
          <cell r="N362">
            <v>0</v>
          </cell>
          <cell r="O362">
            <v>105372</v>
          </cell>
        </row>
        <row r="363">
          <cell r="H363">
            <v>9264020</v>
          </cell>
          <cell r="I363" t="str">
            <v>Sewell Park Academy</v>
          </cell>
          <cell r="J363">
            <v>715</v>
          </cell>
          <cell r="K363">
            <v>26382.149399999998</v>
          </cell>
          <cell r="L363">
            <v>4943941.7752</v>
          </cell>
          <cell r="M363">
            <v>1</v>
          </cell>
          <cell r="N363">
            <v>0</v>
          </cell>
          <cell r="O363">
            <v>179378</v>
          </cell>
        </row>
        <row r="364">
          <cell r="H364">
            <v>9264022</v>
          </cell>
          <cell r="I364" t="str">
            <v>East Point Academy</v>
          </cell>
          <cell r="J364">
            <v>307</v>
          </cell>
          <cell r="K364">
            <v>18616.32</v>
          </cell>
          <cell r="L364">
            <v>2239401.1436999999</v>
          </cell>
          <cell r="M364">
            <v>1</v>
          </cell>
          <cell r="N364">
            <v>0</v>
          </cell>
          <cell r="O364">
            <v>80830</v>
          </cell>
        </row>
        <row r="365">
          <cell r="H365">
            <v>9264023</v>
          </cell>
          <cell r="I365" t="str">
            <v>Marshland High School</v>
          </cell>
          <cell r="J365">
            <v>822</v>
          </cell>
          <cell r="K365">
            <v>18306.047999999999</v>
          </cell>
          <cell r="L365">
            <v>5296138.1023000004</v>
          </cell>
          <cell r="M365">
            <v>1</v>
          </cell>
          <cell r="N365">
            <v>0</v>
          </cell>
          <cell r="O365">
            <v>183912</v>
          </cell>
        </row>
        <row r="366">
          <cell r="H366">
            <v>9264025</v>
          </cell>
          <cell r="I366" t="str">
            <v>Great Yarmouth Charter Academy</v>
          </cell>
          <cell r="J366">
            <v>878</v>
          </cell>
          <cell r="K366">
            <v>17409.228599999999</v>
          </cell>
          <cell r="L366">
            <v>6457955.2537000002</v>
          </cell>
          <cell r="M366">
            <v>1</v>
          </cell>
          <cell r="N366">
            <v>0</v>
          </cell>
          <cell r="O366">
            <v>237052</v>
          </cell>
        </row>
        <row r="367">
          <cell r="H367">
            <v>9264026</v>
          </cell>
          <cell r="I367" t="str">
            <v>Smithdon High School</v>
          </cell>
          <cell r="J367">
            <v>611</v>
          </cell>
          <cell r="K367">
            <v>19133.439999999999</v>
          </cell>
          <cell r="L367">
            <v>3774861.9482</v>
          </cell>
          <cell r="M367">
            <v>1</v>
          </cell>
          <cell r="N367">
            <v>0</v>
          </cell>
          <cell r="O367">
            <v>136522</v>
          </cell>
        </row>
        <row r="368">
          <cell r="H368">
            <v>9264027</v>
          </cell>
          <cell r="I368" t="str">
            <v>Long Stratton High School</v>
          </cell>
          <cell r="J368">
            <v>679</v>
          </cell>
          <cell r="K368">
            <v>20167.68</v>
          </cell>
          <cell r="L368">
            <v>3993757.51</v>
          </cell>
          <cell r="M368">
            <v>1</v>
          </cell>
          <cell r="N368">
            <v>0</v>
          </cell>
          <cell r="O368">
            <v>142750</v>
          </cell>
        </row>
        <row r="369">
          <cell r="H369">
            <v>9264028</v>
          </cell>
          <cell r="I369" t="str">
            <v>Sprowston Community Academy</v>
          </cell>
          <cell r="J369">
            <v>1459</v>
          </cell>
          <cell r="K369">
            <v>38266.879999999997</v>
          </cell>
          <cell r="L369">
            <v>8703073.6116000004</v>
          </cell>
          <cell r="M369">
            <v>1</v>
          </cell>
          <cell r="N369">
            <v>0</v>
          </cell>
          <cell r="O369">
            <v>311354</v>
          </cell>
        </row>
        <row r="370">
          <cell r="H370">
            <v>9264029</v>
          </cell>
          <cell r="I370" t="str">
            <v>Downham Market Academy</v>
          </cell>
          <cell r="J370">
            <v>1111</v>
          </cell>
          <cell r="K370">
            <v>42920.959999999999</v>
          </cell>
          <cell r="L370">
            <v>6771304.5329999998</v>
          </cell>
          <cell r="M370">
            <v>1</v>
          </cell>
          <cell r="N370">
            <v>0</v>
          </cell>
          <cell r="O370">
            <v>246572</v>
          </cell>
        </row>
        <row r="371">
          <cell r="H371">
            <v>9264030</v>
          </cell>
          <cell r="I371" t="str">
            <v>Flegg High Ormiston Academy</v>
          </cell>
          <cell r="J371">
            <v>790</v>
          </cell>
          <cell r="K371">
            <v>26631.68</v>
          </cell>
          <cell r="L371">
            <v>4735884.5129000004</v>
          </cell>
          <cell r="M371">
            <v>1</v>
          </cell>
          <cell r="N371">
            <v>0</v>
          </cell>
          <cell r="O371">
            <v>171538</v>
          </cell>
        </row>
        <row r="372">
          <cell r="H372">
            <v>9264031</v>
          </cell>
          <cell r="I372" t="str">
            <v>Wayland Academy</v>
          </cell>
          <cell r="J372">
            <v>571</v>
          </cell>
          <cell r="K372">
            <v>17788.928</v>
          </cell>
          <cell r="L372">
            <v>3668466.8229999999</v>
          </cell>
          <cell r="M372">
            <v>1</v>
          </cell>
          <cell r="N372">
            <v>0</v>
          </cell>
          <cell r="O372">
            <v>129464</v>
          </cell>
        </row>
        <row r="373">
          <cell r="H373">
            <v>9264033</v>
          </cell>
          <cell r="I373" t="str">
            <v>King Edward VII Academy</v>
          </cell>
          <cell r="J373">
            <v>982</v>
          </cell>
          <cell r="K373">
            <v>33940.241999999998</v>
          </cell>
          <cell r="L373">
            <v>6242868.3598999996</v>
          </cell>
          <cell r="M373">
            <v>1</v>
          </cell>
          <cell r="N373">
            <v>0</v>
          </cell>
          <cell r="O373">
            <v>218458</v>
          </cell>
        </row>
        <row r="374">
          <cell r="H374">
            <v>9264037</v>
          </cell>
          <cell r="I374" t="str">
            <v>Broadland High Ormiston Academy</v>
          </cell>
          <cell r="J374">
            <v>743</v>
          </cell>
          <cell r="K374">
            <v>18719.743999999999</v>
          </cell>
          <cell r="L374">
            <v>4335927.2751000002</v>
          </cell>
          <cell r="M374">
            <v>1</v>
          </cell>
          <cell r="N374">
            <v>0</v>
          </cell>
          <cell r="O374">
            <v>152652</v>
          </cell>
        </row>
        <row r="375">
          <cell r="H375">
            <v>9264042</v>
          </cell>
          <cell r="I375" t="str">
            <v>Reepham High School and College</v>
          </cell>
          <cell r="J375">
            <v>816</v>
          </cell>
          <cell r="K375">
            <v>28958.720000000001</v>
          </cell>
          <cell r="L375">
            <v>4841688.9647000004</v>
          </cell>
          <cell r="M375">
            <v>1</v>
          </cell>
          <cell r="N375">
            <v>0</v>
          </cell>
          <cell r="O375">
            <v>171744</v>
          </cell>
        </row>
        <row r="376">
          <cell r="H376">
            <v>9264044</v>
          </cell>
          <cell r="I376" t="str">
            <v>Framingham Earl High School</v>
          </cell>
          <cell r="J376">
            <v>793</v>
          </cell>
          <cell r="K376">
            <v>20477.952000000001</v>
          </cell>
          <cell r="L376">
            <v>4602212.375</v>
          </cell>
          <cell r="M376">
            <v>1</v>
          </cell>
          <cell r="N376">
            <v>0</v>
          </cell>
          <cell r="O376">
            <v>161232</v>
          </cell>
        </row>
        <row r="377">
          <cell r="H377">
            <v>9264052</v>
          </cell>
          <cell r="I377" t="str">
            <v>Attleborough Academy</v>
          </cell>
          <cell r="J377">
            <v>750</v>
          </cell>
          <cell r="K377">
            <v>19133.439999999999</v>
          </cell>
          <cell r="L377">
            <v>4488034.6429000003</v>
          </cell>
          <cell r="M377">
            <v>1</v>
          </cell>
          <cell r="N377">
            <v>0</v>
          </cell>
          <cell r="O377">
            <v>159720</v>
          </cell>
        </row>
        <row r="378">
          <cell r="H378">
            <v>9264054</v>
          </cell>
          <cell r="I378" t="str">
            <v>Old Buckenham High School</v>
          </cell>
          <cell r="J378">
            <v>507</v>
          </cell>
          <cell r="K378">
            <v>12721.152</v>
          </cell>
          <cell r="L378">
            <v>3092677.1466000001</v>
          </cell>
          <cell r="M378">
            <v>1</v>
          </cell>
          <cell r="N378">
            <v>0</v>
          </cell>
          <cell r="O378">
            <v>110828</v>
          </cell>
        </row>
        <row r="379">
          <cell r="H379">
            <v>9264056</v>
          </cell>
          <cell r="I379" t="str">
            <v>Alderman Peel High School</v>
          </cell>
          <cell r="J379">
            <v>586</v>
          </cell>
          <cell r="K379">
            <v>12514.304</v>
          </cell>
          <cell r="L379">
            <v>3630895.9035999998</v>
          </cell>
          <cell r="M379">
            <v>1</v>
          </cell>
          <cell r="N379">
            <v>0</v>
          </cell>
          <cell r="O379">
            <v>130838</v>
          </cell>
        </row>
        <row r="380">
          <cell r="H380">
            <v>9264060</v>
          </cell>
          <cell r="I380" t="str">
            <v>Wymondham High Academy</v>
          </cell>
          <cell r="J380">
            <v>1323</v>
          </cell>
          <cell r="K380">
            <v>40593.919999999998</v>
          </cell>
          <cell r="L380">
            <v>7603941.4802000001</v>
          </cell>
          <cell r="M380">
            <v>1</v>
          </cell>
          <cell r="N380">
            <v>0</v>
          </cell>
          <cell r="O380">
            <v>265786</v>
          </cell>
        </row>
        <row r="381">
          <cell r="H381">
            <v>9264065</v>
          </cell>
          <cell r="I381" t="str">
            <v>City of Norwich School, An Ormiston Academy</v>
          </cell>
          <cell r="J381">
            <v>1330</v>
          </cell>
          <cell r="K381">
            <v>28958.720000000001</v>
          </cell>
          <cell r="L381">
            <v>8149351.6146999998</v>
          </cell>
          <cell r="M381">
            <v>1</v>
          </cell>
          <cell r="N381">
            <v>0</v>
          </cell>
          <cell r="O381">
            <v>290312</v>
          </cell>
        </row>
        <row r="382">
          <cell r="H382">
            <v>9264081</v>
          </cell>
          <cell r="I382" t="str">
            <v>Springwood High School</v>
          </cell>
          <cell r="J382">
            <v>1403</v>
          </cell>
          <cell r="K382">
            <v>40593.919999999998</v>
          </cell>
          <cell r="L382">
            <v>8394637.4229000006</v>
          </cell>
          <cell r="M382">
            <v>1</v>
          </cell>
          <cell r="N382">
            <v>0</v>
          </cell>
          <cell r="O382">
            <v>295940</v>
          </cell>
        </row>
        <row r="383">
          <cell r="H383">
            <v>9264083</v>
          </cell>
          <cell r="I383" t="str">
            <v>Thorpe St Andrew School and Sixth Form</v>
          </cell>
          <cell r="J383">
            <v>1503</v>
          </cell>
          <cell r="K383">
            <v>45506.559999999998</v>
          </cell>
          <cell r="L383">
            <v>8679785.8736000005</v>
          </cell>
          <cell r="M383">
            <v>1</v>
          </cell>
          <cell r="N383">
            <v>0</v>
          </cell>
          <cell r="O383">
            <v>300086</v>
          </cell>
        </row>
        <row r="384">
          <cell r="H384">
            <v>9264084</v>
          </cell>
          <cell r="I384" t="str">
            <v>Taverham High School</v>
          </cell>
          <cell r="J384">
            <v>1077</v>
          </cell>
          <cell r="K384">
            <v>45328.153599999998</v>
          </cell>
          <cell r="L384">
            <v>6332129.2785999998</v>
          </cell>
          <cell r="M384">
            <v>1</v>
          </cell>
          <cell r="N384">
            <v>0</v>
          </cell>
          <cell r="O384">
            <v>218878</v>
          </cell>
        </row>
        <row r="385">
          <cell r="H385">
            <v>9264085</v>
          </cell>
          <cell r="I385" t="str">
            <v>Dereham Neatherd High School</v>
          </cell>
          <cell r="J385">
            <v>1192</v>
          </cell>
          <cell r="K385">
            <v>25856</v>
          </cell>
          <cell r="L385">
            <v>6986972.5881000003</v>
          </cell>
          <cell r="M385">
            <v>1</v>
          </cell>
          <cell r="N385">
            <v>0</v>
          </cell>
          <cell r="O385">
            <v>248900</v>
          </cell>
        </row>
        <row r="386">
          <cell r="H386">
            <v>9264089</v>
          </cell>
          <cell r="I386" t="str">
            <v>Diss High School</v>
          </cell>
          <cell r="J386">
            <v>815</v>
          </cell>
          <cell r="K386">
            <v>29475.84</v>
          </cell>
          <cell r="L386">
            <v>4834975.3770000003</v>
          </cell>
          <cell r="M386">
            <v>1</v>
          </cell>
          <cell r="N386">
            <v>0</v>
          </cell>
          <cell r="O386">
            <v>174936</v>
          </cell>
        </row>
        <row r="387">
          <cell r="H387">
            <v>9264605</v>
          </cell>
          <cell r="I387" t="str">
            <v>Notre Dame High School, Norwich</v>
          </cell>
          <cell r="J387">
            <v>1060</v>
          </cell>
          <cell r="K387">
            <v>24097.792000000001</v>
          </cell>
          <cell r="L387">
            <v>6263276.8005999997</v>
          </cell>
          <cell r="M387">
            <v>1</v>
          </cell>
          <cell r="N387">
            <v>0</v>
          </cell>
          <cell r="O387">
            <v>214544</v>
          </cell>
        </row>
        <row r="388">
          <cell r="H388">
            <v>9265400</v>
          </cell>
          <cell r="I388" t="str">
            <v>Wymondham College</v>
          </cell>
          <cell r="J388">
            <v>991</v>
          </cell>
          <cell r="K388">
            <v>72913.919999999998</v>
          </cell>
          <cell r="L388">
            <v>5758521.6794999996</v>
          </cell>
          <cell r="M388">
            <v>1</v>
          </cell>
          <cell r="N388">
            <v>0</v>
          </cell>
          <cell r="O388">
            <v>194700</v>
          </cell>
        </row>
        <row r="389">
          <cell r="H389">
            <v>9265401</v>
          </cell>
          <cell r="I389" t="str">
            <v>Cromer Academy</v>
          </cell>
          <cell r="J389">
            <v>688</v>
          </cell>
          <cell r="K389">
            <v>16340.992</v>
          </cell>
          <cell r="L389">
            <v>4152926.4591000001</v>
          </cell>
          <cell r="M389">
            <v>1</v>
          </cell>
          <cell r="N389">
            <v>0</v>
          </cell>
          <cell r="O389">
            <v>151678</v>
          </cell>
        </row>
        <row r="390">
          <cell r="H390">
            <v>9265405</v>
          </cell>
          <cell r="I390" t="str">
            <v>Acle Academy</v>
          </cell>
          <cell r="J390">
            <v>571</v>
          </cell>
          <cell r="K390">
            <v>13962.24</v>
          </cell>
          <cell r="L390">
            <v>3440504.6431999998</v>
          </cell>
          <cell r="M390">
            <v>1</v>
          </cell>
          <cell r="N390">
            <v>0</v>
          </cell>
          <cell r="O390">
            <v>127860</v>
          </cell>
        </row>
        <row r="391">
          <cell r="H391">
            <v>9265406</v>
          </cell>
          <cell r="I391" t="str">
            <v>Sheringham High School</v>
          </cell>
          <cell r="J391">
            <v>625</v>
          </cell>
          <cell r="K391">
            <v>17892.351999999999</v>
          </cell>
          <cell r="L391">
            <v>3724831.8330000001</v>
          </cell>
          <cell r="M391">
            <v>1</v>
          </cell>
          <cell r="N391">
            <v>0</v>
          </cell>
          <cell r="O391">
            <v>137072</v>
          </cell>
        </row>
        <row r="392">
          <cell r="H392">
            <v>9265407</v>
          </cell>
          <cell r="I392" t="str">
            <v>Lynn Grove Academy</v>
          </cell>
          <cell r="J392">
            <v>1199</v>
          </cell>
          <cell r="K392">
            <v>32320</v>
          </cell>
          <cell r="L392">
            <v>7500970.2736999998</v>
          </cell>
          <cell r="M392">
            <v>1</v>
          </cell>
          <cell r="N392">
            <v>0</v>
          </cell>
          <cell r="O392">
            <v>274244</v>
          </cell>
        </row>
        <row r="393">
          <cell r="H393">
            <v>9266905</v>
          </cell>
          <cell r="I393" t="str">
            <v>The Open Academy</v>
          </cell>
          <cell r="J393">
            <v>526</v>
          </cell>
          <cell r="K393">
            <v>38148.417099999999</v>
          </cell>
          <cell r="L393">
            <v>3552063.9849999999</v>
          </cell>
          <cell r="M393">
            <v>1</v>
          </cell>
          <cell r="N393">
            <v>0</v>
          </cell>
          <cell r="O393">
            <v>128160</v>
          </cell>
        </row>
        <row r="394">
          <cell r="H394">
            <v>9266906</v>
          </cell>
          <cell r="I394" t="str">
            <v>City Academy Norwich</v>
          </cell>
          <cell r="J394">
            <v>697</v>
          </cell>
          <cell r="K394">
            <v>62804.224000000002</v>
          </cell>
          <cell r="L394">
            <v>5069234.0380999995</v>
          </cell>
          <cell r="M394">
            <v>1</v>
          </cell>
          <cell r="N394">
            <v>0</v>
          </cell>
          <cell r="O394">
            <v>185066</v>
          </cell>
        </row>
        <row r="395">
          <cell r="H395">
            <v>9266907</v>
          </cell>
          <cell r="I395" t="str">
            <v>Ormiston Victory Academy</v>
          </cell>
          <cell r="J395">
            <v>1178</v>
          </cell>
          <cell r="K395">
            <v>40593.919999999998</v>
          </cell>
          <cell r="L395">
            <v>7430090.2566</v>
          </cell>
          <cell r="M395">
            <v>1</v>
          </cell>
          <cell r="N395">
            <v>0</v>
          </cell>
          <cell r="O395">
            <v>264432</v>
          </cell>
        </row>
        <row r="396">
          <cell r="H396">
            <v>9266908</v>
          </cell>
          <cell r="I396" t="str">
            <v>Ormiston Venture Academy</v>
          </cell>
          <cell r="J396">
            <v>899</v>
          </cell>
          <cell r="K396">
            <v>25230.4565</v>
          </cell>
          <cell r="L396">
            <v>5985192.9557999996</v>
          </cell>
          <cell r="M396">
            <v>1</v>
          </cell>
          <cell r="N396">
            <v>0</v>
          </cell>
          <cell r="O396">
            <v>219028</v>
          </cell>
        </row>
        <row r="397">
          <cell r="H397">
            <v>9266909</v>
          </cell>
          <cell r="I397" t="str">
            <v>King's Lynn Academy</v>
          </cell>
          <cell r="J397">
            <v>949</v>
          </cell>
          <cell r="K397">
            <v>19753.984</v>
          </cell>
          <cell r="L397">
            <v>5995865.0782000003</v>
          </cell>
          <cell r="M397">
            <v>1</v>
          </cell>
          <cell r="N397">
            <v>0</v>
          </cell>
          <cell r="O397">
            <v>213278</v>
          </cell>
        </row>
        <row r="398">
          <cell r="H398">
            <v>9266910</v>
          </cell>
          <cell r="I398" t="str">
            <v>The Thetford Academy</v>
          </cell>
          <cell r="J398">
            <v>1133</v>
          </cell>
          <cell r="K398">
            <v>40852.480000000003</v>
          </cell>
          <cell r="L398">
            <v>7329483.5049000001</v>
          </cell>
          <cell r="M398">
            <v>1</v>
          </cell>
          <cell r="N398">
            <v>0</v>
          </cell>
          <cell r="O398">
            <v>257680</v>
          </cell>
        </row>
        <row r="399">
          <cell r="H399">
            <v>9264034</v>
          </cell>
          <cell r="I399" t="str">
            <v>The Harleston Sancroft Academy (a 3-16 Church of England School)</v>
          </cell>
          <cell r="J399">
            <v>890</v>
          </cell>
          <cell r="K399">
            <v>20736.511999999999</v>
          </cell>
          <cell r="L399">
            <v>4766602.0862999996</v>
          </cell>
          <cell r="M399">
            <v>1</v>
          </cell>
          <cell r="N399">
            <v>89600</v>
          </cell>
          <cell r="O399">
            <v>164607</v>
          </cell>
        </row>
        <row r="400">
          <cell r="H400">
            <v>9264053</v>
          </cell>
          <cell r="I400" t="str">
            <v>Litcham School</v>
          </cell>
          <cell r="J400">
            <v>770</v>
          </cell>
          <cell r="K400">
            <v>15436.031999999999</v>
          </cell>
          <cell r="L400">
            <v>4391457.8085000003</v>
          </cell>
          <cell r="M400">
            <v>1</v>
          </cell>
          <cell r="N400">
            <v>0</v>
          </cell>
          <cell r="O400">
            <v>150700</v>
          </cell>
        </row>
        <row r="401">
          <cell r="H401">
            <v>9266911</v>
          </cell>
          <cell r="I401" t="str">
            <v>Iceni Academy</v>
          </cell>
          <cell r="J401">
            <v>777</v>
          </cell>
          <cell r="K401">
            <v>19262.72</v>
          </cell>
          <cell r="L401">
            <v>4570287.3192999996</v>
          </cell>
          <cell r="M401">
            <v>1</v>
          </cell>
          <cell r="N401">
            <v>0</v>
          </cell>
          <cell r="O401">
            <v>159951</v>
          </cell>
        </row>
        <row r="402">
          <cell r="H402">
            <v>9263145</v>
          </cell>
          <cell r="I402" t="str">
            <v>Lyng Church of England Primary School</v>
          </cell>
          <cell r="J402">
            <v>99</v>
          </cell>
          <cell r="K402">
            <v>10542</v>
          </cell>
          <cell r="L402">
            <v>531159.72380000004</v>
          </cell>
          <cell r="M402">
            <v>1</v>
          </cell>
          <cell r="N402">
            <v>0</v>
          </cell>
          <cell r="O402">
            <v>17227</v>
          </cell>
        </row>
        <row r="403">
          <cell r="H403">
            <v>9263068</v>
          </cell>
          <cell r="I403" t="str">
            <v>Scole Church of England Voluntary Controlled Primary School</v>
          </cell>
          <cell r="J403">
            <v>63</v>
          </cell>
          <cell r="K403">
            <v>12909.25</v>
          </cell>
          <cell r="L403">
            <v>395198.1974</v>
          </cell>
          <cell r="M403">
            <v>1</v>
          </cell>
          <cell r="N403">
            <v>0</v>
          </cell>
          <cell r="O403">
            <v>13671</v>
          </cell>
        </row>
        <row r="404">
          <cell r="H404">
            <v>9262121</v>
          </cell>
          <cell r="I404" t="str">
            <v>Millfield Primary School</v>
          </cell>
          <cell r="J404">
            <v>282</v>
          </cell>
          <cell r="K404">
            <v>33192</v>
          </cell>
          <cell r="L404">
            <v>1303629.6370000001</v>
          </cell>
          <cell r="M404">
            <v>1</v>
          </cell>
          <cell r="N404">
            <v>0</v>
          </cell>
          <cell r="O404">
            <v>45452</v>
          </cell>
        </row>
        <row r="405">
          <cell r="H405">
            <v>9263373</v>
          </cell>
          <cell r="I405" t="str">
            <v>Yaxham Church of England Voluntary Aided Primary School</v>
          </cell>
          <cell r="J405">
            <v>67</v>
          </cell>
          <cell r="K405">
            <v>3359.35</v>
          </cell>
          <cell r="L405">
            <v>390314.8847</v>
          </cell>
          <cell r="M405">
            <v>1</v>
          </cell>
          <cell r="N405">
            <v>0</v>
          </cell>
          <cell r="O405">
            <v>14459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436200.79524789151</v>
          </cell>
          <cell r="I6">
            <v>0</v>
          </cell>
          <cell r="J6">
            <v>0</v>
          </cell>
          <cell r="K6">
            <v>10780.000000000011</v>
          </cell>
          <cell r="L6">
            <v>0</v>
          </cell>
          <cell r="M6">
            <v>18040.000000000018</v>
          </cell>
          <cell r="N6">
            <v>0</v>
          </cell>
          <cell r="O6">
            <v>1645.0000000000005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3305.0925925925926</v>
          </cell>
          <cell r="AB6">
            <v>0</v>
          </cell>
          <cell r="AC6">
            <v>39551.118750000001</v>
          </cell>
          <cell r="AD6">
            <v>0</v>
          </cell>
          <cell r="AE6">
            <v>5510.4000000000442</v>
          </cell>
          <cell r="AF6">
            <v>0</v>
          </cell>
          <cell r="AG6">
            <v>134400</v>
          </cell>
          <cell r="AH6">
            <v>21955.674232309742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436200.79524789151</v>
          </cell>
          <cell r="AU6">
            <v>78831.61134259266</v>
          </cell>
          <cell r="AV6">
            <v>161550.12423230975</v>
          </cell>
          <cell r="AW6">
            <v>0</v>
          </cell>
          <cell r="AX6">
            <v>676582.53082279395</v>
          </cell>
          <cell r="AY6">
            <v>671388.080822794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676582.53082279395</v>
          </cell>
          <cell r="BE6">
            <v>676582.53082279395</v>
          </cell>
          <cell r="BF6">
            <v>0</v>
          </cell>
          <cell r="BG6">
            <v>563004.44999999995</v>
          </cell>
          <cell r="BH6">
            <v>401454.3257676902</v>
          </cell>
          <cell r="BI6">
            <v>515032.4065904842</v>
          </cell>
          <cell r="BJ6">
            <v>4256.4661701692912</v>
          </cell>
          <cell r="BK6">
            <v>3757.8441658486799</v>
          </cell>
          <cell r="BL6">
            <v>0.13268831338246867</v>
          </cell>
          <cell r="BM6">
            <v>0</v>
          </cell>
          <cell r="BN6">
            <v>0</v>
          </cell>
          <cell r="BO6">
            <v>676582.53082279395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688548.36274667166</v>
          </cell>
          <cell r="I7">
            <v>0</v>
          </cell>
          <cell r="J7">
            <v>0</v>
          </cell>
          <cell r="K7">
            <v>21560.000000000015</v>
          </cell>
          <cell r="L7">
            <v>0</v>
          </cell>
          <cell r="M7">
            <v>39359.999999999964</v>
          </cell>
          <cell r="N7">
            <v>0</v>
          </cell>
          <cell r="O7">
            <v>0</v>
          </cell>
          <cell r="P7">
            <v>1140.0000000000027</v>
          </cell>
          <cell r="Q7">
            <v>2225.0000000000009</v>
          </cell>
          <cell r="R7">
            <v>485.00000000000023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1365.9393939393915</v>
          </cell>
          <cell r="AB7">
            <v>0</v>
          </cell>
          <cell r="AC7">
            <v>65032.048192771115</v>
          </cell>
          <cell r="AD7">
            <v>0</v>
          </cell>
          <cell r="AE7">
            <v>0</v>
          </cell>
          <cell r="AF7">
            <v>0</v>
          </cell>
          <cell r="AG7">
            <v>134400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688548.36274667166</v>
          </cell>
          <cell r="AU7">
            <v>131167.98758671049</v>
          </cell>
          <cell r="AV7">
            <v>138843</v>
          </cell>
          <cell r="AW7">
            <v>0</v>
          </cell>
          <cell r="AX7">
            <v>958559.35033338214</v>
          </cell>
          <cell r="AY7">
            <v>954116.35033338214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958559.35033338214</v>
          </cell>
          <cell r="BE7">
            <v>958559.35033338214</v>
          </cell>
          <cell r="BF7">
            <v>0</v>
          </cell>
          <cell r="BG7">
            <v>884953</v>
          </cell>
          <cell r="BH7">
            <v>746110</v>
          </cell>
          <cell r="BI7">
            <v>819716.35033338214</v>
          </cell>
          <cell r="BJ7">
            <v>4291.7086404889114</v>
          </cell>
          <cell r="BK7">
            <v>4116.804215183246</v>
          </cell>
          <cell r="BL7">
            <v>4.2485485382228731E-2</v>
          </cell>
          <cell r="BM7">
            <v>0</v>
          </cell>
          <cell r="BN7">
            <v>0</v>
          </cell>
          <cell r="BO7">
            <v>958559.35033338214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1755618.0767415136</v>
          </cell>
          <cell r="I8">
            <v>0</v>
          </cell>
          <cell r="J8">
            <v>0</v>
          </cell>
          <cell r="K8">
            <v>42630.000000000095</v>
          </cell>
          <cell r="L8">
            <v>0</v>
          </cell>
          <cell r="M8">
            <v>73800.000000000058</v>
          </cell>
          <cell r="N8">
            <v>0</v>
          </cell>
          <cell r="O8">
            <v>469.99999999999983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13903.064516129019</v>
          </cell>
          <cell r="AB8">
            <v>0</v>
          </cell>
          <cell r="AC8">
            <v>158642.22737819035</v>
          </cell>
          <cell r="AD8">
            <v>0</v>
          </cell>
          <cell r="AE8">
            <v>14188.80000000003</v>
          </cell>
          <cell r="AF8">
            <v>0</v>
          </cell>
          <cell r="AG8">
            <v>134400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1755618.0767415136</v>
          </cell>
          <cell r="AU8">
            <v>303634.09189431957</v>
          </cell>
          <cell r="AV8">
            <v>191211.25</v>
          </cell>
          <cell r="AW8">
            <v>0</v>
          </cell>
          <cell r="AX8">
            <v>2250463.4186358331</v>
          </cell>
          <cell r="AY8">
            <v>2193652.1686358331</v>
          </cell>
          <cell r="AZ8">
            <v>4610</v>
          </cell>
          <cell r="BA8">
            <v>2245070</v>
          </cell>
          <cell r="BB8">
            <v>51417.831364166923</v>
          </cell>
          <cell r="BC8">
            <v>0</v>
          </cell>
          <cell r="BD8">
            <v>2301881.25</v>
          </cell>
          <cell r="BE8">
            <v>2301881.25</v>
          </cell>
          <cell r="BF8">
            <v>0</v>
          </cell>
          <cell r="BG8">
            <v>2301881.25</v>
          </cell>
          <cell r="BH8">
            <v>2110670</v>
          </cell>
          <cell r="BI8">
            <v>2110670</v>
          </cell>
          <cell r="BJ8">
            <v>4334.0246406570841</v>
          </cell>
          <cell r="BK8">
            <v>4290.907142299794</v>
          </cell>
          <cell r="BL8">
            <v>1.0048574095728487E-2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245137.63699881505</v>
          </cell>
          <cell r="I9">
            <v>0</v>
          </cell>
          <cell r="J9">
            <v>0</v>
          </cell>
          <cell r="K9">
            <v>9800.0000000000164</v>
          </cell>
          <cell r="L9">
            <v>0</v>
          </cell>
          <cell r="M9">
            <v>17220.000000000018</v>
          </cell>
          <cell r="N9">
            <v>0</v>
          </cell>
          <cell r="O9">
            <v>235.00000000000037</v>
          </cell>
          <cell r="P9">
            <v>854.99999999999932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1315.4098360655721</v>
          </cell>
          <cell r="AB9">
            <v>0</v>
          </cell>
          <cell r="AC9">
            <v>26586.885245901649</v>
          </cell>
          <cell r="AD9">
            <v>0</v>
          </cell>
          <cell r="AE9">
            <v>2803.1999999999844</v>
          </cell>
          <cell r="AF9">
            <v>0</v>
          </cell>
          <cell r="AG9">
            <v>134400</v>
          </cell>
          <cell r="AH9">
            <v>57100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245137.63699881505</v>
          </cell>
          <cell r="AU9">
            <v>58815.495081967238</v>
          </cell>
          <cell r="AV9">
            <v>201392.75</v>
          </cell>
          <cell r="AW9">
            <v>0</v>
          </cell>
          <cell r="AX9">
            <v>505345.88208078232</v>
          </cell>
          <cell r="AY9">
            <v>495453.13208078232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505345.88208078232</v>
          </cell>
          <cell r="BE9">
            <v>505345.88208078232</v>
          </cell>
          <cell r="BF9">
            <v>0</v>
          </cell>
          <cell r="BG9">
            <v>323372.75</v>
          </cell>
          <cell r="BH9">
            <v>121980</v>
          </cell>
          <cell r="BI9">
            <v>303953.13208078232</v>
          </cell>
          <cell r="BJ9">
            <v>4469.899001187975</v>
          </cell>
          <cell r="BK9">
            <v>3948.598051470588</v>
          </cell>
          <cell r="BL9">
            <v>0.13202178163544334</v>
          </cell>
          <cell r="BM9">
            <v>0</v>
          </cell>
          <cell r="BN9">
            <v>0</v>
          </cell>
          <cell r="BO9">
            <v>505345.88208078232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328051.83774841425</v>
          </cell>
          <cell r="I10">
            <v>0</v>
          </cell>
          <cell r="J10">
            <v>0</v>
          </cell>
          <cell r="K10">
            <v>4900.0000000000055</v>
          </cell>
          <cell r="L10">
            <v>0</v>
          </cell>
          <cell r="M10">
            <v>9020.0000000000091</v>
          </cell>
          <cell r="N10">
            <v>0</v>
          </cell>
          <cell r="O10">
            <v>470.00000000000051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671.125</v>
          </cell>
          <cell r="AB10">
            <v>0</v>
          </cell>
          <cell r="AC10">
            <v>21114.303797468358</v>
          </cell>
          <cell r="AD10">
            <v>0</v>
          </cell>
          <cell r="AE10">
            <v>0</v>
          </cell>
          <cell r="AF10">
            <v>0</v>
          </cell>
          <cell r="AG10">
            <v>134400</v>
          </cell>
          <cell r="AH10">
            <v>44826.168224299057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328051.83774841425</v>
          </cell>
          <cell r="AU10">
            <v>36175.428797468368</v>
          </cell>
          <cell r="AV10">
            <v>198898.91822429906</v>
          </cell>
          <cell r="AW10">
            <v>0</v>
          </cell>
          <cell r="AX10">
            <v>563126.18477018166</v>
          </cell>
          <cell r="AY10">
            <v>543453.43477018166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563126.18477018166</v>
          </cell>
          <cell r="BE10">
            <v>563126.18477018166</v>
          </cell>
          <cell r="BF10">
            <v>0</v>
          </cell>
          <cell r="BG10">
            <v>439182.75</v>
          </cell>
          <cell r="BH10">
            <v>240283.83177570094</v>
          </cell>
          <cell r="BI10">
            <v>364227.26654588256</v>
          </cell>
          <cell r="BJ10">
            <v>4002.497434570138</v>
          </cell>
          <cell r="BK10">
            <v>3273.9898019307793</v>
          </cell>
          <cell r="BL10">
            <v>0.22251371467612202</v>
          </cell>
          <cell r="BM10">
            <v>0</v>
          </cell>
          <cell r="BN10">
            <v>0</v>
          </cell>
          <cell r="BO10">
            <v>563126.18477018166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378521.35124817031</v>
          </cell>
          <cell r="I11">
            <v>0</v>
          </cell>
          <cell r="J11">
            <v>0</v>
          </cell>
          <cell r="K11">
            <v>8819.99999999998</v>
          </cell>
          <cell r="L11">
            <v>0</v>
          </cell>
          <cell r="M11">
            <v>15580.000000000005</v>
          </cell>
          <cell r="N11">
            <v>0</v>
          </cell>
          <cell r="O11">
            <v>4465.0000000000018</v>
          </cell>
          <cell r="P11">
            <v>1140</v>
          </cell>
          <cell r="Q11">
            <v>444.99999999999983</v>
          </cell>
          <cell r="R11">
            <v>969.99999999999761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2020.1086956521731</v>
          </cell>
          <cell r="AB11">
            <v>0</v>
          </cell>
          <cell r="AC11">
            <v>17359.239130434788</v>
          </cell>
          <cell r="AD11">
            <v>0</v>
          </cell>
          <cell r="AE11">
            <v>0</v>
          </cell>
          <cell r="AF11">
            <v>0</v>
          </cell>
          <cell r="AG11">
            <v>134400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378521.35124817031</v>
          </cell>
          <cell r="AU11">
            <v>50799.347826086945</v>
          </cell>
          <cell r="AV11">
            <v>149312.75</v>
          </cell>
          <cell r="AW11">
            <v>0</v>
          </cell>
          <cell r="AX11">
            <v>578633.44907425728</v>
          </cell>
          <cell r="AY11">
            <v>563720.69907425728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578633.44907425728</v>
          </cell>
          <cell r="BE11">
            <v>578633.44907425728</v>
          </cell>
          <cell r="BF11">
            <v>0</v>
          </cell>
          <cell r="BG11">
            <v>498962.75</v>
          </cell>
          <cell r="BH11">
            <v>349650</v>
          </cell>
          <cell r="BI11">
            <v>429320.69907425728</v>
          </cell>
          <cell r="BJ11">
            <v>4088.7685626119742</v>
          </cell>
          <cell r="BK11">
            <v>3815.0964085714281</v>
          </cell>
          <cell r="BL11">
            <v>7.1734007409533132E-2</v>
          </cell>
          <cell r="BM11">
            <v>0</v>
          </cell>
          <cell r="BN11">
            <v>0</v>
          </cell>
          <cell r="BO11">
            <v>578633.44907425728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778672.49399623601</v>
          </cell>
          <cell r="I12">
            <v>0</v>
          </cell>
          <cell r="J12">
            <v>0</v>
          </cell>
          <cell r="K12">
            <v>7349.9999999999955</v>
          </cell>
          <cell r="L12">
            <v>0</v>
          </cell>
          <cell r="M12">
            <v>12299.999999999993</v>
          </cell>
          <cell r="N12">
            <v>0</v>
          </cell>
          <cell r="O12">
            <v>0</v>
          </cell>
          <cell r="P12">
            <v>570.00000000000011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685.16129032258118</v>
          </cell>
          <cell r="AB12">
            <v>0</v>
          </cell>
          <cell r="AC12">
            <v>48987.39130434789</v>
          </cell>
          <cell r="AD12">
            <v>0</v>
          </cell>
          <cell r="AE12">
            <v>0</v>
          </cell>
          <cell r="AF12">
            <v>0</v>
          </cell>
          <cell r="AG12">
            <v>134400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778672.49399623601</v>
          </cell>
          <cell r="AU12">
            <v>69892.552594670458</v>
          </cell>
          <cell r="AV12">
            <v>156609</v>
          </cell>
          <cell r="AW12">
            <v>0</v>
          </cell>
          <cell r="AX12">
            <v>1005174.0465909065</v>
          </cell>
          <cell r="AY12">
            <v>982965.04659090645</v>
          </cell>
          <cell r="AZ12">
            <v>4610</v>
          </cell>
          <cell r="BA12">
            <v>995760</v>
          </cell>
          <cell r="BB12">
            <v>12794.953409093549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861360</v>
          </cell>
          <cell r="BI12">
            <v>861360</v>
          </cell>
          <cell r="BJ12">
            <v>3987.7777777777778</v>
          </cell>
          <cell r="BK12">
            <v>3932.2067615740739</v>
          </cell>
          <cell r="BL12">
            <v>1.4132272175194244E-2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497485.20449759526</v>
          </cell>
          <cell r="I13">
            <v>0</v>
          </cell>
          <cell r="J13">
            <v>0</v>
          </cell>
          <cell r="K13">
            <v>6860.00000000001</v>
          </cell>
          <cell r="L13">
            <v>0</v>
          </cell>
          <cell r="M13">
            <v>11480.000000000018</v>
          </cell>
          <cell r="N13">
            <v>0</v>
          </cell>
          <cell r="O13">
            <v>3054.9999999999986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1441.061946902656</v>
          </cell>
          <cell r="AB13">
            <v>0</v>
          </cell>
          <cell r="AC13">
            <v>24404.349489795924</v>
          </cell>
          <cell r="AD13">
            <v>0</v>
          </cell>
          <cell r="AE13">
            <v>0</v>
          </cell>
          <cell r="AF13">
            <v>0</v>
          </cell>
          <cell r="AG13">
            <v>134400</v>
          </cell>
          <cell r="AH13">
            <v>8995.7276368491202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497485.20449759526</v>
          </cell>
          <cell r="AU13">
            <v>47240.41143669861</v>
          </cell>
          <cell r="AV13">
            <v>146403.37763684912</v>
          </cell>
          <cell r="AW13">
            <v>0</v>
          </cell>
          <cell r="AX13">
            <v>691128.9935711429</v>
          </cell>
          <cell r="AY13">
            <v>688121.34357114288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691128.9935711429</v>
          </cell>
          <cell r="BE13">
            <v>691128.9935711429</v>
          </cell>
          <cell r="BF13">
            <v>0</v>
          </cell>
          <cell r="BG13">
            <v>639187.65</v>
          </cell>
          <cell r="BH13">
            <v>492784.27236315084</v>
          </cell>
          <cell r="BI13">
            <v>544725.61593429372</v>
          </cell>
          <cell r="BJ13">
            <v>3947.2870719876355</v>
          </cell>
          <cell r="BK13">
            <v>3702.4358424866004</v>
          </cell>
          <cell r="BL13">
            <v>6.6132470599838941E-2</v>
          </cell>
          <cell r="BM13">
            <v>0</v>
          </cell>
          <cell r="BN13">
            <v>0</v>
          </cell>
          <cell r="BO13">
            <v>691128.9935711429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670523.53649675881</v>
          </cell>
          <cell r="I14">
            <v>0</v>
          </cell>
          <cell r="J14">
            <v>0</v>
          </cell>
          <cell r="K14">
            <v>22050.000000000025</v>
          </cell>
          <cell r="L14">
            <v>0</v>
          </cell>
          <cell r="M14">
            <v>37719.999999999964</v>
          </cell>
          <cell r="N14">
            <v>0</v>
          </cell>
          <cell r="O14">
            <v>15509.999999999984</v>
          </cell>
          <cell r="P14">
            <v>1139.9999999999989</v>
          </cell>
          <cell r="Q14">
            <v>445.0000000000004</v>
          </cell>
          <cell r="R14">
            <v>0</v>
          </cell>
          <cell r="S14">
            <v>515.00000000000045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1983.253012048192</v>
          </cell>
          <cell r="AB14">
            <v>0</v>
          </cell>
          <cell r="AC14">
            <v>65561.219512195108</v>
          </cell>
          <cell r="AD14">
            <v>0</v>
          </cell>
          <cell r="AE14">
            <v>4646.4000000000042</v>
          </cell>
          <cell r="AF14">
            <v>0</v>
          </cell>
          <cell r="AG14">
            <v>134400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670523.53649675881</v>
          </cell>
          <cell r="AU14">
            <v>149570.87252424328</v>
          </cell>
          <cell r="AV14">
            <v>139315.9</v>
          </cell>
          <cell r="AW14">
            <v>0</v>
          </cell>
          <cell r="AX14">
            <v>959410.30902100215</v>
          </cell>
          <cell r="AY14">
            <v>954494.40902100212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959410.30902100215</v>
          </cell>
          <cell r="BE14">
            <v>959410.30902100215</v>
          </cell>
          <cell r="BF14">
            <v>0</v>
          </cell>
          <cell r="BG14">
            <v>862375.9</v>
          </cell>
          <cell r="BH14">
            <v>723060</v>
          </cell>
          <cell r="BI14">
            <v>820094.40902100212</v>
          </cell>
          <cell r="BJ14">
            <v>4409.1097259193666</v>
          </cell>
          <cell r="BK14">
            <v>4294.8179010752683</v>
          </cell>
          <cell r="BL14">
            <v>2.6611564791951651E-2</v>
          </cell>
          <cell r="BM14">
            <v>0</v>
          </cell>
          <cell r="BN14">
            <v>0</v>
          </cell>
          <cell r="BO14">
            <v>959410.30902100215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169433.366749181</v>
          </cell>
          <cell r="I15">
            <v>0</v>
          </cell>
          <cell r="J15">
            <v>0</v>
          </cell>
          <cell r="K15">
            <v>5879.9999999999955</v>
          </cell>
          <cell r="L15">
            <v>0</v>
          </cell>
          <cell r="M15">
            <v>10659.999999999998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1386.5</v>
          </cell>
          <cell r="AB15">
            <v>0</v>
          </cell>
          <cell r="AC15">
            <v>33337.6875</v>
          </cell>
          <cell r="AD15">
            <v>0</v>
          </cell>
          <cell r="AE15">
            <v>4012.8000000000025</v>
          </cell>
          <cell r="AF15">
            <v>0</v>
          </cell>
          <cell r="AG15">
            <v>134400</v>
          </cell>
          <cell r="AH15">
            <v>57100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169433.366749181</v>
          </cell>
          <cell r="AU15">
            <v>55276.987499999996</v>
          </cell>
          <cell r="AV15">
            <v>193054.55</v>
          </cell>
          <cell r="AW15">
            <v>0</v>
          </cell>
          <cell r="AX15">
            <v>417764.90424918098</v>
          </cell>
          <cell r="AY15">
            <v>416210.35424918099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417764.90424918098</v>
          </cell>
          <cell r="BE15">
            <v>417764.90424918098</v>
          </cell>
          <cell r="BF15">
            <v>0</v>
          </cell>
          <cell r="BG15">
            <v>218224.55</v>
          </cell>
          <cell r="BH15">
            <v>25169.999999999989</v>
          </cell>
          <cell r="BI15">
            <v>224710.35424918099</v>
          </cell>
          <cell r="BJ15">
            <v>4781.0713670038513</v>
          </cell>
          <cell r="BK15">
            <v>3921.3740191489364</v>
          </cell>
          <cell r="BL15">
            <v>0.21923370320117963</v>
          </cell>
          <cell r="BM15">
            <v>0</v>
          </cell>
          <cell r="BN15">
            <v>0</v>
          </cell>
          <cell r="BO15">
            <v>417764.90424918098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742622.84149641031</v>
          </cell>
          <cell r="I16">
            <v>0</v>
          </cell>
          <cell r="J16">
            <v>0</v>
          </cell>
          <cell r="K16">
            <v>14699.999999999996</v>
          </cell>
          <cell r="L16">
            <v>0</v>
          </cell>
          <cell r="M16">
            <v>24599.999999999993</v>
          </cell>
          <cell r="N16">
            <v>0</v>
          </cell>
          <cell r="O16">
            <v>939.99999999999807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2762.2727272727238</v>
          </cell>
          <cell r="AB16">
            <v>0</v>
          </cell>
          <cell r="AC16">
            <v>49581.257142857117</v>
          </cell>
          <cell r="AD16">
            <v>0</v>
          </cell>
          <cell r="AE16">
            <v>0</v>
          </cell>
          <cell r="AF16">
            <v>0</v>
          </cell>
          <cell r="AG16">
            <v>134400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742622.84149641031</v>
          </cell>
          <cell r="AU16">
            <v>92583.529870129831</v>
          </cell>
          <cell r="AV16">
            <v>137159.35</v>
          </cell>
          <cell r="AW16">
            <v>0</v>
          </cell>
          <cell r="AX16">
            <v>972365.72136654018</v>
          </cell>
          <cell r="AY16">
            <v>969606.3713665402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972365.72136654018</v>
          </cell>
          <cell r="BE16">
            <v>972365.72136654006</v>
          </cell>
          <cell r="BF16">
            <v>0</v>
          </cell>
          <cell r="BG16">
            <v>952419.35</v>
          </cell>
          <cell r="BH16">
            <v>815260</v>
          </cell>
          <cell r="BI16">
            <v>835206.3713665402</v>
          </cell>
          <cell r="BJ16">
            <v>4054.3998610026224</v>
          </cell>
          <cell r="BK16">
            <v>3946.791526699029</v>
          </cell>
          <cell r="BL16">
            <v>2.7264762675112367E-2</v>
          </cell>
          <cell r="BM16">
            <v>0</v>
          </cell>
          <cell r="BN16">
            <v>0</v>
          </cell>
          <cell r="BO16">
            <v>972365.72136654018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1200453.4282441973</v>
          </cell>
          <cell r="I17">
            <v>0</v>
          </cell>
          <cell r="J17">
            <v>0</v>
          </cell>
          <cell r="K17">
            <v>54879.999999999935</v>
          </cell>
          <cell r="L17">
            <v>0</v>
          </cell>
          <cell r="M17">
            <v>96759.999999999898</v>
          </cell>
          <cell r="N17">
            <v>0</v>
          </cell>
          <cell r="O17">
            <v>29969.999999999975</v>
          </cell>
          <cell r="P17">
            <v>2307.7203647416409</v>
          </cell>
          <cell r="Q17">
            <v>6305.7446808510631</v>
          </cell>
          <cell r="R17">
            <v>981.79331306990866</v>
          </cell>
          <cell r="S17">
            <v>24499.285714285736</v>
          </cell>
          <cell r="T17">
            <v>9635.7446808510631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1770.0000000000002</v>
          </cell>
          <cell r="AB17">
            <v>0</v>
          </cell>
          <cell r="AC17">
            <v>89988.588944011339</v>
          </cell>
          <cell r="AD17">
            <v>0</v>
          </cell>
          <cell r="AE17">
            <v>0</v>
          </cell>
          <cell r="AF17">
            <v>0</v>
          </cell>
          <cell r="AG17">
            <v>134400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1200453.4282441973</v>
          </cell>
          <cell r="AU17">
            <v>317098.87769781053</v>
          </cell>
          <cell r="AV17">
            <v>165304.5</v>
          </cell>
          <cell r="AW17">
            <v>0</v>
          </cell>
          <cell r="AX17">
            <v>1682856.8059420078</v>
          </cell>
          <cell r="AY17">
            <v>1651952.3059420078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1682856.8059420078</v>
          </cell>
          <cell r="BE17">
            <v>1682856.805942008</v>
          </cell>
          <cell r="BF17">
            <v>0</v>
          </cell>
          <cell r="BG17">
            <v>1566034.5</v>
          </cell>
          <cell r="BH17">
            <v>1400730</v>
          </cell>
          <cell r="BI17">
            <v>1517552.3059420078</v>
          </cell>
          <cell r="BJ17">
            <v>4557.2141319579814</v>
          </cell>
          <cell r="BK17">
            <v>4399.8961276276277</v>
          </cell>
          <cell r="BL17">
            <v>3.5754935972812998E-2</v>
          </cell>
          <cell r="BM17">
            <v>0</v>
          </cell>
          <cell r="BN17">
            <v>0</v>
          </cell>
          <cell r="BO17">
            <v>1682856.8059420078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839956.90324593976</v>
          </cell>
          <cell r="I18">
            <v>0</v>
          </cell>
          <cell r="J18">
            <v>0</v>
          </cell>
          <cell r="K18">
            <v>25969.999999999967</v>
          </cell>
          <cell r="L18">
            <v>0</v>
          </cell>
          <cell r="M18">
            <v>46739.999999999956</v>
          </cell>
          <cell r="N18">
            <v>0</v>
          </cell>
          <cell r="O18">
            <v>21187.804347826062</v>
          </cell>
          <cell r="P18">
            <v>2598.4565217391305</v>
          </cell>
          <cell r="Q18">
            <v>3155.6304347826135</v>
          </cell>
          <cell r="R18">
            <v>982.65217391304316</v>
          </cell>
          <cell r="S18">
            <v>13042.934782608691</v>
          </cell>
          <cell r="T18">
            <v>3444.3478260869551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9570.6962025316516</v>
          </cell>
          <cell r="AB18">
            <v>0</v>
          </cell>
          <cell r="AC18">
            <v>95945.079072166991</v>
          </cell>
          <cell r="AD18">
            <v>0</v>
          </cell>
          <cell r="AE18">
            <v>0</v>
          </cell>
          <cell r="AF18">
            <v>0</v>
          </cell>
          <cell r="AG18">
            <v>134400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839956.90324593976</v>
          </cell>
          <cell r="AU18">
            <v>222637.60136165505</v>
          </cell>
          <cell r="AV18">
            <v>168897.5</v>
          </cell>
          <cell r="AW18">
            <v>0</v>
          </cell>
          <cell r="AX18">
            <v>1231492.0046075948</v>
          </cell>
          <cell r="AY18">
            <v>1196994.5046075948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1231492.0046075948</v>
          </cell>
          <cell r="BE18">
            <v>1231492.0046075948</v>
          </cell>
          <cell r="BF18">
            <v>0</v>
          </cell>
          <cell r="BG18">
            <v>1108627.5</v>
          </cell>
          <cell r="BH18">
            <v>939730</v>
          </cell>
          <cell r="BI18">
            <v>1062594.5046075948</v>
          </cell>
          <cell r="BJ18">
            <v>4560.4914360840976</v>
          </cell>
          <cell r="BK18">
            <v>4252.0564927038631</v>
          </cell>
          <cell r="BL18">
            <v>7.2537828203712809E-2</v>
          </cell>
          <cell r="BM18">
            <v>0</v>
          </cell>
          <cell r="BN18">
            <v>0</v>
          </cell>
          <cell r="BO18">
            <v>1231492.0046075948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212692.94974897188</v>
          </cell>
          <cell r="I19">
            <v>0</v>
          </cell>
          <cell r="J19">
            <v>0</v>
          </cell>
          <cell r="K19">
            <v>9310.0000000000073</v>
          </cell>
          <cell r="L19">
            <v>0</v>
          </cell>
          <cell r="M19">
            <v>15580.000000000011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16060.040816326527</v>
          </cell>
          <cell r="AD19">
            <v>0</v>
          </cell>
          <cell r="AE19">
            <v>0</v>
          </cell>
          <cell r="AF19">
            <v>0</v>
          </cell>
          <cell r="AG19">
            <v>134400</v>
          </cell>
          <cell r="AH19">
            <v>57100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212692.94974897188</v>
          </cell>
          <cell r="AU19">
            <v>40950.040816326546</v>
          </cell>
          <cell r="AV19">
            <v>199902.5</v>
          </cell>
          <cell r="AW19">
            <v>0</v>
          </cell>
          <cell r="AX19">
            <v>453545.49056529842</v>
          </cell>
          <cell r="AY19">
            <v>445142.99056529842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453545.49056529842</v>
          </cell>
          <cell r="BE19">
            <v>453545.49056529842</v>
          </cell>
          <cell r="BF19">
            <v>0</v>
          </cell>
          <cell r="BG19">
            <v>280392.5</v>
          </cell>
          <cell r="BH19">
            <v>80490</v>
          </cell>
          <cell r="BI19">
            <v>253642.99056529842</v>
          </cell>
          <cell r="BJ19">
            <v>4299.0337383948881</v>
          </cell>
          <cell r="BK19">
            <v>3600.4169050847463</v>
          </cell>
          <cell r="BL19">
            <v>0.19403776055031544</v>
          </cell>
          <cell r="BM19">
            <v>0</v>
          </cell>
          <cell r="BN19">
            <v>0</v>
          </cell>
          <cell r="BO19">
            <v>453545.49056529842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126173.7837493901</v>
          </cell>
          <cell r="I20">
            <v>0</v>
          </cell>
          <cell r="J20">
            <v>0</v>
          </cell>
          <cell r="K20">
            <v>6369.9999999999927</v>
          </cell>
          <cell r="L20">
            <v>0</v>
          </cell>
          <cell r="M20">
            <v>10659.999999999989</v>
          </cell>
          <cell r="N20">
            <v>0</v>
          </cell>
          <cell r="O20">
            <v>0</v>
          </cell>
          <cell r="P20">
            <v>285.00000000000023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645.3125</v>
          </cell>
          <cell r="AB20">
            <v>0</v>
          </cell>
          <cell r="AC20">
            <v>18342.187500000004</v>
          </cell>
          <cell r="AD20">
            <v>0</v>
          </cell>
          <cell r="AE20">
            <v>2784.0000000000045</v>
          </cell>
          <cell r="AF20">
            <v>0</v>
          </cell>
          <cell r="AG20">
            <v>134400</v>
          </cell>
          <cell r="AH20">
            <v>57100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126173.7837493901</v>
          </cell>
          <cell r="AU20">
            <v>39086.499999999993</v>
          </cell>
          <cell r="AV20">
            <v>192442.38</v>
          </cell>
          <cell r="AW20">
            <v>0</v>
          </cell>
          <cell r="AX20">
            <v>357702.66374939011</v>
          </cell>
          <cell r="AY20">
            <v>356760.2837493901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357702.66374939011</v>
          </cell>
          <cell r="BE20">
            <v>357702.66374939011</v>
          </cell>
          <cell r="BF20">
            <v>0</v>
          </cell>
          <cell r="BG20">
            <v>162292.38</v>
          </cell>
          <cell r="BH20">
            <v>-30149.999999999996</v>
          </cell>
          <cell r="BI20">
            <v>165260.2837493901</v>
          </cell>
          <cell r="BJ20">
            <v>4721.722392839717</v>
          </cell>
          <cell r="BK20">
            <v>3735.1120999999994</v>
          </cell>
          <cell r="BL20">
            <v>0.26414476096707185</v>
          </cell>
          <cell r="BM20">
            <v>0</v>
          </cell>
          <cell r="BN20">
            <v>0</v>
          </cell>
          <cell r="BO20">
            <v>357702.66374939011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508300.10024754296</v>
          </cell>
          <cell r="I21">
            <v>0</v>
          </cell>
          <cell r="J21">
            <v>0</v>
          </cell>
          <cell r="K21">
            <v>7349.9999999999827</v>
          </cell>
          <cell r="L21">
            <v>0</v>
          </cell>
          <cell r="M21">
            <v>13120.000000000053</v>
          </cell>
          <cell r="N21">
            <v>0</v>
          </cell>
          <cell r="O21">
            <v>5169.9999999999918</v>
          </cell>
          <cell r="P21">
            <v>570.00000000000125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4812.644628099175</v>
          </cell>
          <cell r="AB21">
            <v>0</v>
          </cell>
          <cell r="AC21">
            <v>39698.663101604245</v>
          </cell>
          <cell r="AD21">
            <v>0</v>
          </cell>
          <cell r="AE21">
            <v>0</v>
          </cell>
          <cell r="AF21">
            <v>0</v>
          </cell>
          <cell r="AG21">
            <v>134400</v>
          </cell>
          <cell r="AH21">
            <v>6708.6782376501978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508300.10024754296</v>
          </cell>
          <cell r="AU21">
            <v>70721.307729703447</v>
          </cell>
          <cell r="AV21">
            <v>155899.67823765019</v>
          </cell>
          <cell r="AW21">
            <v>0</v>
          </cell>
          <cell r="AX21">
            <v>734921.08621489664</v>
          </cell>
          <cell r="AY21">
            <v>720130.08621489664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734921.08621489664</v>
          </cell>
          <cell r="BE21">
            <v>734921.08621489652</v>
          </cell>
          <cell r="BF21">
            <v>0</v>
          </cell>
          <cell r="BG21">
            <v>664801</v>
          </cell>
          <cell r="BH21">
            <v>508901.32176234981</v>
          </cell>
          <cell r="BI21">
            <v>579021.40797724645</v>
          </cell>
          <cell r="BJ21">
            <v>4106.5348083492654</v>
          </cell>
          <cell r="BK21">
            <v>3791.9641032790764</v>
          </cell>
          <cell r="BL21">
            <v>8.2957194873803264E-2</v>
          </cell>
          <cell r="BM21">
            <v>0</v>
          </cell>
          <cell r="BN21">
            <v>0</v>
          </cell>
          <cell r="BO21">
            <v>734921.08621489664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511905.06549752556</v>
          </cell>
          <cell r="I22">
            <v>0</v>
          </cell>
          <cell r="J22">
            <v>0</v>
          </cell>
          <cell r="K22">
            <v>21559.999999999967</v>
          </cell>
          <cell r="L22">
            <v>0</v>
          </cell>
          <cell r="M22">
            <v>36079.999999999949</v>
          </cell>
          <cell r="N22">
            <v>0</v>
          </cell>
          <cell r="O22">
            <v>5680.0000000000064</v>
          </cell>
          <cell r="P22">
            <v>10906.808510638308</v>
          </cell>
          <cell r="Q22">
            <v>448.15602836879407</v>
          </cell>
          <cell r="R22">
            <v>13187.872340425554</v>
          </cell>
          <cell r="S22">
            <v>14522.269503546104</v>
          </cell>
          <cell r="T22">
            <v>2054.4680851063877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28857.555555555518</v>
          </cell>
          <cell r="AB22">
            <v>0</v>
          </cell>
          <cell r="AC22">
            <v>62184.657495887128</v>
          </cell>
          <cell r="AD22">
            <v>0</v>
          </cell>
          <cell r="AE22">
            <v>0</v>
          </cell>
          <cell r="AF22">
            <v>0</v>
          </cell>
          <cell r="AG22">
            <v>134400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511905.06549752556</v>
          </cell>
          <cell r="AU22">
            <v>195481.78751952772</v>
          </cell>
          <cell r="AV22">
            <v>137967.35</v>
          </cell>
          <cell r="AW22">
            <v>0</v>
          </cell>
          <cell r="AX22">
            <v>845354.20301705331</v>
          </cell>
          <cell r="AY22">
            <v>841786.85301705333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845354.20301705331</v>
          </cell>
          <cell r="BE22">
            <v>845354.20301705308</v>
          </cell>
          <cell r="BF22">
            <v>0</v>
          </cell>
          <cell r="BG22">
            <v>658187.35</v>
          </cell>
          <cell r="BH22">
            <v>520220</v>
          </cell>
          <cell r="BI22">
            <v>707386.85301705333</v>
          </cell>
          <cell r="BJ22">
            <v>4981.5975564581222</v>
          </cell>
          <cell r="BK22">
            <v>5055.2642415492965</v>
          </cell>
          <cell r="BL22">
            <v>-1.4572271907313293E-2</v>
          </cell>
          <cell r="BM22">
            <v>1.9572271907313293E-2</v>
          </cell>
          <cell r="BN22">
            <v>14049.906894446745</v>
          </cell>
          <cell r="BO22">
            <v>859404.10991150001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465040.51724775205</v>
          </cell>
          <cell r="I23">
            <v>0</v>
          </cell>
          <cell r="J23">
            <v>0</v>
          </cell>
          <cell r="K23">
            <v>5880.0000000000009</v>
          </cell>
          <cell r="L23">
            <v>0</v>
          </cell>
          <cell r="M23">
            <v>9840.0000000000018</v>
          </cell>
          <cell r="N23">
            <v>0</v>
          </cell>
          <cell r="O23">
            <v>0</v>
          </cell>
          <cell r="P23">
            <v>0</v>
          </cell>
          <cell r="Q23">
            <v>889.99999999999727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2114.1666666666683</v>
          </cell>
          <cell r="AB23">
            <v>0</v>
          </cell>
          <cell r="AC23">
            <v>15963.750000000007</v>
          </cell>
          <cell r="AD23">
            <v>0</v>
          </cell>
          <cell r="AE23">
            <v>249.60000000000102</v>
          </cell>
          <cell r="AF23">
            <v>0</v>
          </cell>
          <cell r="AG23">
            <v>134400</v>
          </cell>
          <cell r="AH23">
            <v>15856.875834445927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465040.51724775205</v>
          </cell>
          <cell r="AU23">
            <v>34937.51666666667</v>
          </cell>
          <cell r="AV23">
            <v>164799.12583444593</v>
          </cell>
          <cell r="AW23">
            <v>0</v>
          </cell>
          <cell r="AX23">
            <v>664777.15974886459</v>
          </cell>
          <cell r="AY23">
            <v>650234.90974886459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664777.15974886459</v>
          </cell>
          <cell r="BE23">
            <v>664777.15974886459</v>
          </cell>
          <cell r="BF23">
            <v>0</v>
          </cell>
          <cell r="BG23">
            <v>609232.25</v>
          </cell>
          <cell r="BH23">
            <v>444433.12416555407</v>
          </cell>
          <cell r="BI23">
            <v>499978.03391441866</v>
          </cell>
          <cell r="BJ23">
            <v>3875.7987125148734</v>
          </cell>
          <cell r="BK23">
            <v>3738.4795059345279</v>
          </cell>
          <cell r="BL23">
            <v>3.6731298476389292E-2</v>
          </cell>
          <cell r="BM23">
            <v>0</v>
          </cell>
          <cell r="BN23">
            <v>0</v>
          </cell>
          <cell r="BO23">
            <v>664777.15974886459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245137.63699881505</v>
          </cell>
          <cell r="I24">
            <v>0</v>
          </cell>
          <cell r="J24">
            <v>0</v>
          </cell>
          <cell r="K24">
            <v>2940.0000000000018</v>
          </cell>
          <cell r="L24">
            <v>0</v>
          </cell>
          <cell r="M24">
            <v>4920.0000000000027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19961.290322580651</v>
          </cell>
          <cell r="AD24">
            <v>0</v>
          </cell>
          <cell r="AE24">
            <v>0</v>
          </cell>
          <cell r="AF24">
            <v>0</v>
          </cell>
          <cell r="AG24">
            <v>134400</v>
          </cell>
          <cell r="AH24">
            <v>38114.25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245137.63699881505</v>
          </cell>
          <cell r="AU24">
            <v>27821.290322580655</v>
          </cell>
          <cell r="AV24">
            <v>177907.3</v>
          </cell>
          <cell r="AW24">
            <v>0</v>
          </cell>
          <cell r="AX24">
            <v>450866.22732139571</v>
          </cell>
          <cell r="AY24">
            <v>445473.17732139572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450866.22732139571</v>
          </cell>
          <cell r="BE24">
            <v>450866.22732139571</v>
          </cell>
          <cell r="BF24">
            <v>0</v>
          </cell>
          <cell r="BG24">
            <v>318873.05</v>
          </cell>
          <cell r="BH24">
            <v>140965.75</v>
          </cell>
          <cell r="BI24">
            <v>272958.92732139572</v>
          </cell>
          <cell r="BJ24">
            <v>4014.1018723734664</v>
          </cell>
          <cell r="BK24">
            <v>3544.2402279411763</v>
          </cell>
          <cell r="BL24">
            <v>0.1325704845648201</v>
          </cell>
          <cell r="BM24">
            <v>0</v>
          </cell>
          <cell r="BN24">
            <v>0</v>
          </cell>
          <cell r="BO24">
            <v>450866.22732139571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659708.64074681106</v>
          </cell>
          <cell r="I25">
            <v>0</v>
          </cell>
          <cell r="J25">
            <v>0</v>
          </cell>
          <cell r="K25">
            <v>7839.9999999999964</v>
          </cell>
          <cell r="L25">
            <v>0</v>
          </cell>
          <cell r="M25">
            <v>13940.000000000004</v>
          </cell>
          <cell r="N25">
            <v>0</v>
          </cell>
          <cell r="O25">
            <v>940.00000000000193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692.11538461538464</v>
          </cell>
          <cell r="AB25">
            <v>0</v>
          </cell>
          <cell r="AC25">
            <v>47792.410714285725</v>
          </cell>
          <cell r="AD25">
            <v>0</v>
          </cell>
          <cell r="AE25">
            <v>0</v>
          </cell>
          <cell r="AF25">
            <v>0</v>
          </cell>
          <cell r="AG25">
            <v>134400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659708.64074681106</v>
          </cell>
          <cell r="AU25">
            <v>71204.526098901115</v>
          </cell>
          <cell r="AV25">
            <v>151952.75</v>
          </cell>
          <cell r="AW25">
            <v>0</v>
          </cell>
          <cell r="AX25">
            <v>882865.91684571211</v>
          </cell>
          <cell r="AY25">
            <v>865313.16684571211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882865.91684571211</v>
          </cell>
          <cell r="BE25">
            <v>882865.91684571211</v>
          </cell>
          <cell r="BF25">
            <v>0</v>
          </cell>
          <cell r="BG25">
            <v>861182.75</v>
          </cell>
          <cell r="BH25">
            <v>709230</v>
          </cell>
          <cell r="BI25">
            <v>730913.16684571211</v>
          </cell>
          <cell r="BJ25">
            <v>3994.0610210148202</v>
          </cell>
          <cell r="BK25">
            <v>3886.3501207650274</v>
          </cell>
          <cell r="BL25">
            <v>2.7715181829420423E-2</v>
          </cell>
          <cell r="BM25">
            <v>0</v>
          </cell>
          <cell r="BN25">
            <v>0</v>
          </cell>
          <cell r="BO25">
            <v>882865.91684571211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504695.13499756041</v>
          </cell>
          <cell r="I26">
            <v>0</v>
          </cell>
          <cell r="J26">
            <v>0</v>
          </cell>
          <cell r="K26">
            <v>10290</v>
          </cell>
          <cell r="L26">
            <v>0</v>
          </cell>
          <cell r="M26">
            <v>17220</v>
          </cell>
          <cell r="N26">
            <v>0</v>
          </cell>
          <cell r="O26">
            <v>0</v>
          </cell>
          <cell r="P26">
            <v>284.99999999999989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26159.705159705161</v>
          </cell>
          <cell r="AD26">
            <v>0</v>
          </cell>
          <cell r="AE26">
            <v>0</v>
          </cell>
          <cell r="AF26">
            <v>0</v>
          </cell>
          <cell r="AG26">
            <v>134400</v>
          </cell>
          <cell r="AH26">
            <v>7471.028037383172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504695.13499756041</v>
          </cell>
          <cell r="AU26">
            <v>53954.705159705161</v>
          </cell>
          <cell r="AV26">
            <v>170916.02803738316</v>
          </cell>
          <cell r="AW26">
            <v>0</v>
          </cell>
          <cell r="AX26">
            <v>729565.86819464876</v>
          </cell>
          <cell r="AY26">
            <v>700520.86819464876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729565.86819464876</v>
          </cell>
          <cell r="BE26">
            <v>729565.86819464876</v>
          </cell>
          <cell r="BF26">
            <v>0</v>
          </cell>
          <cell r="BG26">
            <v>674445</v>
          </cell>
          <cell r="BH26">
            <v>503528.97196261678</v>
          </cell>
          <cell r="BI26">
            <v>558649.84015726554</v>
          </cell>
          <cell r="BJ26">
            <v>3990.3560011233253</v>
          </cell>
          <cell r="BK26">
            <v>3853.6971533044057</v>
          </cell>
          <cell r="BL26">
            <v>3.5461750724687754E-2</v>
          </cell>
          <cell r="BM26">
            <v>0</v>
          </cell>
          <cell r="BN26">
            <v>0</v>
          </cell>
          <cell r="BO26">
            <v>729565.86819464876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547954.71799735131</v>
          </cell>
          <cell r="I27">
            <v>0</v>
          </cell>
          <cell r="J27">
            <v>0</v>
          </cell>
          <cell r="K27">
            <v>12739.999999999975</v>
          </cell>
          <cell r="L27">
            <v>0</v>
          </cell>
          <cell r="M27">
            <v>22959.999999999938</v>
          </cell>
          <cell r="N27">
            <v>0</v>
          </cell>
          <cell r="O27">
            <v>17268.609271523197</v>
          </cell>
          <cell r="P27">
            <v>286.88741721854296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674.28571428571399</v>
          </cell>
          <cell r="AB27">
            <v>0</v>
          </cell>
          <cell r="AC27">
            <v>41401.904761904763</v>
          </cell>
          <cell r="AD27">
            <v>0</v>
          </cell>
          <cell r="AE27">
            <v>3724.8000000000025</v>
          </cell>
          <cell r="AF27">
            <v>0</v>
          </cell>
          <cell r="AG27">
            <v>134400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547954.71799735131</v>
          </cell>
          <cell r="AU27">
            <v>99056.487164932143</v>
          </cell>
          <cell r="AV27">
            <v>159327.52499999999</v>
          </cell>
          <cell r="AW27">
            <v>0</v>
          </cell>
          <cell r="AX27">
            <v>806338.73016228352</v>
          </cell>
          <cell r="AY27">
            <v>781411.2051622835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806338.73016228352</v>
          </cell>
          <cell r="BE27">
            <v>806338.73016228341</v>
          </cell>
          <cell r="BF27">
            <v>0</v>
          </cell>
          <cell r="BG27">
            <v>725647.52500000002</v>
          </cell>
          <cell r="BH27">
            <v>566320</v>
          </cell>
          <cell r="BI27">
            <v>647011.2051622835</v>
          </cell>
          <cell r="BJ27">
            <v>4256.652665541339</v>
          </cell>
          <cell r="BK27">
            <v>4094.1184052631579</v>
          </cell>
          <cell r="BL27">
            <v>3.9699452773333727E-2</v>
          </cell>
          <cell r="BM27">
            <v>0</v>
          </cell>
          <cell r="BN27">
            <v>0</v>
          </cell>
          <cell r="BO27">
            <v>806338.73016228352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331656.80299839686</v>
          </cell>
          <cell r="I28">
            <v>0</v>
          </cell>
          <cell r="J28">
            <v>0</v>
          </cell>
          <cell r="K28">
            <v>5389.9999999999845</v>
          </cell>
          <cell r="L28">
            <v>0</v>
          </cell>
          <cell r="M28">
            <v>11479.99999999998</v>
          </cell>
          <cell r="N28">
            <v>0</v>
          </cell>
          <cell r="O28">
            <v>704.99999999999966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631.16279069767518</v>
          </cell>
          <cell r="AB28">
            <v>0</v>
          </cell>
          <cell r="AC28">
            <v>23369.967914438508</v>
          </cell>
          <cell r="AD28">
            <v>0</v>
          </cell>
          <cell r="AE28">
            <v>0</v>
          </cell>
          <cell r="AF28">
            <v>0</v>
          </cell>
          <cell r="AG28">
            <v>134400</v>
          </cell>
          <cell r="AH28">
            <v>44063.818424566081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331656.80299839686</v>
          </cell>
          <cell r="AU28">
            <v>41576.130705136151</v>
          </cell>
          <cell r="AV28">
            <v>181673.31842456607</v>
          </cell>
          <cell r="AW28">
            <v>0</v>
          </cell>
          <cell r="AX28">
            <v>554906.25212809909</v>
          </cell>
          <cell r="AY28">
            <v>551696.75212809909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554906.25212809909</v>
          </cell>
          <cell r="BE28">
            <v>554906.25212809909</v>
          </cell>
          <cell r="BF28">
            <v>0</v>
          </cell>
          <cell r="BG28">
            <v>427329.5</v>
          </cell>
          <cell r="BH28">
            <v>245656.18157543393</v>
          </cell>
          <cell r="BI28">
            <v>373232.93370353302</v>
          </cell>
          <cell r="BJ28">
            <v>4056.8797141688374</v>
          </cell>
          <cell r="BK28">
            <v>3446.4826497329777</v>
          </cell>
          <cell r="BL28">
            <v>0.17710725004901773</v>
          </cell>
          <cell r="BM28">
            <v>0</v>
          </cell>
          <cell r="BN28">
            <v>0</v>
          </cell>
          <cell r="BO28">
            <v>554906.25212809909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537139.82224740356</v>
          </cell>
          <cell r="I29">
            <v>0</v>
          </cell>
          <cell r="J29">
            <v>0</v>
          </cell>
          <cell r="K29">
            <v>16659.999999999982</v>
          </cell>
          <cell r="L29">
            <v>0</v>
          </cell>
          <cell r="M29">
            <v>28699.999999999953</v>
          </cell>
          <cell r="N29">
            <v>0</v>
          </cell>
          <cell r="O29">
            <v>14099.999999999991</v>
          </cell>
          <cell r="P29">
            <v>0</v>
          </cell>
          <cell r="Q29">
            <v>889.99999999999943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53412.24864130433</v>
          </cell>
          <cell r="AD29">
            <v>0</v>
          </cell>
          <cell r="AE29">
            <v>0</v>
          </cell>
          <cell r="AF29">
            <v>0</v>
          </cell>
          <cell r="AG29">
            <v>134400</v>
          </cell>
          <cell r="AH29">
            <v>609.87983978638283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537139.82224740356</v>
          </cell>
          <cell r="AU29">
            <v>113762.24864130426</v>
          </cell>
          <cell r="AV29">
            <v>150650.67983978637</v>
          </cell>
          <cell r="AW29">
            <v>0</v>
          </cell>
          <cell r="AX29">
            <v>801552.75072849425</v>
          </cell>
          <cell r="AY29">
            <v>785911.95072849421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801552.75072849425</v>
          </cell>
          <cell r="BE29">
            <v>801552.75072849425</v>
          </cell>
          <cell r="BF29">
            <v>0</v>
          </cell>
          <cell r="BG29">
            <v>702530.8</v>
          </cell>
          <cell r="BH29">
            <v>551880.12016021367</v>
          </cell>
          <cell r="BI29">
            <v>650902.07088870788</v>
          </cell>
          <cell r="BJ29">
            <v>4368.470274420858</v>
          </cell>
          <cell r="BK29">
            <v>4146.1196265786139</v>
          </cell>
          <cell r="BL29">
            <v>5.3628613708314135E-2</v>
          </cell>
          <cell r="BM29">
            <v>0</v>
          </cell>
          <cell r="BN29">
            <v>0</v>
          </cell>
          <cell r="BO29">
            <v>801552.75072849425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684943.39749668911</v>
          </cell>
          <cell r="I30">
            <v>0</v>
          </cell>
          <cell r="J30">
            <v>0</v>
          </cell>
          <cell r="K30">
            <v>25970.000000000036</v>
          </cell>
          <cell r="L30">
            <v>0</v>
          </cell>
          <cell r="M30">
            <v>45099.999999999949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2802.5</v>
          </cell>
          <cell r="AB30">
            <v>0</v>
          </cell>
          <cell r="AC30">
            <v>75617.532467532437</v>
          </cell>
          <cell r="AD30">
            <v>0</v>
          </cell>
          <cell r="AE30">
            <v>0</v>
          </cell>
          <cell r="AF30">
            <v>0</v>
          </cell>
          <cell r="AG30">
            <v>134400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684943.39749668911</v>
          </cell>
          <cell r="AU30">
            <v>149490.03246753244</v>
          </cell>
          <cell r="AV30">
            <v>159095</v>
          </cell>
          <cell r="AW30">
            <v>0</v>
          </cell>
          <cell r="AX30">
            <v>993528.42996422155</v>
          </cell>
          <cell r="AY30">
            <v>968833.42996422155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993528.42996422155</v>
          </cell>
          <cell r="BE30">
            <v>993528.42996422155</v>
          </cell>
          <cell r="BF30">
            <v>0</v>
          </cell>
          <cell r="BG30">
            <v>900595</v>
          </cell>
          <cell r="BH30">
            <v>741500</v>
          </cell>
          <cell r="BI30">
            <v>834433.42996422155</v>
          </cell>
          <cell r="BJ30">
            <v>4391.7548945485341</v>
          </cell>
          <cell r="BK30">
            <v>4262.4462842105258</v>
          </cell>
          <cell r="BL30">
            <v>3.0336713172670126E-2</v>
          </cell>
          <cell r="BM30">
            <v>0</v>
          </cell>
          <cell r="BN30">
            <v>0</v>
          </cell>
          <cell r="BO30">
            <v>993528.42996422155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90124.131249564351</v>
          </cell>
          <cell r="I31">
            <v>0</v>
          </cell>
          <cell r="J31">
            <v>0</v>
          </cell>
          <cell r="K31">
            <v>2940</v>
          </cell>
          <cell r="L31">
            <v>0</v>
          </cell>
          <cell r="M31">
            <v>4920</v>
          </cell>
          <cell r="N31">
            <v>0</v>
          </cell>
          <cell r="O31">
            <v>0</v>
          </cell>
          <cell r="P31">
            <v>855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641.30434782608677</v>
          </cell>
          <cell r="AB31">
            <v>0</v>
          </cell>
          <cell r="AC31">
            <v>6647.7272727272748</v>
          </cell>
          <cell r="AD31">
            <v>0</v>
          </cell>
          <cell r="AE31">
            <v>1440</v>
          </cell>
          <cell r="AF31">
            <v>0</v>
          </cell>
          <cell r="AG31">
            <v>134400</v>
          </cell>
          <cell r="AH31">
            <v>57100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90124.131249564351</v>
          </cell>
          <cell r="AU31">
            <v>17444.03162055336</v>
          </cell>
          <cell r="AV31">
            <v>196371.05</v>
          </cell>
          <cell r="AW31">
            <v>0</v>
          </cell>
          <cell r="AX31">
            <v>303939.21287011768</v>
          </cell>
          <cell r="AY31">
            <v>299068.1628701177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303939.21287011768</v>
          </cell>
          <cell r="BE31">
            <v>303939.21287011768</v>
          </cell>
          <cell r="BF31">
            <v>0</v>
          </cell>
          <cell r="BG31">
            <v>120121.05</v>
          </cell>
          <cell r="BH31">
            <v>-76250</v>
          </cell>
          <cell r="BI31">
            <v>107568.16287011768</v>
          </cell>
          <cell r="BJ31">
            <v>4302.7265148047072</v>
          </cell>
          <cell r="BK31">
            <v>2573.7113560000003</v>
          </cell>
          <cell r="BL31">
            <v>0.67179839525279961</v>
          </cell>
          <cell r="BM31">
            <v>0</v>
          </cell>
          <cell r="BN31">
            <v>0</v>
          </cell>
          <cell r="BO31">
            <v>303939.21287011768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324446.87249843171</v>
          </cell>
          <cell r="I32">
            <v>0</v>
          </cell>
          <cell r="J32">
            <v>0</v>
          </cell>
          <cell r="K32">
            <v>7840.00000000001</v>
          </cell>
          <cell r="L32">
            <v>0</v>
          </cell>
          <cell r="M32">
            <v>13940.000000000009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689.61038961039037</v>
          </cell>
          <cell r="AB32">
            <v>0</v>
          </cell>
          <cell r="AC32">
            <v>29835</v>
          </cell>
          <cell r="AD32">
            <v>0</v>
          </cell>
          <cell r="AE32">
            <v>576.0000000000025</v>
          </cell>
          <cell r="AF32">
            <v>0</v>
          </cell>
          <cell r="AG32">
            <v>134400</v>
          </cell>
          <cell r="AH32">
            <v>45588.518024032041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324446.87249843171</v>
          </cell>
          <cell r="AU32">
            <v>52880.610389610403</v>
          </cell>
          <cell r="AV32">
            <v>188386.51802403203</v>
          </cell>
          <cell r="AW32">
            <v>0</v>
          </cell>
          <cell r="AX32">
            <v>565714.00091207412</v>
          </cell>
          <cell r="AY32">
            <v>557316.00091207412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565714.00091207412</v>
          </cell>
          <cell r="BE32">
            <v>565714.00091207412</v>
          </cell>
          <cell r="BF32">
            <v>0</v>
          </cell>
          <cell r="BG32">
            <v>423298</v>
          </cell>
          <cell r="BH32">
            <v>234911.48197596797</v>
          </cell>
          <cell r="BI32">
            <v>377327.48288804211</v>
          </cell>
          <cell r="BJ32">
            <v>4192.5275876449123</v>
          </cell>
          <cell r="BK32">
            <v>3885.9668108440883</v>
          </cell>
          <cell r="BL32">
            <v>7.8889190701614501E-2</v>
          </cell>
          <cell r="BM32">
            <v>0</v>
          </cell>
          <cell r="BN32">
            <v>0</v>
          </cell>
          <cell r="BO32">
            <v>565714.00091207412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1157193.8452444063</v>
          </cell>
          <cell r="I33">
            <v>0</v>
          </cell>
          <cell r="J33">
            <v>0</v>
          </cell>
          <cell r="K33">
            <v>29399.999999999956</v>
          </cell>
          <cell r="L33">
            <v>0</v>
          </cell>
          <cell r="M33">
            <v>49199.999999999927</v>
          </cell>
          <cell r="N33">
            <v>0</v>
          </cell>
          <cell r="O33">
            <v>235.734375</v>
          </cell>
          <cell r="P33">
            <v>285.890625</v>
          </cell>
          <cell r="Q33">
            <v>446.390625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6336.4684014869954</v>
          </cell>
          <cell r="AB33">
            <v>0</v>
          </cell>
          <cell r="AC33">
            <v>103324.10751879701</v>
          </cell>
          <cell r="AD33">
            <v>0</v>
          </cell>
          <cell r="AE33">
            <v>0</v>
          </cell>
          <cell r="AF33">
            <v>0</v>
          </cell>
          <cell r="AG33">
            <v>134400</v>
          </cell>
          <cell r="AH33">
            <v>0</v>
          </cell>
          <cell r="AI33">
            <v>0</v>
          </cell>
          <cell r="AJ33">
            <v>80600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1157193.8452444063</v>
          </cell>
          <cell r="AU33">
            <v>189228.59154528391</v>
          </cell>
          <cell r="AV33">
            <v>218987.1</v>
          </cell>
          <cell r="AW33">
            <v>0</v>
          </cell>
          <cell r="AX33">
            <v>1565409.5367896901</v>
          </cell>
          <cell r="AY33">
            <v>1480822.4367896901</v>
          </cell>
          <cell r="AZ33">
            <v>4610</v>
          </cell>
          <cell r="BA33">
            <v>1479810</v>
          </cell>
          <cell r="BB33">
            <v>0</v>
          </cell>
          <cell r="BC33">
            <v>0</v>
          </cell>
          <cell r="BD33">
            <v>1565409.5367896901</v>
          </cell>
          <cell r="BE33">
            <v>1565409.5367896904</v>
          </cell>
          <cell r="BF33">
            <v>0</v>
          </cell>
          <cell r="BG33">
            <v>1564397.1</v>
          </cell>
          <cell r="BH33">
            <v>1344610</v>
          </cell>
          <cell r="BI33">
            <v>1345622.4367896901</v>
          </cell>
          <cell r="BJ33">
            <v>4191.9702080675706</v>
          </cell>
          <cell r="BK33">
            <v>4017.3395638629286</v>
          </cell>
          <cell r="BL33">
            <v>4.3469226693081314E-2</v>
          </cell>
          <cell r="BM33">
            <v>0</v>
          </cell>
          <cell r="BN33">
            <v>0</v>
          </cell>
          <cell r="BO33">
            <v>1565409.5367896901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421780.93424796121</v>
          </cell>
          <cell r="I34">
            <v>0</v>
          </cell>
          <cell r="J34">
            <v>0</v>
          </cell>
          <cell r="K34">
            <v>6860.0000000000191</v>
          </cell>
          <cell r="L34">
            <v>0</v>
          </cell>
          <cell r="M34">
            <v>11480.000000000033</v>
          </cell>
          <cell r="N34">
            <v>0</v>
          </cell>
          <cell r="O34">
            <v>1880.0000000000005</v>
          </cell>
          <cell r="P34">
            <v>854.99999999999864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41952.758823529417</v>
          </cell>
          <cell r="AD34">
            <v>0</v>
          </cell>
          <cell r="AE34">
            <v>0</v>
          </cell>
          <cell r="AF34">
            <v>0</v>
          </cell>
          <cell r="AG34">
            <v>134400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421780.93424796121</v>
          </cell>
          <cell r="AU34">
            <v>63027.758823529468</v>
          </cell>
          <cell r="AV34">
            <v>145553.75</v>
          </cell>
          <cell r="AW34">
            <v>0</v>
          </cell>
          <cell r="AX34">
            <v>630362.44307149062</v>
          </cell>
          <cell r="AY34">
            <v>619208.69307149062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630362.44307149062</v>
          </cell>
          <cell r="BE34">
            <v>630362.44307149062</v>
          </cell>
          <cell r="BF34">
            <v>0</v>
          </cell>
          <cell r="BG34">
            <v>550523.75</v>
          </cell>
          <cell r="BH34">
            <v>404970</v>
          </cell>
          <cell r="BI34">
            <v>484808.69307149062</v>
          </cell>
          <cell r="BJ34">
            <v>4143.6640433460734</v>
          </cell>
          <cell r="BK34">
            <v>3956.899569230769</v>
          </cell>
          <cell r="BL34">
            <v>4.7199700383503011E-2</v>
          </cell>
          <cell r="BM34">
            <v>0</v>
          </cell>
          <cell r="BN34">
            <v>0</v>
          </cell>
          <cell r="BO34">
            <v>630362.44307149062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324446.87249843171</v>
          </cell>
          <cell r="I35">
            <v>0</v>
          </cell>
          <cell r="J35">
            <v>0</v>
          </cell>
          <cell r="K35">
            <v>9799.9999999999891</v>
          </cell>
          <cell r="L35">
            <v>0</v>
          </cell>
          <cell r="M35">
            <v>16399.999999999982</v>
          </cell>
          <cell r="N35">
            <v>0</v>
          </cell>
          <cell r="O35">
            <v>0</v>
          </cell>
          <cell r="P35">
            <v>9690.0000000000055</v>
          </cell>
          <cell r="Q35">
            <v>889.99999999999898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33815.85365853658</v>
          </cell>
          <cell r="AD35">
            <v>0</v>
          </cell>
          <cell r="AE35">
            <v>576.0000000000025</v>
          </cell>
          <cell r="AF35">
            <v>0</v>
          </cell>
          <cell r="AG35">
            <v>134400</v>
          </cell>
          <cell r="AH35">
            <v>45588.518024032041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324446.87249843171</v>
          </cell>
          <cell r="AU35">
            <v>71171.853658536565</v>
          </cell>
          <cell r="AV35">
            <v>200791.51802403203</v>
          </cell>
          <cell r="AW35">
            <v>0</v>
          </cell>
          <cell r="AX35">
            <v>596410.24418100028</v>
          </cell>
          <cell r="AY35">
            <v>575607.24418100028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596410.24418100028</v>
          </cell>
          <cell r="BE35">
            <v>596410.24418100028</v>
          </cell>
          <cell r="BF35">
            <v>0</v>
          </cell>
          <cell r="BG35">
            <v>435703</v>
          </cell>
          <cell r="BH35">
            <v>234911.48197596797</v>
          </cell>
          <cell r="BI35">
            <v>395618.72615696827</v>
          </cell>
          <cell r="BJ35">
            <v>4395.7636239663143</v>
          </cell>
          <cell r="BK35">
            <v>3977.6438330663109</v>
          </cell>
          <cell r="BL35">
            <v>0.10511745355985798</v>
          </cell>
          <cell r="BM35">
            <v>0</v>
          </cell>
          <cell r="BN35">
            <v>0</v>
          </cell>
          <cell r="BO35">
            <v>596410.24418100028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97334.061749529501</v>
          </cell>
          <cell r="I36">
            <v>0</v>
          </cell>
          <cell r="J36">
            <v>0</v>
          </cell>
          <cell r="K36">
            <v>7840.0000000000055</v>
          </cell>
          <cell r="L36">
            <v>0</v>
          </cell>
          <cell r="M36">
            <v>13120.000000000009</v>
          </cell>
          <cell r="N36">
            <v>0</v>
          </cell>
          <cell r="O36">
            <v>4465.0000000000027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14276.250000000004</v>
          </cell>
          <cell r="AD36">
            <v>0</v>
          </cell>
          <cell r="AE36">
            <v>1324.799999999997</v>
          </cell>
          <cell r="AF36">
            <v>0</v>
          </cell>
          <cell r="AG36">
            <v>134400</v>
          </cell>
          <cell r="AH36">
            <v>39684.499999999978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97334.061749529501</v>
          </cell>
          <cell r="AU36">
            <v>41026.050000000017</v>
          </cell>
          <cell r="AV36">
            <v>174816.63999999998</v>
          </cell>
          <cell r="AW36">
            <v>0</v>
          </cell>
          <cell r="AX36">
            <v>313176.7517495295</v>
          </cell>
          <cell r="AY36">
            <v>312444.61174952949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313176.7517495295</v>
          </cell>
          <cell r="BE36">
            <v>313176.7517495295</v>
          </cell>
          <cell r="BF36">
            <v>0</v>
          </cell>
          <cell r="BG36">
            <v>125202.14</v>
          </cell>
          <cell r="BH36">
            <v>-49614.499999999971</v>
          </cell>
          <cell r="BI36">
            <v>138360.11174952952</v>
          </cell>
          <cell r="BJ36">
            <v>5124.4485833159079</v>
          </cell>
          <cell r="BK36">
            <v>3231.3616222222226</v>
          </cell>
          <cell r="BL36">
            <v>0.58584806728991246</v>
          </cell>
          <cell r="BM36">
            <v>0</v>
          </cell>
          <cell r="BN36">
            <v>0</v>
          </cell>
          <cell r="BO36">
            <v>313176.7517495295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266767.42849871051</v>
          </cell>
          <cell r="I37">
            <v>0</v>
          </cell>
          <cell r="J37">
            <v>0</v>
          </cell>
          <cell r="K37">
            <v>5390.0000000000118</v>
          </cell>
          <cell r="L37">
            <v>0</v>
          </cell>
          <cell r="M37">
            <v>9839.9999999999891</v>
          </cell>
          <cell r="N37">
            <v>0</v>
          </cell>
          <cell r="O37">
            <v>4699.9999999999955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928.93617021276805</v>
          </cell>
          <cell r="AB37">
            <v>0</v>
          </cell>
          <cell r="AC37">
            <v>32670.507059057494</v>
          </cell>
          <cell r="AD37">
            <v>0</v>
          </cell>
          <cell r="AE37">
            <v>0</v>
          </cell>
          <cell r="AF37">
            <v>0</v>
          </cell>
          <cell r="AG37">
            <v>134400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266767.42849871051</v>
          </cell>
          <cell r="AU37">
            <v>53529.443229270255</v>
          </cell>
          <cell r="AV37">
            <v>145323.75</v>
          </cell>
          <cell r="AW37">
            <v>0</v>
          </cell>
          <cell r="AX37">
            <v>465620.62172798079</v>
          </cell>
          <cell r="AY37">
            <v>454696.87172798079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465620.62172798079</v>
          </cell>
          <cell r="BE37">
            <v>465620.62172798073</v>
          </cell>
          <cell r="BF37">
            <v>0</v>
          </cell>
          <cell r="BG37">
            <v>352063.75</v>
          </cell>
          <cell r="BH37">
            <v>206740</v>
          </cell>
          <cell r="BI37">
            <v>320296.87172798079</v>
          </cell>
          <cell r="BJ37">
            <v>4328.3361044321728</v>
          </cell>
          <cell r="BK37">
            <v>4029.585654054054</v>
          </cell>
          <cell r="BL37">
            <v>7.4139248058309487E-2</v>
          </cell>
          <cell r="BM37">
            <v>0</v>
          </cell>
          <cell r="BN37">
            <v>0</v>
          </cell>
          <cell r="BO37">
            <v>465620.62172798079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122568.81849940753</v>
          </cell>
          <cell r="I38">
            <v>0</v>
          </cell>
          <cell r="J38">
            <v>0</v>
          </cell>
          <cell r="K38">
            <v>3920.0000000000027</v>
          </cell>
          <cell r="L38">
            <v>0</v>
          </cell>
          <cell r="M38">
            <v>6560.0000000000045</v>
          </cell>
          <cell r="N38">
            <v>0</v>
          </cell>
          <cell r="O38">
            <v>6344.9999999999955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1337.3333333333337</v>
          </cell>
          <cell r="AB38">
            <v>0</v>
          </cell>
          <cell r="AC38">
            <v>16852.610837438424</v>
          </cell>
          <cell r="AD38">
            <v>0</v>
          </cell>
          <cell r="AE38">
            <v>3801.5999999999958</v>
          </cell>
          <cell r="AF38">
            <v>0</v>
          </cell>
          <cell r="AG38">
            <v>134400</v>
          </cell>
          <cell r="AH38">
            <v>4425.2499999999882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122568.81849940753</v>
          </cell>
          <cell r="AU38">
            <v>38816.544170771762</v>
          </cell>
          <cell r="AV38">
            <v>143828.75</v>
          </cell>
          <cell r="AW38">
            <v>0</v>
          </cell>
          <cell r="AX38">
            <v>305214.11267017928</v>
          </cell>
          <cell r="AY38">
            <v>300210.61267017928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305214.11267017928</v>
          </cell>
          <cell r="BE38">
            <v>305214.11267017934</v>
          </cell>
          <cell r="BF38">
            <v>0</v>
          </cell>
          <cell r="BG38">
            <v>161743.5</v>
          </cell>
          <cell r="BH38">
            <v>17914.75</v>
          </cell>
          <cell r="BI38">
            <v>161385.36267017928</v>
          </cell>
          <cell r="BJ38">
            <v>4746.6283138288027</v>
          </cell>
          <cell r="BK38">
            <v>4640.4655411764707</v>
          </cell>
          <cell r="BL38">
            <v>2.2877612539154248E-2</v>
          </cell>
          <cell r="BM38">
            <v>0</v>
          </cell>
          <cell r="BN38">
            <v>0</v>
          </cell>
          <cell r="BO38">
            <v>305214.11267017928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382126.31649815285</v>
          </cell>
          <cell r="I39">
            <v>0</v>
          </cell>
          <cell r="J39">
            <v>0</v>
          </cell>
          <cell r="K39">
            <v>6859.99999999999</v>
          </cell>
          <cell r="L39">
            <v>0</v>
          </cell>
          <cell r="M39">
            <v>11479.999999999982</v>
          </cell>
          <cell r="N39">
            <v>0</v>
          </cell>
          <cell r="O39">
            <v>2372.3809523809514</v>
          </cell>
          <cell r="P39">
            <v>0</v>
          </cell>
          <cell r="Q39">
            <v>1347.7142857142871</v>
          </cell>
          <cell r="R39">
            <v>489.61904761904736</v>
          </cell>
          <cell r="S39">
            <v>1559.7142857142874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962.1538461538471</v>
          </cell>
          <cell r="AB39">
            <v>0</v>
          </cell>
          <cell r="AC39">
            <v>32831.601246105936</v>
          </cell>
          <cell r="AD39">
            <v>0</v>
          </cell>
          <cell r="AE39">
            <v>0</v>
          </cell>
          <cell r="AF39">
            <v>0</v>
          </cell>
          <cell r="AG39">
            <v>134400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382126.31649815285</v>
          </cell>
          <cell r="AU39">
            <v>57903.183663688324</v>
          </cell>
          <cell r="AV39">
            <v>155417.32500000001</v>
          </cell>
          <cell r="AW39">
            <v>0</v>
          </cell>
          <cell r="AX39">
            <v>595446.82516184123</v>
          </cell>
          <cell r="AY39">
            <v>574429.50016184128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595446.82516184123</v>
          </cell>
          <cell r="BE39">
            <v>595446.82516184123</v>
          </cell>
          <cell r="BF39">
            <v>0</v>
          </cell>
          <cell r="BG39">
            <v>509677.32500000001</v>
          </cell>
          <cell r="BH39">
            <v>354260</v>
          </cell>
          <cell r="BI39">
            <v>440029.50016184122</v>
          </cell>
          <cell r="BJ39">
            <v>4151.2216996400111</v>
          </cell>
          <cell r="BK39">
            <v>4019.1704160377367</v>
          </cell>
          <cell r="BL39">
            <v>3.2855358179227453E-2</v>
          </cell>
          <cell r="BM39">
            <v>0</v>
          </cell>
          <cell r="BN39">
            <v>0</v>
          </cell>
          <cell r="BO39">
            <v>595446.82516184123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1521295.3354926463</v>
          </cell>
          <cell r="I40">
            <v>0</v>
          </cell>
          <cell r="J40">
            <v>0</v>
          </cell>
          <cell r="K40">
            <v>28420.000000000029</v>
          </cell>
          <cell r="L40">
            <v>0</v>
          </cell>
          <cell r="M40">
            <v>49200.000000000044</v>
          </cell>
          <cell r="N40">
            <v>0</v>
          </cell>
          <cell r="O40">
            <v>944.47619047619003</v>
          </cell>
          <cell r="P40">
            <v>572.71428571428544</v>
          </cell>
          <cell r="Q40">
            <v>447.11904761904742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6122.4590163934354</v>
          </cell>
          <cell r="AB40">
            <v>0</v>
          </cell>
          <cell r="AC40">
            <v>131316.68417715793</v>
          </cell>
          <cell r="AD40">
            <v>0</v>
          </cell>
          <cell r="AE40">
            <v>0</v>
          </cell>
          <cell r="AF40">
            <v>0</v>
          </cell>
          <cell r="AG40">
            <v>134400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1521295.3354926463</v>
          </cell>
          <cell r="AU40">
            <v>217023.45271736098</v>
          </cell>
          <cell r="AV40">
            <v>181211</v>
          </cell>
          <cell r="AW40">
            <v>0</v>
          </cell>
          <cell r="AX40">
            <v>1919529.7882100074</v>
          </cell>
          <cell r="AY40">
            <v>1872718.7882100074</v>
          </cell>
          <cell r="AZ40">
            <v>4610</v>
          </cell>
          <cell r="BA40">
            <v>1945420</v>
          </cell>
          <cell r="BB40">
            <v>72701.211789992638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1811020</v>
          </cell>
          <cell r="BI40">
            <v>1811020</v>
          </cell>
          <cell r="BJ40">
            <v>4291.5165876777255</v>
          </cell>
          <cell r="BK40">
            <v>4230.990521327014</v>
          </cell>
          <cell r="BL40">
            <v>1.4305412892234047E-2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720993.0499965148</v>
          </cell>
          <cell r="I41">
            <v>0</v>
          </cell>
          <cell r="J41">
            <v>0</v>
          </cell>
          <cell r="K41">
            <v>13720.000000000002</v>
          </cell>
          <cell r="L41">
            <v>0</v>
          </cell>
          <cell r="M41">
            <v>23779.999999999996</v>
          </cell>
          <cell r="N41">
            <v>0</v>
          </cell>
          <cell r="O41">
            <v>470</v>
          </cell>
          <cell r="P41">
            <v>285</v>
          </cell>
          <cell r="Q41">
            <v>445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2022.8571428571377</v>
          </cell>
          <cell r="AB41">
            <v>0</v>
          </cell>
          <cell r="AC41">
            <v>58634.482758620681</v>
          </cell>
          <cell r="AD41">
            <v>0</v>
          </cell>
          <cell r="AE41">
            <v>4800.0000000000018</v>
          </cell>
          <cell r="AF41">
            <v>0</v>
          </cell>
          <cell r="AG41">
            <v>134400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720993.0499965148</v>
          </cell>
          <cell r="AU41">
            <v>104157.33990147783</v>
          </cell>
          <cell r="AV41">
            <v>172700</v>
          </cell>
          <cell r="AW41">
            <v>0</v>
          </cell>
          <cell r="AX41">
            <v>997850.3898979926</v>
          </cell>
          <cell r="AY41">
            <v>959550.3898979926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997850.3898979926</v>
          </cell>
          <cell r="BE41">
            <v>997850.3898979926</v>
          </cell>
          <cell r="BF41">
            <v>0</v>
          </cell>
          <cell r="BG41">
            <v>960300</v>
          </cell>
          <cell r="BH41">
            <v>787600</v>
          </cell>
          <cell r="BI41">
            <v>825150.3898979926</v>
          </cell>
          <cell r="BJ41">
            <v>4125.7519494899634</v>
          </cell>
          <cell r="BK41">
            <v>3964.5379924999997</v>
          </cell>
          <cell r="BL41">
            <v>4.0663995980097463E-2</v>
          </cell>
          <cell r="BM41">
            <v>0</v>
          </cell>
          <cell r="BN41">
            <v>0</v>
          </cell>
          <cell r="BO41">
            <v>997850.3898979926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259557.49799874536</v>
          </cell>
          <cell r="I42">
            <v>0</v>
          </cell>
          <cell r="J42">
            <v>0</v>
          </cell>
          <cell r="K42">
            <v>11759.999999999987</v>
          </cell>
          <cell r="L42">
            <v>0</v>
          </cell>
          <cell r="M42">
            <v>19679.999999999978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515.00000000000045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4045.7142857142844</v>
          </cell>
          <cell r="AB42">
            <v>0</v>
          </cell>
          <cell r="AC42">
            <v>40640.374707259929</v>
          </cell>
          <cell r="AD42">
            <v>0</v>
          </cell>
          <cell r="AE42">
            <v>6412.8000000000166</v>
          </cell>
          <cell r="AF42">
            <v>0</v>
          </cell>
          <cell r="AG42">
            <v>134400</v>
          </cell>
          <cell r="AH42">
            <v>57100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259557.49799874536</v>
          </cell>
          <cell r="AU42">
            <v>83053.888992974185</v>
          </cell>
          <cell r="AV42">
            <v>201930.098</v>
          </cell>
          <cell r="AW42">
            <v>0</v>
          </cell>
          <cell r="AX42">
            <v>544541.48499171948</v>
          </cell>
          <cell r="AY42">
            <v>534111.38699171948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544541.48499171948</v>
          </cell>
          <cell r="BE42">
            <v>544541.48499171948</v>
          </cell>
          <cell r="BF42">
            <v>0</v>
          </cell>
          <cell r="BG42">
            <v>342350.098</v>
          </cell>
          <cell r="BH42">
            <v>140420</v>
          </cell>
          <cell r="BI42">
            <v>342611.38699171948</v>
          </cell>
          <cell r="BJ42">
            <v>4758.4914859961036</v>
          </cell>
          <cell r="BK42">
            <v>3555.6885472222225</v>
          </cell>
          <cell r="BL42">
            <v>0.33827567369856837</v>
          </cell>
          <cell r="BM42">
            <v>0</v>
          </cell>
          <cell r="BN42">
            <v>0</v>
          </cell>
          <cell r="BO42">
            <v>544541.48499171948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255952.53274876278</v>
          </cell>
          <cell r="I43">
            <v>0</v>
          </cell>
          <cell r="J43">
            <v>0</v>
          </cell>
          <cell r="K43">
            <v>3919.9999999999945</v>
          </cell>
          <cell r="L43">
            <v>0</v>
          </cell>
          <cell r="M43">
            <v>7380.0000000000173</v>
          </cell>
          <cell r="N43">
            <v>0</v>
          </cell>
          <cell r="O43">
            <v>476.71428571428623</v>
          </cell>
          <cell r="P43">
            <v>0</v>
          </cell>
          <cell r="Q43">
            <v>902.71428571428669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1904.0909090909108</v>
          </cell>
          <cell r="AB43">
            <v>0</v>
          </cell>
          <cell r="AC43">
            <v>25560.000000000004</v>
          </cell>
          <cell r="AD43">
            <v>0</v>
          </cell>
          <cell r="AE43">
            <v>2630.3999999999969</v>
          </cell>
          <cell r="AF43">
            <v>0</v>
          </cell>
          <cell r="AG43">
            <v>134400</v>
          </cell>
          <cell r="AH43">
            <v>57100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255952.53274876278</v>
          </cell>
          <cell r="AU43">
            <v>42773.919480519493</v>
          </cell>
          <cell r="AV43">
            <v>197142.25</v>
          </cell>
          <cell r="AW43">
            <v>0</v>
          </cell>
          <cell r="AX43">
            <v>495868.70222928229</v>
          </cell>
          <cell r="AY43">
            <v>490226.45222928229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495868.70222928229</v>
          </cell>
          <cell r="BE43">
            <v>495868.70222928224</v>
          </cell>
          <cell r="BF43">
            <v>0</v>
          </cell>
          <cell r="BG43">
            <v>332952.25</v>
          </cell>
          <cell r="BH43">
            <v>135810</v>
          </cell>
          <cell r="BI43">
            <v>298726.45222928229</v>
          </cell>
          <cell r="BJ43">
            <v>4207.4148201307362</v>
          </cell>
          <cell r="BK43">
            <v>3028.5815915492958</v>
          </cell>
          <cell r="BL43">
            <v>0.38923608063614973</v>
          </cell>
          <cell r="BM43">
            <v>0</v>
          </cell>
          <cell r="BN43">
            <v>0</v>
          </cell>
          <cell r="BO43">
            <v>495868.70222928229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922871.10399553902</v>
          </cell>
          <cell r="I44">
            <v>0</v>
          </cell>
          <cell r="J44">
            <v>0</v>
          </cell>
          <cell r="K44">
            <v>22050</v>
          </cell>
          <cell r="L44">
            <v>0</v>
          </cell>
          <cell r="M44">
            <v>37720</v>
          </cell>
          <cell r="N44">
            <v>0</v>
          </cell>
          <cell r="O44">
            <v>10810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8127.7130044843034</v>
          </cell>
          <cell r="AB44">
            <v>0</v>
          </cell>
          <cell r="AC44">
            <v>83427.945205479395</v>
          </cell>
          <cell r="AD44">
            <v>0</v>
          </cell>
          <cell r="AE44">
            <v>0</v>
          </cell>
          <cell r="AF44">
            <v>0</v>
          </cell>
          <cell r="AG44">
            <v>134400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922871.10399553902</v>
          </cell>
          <cell r="AU44">
            <v>162135.6582099637</v>
          </cell>
          <cell r="AV44">
            <v>205336.5</v>
          </cell>
          <cell r="AW44">
            <v>0</v>
          </cell>
          <cell r="AX44">
            <v>1290343.2622055027</v>
          </cell>
          <cell r="AY44">
            <v>1219406.7622055027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1290343.2622055027</v>
          </cell>
          <cell r="BE44">
            <v>1290343.2622055027</v>
          </cell>
          <cell r="BF44">
            <v>0</v>
          </cell>
          <cell r="BG44">
            <v>1251096.5</v>
          </cell>
          <cell r="BH44">
            <v>1045760</v>
          </cell>
          <cell r="BI44">
            <v>1085006.7622055027</v>
          </cell>
          <cell r="BJ44">
            <v>4238.307664865245</v>
          </cell>
          <cell r="BK44">
            <v>4129.6105910156248</v>
          </cell>
          <cell r="BL44">
            <v>2.6321385867738089E-2</v>
          </cell>
          <cell r="BM44">
            <v>0</v>
          </cell>
          <cell r="BN44">
            <v>0</v>
          </cell>
          <cell r="BO44">
            <v>1290343.2622055027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1496060.5787427684</v>
          </cell>
          <cell r="I45">
            <v>0</v>
          </cell>
          <cell r="J45">
            <v>0</v>
          </cell>
          <cell r="K45">
            <v>37730.000000000044</v>
          </cell>
          <cell r="L45">
            <v>0</v>
          </cell>
          <cell r="M45">
            <v>66419.999999999913</v>
          </cell>
          <cell r="N45">
            <v>0</v>
          </cell>
          <cell r="O45">
            <v>4043.7195121951177</v>
          </cell>
          <cell r="P45">
            <v>288.47560975609724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7240.1881720430147</v>
          </cell>
          <cell r="AB45">
            <v>0</v>
          </cell>
          <cell r="AC45">
            <v>129951.13869863012</v>
          </cell>
          <cell r="AD45">
            <v>0</v>
          </cell>
          <cell r="AE45">
            <v>0</v>
          </cell>
          <cell r="AF45">
            <v>0</v>
          </cell>
          <cell r="AG45">
            <v>134400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1496060.5787427684</v>
          </cell>
          <cell r="AU45">
            <v>245673.52199262433</v>
          </cell>
          <cell r="AV45">
            <v>194602.5</v>
          </cell>
          <cell r="AW45">
            <v>0</v>
          </cell>
          <cell r="AX45">
            <v>1936336.6007353927</v>
          </cell>
          <cell r="AY45">
            <v>1876134.1007353927</v>
          </cell>
          <cell r="AZ45">
            <v>4610</v>
          </cell>
          <cell r="BA45">
            <v>1913150</v>
          </cell>
          <cell r="BB45">
            <v>37015.899264607346</v>
          </cell>
          <cell r="BC45">
            <v>0</v>
          </cell>
          <cell r="BD45">
            <v>1973352.5</v>
          </cell>
          <cell r="BE45">
            <v>1973352.5</v>
          </cell>
          <cell r="BF45">
            <v>0</v>
          </cell>
          <cell r="BG45">
            <v>1973352.5</v>
          </cell>
          <cell r="BH45">
            <v>1778750</v>
          </cell>
          <cell r="BI45">
            <v>1778750</v>
          </cell>
          <cell r="BJ45">
            <v>4286.1445783132531</v>
          </cell>
          <cell r="BK45">
            <v>4263.6500327710846</v>
          </cell>
          <cell r="BL45">
            <v>5.2758892895223199E-3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739017.87624642777</v>
          </cell>
          <cell r="I46">
            <v>0</v>
          </cell>
          <cell r="J46">
            <v>0</v>
          </cell>
          <cell r="K46">
            <v>23030.000000000018</v>
          </cell>
          <cell r="L46">
            <v>0</v>
          </cell>
          <cell r="M46">
            <v>40179.999999999927</v>
          </cell>
          <cell r="N46">
            <v>0</v>
          </cell>
          <cell r="O46">
            <v>1416.9117647058847</v>
          </cell>
          <cell r="P46">
            <v>2291.1764705882351</v>
          </cell>
          <cell r="Q46">
            <v>1341.5441176470611</v>
          </cell>
          <cell r="R46">
            <v>487.37745098039255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6490.0000000000064</v>
          </cell>
          <cell r="AB46">
            <v>0</v>
          </cell>
          <cell r="AC46">
            <v>69202.369439071612</v>
          </cell>
          <cell r="AD46">
            <v>0</v>
          </cell>
          <cell r="AE46">
            <v>0</v>
          </cell>
          <cell r="AF46">
            <v>0</v>
          </cell>
          <cell r="AG46">
            <v>134400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739017.87624642777</v>
          </cell>
          <cell r="AU46">
            <v>144439.37924299313</v>
          </cell>
          <cell r="AV46">
            <v>158212</v>
          </cell>
          <cell r="AW46">
            <v>0</v>
          </cell>
          <cell r="AX46">
            <v>1041669.2554894208</v>
          </cell>
          <cell r="AY46">
            <v>1017857.2554894208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1041669.2554894208</v>
          </cell>
          <cell r="BE46">
            <v>1041669.2554894208</v>
          </cell>
          <cell r="BF46">
            <v>0</v>
          </cell>
          <cell r="BG46">
            <v>968862</v>
          </cell>
          <cell r="BH46">
            <v>810650</v>
          </cell>
          <cell r="BI46">
            <v>883457.25548942084</v>
          </cell>
          <cell r="BJ46">
            <v>4309.5475877532726</v>
          </cell>
          <cell r="BK46">
            <v>4198.1352595121953</v>
          </cell>
          <cell r="BL46">
            <v>2.6538527549496583E-2</v>
          </cell>
          <cell r="BM46">
            <v>0</v>
          </cell>
          <cell r="BN46">
            <v>0</v>
          </cell>
          <cell r="BO46">
            <v>1041669.2554894208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529929.89174743847</v>
          </cell>
          <cell r="I47">
            <v>0</v>
          </cell>
          <cell r="J47">
            <v>0</v>
          </cell>
          <cell r="K47">
            <v>20089.999999999975</v>
          </cell>
          <cell r="L47">
            <v>0</v>
          </cell>
          <cell r="M47">
            <v>33619.999999999956</v>
          </cell>
          <cell r="N47">
            <v>0</v>
          </cell>
          <cell r="O47">
            <v>473.21917808219177</v>
          </cell>
          <cell r="P47">
            <v>1434.7602739726046</v>
          </cell>
          <cell r="Q47">
            <v>896.09589041095887</v>
          </cell>
          <cell r="R47">
            <v>2441.6095890410993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15044.999999999998</v>
          </cell>
          <cell r="AB47">
            <v>0</v>
          </cell>
          <cell r="AC47">
            <v>52701.331775700972</v>
          </cell>
          <cell r="AD47">
            <v>0</v>
          </cell>
          <cell r="AE47">
            <v>0</v>
          </cell>
          <cell r="AF47">
            <v>0</v>
          </cell>
          <cell r="AG47">
            <v>134400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529929.89174743847</v>
          </cell>
          <cell r="AU47">
            <v>126702.01670720775</v>
          </cell>
          <cell r="AV47">
            <v>148577.75</v>
          </cell>
          <cell r="AW47">
            <v>0</v>
          </cell>
          <cell r="AX47">
            <v>805209.65845464624</v>
          </cell>
          <cell r="AY47">
            <v>791031.90845464624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805209.65845464624</v>
          </cell>
          <cell r="BE47">
            <v>805209.65845464636</v>
          </cell>
          <cell r="BF47">
            <v>0</v>
          </cell>
          <cell r="BG47">
            <v>691847.75</v>
          </cell>
          <cell r="BH47">
            <v>543270</v>
          </cell>
          <cell r="BI47">
            <v>656631.90845464624</v>
          </cell>
          <cell r="BJ47">
            <v>4466.8837309839882</v>
          </cell>
          <cell r="BK47">
            <v>4280.4661122448979</v>
          </cell>
          <cell r="BL47">
            <v>4.355077551153029E-2</v>
          </cell>
          <cell r="BM47">
            <v>0</v>
          </cell>
          <cell r="BN47">
            <v>0</v>
          </cell>
          <cell r="BO47">
            <v>805209.65845464624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281187.28949864081</v>
          </cell>
          <cell r="I48">
            <v>0</v>
          </cell>
          <cell r="J48">
            <v>0</v>
          </cell>
          <cell r="K48">
            <v>10289.999999999991</v>
          </cell>
          <cell r="L48">
            <v>0</v>
          </cell>
          <cell r="M48">
            <v>17219.999999999985</v>
          </cell>
          <cell r="N48">
            <v>0</v>
          </cell>
          <cell r="O48">
            <v>705.00000000000068</v>
          </cell>
          <cell r="P48">
            <v>284.99999999999955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1296.3380281690122</v>
          </cell>
          <cell r="AB48">
            <v>0</v>
          </cell>
          <cell r="AC48">
            <v>28214.712153518125</v>
          </cell>
          <cell r="AD48">
            <v>0</v>
          </cell>
          <cell r="AE48">
            <v>0</v>
          </cell>
          <cell r="AF48">
            <v>0</v>
          </cell>
          <cell r="AG48">
            <v>134400</v>
          </cell>
          <cell r="AH48">
            <v>54736.715620827767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281187.28949864081</v>
          </cell>
          <cell r="AU48">
            <v>58011.050181687111</v>
          </cell>
          <cell r="AV48">
            <v>204555.96562082777</v>
          </cell>
          <cell r="AW48">
            <v>0</v>
          </cell>
          <cell r="AX48">
            <v>543754.30530115566</v>
          </cell>
          <cell r="AY48">
            <v>528335.05530115566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543754.30530115566</v>
          </cell>
          <cell r="BE48">
            <v>543754.30530115566</v>
          </cell>
          <cell r="BF48">
            <v>0</v>
          </cell>
          <cell r="BG48">
            <v>374999.25</v>
          </cell>
          <cell r="BH48">
            <v>170443.28437917223</v>
          </cell>
          <cell r="BI48">
            <v>339198.33968032792</v>
          </cell>
          <cell r="BJ48">
            <v>4348.6966625683062</v>
          </cell>
          <cell r="BK48">
            <v>3750.5675612714394</v>
          </cell>
          <cell r="BL48">
            <v>0.15947695689398581</v>
          </cell>
          <cell r="BM48">
            <v>0</v>
          </cell>
          <cell r="BN48">
            <v>0</v>
          </cell>
          <cell r="BO48">
            <v>543754.30530115566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1496060.5787427684</v>
          </cell>
          <cell r="I49">
            <v>0</v>
          </cell>
          <cell r="J49">
            <v>0</v>
          </cell>
          <cell r="K49">
            <v>24499.999999999924</v>
          </cell>
          <cell r="L49">
            <v>0</v>
          </cell>
          <cell r="M49">
            <v>47559.999999999891</v>
          </cell>
          <cell r="N49">
            <v>0</v>
          </cell>
          <cell r="O49">
            <v>4475.7850241545912</v>
          </cell>
          <cell r="P49">
            <v>6285.1449275362338</v>
          </cell>
          <cell r="Q49">
            <v>12044.02173913043</v>
          </cell>
          <cell r="R49">
            <v>6806.4009661835662</v>
          </cell>
          <cell r="S49">
            <v>8259.9033816425163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4814.466292134829</v>
          </cell>
          <cell r="AB49">
            <v>0</v>
          </cell>
          <cell r="AC49">
            <v>117773.15308988771</v>
          </cell>
          <cell r="AD49">
            <v>0</v>
          </cell>
          <cell r="AE49">
            <v>0</v>
          </cell>
          <cell r="AF49">
            <v>0</v>
          </cell>
          <cell r="AG49">
            <v>134400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1496060.5787427684</v>
          </cell>
          <cell r="AU49">
            <v>232518.8754206697</v>
          </cell>
          <cell r="AV49">
            <v>166312</v>
          </cell>
          <cell r="AW49">
            <v>0</v>
          </cell>
          <cell r="AX49">
            <v>1894891.4541634382</v>
          </cell>
          <cell r="AY49">
            <v>1862979.4541634382</v>
          </cell>
          <cell r="AZ49">
            <v>4610</v>
          </cell>
          <cell r="BA49">
            <v>1913150</v>
          </cell>
          <cell r="BB49">
            <v>50170.545836561825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1778750</v>
          </cell>
          <cell r="BI49">
            <v>1778750</v>
          </cell>
          <cell r="BJ49">
            <v>4286.1445783132531</v>
          </cell>
          <cell r="BK49">
            <v>4226.1356626506022</v>
          </cell>
          <cell r="BL49">
            <v>1.419947688688577E-2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602029.19674708985</v>
          </cell>
          <cell r="I50">
            <v>0</v>
          </cell>
          <cell r="J50">
            <v>0</v>
          </cell>
          <cell r="K50">
            <v>12249.999999999982</v>
          </cell>
          <cell r="L50">
            <v>0</v>
          </cell>
          <cell r="M50">
            <v>21319.999999999996</v>
          </cell>
          <cell r="N50">
            <v>0</v>
          </cell>
          <cell r="O50">
            <v>1409.9999999999982</v>
          </cell>
          <cell r="P50">
            <v>2280.0000000000014</v>
          </cell>
          <cell r="Q50">
            <v>2669.9999999999964</v>
          </cell>
          <cell r="R50">
            <v>0</v>
          </cell>
          <cell r="S50">
            <v>5665.0000000000009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46660.298507462692</v>
          </cell>
          <cell r="AD50">
            <v>0</v>
          </cell>
          <cell r="AE50">
            <v>0</v>
          </cell>
          <cell r="AF50">
            <v>0</v>
          </cell>
          <cell r="AG50">
            <v>134400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602029.19674708985</v>
          </cell>
          <cell r="AU50">
            <v>92255.298507462663</v>
          </cell>
          <cell r="AV50">
            <v>174095.35999999999</v>
          </cell>
          <cell r="AW50">
            <v>0</v>
          </cell>
          <cell r="AX50">
            <v>868379.85525455244</v>
          </cell>
          <cell r="AY50">
            <v>828684.49525455246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868379.85525455244</v>
          </cell>
          <cell r="BE50">
            <v>868379.85525455256</v>
          </cell>
          <cell r="BF50">
            <v>0</v>
          </cell>
          <cell r="BG50">
            <v>809565.36</v>
          </cell>
          <cell r="BH50">
            <v>635470</v>
          </cell>
          <cell r="BI50">
            <v>694284.49525455246</v>
          </cell>
          <cell r="BJ50">
            <v>4157.3921871530083</v>
          </cell>
          <cell r="BK50">
            <v>3931.4310371257484</v>
          </cell>
          <cell r="BL50">
            <v>5.7475547171866224E-2</v>
          </cell>
          <cell r="BM50">
            <v>0</v>
          </cell>
          <cell r="BN50">
            <v>0</v>
          </cell>
          <cell r="BO50">
            <v>868379.85525455244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313631.97674848395</v>
          </cell>
          <cell r="I51">
            <v>0</v>
          </cell>
          <cell r="J51">
            <v>0</v>
          </cell>
          <cell r="K51">
            <v>3429.9999999999986</v>
          </cell>
          <cell r="L51">
            <v>0</v>
          </cell>
          <cell r="M51">
            <v>5739.9999999999982</v>
          </cell>
          <cell r="N51">
            <v>0</v>
          </cell>
          <cell r="O51">
            <v>0</v>
          </cell>
          <cell r="P51">
            <v>2565.0000000000009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2109.4520547945203</v>
          </cell>
          <cell r="AB51">
            <v>0</v>
          </cell>
          <cell r="AC51">
            <v>27187.500000000007</v>
          </cell>
          <cell r="AD51">
            <v>0</v>
          </cell>
          <cell r="AE51">
            <v>4588.7999999999847</v>
          </cell>
          <cell r="AF51">
            <v>0</v>
          </cell>
          <cell r="AG51">
            <v>134400</v>
          </cell>
          <cell r="AH51">
            <v>47875.567423230968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313631.97674848395</v>
          </cell>
          <cell r="AU51">
            <v>45620.752054794517</v>
          </cell>
          <cell r="AV51">
            <v>193806.56742323097</v>
          </cell>
          <cell r="AW51">
            <v>0</v>
          </cell>
          <cell r="AX51">
            <v>553059.29622650938</v>
          </cell>
          <cell r="AY51">
            <v>541528.29622650938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553059.29622650938</v>
          </cell>
          <cell r="BE51">
            <v>553059.29622650938</v>
          </cell>
          <cell r="BF51">
            <v>0</v>
          </cell>
          <cell r="BG51">
            <v>412601</v>
          </cell>
          <cell r="BH51">
            <v>218794.43257676903</v>
          </cell>
          <cell r="BI51">
            <v>359252.72880327841</v>
          </cell>
          <cell r="BJ51">
            <v>4129.3417103825104</v>
          </cell>
          <cell r="BK51">
            <v>3291.1378169743566</v>
          </cell>
          <cell r="BL51">
            <v>0.25468513931110315</v>
          </cell>
          <cell r="BM51">
            <v>0</v>
          </cell>
          <cell r="BN51">
            <v>0</v>
          </cell>
          <cell r="BO51">
            <v>553059.29622650938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205483.01924900673</v>
          </cell>
          <cell r="I52">
            <v>0</v>
          </cell>
          <cell r="J52">
            <v>0</v>
          </cell>
          <cell r="K52">
            <v>5880.0000000000091</v>
          </cell>
          <cell r="L52">
            <v>0</v>
          </cell>
          <cell r="M52">
            <v>9840.0000000000146</v>
          </cell>
          <cell r="N52">
            <v>0</v>
          </cell>
          <cell r="O52">
            <v>1174.9999999999995</v>
          </cell>
          <cell r="P52">
            <v>854.99999999999966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18903.061224489789</v>
          </cell>
          <cell r="AD52">
            <v>0</v>
          </cell>
          <cell r="AE52">
            <v>4396.7999999999756</v>
          </cell>
          <cell r="AF52">
            <v>0</v>
          </cell>
          <cell r="AG52">
            <v>134400</v>
          </cell>
          <cell r="AH52">
            <v>57100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205483.01924900673</v>
          </cell>
          <cell r="AU52">
            <v>41049.861224489781</v>
          </cell>
          <cell r="AV52">
            <v>198632.05</v>
          </cell>
          <cell r="AW52">
            <v>0</v>
          </cell>
          <cell r="AX52">
            <v>445164.9304734965</v>
          </cell>
          <cell r="AY52">
            <v>438032.88047349651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445164.9304734965</v>
          </cell>
          <cell r="BE52">
            <v>445164.93047349656</v>
          </cell>
          <cell r="BF52">
            <v>0</v>
          </cell>
          <cell r="BG52">
            <v>269902.05</v>
          </cell>
          <cell r="BH52">
            <v>71269.999999999985</v>
          </cell>
          <cell r="BI52">
            <v>246532.88047349651</v>
          </cell>
          <cell r="BJ52">
            <v>4325.1382539209917</v>
          </cell>
          <cell r="BK52">
            <v>3816.6193754385968</v>
          </cell>
          <cell r="BL52">
            <v>0.13323803828983002</v>
          </cell>
          <cell r="BM52">
            <v>0</v>
          </cell>
          <cell r="BN52">
            <v>0</v>
          </cell>
          <cell r="BO52">
            <v>445164.9304734965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757042.70249634061</v>
          </cell>
          <cell r="I53">
            <v>0</v>
          </cell>
          <cell r="J53">
            <v>0</v>
          </cell>
          <cell r="K53">
            <v>15679.999999999962</v>
          </cell>
          <cell r="L53">
            <v>0</v>
          </cell>
          <cell r="M53">
            <v>27059.999999999978</v>
          </cell>
          <cell r="N53">
            <v>0</v>
          </cell>
          <cell r="O53">
            <v>11985.000000000007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4129.9999999999955</v>
          </cell>
          <cell r="AB53">
            <v>0</v>
          </cell>
          <cell r="AC53">
            <v>63976.351880877723</v>
          </cell>
          <cell r="AD53">
            <v>0</v>
          </cell>
          <cell r="AE53">
            <v>0</v>
          </cell>
          <cell r="AF53">
            <v>0</v>
          </cell>
          <cell r="AG53">
            <v>134400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757042.70249634061</v>
          </cell>
          <cell r="AU53">
            <v>122831.35188087766</v>
          </cell>
          <cell r="AV53">
            <v>160642.5</v>
          </cell>
          <cell r="AW53">
            <v>0</v>
          </cell>
          <cell r="AX53">
            <v>1040516.5543772182</v>
          </cell>
          <cell r="AY53">
            <v>1014274.0543772182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1040516.5543772182</v>
          </cell>
          <cell r="BE53">
            <v>1040516.5543772184</v>
          </cell>
          <cell r="BF53">
            <v>0</v>
          </cell>
          <cell r="BG53">
            <v>994342.5</v>
          </cell>
          <cell r="BH53">
            <v>833700</v>
          </cell>
          <cell r="BI53">
            <v>879874.05437721824</v>
          </cell>
          <cell r="BJ53">
            <v>4189.8764494153247</v>
          </cell>
          <cell r="BK53">
            <v>4044.5177919047619</v>
          </cell>
          <cell r="BL53">
            <v>3.5939675627463682E-2</v>
          </cell>
          <cell r="BM53">
            <v>0</v>
          </cell>
          <cell r="BN53">
            <v>0</v>
          </cell>
          <cell r="BO53">
            <v>1040516.5543772182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367706.45549822255</v>
          </cell>
          <cell r="I54">
            <v>0</v>
          </cell>
          <cell r="J54">
            <v>0</v>
          </cell>
          <cell r="K54">
            <v>19110.000000000022</v>
          </cell>
          <cell r="L54">
            <v>0</v>
          </cell>
          <cell r="M54">
            <v>31980.000000000036</v>
          </cell>
          <cell r="N54">
            <v>0</v>
          </cell>
          <cell r="O54">
            <v>0</v>
          </cell>
          <cell r="P54">
            <v>4275.0000000000064</v>
          </cell>
          <cell r="Q54">
            <v>17355.000000000018</v>
          </cell>
          <cell r="R54">
            <v>5819.9999999999791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6997.674418604659</v>
          </cell>
          <cell r="AB54">
            <v>0</v>
          </cell>
          <cell r="AC54">
            <v>46121.739130434747</v>
          </cell>
          <cell r="AD54">
            <v>0</v>
          </cell>
          <cell r="AE54">
            <v>13324.799999999997</v>
          </cell>
          <cell r="AF54">
            <v>0</v>
          </cell>
          <cell r="AG54">
            <v>134400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367706.45549822255</v>
          </cell>
          <cell r="AU54">
            <v>144984.21354903947</v>
          </cell>
          <cell r="AV54">
            <v>148195.4</v>
          </cell>
          <cell r="AW54">
            <v>0</v>
          </cell>
          <cell r="AX54">
            <v>660886.06904726208</v>
          </cell>
          <cell r="AY54">
            <v>647090.66904726205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660886.06904726208</v>
          </cell>
          <cell r="BE54">
            <v>660886.06904726196</v>
          </cell>
          <cell r="BF54">
            <v>0</v>
          </cell>
          <cell r="BG54">
            <v>484015.4</v>
          </cell>
          <cell r="BH54">
            <v>335820</v>
          </cell>
          <cell r="BI54">
            <v>512690.66904726205</v>
          </cell>
          <cell r="BJ54">
            <v>5026.3791083064907</v>
          </cell>
          <cell r="BK54">
            <v>4407.0639509803914</v>
          </cell>
          <cell r="BL54">
            <v>0.14052783536039387</v>
          </cell>
          <cell r="BM54">
            <v>0</v>
          </cell>
          <cell r="BN54">
            <v>0</v>
          </cell>
          <cell r="BO54">
            <v>660886.06904726208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248742.60224879763</v>
          </cell>
          <cell r="I55">
            <v>0</v>
          </cell>
          <cell r="J55">
            <v>0</v>
          </cell>
          <cell r="K55">
            <v>8330.0000000000036</v>
          </cell>
          <cell r="L55">
            <v>0</v>
          </cell>
          <cell r="M55">
            <v>14759.999999999982</v>
          </cell>
          <cell r="N55">
            <v>0</v>
          </cell>
          <cell r="O55">
            <v>1174.9999999999995</v>
          </cell>
          <cell r="P55">
            <v>7695</v>
          </cell>
          <cell r="Q55">
            <v>889.99999999999966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2714.0000000000009</v>
          </cell>
          <cell r="AB55">
            <v>0</v>
          </cell>
          <cell r="AC55">
            <v>32103.157894736825</v>
          </cell>
          <cell r="AD55">
            <v>0</v>
          </cell>
          <cell r="AE55">
            <v>0</v>
          </cell>
          <cell r="AF55">
            <v>0</v>
          </cell>
          <cell r="AG55">
            <v>134400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248742.60224879763</v>
          </cell>
          <cell r="AU55">
            <v>67667.157894736811</v>
          </cell>
          <cell r="AV55">
            <v>140368.5</v>
          </cell>
          <cell r="AW55">
            <v>0</v>
          </cell>
          <cell r="AX55">
            <v>456778.26014353445</v>
          </cell>
          <cell r="AY55">
            <v>450809.76014353445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456778.26014353445</v>
          </cell>
          <cell r="BE55">
            <v>456778.2601435344</v>
          </cell>
          <cell r="BF55">
            <v>0</v>
          </cell>
          <cell r="BG55">
            <v>324058.5</v>
          </cell>
          <cell r="BH55">
            <v>183690</v>
          </cell>
          <cell r="BI55">
            <v>316409.76014353445</v>
          </cell>
          <cell r="BJ55">
            <v>4585.648697732383</v>
          </cell>
          <cell r="BK55">
            <v>4451.8634623188409</v>
          </cell>
          <cell r="BL55">
            <v>3.0051513606811603E-2</v>
          </cell>
          <cell r="BM55">
            <v>0</v>
          </cell>
          <cell r="BN55">
            <v>0</v>
          </cell>
          <cell r="BO55">
            <v>456778.26014353445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328051.83774841425</v>
          </cell>
          <cell r="I56">
            <v>0</v>
          </cell>
          <cell r="J56">
            <v>0</v>
          </cell>
          <cell r="K56">
            <v>14210.000000000015</v>
          </cell>
          <cell r="L56">
            <v>0</v>
          </cell>
          <cell r="M56">
            <v>24600.000000000022</v>
          </cell>
          <cell r="N56">
            <v>0</v>
          </cell>
          <cell r="O56">
            <v>2585.0000000000027</v>
          </cell>
          <cell r="P56">
            <v>9690.0000000000109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40686.750000000036</v>
          </cell>
          <cell r="AD56">
            <v>0</v>
          </cell>
          <cell r="AE56">
            <v>3398.3999999999996</v>
          </cell>
          <cell r="AF56">
            <v>0</v>
          </cell>
          <cell r="AG56">
            <v>134400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328051.83774841425</v>
          </cell>
          <cell r="AU56">
            <v>95170.150000000081</v>
          </cell>
          <cell r="AV56">
            <v>143914.75</v>
          </cell>
          <cell r="AW56">
            <v>0</v>
          </cell>
          <cell r="AX56">
            <v>567136.73774841428</v>
          </cell>
          <cell r="AY56">
            <v>557621.98774841428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567136.73774841428</v>
          </cell>
          <cell r="BE56">
            <v>567136.73774841428</v>
          </cell>
          <cell r="BF56">
            <v>0</v>
          </cell>
          <cell r="BG56">
            <v>429024.75</v>
          </cell>
          <cell r="BH56">
            <v>285110</v>
          </cell>
          <cell r="BI56">
            <v>423221.98774841428</v>
          </cell>
          <cell r="BJ56">
            <v>4650.7910741583983</v>
          </cell>
          <cell r="BK56">
            <v>4341.0415142857146</v>
          </cell>
          <cell r="BL56">
            <v>7.1353742841054266E-2</v>
          </cell>
          <cell r="BM56">
            <v>0</v>
          </cell>
          <cell r="BN56">
            <v>0</v>
          </cell>
          <cell r="BO56">
            <v>567136.73774841428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162223.43624921585</v>
          </cell>
          <cell r="I57">
            <v>0</v>
          </cell>
          <cell r="J57">
            <v>0</v>
          </cell>
          <cell r="K57">
            <v>8820</v>
          </cell>
          <cell r="L57">
            <v>0</v>
          </cell>
          <cell r="M57">
            <v>15579.999999999991</v>
          </cell>
          <cell r="N57">
            <v>0</v>
          </cell>
          <cell r="O57">
            <v>1880.0000000000025</v>
          </cell>
          <cell r="P57">
            <v>5699.9999999999936</v>
          </cell>
          <cell r="Q57">
            <v>0</v>
          </cell>
          <cell r="R57">
            <v>0</v>
          </cell>
          <cell r="S57">
            <v>1029.9999999999989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2152.7027027027034</v>
          </cell>
          <cell r="AB57">
            <v>0</v>
          </cell>
          <cell r="AC57">
            <v>26324.999999999996</v>
          </cell>
          <cell r="AD57">
            <v>0</v>
          </cell>
          <cell r="AE57">
            <v>0</v>
          </cell>
          <cell r="AF57">
            <v>0</v>
          </cell>
          <cell r="AG57">
            <v>134400</v>
          </cell>
          <cell r="AH57">
            <v>52817.499999999993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162223.43624921585</v>
          </cell>
          <cell r="AU57">
            <v>61487.702702702692</v>
          </cell>
          <cell r="AV57">
            <v>193601.05</v>
          </cell>
          <cell r="AW57">
            <v>0</v>
          </cell>
          <cell r="AX57">
            <v>417312.18895191851</v>
          </cell>
          <cell r="AY57">
            <v>410928.63895191852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417312.18895191851</v>
          </cell>
          <cell r="BE57">
            <v>417312.18895191851</v>
          </cell>
          <cell r="BF57">
            <v>0</v>
          </cell>
          <cell r="BG57">
            <v>213833.55</v>
          </cell>
          <cell r="BH57">
            <v>20232.499999999989</v>
          </cell>
          <cell r="BI57">
            <v>223711.13895191852</v>
          </cell>
          <cell r="BJ57">
            <v>4971.3586433759674</v>
          </cell>
          <cell r="BK57">
            <v>3680.6635444444451</v>
          </cell>
          <cell r="BL57">
            <v>0.35066913434119346</v>
          </cell>
          <cell r="BM57">
            <v>0</v>
          </cell>
          <cell r="BN57">
            <v>0</v>
          </cell>
          <cell r="BO57">
            <v>417312.18895191851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616449.05774702015</v>
          </cell>
          <cell r="I58">
            <v>0</v>
          </cell>
          <cell r="J58">
            <v>0</v>
          </cell>
          <cell r="K58">
            <v>15680.000000000031</v>
          </cell>
          <cell r="L58">
            <v>0</v>
          </cell>
          <cell r="M58">
            <v>27060.000000000018</v>
          </cell>
          <cell r="N58">
            <v>0</v>
          </cell>
          <cell r="O58">
            <v>1174.9999999999982</v>
          </cell>
          <cell r="P58">
            <v>285.00000000000006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1354.2281879194622</v>
          </cell>
          <cell r="AB58">
            <v>0</v>
          </cell>
          <cell r="AC58">
            <v>60565.408163265296</v>
          </cell>
          <cell r="AD58">
            <v>0</v>
          </cell>
          <cell r="AE58">
            <v>0</v>
          </cell>
          <cell r="AF58">
            <v>0</v>
          </cell>
          <cell r="AG58">
            <v>134400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616449.05774702015</v>
          </cell>
          <cell r="AU58">
            <v>106119.6363511848</v>
          </cell>
          <cell r="AV58">
            <v>147948</v>
          </cell>
          <cell r="AW58">
            <v>0</v>
          </cell>
          <cell r="AX58">
            <v>870516.69409820496</v>
          </cell>
          <cell r="AY58">
            <v>856968.69409820496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870516.69409820496</v>
          </cell>
          <cell r="BE58">
            <v>870516.69409820496</v>
          </cell>
          <cell r="BF58">
            <v>0</v>
          </cell>
          <cell r="BG58">
            <v>801858</v>
          </cell>
          <cell r="BH58">
            <v>653910</v>
          </cell>
          <cell r="BI58">
            <v>722568.69409820496</v>
          </cell>
          <cell r="BJ58">
            <v>4225.5479187029532</v>
          </cell>
          <cell r="BK58">
            <v>4026.5681619883039</v>
          </cell>
          <cell r="BL58">
            <v>4.9416711380441118E-2</v>
          </cell>
          <cell r="BM58">
            <v>0</v>
          </cell>
          <cell r="BN58">
            <v>0</v>
          </cell>
          <cell r="BO58">
            <v>870516.69409820496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753437.73724635807</v>
          </cell>
          <cell r="I59">
            <v>0</v>
          </cell>
          <cell r="J59">
            <v>0</v>
          </cell>
          <cell r="K59">
            <v>22050</v>
          </cell>
          <cell r="L59">
            <v>0</v>
          </cell>
          <cell r="M59">
            <v>38540.000000000073</v>
          </cell>
          <cell r="N59">
            <v>0</v>
          </cell>
          <cell r="O59">
            <v>12690.000000000009</v>
          </cell>
          <cell r="P59">
            <v>17385.000000000004</v>
          </cell>
          <cell r="Q59">
            <v>889.99999999999977</v>
          </cell>
          <cell r="R59">
            <v>484.99999999999989</v>
          </cell>
          <cell r="S59">
            <v>5664.9999999999973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2066.6480446927312</v>
          </cell>
          <cell r="AB59">
            <v>0</v>
          </cell>
          <cell r="AC59">
            <v>55829.967741935456</v>
          </cell>
          <cell r="AD59">
            <v>0</v>
          </cell>
          <cell r="AE59">
            <v>0</v>
          </cell>
          <cell r="AF59">
            <v>0</v>
          </cell>
          <cell r="AG59">
            <v>134400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753437.73724635807</v>
          </cell>
          <cell r="AU59">
            <v>155601.61578662827</v>
          </cell>
          <cell r="AV59">
            <v>145054.75</v>
          </cell>
          <cell r="AW59">
            <v>0</v>
          </cell>
          <cell r="AX59">
            <v>1054094.1030329864</v>
          </cell>
          <cell r="AY59">
            <v>1043439.3530329864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1054094.1030329864</v>
          </cell>
          <cell r="BE59">
            <v>1054094.1030329864</v>
          </cell>
          <cell r="BF59">
            <v>0</v>
          </cell>
          <cell r="BG59">
            <v>974144.75</v>
          </cell>
          <cell r="BH59">
            <v>829090</v>
          </cell>
          <cell r="BI59">
            <v>909039.3530329864</v>
          </cell>
          <cell r="BJ59">
            <v>4349.470588674576</v>
          </cell>
          <cell r="BK59">
            <v>4095.0809598086121</v>
          </cell>
          <cell r="BL59">
            <v>6.2120781338069829E-2</v>
          </cell>
          <cell r="BM59">
            <v>0</v>
          </cell>
          <cell r="BN59">
            <v>0</v>
          </cell>
          <cell r="BO59">
            <v>1054094.1030329864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418175.96899797861</v>
          </cell>
          <cell r="I60">
            <v>0</v>
          </cell>
          <cell r="J60">
            <v>0</v>
          </cell>
          <cell r="K60">
            <v>6369.9999999999791</v>
          </cell>
          <cell r="L60">
            <v>0</v>
          </cell>
          <cell r="M60">
            <v>10659.999999999965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969.99999999999841</v>
          </cell>
          <cell r="S60">
            <v>514.99999999999977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3699.4594594594623</v>
          </cell>
          <cell r="AB60">
            <v>0</v>
          </cell>
          <cell r="AC60">
            <v>32137.527995284978</v>
          </cell>
          <cell r="AD60">
            <v>0</v>
          </cell>
          <cell r="AE60">
            <v>0</v>
          </cell>
          <cell r="AF60">
            <v>0</v>
          </cell>
          <cell r="AG60">
            <v>134400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418175.96899797861</v>
          </cell>
          <cell r="AU60">
            <v>54351.987454744391</v>
          </cell>
          <cell r="AV60">
            <v>149701.25</v>
          </cell>
          <cell r="AW60">
            <v>0</v>
          </cell>
          <cell r="AX60">
            <v>622229.20645272301</v>
          </cell>
          <cell r="AY60">
            <v>606927.95645272301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622229.20645272301</v>
          </cell>
          <cell r="BE60">
            <v>622229.20645272301</v>
          </cell>
          <cell r="BF60">
            <v>0</v>
          </cell>
          <cell r="BG60">
            <v>550061.25</v>
          </cell>
          <cell r="BH60">
            <v>400360</v>
          </cell>
          <cell r="BI60">
            <v>472527.95645272301</v>
          </cell>
          <cell r="BJ60">
            <v>4073.5168659717501</v>
          </cell>
          <cell r="BK60">
            <v>3870.3220232758622</v>
          </cell>
          <cell r="BL60">
            <v>5.2500758715654024E-2</v>
          </cell>
          <cell r="BM60">
            <v>0</v>
          </cell>
          <cell r="BN60">
            <v>0</v>
          </cell>
          <cell r="BO60">
            <v>622229.20645272301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771462.56349627092</v>
          </cell>
          <cell r="I61">
            <v>0</v>
          </cell>
          <cell r="J61">
            <v>0</v>
          </cell>
          <cell r="K61">
            <v>16659.999999999978</v>
          </cell>
          <cell r="L61">
            <v>0</v>
          </cell>
          <cell r="M61">
            <v>28700.000000000022</v>
          </cell>
          <cell r="N61">
            <v>0</v>
          </cell>
          <cell r="O61">
            <v>2585</v>
          </cell>
          <cell r="P61">
            <v>2280.0000000000027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4051.1229946524059</v>
          </cell>
          <cell r="AB61">
            <v>0</v>
          </cell>
          <cell r="AC61">
            <v>32482.678821879381</v>
          </cell>
          <cell r="AD61">
            <v>0</v>
          </cell>
          <cell r="AE61">
            <v>0</v>
          </cell>
          <cell r="AF61">
            <v>0</v>
          </cell>
          <cell r="AG61">
            <v>134400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771462.56349627092</v>
          </cell>
          <cell r="AU61">
            <v>86758.801816531777</v>
          </cell>
          <cell r="AV61">
            <v>152597.5</v>
          </cell>
          <cell r="AW61">
            <v>0</v>
          </cell>
          <cell r="AX61">
            <v>1010818.8653128027</v>
          </cell>
          <cell r="AY61">
            <v>992621.36531280272</v>
          </cell>
          <cell r="AZ61">
            <v>4610</v>
          </cell>
          <cell r="BA61">
            <v>986540</v>
          </cell>
          <cell r="BB61">
            <v>0</v>
          </cell>
          <cell r="BC61">
            <v>0</v>
          </cell>
          <cell r="BD61">
            <v>1010818.8653128027</v>
          </cell>
          <cell r="BE61">
            <v>1010818.8653128026</v>
          </cell>
          <cell r="BF61">
            <v>0</v>
          </cell>
          <cell r="BG61">
            <v>1004737.5</v>
          </cell>
          <cell r="BH61">
            <v>852140</v>
          </cell>
          <cell r="BI61">
            <v>858221.36531280272</v>
          </cell>
          <cell r="BJ61">
            <v>4010.3802117420687</v>
          </cell>
          <cell r="BK61">
            <v>3934.0467289719627</v>
          </cell>
          <cell r="BL61">
            <v>1.9403298442785228E-2</v>
          </cell>
          <cell r="BM61">
            <v>0</v>
          </cell>
          <cell r="BN61">
            <v>0</v>
          </cell>
          <cell r="BO61">
            <v>1010818.8653128027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630868.91874695045</v>
          </cell>
          <cell r="I62">
            <v>0</v>
          </cell>
          <cell r="J62">
            <v>0</v>
          </cell>
          <cell r="K62">
            <v>4409.9999999999973</v>
          </cell>
          <cell r="L62">
            <v>0</v>
          </cell>
          <cell r="M62">
            <v>7379.9999999999955</v>
          </cell>
          <cell r="N62">
            <v>0</v>
          </cell>
          <cell r="O62">
            <v>704.99999999999818</v>
          </cell>
          <cell r="P62">
            <v>1140.000000000002</v>
          </cell>
          <cell r="Q62">
            <v>444.99999999999966</v>
          </cell>
          <cell r="R62">
            <v>2910.0000000000014</v>
          </cell>
          <cell r="S62">
            <v>3605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5924.1803278688558</v>
          </cell>
          <cell r="AB62">
            <v>0</v>
          </cell>
          <cell r="AC62">
            <v>59260.258669118048</v>
          </cell>
          <cell r="AD62">
            <v>0</v>
          </cell>
          <cell r="AE62">
            <v>0</v>
          </cell>
          <cell r="AF62">
            <v>0</v>
          </cell>
          <cell r="AG62">
            <v>134400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630868.91874695045</v>
          </cell>
          <cell r="AU62">
            <v>85779.438996986893</v>
          </cell>
          <cell r="AV62">
            <v>144680.5</v>
          </cell>
          <cell r="AW62">
            <v>0</v>
          </cell>
          <cell r="AX62">
            <v>861328.85774393729</v>
          </cell>
          <cell r="AY62">
            <v>851048.35774393729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861328.85774393729</v>
          </cell>
          <cell r="BE62">
            <v>861328.85774393741</v>
          </cell>
          <cell r="BF62">
            <v>0</v>
          </cell>
          <cell r="BG62">
            <v>817030.5</v>
          </cell>
          <cell r="BH62">
            <v>672350</v>
          </cell>
          <cell r="BI62">
            <v>716648.35774393729</v>
          </cell>
          <cell r="BJ62">
            <v>4095.1334728224988</v>
          </cell>
          <cell r="BK62">
            <v>3883.7245251428567</v>
          </cell>
          <cell r="BL62">
            <v>5.4434588836309326E-2</v>
          </cell>
          <cell r="BM62">
            <v>0</v>
          </cell>
          <cell r="BN62">
            <v>0</v>
          </cell>
          <cell r="BO62">
            <v>861328.85774393729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580399.40524719446</v>
          </cell>
          <cell r="I63">
            <v>0</v>
          </cell>
          <cell r="J63">
            <v>0</v>
          </cell>
          <cell r="K63">
            <v>10290.000000000027</v>
          </cell>
          <cell r="L63">
            <v>0</v>
          </cell>
          <cell r="M63">
            <v>17220.000000000047</v>
          </cell>
          <cell r="N63">
            <v>0</v>
          </cell>
          <cell r="O63">
            <v>1409.9999999999995</v>
          </cell>
          <cell r="P63">
            <v>4274.9999999999982</v>
          </cell>
          <cell r="Q63">
            <v>3114.9999999999986</v>
          </cell>
          <cell r="R63">
            <v>6789.9999999999973</v>
          </cell>
          <cell r="S63">
            <v>1029.9999999999995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9826.5517241379348</v>
          </cell>
          <cell r="AB63">
            <v>0</v>
          </cell>
          <cell r="AC63">
            <v>56114.398753894035</v>
          </cell>
          <cell r="AD63">
            <v>0</v>
          </cell>
          <cell r="AE63">
            <v>0</v>
          </cell>
          <cell r="AF63">
            <v>0</v>
          </cell>
          <cell r="AG63">
            <v>134400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580399.40524719446</v>
          </cell>
          <cell r="AU63">
            <v>110070.95047803204</v>
          </cell>
          <cell r="AV63">
            <v>160378.25</v>
          </cell>
          <cell r="AW63">
            <v>0</v>
          </cell>
          <cell r="AX63">
            <v>850848.60572522646</v>
          </cell>
          <cell r="AY63">
            <v>824870.35572522646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850848.60572522646</v>
          </cell>
          <cell r="BE63">
            <v>850848.60572522646</v>
          </cell>
          <cell r="BF63">
            <v>0</v>
          </cell>
          <cell r="BG63">
            <v>768188.25</v>
          </cell>
          <cell r="BH63">
            <v>607810</v>
          </cell>
          <cell r="BI63">
            <v>690470.35572522646</v>
          </cell>
          <cell r="BJ63">
            <v>4288.6357498461275</v>
          </cell>
          <cell r="BK63">
            <v>4033.5645360248445</v>
          </cell>
          <cell r="BL63">
            <v>6.3237171871969242E-2</v>
          </cell>
          <cell r="BM63">
            <v>0</v>
          </cell>
          <cell r="BN63">
            <v>0</v>
          </cell>
          <cell r="BO63">
            <v>850848.60572522646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789487.38974618376</v>
          </cell>
          <cell r="I64">
            <v>0</v>
          </cell>
          <cell r="J64">
            <v>0</v>
          </cell>
          <cell r="K64">
            <v>47040.000000000044</v>
          </cell>
          <cell r="L64">
            <v>0</v>
          </cell>
          <cell r="M64">
            <v>80360.000000000029</v>
          </cell>
          <cell r="N64">
            <v>0</v>
          </cell>
          <cell r="O64">
            <v>940</v>
          </cell>
          <cell r="P64">
            <v>25650</v>
          </cell>
          <cell r="Q64">
            <v>5340</v>
          </cell>
          <cell r="R64">
            <v>16489.999999999956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20753.937823834185</v>
          </cell>
          <cell r="AB64">
            <v>0</v>
          </cell>
          <cell r="AC64">
            <v>62774.174872665528</v>
          </cell>
          <cell r="AD64">
            <v>0</v>
          </cell>
          <cell r="AE64">
            <v>6585.5999999999995</v>
          </cell>
          <cell r="AF64">
            <v>0</v>
          </cell>
          <cell r="AG64">
            <v>134400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789487.38974618376</v>
          </cell>
          <cell r="AU64">
            <v>265933.71269649972</v>
          </cell>
          <cell r="AV64">
            <v>155479.5</v>
          </cell>
          <cell r="AW64">
            <v>0</v>
          </cell>
          <cell r="AX64">
            <v>1210900.6024426834</v>
          </cell>
          <cell r="AY64">
            <v>1189821.1024426834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1210900.6024426834</v>
          </cell>
          <cell r="BE64">
            <v>1210900.6024426834</v>
          </cell>
          <cell r="BF64">
            <v>0</v>
          </cell>
          <cell r="BG64">
            <v>1030669.5</v>
          </cell>
          <cell r="BH64">
            <v>875190</v>
          </cell>
          <cell r="BI64">
            <v>1055421.1024426834</v>
          </cell>
          <cell r="BJ64">
            <v>4819.2744403775496</v>
          </cell>
          <cell r="BK64">
            <v>4550.6339894977173</v>
          </cell>
          <cell r="BL64">
            <v>5.9033631687325373E-2</v>
          </cell>
          <cell r="BM64">
            <v>0</v>
          </cell>
          <cell r="BN64">
            <v>0</v>
          </cell>
          <cell r="BO64">
            <v>1210900.6024426834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1416751.3432431517</v>
          </cell>
          <cell r="I65">
            <v>0</v>
          </cell>
          <cell r="J65">
            <v>0</v>
          </cell>
          <cell r="K65">
            <v>68109.999999999913</v>
          </cell>
          <cell r="L65">
            <v>0</v>
          </cell>
          <cell r="M65">
            <v>118900.00000000015</v>
          </cell>
          <cell r="N65">
            <v>0</v>
          </cell>
          <cell r="O65">
            <v>1645.0000000000002</v>
          </cell>
          <cell r="P65">
            <v>66119.999999999971</v>
          </cell>
          <cell r="Q65">
            <v>3115.0000000000005</v>
          </cell>
          <cell r="R65">
            <v>1940.0000000000086</v>
          </cell>
          <cell r="S65">
            <v>2060.0000000000091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43041.736526946093</v>
          </cell>
          <cell r="AB65">
            <v>0</v>
          </cell>
          <cell r="AC65">
            <v>159222.23300970864</v>
          </cell>
          <cell r="AD65">
            <v>0</v>
          </cell>
          <cell r="AE65">
            <v>12883.199999999993</v>
          </cell>
          <cell r="AF65">
            <v>0</v>
          </cell>
          <cell r="AG65">
            <v>134400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1416751.3432431517</v>
          </cell>
          <cell r="AU65">
            <v>477037.16953665478</v>
          </cell>
          <cell r="AV65">
            <v>166825.5</v>
          </cell>
          <cell r="AW65">
            <v>0</v>
          </cell>
          <cell r="AX65">
            <v>2060614.0127798065</v>
          </cell>
          <cell r="AY65">
            <v>2028188.5127798065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2060614.0127798065</v>
          </cell>
          <cell r="BE65">
            <v>2060614.0127798065</v>
          </cell>
          <cell r="BF65">
            <v>0</v>
          </cell>
          <cell r="BG65">
            <v>1844155.5</v>
          </cell>
          <cell r="BH65">
            <v>1677330</v>
          </cell>
          <cell r="BI65">
            <v>1893788.5127798065</v>
          </cell>
          <cell r="BJ65">
            <v>4818.8002869715174</v>
          </cell>
          <cell r="BK65">
            <v>4679.5679330788798</v>
          </cell>
          <cell r="BL65">
            <v>2.9753249847797564E-2</v>
          </cell>
          <cell r="BM65">
            <v>0</v>
          </cell>
          <cell r="BN65">
            <v>0</v>
          </cell>
          <cell r="BO65">
            <v>2060614.0127798065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605634.16199707252</v>
          </cell>
          <cell r="I66">
            <v>0</v>
          </cell>
          <cell r="J66">
            <v>0</v>
          </cell>
          <cell r="K66">
            <v>13720.000000000025</v>
          </cell>
          <cell r="L66">
            <v>0</v>
          </cell>
          <cell r="M66">
            <v>22960.000000000044</v>
          </cell>
          <cell r="N66">
            <v>0</v>
          </cell>
          <cell r="O66">
            <v>22831.807228915652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8191.7355371900867</v>
          </cell>
          <cell r="AB66">
            <v>0</v>
          </cell>
          <cell r="AC66">
            <v>75998.881594191669</v>
          </cell>
          <cell r="AD66">
            <v>0</v>
          </cell>
          <cell r="AE66">
            <v>0</v>
          </cell>
          <cell r="AF66">
            <v>0</v>
          </cell>
          <cell r="AG66">
            <v>134400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605634.16199707252</v>
          </cell>
          <cell r="AU66">
            <v>143702.4243602975</v>
          </cell>
          <cell r="AV66">
            <v>182748.5</v>
          </cell>
          <cell r="AW66">
            <v>0</v>
          </cell>
          <cell r="AX66">
            <v>932085.08635737002</v>
          </cell>
          <cell r="AY66">
            <v>883736.58635737002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932085.08635737002</v>
          </cell>
          <cell r="BE66">
            <v>932085.0863573699</v>
          </cell>
          <cell r="BF66">
            <v>0</v>
          </cell>
          <cell r="BG66">
            <v>822828.5</v>
          </cell>
          <cell r="BH66">
            <v>640080</v>
          </cell>
          <cell r="BI66">
            <v>749336.58635737002</v>
          </cell>
          <cell r="BJ66">
            <v>4460.3368235557737</v>
          </cell>
          <cell r="BK66">
            <v>4190.7853833333338</v>
          </cell>
          <cell r="BL66">
            <v>6.4320029676165305E-2</v>
          </cell>
          <cell r="BM66">
            <v>0</v>
          </cell>
          <cell r="BN66">
            <v>0</v>
          </cell>
          <cell r="BO66">
            <v>932085.08635737002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1067069.713994842</v>
          </cell>
          <cell r="I67">
            <v>0</v>
          </cell>
          <cell r="J67">
            <v>0</v>
          </cell>
          <cell r="K67">
            <v>19599.999999999982</v>
          </cell>
          <cell r="L67">
            <v>0</v>
          </cell>
          <cell r="M67">
            <v>32799.999999999971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2046.5625</v>
          </cell>
          <cell r="AB67">
            <v>0</v>
          </cell>
          <cell r="AC67">
            <v>96543.571428571406</v>
          </cell>
          <cell r="AD67">
            <v>0</v>
          </cell>
          <cell r="AE67">
            <v>2150.4000000000096</v>
          </cell>
          <cell r="AF67">
            <v>0</v>
          </cell>
          <cell r="AG67">
            <v>134400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1067069.713994842</v>
          </cell>
          <cell r="AU67">
            <v>153140.53392857139</v>
          </cell>
          <cell r="AV67">
            <v>165525.25</v>
          </cell>
          <cell r="AW67">
            <v>0</v>
          </cell>
          <cell r="AX67">
            <v>1385735.4979234133</v>
          </cell>
          <cell r="AY67">
            <v>1354610.2479234133</v>
          </cell>
          <cell r="AZ67">
            <v>4610</v>
          </cell>
          <cell r="BA67">
            <v>1364560</v>
          </cell>
          <cell r="BB67">
            <v>9949.7520765867084</v>
          </cell>
          <cell r="BC67">
            <v>0</v>
          </cell>
          <cell r="BD67">
            <v>1395685.25</v>
          </cell>
          <cell r="BE67">
            <v>1395685.25</v>
          </cell>
          <cell r="BF67">
            <v>0</v>
          </cell>
          <cell r="BG67">
            <v>1395685.25</v>
          </cell>
          <cell r="BH67">
            <v>1230160</v>
          </cell>
          <cell r="BI67">
            <v>1230160</v>
          </cell>
          <cell r="BJ67">
            <v>4155.9459459459458</v>
          </cell>
          <cell r="BK67">
            <v>4103.118918918919</v>
          </cell>
          <cell r="BL67">
            <v>1.2874846688807539E-2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739017.87624642777</v>
          </cell>
          <cell r="I68">
            <v>0</v>
          </cell>
          <cell r="J68">
            <v>0</v>
          </cell>
          <cell r="K68">
            <v>10290.000000000009</v>
          </cell>
          <cell r="L68">
            <v>0</v>
          </cell>
          <cell r="M68">
            <v>18040.000000000051</v>
          </cell>
          <cell r="N68">
            <v>0</v>
          </cell>
          <cell r="O68">
            <v>234.99999999999974</v>
          </cell>
          <cell r="P68">
            <v>0</v>
          </cell>
          <cell r="Q68">
            <v>1334.9999999999986</v>
          </cell>
          <cell r="R68">
            <v>0</v>
          </cell>
          <cell r="S68">
            <v>514.99999999999943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3495.6647398843879</v>
          </cell>
          <cell r="AB68">
            <v>0</v>
          </cell>
          <cell r="AC68">
            <v>60164.054621848794</v>
          </cell>
          <cell r="AD68">
            <v>0</v>
          </cell>
          <cell r="AE68">
            <v>0</v>
          </cell>
          <cell r="AF68">
            <v>0</v>
          </cell>
          <cell r="AG68">
            <v>134400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739017.87624642777</v>
          </cell>
          <cell r="AU68">
            <v>94074.719361733238</v>
          </cell>
          <cell r="AV68">
            <v>158216.5</v>
          </cell>
          <cell r="AW68">
            <v>0</v>
          </cell>
          <cell r="AX68">
            <v>991309.09560816106</v>
          </cell>
          <cell r="AY68">
            <v>967492.59560816106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991309.09560816106</v>
          </cell>
          <cell r="BE68">
            <v>991309.09560816095</v>
          </cell>
          <cell r="BF68">
            <v>0</v>
          </cell>
          <cell r="BG68">
            <v>968866.5</v>
          </cell>
          <cell r="BH68">
            <v>810650</v>
          </cell>
          <cell r="BI68">
            <v>833092.59560816106</v>
          </cell>
          <cell r="BJ68">
            <v>4063.86632003981</v>
          </cell>
          <cell r="BK68">
            <v>3956.3031063414633</v>
          </cell>
          <cell r="BL68">
            <v>2.71878091256295E-2</v>
          </cell>
          <cell r="BM68">
            <v>0</v>
          </cell>
          <cell r="BN68">
            <v>0</v>
          </cell>
          <cell r="BO68">
            <v>991309.09560816106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883216.48624573066</v>
          </cell>
          <cell r="I69">
            <v>0</v>
          </cell>
          <cell r="J69">
            <v>0</v>
          </cell>
          <cell r="K69">
            <v>26949.99999999996</v>
          </cell>
          <cell r="L69">
            <v>0</v>
          </cell>
          <cell r="M69">
            <v>45920.000000000087</v>
          </cell>
          <cell r="N69">
            <v>0</v>
          </cell>
          <cell r="O69">
            <v>3760</v>
          </cell>
          <cell r="P69">
            <v>570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1777.2540983606539</v>
          </cell>
          <cell r="AB69">
            <v>0</v>
          </cell>
          <cell r="AC69">
            <v>83468.227626981985</v>
          </cell>
          <cell r="AD69">
            <v>0</v>
          </cell>
          <cell r="AE69">
            <v>0</v>
          </cell>
          <cell r="AF69">
            <v>0</v>
          </cell>
          <cell r="AG69">
            <v>134400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883216.48624573066</v>
          </cell>
          <cell r="AU69">
            <v>162445.48172534269</v>
          </cell>
          <cell r="AV69">
            <v>143662.20000000001</v>
          </cell>
          <cell r="AW69">
            <v>0</v>
          </cell>
          <cell r="AX69">
            <v>1189324.1679710734</v>
          </cell>
          <cell r="AY69">
            <v>1180061.9679710735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1189324.1679710734</v>
          </cell>
          <cell r="BE69">
            <v>1189324.1679710734</v>
          </cell>
          <cell r="BF69">
            <v>0</v>
          </cell>
          <cell r="BG69">
            <v>1138712.2</v>
          </cell>
          <cell r="BH69">
            <v>995050</v>
          </cell>
          <cell r="BI69">
            <v>1045661.9679710735</v>
          </cell>
          <cell r="BJ69">
            <v>4268.0080325349936</v>
          </cell>
          <cell r="BK69">
            <v>4115.9401359183676</v>
          </cell>
          <cell r="BL69">
            <v>3.6946090466569909E-2</v>
          </cell>
          <cell r="BM69">
            <v>0</v>
          </cell>
          <cell r="BN69">
            <v>0</v>
          </cell>
          <cell r="BO69">
            <v>1189324.1679710734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501090.16974757781</v>
          </cell>
          <cell r="I70">
            <v>0</v>
          </cell>
          <cell r="J70">
            <v>0</v>
          </cell>
          <cell r="K70">
            <v>8820.0000000000127</v>
          </cell>
          <cell r="L70">
            <v>0</v>
          </cell>
          <cell r="M70">
            <v>14760.00000000002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515.00000000000023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590.00000000000023</v>
          </cell>
          <cell r="AB70">
            <v>0</v>
          </cell>
          <cell r="AC70">
            <v>34500.96701649177</v>
          </cell>
          <cell r="AD70">
            <v>0</v>
          </cell>
          <cell r="AE70">
            <v>0</v>
          </cell>
          <cell r="AF70">
            <v>0</v>
          </cell>
          <cell r="AG70">
            <v>134400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501090.16974757781</v>
          </cell>
          <cell r="AU70">
            <v>59185.967016491806</v>
          </cell>
          <cell r="AV70">
            <v>155898.75</v>
          </cell>
          <cell r="AW70">
            <v>0</v>
          </cell>
          <cell r="AX70">
            <v>716174.88676406955</v>
          </cell>
          <cell r="AY70">
            <v>694676.13676406955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716174.88676406955</v>
          </cell>
          <cell r="BE70">
            <v>716174.88676406967</v>
          </cell>
          <cell r="BF70">
            <v>0</v>
          </cell>
          <cell r="BG70">
            <v>662288.75</v>
          </cell>
          <cell r="BH70">
            <v>506390</v>
          </cell>
          <cell r="BI70">
            <v>560276.13676406955</v>
          </cell>
          <cell r="BJ70">
            <v>4030.7635738422268</v>
          </cell>
          <cell r="BK70">
            <v>3898.3669539568341</v>
          </cell>
          <cell r="BL70">
            <v>3.396207218281759E-2</v>
          </cell>
          <cell r="BM70">
            <v>0</v>
          </cell>
          <cell r="BN70">
            <v>0</v>
          </cell>
          <cell r="BO70">
            <v>716174.88676406955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1550135.0574925069</v>
          </cell>
          <cell r="I71">
            <v>0</v>
          </cell>
          <cell r="J71">
            <v>0</v>
          </cell>
          <cell r="K71">
            <v>40669.999999999898</v>
          </cell>
          <cell r="L71">
            <v>0</v>
          </cell>
          <cell r="M71">
            <v>72160.000000000116</v>
          </cell>
          <cell r="N71">
            <v>0</v>
          </cell>
          <cell r="O71">
            <v>1652.6869158878517</v>
          </cell>
          <cell r="P71">
            <v>10880.607476635518</v>
          </cell>
          <cell r="Q71">
            <v>8494.5093457943967</v>
          </cell>
          <cell r="R71">
            <v>15592.523364485978</v>
          </cell>
          <cell r="S71">
            <v>3104.4392523364381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8870.62937062938</v>
          </cell>
          <cell r="AB71">
            <v>0</v>
          </cell>
          <cell r="AC71">
            <v>104406.94164989938</v>
          </cell>
          <cell r="AD71">
            <v>0</v>
          </cell>
          <cell r="AE71">
            <v>0</v>
          </cell>
          <cell r="AF71">
            <v>0</v>
          </cell>
          <cell r="AG71">
            <v>134400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1550135.0574925069</v>
          </cell>
          <cell r="AU71">
            <v>265832.33737566893</v>
          </cell>
          <cell r="AV71">
            <v>162695.75</v>
          </cell>
          <cell r="AW71">
            <v>0</v>
          </cell>
          <cell r="AX71">
            <v>1978663.144868176</v>
          </cell>
          <cell r="AY71">
            <v>1950367.394868176</v>
          </cell>
          <cell r="AZ71">
            <v>4610</v>
          </cell>
          <cell r="BA71">
            <v>1982300</v>
          </cell>
          <cell r="BB71">
            <v>31932.605131824035</v>
          </cell>
          <cell r="BC71">
            <v>0</v>
          </cell>
          <cell r="BD71">
            <v>2010595.75</v>
          </cell>
          <cell r="BE71">
            <v>2010595.75</v>
          </cell>
          <cell r="BF71">
            <v>0</v>
          </cell>
          <cell r="BG71">
            <v>2010595.75</v>
          </cell>
          <cell r="BH71">
            <v>1847900</v>
          </cell>
          <cell r="BI71">
            <v>1847900</v>
          </cell>
          <cell r="BJ71">
            <v>4297.4418604651164</v>
          </cell>
          <cell r="BK71">
            <v>4262.19455116279</v>
          </cell>
          <cell r="BL71">
            <v>8.269756079696166E-3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1247317.9764939707</v>
          </cell>
          <cell r="I72">
            <v>0</v>
          </cell>
          <cell r="J72">
            <v>0</v>
          </cell>
          <cell r="K72">
            <v>32339.999999999964</v>
          </cell>
          <cell r="L72">
            <v>0</v>
          </cell>
          <cell r="M72">
            <v>54119.999999999942</v>
          </cell>
          <cell r="N72">
            <v>0</v>
          </cell>
          <cell r="O72">
            <v>470.00000000000011</v>
          </cell>
          <cell r="P72">
            <v>1995.000000000003</v>
          </cell>
          <cell r="Q72">
            <v>0</v>
          </cell>
          <cell r="R72">
            <v>1940.0000000000005</v>
          </cell>
          <cell r="S72">
            <v>0</v>
          </cell>
          <cell r="T72">
            <v>1360.0000000000002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10207</v>
          </cell>
          <cell r="AB72">
            <v>0</v>
          </cell>
          <cell r="AC72">
            <v>114881.35135135139</v>
          </cell>
          <cell r="AD72">
            <v>0</v>
          </cell>
          <cell r="AE72">
            <v>0</v>
          </cell>
          <cell r="AF72">
            <v>0</v>
          </cell>
          <cell r="AG72">
            <v>134400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1247317.9764939707</v>
          </cell>
          <cell r="AU72">
            <v>217313.3513513513</v>
          </cell>
          <cell r="AV72">
            <v>160407.5</v>
          </cell>
          <cell r="AW72">
            <v>0</v>
          </cell>
          <cell r="AX72">
            <v>1625038.827845322</v>
          </cell>
          <cell r="AY72">
            <v>1599031.327845322</v>
          </cell>
          <cell r="AZ72">
            <v>4610</v>
          </cell>
          <cell r="BA72">
            <v>1595060</v>
          </cell>
          <cell r="BB72">
            <v>0</v>
          </cell>
          <cell r="BC72">
            <v>0</v>
          </cell>
          <cell r="BD72">
            <v>1625038.827845322</v>
          </cell>
          <cell r="BE72">
            <v>1625038.8278453222</v>
          </cell>
          <cell r="BF72">
            <v>0</v>
          </cell>
          <cell r="BG72">
            <v>1621067.5</v>
          </cell>
          <cell r="BH72">
            <v>1460660</v>
          </cell>
          <cell r="BI72">
            <v>1464631.327845322</v>
          </cell>
          <cell r="BJ72">
            <v>4233.0385197841679</v>
          </cell>
          <cell r="BK72">
            <v>4168.4335260115604</v>
          </cell>
          <cell r="BL72">
            <v>1.5498626371144946E-2</v>
          </cell>
          <cell r="BM72">
            <v>0</v>
          </cell>
          <cell r="BN72">
            <v>0</v>
          </cell>
          <cell r="BO72">
            <v>1625038.827845322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497485.20449759526</v>
          </cell>
          <cell r="I73">
            <v>0</v>
          </cell>
          <cell r="J73">
            <v>0</v>
          </cell>
          <cell r="K73">
            <v>16660.000000000007</v>
          </cell>
          <cell r="L73">
            <v>0</v>
          </cell>
          <cell r="M73">
            <v>28699.999999999989</v>
          </cell>
          <cell r="N73">
            <v>0</v>
          </cell>
          <cell r="O73">
            <v>3077.2992700729924</v>
          </cell>
          <cell r="P73">
            <v>0</v>
          </cell>
          <cell r="Q73">
            <v>896.4963503649634</v>
          </cell>
          <cell r="R73">
            <v>0</v>
          </cell>
          <cell r="S73">
            <v>518.7591240875912</v>
          </cell>
          <cell r="T73">
            <v>1369.9270072992699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1197.3529411764725</v>
          </cell>
          <cell r="AB73">
            <v>0</v>
          </cell>
          <cell r="AC73">
            <v>39117.293233082666</v>
          </cell>
          <cell r="AD73">
            <v>0</v>
          </cell>
          <cell r="AE73">
            <v>0</v>
          </cell>
          <cell r="AF73">
            <v>0</v>
          </cell>
          <cell r="AG73">
            <v>134400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497485.20449759526</v>
          </cell>
          <cell r="AU73">
            <v>91537.127926083966</v>
          </cell>
          <cell r="AV73">
            <v>153606.75</v>
          </cell>
          <cell r="AW73">
            <v>0</v>
          </cell>
          <cell r="AX73">
            <v>742629.08242367918</v>
          </cell>
          <cell r="AY73">
            <v>723422.33242367918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742629.08242367918</v>
          </cell>
          <cell r="BE73">
            <v>742629.08242367918</v>
          </cell>
          <cell r="BF73">
            <v>0</v>
          </cell>
          <cell r="BG73">
            <v>655386.75</v>
          </cell>
          <cell r="BH73">
            <v>501780</v>
          </cell>
          <cell r="BI73">
            <v>589022.33242367918</v>
          </cell>
          <cell r="BJ73">
            <v>4268.2777711860808</v>
          </cell>
          <cell r="BK73">
            <v>4097.3327065217391</v>
          </cell>
          <cell r="BL73">
            <v>4.1721060238102681E-2</v>
          </cell>
          <cell r="BM73">
            <v>0</v>
          </cell>
          <cell r="BN73">
            <v>0</v>
          </cell>
          <cell r="BO73">
            <v>742629.08242367918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1463615.8914929251</v>
          </cell>
          <cell r="I74">
            <v>0</v>
          </cell>
          <cell r="J74">
            <v>0</v>
          </cell>
          <cell r="K74">
            <v>24500.000000000018</v>
          </cell>
          <cell r="L74">
            <v>0</v>
          </cell>
          <cell r="M74">
            <v>41819.999999999985</v>
          </cell>
          <cell r="N74">
            <v>0</v>
          </cell>
          <cell r="O74">
            <v>1183.7468982630312</v>
          </cell>
          <cell r="P74">
            <v>6890.9181141439185</v>
          </cell>
          <cell r="Q74">
            <v>0</v>
          </cell>
          <cell r="R74">
            <v>977.22084367245589</v>
          </cell>
          <cell r="S74">
            <v>518.83374689826269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24230.924855491365</v>
          </cell>
          <cell r="AB74">
            <v>0</v>
          </cell>
          <cell r="AC74">
            <v>154855.63136907402</v>
          </cell>
          <cell r="AD74">
            <v>0</v>
          </cell>
          <cell r="AE74">
            <v>4454.3999999999887</v>
          </cell>
          <cell r="AF74">
            <v>0</v>
          </cell>
          <cell r="AG74">
            <v>134400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1463615.8914929251</v>
          </cell>
          <cell r="AU74">
            <v>259431.67582754305</v>
          </cell>
          <cell r="AV74">
            <v>237726</v>
          </cell>
          <cell r="AW74">
            <v>0</v>
          </cell>
          <cell r="AX74">
            <v>1960773.5673204681</v>
          </cell>
          <cell r="AY74">
            <v>1857447.5673204681</v>
          </cell>
          <cell r="AZ74">
            <v>4610</v>
          </cell>
          <cell r="BA74">
            <v>1871660</v>
          </cell>
          <cell r="BB74">
            <v>14212.432679531863</v>
          </cell>
          <cell r="BC74">
            <v>0</v>
          </cell>
          <cell r="BD74">
            <v>1974986</v>
          </cell>
          <cell r="BE74">
            <v>1974986</v>
          </cell>
          <cell r="BF74">
            <v>0</v>
          </cell>
          <cell r="BG74">
            <v>1974986</v>
          </cell>
          <cell r="BH74">
            <v>1737260</v>
          </cell>
          <cell r="BI74">
            <v>1737260</v>
          </cell>
          <cell r="BJ74">
            <v>4278.9655172413795</v>
          </cell>
          <cell r="BK74">
            <v>4217.1379310344828</v>
          </cell>
          <cell r="BL74">
            <v>1.4661030115211374E-2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746227.80674639286</v>
          </cell>
          <cell r="I75">
            <v>0</v>
          </cell>
          <cell r="J75">
            <v>0</v>
          </cell>
          <cell r="K75">
            <v>24010.00000000004</v>
          </cell>
          <cell r="L75">
            <v>0</v>
          </cell>
          <cell r="M75">
            <v>41000.000000000044</v>
          </cell>
          <cell r="N75">
            <v>0</v>
          </cell>
          <cell r="O75">
            <v>0</v>
          </cell>
          <cell r="P75">
            <v>27929.999999999989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1380.0000000000016</v>
          </cell>
          <cell r="AB75">
            <v>0</v>
          </cell>
          <cell r="AC75">
            <v>66179.8255813953</v>
          </cell>
          <cell r="AD75">
            <v>0</v>
          </cell>
          <cell r="AE75">
            <v>556.80000000000905</v>
          </cell>
          <cell r="AF75">
            <v>0</v>
          </cell>
          <cell r="AG75">
            <v>134400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746227.80674639286</v>
          </cell>
          <cell r="AU75">
            <v>161056.62558139538</v>
          </cell>
          <cell r="AV75">
            <v>159360.25</v>
          </cell>
          <cell r="AW75">
            <v>0</v>
          </cell>
          <cell r="AX75">
            <v>1066644.6823277883</v>
          </cell>
          <cell r="AY75">
            <v>1041684.4323277883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1066644.6823277883</v>
          </cell>
          <cell r="BE75">
            <v>1066644.6823277883</v>
          </cell>
          <cell r="BF75">
            <v>0</v>
          </cell>
          <cell r="BG75">
            <v>979230.25</v>
          </cell>
          <cell r="BH75">
            <v>819870</v>
          </cell>
          <cell r="BI75">
            <v>907284.43232778832</v>
          </cell>
          <cell r="BJ75">
            <v>4383.016581293663</v>
          </cell>
          <cell r="BK75">
            <v>4176.392047826087</v>
          </cell>
          <cell r="BL75">
            <v>4.9474410232901625E-2</v>
          </cell>
          <cell r="BM75">
            <v>0</v>
          </cell>
          <cell r="BN75">
            <v>0</v>
          </cell>
          <cell r="BO75">
            <v>1066644.6823277883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1568159.8837424198</v>
          </cell>
          <cell r="I76">
            <v>0</v>
          </cell>
          <cell r="J76">
            <v>0</v>
          </cell>
          <cell r="K76">
            <v>23029.999999999949</v>
          </cell>
          <cell r="L76">
            <v>0</v>
          </cell>
          <cell r="M76">
            <v>40180.00000000016</v>
          </cell>
          <cell r="N76">
            <v>0</v>
          </cell>
          <cell r="O76">
            <v>7335.5902777777819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12253.84615384616</v>
          </cell>
          <cell r="AB76">
            <v>0</v>
          </cell>
          <cell r="AC76">
            <v>110835.81285984255</v>
          </cell>
          <cell r="AD76">
            <v>0</v>
          </cell>
          <cell r="AE76">
            <v>0</v>
          </cell>
          <cell r="AF76">
            <v>0</v>
          </cell>
          <cell r="AG76">
            <v>134400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1568159.8837424198</v>
          </cell>
          <cell r="AU76">
            <v>193635.24929146661</v>
          </cell>
          <cell r="AV76">
            <v>208512</v>
          </cell>
          <cell r="AW76">
            <v>0</v>
          </cell>
          <cell r="AX76">
            <v>1970307.1330338863</v>
          </cell>
          <cell r="AY76">
            <v>1896195.1330338863</v>
          </cell>
          <cell r="AZ76">
            <v>4610</v>
          </cell>
          <cell r="BA76">
            <v>2005350</v>
          </cell>
          <cell r="BB76">
            <v>109154.86696611368</v>
          </cell>
          <cell r="BC76">
            <v>0</v>
          </cell>
          <cell r="BD76">
            <v>2079462</v>
          </cell>
          <cell r="BE76">
            <v>2079462.0000000002</v>
          </cell>
          <cell r="BF76">
            <v>0</v>
          </cell>
          <cell r="BG76">
            <v>2079462</v>
          </cell>
          <cell r="BH76">
            <v>1870950</v>
          </cell>
          <cell r="BI76">
            <v>1870950</v>
          </cell>
          <cell r="BJ76">
            <v>4301.0344827586205</v>
          </cell>
          <cell r="BK76">
            <v>4237.1172413793101</v>
          </cell>
          <cell r="BL76">
            <v>1.5085077362292511E-2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1333837.1424935525</v>
          </cell>
          <cell r="I77">
            <v>0</v>
          </cell>
          <cell r="J77">
            <v>0</v>
          </cell>
          <cell r="K77">
            <v>29399.999999999971</v>
          </cell>
          <cell r="L77">
            <v>0</v>
          </cell>
          <cell r="M77">
            <v>50020.000000000044</v>
          </cell>
          <cell r="N77">
            <v>0</v>
          </cell>
          <cell r="O77">
            <v>706.91056910569125</v>
          </cell>
          <cell r="P77">
            <v>285.77235772357693</v>
          </cell>
          <cell r="Q77">
            <v>0</v>
          </cell>
          <cell r="R77">
            <v>0</v>
          </cell>
          <cell r="S77">
            <v>516.39566395663905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18652.215189873408</v>
          </cell>
          <cell r="AB77">
            <v>0</v>
          </cell>
          <cell r="AC77">
            <v>122756.59718372313</v>
          </cell>
          <cell r="AD77">
            <v>0</v>
          </cell>
          <cell r="AE77">
            <v>5568.0000000000073</v>
          </cell>
          <cell r="AF77">
            <v>0</v>
          </cell>
          <cell r="AG77">
            <v>134400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1333837.1424935525</v>
          </cell>
          <cell r="AU77">
            <v>227905.89096438244</v>
          </cell>
          <cell r="AV77">
            <v>187219.4</v>
          </cell>
          <cell r="AW77">
            <v>0</v>
          </cell>
          <cell r="AX77">
            <v>1748962.4334579348</v>
          </cell>
          <cell r="AY77">
            <v>1696143.0334579349</v>
          </cell>
          <cell r="AZ77">
            <v>4610</v>
          </cell>
          <cell r="BA77">
            <v>1705700</v>
          </cell>
          <cell r="BB77">
            <v>9556.9665420651436</v>
          </cell>
          <cell r="BC77">
            <v>0</v>
          </cell>
          <cell r="BD77">
            <v>1758519.4</v>
          </cell>
          <cell r="BE77">
            <v>1758519.4000000004</v>
          </cell>
          <cell r="BF77">
            <v>0</v>
          </cell>
          <cell r="BG77">
            <v>1758519.4</v>
          </cell>
          <cell r="BH77">
            <v>1571300</v>
          </cell>
          <cell r="BI77">
            <v>1571300</v>
          </cell>
          <cell r="BJ77">
            <v>4246.7567567567567</v>
          </cell>
          <cell r="BK77">
            <v>4190.0918918918915</v>
          </cell>
          <cell r="BL77">
            <v>1.3523537508691756E-2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1712358.4937417228</v>
          </cell>
          <cell r="I78">
            <v>0</v>
          </cell>
          <cell r="J78">
            <v>0</v>
          </cell>
          <cell r="K78">
            <v>39200.000000000015</v>
          </cell>
          <cell r="L78">
            <v>0</v>
          </cell>
          <cell r="M78">
            <v>67239.99999999984</v>
          </cell>
          <cell r="N78">
            <v>0</v>
          </cell>
          <cell r="O78">
            <v>9869.9999999999945</v>
          </cell>
          <cell r="P78">
            <v>12539.999999999996</v>
          </cell>
          <cell r="Q78">
            <v>17800.000000000007</v>
          </cell>
          <cell r="R78">
            <v>3880.0000000000018</v>
          </cell>
          <cell r="S78">
            <v>4634.9999999999927</v>
          </cell>
          <cell r="T78">
            <v>680.00000000000091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20693.565400843883</v>
          </cell>
          <cell r="AB78">
            <v>0</v>
          </cell>
          <cell r="AC78">
            <v>116917.00892857145</v>
          </cell>
          <cell r="AD78">
            <v>0</v>
          </cell>
          <cell r="AE78">
            <v>0</v>
          </cell>
          <cell r="AF78">
            <v>0</v>
          </cell>
          <cell r="AG78">
            <v>134400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1712358.4937417228</v>
          </cell>
          <cell r="AU78">
            <v>293455.57432941522</v>
          </cell>
          <cell r="AV78">
            <v>160384.75</v>
          </cell>
          <cell r="AW78">
            <v>0</v>
          </cell>
          <cell r="AX78">
            <v>2166198.8180711381</v>
          </cell>
          <cell r="AY78">
            <v>2140214.0680711381</v>
          </cell>
          <cell r="AZ78">
            <v>4610</v>
          </cell>
          <cell r="BA78">
            <v>2189750</v>
          </cell>
          <cell r="BB78">
            <v>49535.931928861886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2055350</v>
          </cell>
          <cell r="BI78">
            <v>2055350</v>
          </cell>
          <cell r="BJ78">
            <v>4327.0526315789475</v>
          </cell>
          <cell r="BK78">
            <v>4268.5010526315791</v>
          </cell>
          <cell r="BL78">
            <v>1.3717128852825441E-2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735412.91099644511</v>
          </cell>
          <cell r="I79">
            <v>0</v>
          </cell>
          <cell r="J79">
            <v>0</v>
          </cell>
          <cell r="K79">
            <v>30870.000000000029</v>
          </cell>
          <cell r="L79">
            <v>0</v>
          </cell>
          <cell r="M79">
            <v>54120.000000000022</v>
          </cell>
          <cell r="N79">
            <v>0</v>
          </cell>
          <cell r="O79">
            <v>2819.9999999999995</v>
          </cell>
          <cell r="P79">
            <v>19664.999999999996</v>
          </cell>
          <cell r="Q79">
            <v>4004.9999999999968</v>
          </cell>
          <cell r="R79">
            <v>8730.0000000000055</v>
          </cell>
          <cell r="S79">
            <v>19055.000000000018</v>
          </cell>
          <cell r="T79">
            <v>680.00000000000057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29744.13793103446</v>
          </cell>
          <cell r="AB79">
            <v>0</v>
          </cell>
          <cell r="AC79">
            <v>77379.466666666631</v>
          </cell>
          <cell r="AD79">
            <v>0</v>
          </cell>
          <cell r="AE79">
            <v>0</v>
          </cell>
          <cell r="AF79">
            <v>0</v>
          </cell>
          <cell r="AG79">
            <v>134400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735412.91099644511</v>
          </cell>
          <cell r="AU79">
            <v>247068.60459770117</v>
          </cell>
          <cell r="AV79">
            <v>154569.5</v>
          </cell>
          <cell r="AW79">
            <v>0</v>
          </cell>
          <cell r="AX79">
            <v>1137051.0155941462</v>
          </cell>
          <cell r="AY79">
            <v>1116881.5155941462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1137051.0155941462</v>
          </cell>
          <cell r="BE79">
            <v>1137051.0155941462</v>
          </cell>
          <cell r="BF79">
            <v>0</v>
          </cell>
          <cell r="BG79">
            <v>960609.5</v>
          </cell>
          <cell r="BH79">
            <v>806040</v>
          </cell>
          <cell r="BI79">
            <v>982481.51559414621</v>
          </cell>
          <cell r="BJ79">
            <v>4816.0858607556183</v>
          </cell>
          <cell r="BK79">
            <v>4553.52478382353</v>
          </cell>
          <cell r="BL79">
            <v>5.7661062450970017E-2</v>
          </cell>
          <cell r="BM79">
            <v>0</v>
          </cell>
          <cell r="BN79">
            <v>0</v>
          </cell>
          <cell r="BO79">
            <v>1137051.0155941462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839956.90324593976</v>
          </cell>
          <cell r="I80">
            <v>0</v>
          </cell>
          <cell r="J80">
            <v>0</v>
          </cell>
          <cell r="K80">
            <v>32339.999999999971</v>
          </cell>
          <cell r="L80">
            <v>0</v>
          </cell>
          <cell r="M80">
            <v>58219.99999999992</v>
          </cell>
          <cell r="N80">
            <v>0</v>
          </cell>
          <cell r="O80">
            <v>4248.2327586206884</v>
          </cell>
          <cell r="P80">
            <v>20894.676724137924</v>
          </cell>
          <cell r="Q80">
            <v>12513.706896551746</v>
          </cell>
          <cell r="R80">
            <v>5357.9956896551748</v>
          </cell>
          <cell r="S80">
            <v>2586.0991379310308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19470.000000000051</v>
          </cell>
          <cell r="AB80">
            <v>0</v>
          </cell>
          <cell r="AC80">
            <v>72864.936399217258</v>
          </cell>
          <cell r="AD80">
            <v>0</v>
          </cell>
          <cell r="AE80">
            <v>0</v>
          </cell>
          <cell r="AF80">
            <v>0</v>
          </cell>
          <cell r="AG80">
            <v>134400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839956.90324593976</v>
          </cell>
          <cell r="AU80">
            <v>228495.64760611381</v>
          </cell>
          <cell r="AV80">
            <v>162175.5</v>
          </cell>
          <cell r="AW80">
            <v>0</v>
          </cell>
          <cell r="AX80">
            <v>1230628.0508520536</v>
          </cell>
          <cell r="AY80">
            <v>1202852.5508520536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1230628.0508520536</v>
          </cell>
          <cell r="BE80">
            <v>1230628.0508520536</v>
          </cell>
          <cell r="BF80">
            <v>0</v>
          </cell>
          <cell r="BG80">
            <v>1101905.5</v>
          </cell>
          <cell r="BH80">
            <v>939730</v>
          </cell>
          <cell r="BI80">
            <v>1068452.5508520536</v>
          </cell>
          <cell r="BJ80">
            <v>4585.6332654594571</v>
          </cell>
          <cell r="BK80">
            <v>4378.8893609442057</v>
          </cell>
          <cell r="BL80">
            <v>4.7213776707679116E-2</v>
          </cell>
          <cell r="BM80">
            <v>0</v>
          </cell>
          <cell r="BN80">
            <v>0</v>
          </cell>
          <cell r="BO80">
            <v>1230628.0508520536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584004.37049717701</v>
          </cell>
          <cell r="I81">
            <v>0</v>
          </cell>
          <cell r="J81">
            <v>0</v>
          </cell>
          <cell r="K81">
            <v>18129.999999999993</v>
          </cell>
          <cell r="L81">
            <v>0</v>
          </cell>
          <cell r="M81">
            <v>31160.000000000011</v>
          </cell>
          <cell r="N81">
            <v>0</v>
          </cell>
          <cell r="O81">
            <v>2584.9999999999986</v>
          </cell>
          <cell r="P81">
            <v>11684.99999999998</v>
          </cell>
          <cell r="Q81">
            <v>9789.9999999999654</v>
          </cell>
          <cell r="R81">
            <v>4850</v>
          </cell>
          <cell r="S81">
            <v>5150</v>
          </cell>
          <cell r="T81">
            <v>680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32958.620689655218</v>
          </cell>
          <cell r="AB81">
            <v>0</v>
          </cell>
          <cell r="AC81">
            <v>43711.123933360381</v>
          </cell>
          <cell r="AD81">
            <v>0</v>
          </cell>
          <cell r="AE81">
            <v>0</v>
          </cell>
          <cell r="AF81">
            <v>0</v>
          </cell>
          <cell r="AG81">
            <v>134400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584004.37049717701</v>
          </cell>
          <cell r="AU81">
            <v>160699.74462301555</v>
          </cell>
          <cell r="AV81">
            <v>154724.25</v>
          </cell>
          <cell r="AW81">
            <v>0</v>
          </cell>
          <cell r="AX81">
            <v>899428.36512019252</v>
          </cell>
          <cell r="AY81">
            <v>879104.11512019252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899428.36512019252</v>
          </cell>
          <cell r="BE81">
            <v>899428.36512019252</v>
          </cell>
          <cell r="BF81">
            <v>0</v>
          </cell>
          <cell r="BG81">
            <v>767144.25</v>
          </cell>
          <cell r="BH81">
            <v>612420</v>
          </cell>
          <cell r="BI81">
            <v>744704.11512019252</v>
          </cell>
          <cell r="BJ81">
            <v>4596.9389822234107</v>
          </cell>
          <cell r="BK81">
            <v>4384.5466987654318</v>
          </cell>
          <cell r="BL81">
            <v>4.8441104189352747E-2</v>
          </cell>
          <cell r="BM81">
            <v>0</v>
          </cell>
          <cell r="BN81">
            <v>0</v>
          </cell>
          <cell r="BO81">
            <v>899428.36512019252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612844.09249703761</v>
          </cell>
          <cell r="I82">
            <v>0</v>
          </cell>
          <cell r="J82">
            <v>0</v>
          </cell>
          <cell r="K82">
            <v>36749.999999999978</v>
          </cell>
          <cell r="L82">
            <v>0</v>
          </cell>
          <cell r="M82">
            <v>61499.999999999964</v>
          </cell>
          <cell r="N82">
            <v>0</v>
          </cell>
          <cell r="O82">
            <v>1175.0000000000018</v>
          </cell>
          <cell r="P82">
            <v>1425.0000000000023</v>
          </cell>
          <cell r="Q82">
            <v>889.99999999999682</v>
          </cell>
          <cell r="R82">
            <v>35890.000000000015</v>
          </cell>
          <cell r="S82">
            <v>36050</v>
          </cell>
          <cell r="T82">
            <v>6799.9999999999991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25075</v>
          </cell>
          <cell r="AB82">
            <v>0</v>
          </cell>
          <cell r="AC82">
            <v>75727.297846403904</v>
          </cell>
          <cell r="AD82">
            <v>0</v>
          </cell>
          <cell r="AE82">
            <v>0</v>
          </cell>
          <cell r="AF82">
            <v>0</v>
          </cell>
          <cell r="AG82">
            <v>134400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612844.09249703761</v>
          </cell>
          <cell r="AU82">
            <v>281282.29784640385</v>
          </cell>
          <cell r="AV82">
            <v>157958.75</v>
          </cell>
          <cell r="AW82">
            <v>0</v>
          </cell>
          <cell r="AX82">
            <v>1052085.1403434414</v>
          </cell>
          <cell r="AY82">
            <v>1028526.3903434414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1052085.1403434414</v>
          </cell>
          <cell r="BE82">
            <v>1052085.1403434416</v>
          </cell>
          <cell r="BF82">
            <v>0</v>
          </cell>
          <cell r="BG82">
            <v>807258.75</v>
          </cell>
          <cell r="BH82">
            <v>649300</v>
          </cell>
          <cell r="BI82">
            <v>894126.3903434414</v>
          </cell>
          <cell r="BJ82">
            <v>5259.5670020202433</v>
          </cell>
          <cell r="BK82">
            <v>5596.0664217647054</v>
          </cell>
          <cell r="BL82">
            <v>-6.0131419890893267E-2</v>
          </cell>
          <cell r="BM82">
            <v>6.5131419890893272E-2</v>
          </cell>
          <cell r="BN82">
            <v>61961.557815058564</v>
          </cell>
          <cell r="BO82">
            <v>1114046.6981585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850771.79899588751</v>
          </cell>
          <cell r="I83">
            <v>0</v>
          </cell>
          <cell r="J83">
            <v>0</v>
          </cell>
          <cell r="K83">
            <v>52920.000000000029</v>
          </cell>
          <cell r="L83">
            <v>0</v>
          </cell>
          <cell r="M83">
            <v>91840.000000000073</v>
          </cell>
          <cell r="N83">
            <v>0</v>
          </cell>
          <cell r="O83">
            <v>2350</v>
          </cell>
          <cell r="P83">
            <v>3419.9999999999968</v>
          </cell>
          <cell r="Q83">
            <v>1335.0000000000041</v>
          </cell>
          <cell r="R83">
            <v>55774.999999999956</v>
          </cell>
          <cell r="S83">
            <v>37080.000000000015</v>
          </cell>
          <cell r="T83">
            <v>10879.999999999995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8549.8245614035059</v>
          </cell>
          <cell r="AB83">
            <v>0</v>
          </cell>
          <cell r="AC83">
            <v>129683.99721771391</v>
          </cell>
          <cell r="AD83">
            <v>0</v>
          </cell>
          <cell r="AE83">
            <v>0</v>
          </cell>
          <cell r="AF83">
            <v>0</v>
          </cell>
          <cell r="AG83">
            <v>134400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850771.79899588751</v>
          </cell>
          <cell r="AU83">
            <v>393833.82177911745</v>
          </cell>
          <cell r="AV83">
            <v>161667.25</v>
          </cell>
          <cell r="AW83">
            <v>0</v>
          </cell>
          <cell r="AX83">
            <v>1406272.8707750048</v>
          </cell>
          <cell r="AY83">
            <v>1379005.6207750048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1406272.8707750048</v>
          </cell>
          <cell r="BE83">
            <v>1406272.8707750051</v>
          </cell>
          <cell r="BF83">
            <v>0</v>
          </cell>
          <cell r="BG83">
            <v>1115227.25</v>
          </cell>
          <cell r="BH83">
            <v>953560</v>
          </cell>
          <cell r="BI83">
            <v>1244605.6207750048</v>
          </cell>
          <cell r="BJ83">
            <v>5273.7526304025632</v>
          </cell>
          <cell r="BK83">
            <v>5114.7680805084747</v>
          </cell>
          <cell r="BL83">
            <v>3.1083432795311301E-2</v>
          </cell>
          <cell r="BM83">
            <v>0</v>
          </cell>
          <cell r="BN83">
            <v>0</v>
          </cell>
          <cell r="BO83">
            <v>1406272.8707750048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742622.84149641031</v>
          </cell>
          <cell r="I84">
            <v>0</v>
          </cell>
          <cell r="J84">
            <v>0</v>
          </cell>
          <cell r="K84">
            <v>64679.999999999985</v>
          </cell>
          <cell r="L84">
            <v>0</v>
          </cell>
          <cell r="M84">
            <v>109880.00000000003</v>
          </cell>
          <cell r="N84">
            <v>0</v>
          </cell>
          <cell r="O84">
            <v>236.14634146341439</v>
          </cell>
          <cell r="P84">
            <v>0</v>
          </cell>
          <cell r="Q84">
            <v>5366.0487804878085</v>
          </cell>
          <cell r="R84">
            <v>1462.0975609756083</v>
          </cell>
          <cell r="S84">
            <v>28463.170731707291</v>
          </cell>
          <cell r="T84">
            <v>91564.487804878067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37981.25</v>
          </cell>
          <cell r="AB84">
            <v>0</v>
          </cell>
          <cell r="AC84">
            <v>98030.250000000073</v>
          </cell>
          <cell r="AD84">
            <v>0</v>
          </cell>
          <cell r="AE84">
            <v>3494.4000000000074</v>
          </cell>
          <cell r="AF84">
            <v>0</v>
          </cell>
          <cell r="AG84">
            <v>134400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742622.84149641031</v>
          </cell>
          <cell r="AU84">
            <v>441157.85121951229</v>
          </cell>
          <cell r="AV84">
            <v>156713.5</v>
          </cell>
          <cell r="AW84">
            <v>0</v>
          </cell>
          <cell r="AX84">
            <v>1340494.1927159226</v>
          </cell>
          <cell r="AY84">
            <v>1318180.6927159226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1340494.1927159226</v>
          </cell>
          <cell r="BE84">
            <v>1340494.1927159224</v>
          </cell>
          <cell r="BF84">
            <v>0</v>
          </cell>
          <cell r="BG84">
            <v>971973.5</v>
          </cell>
          <cell r="BH84">
            <v>815260</v>
          </cell>
          <cell r="BI84">
            <v>1183780.6927159226</v>
          </cell>
          <cell r="BJ84">
            <v>5746.5082170675851</v>
          </cell>
          <cell r="BK84">
            <v>5453.64152184466</v>
          </cell>
          <cell r="BL84">
            <v>5.3701126861720225E-2</v>
          </cell>
          <cell r="BM84">
            <v>0</v>
          </cell>
          <cell r="BN84">
            <v>0</v>
          </cell>
          <cell r="BO84">
            <v>1340494.1927159226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1319417.2814936221</v>
          </cell>
          <cell r="I85">
            <v>0</v>
          </cell>
          <cell r="J85">
            <v>0</v>
          </cell>
          <cell r="K85">
            <v>72520.000000000087</v>
          </cell>
          <cell r="L85">
            <v>0</v>
          </cell>
          <cell r="M85">
            <v>124639.99999999985</v>
          </cell>
          <cell r="N85">
            <v>0</v>
          </cell>
          <cell r="O85">
            <v>7108.2644628099215</v>
          </cell>
          <cell r="P85">
            <v>13793.057851239702</v>
          </cell>
          <cell r="Q85">
            <v>32304.793388429833</v>
          </cell>
          <cell r="R85">
            <v>12714.21487603306</v>
          </cell>
          <cell r="S85">
            <v>25962.809917355389</v>
          </cell>
          <cell r="T85">
            <v>84331.2396694216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17600.125391849539</v>
          </cell>
          <cell r="AB85">
            <v>0</v>
          </cell>
          <cell r="AC85">
            <v>141115.76470588226</v>
          </cell>
          <cell r="AD85">
            <v>0</v>
          </cell>
          <cell r="AE85">
            <v>1958.4000000000069</v>
          </cell>
          <cell r="AF85">
            <v>0</v>
          </cell>
          <cell r="AG85">
            <v>134400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1319417.2814936221</v>
          </cell>
          <cell r="AU85">
            <v>534048.67026302125</v>
          </cell>
          <cell r="AV85">
            <v>169893</v>
          </cell>
          <cell r="AW85">
            <v>0</v>
          </cell>
          <cell r="AX85">
            <v>2023358.9517566434</v>
          </cell>
          <cell r="AY85">
            <v>1987865.9517566434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2023358.9517566434</v>
          </cell>
          <cell r="BE85">
            <v>2023358.9517566434</v>
          </cell>
          <cell r="BF85">
            <v>0</v>
          </cell>
          <cell r="BG85">
            <v>1722753</v>
          </cell>
          <cell r="BH85">
            <v>1552860</v>
          </cell>
          <cell r="BI85">
            <v>1853465.9517566434</v>
          </cell>
          <cell r="BJ85">
            <v>5064.1146222859106</v>
          </cell>
          <cell r="BK85">
            <v>4891.6067120218577</v>
          </cell>
          <cell r="BL85">
            <v>3.5266103842749433E-2</v>
          </cell>
          <cell r="BM85">
            <v>0</v>
          </cell>
          <cell r="BN85">
            <v>0</v>
          </cell>
          <cell r="BO85">
            <v>2023358.9517566434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753437.73724635807</v>
          </cell>
          <cell r="I86">
            <v>0</v>
          </cell>
          <cell r="J86">
            <v>0</v>
          </cell>
          <cell r="K86">
            <v>12739.999999999991</v>
          </cell>
          <cell r="L86">
            <v>0</v>
          </cell>
          <cell r="M86">
            <v>22139.999999999931</v>
          </cell>
          <cell r="N86">
            <v>0</v>
          </cell>
          <cell r="O86">
            <v>2349.9999999999995</v>
          </cell>
          <cell r="P86">
            <v>284.99999999999994</v>
          </cell>
          <cell r="Q86">
            <v>4449.9999999999991</v>
          </cell>
          <cell r="R86">
            <v>1939.9999999999957</v>
          </cell>
          <cell r="S86">
            <v>1029.9999999999998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2032.5824175824198</v>
          </cell>
          <cell r="AB86">
            <v>0</v>
          </cell>
          <cell r="AC86">
            <v>66566.500000000058</v>
          </cell>
          <cell r="AD86">
            <v>0</v>
          </cell>
          <cell r="AE86">
            <v>0</v>
          </cell>
          <cell r="AF86">
            <v>0</v>
          </cell>
          <cell r="AG86">
            <v>134400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753437.73724635807</v>
          </cell>
          <cell r="AU86">
            <v>113534.08241758239</v>
          </cell>
          <cell r="AV86">
            <v>157507</v>
          </cell>
          <cell r="AW86">
            <v>0</v>
          </cell>
          <cell r="AX86">
            <v>1024478.8196639405</v>
          </cell>
          <cell r="AY86">
            <v>1001371.8196639405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1024478.8196639405</v>
          </cell>
          <cell r="BE86">
            <v>1024478.8196639405</v>
          </cell>
          <cell r="BF86">
            <v>0</v>
          </cell>
          <cell r="BG86">
            <v>986597</v>
          </cell>
          <cell r="BH86">
            <v>829090</v>
          </cell>
          <cell r="BI86">
            <v>866971.81966394046</v>
          </cell>
          <cell r="BJ86">
            <v>4148.1905247078494</v>
          </cell>
          <cell r="BK86">
            <v>3996.398546411483</v>
          </cell>
          <cell r="BL86">
            <v>3.798219234982609E-2</v>
          </cell>
          <cell r="BM86">
            <v>0</v>
          </cell>
          <cell r="BN86">
            <v>0</v>
          </cell>
          <cell r="BO86">
            <v>1024478.8196639405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475855.41299769981</v>
          </cell>
          <cell r="I87">
            <v>0</v>
          </cell>
          <cell r="J87">
            <v>0</v>
          </cell>
          <cell r="K87">
            <v>11269.999999999984</v>
          </cell>
          <cell r="L87">
            <v>0</v>
          </cell>
          <cell r="M87">
            <v>18859.999999999975</v>
          </cell>
          <cell r="N87">
            <v>0</v>
          </cell>
          <cell r="O87">
            <v>0</v>
          </cell>
          <cell r="P87">
            <v>1710.0000000000016</v>
          </cell>
          <cell r="Q87">
            <v>1334.9999999999984</v>
          </cell>
          <cell r="R87">
            <v>2425.0000000000014</v>
          </cell>
          <cell r="S87">
            <v>1544.9999999999982</v>
          </cell>
          <cell r="T87">
            <v>2039.9999999999975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15404.83516483518</v>
          </cell>
          <cell r="AB87">
            <v>0</v>
          </cell>
          <cell r="AC87">
            <v>32594.659546061412</v>
          </cell>
          <cell r="AD87">
            <v>0</v>
          </cell>
          <cell r="AE87">
            <v>0</v>
          </cell>
          <cell r="AF87">
            <v>0</v>
          </cell>
          <cell r="AG87">
            <v>134400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475855.41299769981</v>
          </cell>
          <cell r="AU87">
            <v>87184.494710896543</v>
          </cell>
          <cell r="AV87">
            <v>152336</v>
          </cell>
          <cell r="AW87">
            <v>0</v>
          </cell>
          <cell r="AX87">
            <v>715375.90770859632</v>
          </cell>
          <cell r="AY87">
            <v>697439.90770859632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715375.90770859632</v>
          </cell>
          <cell r="BE87">
            <v>715375.90770859644</v>
          </cell>
          <cell r="BF87">
            <v>0</v>
          </cell>
          <cell r="BG87">
            <v>626456</v>
          </cell>
          <cell r="BH87">
            <v>474120</v>
          </cell>
          <cell r="BI87">
            <v>563039.90770859632</v>
          </cell>
          <cell r="BJ87">
            <v>4265.4538462772452</v>
          </cell>
          <cell r="BK87">
            <v>4002.063246969697</v>
          </cell>
          <cell r="BL87">
            <v>6.5813702346404365E-2</v>
          </cell>
          <cell r="BM87">
            <v>0</v>
          </cell>
          <cell r="BN87">
            <v>0</v>
          </cell>
          <cell r="BO87">
            <v>715375.90770859632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1243713.0112439881</v>
          </cell>
          <cell r="I88">
            <v>0</v>
          </cell>
          <cell r="J88">
            <v>0</v>
          </cell>
          <cell r="K88">
            <v>22050.000000000058</v>
          </cell>
          <cell r="L88">
            <v>0</v>
          </cell>
          <cell r="M88">
            <v>40999.999999999985</v>
          </cell>
          <cell r="N88">
            <v>0</v>
          </cell>
          <cell r="O88">
            <v>945.48104956267991</v>
          </cell>
          <cell r="P88">
            <v>5446.5743440233236</v>
          </cell>
          <cell r="Q88">
            <v>895.18950437317721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7080.0000000000055</v>
          </cell>
          <cell r="AB88">
            <v>0</v>
          </cell>
          <cell r="AC88">
            <v>63744.533527696796</v>
          </cell>
          <cell r="AD88">
            <v>0</v>
          </cell>
          <cell r="AE88">
            <v>0</v>
          </cell>
          <cell r="AF88">
            <v>0</v>
          </cell>
          <cell r="AG88">
            <v>134400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1243713.0112439881</v>
          </cell>
          <cell r="AU88">
            <v>141161.77842565603</v>
          </cell>
          <cell r="AV88">
            <v>168378</v>
          </cell>
          <cell r="AW88">
            <v>0</v>
          </cell>
          <cell r="AX88">
            <v>1553252.7896696441</v>
          </cell>
          <cell r="AY88">
            <v>1519274.7896696441</v>
          </cell>
          <cell r="AZ88">
            <v>4610</v>
          </cell>
          <cell r="BA88">
            <v>1590450</v>
          </cell>
          <cell r="BB88">
            <v>71175.210330355912</v>
          </cell>
          <cell r="BC88">
            <v>0</v>
          </cell>
          <cell r="BD88">
            <v>1624428</v>
          </cell>
          <cell r="BE88">
            <v>1624427.9999999998</v>
          </cell>
          <cell r="BF88">
            <v>0</v>
          </cell>
          <cell r="BG88">
            <v>1624428</v>
          </cell>
          <cell r="BH88">
            <v>1456050</v>
          </cell>
          <cell r="BI88">
            <v>1456050</v>
          </cell>
          <cell r="BJ88">
            <v>4220.434782608696</v>
          </cell>
          <cell r="BK88">
            <v>4162.579710144928</v>
          </cell>
          <cell r="BL88">
            <v>1.389885035060474E-2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515510.03074750811</v>
          </cell>
          <cell r="I89">
            <v>0</v>
          </cell>
          <cell r="J89">
            <v>0</v>
          </cell>
          <cell r="K89">
            <v>10780.000000000011</v>
          </cell>
          <cell r="L89">
            <v>0</v>
          </cell>
          <cell r="M89">
            <v>18040.000000000018</v>
          </cell>
          <cell r="N89">
            <v>0</v>
          </cell>
          <cell r="O89">
            <v>1879.9999999999986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4821.1428571428532</v>
          </cell>
          <cell r="AB89">
            <v>0</v>
          </cell>
          <cell r="AC89">
            <v>42941.228178451769</v>
          </cell>
          <cell r="AD89">
            <v>0</v>
          </cell>
          <cell r="AE89">
            <v>0</v>
          </cell>
          <cell r="AF89">
            <v>0</v>
          </cell>
          <cell r="AG89">
            <v>134400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515510.03074750811</v>
          </cell>
          <cell r="AU89">
            <v>78462.371035594653</v>
          </cell>
          <cell r="AV89">
            <v>138916.95000000001</v>
          </cell>
          <cell r="AW89">
            <v>0</v>
          </cell>
          <cell r="AX89">
            <v>732889.35178310284</v>
          </cell>
          <cell r="AY89">
            <v>728372.40178310289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732889.35178310284</v>
          </cell>
          <cell r="BE89">
            <v>732889.35178310284</v>
          </cell>
          <cell r="BF89">
            <v>0</v>
          </cell>
          <cell r="BG89">
            <v>663746.94999999995</v>
          </cell>
          <cell r="BH89">
            <v>524830</v>
          </cell>
          <cell r="BI89">
            <v>593972.40178310289</v>
          </cell>
          <cell r="BJ89">
            <v>4153.6531593223981</v>
          </cell>
          <cell r="BK89">
            <v>4156.4644244755254</v>
          </cell>
          <cell r="BL89">
            <v>-6.7635972933464592E-4</v>
          </cell>
          <cell r="BM89">
            <v>5.6763597293346462E-3</v>
          </cell>
          <cell r="BN89">
            <v>3373.8829803972121</v>
          </cell>
          <cell r="BO89">
            <v>736263.23476350005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1589789.6752423153</v>
          </cell>
          <cell r="I90">
            <v>0</v>
          </cell>
          <cell r="J90">
            <v>0</v>
          </cell>
          <cell r="K90">
            <v>22050.000000000084</v>
          </cell>
          <cell r="L90">
            <v>0</v>
          </cell>
          <cell r="M90">
            <v>37720.000000000095</v>
          </cell>
          <cell r="N90">
            <v>0</v>
          </cell>
          <cell r="O90">
            <v>2355.3409090909063</v>
          </cell>
          <cell r="P90">
            <v>571.29545454545496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5449.0052356021079</v>
          </cell>
          <cell r="AB90">
            <v>0</v>
          </cell>
          <cell r="AC90">
            <v>105506.47058823513</v>
          </cell>
          <cell r="AD90">
            <v>0</v>
          </cell>
          <cell r="AE90">
            <v>0</v>
          </cell>
          <cell r="AF90">
            <v>0</v>
          </cell>
          <cell r="AG90">
            <v>134400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1589789.6752423153</v>
          </cell>
          <cell r="AU90">
            <v>173652.11218747377</v>
          </cell>
          <cell r="AV90">
            <v>170482.25</v>
          </cell>
          <cell r="AW90">
            <v>0</v>
          </cell>
          <cell r="AX90">
            <v>1933924.0374297891</v>
          </cell>
          <cell r="AY90">
            <v>1897841.7874297891</v>
          </cell>
          <cell r="AZ90">
            <v>4610</v>
          </cell>
          <cell r="BA90">
            <v>2033010</v>
          </cell>
          <cell r="BB90">
            <v>135168.21257021092</v>
          </cell>
          <cell r="BC90">
            <v>0</v>
          </cell>
          <cell r="BD90">
            <v>2069092.25</v>
          </cell>
          <cell r="BE90">
            <v>2069092.2499999998</v>
          </cell>
          <cell r="BF90">
            <v>0</v>
          </cell>
          <cell r="BG90">
            <v>2069092.25</v>
          </cell>
          <cell r="BH90">
            <v>1898610</v>
          </cell>
          <cell r="BI90">
            <v>1898610</v>
          </cell>
          <cell r="BJ90">
            <v>4305.2380952380954</v>
          </cell>
          <cell r="BK90">
            <v>4240.3129251700684</v>
          </cell>
          <cell r="BL90">
            <v>1.5311410080760257E-2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1524900.300742629</v>
          </cell>
          <cell r="I91">
            <v>0</v>
          </cell>
          <cell r="J91">
            <v>0</v>
          </cell>
          <cell r="K91">
            <v>21560.00000000004</v>
          </cell>
          <cell r="L91">
            <v>0</v>
          </cell>
          <cell r="M91">
            <v>38539.999999999956</v>
          </cell>
          <cell r="N91">
            <v>0</v>
          </cell>
          <cell r="O91">
            <v>2115.0000000000045</v>
          </cell>
          <cell r="P91">
            <v>1424.9999999999952</v>
          </cell>
          <cell r="Q91">
            <v>4894.9999999999982</v>
          </cell>
          <cell r="R91">
            <v>2424.9999999999918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33183.822714681548</v>
          </cell>
          <cell r="AB91">
            <v>0</v>
          </cell>
          <cell r="AC91">
            <v>125778.60978080671</v>
          </cell>
          <cell r="AD91">
            <v>0</v>
          </cell>
          <cell r="AE91">
            <v>0</v>
          </cell>
          <cell r="AF91">
            <v>0</v>
          </cell>
          <cell r="AG91">
            <v>134400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1524900.300742629</v>
          </cell>
          <cell r="AU91">
            <v>229922.43249548826</v>
          </cell>
          <cell r="AV91">
            <v>158741.75</v>
          </cell>
          <cell r="AW91">
            <v>0</v>
          </cell>
          <cell r="AX91">
            <v>1913564.4832381173</v>
          </cell>
          <cell r="AY91">
            <v>1889222.7332381173</v>
          </cell>
          <cell r="AZ91">
            <v>4610</v>
          </cell>
          <cell r="BA91">
            <v>1950030</v>
          </cell>
          <cell r="BB91">
            <v>60807.266761882696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1815630</v>
          </cell>
          <cell r="BI91">
            <v>1815630</v>
          </cell>
          <cell r="BJ91">
            <v>4292.2695035460993</v>
          </cell>
          <cell r="BK91">
            <v>4228.4869976359341</v>
          </cell>
          <cell r="BL91">
            <v>1.5084001900874876E-2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591214.30099714221</v>
          </cell>
          <cell r="I92">
            <v>0</v>
          </cell>
          <cell r="J92">
            <v>0</v>
          </cell>
          <cell r="K92">
            <v>4900.0000000000036</v>
          </cell>
          <cell r="L92">
            <v>0</v>
          </cell>
          <cell r="M92">
            <v>8200.0000000000055</v>
          </cell>
          <cell r="N92">
            <v>0</v>
          </cell>
          <cell r="O92">
            <v>472.8834355828202</v>
          </cell>
          <cell r="P92">
            <v>1146.9938650306751</v>
          </cell>
          <cell r="Q92">
            <v>895.46012269938296</v>
          </cell>
          <cell r="R92">
            <v>975.95092024539485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9128.3018867924493</v>
          </cell>
          <cell r="AB92">
            <v>0</v>
          </cell>
          <cell r="AC92">
            <v>46197.719391053943</v>
          </cell>
          <cell r="AD92">
            <v>0</v>
          </cell>
          <cell r="AE92">
            <v>0</v>
          </cell>
          <cell r="AF92">
            <v>0</v>
          </cell>
          <cell r="AG92">
            <v>134400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591214.30099714221</v>
          </cell>
          <cell r="AU92">
            <v>71917.309621404682</v>
          </cell>
          <cell r="AV92">
            <v>157499.5</v>
          </cell>
          <cell r="AW92">
            <v>0</v>
          </cell>
          <cell r="AX92">
            <v>820631.11061854684</v>
          </cell>
          <cell r="AY92">
            <v>797531.61061854684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820631.11061854684</v>
          </cell>
          <cell r="BE92">
            <v>820631.11061854684</v>
          </cell>
          <cell r="BF92">
            <v>0</v>
          </cell>
          <cell r="BG92">
            <v>779139.5</v>
          </cell>
          <cell r="BH92">
            <v>621640</v>
          </cell>
          <cell r="BI92">
            <v>663131.61061854684</v>
          </cell>
          <cell r="BJ92">
            <v>4043.4854306008951</v>
          </cell>
          <cell r="BK92">
            <v>3877.2403310975606</v>
          </cell>
          <cell r="BL92">
            <v>4.287717172700365E-2</v>
          </cell>
          <cell r="BM92">
            <v>0</v>
          </cell>
          <cell r="BN92">
            <v>0</v>
          </cell>
          <cell r="BO92">
            <v>820631.11061854684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389336.246998118</v>
          </cell>
          <cell r="I93">
            <v>0</v>
          </cell>
          <cell r="J93">
            <v>0</v>
          </cell>
          <cell r="K93">
            <v>12740.000000000015</v>
          </cell>
          <cell r="L93">
            <v>0</v>
          </cell>
          <cell r="M93">
            <v>22959.999999999978</v>
          </cell>
          <cell r="N93">
            <v>0</v>
          </cell>
          <cell r="O93">
            <v>7422.4528301886739</v>
          </cell>
          <cell r="P93">
            <v>871.13207547169714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32062.482288113344</v>
          </cell>
          <cell r="AD93">
            <v>0</v>
          </cell>
          <cell r="AE93">
            <v>499.1999999999984</v>
          </cell>
          <cell r="AF93">
            <v>0</v>
          </cell>
          <cell r="AG93">
            <v>134400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389336.246998118</v>
          </cell>
          <cell r="AU93">
            <v>76555.267193773703</v>
          </cell>
          <cell r="AV93">
            <v>150967.5</v>
          </cell>
          <cell r="AW93">
            <v>0</v>
          </cell>
          <cell r="AX93">
            <v>616859.01419189177</v>
          </cell>
          <cell r="AY93">
            <v>600291.51419189177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616859.01419189177</v>
          </cell>
          <cell r="BE93">
            <v>616859.01419189177</v>
          </cell>
          <cell r="BF93">
            <v>0</v>
          </cell>
          <cell r="BG93">
            <v>514447.5</v>
          </cell>
          <cell r="BH93">
            <v>363480</v>
          </cell>
          <cell r="BI93">
            <v>465891.51419189177</v>
          </cell>
          <cell r="BJ93">
            <v>4313.81031659159</v>
          </cell>
          <cell r="BK93">
            <v>4123.9192472222221</v>
          </cell>
          <cell r="BL93">
            <v>4.6046262786856015E-2</v>
          </cell>
          <cell r="BM93">
            <v>0</v>
          </cell>
          <cell r="BN93">
            <v>0</v>
          </cell>
          <cell r="BO93">
            <v>616859.01419189177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656103.67549682851</v>
          </cell>
          <cell r="I94">
            <v>0</v>
          </cell>
          <cell r="J94">
            <v>0</v>
          </cell>
          <cell r="K94">
            <v>14209.999999999969</v>
          </cell>
          <cell r="L94">
            <v>0</v>
          </cell>
          <cell r="M94">
            <v>23779.999999999949</v>
          </cell>
          <cell r="N94">
            <v>0</v>
          </cell>
          <cell r="O94">
            <v>1410.0000000000014</v>
          </cell>
          <cell r="P94">
            <v>0</v>
          </cell>
          <cell r="Q94">
            <v>1335.0000000000014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3441.6666666666611</v>
          </cell>
          <cell r="AB94">
            <v>0</v>
          </cell>
          <cell r="AC94">
            <v>56068.23529411768</v>
          </cell>
          <cell r="AD94">
            <v>0</v>
          </cell>
          <cell r="AE94">
            <v>0</v>
          </cell>
          <cell r="AF94">
            <v>0</v>
          </cell>
          <cell r="AG94">
            <v>134400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656103.67549682851</v>
          </cell>
          <cell r="AU94">
            <v>100244.90196078426</v>
          </cell>
          <cell r="AV94">
            <v>149958.25</v>
          </cell>
          <cell r="AW94">
            <v>0</v>
          </cell>
          <cell r="AX94">
            <v>906306.82745761273</v>
          </cell>
          <cell r="AY94">
            <v>890748.57745761273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906306.82745761273</v>
          </cell>
          <cell r="BE94">
            <v>906306.82745761285</v>
          </cell>
          <cell r="BF94">
            <v>0</v>
          </cell>
          <cell r="BG94">
            <v>854578.25</v>
          </cell>
          <cell r="BH94">
            <v>704620</v>
          </cell>
          <cell r="BI94">
            <v>756348.57745761273</v>
          </cell>
          <cell r="BJ94">
            <v>4155.7614146022679</v>
          </cell>
          <cell r="BK94">
            <v>3915.6708571428571</v>
          </cell>
          <cell r="BL94">
            <v>6.1315306168148509E-2</v>
          </cell>
          <cell r="BM94">
            <v>0</v>
          </cell>
          <cell r="BN94">
            <v>0</v>
          </cell>
          <cell r="BO94">
            <v>906306.82745761273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1669098.910741932</v>
          </cell>
          <cell r="I95">
            <v>0</v>
          </cell>
          <cell r="J95">
            <v>0</v>
          </cell>
          <cell r="K95">
            <v>47040.000000000036</v>
          </cell>
          <cell r="L95">
            <v>0</v>
          </cell>
          <cell r="M95">
            <v>83639.999999999913</v>
          </cell>
          <cell r="N95">
            <v>0</v>
          </cell>
          <cell r="O95">
            <v>58877.164502164494</v>
          </cell>
          <cell r="P95">
            <v>14566.461038960986</v>
          </cell>
          <cell r="Q95">
            <v>0</v>
          </cell>
          <cell r="R95">
            <v>0</v>
          </cell>
          <cell r="S95">
            <v>516.11471861471762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10818.613861386139</v>
          </cell>
          <cell r="AB95">
            <v>0</v>
          </cell>
          <cell r="AC95">
            <v>149484.53164556963</v>
          </cell>
          <cell r="AD95">
            <v>0</v>
          </cell>
          <cell r="AE95">
            <v>5079.7714285714155</v>
          </cell>
          <cell r="AF95">
            <v>0</v>
          </cell>
          <cell r="AG95">
            <v>134400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1669098.910741932</v>
          </cell>
          <cell r="AU95">
            <v>370022.65719526738</v>
          </cell>
          <cell r="AV95">
            <v>207988</v>
          </cell>
          <cell r="AW95">
            <v>0</v>
          </cell>
          <cell r="AX95">
            <v>2247109.5679371995</v>
          </cell>
          <cell r="AY95">
            <v>2173521.5679371995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2247109.5679371995</v>
          </cell>
          <cell r="BE95">
            <v>2247109.5679371995</v>
          </cell>
          <cell r="BF95">
            <v>0</v>
          </cell>
          <cell r="BG95">
            <v>2208018</v>
          </cell>
          <cell r="BH95">
            <v>2000030</v>
          </cell>
          <cell r="BI95">
            <v>2039121.5679371995</v>
          </cell>
          <cell r="BJ95">
            <v>4404.1502547239734</v>
          </cell>
          <cell r="BK95">
            <v>4295.6310641468681</v>
          </cell>
          <cell r="BL95">
            <v>2.5262688754360635E-2</v>
          </cell>
          <cell r="BM95">
            <v>0</v>
          </cell>
          <cell r="BN95">
            <v>0</v>
          </cell>
          <cell r="BO95">
            <v>2247109.5679371995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724598.01524649747</v>
          </cell>
          <cell r="I96">
            <v>0</v>
          </cell>
          <cell r="J96">
            <v>0</v>
          </cell>
          <cell r="K96">
            <v>11269.99999999996</v>
          </cell>
          <cell r="L96">
            <v>0</v>
          </cell>
          <cell r="M96">
            <v>20499.999999999949</v>
          </cell>
          <cell r="N96">
            <v>0</v>
          </cell>
          <cell r="O96">
            <v>0</v>
          </cell>
          <cell r="P96">
            <v>1709.9999999999991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3407.7586206896499</v>
          </cell>
          <cell r="AB96">
            <v>0</v>
          </cell>
          <cell r="AC96">
            <v>44336.184971098271</v>
          </cell>
          <cell r="AD96">
            <v>0</v>
          </cell>
          <cell r="AE96">
            <v>0</v>
          </cell>
          <cell r="AF96">
            <v>0</v>
          </cell>
          <cell r="AG96">
            <v>134400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724598.01524649747</v>
          </cell>
          <cell r="AU96">
            <v>81223.943591787829</v>
          </cell>
          <cell r="AV96">
            <v>156098.25</v>
          </cell>
          <cell r="AW96">
            <v>0</v>
          </cell>
          <cell r="AX96">
            <v>961920.2088382853</v>
          </cell>
          <cell r="AY96">
            <v>940221.9588382853</v>
          </cell>
          <cell r="AZ96">
            <v>4610</v>
          </cell>
          <cell r="BA96">
            <v>926610</v>
          </cell>
          <cell r="BB96">
            <v>0</v>
          </cell>
          <cell r="BC96">
            <v>0</v>
          </cell>
          <cell r="BD96">
            <v>961920.2088382853</v>
          </cell>
          <cell r="BE96">
            <v>961920.20883828541</v>
          </cell>
          <cell r="BF96">
            <v>0</v>
          </cell>
          <cell r="BG96">
            <v>948308.25</v>
          </cell>
          <cell r="BH96">
            <v>792210</v>
          </cell>
          <cell r="BI96">
            <v>805821.9588382853</v>
          </cell>
          <cell r="BJ96">
            <v>4009.0644718322651</v>
          </cell>
          <cell r="BK96">
            <v>3904.3718507462686</v>
          </cell>
          <cell r="BL96">
            <v>2.6814203433514129E-2</v>
          </cell>
          <cell r="BM96">
            <v>0</v>
          </cell>
          <cell r="BN96">
            <v>0</v>
          </cell>
          <cell r="BO96">
            <v>961920.2088382853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638078.84924691566</v>
          </cell>
          <cell r="I97">
            <v>0</v>
          </cell>
          <cell r="J97">
            <v>0</v>
          </cell>
          <cell r="K97">
            <v>18619.999999999985</v>
          </cell>
          <cell r="L97">
            <v>0</v>
          </cell>
          <cell r="M97">
            <v>31159.999999999978</v>
          </cell>
          <cell r="N97">
            <v>0</v>
          </cell>
          <cell r="O97">
            <v>20914.999999999993</v>
          </cell>
          <cell r="P97">
            <v>2280.0000000000027</v>
          </cell>
          <cell r="Q97">
            <v>0</v>
          </cell>
          <cell r="R97">
            <v>9215.0000000000364</v>
          </cell>
          <cell r="S97">
            <v>1545.0000000000016</v>
          </cell>
          <cell r="T97">
            <v>679.99999999999955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26776.923076923031</v>
          </cell>
          <cell r="AB97">
            <v>0</v>
          </cell>
          <cell r="AC97">
            <v>66984.584273283937</v>
          </cell>
          <cell r="AD97">
            <v>0</v>
          </cell>
          <cell r="AE97">
            <v>0</v>
          </cell>
          <cell r="AF97">
            <v>0</v>
          </cell>
          <cell r="AG97">
            <v>134400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638078.84924691566</v>
          </cell>
          <cell r="AU97">
            <v>178176.50735020696</v>
          </cell>
          <cell r="AV97">
            <v>154214.75</v>
          </cell>
          <cell r="AW97">
            <v>0</v>
          </cell>
          <cell r="AX97">
            <v>970470.10659712262</v>
          </cell>
          <cell r="AY97">
            <v>950655.35659712262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970470.10659712262</v>
          </cell>
          <cell r="BE97">
            <v>970470.10659712262</v>
          </cell>
          <cell r="BF97">
            <v>0</v>
          </cell>
          <cell r="BG97">
            <v>835784.75</v>
          </cell>
          <cell r="BH97">
            <v>681570</v>
          </cell>
          <cell r="BI97">
            <v>816255.35659712262</v>
          </cell>
          <cell r="BJ97">
            <v>4611.6121841645345</v>
          </cell>
          <cell r="BK97">
            <v>4276.0371785310736</v>
          </cell>
          <cell r="BL97">
            <v>7.8478037403018883E-2</v>
          </cell>
          <cell r="BM97">
            <v>0</v>
          </cell>
          <cell r="BN97">
            <v>0</v>
          </cell>
          <cell r="BO97">
            <v>970470.10659712262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753437.73724635807</v>
          </cell>
          <cell r="I98">
            <v>0</v>
          </cell>
          <cell r="J98">
            <v>0</v>
          </cell>
          <cell r="K98">
            <v>20090.000000000025</v>
          </cell>
          <cell r="L98">
            <v>0</v>
          </cell>
          <cell r="M98">
            <v>33620.000000000044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969.99999999999977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688.88268156424579</v>
          </cell>
          <cell r="AB98">
            <v>0</v>
          </cell>
          <cell r="AC98">
            <v>58572.147567278487</v>
          </cell>
          <cell r="AD98">
            <v>0</v>
          </cell>
          <cell r="AE98">
            <v>0</v>
          </cell>
          <cell r="AF98">
            <v>0</v>
          </cell>
          <cell r="AG98">
            <v>134400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753437.73724635807</v>
          </cell>
          <cell r="AU98">
            <v>113941.03024884281</v>
          </cell>
          <cell r="AV98">
            <v>138465.9</v>
          </cell>
          <cell r="AW98">
            <v>0</v>
          </cell>
          <cell r="AX98">
            <v>1005844.6674952009</v>
          </cell>
          <cell r="AY98">
            <v>1001778.7674952009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1005844.6674952009</v>
          </cell>
          <cell r="BE98">
            <v>1005844.6674952008</v>
          </cell>
          <cell r="BF98">
            <v>0</v>
          </cell>
          <cell r="BG98">
            <v>967555.9</v>
          </cell>
          <cell r="BH98">
            <v>829090</v>
          </cell>
          <cell r="BI98">
            <v>867378.76749520085</v>
          </cell>
          <cell r="BJ98">
            <v>4150.1376435177071</v>
          </cell>
          <cell r="BK98">
            <v>4019.2608698564591</v>
          </cell>
          <cell r="BL98">
            <v>3.2562398385930627E-2</v>
          </cell>
          <cell r="BM98">
            <v>0</v>
          </cell>
          <cell r="BN98">
            <v>0</v>
          </cell>
          <cell r="BO98">
            <v>1005844.6674952009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1139169.0189944934</v>
          </cell>
          <cell r="I99">
            <v>0</v>
          </cell>
          <cell r="J99">
            <v>0</v>
          </cell>
          <cell r="K99">
            <v>37239.999999999993</v>
          </cell>
          <cell r="L99">
            <v>0</v>
          </cell>
          <cell r="M99">
            <v>64780</v>
          </cell>
          <cell r="N99">
            <v>0</v>
          </cell>
          <cell r="O99">
            <v>43417.188498402553</v>
          </cell>
          <cell r="P99">
            <v>1726.3897763578248</v>
          </cell>
          <cell r="Q99">
            <v>0</v>
          </cell>
          <cell r="R99">
            <v>489.64856230031984</v>
          </cell>
          <cell r="S99">
            <v>519.93610223642213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5503.7638376383711</v>
          </cell>
          <cell r="AB99">
            <v>0</v>
          </cell>
          <cell r="AC99">
            <v>110903.41164453524</v>
          </cell>
          <cell r="AD99">
            <v>0</v>
          </cell>
          <cell r="AE99">
            <v>0</v>
          </cell>
          <cell r="AF99">
            <v>0</v>
          </cell>
          <cell r="AG99">
            <v>134400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1139169.0189944934</v>
          </cell>
          <cell r="AU99">
            <v>264580.33842147072</v>
          </cell>
          <cell r="AV99">
            <v>168587.5</v>
          </cell>
          <cell r="AW99">
            <v>0</v>
          </cell>
          <cell r="AX99">
            <v>1572336.8574159641</v>
          </cell>
          <cell r="AY99">
            <v>1538149.3574159641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1572336.8574159641</v>
          </cell>
          <cell r="BE99">
            <v>1572336.8574159639</v>
          </cell>
          <cell r="BF99">
            <v>0</v>
          </cell>
          <cell r="BG99">
            <v>1490947.5</v>
          </cell>
          <cell r="BH99">
            <v>1322360</v>
          </cell>
          <cell r="BI99">
            <v>1403749.3574159641</v>
          </cell>
          <cell r="BJ99">
            <v>4442.244801949254</v>
          </cell>
          <cell r="BK99">
            <v>4231.5174515822782</v>
          </cell>
          <cell r="BL99">
            <v>4.9799475667571487E-2</v>
          </cell>
          <cell r="BM99">
            <v>0</v>
          </cell>
          <cell r="BN99">
            <v>0</v>
          </cell>
          <cell r="BO99">
            <v>1572336.8574159641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648893.74499686342</v>
          </cell>
          <cell r="I100">
            <v>0</v>
          </cell>
          <cell r="J100">
            <v>0</v>
          </cell>
          <cell r="K100">
            <v>24500.000000000022</v>
          </cell>
          <cell r="L100">
            <v>0</v>
          </cell>
          <cell r="M100">
            <v>41000.000000000036</v>
          </cell>
          <cell r="N100">
            <v>0</v>
          </cell>
          <cell r="O100">
            <v>0</v>
          </cell>
          <cell r="P100">
            <v>285.00000000000023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2124</v>
          </cell>
          <cell r="AB100">
            <v>0</v>
          </cell>
          <cell r="AC100">
            <v>42604.137931034529</v>
          </cell>
          <cell r="AD100">
            <v>0</v>
          </cell>
          <cell r="AE100">
            <v>0</v>
          </cell>
          <cell r="AF100">
            <v>0</v>
          </cell>
          <cell r="AG100">
            <v>134400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648893.74499686342</v>
          </cell>
          <cell r="AU100">
            <v>110513.13793103458</v>
          </cell>
          <cell r="AV100">
            <v>153108.5</v>
          </cell>
          <cell r="AW100">
            <v>0</v>
          </cell>
          <cell r="AX100">
            <v>912515.38292789797</v>
          </cell>
          <cell r="AY100">
            <v>893806.88292789797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912515.38292789797</v>
          </cell>
          <cell r="BE100">
            <v>912515.38292789797</v>
          </cell>
          <cell r="BF100">
            <v>0</v>
          </cell>
          <cell r="BG100">
            <v>848508.5</v>
          </cell>
          <cell r="BH100">
            <v>695400</v>
          </cell>
          <cell r="BI100">
            <v>759406.88292789797</v>
          </cell>
          <cell r="BJ100">
            <v>4218.927127377211</v>
          </cell>
          <cell r="BK100">
            <v>4107.3662833333328</v>
          </cell>
          <cell r="BL100">
            <v>2.7161162737436947E-2</v>
          </cell>
          <cell r="BM100">
            <v>0</v>
          </cell>
          <cell r="BN100">
            <v>0</v>
          </cell>
          <cell r="BO100">
            <v>912515.38292789797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385731.28174813546</v>
          </cell>
          <cell r="I101">
            <v>0</v>
          </cell>
          <cell r="J101">
            <v>0</v>
          </cell>
          <cell r="K101">
            <v>7840.0000000000091</v>
          </cell>
          <cell r="L101">
            <v>0</v>
          </cell>
          <cell r="M101">
            <v>13120.000000000015</v>
          </cell>
          <cell r="N101">
            <v>0</v>
          </cell>
          <cell r="O101">
            <v>0</v>
          </cell>
          <cell r="P101">
            <v>855.00000000000023</v>
          </cell>
          <cell r="Q101">
            <v>1335.0000000000005</v>
          </cell>
          <cell r="R101">
            <v>484.99999999999977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678.81720430107453</v>
          </cell>
          <cell r="AB101">
            <v>0</v>
          </cell>
          <cell r="AC101">
            <v>32673.214285714294</v>
          </cell>
          <cell r="AD101">
            <v>0</v>
          </cell>
          <cell r="AE101">
            <v>0</v>
          </cell>
          <cell r="AF101">
            <v>0</v>
          </cell>
          <cell r="AG101">
            <v>134400</v>
          </cell>
          <cell r="AH101">
            <v>32628.57142857142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385731.28174813546</v>
          </cell>
          <cell r="AU101">
            <v>56987.03149001539</v>
          </cell>
          <cell r="AV101">
            <v>185834.82142857142</v>
          </cell>
          <cell r="AW101">
            <v>0</v>
          </cell>
          <cell r="AX101">
            <v>628553.13466672227</v>
          </cell>
          <cell r="AY101">
            <v>609746.88466672227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628553.13466672227</v>
          </cell>
          <cell r="BE101">
            <v>628553.13466672227</v>
          </cell>
          <cell r="BF101">
            <v>0</v>
          </cell>
          <cell r="BG101">
            <v>512076.25</v>
          </cell>
          <cell r="BH101">
            <v>326241.42857142858</v>
          </cell>
          <cell r="BI101">
            <v>442718.31323815085</v>
          </cell>
          <cell r="BJ101">
            <v>4137.5543293285127</v>
          </cell>
          <cell r="BK101">
            <v>3774.0485053404541</v>
          </cell>
          <cell r="BL101">
            <v>9.6317210410433521E-2</v>
          </cell>
          <cell r="BM101">
            <v>0</v>
          </cell>
          <cell r="BN101">
            <v>0</v>
          </cell>
          <cell r="BO101">
            <v>628553.13466672227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483065.34349766496</v>
          </cell>
          <cell r="I102">
            <v>0</v>
          </cell>
          <cell r="J102">
            <v>0</v>
          </cell>
          <cell r="K102">
            <v>11759.99999999998</v>
          </cell>
          <cell r="L102">
            <v>0</v>
          </cell>
          <cell r="M102">
            <v>20499.999999999949</v>
          </cell>
          <cell r="N102">
            <v>0</v>
          </cell>
          <cell r="O102">
            <v>2819.9999999999982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2062.4347826086932</v>
          </cell>
          <cell r="AB102">
            <v>0</v>
          </cell>
          <cell r="AC102">
            <v>53893.124999999985</v>
          </cell>
          <cell r="AD102">
            <v>0</v>
          </cell>
          <cell r="AE102">
            <v>0</v>
          </cell>
          <cell r="AF102">
            <v>0</v>
          </cell>
          <cell r="AG102">
            <v>134400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483065.34349766496</v>
          </cell>
          <cell r="AU102">
            <v>91035.559782608616</v>
          </cell>
          <cell r="AV102">
            <v>136561.75</v>
          </cell>
          <cell r="AW102">
            <v>0</v>
          </cell>
          <cell r="AX102">
            <v>710662.65328027355</v>
          </cell>
          <cell r="AY102">
            <v>708500.90328027355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710662.65328027355</v>
          </cell>
          <cell r="BE102">
            <v>710662.65328027355</v>
          </cell>
          <cell r="BF102">
            <v>0</v>
          </cell>
          <cell r="BG102">
            <v>619901.75</v>
          </cell>
          <cell r="BH102">
            <v>483340</v>
          </cell>
          <cell r="BI102">
            <v>574100.90328027355</v>
          </cell>
          <cell r="BJ102">
            <v>4284.335099106519</v>
          </cell>
          <cell r="BK102">
            <v>3973.7383432835818</v>
          </cell>
          <cell r="BL102">
            <v>7.8162357203993643E-2</v>
          </cell>
          <cell r="BM102">
            <v>0</v>
          </cell>
          <cell r="BN102">
            <v>0</v>
          </cell>
          <cell r="BO102">
            <v>710662.65328027355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367706.45549822255</v>
          </cell>
          <cell r="I103">
            <v>0</v>
          </cell>
          <cell r="J103">
            <v>0</v>
          </cell>
          <cell r="K103">
            <v>8330.0000000000164</v>
          </cell>
          <cell r="L103">
            <v>0</v>
          </cell>
          <cell r="M103">
            <v>13940.000000000025</v>
          </cell>
          <cell r="N103">
            <v>0</v>
          </cell>
          <cell r="O103">
            <v>940</v>
          </cell>
          <cell r="P103">
            <v>3135.0000000000009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1367.7272727272709</v>
          </cell>
          <cell r="AB103">
            <v>0</v>
          </cell>
          <cell r="AC103">
            <v>18039.767441860469</v>
          </cell>
          <cell r="AD103">
            <v>0</v>
          </cell>
          <cell r="AE103">
            <v>0</v>
          </cell>
          <cell r="AF103">
            <v>0</v>
          </cell>
          <cell r="AG103">
            <v>134400</v>
          </cell>
          <cell r="AH103">
            <v>36440.320427236307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367706.45549822255</v>
          </cell>
          <cell r="AU103">
            <v>45752.494714587781</v>
          </cell>
          <cell r="AV103">
            <v>185626.82042723632</v>
          </cell>
          <cell r="AW103">
            <v>0</v>
          </cell>
          <cell r="AX103">
            <v>599085.77064004657</v>
          </cell>
          <cell r="AY103">
            <v>584299.27064004657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599085.77064004657</v>
          </cell>
          <cell r="BE103">
            <v>599085.77064004657</v>
          </cell>
          <cell r="BF103">
            <v>0</v>
          </cell>
          <cell r="BG103">
            <v>485006.5</v>
          </cell>
          <cell r="BH103">
            <v>299379.67957276368</v>
          </cell>
          <cell r="BI103">
            <v>413458.95021281025</v>
          </cell>
          <cell r="BJ103">
            <v>4053.5191197334339</v>
          </cell>
          <cell r="BK103">
            <v>3597.3256252231731</v>
          </cell>
          <cell r="BL103">
            <v>0.12681462342791366</v>
          </cell>
          <cell r="BM103">
            <v>0</v>
          </cell>
          <cell r="BN103">
            <v>0</v>
          </cell>
          <cell r="BO103">
            <v>599085.77064004657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198273.08874904158</v>
          </cell>
          <cell r="I104">
            <v>0</v>
          </cell>
          <cell r="J104">
            <v>0</v>
          </cell>
          <cell r="K104">
            <v>1469.9999999999989</v>
          </cell>
          <cell r="L104">
            <v>0</v>
          </cell>
          <cell r="M104">
            <v>2459.9999999999982</v>
          </cell>
          <cell r="N104">
            <v>0</v>
          </cell>
          <cell r="O104">
            <v>1174.9999999999998</v>
          </cell>
          <cell r="P104">
            <v>0</v>
          </cell>
          <cell r="Q104">
            <v>0</v>
          </cell>
          <cell r="R104">
            <v>0</v>
          </cell>
          <cell r="S104">
            <v>515.00000000000045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21250.465116279072</v>
          </cell>
          <cell r="AD104">
            <v>0</v>
          </cell>
          <cell r="AE104">
            <v>671.99999999999841</v>
          </cell>
          <cell r="AF104">
            <v>0</v>
          </cell>
          <cell r="AG104">
            <v>134400</v>
          </cell>
          <cell r="AH104">
            <v>56814.5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198273.08874904158</v>
          </cell>
          <cell r="AU104">
            <v>27542.465116279069</v>
          </cell>
          <cell r="AV104">
            <v>196227.3</v>
          </cell>
          <cell r="AW104">
            <v>0</v>
          </cell>
          <cell r="AX104">
            <v>422042.85386532062</v>
          </cell>
          <cell r="AY104">
            <v>417030.05386532063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422042.85386532062</v>
          </cell>
          <cell r="BE104">
            <v>422042.85386532068</v>
          </cell>
          <cell r="BF104">
            <v>0</v>
          </cell>
          <cell r="BG104">
            <v>258562.8</v>
          </cell>
          <cell r="BH104">
            <v>62335.499999999985</v>
          </cell>
          <cell r="BI104">
            <v>225815.55386532063</v>
          </cell>
          <cell r="BJ104">
            <v>4105.7373430058296</v>
          </cell>
          <cell r="BK104">
            <v>3715.865545454546</v>
          </cell>
          <cell r="BL104">
            <v>0.10492085700684099</v>
          </cell>
          <cell r="BM104">
            <v>0</v>
          </cell>
          <cell r="BN104">
            <v>0</v>
          </cell>
          <cell r="BO104">
            <v>422042.85386532062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609239.12724705506</v>
          </cell>
          <cell r="I105">
            <v>0</v>
          </cell>
          <cell r="J105">
            <v>0</v>
          </cell>
          <cell r="K105">
            <v>13719.999999999995</v>
          </cell>
          <cell r="L105">
            <v>0</v>
          </cell>
          <cell r="M105">
            <v>23780.000000000044</v>
          </cell>
          <cell r="N105">
            <v>0</v>
          </cell>
          <cell r="O105">
            <v>0</v>
          </cell>
          <cell r="P105">
            <v>285.00000000000006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4042.2972972972934</v>
          </cell>
          <cell r="AB105">
            <v>0</v>
          </cell>
          <cell r="AC105">
            <v>49921.637181409227</v>
          </cell>
          <cell r="AD105">
            <v>0</v>
          </cell>
          <cell r="AE105">
            <v>4665.5999999999931</v>
          </cell>
          <cell r="AF105">
            <v>0</v>
          </cell>
          <cell r="AG105">
            <v>134400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609239.12724705506</v>
          </cell>
          <cell r="AU105">
            <v>96414.534478706555</v>
          </cell>
          <cell r="AV105">
            <v>159206.25</v>
          </cell>
          <cell r="AW105">
            <v>0</v>
          </cell>
          <cell r="AX105">
            <v>864859.9117257616</v>
          </cell>
          <cell r="AY105">
            <v>840053.6617257616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864859.9117257616</v>
          </cell>
          <cell r="BE105">
            <v>864859.91172576149</v>
          </cell>
          <cell r="BF105">
            <v>0</v>
          </cell>
          <cell r="BG105">
            <v>803896.25</v>
          </cell>
          <cell r="BH105">
            <v>644690</v>
          </cell>
          <cell r="BI105">
            <v>705653.6617257616</v>
          </cell>
          <cell r="BJ105">
            <v>4175.4654539985895</v>
          </cell>
          <cell r="BK105">
            <v>4008.6933680473376</v>
          </cell>
          <cell r="BL105">
            <v>4.1602604799001575E-2</v>
          </cell>
          <cell r="BM105">
            <v>0</v>
          </cell>
          <cell r="BN105">
            <v>0</v>
          </cell>
          <cell r="BO105">
            <v>864859.9117257616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266767.42849871051</v>
          </cell>
          <cell r="I106">
            <v>0</v>
          </cell>
          <cell r="J106">
            <v>0</v>
          </cell>
          <cell r="K106">
            <v>8819.9999999999909</v>
          </cell>
          <cell r="L106">
            <v>0</v>
          </cell>
          <cell r="M106">
            <v>14759.999999999985</v>
          </cell>
          <cell r="N106">
            <v>0</v>
          </cell>
          <cell r="O106">
            <v>0</v>
          </cell>
          <cell r="P106">
            <v>854.99999999999909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1343.3846153846166</v>
          </cell>
          <cell r="AB106">
            <v>0</v>
          </cell>
          <cell r="AC106">
            <v>26301.355932203394</v>
          </cell>
          <cell r="AD106">
            <v>0</v>
          </cell>
          <cell r="AE106">
            <v>10137.60000000002</v>
          </cell>
          <cell r="AF106">
            <v>0</v>
          </cell>
          <cell r="AG106">
            <v>134400</v>
          </cell>
          <cell r="AH106">
            <v>57100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266767.42849871051</v>
          </cell>
          <cell r="AU106">
            <v>62217.340547588014</v>
          </cell>
          <cell r="AV106">
            <v>194961.25</v>
          </cell>
          <cell r="AW106">
            <v>0</v>
          </cell>
          <cell r="AX106">
            <v>523946.01904629852</v>
          </cell>
          <cell r="AY106">
            <v>520484.76904629852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523946.01904629852</v>
          </cell>
          <cell r="BE106">
            <v>523946.01904629858</v>
          </cell>
          <cell r="BF106">
            <v>0</v>
          </cell>
          <cell r="BG106">
            <v>344601.25</v>
          </cell>
          <cell r="BH106">
            <v>149640</v>
          </cell>
          <cell r="BI106">
            <v>328984.76904629852</v>
          </cell>
          <cell r="BJ106">
            <v>4445.7401222472772</v>
          </cell>
          <cell r="BK106">
            <v>3801.0627608108107</v>
          </cell>
          <cell r="BL106">
            <v>0.16960450326764648</v>
          </cell>
          <cell r="BM106">
            <v>0</v>
          </cell>
          <cell r="BN106">
            <v>0</v>
          </cell>
          <cell r="BO106">
            <v>523946.01904629852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118963.85324942495</v>
          </cell>
          <cell r="I107">
            <v>0</v>
          </cell>
          <cell r="J107">
            <v>0</v>
          </cell>
          <cell r="K107">
            <v>5880.0000000000055</v>
          </cell>
          <cell r="L107">
            <v>0</v>
          </cell>
          <cell r="M107">
            <v>9840.0000000000091</v>
          </cell>
          <cell r="N107">
            <v>0</v>
          </cell>
          <cell r="O107">
            <v>234.99999999999997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648.99999999999932</v>
          </cell>
          <cell r="AB107">
            <v>0</v>
          </cell>
          <cell r="AC107">
            <v>27071.379310344822</v>
          </cell>
          <cell r="AD107">
            <v>0</v>
          </cell>
          <cell r="AE107">
            <v>4230.8129032258003</v>
          </cell>
          <cell r="AF107">
            <v>0</v>
          </cell>
          <cell r="AG107">
            <v>134400</v>
          </cell>
          <cell r="AH107">
            <v>45108.999999999993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118963.85324942495</v>
          </cell>
          <cell r="AU107">
            <v>47906.192213570641</v>
          </cell>
          <cell r="AV107">
            <v>180130.7</v>
          </cell>
          <cell r="AW107">
            <v>0</v>
          </cell>
          <cell r="AX107">
            <v>347000.7454629956</v>
          </cell>
          <cell r="AY107">
            <v>346379.04546299559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347000.7454629956</v>
          </cell>
          <cell r="BE107">
            <v>347000.7454629956</v>
          </cell>
          <cell r="BF107">
            <v>0</v>
          </cell>
          <cell r="BG107">
            <v>152751.70000000001</v>
          </cell>
          <cell r="BH107">
            <v>-27378.999999999989</v>
          </cell>
          <cell r="BI107">
            <v>166870.04546299559</v>
          </cell>
          <cell r="BJ107">
            <v>5056.6680443331998</v>
          </cell>
          <cell r="BK107">
            <v>3301.1659484848478</v>
          </cell>
          <cell r="BL107">
            <v>0.53178244391321294</v>
          </cell>
          <cell r="BM107">
            <v>0</v>
          </cell>
          <cell r="BN107">
            <v>0</v>
          </cell>
          <cell r="BO107">
            <v>347000.7454629956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259557.49799874536</v>
          </cell>
          <cell r="I108">
            <v>0</v>
          </cell>
          <cell r="J108">
            <v>0</v>
          </cell>
          <cell r="K108">
            <v>5880.0000000000109</v>
          </cell>
          <cell r="L108">
            <v>0</v>
          </cell>
          <cell r="M108">
            <v>9840.0000000000182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515.00000000000045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27343.475409836057</v>
          </cell>
          <cell r="AD108">
            <v>0</v>
          </cell>
          <cell r="AE108">
            <v>0</v>
          </cell>
          <cell r="AF108">
            <v>0</v>
          </cell>
          <cell r="AG108">
            <v>134400</v>
          </cell>
          <cell r="AH108">
            <v>57100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259557.49799874536</v>
          </cell>
          <cell r="AU108">
            <v>43578.475409836086</v>
          </cell>
          <cell r="AV108">
            <v>198706.76</v>
          </cell>
          <cell r="AW108">
            <v>0</v>
          </cell>
          <cell r="AX108">
            <v>501842.73340858147</v>
          </cell>
          <cell r="AY108">
            <v>494635.97340858146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501842.73340858147</v>
          </cell>
          <cell r="BE108">
            <v>501842.73340858141</v>
          </cell>
          <cell r="BF108">
            <v>0</v>
          </cell>
          <cell r="BG108">
            <v>339126.76</v>
          </cell>
          <cell r="BH108">
            <v>140420</v>
          </cell>
          <cell r="BI108">
            <v>303135.97340858146</v>
          </cell>
          <cell r="BJ108">
            <v>4210.2218528969643</v>
          </cell>
          <cell r="BK108">
            <v>3135.9431749999994</v>
          </cell>
          <cell r="BL108">
            <v>0.34256956135595951</v>
          </cell>
          <cell r="BM108">
            <v>0</v>
          </cell>
          <cell r="BN108">
            <v>0</v>
          </cell>
          <cell r="BO108">
            <v>501842.73340858147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962525.72174534737</v>
          </cell>
          <cell r="I109">
            <v>0</v>
          </cell>
          <cell r="J109">
            <v>0</v>
          </cell>
          <cell r="K109">
            <v>18129.999999999971</v>
          </cell>
          <cell r="L109">
            <v>0</v>
          </cell>
          <cell r="M109">
            <v>31159.999999999964</v>
          </cell>
          <cell r="N109">
            <v>0</v>
          </cell>
          <cell r="O109">
            <v>473.54716981132043</v>
          </cell>
          <cell r="P109">
            <v>6604.4716981132096</v>
          </cell>
          <cell r="Q109">
            <v>448.35849056603803</v>
          </cell>
          <cell r="R109">
            <v>2443.3018867924543</v>
          </cell>
          <cell r="S109">
            <v>1556.6603773584861</v>
          </cell>
          <cell r="T109">
            <v>685.13207547169861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6618.9075630252137</v>
          </cell>
          <cell r="AB109">
            <v>0</v>
          </cell>
          <cell r="AC109">
            <v>64881.767241379275</v>
          </cell>
          <cell r="AD109">
            <v>0</v>
          </cell>
          <cell r="AE109">
            <v>0</v>
          </cell>
          <cell r="AF109">
            <v>0</v>
          </cell>
          <cell r="AG109">
            <v>134400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962525.72174534737</v>
          </cell>
          <cell r="AU109">
            <v>133002.14650251763</v>
          </cell>
          <cell r="AV109">
            <v>164641.28</v>
          </cell>
          <cell r="AW109">
            <v>0</v>
          </cell>
          <cell r="AX109">
            <v>1260169.148247865</v>
          </cell>
          <cell r="AY109">
            <v>1229927.868247865</v>
          </cell>
          <cell r="AZ109">
            <v>4610</v>
          </cell>
          <cell r="BA109">
            <v>1230870</v>
          </cell>
          <cell r="BB109">
            <v>942.13175213499926</v>
          </cell>
          <cell r="BC109">
            <v>0</v>
          </cell>
          <cell r="BD109">
            <v>1261111.28</v>
          </cell>
          <cell r="BE109">
            <v>1261111.28</v>
          </cell>
          <cell r="BF109">
            <v>0</v>
          </cell>
          <cell r="BG109">
            <v>1261111.28</v>
          </cell>
          <cell r="BH109">
            <v>1096470</v>
          </cell>
          <cell r="BI109">
            <v>1096470</v>
          </cell>
          <cell r="BJ109">
            <v>4106.6292134831465</v>
          </cell>
          <cell r="BK109">
            <v>4107.7237786516853</v>
          </cell>
          <cell r="BL109">
            <v>-2.6646513434700126E-4</v>
          </cell>
          <cell r="BM109">
            <v>5.2664651343470011E-3</v>
          </cell>
          <cell r="BN109">
            <v>5776.0601444998574</v>
          </cell>
          <cell r="BO109">
            <v>1266887.3401444999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72099.304999651489</v>
          </cell>
          <cell r="I110">
            <v>0</v>
          </cell>
          <cell r="J110">
            <v>0</v>
          </cell>
          <cell r="K110">
            <v>490</v>
          </cell>
          <cell r="L110">
            <v>0</v>
          </cell>
          <cell r="M110">
            <v>820</v>
          </cell>
          <cell r="N110">
            <v>0</v>
          </cell>
          <cell r="O110">
            <v>235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5588.1619937694704</v>
          </cell>
          <cell r="AD110">
            <v>0</v>
          </cell>
          <cell r="AE110">
            <v>0</v>
          </cell>
          <cell r="AF110">
            <v>0</v>
          </cell>
          <cell r="AG110">
            <v>134400</v>
          </cell>
          <cell r="AH110">
            <v>57100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72099.304999651489</v>
          </cell>
          <cell r="AU110">
            <v>7133.1619937694704</v>
          </cell>
          <cell r="AV110">
            <v>197011.8</v>
          </cell>
          <cell r="AW110">
            <v>0</v>
          </cell>
          <cell r="AX110">
            <v>276244.26699342096</v>
          </cell>
          <cell r="AY110">
            <v>270732.46699342097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276244.26699342096</v>
          </cell>
          <cell r="BE110">
            <v>276244.26699342096</v>
          </cell>
          <cell r="BF110">
            <v>0</v>
          </cell>
          <cell r="BG110">
            <v>97711.8</v>
          </cell>
          <cell r="BH110">
            <v>-99300</v>
          </cell>
          <cell r="BI110">
            <v>79232.466993420952</v>
          </cell>
          <cell r="BJ110">
            <v>3961.6233496710474</v>
          </cell>
          <cell r="BK110">
            <v>2851.1192700000001</v>
          </cell>
          <cell r="BL110">
            <v>0.389497588317674</v>
          </cell>
          <cell r="BM110">
            <v>0</v>
          </cell>
          <cell r="BN110">
            <v>0</v>
          </cell>
          <cell r="BO110">
            <v>276244.26699342096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201878.05399902415</v>
          </cell>
          <cell r="I111">
            <v>0</v>
          </cell>
          <cell r="J111">
            <v>0</v>
          </cell>
          <cell r="K111">
            <v>5389.9999999999891</v>
          </cell>
          <cell r="L111">
            <v>0</v>
          </cell>
          <cell r="M111">
            <v>9019.9999999999818</v>
          </cell>
          <cell r="N111">
            <v>0</v>
          </cell>
          <cell r="O111">
            <v>6815.0000000000018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11602.500000000009</v>
          </cell>
          <cell r="AD111">
            <v>0</v>
          </cell>
          <cell r="AE111">
            <v>0</v>
          </cell>
          <cell r="AF111">
            <v>0</v>
          </cell>
          <cell r="AG111">
            <v>134400</v>
          </cell>
          <cell r="AH111">
            <v>57100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201878.05399902415</v>
          </cell>
          <cell r="AU111">
            <v>32827.499999999978</v>
          </cell>
          <cell r="AV111">
            <v>193759.9</v>
          </cell>
          <cell r="AW111">
            <v>0</v>
          </cell>
          <cell r="AX111">
            <v>428465.45399902412</v>
          </cell>
          <cell r="AY111">
            <v>426205.55399902409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428465.45399902412</v>
          </cell>
          <cell r="BE111">
            <v>428465.45399902412</v>
          </cell>
          <cell r="BF111">
            <v>0</v>
          </cell>
          <cell r="BG111">
            <v>260419.9</v>
          </cell>
          <cell r="BH111">
            <v>66660</v>
          </cell>
          <cell r="BI111">
            <v>234705.55399902412</v>
          </cell>
          <cell r="BJ111">
            <v>4191.1706071254312</v>
          </cell>
          <cell r="BK111">
            <v>3858.2200553571424</v>
          </cell>
          <cell r="BL111">
            <v>8.6296413110492895E-2</v>
          </cell>
          <cell r="BM111">
            <v>0</v>
          </cell>
          <cell r="BN111">
            <v>0</v>
          </cell>
          <cell r="BO111">
            <v>428465.45399902412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699363.25849661941</v>
          </cell>
          <cell r="I112">
            <v>0</v>
          </cell>
          <cell r="J112">
            <v>0</v>
          </cell>
          <cell r="K112">
            <v>14700.000000000004</v>
          </cell>
          <cell r="L112">
            <v>0</v>
          </cell>
          <cell r="M112">
            <v>26239.999999999935</v>
          </cell>
          <cell r="N112">
            <v>0</v>
          </cell>
          <cell r="O112">
            <v>470.00000000000165</v>
          </cell>
          <cell r="P112">
            <v>10544.999999999995</v>
          </cell>
          <cell r="Q112">
            <v>3114.9999999999982</v>
          </cell>
          <cell r="R112">
            <v>1455.0000000000005</v>
          </cell>
          <cell r="S112">
            <v>1030.0000000000036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4794.1361256544496</v>
          </cell>
          <cell r="AB112">
            <v>0</v>
          </cell>
          <cell r="AC112">
            <v>44939.705469845729</v>
          </cell>
          <cell r="AD112">
            <v>0</v>
          </cell>
          <cell r="AE112">
            <v>0</v>
          </cell>
          <cell r="AF112">
            <v>0</v>
          </cell>
          <cell r="AG112">
            <v>134400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699363.25849661941</v>
          </cell>
          <cell r="AU112">
            <v>107288.84159550013</v>
          </cell>
          <cell r="AV112">
            <v>156736</v>
          </cell>
          <cell r="AW112">
            <v>0</v>
          </cell>
          <cell r="AX112">
            <v>963388.10009211954</v>
          </cell>
          <cell r="AY112">
            <v>941052.10009211954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963388.10009211954</v>
          </cell>
          <cell r="BE112">
            <v>963388.10009211942</v>
          </cell>
          <cell r="BF112">
            <v>0</v>
          </cell>
          <cell r="BG112">
            <v>916676</v>
          </cell>
          <cell r="BH112">
            <v>759940</v>
          </cell>
          <cell r="BI112">
            <v>806652.10009211954</v>
          </cell>
          <cell r="BJ112">
            <v>4158.0005159387601</v>
          </cell>
          <cell r="BK112">
            <v>4020.7754716494842</v>
          </cell>
          <cell r="BL112">
            <v>3.4128999556640428E-2</v>
          </cell>
          <cell r="BM112">
            <v>0</v>
          </cell>
          <cell r="BN112">
            <v>0</v>
          </cell>
          <cell r="BO112">
            <v>963388.10009211954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454225.62149780436</v>
          </cell>
          <cell r="I113">
            <v>0</v>
          </cell>
          <cell r="J113">
            <v>0</v>
          </cell>
          <cell r="K113">
            <v>16660.000000000011</v>
          </cell>
          <cell r="L113">
            <v>0</v>
          </cell>
          <cell r="M113">
            <v>27880.000000000018</v>
          </cell>
          <cell r="N113">
            <v>0</v>
          </cell>
          <cell r="O113">
            <v>2114.9999999999991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2065.0000000000014</v>
          </cell>
          <cell r="AB113">
            <v>0</v>
          </cell>
          <cell r="AC113">
            <v>52014.226415094359</v>
          </cell>
          <cell r="AD113">
            <v>0</v>
          </cell>
          <cell r="AE113">
            <v>0</v>
          </cell>
          <cell r="AF113">
            <v>0</v>
          </cell>
          <cell r="AG113">
            <v>134400</v>
          </cell>
          <cell r="AH113">
            <v>18143.925233644855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454225.62149780436</v>
          </cell>
          <cell r="AU113">
            <v>100734.2264150944</v>
          </cell>
          <cell r="AV113">
            <v>171466.67523364484</v>
          </cell>
          <cell r="AW113">
            <v>0</v>
          </cell>
          <cell r="AX113">
            <v>726426.52314654365</v>
          </cell>
          <cell r="AY113">
            <v>707503.77314654365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726426.52314654365</v>
          </cell>
          <cell r="BE113">
            <v>726426.52314654365</v>
          </cell>
          <cell r="BF113">
            <v>0</v>
          </cell>
          <cell r="BG113">
            <v>599782.75</v>
          </cell>
          <cell r="BH113">
            <v>428316.07476635516</v>
          </cell>
          <cell r="BI113">
            <v>554959.84791289875</v>
          </cell>
          <cell r="BJ113">
            <v>4404.4432374039579</v>
          </cell>
          <cell r="BK113">
            <v>4051.7586084631357</v>
          </cell>
          <cell r="BL113">
            <v>8.7044827449530196E-2</v>
          </cell>
          <cell r="BM113">
            <v>0</v>
          </cell>
          <cell r="BN113">
            <v>0</v>
          </cell>
          <cell r="BO113">
            <v>726426.52314654365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501090.16974757781</v>
          </cell>
          <cell r="I114">
            <v>0</v>
          </cell>
          <cell r="J114">
            <v>0</v>
          </cell>
          <cell r="K114">
            <v>5880.0000000000027</v>
          </cell>
          <cell r="L114">
            <v>0</v>
          </cell>
          <cell r="M114">
            <v>9840.0000000000036</v>
          </cell>
          <cell r="N114">
            <v>0</v>
          </cell>
          <cell r="O114">
            <v>0</v>
          </cell>
          <cell r="P114">
            <v>570.00000000000023</v>
          </cell>
          <cell r="Q114">
            <v>0</v>
          </cell>
          <cell r="R114">
            <v>970.00000000000045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1390.0000000000016</v>
          </cell>
          <cell r="AB114">
            <v>0</v>
          </cell>
          <cell r="AC114">
            <v>28584.870689655196</v>
          </cell>
          <cell r="AD114">
            <v>0</v>
          </cell>
          <cell r="AE114">
            <v>2553.5999999999976</v>
          </cell>
          <cell r="AF114">
            <v>0</v>
          </cell>
          <cell r="AG114">
            <v>134400</v>
          </cell>
          <cell r="AH114">
            <v>8233.3778371161461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501090.16974757781</v>
          </cell>
          <cell r="AU114">
            <v>49788.470689655202</v>
          </cell>
          <cell r="AV114">
            <v>158435.87783711613</v>
          </cell>
          <cell r="AW114">
            <v>0</v>
          </cell>
          <cell r="AX114">
            <v>709314.51827434916</v>
          </cell>
          <cell r="AY114">
            <v>693512.01827434916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709314.51827434916</v>
          </cell>
          <cell r="BE114">
            <v>709314.51827434916</v>
          </cell>
          <cell r="BF114">
            <v>0</v>
          </cell>
          <cell r="BG114">
            <v>656592.5</v>
          </cell>
          <cell r="BH114">
            <v>498156.62216288387</v>
          </cell>
          <cell r="BI114">
            <v>550878.64043723303</v>
          </cell>
          <cell r="BJ114">
            <v>3963.1556865987986</v>
          </cell>
          <cell r="BK114">
            <v>3761.9696428984448</v>
          </cell>
          <cell r="BL114">
            <v>5.3478912058776779E-2</v>
          </cell>
          <cell r="BM114">
            <v>0</v>
          </cell>
          <cell r="BN114">
            <v>0</v>
          </cell>
          <cell r="BO114">
            <v>709314.51827434916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237927.7064988499</v>
          </cell>
          <cell r="I115">
            <v>0</v>
          </cell>
          <cell r="J115">
            <v>0</v>
          </cell>
          <cell r="K115">
            <v>2450.0000000000014</v>
          </cell>
          <cell r="L115">
            <v>0</v>
          </cell>
          <cell r="M115">
            <v>5739.9999999999964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638.36065573770418</v>
          </cell>
          <cell r="AB115">
            <v>0</v>
          </cell>
          <cell r="AC115">
            <v>25740</v>
          </cell>
          <cell r="AD115">
            <v>0</v>
          </cell>
          <cell r="AE115">
            <v>0</v>
          </cell>
          <cell r="AF115">
            <v>0</v>
          </cell>
          <cell r="AG115">
            <v>134400</v>
          </cell>
          <cell r="AH115">
            <v>31262.249999999985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237927.7064988499</v>
          </cell>
          <cell r="AU115">
            <v>34568.360655737706</v>
          </cell>
          <cell r="AV115">
            <v>177926</v>
          </cell>
          <cell r="AW115">
            <v>0</v>
          </cell>
          <cell r="AX115">
            <v>450422.0671545876</v>
          </cell>
          <cell r="AY115">
            <v>438158.3171545876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450422.0671545876</v>
          </cell>
          <cell r="BE115">
            <v>450422.0671545876</v>
          </cell>
          <cell r="BF115">
            <v>0</v>
          </cell>
          <cell r="BG115">
            <v>316523.75</v>
          </cell>
          <cell r="BH115">
            <v>138597.75</v>
          </cell>
          <cell r="BI115">
            <v>272496.0671545876</v>
          </cell>
          <cell r="BJ115">
            <v>4128.7282902210245</v>
          </cell>
          <cell r="BK115">
            <v>3323.3429106060603</v>
          </cell>
          <cell r="BL115">
            <v>0.24234194342229054</v>
          </cell>
          <cell r="BM115">
            <v>0</v>
          </cell>
          <cell r="BN115">
            <v>0</v>
          </cell>
          <cell r="BO115">
            <v>450422.0671545876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158618.47099923328</v>
          </cell>
          <cell r="I116">
            <v>0</v>
          </cell>
          <cell r="J116">
            <v>0</v>
          </cell>
          <cell r="K116">
            <v>3920.0000000000036</v>
          </cell>
          <cell r="L116">
            <v>0</v>
          </cell>
          <cell r="M116">
            <v>6560.0000000000055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18963.419461242429</v>
          </cell>
          <cell r="AD116">
            <v>0</v>
          </cell>
          <cell r="AE116">
            <v>0</v>
          </cell>
          <cell r="AF116">
            <v>0</v>
          </cell>
          <cell r="AG116">
            <v>134400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158618.47099923328</v>
          </cell>
          <cell r="AU116">
            <v>29443.41946124244</v>
          </cell>
          <cell r="AV116">
            <v>143420.25</v>
          </cell>
          <cell r="AW116">
            <v>0</v>
          </cell>
          <cell r="AX116">
            <v>331482.1404604757</v>
          </cell>
          <cell r="AY116">
            <v>322461.8904604757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331482.1404604757</v>
          </cell>
          <cell r="BE116">
            <v>331482.1404604757</v>
          </cell>
          <cell r="BF116">
            <v>0</v>
          </cell>
          <cell r="BG116">
            <v>211860.25</v>
          </cell>
          <cell r="BH116">
            <v>68440</v>
          </cell>
          <cell r="BI116">
            <v>188061.8904604757</v>
          </cell>
          <cell r="BJ116">
            <v>4274.1338741017207</v>
          </cell>
          <cell r="BK116">
            <v>3915.8523181818177</v>
          </cell>
          <cell r="BL116">
            <v>9.1495165498544098E-2</v>
          </cell>
          <cell r="BM116">
            <v>0</v>
          </cell>
          <cell r="BN116">
            <v>0</v>
          </cell>
          <cell r="BO116">
            <v>331482.1404604757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697560.77587162808</v>
          </cell>
          <cell r="I117">
            <v>0</v>
          </cell>
          <cell r="J117">
            <v>0</v>
          </cell>
          <cell r="K117">
            <v>36094.346590909074</v>
          </cell>
          <cell r="L117">
            <v>0</v>
          </cell>
          <cell r="M117">
            <v>62205.852272727345</v>
          </cell>
          <cell r="N117">
            <v>0</v>
          </cell>
          <cell r="O117">
            <v>0</v>
          </cell>
          <cell r="P117">
            <v>9713.480113636384</v>
          </cell>
          <cell r="Q117">
            <v>32779.559659090897</v>
          </cell>
          <cell r="R117">
            <v>17063.181818181834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4691.7123287671229</v>
          </cell>
          <cell r="AB117">
            <v>0</v>
          </cell>
          <cell r="AC117">
            <v>115471.78767123286</v>
          </cell>
          <cell r="AD117">
            <v>0</v>
          </cell>
          <cell r="AE117">
            <v>0</v>
          </cell>
          <cell r="AF117">
            <v>0</v>
          </cell>
          <cell r="AG117">
            <v>134400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697560.77587162808</v>
          </cell>
          <cell r="AU117">
            <v>278019.92045454553</v>
          </cell>
          <cell r="AV117">
            <v>156616.5</v>
          </cell>
          <cell r="AW117">
            <v>0</v>
          </cell>
          <cell r="AX117">
            <v>1132197.1963261736</v>
          </cell>
          <cell r="AY117">
            <v>1109980.6963261736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1132197.1963261736</v>
          </cell>
          <cell r="BE117">
            <v>1132197.1963261736</v>
          </cell>
          <cell r="BF117">
            <v>0</v>
          </cell>
          <cell r="BG117">
            <v>914251.5</v>
          </cell>
          <cell r="BH117">
            <v>757635</v>
          </cell>
          <cell r="BI117">
            <v>975580.69632617361</v>
          </cell>
          <cell r="BJ117">
            <v>5041.7607045280292</v>
          </cell>
          <cell r="BK117">
            <v>4822.2448826873388</v>
          </cell>
          <cell r="BL117">
            <v>4.5521500293108051E-2</v>
          </cell>
          <cell r="BM117">
            <v>0</v>
          </cell>
          <cell r="BN117">
            <v>0</v>
          </cell>
          <cell r="BO117">
            <v>1132197.1963261736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457830.58674778696</v>
          </cell>
          <cell r="I118">
            <v>0</v>
          </cell>
          <cell r="J118">
            <v>0</v>
          </cell>
          <cell r="K118">
            <v>12249.999999999976</v>
          </cell>
          <cell r="L118">
            <v>0</v>
          </cell>
          <cell r="M118">
            <v>21320.000000000011</v>
          </cell>
          <cell r="N118">
            <v>0</v>
          </cell>
          <cell r="O118">
            <v>235.00000000000011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693.79629629629642</v>
          </cell>
          <cell r="AB118">
            <v>0</v>
          </cell>
          <cell r="AC118">
            <v>39211.249999999993</v>
          </cell>
          <cell r="AD118">
            <v>0</v>
          </cell>
          <cell r="AE118">
            <v>0</v>
          </cell>
          <cell r="AF118">
            <v>0</v>
          </cell>
          <cell r="AG118">
            <v>134400</v>
          </cell>
          <cell r="AH118">
            <v>17381.575433911883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457830.58674778696</v>
          </cell>
          <cell r="AU118">
            <v>73710.046296296277</v>
          </cell>
          <cell r="AV118">
            <v>166325.32543391187</v>
          </cell>
          <cell r="AW118">
            <v>0</v>
          </cell>
          <cell r="AX118">
            <v>697865.95847799513</v>
          </cell>
          <cell r="AY118">
            <v>683322.20847799513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697865.95847799513</v>
          </cell>
          <cell r="BE118">
            <v>697865.95847799513</v>
          </cell>
          <cell r="BF118">
            <v>0</v>
          </cell>
          <cell r="BG118">
            <v>600013.75</v>
          </cell>
          <cell r="BH118">
            <v>433688.42456608813</v>
          </cell>
          <cell r="BI118">
            <v>531540.63304408325</v>
          </cell>
          <cell r="BJ118">
            <v>4185.3593153077418</v>
          </cell>
          <cell r="BK118">
            <v>3705.3012296542374</v>
          </cell>
          <cell r="BL118">
            <v>0.12955979983800164</v>
          </cell>
          <cell r="BM118">
            <v>0</v>
          </cell>
          <cell r="BN118">
            <v>0</v>
          </cell>
          <cell r="BO118">
            <v>697865.95847799513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1560949.9532424547</v>
          </cell>
          <cell r="I119">
            <v>0</v>
          </cell>
          <cell r="J119">
            <v>0</v>
          </cell>
          <cell r="K119">
            <v>29399.999999999993</v>
          </cell>
          <cell r="L119">
            <v>0</v>
          </cell>
          <cell r="M119">
            <v>49199.999999999985</v>
          </cell>
          <cell r="N119">
            <v>0</v>
          </cell>
          <cell r="O119">
            <v>706.631944444444</v>
          </cell>
          <cell r="P119">
            <v>571.31944444444446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4158.8139534883821</v>
          </cell>
          <cell r="AB119">
            <v>0</v>
          </cell>
          <cell r="AC119">
            <v>104861.69428334714</v>
          </cell>
          <cell r="AD119">
            <v>0</v>
          </cell>
          <cell r="AE119">
            <v>0</v>
          </cell>
          <cell r="AF119">
            <v>0</v>
          </cell>
          <cell r="AG119">
            <v>134400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1560949.9532424547</v>
          </cell>
          <cell r="AU119">
            <v>188898.45962572435</v>
          </cell>
          <cell r="AV119">
            <v>170170</v>
          </cell>
          <cell r="AW119">
            <v>0</v>
          </cell>
          <cell r="AX119">
            <v>1920018.4128681789</v>
          </cell>
          <cell r="AY119">
            <v>1884248.4128681789</v>
          </cell>
          <cell r="AZ119">
            <v>4610</v>
          </cell>
          <cell r="BA119">
            <v>1996130</v>
          </cell>
          <cell r="BB119">
            <v>111881.58713182108</v>
          </cell>
          <cell r="BC119">
            <v>0</v>
          </cell>
          <cell r="BD119">
            <v>2031900</v>
          </cell>
          <cell r="BE119">
            <v>2031900.0000000002</v>
          </cell>
          <cell r="BF119">
            <v>0</v>
          </cell>
          <cell r="BG119">
            <v>2031900</v>
          </cell>
          <cell r="BH119">
            <v>1861730</v>
          </cell>
          <cell r="BI119">
            <v>1861730</v>
          </cell>
          <cell r="BJ119">
            <v>4299.6073903002307</v>
          </cell>
          <cell r="BK119">
            <v>4242.3265974595843</v>
          </cell>
          <cell r="BL119">
            <v>1.3502211940718486E-2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385731.28174813546</v>
          </cell>
          <cell r="I120">
            <v>0</v>
          </cell>
          <cell r="J120">
            <v>0</v>
          </cell>
          <cell r="K120">
            <v>5879.99999999998</v>
          </cell>
          <cell r="L120">
            <v>0</v>
          </cell>
          <cell r="M120">
            <v>9839.9999999999673</v>
          </cell>
          <cell r="N120">
            <v>0</v>
          </cell>
          <cell r="O120">
            <v>940.00000000000102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52474.341032608689</v>
          </cell>
          <cell r="AD120">
            <v>0</v>
          </cell>
          <cell r="AE120">
            <v>0</v>
          </cell>
          <cell r="AF120">
            <v>0</v>
          </cell>
          <cell r="AG120">
            <v>134400</v>
          </cell>
          <cell r="AH120">
            <v>32628.57142857142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385731.28174813546</v>
          </cell>
          <cell r="AU120">
            <v>69134.341032608645</v>
          </cell>
          <cell r="AV120">
            <v>186953.82142857142</v>
          </cell>
          <cell r="AW120">
            <v>0</v>
          </cell>
          <cell r="AX120">
            <v>641819.44420931558</v>
          </cell>
          <cell r="AY120">
            <v>621894.19420931558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641819.44420931558</v>
          </cell>
          <cell r="BE120">
            <v>641819.44420931558</v>
          </cell>
          <cell r="BF120">
            <v>0</v>
          </cell>
          <cell r="BG120">
            <v>513195.25</v>
          </cell>
          <cell r="BH120">
            <v>326241.42857142858</v>
          </cell>
          <cell r="BI120">
            <v>454865.62278074416</v>
          </cell>
          <cell r="BJ120">
            <v>4251.0805867359268</v>
          </cell>
          <cell r="BK120">
            <v>3575.5361361815753</v>
          </cell>
          <cell r="BL120">
            <v>0.18893514841547263</v>
          </cell>
          <cell r="BM120">
            <v>0</v>
          </cell>
          <cell r="BN120">
            <v>0</v>
          </cell>
          <cell r="BO120">
            <v>641819.44420931558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403756.1079980483</v>
          </cell>
          <cell r="I121">
            <v>0</v>
          </cell>
          <cell r="J121">
            <v>0</v>
          </cell>
          <cell r="K121">
            <v>2940.0000000000018</v>
          </cell>
          <cell r="L121">
            <v>0</v>
          </cell>
          <cell r="M121">
            <v>5740</v>
          </cell>
          <cell r="N121">
            <v>0</v>
          </cell>
          <cell r="O121">
            <v>0</v>
          </cell>
          <cell r="P121">
            <v>570.00000000000136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32740.133414190426</v>
          </cell>
          <cell r="AD121">
            <v>0</v>
          </cell>
          <cell r="AE121">
            <v>0</v>
          </cell>
          <cell r="AF121">
            <v>0</v>
          </cell>
          <cell r="AG121">
            <v>134400</v>
          </cell>
          <cell r="AH121">
            <v>28816.822429906533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403756.1079980483</v>
          </cell>
          <cell r="AU121">
            <v>41990.13341419043</v>
          </cell>
          <cell r="AV121">
            <v>165346.87242990651</v>
          </cell>
          <cell r="AW121">
            <v>0</v>
          </cell>
          <cell r="AX121">
            <v>611093.11384214531</v>
          </cell>
          <cell r="AY121">
            <v>608963.06384214526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611093.11384214531</v>
          </cell>
          <cell r="BE121">
            <v>611093.11384214531</v>
          </cell>
          <cell r="BF121">
            <v>0</v>
          </cell>
          <cell r="BG121">
            <v>518450.05</v>
          </cell>
          <cell r="BH121">
            <v>353103.17757009348</v>
          </cell>
          <cell r="BI121">
            <v>445746.2414122388</v>
          </cell>
          <cell r="BJ121">
            <v>3979.8771554664177</v>
          </cell>
          <cell r="BK121">
            <v>3713.7421041972625</v>
          </cell>
          <cell r="BL121">
            <v>7.1662232810503976E-2</v>
          </cell>
          <cell r="BM121">
            <v>0</v>
          </cell>
          <cell r="BN121">
            <v>0</v>
          </cell>
          <cell r="BO121">
            <v>611093.11384214531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1467220.8567429078</v>
          </cell>
          <cell r="I122">
            <v>0</v>
          </cell>
          <cell r="J122">
            <v>0</v>
          </cell>
          <cell r="K122">
            <v>39689.999999999993</v>
          </cell>
          <cell r="L122">
            <v>0</v>
          </cell>
          <cell r="M122">
            <v>67239.999999999854</v>
          </cell>
          <cell r="N122">
            <v>0</v>
          </cell>
          <cell r="O122">
            <v>940.00000000000023</v>
          </cell>
          <cell r="P122">
            <v>5699.9999999999964</v>
          </cell>
          <cell r="Q122">
            <v>445.00000000000051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10232.812500000009</v>
          </cell>
          <cell r="AB122">
            <v>0</v>
          </cell>
          <cell r="AC122">
            <v>132173.63984674332</v>
          </cell>
          <cell r="AD122">
            <v>0</v>
          </cell>
          <cell r="AE122">
            <v>0</v>
          </cell>
          <cell r="AF122">
            <v>0</v>
          </cell>
          <cell r="AG122">
            <v>134400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1467220.8567429078</v>
          </cell>
          <cell r="AU122">
            <v>256421.4523467432</v>
          </cell>
          <cell r="AV122">
            <v>186852</v>
          </cell>
          <cell r="AW122">
            <v>0</v>
          </cell>
          <cell r="AX122">
            <v>1910494.3090896509</v>
          </cell>
          <cell r="AY122">
            <v>1858042.3090896509</v>
          </cell>
          <cell r="AZ122">
            <v>4610</v>
          </cell>
          <cell r="BA122">
            <v>1876270</v>
          </cell>
          <cell r="BB122">
            <v>18227.690910349134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1741870</v>
          </cell>
          <cell r="BI122">
            <v>1741870</v>
          </cell>
          <cell r="BJ122">
            <v>4279.7788697788701</v>
          </cell>
          <cell r="BK122">
            <v>4232.1105628992627</v>
          </cell>
          <cell r="BL122">
            <v>1.1263483354497141E-2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371311.42074820516</v>
          </cell>
          <cell r="I123">
            <v>0</v>
          </cell>
          <cell r="J123">
            <v>0</v>
          </cell>
          <cell r="K123">
            <v>7840.0000000000136</v>
          </cell>
          <cell r="L123">
            <v>0</v>
          </cell>
          <cell r="M123">
            <v>13120.000000000024</v>
          </cell>
          <cell r="N123">
            <v>0</v>
          </cell>
          <cell r="O123">
            <v>3289.9999999999914</v>
          </cell>
          <cell r="P123">
            <v>1995.0000000000002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690.56818181818403</v>
          </cell>
          <cell r="AB123">
            <v>0</v>
          </cell>
          <cell r="AC123">
            <v>31112.058823529442</v>
          </cell>
          <cell r="AD123">
            <v>0</v>
          </cell>
          <cell r="AE123">
            <v>787.2000000000013</v>
          </cell>
          <cell r="AF123">
            <v>0</v>
          </cell>
          <cell r="AG123">
            <v>134400</v>
          </cell>
          <cell r="AH123">
            <v>22655.511348464624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371311.42074820516</v>
          </cell>
          <cell r="AU123">
            <v>58834.827005347659</v>
          </cell>
          <cell r="AV123">
            <v>173475.76134846461</v>
          </cell>
          <cell r="AW123">
            <v>0</v>
          </cell>
          <cell r="AX123">
            <v>603622.00910201739</v>
          </cell>
          <cell r="AY123">
            <v>587201.75910201739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603622.00910201739</v>
          </cell>
          <cell r="BE123">
            <v>603622.00910201739</v>
          </cell>
          <cell r="BF123">
            <v>0</v>
          </cell>
          <cell r="BG123">
            <v>491250.25</v>
          </cell>
          <cell r="BH123">
            <v>317774.48865153536</v>
          </cell>
          <cell r="BI123">
            <v>430146.24775355274</v>
          </cell>
          <cell r="BJ123">
            <v>4176.177162655852</v>
          </cell>
          <cell r="BK123">
            <v>3681.3102898207321</v>
          </cell>
          <cell r="BL123">
            <v>0.13442683008913608</v>
          </cell>
          <cell r="BM123">
            <v>0</v>
          </cell>
          <cell r="BN123">
            <v>0</v>
          </cell>
          <cell r="BO123">
            <v>603622.00910201739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198273.08874904158</v>
          </cell>
          <cell r="I124">
            <v>0</v>
          </cell>
          <cell r="J124">
            <v>0</v>
          </cell>
          <cell r="K124">
            <v>4410.00000000001</v>
          </cell>
          <cell r="L124">
            <v>0</v>
          </cell>
          <cell r="M124">
            <v>8200.0000000000073</v>
          </cell>
          <cell r="N124">
            <v>0</v>
          </cell>
          <cell r="O124">
            <v>235.0000000000002</v>
          </cell>
          <cell r="P124">
            <v>0</v>
          </cell>
          <cell r="Q124">
            <v>445.0000000000004</v>
          </cell>
          <cell r="R124">
            <v>0</v>
          </cell>
          <cell r="S124">
            <v>0</v>
          </cell>
          <cell r="T124">
            <v>2719.9999999999986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662.24489795918294</v>
          </cell>
          <cell r="AB124">
            <v>0</v>
          </cell>
          <cell r="AC124">
            <v>13691.489361702137</v>
          </cell>
          <cell r="AD124">
            <v>0</v>
          </cell>
          <cell r="AE124">
            <v>1631.9999999999995</v>
          </cell>
          <cell r="AF124">
            <v>0</v>
          </cell>
          <cell r="AG124">
            <v>134400</v>
          </cell>
          <cell r="AH124">
            <v>34117.249999999993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198273.08874904158</v>
          </cell>
          <cell r="AU124">
            <v>31995.734259661338</v>
          </cell>
          <cell r="AV124">
            <v>174412</v>
          </cell>
          <cell r="AW124">
            <v>0</v>
          </cell>
          <cell r="AX124">
            <v>404680.82300870295</v>
          </cell>
          <cell r="AY124">
            <v>398786.07300870295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404680.82300870295</v>
          </cell>
          <cell r="BE124">
            <v>404680.82300870289</v>
          </cell>
          <cell r="BF124">
            <v>0</v>
          </cell>
          <cell r="BG124">
            <v>259444.75</v>
          </cell>
          <cell r="BH124">
            <v>85032.75</v>
          </cell>
          <cell r="BI124">
            <v>230268.82300870295</v>
          </cell>
          <cell r="BJ124">
            <v>4186.7058728855081</v>
          </cell>
          <cell r="BK124">
            <v>3522.4330327272723</v>
          </cell>
          <cell r="BL124">
            <v>0.18858352564446546</v>
          </cell>
          <cell r="BM124">
            <v>0</v>
          </cell>
          <cell r="BN124">
            <v>0</v>
          </cell>
          <cell r="BO124">
            <v>404680.82300870295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324446.87249843171</v>
          </cell>
          <cell r="I125">
            <v>0</v>
          </cell>
          <cell r="J125">
            <v>0</v>
          </cell>
          <cell r="K125">
            <v>7350.0000000000136</v>
          </cell>
          <cell r="L125">
            <v>0</v>
          </cell>
          <cell r="M125">
            <v>12300.000000000024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1488.0681818181824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32562.650602409627</v>
          </cell>
          <cell r="AD125">
            <v>0</v>
          </cell>
          <cell r="AE125">
            <v>0</v>
          </cell>
          <cell r="AF125">
            <v>0</v>
          </cell>
          <cell r="AG125">
            <v>134400</v>
          </cell>
          <cell r="AH125">
            <v>30088.421895861153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324446.87249843171</v>
          </cell>
          <cell r="AU125">
            <v>53700.718784227851</v>
          </cell>
          <cell r="AV125">
            <v>176905.42189586116</v>
          </cell>
          <cell r="AW125">
            <v>0</v>
          </cell>
          <cell r="AX125">
            <v>555053.01317852072</v>
          </cell>
          <cell r="AY125">
            <v>542636.01317852072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555053.01317852072</v>
          </cell>
          <cell r="BE125">
            <v>555053.0131785206</v>
          </cell>
          <cell r="BF125">
            <v>0</v>
          </cell>
          <cell r="BG125">
            <v>427317</v>
          </cell>
          <cell r="BH125">
            <v>250411.57810413884</v>
          </cell>
          <cell r="BI125">
            <v>378147.59128265956</v>
          </cell>
          <cell r="BJ125">
            <v>4201.6399031406618</v>
          </cell>
          <cell r="BK125">
            <v>3593.8853567126539</v>
          </cell>
          <cell r="BL125">
            <v>0.16910793920925854</v>
          </cell>
          <cell r="BM125">
            <v>0</v>
          </cell>
          <cell r="BN125">
            <v>0</v>
          </cell>
          <cell r="BO125">
            <v>555053.01317852072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652498.71024684596</v>
          </cell>
          <cell r="I126">
            <v>0</v>
          </cell>
          <cell r="J126">
            <v>0</v>
          </cell>
          <cell r="K126">
            <v>9310.0000000000218</v>
          </cell>
          <cell r="L126">
            <v>0</v>
          </cell>
          <cell r="M126">
            <v>17220.000000000029</v>
          </cell>
          <cell r="N126">
            <v>0</v>
          </cell>
          <cell r="O126">
            <v>940.00000000000193</v>
          </cell>
          <cell r="P126">
            <v>570.00000000000114</v>
          </cell>
          <cell r="Q126">
            <v>0</v>
          </cell>
          <cell r="R126">
            <v>970.00000000000193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4300.2684563758366</v>
          </cell>
          <cell r="AB126">
            <v>0</v>
          </cell>
          <cell r="AC126">
            <v>47622.169950738928</v>
          </cell>
          <cell r="AD126">
            <v>0</v>
          </cell>
          <cell r="AE126">
            <v>0</v>
          </cell>
          <cell r="AF126">
            <v>0</v>
          </cell>
          <cell r="AG126">
            <v>134400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652498.71024684596</v>
          </cell>
          <cell r="AU126">
            <v>80932.438407114823</v>
          </cell>
          <cell r="AV126">
            <v>156466.25</v>
          </cell>
          <cell r="AW126">
            <v>0</v>
          </cell>
          <cell r="AX126">
            <v>889897.39865396079</v>
          </cell>
          <cell r="AY126">
            <v>867831.14865396079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889897.39865396079</v>
          </cell>
          <cell r="BE126">
            <v>889897.39865396067</v>
          </cell>
          <cell r="BF126">
            <v>0</v>
          </cell>
          <cell r="BG126">
            <v>856476.25</v>
          </cell>
          <cell r="BH126">
            <v>700010</v>
          </cell>
          <cell r="BI126">
            <v>733431.14865396079</v>
          </cell>
          <cell r="BJ126">
            <v>4052.1057936682914</v>
          </cell>
          <cell r="BK126">
            <v>3943.3757563535914</v>
          </cell>
          <cell r="BL126">
            <v>2.757283201823044E-2</v>
          </cell>
          <cell r="BM126">
            <v>0</v>
          </cell>
          <cell r="BN126">
            <v>0</v>
          </cell>
          <cell r="BO126">
            <v>889897.39865396079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61284.409249703764</v>
          </cell>
          <cell r="I127">
            <v>0</v>
          </cell>
          <cell r="J127">
            <v>0</v>
          </cell>
          <cell r="K127">
            <v>1960.0000000000014</v>
          </cell>
          <cell r="L127">
            <v>0</v>
          </cell>
          <cell r="M127">
            <v>3280.0000000000023</v>
          </cell>
          <cell r="N127">
            <v>0</v>
          </cell>
          <cell r="O127">
            <v>0</v>
          </cell>
          <cell r="P127">
            <v>1292.0000000000016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9944.9999999999982</v>
          </cell>
          <cell r="AD127">
            <v>0</v>
          </cell>
          <cell r="AE127">
            <v>940.79999999999313</v>
          </cell>
          <cell r="AF127">
            <v>0</v>
          </cell>
          <cell r="AG127">
            <v>134400</v>
          </cell>
          <cell r="AH127">
            <v>57100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61284.409249703764</v>
          </cell>
          <cell r="AU127">
            <v>17417.799999999996</v>
          </cell>
          <cell r="AV127">
            <v>194319.3</v>
          </cell>
          <cell r="AW127">
            <v>0</v>
          </cell>
          <cell r="AX127">
            <v>273021.50924970373</v>
          </cell>
          <cell r="AY127">
            <v>270202.20924970374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273021.50924970373</v>
          </cell>
          <cell r="BE127">
            <v>273021.50924970373</v>
          </cell>
          <cell r="BF127">
            <v>0</v>
          </cell>
          <cell r="BG127">
            <v>81189.3</v>
          </cell>
          <cell r="BH127">
            <v>-113130</v>
          </cell>
          <cell r="BI127">
            <v>78702.209249703723</v>
          </cell>
          <cell r="BJ127">
            <v>4629.5417205708072</v>
          </cell>
          <cell r="BK127">
            <v>3649.2947705882357</v>
          </cell>
          <cell r="BL127">
            <v>0.26861270782589153</v>
          </cell>
          <cell r="BM127">
            <v>0</v>
          </cell>
          <cell r="BN127">
            <v>0</v>
          </cell>
          <cell r="BO127">
            <v>273021.50924970373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237927.7064988499</v>
          </cell>
          <cell r="I128">
            <v>0</v>
          </cell>
          <cell r="J128">
            <v>0</v>
          </cell>
          <cell r="K128">
            <v>6370.0000000000009</v>
          </cell>
          <cell r="L128">
            <v>0</v>
          </cell>
          <cell r="M128">
            <v>10660.000000000002</v>
          </cell>
          <cell r="N128">
            <v>0</v>
          </cell>
          <cell r="O128">
            <v>1175.0000000000007</v>
          </cell>
          <cell r="P128">
            <v>0</v>
          </cell>
          <cell r="Q128">
            <v>0</v>
          </cell>
          <cell r="R128">
            <v>485.00000000000159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27812.288135593215</v>
          </cell>
          <cell r="AD128">
            <v>0</v>
          </cell>
          <cell r="AE128">
            <v>0</v>
          </cell>
          <cell r="AF128">
            <v>0</v>
          </cell>
          <cell r="AG128">
            <v>134400</v>
          </cell>
          <cell r="AH128">
            <v>50676.250000000007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237927.7064988499</v>
          </cell>
          <cell r="AU128">
            <v>46502.288135593219</v>
          </cell>
          <cell r="AV128">
            <v>190831.85</v>
          </cell>
          <cell r="AW128">
            <v>0</v>
          </cell>
          <cell r="AX128">
            <v>475261.84463444317</v>
          </cell>
          <cell r="AY128">
            <v>469506.2446344432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475261.84463444317</v>
          </cell>
          <cell r="BE128">
            <v>475261.84463444317</v>
          </cell>
          <cell r="BF128">
            <v>0</v>
          </cell>
          <cell r="BG128">
            <v>310015.59999999998</v>
          </cell>
          <cell r="BH128">
            <v>119183.74999999997</v>
          </cell>
          <cell r="BI128">
            <v>284429.9946344432</v>
          </cell>
          <cell r="BJ128">
            <v>4309.5453732491396</v>
          </cell>
          <cell r="BK128">
            <v>3443.4438636363643</v>
          </cell>
          <cell r="BL128">
            <v>0.25152189026777111</v>
          </cell>
          <cell r="BM128">
            <v>0</v>
          </cell>
          <cell r="BN128">
            <v>0</v>
          </cell>
          <cell r="BO128">
            <v>475261.84463444317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230717.77599888475</v>
          </cell>
          <cell r="I129">
            <v>0</v>
          </cell>
          <cell r="J129">
            <v>0</v>
          </cell>
          <cell r="K129">
            <v>5880</v>
          </cell>
          <cell r="L129">
            <v>0</v>
          </cell>
          <cell r="M129">
            <v>10660</v>
          </cell>
          <cell r="N129">
            <v>0</v>
          </cell>
          <cell r="O129">
            <v>0</v>
          </cell>
          <cell r="P129">
            <v>1995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15753.974025974019</v>
          </cell>
          <cell r="AD129">
            <v>0</v>
          </cell>
          <cell r="AE129">
            <v>2073.6000000000004</v>
          </cell>
          <cell r="AF129">
            <v>0</v>
          </cell>
          <cell r="AG129">
            <v>134400</v>
          </cell>
          <cell r="AH129">
            <v>57100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230717.77599888475</v>
          </cell>
          <cell r="AU129">
            <v>36362.57402597402</v>
          </cell>
          <cell r="AV129">
            <v>202254.3</v>
          </cell>
          <cell r="AW129">
            <v>0</v>
          </cell>
          <cell r="AX129">
            <v>469334.65002485877</v>
          </cell>
          <cell r="AY129">
            <v>458580.35002485878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469334.65002485877</v>
          </cell>
          <cell r="BE129">
            <v>469334.65002485871</v>
          </cell>
          <cell r="BF129">
            <v>0</v>
          </cell>
          <cell r="BG129">
            <v>305794.3</v>
          </cell>
          <cell r="BH129">
            <v>103539.99999999999</v>
          </cell>
          <cell r="BI129">
            <v>267080.35002485878</v>
          </cell>
          <cell r="BJ129">
            <v>4173.1304691384184</v>
          </cell>
          <cell r="BK129">
            <v>3600.6051859375002</v>
          </cell>
          <cell r="BL129">
            <v>0.15900807048686405</v>
          </cell>
          <cell r="BM129">
            <v>0</v>
          </cell>
          <cell r="BN129">
            <v>0</v>
          </cell>
          <cell r="BO129">
            <v>469334.65002485877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191063.15824907643</v>
          </cell>
          <cell r="I130">
            <v>0</v>
          </cell>
          <cell r="J130">
            <v>0</v>
          </cell>
          <cell r="K130">
            <v>5390.0000000000064</v>
          </cell>
          <cell r="L130">
            <v>0</v>
          </cell>
          <cell r="M130">
            <v>9020.0000000000109</v>
          </cell>
          <cell r="N130">
            <v>0</v>
          </cell>
          <cell r="O130">
            <v>6580.0000000000027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679.7826086956519</v>
          </cell>
          <cell r="AB130">
            <v>0</v>
          </cell>
          <cell r="AC130">
            <v>33416.499999999993</v>
          </cell>
          <cell r="AD130">
            <v>0</v>
          </cell>
          <cell r="AE130">
            <v>1747.1999999999985</v>
          </cell>
          <cell r="AF130">
            <v>0</v>
          </cell>
          <cell r="AG130">
            <v>134400</v>
          </cell>
          <cell r="AH130">
            <v>57100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191063.15824907643</v>
          </cell>
          <cell r="AU130">
            <v>56833.48260869566</v>
          </cell>
          <cell r="AV130">
            <v>199647</v>
          </cell>
          <cell r="AW130">
            <v>0</v>
          </cell>
          <cell r="AX130">
            <v>447543.64085777209</v>
          </cell>
          <cell r="AY130">
            <v>439396.64085777209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447543.64085777209</v>
          </cell>
          <cell r="BE130">
            <v>447543.64085777209</v>
          </cell>
          <cell r="BF130">
            <v>0</v>
          </cell>
          <cell r="BG130">
            <v>252477</v>
          </cell>
          <cell r="BH130">
            <v>52830</v>
          </cell>
          <cell r="BI130">
            <v>247896.64085777209</v>
          </cell>
          <cell r="BJ130">
            <v>4677.2951105240018</v>
          </cell>
          <cell r="BK130">
            <v>3867.0851528301882</v>
          </cell>
          <cell r="BL130">
            <v>0.20951438245440454</v>
          </cell>
          <cell r="BM130">
            <v>0</v>
          </cell>
          <cell r="BN130">
            <v>0</v>
          </cell>
          <cell r="BO130">
            <v>447543.64085777209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1528505.2659926114</v>
          </cell>
          <cell r="I131">
            <v>0</v>
          </cell>
          <cell r="J131">
            <v>0</v>
          </cell>
          <cell r="K131">
            <v>104370.00000000006</v>
          </cell>
          <cell r="L131">
            <v>0</v>
          </cell>
          <cell r="M131">
            <v>178759.99999999985</v>
          </cell>
          <cell r="N131">
            <v>0</v>
          </cell>
          <cell r="O131">
            <v>235.5555555555558</v>
          </cell>
          <cell r="P131">
            <v>1142.6950354609928</v>
          </cell>
          <cell r="Q131">
            <v>42374.940898345216</v>
          </cell>
          <cell r="R131">
            <v>12639.810874704486</v>
          </cell>
          <cell r="S131">
            <v>90338.061465721068</v>
          </cell>
          <cell r="T131">
            <v>79066.477541371249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76650.696378830136</v>
          </cell>
          <cell r="AB131">
            <v>0</v>
          </cell>
          <cell r="AC131">
            <v>125891.57574788028</v>
          </cell>
          <cell r="AD131">
            <v>0</v>
          </cell>
          <cell r="AE131">
            <v>6297.5999999999822</v>
          </cell>
          <cell r="AF131">
            <v>0</v>
          </cell>
          <cell r="AG131">
            <v>134400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1528505.2659926114</v>
          </cell>
          <cell r="AU131">
            <v>717767.41349786881</v>
          </cell>
          <cell r="AV131">
            <v>141498.29999999999</v>
          </cell>
          <cell r="AW131">
            <v>0</v>
          </cell>
          <cell r="AX131">
            <v>2387770.9794904799</v>
          </cell>
          <cell r="AY131">
            <v>2380672.6794904801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2387770.9794904799</v>
          </cell>
          <cell r="BE131">
            <v>2387770.9794904804</v>
          </cell>
          <cell r="BF131">
            <v>0</v>
          </cell>
          <cell r="BG131">
            <v>1961738.3</v>
          </cell>
          <cell r="BH131">
            <v>1820240</v>
          </cell>
          <cell r="BI131">
            <v>2246272.6794904801</v>
          </cell>
          <cell r="BJ131">
            <v>5297.8129233266036</v>
          </cell>
          <cell r="BK131">
            <v>5177.307911320755</v>
          </cell>
          <cell r="BL131">
            <v>2.3275612358761022E-2</v>
          </cell>
          <cell r="BM131">
            <v>0</v>
          </cell>
          <cell r="BN131">
            <v>0</v>
          </cell>
          <cell r="BO131">
            <v>2387770.9794904799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407361.07324803091</v>
          </cell>
          <cell r="I132">
            <v>0</v>
          </cell>
          <cell r="J132">
            <v>0</v>
          </cell>
          <cell r="K132">
            <v>5880.0000000000155</v>
          </cell>
          <cell r="L132">
            <v>0</v>
          </cell>
          <cell r="M132">
            <v>9840.0000000000255</v>
          </cell>
          <cell r="N132">
            <v>0</v>
          </cell>
          <cell r="O132">
            <v>1645.0000000000011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30946.213235294126</v>
          </cell>
          <cell r="AD132">
            <v>0</v>
          </cell>
          <cell r="AE132">
            <v>0</v>
          </cell>
          <cell r="AF132">
            <v>0</v>
          </cell>
          <cell r="AG132">
            <v>134400</v>
          </cell>
          <cell r="AH132">
            <v>28054.472630173557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407361.07324803091</v>
          </cell>
          <cell r="AU132">
            <v>48311.21323529417</v>
          </cell>
          <cell r="AV132">
            <v>167116.47263017355</v>
          </cell>
          <cell r="AW132">
            <v>0</v>
          </cell>
          <cell r="AX132">
            <v>622788.75911349861</v>
          </cell>
          <cell r="AY132">
            <v>618126.75911349861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622788.75911349861</v>
          </cell>
          <cell r="BE132">
            <v>622788.75911349861</v>
          </cell>
          <cell r="BF132">
            <v>0</v>
          </cell>
          <cell r="BG132">
            <v>525592</v>
          </cell>
          <cell r="BH132">
            <v>358475.52736982645</v>
          </cell>
          <cell r="BI132">
            <v>455672.28648332506</v>
          </cell>
          <cell r="BJ132">
            <v>4032.4981104719031</v>
          </cell>
          <cell r="BK132">
            <v>3520.8852360161636</v>
          </cell>
          <cell r="BL132">
            <v>0.14530802345452842</v>
          </cell>
          <cell r="BM132">
            <v>0</v>
          </cell>
          <cell r="BN132">
            <v>0</v>
          </cell>
          <cell r="BO132">
            <v>622788.75911349861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504695.13499756041</v>
          </cell>
          <cell r="I133">
            <v>0</v>
          </cell>
          <cell r="J133">
            <v>0</v>
          </cell>
          <cell r="K133">
            <v>12740.00000000002</v>
          </cell>
          <cell r="L133">
            <v>0</v>
          </cell>
          <cell r="M133">
            <v>21320.000000000033</v>
          </cell>
          <cell r="N133">
            <v>0</v>
          </cell>
          <cell r="O133">
            <v>0</v>
          </cell>
          <cell r="P133">
            <v>0</v>
          </cell>
          <cell r="Q133">
            <v>451.44927536231864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688.33333333333303</v>
          </cell>
          <cell r="AB133">
            <v>0</v>
          </cell>
          <cell r="AC133">
            <v>76038.983050847412</v>
          </cell>
          <cell r="AD133">
            <v>0</v>
          </cell>
          <cell r="AE133">
            <v>6335.9999999999809</v>
          </cell>
          <cell r="AF133">
            <v>0</v>
          </cell>
          <cell r="AG133">
            <v>134400</v>
          </cell>
          <cell r="AH133">
            <v>7471.028037383172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504695.13499756041</v>
          </cell>
          <cell r="AU133">
            <v>117574.7656595431</v>
          </cell>
          <cell r="AV133">
            <v>153152.52803738316</v>
          </cell>
          <cell r="AW133">
            <v>0</v>
          </cell>
          <cell r="AX133">
            <v>775422.42869448662</v>
          </cell>
          <cell r="AY133">
            <v>764140.92869448662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775422.42869448662</v>
          </cell>
          <cell r="BE133">
            <v>775422.42869448662</v>
          </cell>
          <cell r="BF133">
            <v>0</v>
          </cell>
          <cell r="BG133">
            <v>656681.5</v>
          </cell>
          <cell r="BH133">
            <v>503528.97196261684</v>
          </cell>
          <cell r="BI133">
            <v>622269.9006571034</v>
          </cell>
          <cell r="BJ133">
            <v>4444.7850046935955</v>
          </cell>
          <cell r="BK133">
            <v>4038.28351759012</v>
          </cell>
          <cell r="BL133">
            <v>0.10066194840773802</v>
          </cell>
          <cell r="BM133">
            <v>0</v>
          </cell>
          <cell r="BN133">
            <v>0</v>
          </cell>
          <cell r="BO133">
            <v>775422.42869448662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760647.66774632316</v>
          </cell>
          <cell r="I134">
            <v>0</v>
          </cell>
          <cell r="J134">
            <v>0</v>
          </cell>
          <cell r="K134">
            <v>13230.000000000015</v>
          </cell>
          <cell r="L134">
            <v>0</v>
          </cell>
          <cell r="M134">
            <v>22140.000000000022</v>
          </cell>
          <cell r="N134">
            <v>0</v>
          </cell>
          <cell r="O134">
            <v>3777.9047619047619</v>
          </cell>
          <cell r="P134">
            <v>286.35714285714272</v>
          </cell>
          <cell r="Q134">
            <v>894.23809523809484</v>
          </cell>
          <cell r="R134">
            <v>487.30952380952357</v>
          </cell>
          <cell r="S134">
            <v>1034.9047619047615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55993.977653631286</v>
          </cell>
          <cell r="AD134">
            <v>0</v>
          </cell>
          <cell r="AE134">
            <v>0</v>
          </cell>
          <cell r="AF134">
            <v>0</v>
          </cell>
          <cell r="AG134">
            <v>134400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760647.66774632316</v>
          </cell>
          <cell r="AU134">
            <v>97844.691939345619</v>
          </cell>
          <cell r="AV134">
            <v>152484.67499999999</v>
          </cell>
          <cell r="AW134">
            <v>0</v>
          </cell>
          <cell r="AX134">
            <v>1010977.0346856688</v>
          </cell>
          <cell r="AY134">
            <v>992892.35968566872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1010977.0346856688</v>
          </cell>
          <cell r="BE134">
            <v>1010977.0346856685</v>
          </cell>
          <cell r="BF134">
            <v>0</v>
          </cell>
          <cell r="BG134">
            <v>990794.67500000005</v>
          </cell>
          <cell r="BH134">
            <v>838310</v>
          </cell>
          <cell r="BI134">
            <v>858492.35968566872</v>
          </cell>
          <cell r="BJ134">
            <v>4068.6841691263921</v>
          </cell>
          <cell r="BK134">
            <v>3961.1483251184836</v>
          </cell>
          <cell r="BL134">
            <v>2.714764386024145E-2</v>
          </cell>
          <cell r="BM134">
            <v>0</v>
          </cell>
          <cell r="BN134">
            <v>0</v>
          </cell>
          <cell r="BO134">
            <v>1010977.0346856688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248742.60224879763</v>
          </cell>
          <cell r="I135">
            <v>0</v>
          </cell>
          <cell r="J135">
            <v>0</v>
          </cell>
          <cell r="K135">
            <v>9310.0000000000091</v>
          </cell>
          <cell r="L135">
            <v>0</v>
          </cell>
          <cell r="M135">
            <v>15580.000000000015</v>
          </cell>
          <cell r="N135">
            <v>0</v>
          </cell>
          <cell r="O135">
            <v>0</v>
          </cell>
          <cell r="P135">
            <v>5985.0000000000091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646.19047619047728</v>
          </cell>
          <cell r="AB135">
            <v>0</v>
          </cell>
          <cell r="AC135">
            <v>18367.142857142851</v>
          </cell>
          <cell r="AD135">
            <v>0</v>
          </cell>
          <cell r="AE135">
            <v>1785.5999999999981</v>
          </cell>
          <cell r="AF135">
            <v>0</v>
          </cell>
          <cell r="AG135">
            <v>134400</v>
          </cell>
          <cell r="AH135">
            <v>57100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248742.60224879763</v>
          </cell>
          <cell r="AU135">
            <v>51673.933333333356</v>
          </cell>
          <cell r="AV135">
            <v>204504.75</v>
          </cell>
          <cell r="AW135">
            <v>0</v>
          </cell>
          <cell r="AX135">
            <v>504921.28558213101</v>
          </cell>
          <cell r="AY135">
            <v>491916.53558213101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504921.28558213101</v>
          </cell>
          <cell r="BE135">
            <v>504921.28558213095</v>
          </cell>
          <cell r="BF135">
            <v>0</v>
          </cell>
          <cell r="BG135">
            <v>331094.75</v>
          </cell>
          <cell r="BH135">
            <v>126590</v>
          </cell>
          <cell r="BI135">
            <v>300416.53558213101</v>
          </cell>
          <cell r="BJ135">
            <v>4353.8628345236375</v>
          </cell>
          <cell r="BK135">
            <v>3456.0622608695649</v>
          </cell>
          <cell r="BL135">
            <v>0.25977557864602269</v>
          </cell>
          <cell r="BM135">
            <v>0</v>
          </cell>
          <cell r="BN135">
            <v>0</v>
          </cell>
          <cell r="BO135">
            <v>504921.28558213101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1196848.4629942146</v>
          </cell>
          <cell r="I136">
            <v>0</v>
          </cell>
          <cell r="J136">
            <v>0</v>
          </cell>
          <cell r="K136">
            <v>26460.000000000073</v>
          </cell>
          <cell r="L136">
            <v>0</v>
          </cell>
          <cell r="M136">
            <v>45100.000000000102</v>
          </cell>
          <cell r="N136">
            <v>0</v>
          </cell>
          <cell r="O136">
            <v>0</v>
          </cell>
          <cell r="P136">
            <v>571.72205438066442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4720.0000000000055</v>
          </cell>
          <cell r="AB136">
            <v>0</v>
          </cell>
          <cell r="AC136">
            <v>101179.87730061352</v>
          </cell>
          <cell r="AD136">
            <v>0</v>
          </cell>
          <cell r="AE136">
            <v>0</v>
          </cell>
          <cell r="AF136">
            <v>0</v>
          </cell>
          <cell r="AG136">
            <v>134400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1196848.4629942146</v>
          </cell>
          <cell r="AU136">
            <v>178031.59935499437</v>
          </cell>
          <cell r="AV136">
            <v>170661</v>
          </cell>
          <cell r="AW136">
            <v>0</v>
          </cell>
          <cell r="AX136">
            <v>1545541.0623492091</v>
          </cell>
          <cell r="AY136">
            <v>1509280.0623492091</v>
          </cell>
          <cell r="AZ136">
            <v>4610</v>
          </cell>
          <cell r="BA136">
            <v>1530520</v>
          </cell>
          <cell r="BB136">
            <v>21239.937650790904</v>
          </cell>
          <cell r="BC136">
            <v>0</v>
          </cell>
          <cell r="BD136">
            <v>1566781</v>
          </cell>
          <cell r="BE136">
            <v>1566780.9999999998</v>
          </cell>
          <cell r="BF136">
            <v>0</v>
          </cell>
          <cell r="BG136">
            <v>1566781</v>
          </cell>
          <cell r="BH136">
            <v>1396120</v>
          </cell>
          <cell r="BI136">
            <v>1396120</v>
          </cell>
          <cell r="BJ136">
            <v>4205.1807228915659</v>
          </cell>
          <cell r="BK136">
            <v>4153.3711445783129</v>
          </cell>
          <cell r="BL136">
            <v>1.2474102725176324E-2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104543.99224949465</v>
          </cell>
          <cell r="I137">
            <v>0</v>
          </cell>
          <cell r="J137">
            <v>0</v>
          </cell>
          <cell r="K137">
            <v>1960.0000000000057</v>
          </cell>
          <cell r="L137">
            <v>0</v>
          </cell>
          <cell r="M137">
            <v>3280.0000000000095</v>
          </cell>
          <cell r="N137">
            <v>0</v>
          </cell>
          <cell r="O137">
            <v>0</v>
          </cell>
          <cell r="P137">
            <v>285.0000000000004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13329.642857142855</v>
          </cell>
          <cell r="AD137">
            <v>0</v>
          </cell>
          <cell r="AE137">
            <v>1209.600000000001</v>
          </cell>
          <cell r="AF137">
            <v>0</v>
          </cell>
          <cell r="AG137">
            <v>134400</v>
          </cell>
          <cell r="AH137">
            <v>57100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104543.99224949465</v>
          </cell>
          <cell r="AU137">
            <v>20064.242857142872</v>
          </cell>
          <cell r="AV137">
            <v>192295.32</v>
          </cell>
          <cell r="AW137">
            <v>0</v>
          </cell>
          <cell r="AX137">
            <v>316903.55510663753</v>
          </cell>
          <cell r="AY137">
            <v>316108.23510663753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316903.55510663753</v>
          </cell>
          <cell r="BE137">
            <v>316903.55510663753</v>
          </cell>
          <cell r="BF137">
            <v>0</v>
          </cell>
          <cell r="BG137">
            <v>134485.32</v>
          </cell>
          <cell r="BH137">
            <v>-57809.999999999993</v>
          </cell>
          <cell r="BI137">
            <v>124608.23510663753</v>
          </cell>
          <cell r="BJ137">
            <v>4296.8356933323284</v>
          </cell>
          <cell r="BK137">
            <v>3541.0856896551718</v>
          </cell>
          <cell r="BL137">
            <v>0.21342324640292762</v>
          </cell>
          <cell r="BM137">
            <v>0</v>
          </cell>
          <cell r="BN137">
            <v>0</v>
          </cell>
          <cell r="BO137">
            <v>316903.55510663753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209087.9844989893</v>
          </cell>
          <cell r="I138">
            <v>0</v>
          </cell>
          <cell r="J138">
            <v>0</v>
          </cell>
          <cell r="K138">
            <v>5389.9999999999973</v>
          </cell>
          <cell r="L138">
            <v>0</v>
          </cell>
          <cell r="M138">
            <v>9840.0000000000036</v>
          </cell>
          <cell r="N138">
            <v>0</v>
          </cell>
          <cell r="O138">
            <v>239.12280701754378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684.4</v>
          </cell>
          <cell r="AB138">
            <v>0</v>
          </cell>
          <cell r="AC138">
            <v>26154.375000000007</v>
          </cell>
          <cell r="AD138">
            <v>0</v>
          </cell>
          <cell r="AE138">
            <v>2419.2000000000021</v>
          </cell>
          <cell r="AF138">
            <v>0</v>
          </cell>
          <cell r="AG138">
            <v>134400</v>
          </cell>
          <cell r="AH138">
            <v>35973.000000000007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209087.9844989893</v>
          </cell>
          <cell r="AU138">
            <v>44727.097807017555</v>
          </cell>
          <cell r="AV138">
            <v>171575.94</v>
          </cell>
          <cell r="AW138">
            <v>0</v>
          </cell>
          <cell r="AX138">
            <v>425391.02230600687</v>
          </cell>
          <cell r="AY138">
            <v>424188.08230600687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425391.02230600687</v>
          </cell>
          <cell r="BE138">
            <v>425391.02230600687</v>
          </cell>
          <cell r="BF138">
            <v>0</v>
          </cell>
          <cell r="BG138">
            <v>268582.94</v>
          </cell>
          <cell r="BH138">
            <v>97007</v>
          </cell>
          <cell r="BI138">
            <v>253815.08230600687</v>
          </cell>
          <cell r="BJ138">
            <v>4376.1221087242566</v>
          </cell>
          <cell r="BK138">
            <v>3527.0137379310345</v>
          </cell>
          <cell r="BL138">
            <v>0.24074427657072686</v>
          </cell>
          <cell r="BM138">
            <v>0</v>
          </cell>
          <cell r="BN138">
            <v>0</v>
          </cell>
          <cell r="BO138">
            <v>425391.02230600687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1604209.5362422455</v>
          </cell>
          <cell r="I139">
            <v>0</v>
          </cell>
          <cell r="J139">
            <v>0</v>
          </cell>
          <cell r="K139">
            <v>19600</v>
          </cell>
          <cell r="L139">
            <v>0</v>
          </cell>
          <cell r="M139">
            <v>33620.000000000015</v>
          </cell>
          <cell r="N139">
            <v>0</v>
          </cell>
          <cell r="O139">
            <v>36189.999999999993</v>
          </cell>
          <cell r="P139">
            <v>285.00000000000063</v>
          </cell>
          <cell r="Q139">
            <v>0</v>
          </cell>
          <cell r="R139">
            <v>2909.9999999999936</v>
          </cell>
          <cell r="S139">
            <v>1029.9999999999998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51963.020833333423</v>
          </cell>
          <cell r="AB139">
            <v>0</v>
          </cell>
          <cell r="AC139">
            <v>102266.72221082842</v>
          </cell>
          <cell r="AD139">
            <v>0</v>
          </cell>
          <cell r="AE139">
            <v>288.00000000000676</v>
          </cell>
          <cell r="AF139">
            <v>0</v>
          </cell>
          <cell r="AG139">
            <v>134400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1604209.5362422455</v>
          </cell>
          <cell r="AU139">
            <v>248152.74304416185</v>
          </cell>
          <cell r="AV139">
            <v>150808.32000000001</v>
          </cell>
          <cell r="AW139">
            <v>0</v>
          </cell>
          <cell r="AX139">
            <v>2003170.5992864075</v>
          </cell>
          <cell r="AY139">
            <v>1986762.2792864074</v>
          </cell>
          <cell r="AZ139">
            <v>4610</v>
          </cell>
          <cell r="BA139">
            <v>2051450</v>
          </cell>
          <cell r="BB139">
            <v>64687.7207135926</v>
          </cell>
          <cell r="BC139">
            <v>0</v>
          </cell>
          <cell r="BD139">
            <v>2067858.32</v>
          </cell>
          <cell r="BE139">
            <v>2067858.32</v>
          </cell>
          <cell r="BF139">
            <v>0</v>
          </cell>
          <cell r="BG139">
            <v>2067858.32</v>
          </cell>
          <cell r="BH139">
            <v>1917050</v>
          </cell>
          <cell r="BI139">
            <v>1917050</v>
          </cell>
          <cell r="BJ139">
            <v>4307.9775280898875</v>
          </cell>
          <cell r="BK139">
            <v>4241.6943820224715</v>
          </cell>
          <cell r="BL139">
            <v>1.5626572802685458E-2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331656.80299839686</v>
          </cell>
          <cell r="I140">
            <v>0</v>
          </cell>
          <cell r="J140">
            <v>0</v>
          </cell>
          <cell r="K140">
            <v>4899.9999999999982</v>
          </cell>
          <cell r="L140">
            <v>0</v>
          </cell>
          <cell r="M140">
            <v>9019.9999999999745</v>
          </cell>
          <cell r="N140">
            <v>0</v>
          </cell>
          <cell r="O140">
            <v>3055.0000000000009</v>
          </cell>
          <cell r="P140">
            <v>1424.9999999999995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24987.857142857156</v>
          </cell>
          <cell r="AD140">
            <v>0</v>
          </cell>
          <cell r="AE140">
            <v>0</v>
          </cell>
          <cell r="AF140">
            <v>0</v>
          </cell>
          <cell r="AG140">
            <v>134400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331656.80299839686</v>
          </cell>
          <cell r="AU140">
            <v>43387.85714285713</v>
          </cell>
          <cell r="AV140">
            <v>139695.95000000001</v>
          </cell>
          <cell r="AW140">
            <v>0</v>
          </cell>
          <cell r="AX140">
            <v>514740.61014125397</v>
          </cell>
          <cell r="AY140">
            <v>509444.66014125396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514740.61014125397</v>
          </cell>
          <cell r="BE140">
            <v>514740.61014125403</v>
          </cell>
          <cell r="BF140">
            <v>0</v>
          </cell>
          <cell r="BG140">
            <v>429415.95</v>
          </cell>
          <cell r="BH140">
            <v>289720</v>
          </cell>
          <cell r="BI140">
            <v>375044.66014125396</v>
          </cell>
          <cell r="BJ140">
            <v>4076.5723928397169</v>
          </cell>
          <cell r="BK140">
            <v>3909.1582934782605</v>
          </cell>
          <cell r="BL140">
            <v>4.2826124396332911E-2</v>
          </cell>
          <cell r="BM140">
            <v>0</v>
          </cell>
          <cell r="BN140">
            <v>0</v>
          </cell>
          <cell r="BO140">
            <v>514740.61014125397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342471.69874834456</v>
          </cell>
          <cell r="I141">
            <v>0</v>
          </cell>
          <cell r="J141">
            <v>0</v>
          </cell>
          <cell r="K141">
            <v>7349.9999999999882</v>
          </cell>
          <cell r="L141">
            <v>0</v>
          </cell>
          <cell r="M141">
            <v>13120.000000000004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42560.601265822821</v>
          </cell>
          <cell r="AD141">
            <v>0</v>
          </cell>
          <cell r="AE141">
            <v>0</v>
          </cell>
          <cell r="AF141">
            <v>0</v>
          </cell>
          <cell r="AG141">
            <v>134400</v>
          </cell>
          <cell r="AH141">
            <v>10861.959946595451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342471.69874834456</v>
          </cell>
          <cell r="AU141">
            <v>63030.601265822814</v>
          </cell>
          <cell r="AV141">
            <v>148895.45994659545</v>
          </cell>
          <cell r="AW141">
            <v>0</v>
          </cell>
          <cell r="AX141">
            <v>554397.75996076281</v>
          </cell>
          <cell r="AY141">
            <v>550764.25996076281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554397.75996076281</v>
          </cell>
          <cell r="BE141">
            <v>554397.75996076281</v>
          </cell>
          <cell r="BF141">
            <v>0</v>
          </cell>
          <cell r="BG141">
            <v>441583.5</v>
          </cell>
          <cell r="BH141">
            <v>292688.04005340452</v>
          </cell>
          <cell r="BI141">
            <v>405502.30001416733</v>
          </cell>
          <cell r="BJ141">
            <v>4268.4452633070241</v>
          </cell>
          <cell r="BK141">
            <v>3767.10695845689</v>
          </cell>
          <cell r="BL141">
            <v>0.13308310870352777</v>
          </cell>
          <cell r="BM141">
            <v>0</v>
          </cell>
          <cell r="BN141">
            <v>0</v>
          </cell>
          <cell r="BO141">
            <v>554397.75996076281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688548.36274667166</v>
          </cell>
          <cell r="I142">
            <v>0</v>
          </cell>
          <cell r="J142">
            <v>0</v>
          </cell>
          <cell r="K142">
            <v>10779.99999999996</v>
          </cell>
          <cell r="L142">
            <v>0</v>
          </cell>
          <cell r="M142">
            <v>18039.999999999935</v>
          </cell>
          <cell r="N142">
            <v>0</v>
          </cell>
          <cell r="O142">
            <v>235.00000000000011</v>
          </cell>
          <cell r="P142">
            <v>0</v>
          </cell>
          <cell r="Q142">
            <v>0</v>
          </cell>
          <cell r="R142">
            <v>485.00000000000023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1399.8757763975152</v>
          </cell>
          <cell r="AB142">
            <v>0</v>
          </cell>
          <cell r="AC142">
            <v>33887.484276729534</v>
          </cell>
          <cell r="AD142">
            <v>0</v>
          </cell>
          <cell r="AE142">
            <v>1478.4000000000035</v>
          </cell>
          <cell r="AF142">
            <v>0</v>
          </cell>
          <cell r="AG142">
            <v>134400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688548.36274667166</v>
          </cell>
          <cell r="AU142">
            <v>66305.760053126956</v>
          </cell>
          <cell r="AV142">
            <v>142372.29999999999</v>
          </cell>
          <cell r="AW142">
            <v>0</v>
          </cell>
          <cell r="AX142">
            <v>897226.42279979866</v>
          </cell>
          <cell r="AY142">
            <v>889254.12279979861</v>
          </cell>
          <cell r="AZ142">
            <v>4610</v>
          </cell>
          <cell r="BA142">
            <v>880510</v>
          </cell>
          <cell r="BB142">
            <v>0</v>
          </cell>
          <cell r="BC142">
            <v>0</v>
          </cell>
          <cell r="BD142">
            <v>897226.42279979866</v>
          </cell>
          <cell r="BE142">
            <v>897226.42279979866</v>
          </cell>
          <cell r="BF142">
            <v>0</v>
          </cell>
          <cell r="BG142">
            <v>888482.3</v>
          </cell>
          <cell r="BH142">
            <v>746110</v>
          </cell>
          <cell r="BI142">
            <v>754854.12279979861</v>
          </cell>
          <cell r="BJ142">
            <v>3952.115826176956</v>
          </cell>
          <cell r="BK142">
            <v>3863.4996287958111</v>
          </cell>
          <cell r="BL142">
            <v>2.2936768705932337E-2</v>
          </cell>
          <cell r="BM142">
            <v>0</v>
          </cell>
          <cell r="BN142">
            <v>0</v>
          </cell>
          <cell r="BO142">
            <v>897226.42279979866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519114.99599749071</v>
          </cell>
          <cell r="I143">
            <v>0</v>
          </cell>
          <cell r="J143">
            <v>0</v>
          </cell>
          <cell r="K143">
            <v>9800.0000000000091</v>
          </cell>
          <cell r="L143">
            <v>0</v>
          </cell>
          <cell r="M143">
            <v>16400.000000000015</v>
          </cell>
          <cell r="N143">
            <v>0</v>
          </cell>
          <cell r="O143">
            <v>19035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2072.1951219512175</v>
          </cell>
          <cell r="AB143">
            <v>0</v>
          </cell>
          <cell r="AC143">
            <v>56012.21052631583</v>
          </cell>
          <cell r="AD143">
            <v>0</v>
          </cell>
          <cell r="AE143">
            <v>0</v>
          </cell>
          <cell r="AF143">
            <v>0</v>
          </cell>
          <cell r="AG143">
            <v>134400</v>
          </cell>
          <cell r="AH143">
            <v>110.54072096128139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519114.99599749071</v>
          </cell>
          <cell r="AU143">
            <v>103319.40564826707</v>
          </cell>
          <cell r="AV143">
            <v>140012.19072096128</v>
          </cell>
          <cell r="AW143">
            <v>0</v>
          </cell>
          <cell r="AX143">
            <v>762446.59236671904</v>
          </cell>
          <cell r="AY143">
            <v>756944.94236671901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762446.59236671904</v>
          </cell>
          <cell r="BE143">
            <v>762446.59236671904</v>
          </cell>
          <cell r="BF143">
            <v>0</v>
          </cell>
          <cell r="BG143">
            <v>669341.65</v>
          </cell>
          <cell r="BH143">
            <v>529329.45927903871</v>
          </cell>
          <cell r="BI143">
            <v>622434.40164575772</v>
          </cell>
          <cell r="BJ143">
            <v>4322.461122539984</v>
          </cell>
          <cell r="BK143">
            <v>4155.9836449933246</v>
          </cell>
          <cell r="BL143">
            <v>4.0057298528403333E-2</v>
          </cell>
          <cell r="BM143">
            <v>0</v>
          </cell>
          <cell r="BN143">
            <v>0</v>
          </cell>
          <cell r="BO143">
            <v>762446.59236671904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328051.83774841425</v>
          </cell>
          <cell r="I144">
            <v>0</v>
          </cell>
          <cell r="J144">
            <v>0</v>
          </cell>
          <cell r="K144">
            <v>16660.000000000018</v>
          </cell>
          <cell r="L144">
            <v>0</v>
          </cell>
          <cell r="M144">
            <v>27880.000000000029</v>
          </cell>
          <cell r="N144">
            <v>0</v>
          </cell>
          <cell r="O144">
            <v>2585.0000000000027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671.125</v>
          </cell>
          <cell r="AB144">
            <v>0</v>
          </cell>
          <cell r="AC144">
            <v>28976.012658227857</v>
          </cell>
          <cell r="AD144">
            <v>0</v>
          </cell>
          <cell r="AE144">
            <v>3398.3999999999996</v>
          </cell>
          <cell r="AF144">
            <v>0</v>
          </cell>
          <cell r="AG144">
            <v>134400</v>
          </cell>
          <cell r="AH144">
            <v>44826.168224299057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328051.83774841425</v>
          </cell>
          <cell r="AU144">
            <v>80170.537658227899</v>
          </cell>
          <cell r="AV144">
            <v>182431.46822429905</v>
          </cell>
          <cell r="AW144">
            <v>0</v>
          </cell>
          <cell r="AX144">
            <v>590653.84363094124</v>
          </cell>
          <cell r="AY144">
            <v>587448.54363094119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590653.84363094124</v>
          </cell>
          <cell r="BE144">
            <v>590653.84363094124</v>
          </cell>
          <cell r="BF144">
            <v>0</v>
          </cell>
          <cell r="BG144">
            <v>422715.3</v>
          </cell>
          <cell r="BH144">
            <v>240283.83177570094</v>
          </cell>
          <cell r="BI144">
            <v>408222.37540664215</v>
          </cell>
          <cell r="BJ144">
            <v>4485.9601693037603</v>
          </cell>
          <cell r="BK144">
            <v>3713.347085447263</v>
          </cell>
          <cell r="BL144">
            <v>0.20806379422068971</v>
          </cell>
          <cell r="BM144">
            <v>0</v>
          </cell>
          <cell r="BN144">
            <v>0</v>
          </cell>
          <cell r="BO144">
            <v>590653.84363094124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169433.366749181</v>
          </cell>
          <cell r="I145">
            <v>0</v>
          </cell>
          <cell r="J145">
            <v>0</v>
          </cell>
          <cell r="K145">
            <v>5389.9999999999918</v>
          </cell>
          <cell r="L145">
            <v>0</v>
          </cell>
          <cell r="M145">
            <v>9839.9999999999927</v>
          </cell>
          <cell r="N145">
            <v>0</v>
          </cell>
          <cell r="O145">
            <v>1880.000000000002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11513.531250000002</v>
          </cell>
          <cell r="AD145">
            <v>0</v>
          </cell>
          <cell r="AE145">
            <v>0</v>
          </cell>
          <cell r="AF145">
            <v>0</v>
          </cell>
          <cell r="AG145">
            <v>134400</v>
          </cell>
          <cell r="AH145">
            <v>57100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169433.366749181</v>
          </cell>
          <cell r="AU145">
            <v>28623.531249999993</v>
          </cell>
          <cell r="AV145">
            <v>193960.85</v>
          </cell>
          <cell r="AW145">
            <v>0</v>
          </cell>
          <cell r="AX145">
            <v>392017.74799918104</v>
          </cell>
          <cell r="AY145">
            <v>389556.89799918106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392017.74799918104</v>
          </cell>
          <cell r="BE145">
            <v>392017.74799918104</v>
          </cell>
          <cell r="BF145">
            <v>0</v>
          </cell>
          <cell r="BG145">
            <v>219130.85</v>
          </cell>
          <cell r="BH145">
            <v>25170.000000000007</v>
          </cell>
          <cell r="BI145">
            <v>198056.89799918103</v>
          </cell>
          <cell r="BJ145">
            <v>4213.976553174065</v>
          </cell>
          <cell r="BK145">
            <v>3797.264295744681</v>
          </cell>
          <cell r="BL145">
            <v>0.10974012472515099</v>
          </cell>
          <cell r="BM145">
            <v>0</v>
          </cell>
          <cell r="BN145">
            <v>0</v>
          </cell>
          <cell r="BO145">
            <v>392017.74799918104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450620.65624782181</v>
          </cell>
          <cell r="I146">
            <v>0</v>
          </cell>
          <cell r="J146">
            <v>0</v>
          </cell>
          <cell r="K146">
            <v>1470</v>
          </cell>
          <cell r="L146">
            <v>0</v>
          </cell>
          <cell r="M146">
            <v>3280</v>
          </cell>
          <cell r="N146">
            <v>0</v>
          </cell>
          <cell r="O146">
            <v>2350</v>
          </cell>
          <cell r="P146">
            <v>0</v>
          </cell>
          <cell r="Q146">
            <v>0</v>
          </cell>
          <cell r="R146">
            <v>485</v>
          </cell>
          <cell r="S146">
            <v>515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19065.594059405958</v>
          </cell>
          <cell r="AD146">
            <v>0</v>
          </cell>
          <cell r="AE146">
            <v>0</v>
          </cell>
          <cell r="AF146">
            <v>0</v>
          </cell>
          <cell r="AG146">
            <v>134400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450620.65624782181</v>
          </cell>
          <cell r="AU146">
            <v>27165.594059405958</v>
          </cell>
          <cell r="AV146">
            <v>136900.54999999999</v>
          </cell>
          <cell r="AW146">
            <v>0</v>
          </cell>
          <cell r="AX146">
            <v>614686.80030722776</v>
          </cell>
          <cell r="AY146">
            <v>612186.25030722772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614686.80030722776</v>
          </cell>
          <cell r="BE146">
            <v>614686.80030722776</v>
          </cell>
          <cell r="BF146">
            <v>0</v>
          </cell>
          <cell r="BG146">
            <v>578750.55000000005</v>
          </cell>
          <cell r="BH146">
            <v>441850.00000000006</v>
          </cell>
          <cell r="BI146">
            <v>477786.25030722778</v>
          </cell>
          <cell r="BJ146">
            <v>3822.2900024578221</v>
          </cell>
          <cell r="BK146">
            <v>3657.5722727999996</v>
          </cell>
          <cell r="BL146">
            <v>4.5034716301511464E-2</v>
          </cell>
          <cell r="BM146">
            <v>0</v>
          </cell>
          <cell r="BN146">
            <v>0</v>
          </cell>
          <cell r="BO146">
            <v>614686.80030722776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392941.21224810061</v>
          </cell>
          <cell r="I147">
            <v>0</v>
          </cell>
          <cell r="J147">
            <v>0</v>
          </cell>
          <cell r="K147">
            <v>7839.9999999999955</v>
          </cell>
          <cell r="L147">
            <v>0</v>
          </cell>
          <cell r="M147">
            <v>13940.000000000038</v>
          </cell>
          <cell r="N147">
            <v>0</v>
          </cell>
          <cell r="O147">
            <v>2350.0000000000018</v>
          </cell>
          <cell r="P147">
            <v>1139.9999999999993</v>
          </cell>
          <cell r="Q147">
            <v>445.00000000000028</v>
          </cell>
          <cell r="R147">
            <v>485.00000000000034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2651.9587628866011</v>
          </cell>
          <cell r="AB147">
            <v>0</v>
          </cell>
          <cell r="AC147">
            <v>29533.263157894755</v>
          </cell>
          <cell r="AD147">
            <v>0</v>
          </cell>
          <cell r="AE147">
            <v>0</v>
          </cell>
          <cell r="AF147">
            <v>0</v>
          </cell>
          <cell r="AG147">
            <v>134400</v>
          </cell>
          <cell r="AH147">
            <v>31103.871829105468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392941.21224810061</v>
          </cell>
          <cell r="AU147">
            <v>58385.221920781391</v>
          </cell>
          <cell r="AV147">
            <v>171316.12182910548</v>
          </cell>
          <cell r="AW147">
            <v>0</v>
          </cell>
          <cell r="AX147">
            <v>622642.55599798751</v>
          </cell>
          <cell r="AY147">
            <v>616830.30599798751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622642.55599798751</v>
          </cell>
          <cell r="BE147">
            <v>622642.55599798751</v>
          </cell>
          <cell r="BF147">
            <v>0</v>
          </cell>
          <cell r="BG147">
            <v>508302.25</v>
          </cell>
          <cell r="BH147">
            <v>336986.12817089452</v>
          </cell>
          <cell r="BI147">
            <v>451326.43416888203</v>
          </cell>
          <cell r="BJ147">
            <v>4140.6094877879086</v>
          </cell>
          <cell r="BK147">
            <v>3723.9960905586659</v>
          </cell>
          <cell r="BL147">
            <v>0.11187267309046592</v>
          </cell>
          <cell r="BM147">
            <v>0</v>
          </cell>
          <cell r="BN147">
            <v>0</v>
          </cell>
          <cell r="BO147">
            <v>622642.55599798751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544349.75274736877</v>
          </cell>
          <cell r="I148">
            <v>0</v>
          </cell>
          <cell r="J148">
            <v>0</v>
          </cell>
          <cell r="K148">
            <v>15680.000000000038</v>
          </cell>
          <cell r="L148">
            <v>0</v>
          </cell>
          <cell r="M148">
            <v>27060.000000000011</v>
          </cell>
          <cell r="N148">
            <v>0</v>
          </cell>
          <cell r="O148">
            <v>3995.0000000000127</v>
          </cell>
          <cell r="P148">
            <v>570.0000000000008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664.85074626865674</v>
          </cell>
          <cell r="AB148">
            <v>0</v>
          </cell>
          <cell r="AC148">
            <v>50809.229323308275</v>
          </cell>
          <cell r="AD148">
            <v>0</v>
          </cell>
          <cell r="AE148">
            <v>0</v>
          </cell>
          <cell r="AF148">
            <v>0</v>
          </cell>
          <cell r="AG148">
            <v>134400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544349.75274736877</v>
          </cell>
          <cell r="AU148">
            <v>98779.080069577001</v>
          </cell>
          <cell r="AV148">
            <v>153360.20000000001</v>
          </cell>
          <cell r="AW148">
            <v>0</v>
          </cell>
          <cell r="AX148">
            <v>796489.03281694581</v>
          </cell>
          <cell r="AY148">
            <v>777528.83281694585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796489.03281694581</v>
          </cell>
          <cell r="BE148">
            <v>796489.03281694558</v>
          </cell>
          <cell r="BF148">
            <v>0</v>
          </cell>
          <cell r="BG148">
            <v>715070.2</v>
          </cell>
          <cell r="BH148">
            <v>561710</v>
          </cell>
          <cell r="BI148">
            <v>643128.83281694585</v>
          </cell>
          <cell r="BJ148">
            <v>4259.1313431585822</v>
          </cell>
          <cell r="BK148">
            <v>4106.0884761589405</v>
          </cell>
          <cell r="BL148">
            <v>3.7272179566575352E-2</v>
          </cell>
          <cell r="BM148">
            <v>0</v>
          </cell>
          <cell r="BN148">
            <v>0</v>
          </cell>
          <cell r="BO148">
            <v>796489.03281694581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1402331.4822432215</v>
          </cell>
          <cell r="I149">
            <v>0</v>
          </cell>
          <cell r="J149">
            <v>0</v>
          </cell>
          <cell r="K149">
            <v>69579.999999999985</v>
          </cell>
          <cell r="L149">
            <v>0</v>
          </cell>
          <cell r="M149">
            <v>120539.99999999997</v>
          </cell>
          <cell r="N149">
            <v>0</v>
          </cell>
          <cell r="O149">
            <v>35287.137305699522</v>
          </cell>
          <cell r="P149">
            <v>16658.471502590677</v>
          </cell>
          <cell r="Q149">
            <v>448.45854922279727</v>
          </cell>
          <cell r="R149">
            <v>15640.621761658034</v>
          </cell>
          <cell r="S149">
            <v>22317.111398963742</v>
          </cell>
          <cell r="T149">
            <v>4111.7098445595848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27729.999999999967</v>
          </cell>
          <cell r="AB149">
            <v>0</v>
          </cell>
          <cell r="AC149">
            <v>149126.53260869568</v>
          </cell>
          <cell r="AD149">
            <v>0</v>
          </cell>
          <cell r="AE149">
            <v>0</v>
          </cell>
          <cell r="AF149">
            <v>0</v>
          </cell>
          <cell r="AG149">
            <v>134400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1402331.4822432215</v>
          </cell>
          <cell r="AU149">
            <v>461440.04297138995</v>
          </cell>
          <cell r="AV149">
            <v>140372.79999999999</v>
          </cell>
          <cell r="AW149">
            <v>0</v>
          </cell>
          <cell r="AX149">
            <v>2004144.3252146116</v>
          </cell>
          <cell r="AY149">
            <v>1998171.5252146116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2004144.3252146116</v>
          </cell>
          <cell r="BE149">
            <v>2004144.3252146116</v>
          </cell>
          <cell r="BF149">
            <v>0</v>
          </cell>
          <cell r="BG149">
            <v>1799262.8</v>
          </cell>
          <cell r="BH149">
            <v>1658890</v>
          </cell>
          <cell r="BI149">
            <v>1863771.5252146116</v>
          </cell>
          <cell r="BJ149">
            <v>4791.18644014039</v>
          </cell>
          <cell r="BK149">
            <v>4676.6110555269915</v>
          </cell>
          <cell r="BL149">
            <v>2.4499660812713736E-2</v>
          </cell>
          <cell r="BM149">
            <v>0</v>
          </cell>
          <cell r="BN149">
            <v>0</v>
          </cell>
          <cell r="BO149">
            <v>2004144.3252146116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533534.85699742101</v>
          </cell>
          <cell r="I150">
            <v>0</v>
          </cell>
          <cell r="J150">
            <v>0</v>
          </cell>
          <cell r="K150">
            <v>1470.0000000000023</v>
          </cell>
          <cell r="L150">
            <v>0</v>
          </cell>
          <cell r="M150">
            <v>2460.0000000000036</v>
          </cell>
          <cell r="N150">
            <v>0</v>
          </cell>
          <cell r="O150">
            <v>473.19727891156293</v>
          </cell>
          <cell r="P150">
            <v>573.87755102040614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2046.5625</v>
          </cell>
          <cell r="AB150">
            <v>0</v>
          </cell>
          <cell r="AC150">
            <v>22246.000828843764</v>
          </cell>
          <cell r="AD150">
            <v>0</v>
          </cell>
          <cell r="AE150">
            <v>0</v>
          </cell>
          <cell r="AF150">
            <v>0</v>
          </cell>
          <cell r="AG150">
            <v>134400</v>
          </cell>
          <cell r="AH150">
            <v>1372.2296395193566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533534.85699742101</v>
          </cell>
          <cell r="AU150">
            <v>29269.638158775739</v>
          </cell>
          <cell r="AV150">
            <v>138981.27963951934</v>
          </cell>
          <cell r="AW150">
            <v>0</v>
          </cell>
          <cell r="AX150">
            <v>701785.77479571616</v>
          </cell>
          <cell r="AY150">
            <v>698576.72479571612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701785.77479571616</v>
          </cell>
          <cell r="BE150">
            <v>701785.77479571616</v>
          </cell>
          <cell r="BF150">
            <v>0</v>
          </cell>
          <cell r="BG150">
            <v>685489.05</v>
          </cell>
          <cell r="BH150">
            <v>546507.77036048064</v>
          </cell>
          <cell r="BI150">
            <v>562804.49515619676</v>
          </cell>
          <cell r="BJ150">
            <v>3802.7330753797078</v>
          </cell>
          <cell r="BK150">
            <v>3677.0515085167608</v>
          </cell>
          <cell r="BL150">
            <v>3.417998539640911E-2</v>
          </cell>
          <cell r="BM150">
            <v>0</v>
          </cell>
          <cell r="BN150">
            <v>0</v>
          </cell>
          <cell r="BO150">
            <v>701785.77479571616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176643.29724914613</v>
          </cell>
          <cell r="I151">
            <v>0</v>
          </cell>
          <cell r="J151">
            <v>0</v>
          </cell>
          <cell r="K151">
            <v>5879.9999999999891</v>
          </cell>
          <cell r="L151">
            <v>0</v>
          </cell>
          <cell r="M151">
            <v>9839.9999999999818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21021.000000000004</v>
          </cell>
          <cell r="AD151">
            <v>0</v>
          </cell>
          <cell r="AE151">
            <v>57.600000000001671</v>
          </cell>
          <cell r="AF151">
            <v>0</v>
          </cell>
          <cell r="AG151">
            <v>134400</v>
          </cell>
          <cell r="AH151">
            <v>57100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176643.29724914613</v>
          </cell>
          <cell r="AU151">
            <v>36798.599999999969</v>
          </cell>
          <cell r="AV151">
            <v>193055</v>
          </cell>
          <cell r="AW151">
            <v>0</v>
          </cell>
          <cell r="AX151">
            <v>406496.89724914613</v>
          </cell>
          <cell r="AY151">
            <v>404941.89724914613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406496.89724914613</v>
          </cell>
          <cell r="BE151">
            <v>406496.89724914613</v>
          </cell>
          <cell r="BF151">
            <v>0</v>
          </cell>
          <cell r="BG151">
            <v>227445</v>
          </cell>
          <cell r="BH151">
            <v>34390</v>
          </cell>
          <cell r="BI151">
            <v>213441.89724914613</v>
          </cell>
          <cell r="BJ151">
            <v>4355.9570867172679</v>
          </cell>
          <cell r="BK151">
            <v>3192.2743551020408</v>
          </cell>
          <cell r="BL151">
            <v>0.36453092753615474</v>
          </cell>
          <cell r="BM151">
            <v>0</v>
          </cell>
          <cell r="BN151">
            <v>0</v>
          </cell>
          <cell r="BO151">
            <v>406496.89724914613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356891.55974827486</v>
          </cell>
          <cell r="I152">
            <v>0</v>
          </cell>
          <cell r="J152">
            <v>0</v>
          </cell>
          <cell r="K152">
            <v>8330.0000000000146</v>
          </cell>
          <cell r="L152">
            <v>0</v>
          </cell>
          <cell r="M152">
            <v>14760.000000000015</v>
          </cell>
          <cell r="N152">
            <v>0</v>
          </cell>
          <cell r="O152">
            <v>0</v>
          </cell>
          <cell r="P152">
            <v>284.99999999999994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20636.379310344841</v>
          </cell>
          <cell r="AD152">
            <v>0</v>
          </cell>
          <cell r="AE152">
            <v>0</v>
          </cell>
          <cell r="AF152">
            <v>0</v>
          </cell>
          <cell r="AG152">
            <v>134400</v>
          </cell>
          <cell r="AH152">
            <v>38727.369826435242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356891.55974827486</v>
          </cell>
          <cell r="AU152">
            <v>44011.37931034487</v>
          </cell>
          <cell r="AV152">
            <v>175033.01982643522</v>
          </cell>
          <cell r="AW152">
            <v>0</v>
          </cell>
          <cell r="AX152">
            <v>575935.95888505492</v>
          </cell>
          <cell r="AY152">
            <v>574030.3088850549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575935.95888505492</v>
          </cell>
          <cell r="BE152">
            <v>575935.95888505492</v>
          </cell>
          <cell r="BF152">
            <v>0</v>
          </cell>
          <cell r="BG152">
            <v>458295.65</v>
          </cell>
          <cell r="BH152">
            <v>283262.63017356477</v>
          </cell>
          <cell r="BI152">
            <v>400902.93905861967</v>
          </cell>
          <cell r="BJ152">
            <v>4049.5246369557544</v>
          </cell>
          <cell r="BK152">
            <v>3896.0823360966142</v>
          </cell>
          <cell r="BL152">
            <v>3.9383741826377869E-2</v>
          </cell>
          <cell r="BM152">
            <v>0</v>
          </cell>
          <cell r="BN152">
            <v>0</v>
          </cell>
          <cell r="BO152">
            <v>575935.95888505492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1510480.4397426986</v>
          </cell>
          <cell r="I153">
            <v>0</v>
          </cell>
          <cell r="J153">
            <v>0</v>
          </cell>
          <cell r="K153">
            <v>91629.999999999898</v>
          </cell>
          <cell r="L153">
            <v>0</v>
          </cell>
          <cell r="M153">
            <v>155800.00000000012</v>
          </cell>
          <cell r="N153">
            <v>0</v>
          </cell>
          <cell r="O153">
            <v>705.00000000000045</v>
          </cell>
          <cell r="P153">
            <v>3135.0000000000014</v>
          </cell>
          <cell r="Q153">
            <v>90780.000000000015</v>
          </cell>
          <cell r="R153">
            <v>43164.99999999992</v>
          </cell>
          <cell r="S153">
            <v>5150.00000000001</v>
          </cell>
          <cell r="T153">
            <v>60519.999999999884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40627.827298050026</v>
          </cell>
          <cell r="AB153">
            <v>0</v>
          </cell>
          <cell r="AC153">
            <v>176092.33025740643</v>
          </cell>
          <cell r="AD153">
            <v>0</v>
          </cell>
          <cell r="AE153">
            <v>0</v>
          </cell>
          <cell r="AF153">
            <v>0</v>
          </cell>
          <cell r="AG153">
            <v>134400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1510480.4397426986</v>
          </cell>
          <cell r="AU153">
            <v>667605.15755545627</v>
          </cell>
          <cell r="AV153">
            <v>237995.48323456</v>
          </cell>
          <cell r="AW153">
            <v>0</v>
          </cell>
          <cell r="AX153">
            <v>2416081.0805327147</v>
          </cell>
          <cell r="AY153">
            <v>2312485.5972981546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2416081.0805327147</v>
          </cell>
          <cell r="BE153">
            <v>2416081.0805327152</v>
          </cell>
          <cell r="BF153">
            <v>0</v>
          </cell>
          <cell r="BG153">
            <v>2035185.4832345601</v>
          </cell>
          <cell r="BH153">
            <v>1797190</v>
          </cell>
          <cell r="BI153">
            <v>2178085.5972981546</v>
          </cell>
          <cell r="BJ153">
            <v>5198.2949816185073</v>
          </cell>
          <cell r="BK153">
            <v>5058.7495318984238</v>
          </cell>
          <cell r="BL153">
            <v>2.7584969139145255E-2</v>
          </cell>
          <cell r="BM153">
            <v>0</v>
          </cell>
          <cell r="BN153">
            <v>0</v>
          </cell>
          <cell r="BO153">
            <v>2416081.0805327147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2090879.844989893</v>
          </cell>
          <cell r="I154">
            <v>0</v>
          </cell>
          <cell r="J154">
            <v>0</v>
          </cell>
          <cell r="K154">
            <v>117600.00000000004</v>
          </cell>
          <cell r="L154">
            <v>0</v>
          </cell>
          <cell r="M154">
            <v>205000.00000000015</v>
          </cell>
          <cell r="N154">
            <v>0</v>
          </cell>
          <cell r="O154">
            <v>2584.9999999999986</v>
          </cell>
          <cell r="P154">
            <v>19950.000000000036</v>
          </cell>
          <cell r="Q154">
            <v>51175.000000000124</v>
          </cell>
          <cell r="R154">
            <v>110095.00000000012</v>
          </cell>
          <cell r="S154">
            <v>19055.000000000015</v>
          </cell>
          <cell r="T154">
            <v>26519.999999999985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57145.383104125634</v>
          </cell>
          <cell r="AB154">
            <v>0</v>
          </cell>
          <cell r="AC154">
            <v>215115.95092024561</v>
          </cell>
          <cell r="AD154">
            <v>0</v>
          </cell>
          <cell r="AE154">
            <v>5952.0000000000027</v>
          </cell>
          <cell r="AF154">
            <v>0</v>
          </cell>
          <cell r="AG154">
            <v>134400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2090879.844989893</v>
          </cell>
          <cell r="AU154">
            <v>830193.3340243717</v>
          </cell>
          <cell r="AV154">
            <v>216707</v>
          </cell>
          <cell r="AW154">
            <v>0</v>
          </cell>
          <cell r="AX154">
            <v>3137780.1790142646</v>
          </cell>
          <cell r="AY154">
            <v>3055473.1790142646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3137780.1790142646</v>
          </cell>
          <cell r="BE154">
            <v>3137780.1790142641</v>
          </cell>
          <cell r="BF154">
            <v>0</v>
          </cell>
          <cell r="BG154">
            <v>2756107</v>
          </cell>
          <cell r="BH154">
            <v>2539400</v>
          </cell>
          <cell r="BI154">
            <v>2921073.1790142646</v>
          </cell>
          <cell r="BJ154">
            <v>5036.3330672659731</v>
          </cell>
          <cell r="BK154">
            <v>4874.5270396551723</v>
          </cell>
          <cell r="BL154">
            <v>3.3194200441289803E-2</v>
          </cell>
          <cell r="BM154">
            <v>0</v>
          </cell>
          <cell r="BN154">
            <v>0</v>
          </cell>
          <cell r="BO154">
            <v>3137780.1790142646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1243713.0112439881</v>
          </cell>
          <cell r="I155">
            <v>0</v>
          </cell>
          <cell r="J155">
            <v>0</v>
          </cell>
          <cell r="K155">
            <v>16660.000000000007</v>
          </cell>
          <cell r="L155">
            <v>0</v>
          </cell>
          <cell r="M155">
            <v>27880.000000000011</v>
          </cell>
          <cell r="N155">
            <v>0</v>
          </cell>
          <cell r="O155">
            <v>10575.000000000029</v>
          </cell>
          <cell r="P155">
            <v>9120</v>
          </cell>
          <cell r="Q155">
            <v>12460.000000000004</v>
          </cell>
          <cell r="R155">
            <v>2424.9999999999991</v>
          </cell>
          <cell r="S155">
            <v>3090.0000000000023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44553.862660944244</v>
          </cell>
          <cell r="AB155">
            <v>0</v>
          </cell>
          <cell r="AC155">
            <v>129091.34009867231</v>
          </cell>
          <cell r="AD155">
            <v>0</v>
          </cell>
          <cell r="AE155">
            <v>0</v>
          </cell>
          <cell r="AF155">
            <v>0</v>
          </cell>
          <cell r="AG155">
            <v>134400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1243713.0112439881</v>
          </cell>
          <cell r="AU155">
            <v>255855.2027596166</v>
          </cell>
          <cell r="AV155">
            <v>169317.75</v>
          </cell>
          <cell r="AW155">
            <v>0</v>
          </cell>
          <cell r="AX155">
            <v>1668885.9640036046</v>
          </cell>
          <cell r="AY155">
            <v>1633968.2140036046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1668885.9640036046</v>
          </cell>
          <cell r="BE155">
            <v>1668885.9640036046</v>
          </cell>
          <cell r="BF155">
            <v>0</v>
          </cell>
          <cell r="BG155">
            <v>1625367.75</v>
          </cell>
          <cell r="BH155">
            <v>1456050</v>
          </cell>
          <cell r="BI155">
            <v>1499568.2140036046</v>
          </cell>
          <cell r="BJ155">
            <v>4346.5745333437817</v>
          </cell>
          <cell r="BK155">
            <v>4224.8637776811593</v>
          </cell>
          <cell r="BL155">
            <v>2.8808208280131597E-2</v>
          </cell>
          <cell r="BM155">
            <v>0</v>
          </cell>
          <cell r="BN155">
            <v>0</v>
          </cell>
          <cell r="BO155">
            <v>1668885.9640036046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1380701.690743326</v>
          </cell>
          <cell r="I156">
            <v>0</v>
          </cell>
          <cell r="J156">
            <v>0</v>
          </cell>
          <cell r="K156">
            <v>67130.000000000058</v>
          </cell>
          <cell r="L156">
            <v>0</v>
          </cell>
          <cell r="M156">
            <v>126280</v>
          </cell>
          <cell r="N156">
            <v>0</v>
          </cell>
          <cell r="O156">
            <v>10574.999999999965</v>
          </cell>
          <cell r="P156">
            <v>14535.000000000007</v>
          </cell>
          <cell r="Q156">
            <v>6675</v>
          </cell>
          <cell r="R156">
            <v>2909.9999999999964</v>
          </cell>
          <cell r="S156">
            <v>72615.000000000058</v>
          </cell>
          <cell r="T156">
            <v>679.99999999999909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46005.868263472948</v>
          </cell>
          <cell r="AB156">
            <v>0</v>
          </cell>
          <cell r="AC156">
            <v>187056.18847539026</v>
          </cell>
          <cell r="AD156">
            <v>0</v>
          </cell>
          <cell r="AE156">
            <v>17299.199999999859</v>
          </cell>
          <cell r="AF156">
            <v>0</v>
          </cell>
          <cell r="AG156">
            <v>134400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1380701.690743326</v>
          </cell>
          <cell r="AU156">
            <v>551761.25673886307</v>
          </cell>
          <cell r="AV156">
            <v>232135.05422848</v>
          </cell>
          <cell r="AW156">
            <v>0</v>
          </cell>
          <cell r="AX156">
            <v>2164598.0017106691</v>
          </cell>
          <cell r="AY156">
            <v>2066862.9474821892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2164598.0017106691</v>
          </cell>
          <cell r="BE156">
            <v>2164598.0017106691</v>
          </cell>
          <cell r="BF156">
            <v>0</v>
          </cell>
          <cell r="BG156">
            <v>1863365.05422848</v>
          </cell>
          <cell r="BH156">
            <v>1631230</v>
          </cell>
          <cell r="BI156">
            <v>1932462.9474821892</v>
          </cell>
          <cell r="BJ156">
            <v>5045.5951631388753</v>
          </cell>
          <cell r="BK156">
            <v>4803.5971333460056</v>
          </cell>
          <cell r="BL156">
            <v>5.0378502417063202E-2</v>
          </cell>
          <cell r="BM156">
            <v>0</v>
          </cell>
          <cell r="BN156">
            <v>0</v>
          </cell>
          <cell r="BO156">
            <v>2164598.0017106691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1903421.6519907992</v>
          </cell>
          <cell r="I157">
            <v>0</v>
          </cell>
          <cell r="J157">
            <v>0</v>
          </cell>
          <cell r="K157">
            <v>28909.999999999938</v>
          </cell>
          <cell r="L157">
            <v>0</v>
          </cell>
          <cell r="M157">
            <v>48379.999999999898</v>
          </cell>
          <cell r="N157">
            <v>0</v>
          </cell>
          <cell r="O157">
            <v>2825.3510436432593</v>
          </cell>
          <cell r="P157">
            <v>285.54079696394695</v>
          </cell>
          <cell r="Q157">
            <v>0</v>
          </cell>
          <cell r="R157">
            <v>485.92030360531322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36078.04008908692</v>
          </cell>
          <cell r="AB157">
            <v>0</v>
          </cell>
          <cell r="AC157">
            <v>152957.0513122874</v>
          </cell>
          <cell r="AD157">
            <v>0</v>
          </cell>
          <cell r="AE157">
            <v>0</v>
          </cell>
          <cell r="AF157">
            <v>0</v>
          </cell>
          <cell r="AG157">
            <v>134400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1903421.6519907992</v>
          </cell>
          <cell r="AU157">
            <v>269921.90354558668</v>
          </cell>
          <cell r="AV157">
            <v>233570</v>
          </cell>
          <cell r="AW157">
            <v>0</v>
          </cell>
          <cell r="AX157">
            <v>2406913.5555363861</v>
          </cell>
          <cell r="AY157">
            <v>2307743.5555363861</v>
          </cell>
          <cell r="AZ157">
            <v>4610</v>
          </cell>
          <cell r="BA157">
            <v>2434080</v>
          </cell>
          <cell r="BB157">
            <v>126336.44446361391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2299680</v>
          </cell>
          <cell r="BI157">
            <v>2299680</v>
          </cell>
          <cell r="BJ157">
            <v>4355.454545454545</v>
          </cell>
          <cell r="BK157">
            <v>4419.2953214015151</v>
          </cell>
          <cell r="BL157">
            <v>-1.4445917573737508E-2</v>
          </cell>
          <cell r="BM157">
            <v>1.9445917573737509E-2</v>
          </cell>
          <cell r="BN157">
            <v>45374.869348500208</v>
          </cell>
          <cell r="BO157">
            <v>2578624.8693485004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486670.3087476475</v>
          </cell>
          <cell r="I158">
            <v>0</v>
          </cell>
          <cell r="J158">
            <v>0</v>
          </cell>
          <cell r="K158">
            <v>8330.0000000000055</v>
          </cell>
          <cell r="L158">
            <v>0</v>
          </cell>
          <cell r="M158">
            <v>13940.000000000009</v>
          </cell>
          <cell r="N158">
            <v>0</v>
          </cell>
          <cell r="O158">
            <v>704.99999999999932</v>
          </cell>
          <cell r="P158">
            <v>1709.9999999999982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1316.5289256198339</v>
          </cell>
          <cell r="AB158">
            <v>0</v>
          </cell>
          <cell r="AC158">
            <v>40881.874530428227</v>
          </cell>
          <cell r="AD158">
            <v>0</v>
          </cell>
          <cell r="AE158">
            <v>0</v>
          </cell>
          <cell r="AF158">
            <v>0</v>
          </cell>
          <cell r="AG158">
            <v>134400</v>
          </cell>
          <cell r="AH158">
            <v>11282.777036048059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486670.3087476475</v>
          </cell>
          <cell r="AU158">
            <v>66883.40345604808</v>
          </cell>
          <cell r="AV158">
            <v>162502.77703604806</v>
          </cell>
          <cell r="AW158">
            <v>0</v>
          </cell>
          <cell r="AX158">
            <v>716056.48923974368</v>
          </cell>
          <cell r="AY158">
            <v>699236.48923974368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716056.48923974368</v>
          </cell>
          <cell r="BE158">
            <v>716056.48923974368</v>
          </cell>
          <cell r="BF158">
            <v>0</v>
          </cell>
          <cell r="BG158">
            <v>639170</v>
          </cell>
          <cell r="BH158">
            <v>476667.22296395194</v>
          </cell>
          <cell r="BI158">
            <v>553553.71220369567</v>
          </cell>
          <cell r="BJ158">
            <v>4100.3978681755234</v>
          </cell>
          <cell r="BK158">
            <v>3810.9874152885332</v>
          </cell>
          <cell r="BL158">
            <v>7.5941067589455347E-2</v>
          </cell>
          <cell r="BM158">
            <v>0</v>
          </cell>
          <cell r="BN158">
            <v>0</v>
          </cell>
          <cell r="BO158">
            <v>716056.48923974368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580399.40524719446</v>
          </cell>
          <cell r="I159">
            <v>0</v>
          </cell>
          <cell r="J159">
            <v>0</v>
          </cell>
          <cell r="K159">
            <v>27440.000000000022</v>
          </cell>
          <cell r="L159">
            <v>0</v>
          </cell>
          <cell r="M159">
            <v>50020.000000000036</v>
          </cell>
          <cell r="N159">
            <v>0</v>
          </cell>
          <cell r="O159">
            <v>236.46875000000003</v>
          </cell>
          <cell r="P159">
            <v>9463.78125</v>
          </cell>
          <cell r="Q159">
            <v>447.78125000000006</v>
          </cell>
          <cell r="R159">
            <v>976.06250000000011</v>
          </cell>
          <cell r="S159">
            <v>26429.156249999996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7156.7808219178114</v>
          </cell>
          <cell r="AB159">
            <v>0</v>
          </cell>
          <cell r="AC159">
            <v>79384.500000000029</v>
          </cell>
          <cell r="AD159">
            <v>0</v>
          </cell>
          <cell r="AE159">
            <v>2246.3999999999965</v>
          </cell>
          <cell r="AF159">
            <v>0</v>
          </cell>
          <cell r="AG159">
            <v>134400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580399.40524719446</v>
          </cell>
          <cell r="AU159">
            <v>203800.93082191789</v>
          </cell>
          <cell r="AV159">
            <v>138741.1</v>
          </cell>
          <cell r="AW159">
            <v>0</v>
          </cell>
          <cell r="AX159">
            <v>922941.43606911239</v>
          </cell>
          <cell r="AY159">
            <v>918600.33606911241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922941.43606911239</v>
          </cell>
          <cell r="BE159">
            <v>922941.43606911227</v>
          </cell>
          <cell r="BF159">
            <v>0</v>
          </cell>
          <cell r="BG159">
            <v>746551.1</v>
          </cell>
          <cell r="BH159">
            <v>607810</v>
          </cell>
          <cell r="BI159">
            <v>784200.33606911241</v>
          </cell>
          <cell r="BJ159">
            <v>4870.8095408019408</v>
          </cell>
          <cell r="BK159">
            <v>4551.0010534161493</v>
          </cell>
          <cell r="BL159">
            <v>7.0272118954077478E-2</v>
          </cell>
          <cell r="BM159">
            <v>0</v>
          </cell>
          <cell r="BN159">
            <v>0</v>
          </cell>
          <cell r="BO159">
            <v>922941.43606911239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746227.80674639286</v>
          </cell>
          <cell r="I160">
            <v>0</v>
          </cell>
          <cell r="J160">
            <v>0</v>
          </cell>
          <cell r="K160">
            <v>23519.999999999953</v>
          </cell>
          <cell r="L160">
            <v>0</v>
          </cell>
          <cell r="M160">
            <v>41000.000000000044</v>
          </cell>
          <cell r="N160">
            <v>0</v>
          </cell>
          <cell r="O160">
            <v>14334.999999999989</v>
          </cell>
          <cell r="P160">
            <v>285.00000000000034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590.00000000000068</v>
          </cell>
          <cell r="AB160">
            <v>0</v>
          </cell>
          <cell r="AC160">
            <v>67846.567164179069</v>
          </cell>
          <cell r="AD160">
            <v>0</v>
          </cell>
          <cell r="AE160">
            <v>556.80000000000905</v>
          </cell>
          <cell r="AF160">
            <v>0</v>
          </cell>
          <cell r="AG160">
            <v>134400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746227.80674639286</v>
          </cell>
          <cell r="AU160">
            <v>148133.36716417907</v>
          </cell>
          <cell r="AV160">
            <v>138741.1</v>
          </cell>
          <cell r="AW160">
            <v>0</v>
          </cell>
          <cell r="AX160">
            <v>1033102.2739105719</v>
          </cell>
          <cell r="AY160">
            <v>1028761.173910572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1033102.2739105719</v>
          </cell>
          <cell r="BE160">
            <v>1033102.2739105719</v>
          </cell>
          <cell r="BF160">
            <v>0</v>
          </cell>
          <cell r="BG160">
            <v>958611.1</v>
          </cell>
          <cell r="BH160">
            <v>819870</v>
          </cell>
          <cell r="BI160">
            <v>894361.17391057196</v>
          </cell>
          <cell r="BJ160">
            <v>4320.5853812104924</v>
          </cell>
          <cell r="BK160">
            <v>4208.7238618357487</v>
          </cell>
          <cell r="BL160">
            <v>2.6578488645713209E-2</v>
          </cell>
          <cell r="BM160">
            <v>0</v>
          </cell>
          <cell r="BN160">
            <v>0</v>
          </cell>
          <cell r="BO160">
            <v>1033102.2739105719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519114.99599749071</v>
          </cell>
          <cell r="I161">
            <v>0</v>
          </cell>
          <cell r="J161">
            <v>0</v>
          </cell>
          <cell r="K161">
            <v>20580.000000000025</v>
          </cell>
          <cell r="L161">
            <v>0</v>
          </cell>
          <cell r="M161">
            <v>35259.999999999985</v>
          </cell>
          <cell r="N161">
            <v>0</v>
          </cell>
          <cell r="O161">
            <v>1668.1690140845062</v>
          </cell>
          <cell r="P161">
            <v>6069.2957746478887</v>
          </cell>
          <cell r="Q161">
            <v>451.26760563380282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8758.7628865979677</v>
          </cell>
          <cell r="AB161">
            <v>0</v>
          </cell>
          <cell r="AC161">
            <v>68371.85856055496</v>
          </cell>
          <cell r="AD161">
            <v>0</v>
          </cell>
          <cell r="AE161">
            <v>0</v>
          </cell>
          <cell r="AF161">
            <v>0</v>
          </cell>
          <cell r="AG161">
            <v>134400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519114.99599749071</v>
          </cell>
          <cell r="AU161">
            <v>141159.35384151916</v>
          </cell>
          <cell r="AV161">
            <v>137134.70000000001</v>
          </cell>
          <cell r="AW161">
            <v>0</v>
          </cell>
          <cell r="AX161">
            <v>797409.04983900976</v>
          </cell>
          <cell r="AY161">
            <v>794674.34983900981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797409.04983900976</v>
          </cell>
          <cell r="BE161">
            <v>797409.04983900976</v>
          </cell>
          <cell r="BF161">
            <v>0</v>
          </cell>
          <cell r="BG161">
            <v>666574.69999999995</v>
          </cell>
          <cell r="BH161">
            <v>529440</v>
          </cell>
          <cell r="BI161">
            <v>660274.34983900981</v>
          </cell>
          <cell r="BJ161">
            <v>4585.2385405486793</v>
          </cell>
          <cell r="BK161">
            <v>4138.8815152777788</v>
          </cell>
          <cell r="BL161">
            <v>0.10784484253131453</v>
          </cell>
          <cell r="BM161">
            <v>0</v>
          </cell>
          <cell r="BN161">
            <v>0</v>
          </cell>
          <cell r="BO161">
            <v>797409.04983900976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2166584.1152395271</v>
          </cell>
          <cell r="I162">
            <v>0</v>
          </cell>
          <cell r="J162">
            <v>0</v>
          </cell>
          <cell r="K162">
            <v>51449.999999999905</v>
          </cell>
          <cell r="L162">
            <v>0</v>
          </cell>
          <cell r="M162">
            <v>91019.999999999913</v>
          </cell>
          <cell r="N162">
            <v>0</v>
          </cell>
          <cell r="O162">
            <v>23106.894824707921</v>
          </cell>
          <cell r="P162">
            <v>571.90317195325542</v>
          </cell>
          <cell r="Q162">
            <v>446.48580968280606</v>
          </cell>
          <cell r="R162">
            <v>486.61936560935044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13840.873605947942</v>
          </cell>
          <cell r="AB162">
            <v>0</v>
          </cell>
          <cell r="AC162">
            <v>117864.49095328117</v>
          </cell>
          <cell r="AD162">
            <v>0</v>
          </cell>
          <cell r="AE162">
            <v>0</v>
          </cell>
          <cell r="AF162">
            <v>0</v>
          </cell>
          <cell r="AG162">
            <v>134400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2166584.1152395271</v>
          </cell>
          <cell r="AU162">
            <v>298787.26773118228</v>
          </cell>
          <cell r="AV162">
            <v>146233.60000000001</v>
          </cell>
          <cell r="AW162">
            <v>0</v>
          </cell>
          <cell r="AX162">
            <v>2611604.9829707094</v>
          </cell>
          <cell r="AY162">
            <v>2599771.3829707094</v>
          </cell>
          <cell r="AZ162">
            <v>4610</v>
          </cell>
          <cell r="BA162">
            <v>2770610</v>
          </cell>
          <cell r="BB162">
            <v>170838.61702929065</v>
          </cell>
          <cell r="BC162">
            <v>0</v>
          </cell>
          <cell r="BD162">
            <v>2782443.6</v>
          </cell>
          <cell r="BE162">
            <v>2782443.6</v>
          </cell>
          <cell r="BF162">
            <v>0</v>
          </cell>
          <cell r="BG162">
            <v>2782443.6</v>
          </cell>
          <cell r="BH162">
            <v>2636210</v>
          </cell>
          <cell r="BI162">
            <v>2636210</v>
          </cell>
          <cell r="BJ162">
            <v>4386.3727121464226</v>
          </cell>
          <cell r="BK162">
            <v>4334.4395183028282</v>
          </cell>
          <cell r="BL162">
            <v>1.1981524629493293E-2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847166.83374590497</v>
          </cell>
          <cell r="I163">
            <v>0</v>
          </cell>
          <cell r="J163">
            <v>0</v>
          </cell>
          <cell r="K163">
            <v>11759.999999999989</v>
          </cell>
          <cell r="L163">
            <v>0</v>
          </cell>
          <cell r="M163">
            <v>21319.99999999992</v>
          </cell>
          <cell r="N163">
            <v>0</v>
          </cell>
          <cell r="O163">
            <v>1416.0256410256386</v>
          </cell>
          <cell r="P163">
            <v>2289.7435897435903</v>
          </cell>
          <cell r="Q163">
            <v>1340.7051282051259</v>
          </cell>
          <cell r="R163">
            <v>5357.7991452991446</v>
          </cell>
          <cell r="S163">
            <v>7758.0128205128194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2950.0000000000068</v>
          </cell>
          <cell r="AB163">
            <v>0</v>
          </cell>
          <cell r="AC163">
            <v>40786.613854089912</v>
          </cell>
          <cell r="AD163">
            <v>0</v>
          </cell>
          <cell r="AE163">
            <v>0</v>
          </cell>
          <cell r="AF163">
            <v>0</v>
          </cell>
          <cell r="AG163">
            <v>134400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847166.83374590497</v>
          </cell>
          <cell r="AU163">
            <v>94978.900178876152</v>
          </cell>
          <cell r="AV163">
            <v>136585.95000000001</v>
          </cell>
          <cell r="AW163">
            <v>0</v>
          </cell>
          <cell r="AX163">
            <v>1078731.6839247812</v>
          </cell>
          <cell r="AY163">
            <v>1076545.7339247812</v>
          </cell>
          <cell r="AZ163">
            <v>4610</v>
          </cell>
          <cell r="BA163">
            <v>1083350</v>
          </cell>
          <cell r="BB163">
            <v>6804.2660752187949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948950</v>
          </cell>
          <cell r="BI163">
            <v>948950</v>
          </cell>
          <cell r="BJ163">
            <v>4038.0851063829787</v>
          </cell>
          <cell r="BK163">
            <v>3991.0115914893622</v>
          </cell>
          <cell r="BL163">
            <v>1.1794883030156671E-2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421780.93424796121</v>
          </cell>
          <cell r="I164">
            <v>0</v>
          </cell>
          <cell r="J164">
            <v>0</v>
          </cell>
          <cell r="K164">
            <v>7349.9999999999882</v>
          </cell>
          <cell r="L164">
            <v>0</v>
          </cell>
          <cell r="M164">
            <v>12299.99999999998</v>
          </cell>
          <cell r="N164">
            <v>0</v>
          </cell>
          <cell r="O164">
            <v>470.00000000000011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1953.6792452830168</v>
          </cell>
          <cell r="AB164">
            <v>0</v>
          </cell>
          <cell r="AC164">
            <v>64974.757281553415</v>
          </cell>
          <cell r="AD164">
            <v>0</v>
          </cell>
          <cell r="AE164">
            <v>0</v>
          </cell>
          <cell r="AF164">
            <v>0</v>
          </cell>
          <cell r="AG164">
            <v>134400</v>
          </cell>
          <cell r="AH164">
            <v>25005.073431241646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421780.93424796121</v>
          </cell>
          <cell r="AU164">
            <v>87048.436526836391</v>
          </cell>
          <cell r="AV164">
            <v>162763.07343124165</v>
          </cell>
          <cell r="AW164">
            <v>0</v>
          </cell>
          <cell r="AX164">
            <v>671592.4442060393</v>
          </cell>
          <cell r="AY164">
            <v>668234.4442060393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671592.4442060393</v>
          </cell>
          <cell r="BE164">
            <v>671592.4442060393</v>
          </cell>
          <cell r="BF164">
            <v>0</v>
          </cell>
          <cell r="BG164">
            <v>542728</v>
          </cell>
          <cell r="BH164">
            <v>379964.92656875832</v>
          </cell>
          <cell r="BI164">
            <v>508829.37077479763</v>
          </cell>
          <cell r="BJ164">
            <v>4348.9689809811762</v>
          </cell>
          <cell r="BK164">
            <v>3924.4774894765669</v>
          </cell>
          <cell r="BL164">
            <v>0.10816509781056903</v>
          </cell>
          <cell r="BM164">
            <v>0</v>
          </cell>
          <cell r="BN164">
            <v>0</v>
          </cell>
          <cell r="BO164">
            <v>671592.4442060393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457830.58674778696</v>
          </cell>
          <cell r="I165">
            <v>0</v>
          </cell>
          <cell r="J165">
            <v>0</v>
          </cell>
          <cell r="K165">
            <v>7840.0000000000036</v>
          </cell>
          <cell r="L165">
            <v>0</v>
          </cell>
          <cell r="M165">
            <v>13939.999999999956</v>
          </cell>
          <cell r="N165">
            <v>0</v>
          </cell>
          <cell r="O165">
            <v>3054.9999999999868</v>
          </cell>
          <cell r="P165">
            <v>0</v>
          </cell>
          <cell r="Q165">
            <v>0</v>
          </cell>
          <cell r="R165">
            <v>0</v>
          </cell>
          <cell r="S165">
            <v>515.00000000000023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43393.539823008803</v>
          </cell>
          <cell r="AD165">
            <v>0</v>
          </cell>
          <cell r="AE165">
            <v>0</v>
          </cell>
          <cell r="AF165">
            <v>0</v>
          </cell>
          <cell r="AG165">
            <v>134400</v>
          </cell>
          <cell r="AH165">
            <v>17381.575433911883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457830.58674778696</v>
          </cell>
          <cell r="AU165">
            <v>68743.539823008745</v>
          </cell>
          <cell r="AV165">
            <v>156094.72543391187</v>
          </cell>
          <cell r="AW165">
            <v>0</v>
          </cell>
          <cell r="AX165">
            <v>682668.85200470756</v>
          </cell>
          <cell r="AY165">
            <v>678355.70200470753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682668.85200470756</v>
          </cell>
          <cell r="BE165">
            <v>682668.85200470756</v>
          </cell>
          <cell r="BF165">
            <v>0</v>
          </cell>
          <cell r="BG165">
            <v>589783.15</v>
          </cell>
          <cell r="BH165">
            <v>433688.42456608813</v>
          </cell>
          <cell r="BI165">
            <v>526574.12657079566</v>
          </cell>
          <cell r="BJ165">
            <v>4146.2529651243749</v>
          </cell>
          <cell r="BK165">
            <v>3815.5813005203786</v>
          </cell>
          <cell r="BL165">
            <v>8.6663509059261415E-2</v>
          </cell>
          <cell r="BM165">
            <v>0</v>
          </cell>
          <cell r="BN165">
            <v>0</v>
          </cell>
          <cell r="BO165">
            <v>682668.85200470756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519114.99599749071</v>
          </cell>
          <cell r="I166">
            <v>0</v>
          </cell>
          <cell r="J166">
            <v>0</v>
          </cell>
          <cell r="K166">
            <v>17150.000000000033</v>
          </cell>
          <cell r="L166">
            <v>0</v>
          </cell>
          <cell r="M166">
            <v>28700.000000000051</v>
          </cell>
          <cell r="N166">
            <v>0</v>
          </cell>
          <cell r="O166">
            <v>10809.999999999984</v>
          </cell>
          <cell r="P166">
            <v>284.99999999999983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4901.5384615384619</v>
          </cell>
          <cell r="AB166">
            <v>0</v>
          </cell>
          <cell r="AC166">
            <v>61723.738317757052</v>
          </cell>
          <cell r="AD166">
            <v>0</v>
          </cell>
          <cell r="AE166">
            <v>0</v>
          </cell>
          <cell r="AF166">
            <v>0</v>
          </cell>
          <cell r="AG166">
            <v>134400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519114.99599749071</v>
          </cell>
          <cell r="AU166">
            <v>123570.27677929559</v>
          </cell>
          <cell r="AV166">
            <v>138367.6</v>
          </cell>
          <cell r="AW166">
            <v>0</v>
          </cell>
          <cell r="AX166">
            <v>781052.87277678621</v>
          </cell>
          <cell r="AY166">
            <v>777085.27277678624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781052.87277678621</v>
          </cell>
          <cell r="BE166">
            <v>781052.87277678621</v>
          </cell>
          <cell r="BF166">
            <v>0</v>
          </cell>
          <cell r="BG166">
            <v>667807.6</v>
          </cell>
          <cell r="BH166">
            <v>529440</v>
          </cell>
          <cell r="BI166">
            <v>642685.27277678624</v>
          </cell>
          <cell r="BJ166">
            <v>4463.0921720610158</v>
          </cell>
          <cell r="BK166">
            <v>4118.1158868055554</v>
          </cell>
          <cell r="BL166">
            <v>8.3770417039686657E-2</v>
          </cell>
          <cell r="BM166">
            <v>0</v>
          </cell>
          <cell r="BN166">
            <v>0</v>
          </cell>
          <cell r="BO166">
            <v>781052.87277678621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739017.87624642777</v>
          </cell>
          <cell r="I167">
            <v>0</v>
          </cell>
          <cell r="J167">
            <v>0</v>
          </cell>
          <cell r="K167">
            <v>6860.0000000000036</v>
          </cell>
          <cell r="L167">
            <v>0</v>
          </cell>
          <cell r="M167">
            <v>15580.000000000004</v>
          </cell>
          <cell r="N167">
            <v>0</v>
          </cell>
          <cell r="O167">
            <v>5431.4950980392305</v>
          </cell>
          <cell r="P167">
            <v>286.39705882352968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3341.1602209944758</v>
          </cell>
          <cell r="AB167">
            <v>0</v>
          </cell>
          <cell r="AC167">
            <v>56934.090909090875</v>
          </cell>
          <cell r="AD167">
            <v>0</v>
          </cell>
          <cell r="AE167">
            <v>0</v>
          </cell>
          <cell r="AF167">
            <v>0</v>
          </cell>
          <cell r="AG167">
            <v>134400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739017.87624642777</v>
          </cell>
          <cell r="AU167">
            <v>88433.143286948121</v>
          </cell>
          <cell r="AV167">
            <v>139696.54999999999</v>
          </cell>
          <cell r="AW167">
            <v>0</v>
          </cell>
          <cell r="AX167">
            <v>967147.56953337579</v>
          </cell>
          <cell r="AY167">
            <v>961851.01953337574</v>
          </cell>
          <cell r="AZ167">
            <v>4610</v>
          </cell>
          <cell r="BA167">
            <v>945050</v>
          </cell>
          <cell r="BB167">
            <v>0</v>
          </cell>
          <cell r="BC167">
            <v>0</v>
          </cell>
          <cell r="BD167">
            <v>967147.56953337579</v>
          </cell>
          <cell r="BE167">
            <v>967147.56953337579</v>
          </cell>
          <cell r="BF167">
            <v>0</v>
          </cell>
          <cell r="BG167">
            <v>950346.55</v>
          </cell>
          <cell r="BH167">
            <v>810650</v>
          </cell>
          <cell r="BI167">
            <v>827451.01953337574</v>
          </cell>
          <cell r="BJ167">
            <v>4036.3464367481743</v>
          </cell>
          <cell r="BK167">
            <v>3930.3329843902438</v>
          </cell>
          <cell r="BL167">
            <v>2.6973147766098871E-2</v>
          </cell>
          <cell r="BM167">
            <v>0</v>
          </cell>
          <cell r="BN167">
            <v>0</v>
          </cell>
          <cell r="BO167">
            <v>967147.56953337579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807512.21599609661</v>
          </cell>
          <cell r="I168">
            <v>0</v>
          </cell>
          <cell r="J168">
            <v>0</v>
          </cell>
          <cell r="K168">
            <v>12250.000000000016</v>
          </cell>
          <cell r="L168">
            <v>0</v>
          </cell>
          <cell r="M168">
            <v>21320.00000000008</v>
          </cell>
          <cell r="N168">
            <v>0</v>
          </cell>
          <cell r="O168">
            <v>944.2152466367711</v>
          </cell>
          <cell r="P168">
            <v>2576.5022421524641</v>
          </cell>
          <cell r="Q168">
            <v>446.99551569506764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17683.380281690079</v>
          </cell>
          <cell r="AB168">
            <v>0</v>
          </cell>
          <cell r="AC168">
            <v>55841.762099074207</v>
          </cell>
          <cell r="AD168">
            <v>0</v>
          </cell>
          <cell r="AE168">
            <v>0</v>
          </cell>
          <cell r="AF168">
            <v>0</v>
          </cell>
          <cell r="AG168">
            <v>134400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807512.21599609661</v>
          </cell>
          <cell r="AU168">
            <v>111062.85538524868</v>
          </cell>
          <cell r="AV168">
            <v>140270.70000000001</v>
          </cell>
          <cell r="AW168">
            <v>0</v>
          </cell>
          <cell r="AX168">
            <v>1058845.7713813453</v>
          </cell>
          <cell r="AY168">
            <v>1052975.0713813454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1058845.7713813453</v>
          </cell>
          <cell r="BE168">
            <v>1058845.7713813453</v>
          </cell>
          <cell r="BF168">
            <v>0</v>
          </cell>
          <cell r="BG168">
            <v>1038510.7</v>
          </cell>
          <cell r="BH168">
            <v>898240</v>
          </cell>
          <cell r="BI168">
            <v>918575.07138134539</v>
          </cell>
          <cell r="BJ168">
            <v>4100.7815686667209</v>
          </cell>
          <cell r="BK168">
            <v>3993.1379602678571</v>
          </cell>
          <cell r="BL168">
            <v>2.6957147353767637E-2</v>
          </cell>
          <cell r="BM168">
            <v>0</v>
          </cell>
          <cell r="BN168">
            <v>0</v>
          </cell>
          <cell r="BO168">
            <v>1058845.7713813453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3506977.3961074166</v>
          </cell>
          <cell r="J169">
            <v>2601094.7667570785</v>
          </cell>
          <cell r="K169">
            <v>0</v>
          </cell>
          <cell r="L169">
            <v>85750.000000000015</v>
          </cell>
          <cell r="M169">
            <v>0</v>
          </cell>
          <cell r="N169">
            <v>231600.00000000041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31620.000000000004</v>
          </cell>
          <cell r="V169">
            <v>14849.999999999975</v>
          </cell>
          <cell r="W169">
            <v>0</v>
          </cell>
          <cell r="X169">
            <v>1380.0000000000011</v>
          </cell>
          <cell r="Y169">
            <v>0</v>
          </cell>
          <cell r="Z169">
            <v>0</v>
          </cell>
          <cell r="AA169">
            <v>0</v>
          </cell>
          <cell r="AB169">
            <v>14265.000000000005</v>
          </cell>
          <cell r="AC169">
            <v>0</v>
          </cell>
          <cell r="AD169">
            <v>417630.36332318228</v>
          </cell>
          <cell r="AE169">
            <v>0</v>
          </cell>
          <cell r="AF169">
            <v>0</v>
          </cell>
          <cell r="AG169">
            <v>134400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6108072.1628644951</v>
          </cell>
          <cell r="AU169">
            <v>797095.36332318268</v>
          </cell>
          <cell r="AV169">
            <v>170662.5</v>
          </cell>
          <cell r="AW169">
            <v>0</v>
          </cell>
          <cell r="AX169">
            <v>7075830.0261876779</v>
          </cell>
          <cell r="AY169">
            <v>7039567.5261876779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7075830.0261876779</v>
          </cell>
          <cell r="BE169">
            <v>0</v>
          </cell>
          <cell r="BF169">
            <v>7075830.0261876769</v>
          </cell>
          <cell r="BG169">
            <v>6894542.5</v>
          </cell>
          <cell r="BH169">
            <v>6723880</v>
          </cell>
          <cell r="BI169">
            <v>6905167.5261876779</v>
          </cell>
          <cell r="BJ169">
            <v>6035.9855998144039</v>
          </cell>
          <cell r="BK169">
            <v>5887.6933964160844</v>
          </cell>
          <cell r="BL169">
            <v>2.5186808044146275E-2</v>
          </cell>
          <cell r="BM169">
            <v>0</v>
          </cell>
          <cell r="BN169">
            <v>0</v>
          </cell>
          <cell r="BO169">
            <v>7075830.0261876779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306422.0462485188</v>
          </cell>
          <cell r="I170">
            <v>0</v>
          </cell>
          <cell r="J170">
            <v>0</v>
          </cell>
          <cell r="K170">
            <v>5879.9999999999873</v>
          </cell>
          <cell r="L170">
            <v>0</v>
          </cell>
          <cell r="M170">
            <v>9839.9999999999782</v>
          </cell>
          <cell r="N170">
            <v>0</v>
          </cell>
          <cell r="O170">
            <v>0</v>
          </cell>
          <cell r="P170">
            <v>0</v>
          </cell>
          <cell r="Q170">
            <v>890.00000000000057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23678.571428571424</v>
          </cell>
          <cell r="AD170">
            <v>0</v>
          </cell>
          <cell r="AE170">
            <v>6623.9999999999745</v>
          </cell>
          <cell r="AF170">
            <v>0</v>
          </cell>
          <cell r="AG170">
            <v>134400</v>
          </cell>
          <cell r="AH170">
            <v>49400.267022696928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306422.0462485188</v>
          </cell>
          <cell r="AU170">
            <v>46912.571428571362</v>
          </cell>
          <cell r="AV170">
            <v>185118.92302269692</v>
          </cell>
          <cell r="AW170">
            <v>0</v>
          </cell>
          <cell r="AX170">
            <v>538453.54069978709</v>
          </cell>
          <cell r="AY170">
            <v>537134.88469978713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538453.54069978709</v>
          </cell>
          <cell r="BE170">
            <v>538453.54069978721</v>
          </cell>
          <cell r="BF170">
            <v>0</v>
          </cell>
          <cell r="BG170">
            <v>393168.65600000002</v>
          </cell>
          <cell r="BH170">
            <v>208049.73297730309</v>
          </cell>
          <cell r="BI170">
            <v>353334.61767709017</v>
          </cell>
          <cell r="BJ170">
            <v>4156.8778550245897</v>
          </cell>
          <cell r="BK170">
            <v>3270.7066656153293</v>
          </cell>
          <cell r="BL170">
            <v>0.27094181166581077</v>
          </cell>
          <cell r="BM170">
            <v>0</v>
          </cell>
          <cell r="BN170">
            <v>0</v>
          </cell>
          <cell r="BO170">
            <v>538453.54069978709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1070674.6792448245</v>
          </cell>
          <cell r="I171">
            <v>0</v>
          </cell>
          <cell r="J171">
            <v>0</v>
          </cell>
          <cell r="K171">
            <v>22540.000000000018</v>
          </cell>
          <cell r="L171">
            <v>0</v>
          </cell>
          <cell r="M171">
            <v>38539.999999999942</v>
          </cell>
          <cell r="N171">
            <v>0</v>
          </cell>
          <cell r="O171">
            <v>1650.5574324324359</v>
          </cell>
          <cell r="P171">
            <v>285.96283783783792</v>
          </cell>
          <cell r="Q171">
            <v>0</v>
          </cell>
          <cell r="R171">
            <v>973.27702702702732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3937.7528089887724</v>
          </cell>
          <cell r="AB171">
            <v>0</v>
          </cell>
          <cell r="AC171">
            <v>70314.470864661678</v>
          </cell>
          <cell r="AD171">
            <v>0</v>
          </cell>
          <cell r="AE171">
            <v>0</v>
          </cell>
          <cell r="AF171">
            <v>0</v>
          </cell>
          <cell r="AG171">
            <v>134400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1070674.6792448245</v>
          </cell>
          <cell r="AU171">
            <v>138242.02097094769</v>
          </cell>
          <cell r="AV171">
            <v>142260.22399999999</v>
          </cell>
          <cell r="AW171">
            <v>0</v>
          </cell>
          <cell r="AX171">
            <v>1351176.9242157722</v>
          </cell>
          <cell r="AY171">
            <v>1343316.7002157723</v>
          </cell>
          <cell r="AZ171">
            <v>4610</v>
          </cell>
          <cell r="BA171">
            <v>1369170</v>
          </cell>
          <cell r="BB171">
            <v>25853.29978422774</v>
          </cell>
          <cell r="BC171">
            <v>0</v>
          </cell>
          <cell r="BD171">
            <v>1377030.2239999999</v>
          </cell>
          <cell r="BE171">
            <v>1377030.2239999999</v>
          </cell>
          <cell r="BF171">
            <v>0</v>
          </cell>
          <cell r="BG171">
            <v>1377030.2239999999</v>
          </cell>
          <cell r="BH171">
            <v>1234770</v>
          </cell>
          <cell r="BI171">
            <v>1234770</v>
          </cell>
          <cell r="BJ171">
            <v>4157.4747474747473</v>
          </cell>
          <cell r="BK171">
            <v>4136.8772447811452</v>
          </cell>
          <cell r="BL171">
            <v>4.9789977982998591E-3</v>
          </cell>
          <cell r="BM171">
            <v>2.1002201700140964E-5</v>
          </cell>
          <cell r="BN171">
            <v>25.804408500174258</v>
          </cell>
          <cell r="BO171">
            <v>1377056.0284085001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356891.55974827486</v>
          </cell>
          <cell r="I172">
            <v>0</v>
          </cell>
          <cell r="J172">
            <v>0</v>
          </cell>
          <cell r="K172">
            <v>4899.9999999999991</v>
          </cell>
          <cell r="L172">
            <v>0</v>
          </cell>
          <cell r="M172">
            <v>9839.9999999999818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1390.7142857142853</v>
          </cell>
          <cell r="AB172">
            <v>0</v>
          </cell>
          <cell r="AC172">
            <v>33958.19277108433</v>
          </cell>
          <cell r="AD172">
            <v>0</v>
          </cell>
          <cell r="AE172">
            <v>0</v>
          </cell>
          <cell r="AF172">
            <v>0</v>
          </cell>
          <cell r="AG172">
            <v>134400</v>
          </cell>
          <cell r="AH172">
            <v>38727.369826435242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356891.55974827486</v>
          </cell>
          <cell r="AU172">
            <v>50088.907056798598</v>
          </cell>
          <cell r="AV172">
            <v>175444.86982643523</v>
          </cell>
          <cell r="AW172">
            <v>0</v>
          </cell>
          <cell r="AX172">
            <v>582425.33663150866</v>
          </cell>
          <cell r="AY172">
            <v>580107.83663150866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582425.33663150866</v>
          </cell>
          <cell r="BE172">
            <v>582425.33663150866</v>
          </cell>
          <cell r="BF172">
            <v>0</v>
          </cell>
          <cell r="BG172">
            <v>458707.5</v>
          </cell>
          <cell r="BH172">
            <v>283262.63017356477</v>
          </cell>
          <cell r="BI172">
            <v>406980.46680507343</v>
          </cell>
          <cell r="BJ172">
            <v>4110.9138061118529</v>
          </cell>
          <cell r="BK172">
            <v>3924.5460027632798</v>
          </cell>
          <cell r="BL172">
            <v>4.748773570684383E-2</v>
          </cell>
          <cell r="BM172">
            <v>0</v>
          </cell>
          <cell r="BN172">
            <v>0</v>
          </cell>
          <cell r="BO172">
            <v>582425.33663150866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219902.88024893703</v>
          </cell>
          <cell r="I173">
            <v>0</v>
          </cell>
          <cell r="J173">
            <v>0</v>
          </cell>
          <cell r="K173">
            <v>2939.9999999999995</v>
          </cell>
          <cell r="L173">
            <v>0</v>
          </cell>
          <cell r="M173">
            <v>4919.9999999999991</v>
          </cell>
          <cell r="N173">
            <v>0</v>
          </cell>
          <cell r="O173">
            <v>238.91666666666717</v>
          </cell>
          <cell r="P173">
            <v>1159.0000000000005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666.48148148148073</v>
          </cell>
          <cell r="AB173">
            <v>0</v>
          </cell>
          <cell r="AC173">
            <v>8079.6226415094407</v>
          </cell>
          <cell r="AD173">
            <v>0</v>
          </cell>
          <cell r="AE173">
            <v>1286.4000000000005</v>
          </cell>
          <cell r="AF173">
            <v>0</v>
          </cell>
          <cell r="AG173">
            <v>134400</v>
          </cell>
          <cell r="AH173">
            <v>57100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219902.88024893703</v>
          </cell>
          <cell r="AU173">
            <v>19290.42078965759</v>
          </cell>
          <cell r="AV173">
            <v>192585.95199999999</v>
          </cell>
          <cell r="AW173">
            <v>0</v>
          </cell>
          <cell r="AX173">
            <v>431779.25303859462</v>
          </cell>
          <cell r="AY173">
            <v>430693.30103859463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431779.25303859462</v>
          </cell>
          <cell r="BE173">
            <v>431779.25303859462</v>
          </cell>
          <cell r="BF173">
            <v>0</v>
          </cell>
          <cell r="BG173">
            <v>282295.95199999999</v>
          </cell>
          <cell r="BH173">
            <v>89709.999999999985</v>
          </cell>
          <cell r="BI173">
            <v>239193.30103859463</v>
          </cell>
          <cell r="BJ173">
            <v>3921.2016563704037</v>
          </cell>
          <cell r="BK173">
            <v>3612.8024459016397</v>
          </cell>
          <cell r="BL173">
            <v>8.5362876904219301E-2</v>
          </cell>
          <cell r="BM173">
            <v>0</v>
          </cell>
          <cell r="BN173">
            <v>0</v>
          </cell>
          <cell r="BO173">
            <v>431779.25303859462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659708.64074681106</v>
          </cell>
          <cell r="I174">
            <v>0</v>
          </cell>
          <cell r="J174">
            <v>0</v>
          </cell>
          <cell r="K174">
            <v>13719.999999999971</v>
          </cell>
          <cell r="L174">
            <v>0</v>
          </cell>
          <cell r="M174">
            <v>24599.999999999967</v>
          </cell>
          <cell r="N174">
            <v>0</v>
          </cell>
          <cell r="O174">
            <v>4514.3370165745964</v>
          </cell>
          <cell r="P174">
            <v>8644.4751381215374</v>
          </cell>
          <cell r="Q174">
            <v>4049.2541436464053</v>
          </cell>
          <cell r="R174">
            <v>1471.0773480662972</v>
          </cell>
          <cell r="S174">
            <v>14579.337016574576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26992.5</v>
          </cell>
          <cell r="AB174">
            <v>0</v>
          </cell>
          <cell r="AC174">
            <v>63726.388542963919</v>
          </cell>
          <cell r="AD174">
            <v>0</v>
          </cell>
          <cell r="AE174">
            <v>12499.200000000079</v>
          </cell>
          <cell r="AF174">
            <v>0</v>
          </cell>
          <cell r="AG174">
            <v>134400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659708.64074681106</v>
          </cell>
          <cell r="AU174">
            <v>174796.56920594734</v>
          </cell>
          <cell r="AV174">
            <v>143708.16</v>
          </cell>
          <cell r="AW174">
            <v>0</v>
          </cell>
          <cell r="AX174">
            <v>978213.36995275842</v>
          </cell>
          <cell r="AY174">
            <v>968905.20995275839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978213.36995275842</v>
          </cell>
          <cell r="BE174">
            <v>978213.36995275842</v>
          </cell>
          <cell r="BF174">
            <v>0</v>
          </cell>
          <cell r="BG174">
            <v>852938.16</v>
          </cell>
          <cell r="BH174">
            <v>709230</v>
          </cell>
          <cell r="BI174">
            <v>834505.20995275839</v>
          </cell>
          <cell r="BJ174">
            <v>4560.1377593046909</v>
          </cell>
          <cell r="BK174">
            <v>4334.6705437158471</v>
          </cell>
          <cell r="BL174">
            <v>5.2014844799615295E-2</v>
          </cell>
          <cell r="BM174">
            <v>0</v>
          </cell>
          <cell r="BN174">
            <v>0</v>
          </cell>
          <cell r="BO174">
            <v>978213.36995275842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1514085.4049926812</v>
          </cell>
          <cell r="I175">
            <v>0</v>
          </cell>
          <cell r="J175">
            <v>0</v>
          </cell>
          <cell r="K175">
            <v>16660.000000000011</v>
          </cell>
          <cell r="L175">
            <v>0</v>
          </cell>
          <cell r="M175">
            <v>27880.000000000018</v>
          </cell>
          <cell r="N175">
            <v>0</v>
          </cell>
          <cell r="O175">
            <v>7773.5083532219614</v>
          </cell>
          <cell r="P175">
            <v>17712.171837708884</v>
          </cell>
          <cell r="Q175">
            <v>20072.792362768483</v>
          </cell>
          <cell r="R175">
            <v>16043.198090692133</v>
          </cell>
          <cell r="S175">
            <v>17035.560859188554</v>
          </cell>
          <cell r="T175">
            <v>1363.2458233890213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54835.294117646947</v>
          </cell>
          <cell r="AB175">
            <v>0</v>
          </cell>
          <cell r="AC175">
            <v>176935.88033879982</v>
          </cell>
          <cell r="AD175">
            <v>0</v>
          </cell>
          <cell r="AE175">
            <v>0</v>
          </cell>
          <cell r="AF175">
            <v>0</v>
          </cell>
          <cell r="AG175">
            <v>134400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1514085.4049926812</v>
          </cell>
          <cell r="AU175">
            <v>356311.65178341581</v>
          </cell>
          <cell r="AV175">
            <v>141070.848</v>
          </cell>
          <cell r="AW175">
            <v>0</v>
          </cell>
          <cell r="AX175">
            <v>2011467.904776097</v>
          </cell>
          <cell r="AY175">
            <v>2004797.056776097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2011467.904776097</v>
          </cell>
          <cell r="BE175">
            <v>2011467.904776097</v>
          </cell>
          <cell r="BF175">
            <v>0</v>
          </cell>
          <cell r="BG175">
            <v>1942870.848</v>
          </cell>
          <cell r="BH175">
            <v>1801800</v>
          </cell>
          <cell r="BI175">
            <v>1870397.056776097</v>
          </cell>
          <cell r="BJ175">
            <v>4453.3263256573737</v>
          </cell>
          <cell r="BK175">
            <v>4345.0412507142855</v>
          </cell>
          <cell r="BL175">
            <v>2.4921529784161903E-2</v>
          </cell>
          <cell r="BM175">
            <v>0</v>
          </cell>
          <cell r="BN175">
            <v>0</v>
          </cell>
          <cell r="BO175">
            <v>2011467.904776097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263162.4632487279</v>
          </cell>
          <cell r="I176">
            <v>0</v>
          </cell>
          <cell r="J176">
            <v>0</v>
          </cell>
          <cell r="K176">
            <v>4900</v>
          </cell>
          <cell r="L176">
            <v>0</v>
          </cell>
          <cell r="M176">
            <v>8200</v>
          </cell>
          <cell r="N176">
            <v>0</v>
          </cell>
          <cell r="O176">
            <v>470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29847.580645161288</v>
          </cell>
          <cell r="AD176">
            <v>0</v>
          </cell>
          <cell r="AE176">
            <v>0</v>
          </cell>
          <cell r="AF176">
            <v>0</v>
          </cell>
          <cell r="AG176">
            <v>134400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263162.4632487279</v>
          </cell>
          <cell r="AU176">
            <v>43417.580645161288</v>
          </cell>
          <cell r="AV176">
            <v>136080.64000000001</v>
          </cell>
          <cell r="AW176">
            <v>0</v>
          </cell>
          <cell r="AX176">
            <v>442660.68389388919</v>
          </cell>
          <cell r="AY176">
            <v>440980.04389388917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442660.68389388919</v>
          </cell>
          <cell r="BE176">
            <v>442660.68389388919</v>
          </cell>
          <cell r="BF176">
            <v>0</v>
          </cell>
          <cell r="BG176">
            <v>338210.64</v>
          </cell>
          <cell r="BH176">
            <v>202130</v>
          </cell>
          <cell r="BI176">
            <v>306580.04389388917</v>
          </cell>
          <cell r="BJ176">
            <v>4199.7266286834138</v>
          </cell>
          <cell r="BK176">
            <v>4053.3330246575338</v>
          </cell>
          <cell r="BL176">
            <v>3.6116845848916841E-2</v>
          </cell>
          <cell r="BM176">
            <v>0</v>
          </cell>
          <cell r="BN176">
            <v>0</v>
          </cell>
          <cell r="BO176">
            <v>442660.68389388919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1362676.8644934131</v>
          </cell>
          <cell r="I177">
            <v>0</v>
          </cell>
          <cell r="J177">
            <v>0</v>
          </cell>
          <cell r="K177">
            <v>115639.99999999993</v>
          </cell>
          <cell r="L177">
            <v>0</v>
          </cell>
          <cell r="M177">
            <v>199260.00000000006</v>
          </cell>
          <cell r="N177">
            <v>0</v>
          </cell>
          <cell r="O177">
            <v>942.49336870026377</v>
          </cell>
          <cell r="P177">
            <v>1428.779840848804</v>
          </cell>
          <cell r="Q177">
            <v>9815.9681697612741</v>
          </cell>
          <cell r="R177">
            <v>486.28647214854033</v>
          </cell>
          <cell r="S177">
            <v>53702.068965517203</v>
          </cell>
          <cell r="T177">
            <v>163632.89124668436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47136.719242902291</v>
          </cell>
          <cell r="AB177">
            <v>0</v>
          </cell>
          <cell r="AC177">
            <v>142318.96193771638</v>
          </cell>
          <cell r="AD177">
            <v>0</v>
          </cell>
          <cell r="AE177">
            <v>11827.200000000004</v>
          </cell>
          <cell r="AF177">
            <v>0</v>
          </cell>
          <cell r="AG177">
            <v>134400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1362676.8644934131</v>
          </cell>
          <cell r="AU177">
            <v>746191.36924427899</v>
          </cell>
          <cell r="AV177">
            <v>138071.552</v>
          </cell>
          <cell r="AW177">
            <v>0</v>
          </cell>
          <cell r="AX177">
            <v>2246939.7857376924</v>
          </cell>
          <cell r="AY177">
            <v>2243268.2337376922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2246939.7857376924</v>
          </cell>
          <cell r="BE177">
            <v>2246939.7857376928</v>
          </cell>
          <cell r="BF177">
            <v>0</v>
          </cell>
          <cell r="BG177">
            <v>1746251.5519999999</v>
          </cell>
          <cell r="BH177">
            <v>1608180</v>
          </cell>
          <cell r="BI177">
            <v>2108868.2337376922</v>
          </cell>
          <cell r="BJ177">
            <v>5579.0164913695562</v>
          </cell>
          <cell r="BK177">
            <v>5270.2643558201062</v>
          </cell>
          <cell r="BL177">
            <v>5.8583804284596475E-2</v>
          </cell>
          <cell r="BM177">
            <v>0</v>
          </cell>
          <cell r="BN177">
            <v>0</v>
          </cell>
          <cell r="BO177">
            <v>2246939.7857376924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136988.67949933783</v>
          </cell>
          <cell r="I178">
            <v>0</v>
          </cell>
          <cell r="J178">
            <v>0</v>
          </cell>
          <cell r="K178">
            <v>4899.9999999999973</v>
          </cell>
          <cell r="L178">
            <v>0</v>
          </cell>
          <cell r="M178">
            <v>8199.9999999999964</v>
          </cell>
          <cell r="N178">
            <v>0</v>
          </cell>
          <cell r="O178">
            <v>469.99999999999977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1660.7407407407413</v>
          </cell>
          <cell r="AB178">
            <v>0</v>
          </cell>
          <cell r="AC178">
            <v>24304.800000000014</v>
          </cell>
          <cell r="AD178">
            <v>0</v>
          </cell>
          <cell r="AE178">
            <v>2611.1999999999975</v>
          </cell>
          <cell r="AF178">
            <v>0</v>
          </cell>
          <cell r="AG178">
            <v>134400</v>
          </cell>
          <cell r="AH178">
            <v>57100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136988.67949933783</v>
          </cell>
          <cell r="AU178">
            <v>42146.740740740745</v>
          </cell>
          <cell r="AV178">
            <v>192151.57120000001</v>
          </cell>
          <cell r="AW178">
            <v>0</v>
          </cell>
          <cell r="AX178">
            <v>371286.99144007859</v>
          </cell>
          <cell r="AY178">
            <v>370635.42024007859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371286.99144007859</v>
          </cell>
          <cell r="BE178">
            <v>371286.99144007859</v>
          </cell>
          <cell r="BF178">
            <v>0</v>
          </cell>
          <cell r="BG178">
            <v>175831.57120000001</v>
          </cell>
          <cell r="BH178">
            <v>-16319.999999999995</v>
          </cell>
          <cell r="BI178">
            <v>179135.42024007859</v>
          </cell>
          <cell r="BJ178">
            <v>4714.0900063178578</v>
          </cell>
          <cell r="BK178">
            <v>2588.9141868421052</v>
          </cell>
          <cell r="BL178">
            <v>0.82087534236427917</v>
          </cell>
          <cell r="BM178">
            <v>0</v>
          </cell>
          <cell r="BN178">
            <v>0</v>
          </cell>
          <cell r="BO178">
            <v>371286.99144007859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2090879.844989893</v>
          </cell>
          <cell r="I179">
            <v>0</v>
          </cell>
          <cell r="J179">
            <v>0</v>
          </cell>
          <cell r="K179">
            <v>73990.000000000029</v>
          </cell>
          <cell r="L179">
            <v>0</v>
          </cell>
          <cell r="M179">
            <v>127919.99999999985</v>
          </cell>
          <cell r="N179">
            <v>0</v>
          </cell>
          <cell r="O179">
            <v>30550.000000000033</v>
          </cell>
          <cell r="P179">
            <v>8835.0000000000055</v>
          </cell>
          <cell r="Q179">
            <v>1779.9999999999998</v>
          </cell>
          <cell r="R179">
            <v>7759.9999999999927</v>
          </cell>
          <cell r="S179">
            <v>23689.999999999996</v>
          </cell>
          <cell r="T179">
            <v>4080.0000000000014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6038.8235294117612</v>
          </cell>
          <cell r="AB179">
            <v>0</v>
          </cell>
          <cell r="AC179">
            <v>160132.70870024659</v>
          </cell>
          <cell r="AD179">
            <v>0</v>
          </cell>
          <cell r="AE179">
            <v>5952.0000000000027</v>
          </cell>
          <cell r="AF179">
            <v>0</v>
          </cell>
          <cell r="AG179">
            <v>134400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2090879.844989893</v>
          </cell>
          <cell r="AU179">
            <v>450728.53222965822</v>
          </cell>
          <cell r="AV179">
            <v>146086.91200000001</v>
          </cell>
          <cell r="AW179">
            <v>0</v>
          </cell>
          <cell r="AX179">
            <v>2687695.2892195513</v>
          </cell>
          <cell r="AY179">
            <v>2676008.3772195512</v>
          </cell>
          <cell r="AZ179">
            <v>4610</v>
          </cell>
          <cell r="BA179">
            <v>2673800</v>
          </cell>
          <cell r="BB179">
            <v>0</v>
          </cell>
          <cell r="BC179">
            <v>0</v>
          </cell>
          <cell r="BD179">
            <v>2687695.2892195513</v>
          </cell>
          <cell r="BE179">
            <v>2687695.2892195513</v>
          </cell>
          <cell r="BF179">
            <v>0</v>
          </cell>
          <cell r="BG179">
            <v>2685486.912</v>
          </cell>
          <cell r="BH179">
            <v>2539400</v>
          </cell>
          <cell r="BI179">
            <v>2541608.3772195512</v>
          </cell>
          <cell r="BJ179">
            <v>4382.0834089992259</v>
          </cell>
          <cell r="BK179">
            <v>4340.393130344828</v>
          </cell>
          <cell r="BL179">
            <v>9.6051849227504673E-3</v>
          </cell>
          <cell r="BM179">
            <v>0</v>
          </cell>
          <cell r="BN179">
            <v>0</v>
          </cell>
          <cell r="BO179">
            <v>2687695.2892195513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901241.31249564362</v>
          </cell>
          <cell r="I180">
            <v>0</v>
          </cell>
          <cell r="J180">
            <v>0</v>
          </cell>
          <cell r="K180">
            <v>39690</v>
          </cell>
          <cell r="L180">
            <v>0</v>
          </cell>
          <cell r="M180">
            <v>66420</v>
          </cell>
          <cell r="N180">
            <v>0</v>
          </cell>
          <cell r="O180">
            <v>30322.580645161317</v>
          </cell>
          <cell r="P180">
            <v>1436.4919354838676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3010.2040816326498</v>
          </cell>
          <cell r="AB180">
            <v>0</v>
          </cell>
          <cell r="AC180">
            <v>84137.630662020907</v>
          </cell>
          <cell r="AD180">
            <v>0</v>
          </cell>
          <cell r="AE180">
            <v>0</v>
          </cell>
          <cell r="AF180">
            <v>0</v>
          </cell>
          <cell r="AG180">
            <v>134400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901241.31249564362</v>
          </cell>
          <cell r="AU180">
            <v>225016.90732429878</v>
          </cell>
          <cell r="AV180">
            <v>139933.18400000001</v>
          </cell>
          <cell r="AW180">
            <v>0</v>
          </cell>
          <cell r="AX180">
            <v>1266191.4038199424</v>
          </cell>
          <cell r="AY180">
            <v>1260658.2198199425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1266191.4038199424</v>
          </cell>
          <cell r="BE180">
            <v>1266191.4038199424</v>
          </cell>
          <cell r="BF180">
            <v>0</v>
          </cell>
          <cell r="BG180">
            <v>1158033.1839999999</v>
          </cell>
          <cell r="BH180">
            <v>1018099.9999999999</v>
          </cell>
          <cell r="BI180">
            <v>1126258.2198199425</v>
          </cell>
          <cell r="BJ180">
            <v>4505.03287927977</v>
          </cell>
          <cell r="BK180">
            <v>4354.3984844000006</v>
          </cell>
          <cell r="BL180">
            <v>3.459361733186106E-2</v>
          </cell>
          <cell r="BM180">
            <v>0</v>
          </cell>
          <cell r="BN180">
            <v>0</v>
          </cell>
          <cell r="BO180">
            <v>1266191.4038199424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1535715.1964925767</v>
          </cell>
          <cell r="I181">
            <v>0</v>
          </cell>
          <cell r="J181">
            <v>0</v>
          </cell>
          <cell r="K181">
            <v>30870.000000000007</v>
          </cell>
          <cell r="L181">
            <v>0</v>
          </cell>
          <cell r="M181">
            <v>52480.000000000153</v>
          </cell>
          <cell r="N181">
            <v>0</v>
          </cell>
          <cell r="O181">
            <v>7990.0000000000036</v>
          </cell>
          <cell r="P181">
            <v>1424.9999999999959</v>
          </cell>
          <cell r="Q181">
            <v>18689.999999999989</v>
          </cell>
          <cell r="R181">
            <v>8730.0000000000073</v>
          </cell>
          <cell r="S181">
            <v>9270.0000000000073</v>
          </cell>
          <cell r="T181">
            <v>1359.9999999999991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8240.6557377049085</v>
          </cell>
          <cell r="AB181">
            <v>0</v>
          </cell>
          <cell r="AC181">
            <v>87672.216066482157</v>
          </cell>
          <cell r="AD181">
            <v>0</v>
          </cell>
          <cell r="AE181">
            <v>0</v>
          </cell>
          <cell r="AF181">
            <v>0</v>
          </cell>
          <cell r="AG181">
            <v>134400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1535715.1964925767</v>
          </cell>
          <cell r="AU181">
            <v>226727.87180418722</v>
          </cell>
          <cell r="AV181">
            <v>142311.93599999999</v>
          </cell>
          <cell r="AW181">
            <v>0</v>
          </cell>
          <cell r="AX181">
            <v>1904755.004296764</v>
          </cell>
          <cell r="AY181">
            <v>1896843.068296764</v>
          </cell>
          <cell r="AZ181">
            <v>4610</v>
          </cell>
          <cell r="BA181">
            <v>1963860</v>
          </cell>
          <cell r="BB181">
            <v>67016.931703235954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1829460</v>
          </cell>
          <cell r="BI181">
            <v>1829460</v>
          </cell>
          <cell r="BJ181">
            <v>4294.5070422535209</v>
          </cell>
          <cell r="BK181">
            <v>4234.7183098591549</v>
          </cell>
          <cell r="BL181">
            <v>1.4118703540485207E-2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1095909.4359947026</v>
          </cell>
          <cell r="I182">
            <v>0</v>
          </cell>
          <cell r="J182">
            <v>0</v>
          </cell>
          <cell r="K182">
            <v>77910.000000000044</v>
          </cell>
          <cell r="L182">
            <v>0</v>
          </cell>
          <cell r="M182">
            <v>133660.00000000006</v>
          </cell>
          <cell r="N182">
            <v>0</v>
          </cell>
          <cell r="O182">
            <v>1645.0000000000014</v>
          </cell>
          <cell r="P182">
            <v>7125.0000000000036</v>
          </cell>
          <cell r="Q182">
            <v>889.99999999999966</v>
          </cell>
          <cell r="R182">
            <v>26675.000000000011</v>
          </cell>
          <cell r="S182">
            <v>65405.000000000022</v>
          </cell>
          <cell r="T182">
            <v>51680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25719.54716981126</v>
          </cell>
          <cell r="AB182">
            <v>0</v>
          </cell>
          <cell r="AC182">
            <v>137607.2186927963</v>
          </cell>
          <cell r="AD182">
            <v>0</v>
          </cell>
          <cell r="AE182">
            <v>17049.600000000017</v>
          </cell>
          <cell r="AF182">
            <v>0</v>
          </cell>
          <cell r="AG182">
            <v>134400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1095909.4359947026</v>
          </cell>
          <cell r="AU182">
            <v>545366.36586260761</v>
          </cell>
          <cell r="AV182">
            <v>139933.18400000001</v>
          </cell>
          <cell r="AW182">
            <v>0</v>
          </cell>
          <cell r="AX182">
            <v>1781208.9858573102</v>
          </cell>
          <cell r="AY182">
            <v>1775675.8018573103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1781208.9858573102</v>
          </cell>
          <cell r="BE182">
            <v>1781208.9858573102</v>
          </cell>
          <cell r="BF182">
            <v>0</v>
          </cell>
          <cell r="BG182">
            <v>1406973.1839999999</v>
          </cell>
          <cell r="BH182">
            <v>1267040</v>
          </cell>
          <cell r="BI182">
            <v>1641275.8018573103</v>
          </cell>
          <cell r="BJ182">
            <v>5398.9335587411524</v>
          </cell>
          <cell r="BK182">
            <v>5615.501202631579</v>
          </cell>
          <cell r="BL182">
            <v>-3.856603998035598E-2</v>
          </cell>
          <cell r="BM182">
            <v>4.3566039980355978E-2</v>
          </cell>
          <cell r="BN182">
            <v>74372.125570689663</v>
          </cell>
          <cell r="BO182">
            <v>1855581.1114279998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1286972.5942437791</v>
          </cell>
          <cell r="I183">
            <v>0</v>
          </cell>
          <cell r="J183">
            <v>0</v>
          </cell>
          <cell r="K183">
            <v>60760.000000000058</v>
          </cell>
          <cell r="L183">
            <v>0</v>
          </cell>
          <cell r="M183">
            <v>105779.99999999997</v>
          </cell>
          <cell r="N183">
            <v>0</v>
          </cell>
          <cell r="O183">
            <v>4006.2219101123555</v>
          </cell>
          <cell r="P183">
            <v>9145.6179775280907</v>
          </cell>
          <cell r="Q183">
            <v>46856.249999999978</v>
          </cell>
          <cell r="R183">
            <v>42799.887640449422</v>
          </cell>
          <cell r="S183">
            <v>30470.351123595563</v>
          </cell>
          <cell r="T183">
            <v>2727.6404494382077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20854.45544554455</v>
          </cell>
          <cell r="AB183">
            <v>0</v>
          </cell>
          <cell r="AC183">
            <v>95876.688311688282</v>
          </cell>
          <cell r="AD183">
            <v>0</v>
          </cell>
          <cell r="AE183">
            <v>0</v>
          </cell>
          <cell r="AF183">
            <v>0</v>
          </cell>
          <cell r="AG183">
            <v>134400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1286972.5942437791</v>
          </cell>
          <cell r="AU183">
            <v>419277.11285835644</v>
          </cell>
          <cell r="AV183">
            <v>142053.37599999999</v>
          </cell>
          <cell r="AW183">
            <v>0</v>
          </cell>
          <cell r="AX183">
            <v>1848303.0831021355</v>
          </cell>
          <cell r="AY183">
            <v>1840649.7071021355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1848303.0831021355</v>
          </cell>
          <cell r="BE183">
            <v>1848303.0831021357</v>
          </cell>
          <cell r="BF183">
            <v>0</v>
          </cell>
          <cell r="BG183">
            <v>1653423.3759999999</v>
          </cell>
          <cell r="BH183">
            <v>1511370</v>
          </cell>
          <cell r="BI183">
            <v>1706249.7071021355</v>
          </cell>
          <cell r="BJ183">
            <v>4779.4109442636845</v>
          </cell>
          <cell r="BK183">
            <v>4664.8415507002801</v>
          </cell>
          <cell r="BL183">
            <v>2.4560189733819668E-2</v>
          </cell>
          <cell r="BM183">
            <v>0</v>
          </cell>
          <cell r="BN183">
            <v>0</v>
          </cell>
          <cell r="BO183">
            <v>1848303.0831021355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374916.3859981877</v>
          </cell>
          <cell r="I184">
            <v>0</v>
          </cell>
          <cell r="J184">
            <v>0</v>
          </cell>
          <cell r="K184">
            <v>8819.9999999999945</v>
          </cell>
          <cell r="L184">
            <v>0</v>
          </cell>
          <cell r="M184">
            <v>14759.999999999991</v>
          </cell>
          <cell r="N184">
            <v>0</v>
          </cell>
          <cell r="O184">
            <v>7284.9999999999982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21656.470588235279</v>
          </cell>
          <cell r="AB184">
            <v>0</v>
          </cell>
          <cell r="AC184">
            <v>34463.364485981321</v>
          </cell>
          <cell r="AD184">
            <v>0</v>
          </cell>
          <cell r="AE184">
            <v>0</v>
          </cell>
          <cell r="AF184">
            <v>0</v>
          </cell>
          <cell r="AG184">
            <v>134400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374916.3859981877</v>
          </cell>
          <cell r="AU184">
            <v>86984.835074216593</v>
          </cell>
          <cell r="AV184">
            <v>138717.95199999999</v>
          </cell>
          <cell r="AW184">
            <v>0</v>
          </cell>
          <cell r="AX184">
            <v>600619.17307240423</v>
          </cell>
          <cell r="AY184">
            <v>596301.22107240418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600619.17307240423</v>
          </cell>
          <cell r="BE184">
            <v>600619.17307240423</v>
          </cell>
          <cell r="BF184">
            <v>0</v>
          </cell>
          <cell r="BG184">
            <v>483757.95199999999</v>
          </cell>
          <cell r="BH184">
            <v>345040</v>
          </cell>
          <cell r="BI184">
            <v>461901.22107240424</v>
          </cell>
          <cell r="BJ184">
            <v>4441.357894926964</v>
          </cell>
          <cell r="BK184">
            <v>4318.3167134615378</v>
          </cell>
          <cell r="BL184">
            <v>2.8492857201017369E-2</v>
          </cell>
          <cell r="BM184">
            <v>0</v>
          </cell>
          <cell r="BN184">
            <v>0</v>
          </cell>
          <cell r="BO184">
            <v>600619.17307240423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277582.3242486582</v>
          </cell>
          <cell r="I185">
            <v>0</v>
          </cell>
          <cell r="J185">
            <v>0</v>
          </cell>
          <cell r="K185">
            <v>8820.0000000000091</v>
          </cell>
          <cell r="L185">
            <v>0</v>
          </cell>
          <cell r="M185">
            <v>14760.000000000015</v>
          </cell>
          <cell r="N185">
            <v>0</v>
          </cell>
          <cell r="O185">
            <v>705.00000000000068</v>
          </cell>
          <cell r="P185">
            <v>7695.0000000000073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3028.6666666666679</v>
          </cell>
          <cell r="AB185">
            <v>0</v>
          </cell>
          <cell r="AC185">
            <v>32891.113707165088</v>
          </cell>
          <cell r="AD185">
            <v>0</v>
          </cell>
          <cell r="AE185">
            <v>0</v>
          </cell>
          <cell r="AF185">
            <v>0</v>
          </cell>
          <cell r="AG185">
            <v>134400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277582.3242486582</v>
          </cell>
          <cell r="AU185">
            <v>67899.780373831789</v>
          </cell>
          <cell r="AV185">
            <v>136779.76199999999</v>
          </cell>
          <cell r="AW185">
            <v>0</v>
          </cell>
          <cell r="AX185">
            <v>482261.86662248999</v>
          </cell>
          <cell r="AY185">
            <v>479882.10462249001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482261.86662248999</v>
          </cell>
          <cell r="BE185">
            <v>482261.86662248999</v>
          </cell>
          <cell r="BF185">
            <v>0</v>
          </cell>
          <cell r="BG185">
            <v>357349.76199999999</v>
          </cell>
          <cell r="BH185">
            <v>220570</v>
          </cell>
          <cell r="BI185">
            <v>345482.10462249001</v>
          </cell>
          <cell r="BJ185">
            <v>4486.780579512857</v>
          </cell>
          <cell r="BK185">
            <v>4201.7490610389614</v>
          </cell>
          <cell r="BL185">
            <v>6.7836397255817138E-2</v>
          </cell>
          <cell r="BM185">
            <v>0</v>
          </cell>
          <cell r="BN185">
            <v>0</v>
          </cell>
          <cell r="BO185">
            <v>482261.86662248999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980550.54799526022</v>
          </cell>
          <cell r="I186">
            <v>0</v>
          </cell>
          <cell r="J186">
            <v>0</v>
          </cell>
          <cell r="K186">
            <v>31849.999999999985</v>
          </cell>
          <cell r="L186">
            <v>0</v>
          </cell>
          <cell r="M186">
            <v>54119.999999999905</v>
          </cell>
          <cell r="N186">
            <v>0</v>
          </cell>
          <cell r="O186">
            <v>954.02985074627122</v>
          </cell>
          <cell r="P186">
            <v>1157.0149253731374</v>
          </cell>
          <cell r="Q186">
            <v>1806.5671641791093</v>
          </cell>
          <cell r="R186">
            <v>5414.6268656716438</v>
          </cell>
          <cell r="S186">
            <v>6794.9253731343342</v>
          </cell>
          <cell r="T186">
            <v>2760.5970149253803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97163.62133734033</v>
          </cell>
          <cell r="AD186">
            <v>0</v>
          </cell>
          <cell r="AE186">
            <v>0</v>
          </cell>
          <cell r="AF186">
            <v>0</v>
          </cell>
          <cell r="AG186">
            <v>134400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980550.54799526022</v>
          </cell>
          <cell r="AU186">
            <v>202021.38253137009</v>
          </cell>
          <cell r="AV186">
            <v>141898.23999999999</v>
          </cell>
          <cell r="AW186">
            <v>0</v>
          </cell>
          <cell r="AX186">
            <v>1324470.1705266302</v>
          </cell>
          <cell r="AY186">
            <v>1316971.9305266303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1324470.1705266302</v>
          </cell>
          <cell r="BE186">
            <v>1324470.1705266309</v>
          </cell>
          <cell r="BF186">
            <v>0</v>
          </cell>
          <cell r="BG186">
            <v>1261418.24</v>
          </cell>
          <cell r="BH186">
            <v>1119520</v>
          </cell>
          <cell r="BI186">
            <v>1182571.9305266303</v>
          </cell>
          <cell r="BJ186">
            <v>4347.6909210537879</v>
          </cell>
          <cell r="BK186">
            <v>4169.9554448529416</v>
          </cell>
          <cell r="BL186">
            <v>4.2622871767186071E-2</v>
          </cell>
          <cell r="BM186">
            <v>0</v>
          </cell>
          <cell r="BN186">
            <v>0</v>
          </cell>
          <cell r="BO186">
            <v>1324470.1705266302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1323022.2467436048</v>
          </cell>
          <cell r="I187">
            <v>0</v>
          </cell>
          <cell r="J187">
            <v>0</v>
          </cell>
          <cell r="K187">
            <v>60270</v>
          </cell>
          <cell r="L187">
            <v>0</v>
          </cell>
          <cell r="M187">
            <v>102500.00000000003</v>
          </cell>
          <cell r="N187">
            <v>0</v>
          </cell>
          <cell r="O187">
            <v>22150.355191256818</v>
          </cell>
          <cell r="P187">
            <v>27148.975409836101</v>
          </cell>
          <cell r="Q187">
            <v>446.21584699453547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21918.680981595164</v>
          </cell>
          <cell r="AB187">
            <v>0</v>
          </cell>
          <cell r="AC187">
            <v>128842.80468749999</v>
          </cell>
          <cell r="AD187">
            <v>0</v>
          </cell>
          <cell r="AE187">
            <v>6700.8000000000065</v>
          </cell>
          <cell r="AF187">
            <v>0</v>
          </cell>
          <cell r="AG187">
            <v>134400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1323022.2467436048</v>
          </cell>
          <cell r="AU187">
            <v>369977.83211718261</v>
          </cell>
          <cell r="AV187">
            <v>143087.61600000001</v>
          </cell>
          <cell r="AW187">
            <v>0</v>
          </cell>
          <cell r="AX187">
            <v>1836087.6948607874</v>
          </cell>
          <cell r="AY187">
            <v>1827400.0788607874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1836087.6948607874</v>
          </cell>
          <cell r="BE187">
            <v>1836087.6948607871</v>
          </cell>
          <cell r="BF187">
            <v>0</v>
          </cell>
          <cell r="BG187">
            <v>1700557.6159999999</v>
          </cell>
          <cell r="BH187">
            <v>1557470</v>
          </cell>
          <cell r="BI187">
            <v>1693000.0788607874</v>
          </cell>
          <cell r="BJ187">
            <v>4613.079233953099</v>
          </cell>
          <cell r="BK187">
            <v>4458.4636773841967</v>
          </cell>
          <cell r="BL187">
            <v>3.4679110957704616E-2</v>
          </cell>
          <cell r="BM187">
            <v>0</v>
          </cell>
          <cell r="BN187">
            <v>0</v>
          </cell>
          <cell r="BO187">
            <v>1836087.6948607874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302817.08099853626</v>
          </cell>
          <cell r="I188">
            <v>0</v>
          </cell>
          <cell r="J188">
            <v>0</v>
          </cell>
          <cell r="K188">
            <v>6860.0000000000127</v>
          </cell>
          <cell r="L188">
            <v>0</v>
          </cell>
          <cell r="M188">
            <v>13119.999999999967</v>
          </cell>
          <cell r="N188">
            <v>0</v>
          </cell>
          <cell r="O188">
            <v>1879.9999999999993</v>
          </cell>
          <cell r="P188">
            <v>2849.9999999999991</v>
          </cell>
          <cell r="Q188">
            <v>444.99999999999983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643.63636363636419</v>
          </cell>
          <cell r="AB188">
            <v>0</v>
          </cell>
          <cell r="AC188">
            <v>14616</v>
          </cell>
          <cell r="AD188">
            <v>0</v>
          </cell>
          <cell r="AE188">
            <v>0</v>
          </cell>
          <cell r="AF188">
            <v>0</v>
          </cell>
          <cell r="AG188">
            <v>134400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302817.08099853626</v>
          </cell>
          <cell r="AU188">
            <v>40414.636363636339</v>
          </cell>
          <cell r="AV188">
            <v>136856.32000000001</v>
          </cell>
          <cell r="AW188">
            <v>0</v>
          </cell>
          <cell r="AX188">
            <v>480088.03736217262</v>
          </cell>
          <cell r="AY188">
            <v>477631.71736217261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480088.03736217262</v>
          </cell>
          <cell r="BE188">
            <v>480088.03736217256</v>
          </cell>
          <cell r="BF188">
            <v>0</v>
          </cell>
          <cell r="BG188">
            <v>389696.32</v>
          </cell>
          <cell r="BH188">
            <v>252840</v>
          </cell>
          <cell r="BI188">
            <v>343231.71736217261</v>
          </cell>
          <cell r="BJ188">
            <v>4086.091873359198</v>
          </cell>
          <cell r="BK188">
            <v>3911.2265547619049</v>
          </cell>
          <cell r="BL188">
            <v>4.470856294028662E-2</v>
          </cell>
          <cell r="BM188">
            <v>0</v>
          </cell>
          <cell r="BN188">
            <v>0</v>
          </cell>
          <cell r="BO188">
            <v>480088.03736217262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980550.54799526022</v>
          </cell>
          <cell r="I189">
            <v>0</v>
          </cell>
          <cell r="J189">
            <v>0</v>
          </cell>
          <cell r="K189">
            <v>50469.999999999956</v>
          </cell>
          <cell r="L189">
            <v>0</v>
          </cell>
          <cell r="M189">
            <v>86919.999999999971</v>
          </cell>
          <cell r="N189">
            <v>0</v>
          </cell>
          <cell r="O189">
            <v>4953.2103321033228</v>
          </cell>
          <cell r="P189">
            <v>12586.273062730615</v>
          </cell>
          <cell r="Q189">
            <v>6252.9889298893049</v>
          </cell>
          <cell r="R189">
            <v>47218.597785977814</v>
          </cell>
          <cell r="S189">
            <v>9304.206642066425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35809.586776859571</v>
          </cell>
          <cell r="AB189">
            <v>0</v>
          </cell>
          <cell r="AC189">
            <v>85424.120689655145</v>
          </cell>
          <cell r="AD189">
            <v>0</v>
          </cell>
          <cell r="AE189">
            <v>0</v>
          </cell>
          <cell r="AF189">
            <v>0</v>
          </cell>
          <cell r="AG189">
            <v>134400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980550.54799526022</v>
          </cell>
          <cell r="AU189">
            <v>338938.98421928217</v>
          </cell>
          <cell r="AV189">
            <v>137864.704</v>
          </cell>
          <cell r="AW189">
            <v>0</v>
          </cell>
          <cell r="AX189">
            <v>1457354.2362145423</v>
          </cell>
          <cell r="AY189">
            <v>1453889.5322145424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1457354.2362145423</v>
          </cell>
          <cell r="BE189">
            <v>1457354.2362145425</v>
          </cell>
          <cell r="BF189">
            <v>0</v>
          </cell>
          <cell r="BG189">
            <v>1257384.7039999999</v>
          </cell>
          <cell r="BH189">
            <v>1119520</v>
          </cell>
          <cell r="BI189">
            <v>1319489.5322145424</v>
          </cell>
          <cell r="BJ189">
            <v>4851.0644566711117</v>
          </cell>
          <cell r="BK189">
            <v>4723.0646613970594</v>
          </cell>
          <cell r="BL189">
            <v>2.7101004210302426E-2</v>
          </cell>
          <cell r="BM189">
            <v>0</v>
          </cell>
          <cell r="BN189">
            <v>0</v>
          </cell>
          <cell r="BO189">
            <v>1457354.2362145423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331656.80299839686</v>
          </cell>
          <cell r="I190">
            <v>0</v>
          </cell>
          <cell r="J190">
            <v>0</v>
          </cell>
          <cell r="K190">
            <v>10289.999999999982</v>
          </cell>
          <cell r="L190">
            <v>0</v>
          </cell>
          <cell r="M190">
            <v>18860</v>
          </cell>
          <cell r="N190">
            <v>0</v>
          </cell>
          <cell r="O190">
            <v>485.84269662921457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30956.616541353415</v>
          </cell>
          <cell r="AD190">
            <v>0</v>
          </cell>
          <cell r="AE190">
            <v>588.80000000000246</v>
          </cell>
          <cell r="AF190">
            <v>0</v>
          </cell>
          <cell r="AG190">
            <v>134400</v>
          </cell>
          <cell r="AH190">
            <v>44063.818424566081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331656.80299839686</v>
          </cell>
          <cell r="AU190">
            <v>61181.259237982609</v>
          </cell>
          <cell r="AV190">
            <v>183143.75442456605</v>
          </cell>
          <cell r="AW190">
            <v>0</v>
          </cell>
          <cell r="AX190">
            <v>575981.81666094554</v>
          </cell>
          <cell r="AY190">
            <v>571301.88066094555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575981.81666094554</v>
          </cell>
          <cell r="BE190">
            <v>575981.81666094554</v>
          </cell>
          <cell r="BF190">
            <v>0</v>
          </cell>
          <cell r="BG190">
            <v>428799.93599999999</v>
          </cell>
          <cell r="BH190">
            <v>245656.18157543393</v>
          </cell>
          <cell r="BI190">
            <v>392838.06223637948</v>
          </cell>
          <cell r="BJ190">
            <v>4269.9789373519507</v>
          </cell>
          <cell r="BK190">
            <v>3662.1971366894995</v>
          </cell>
          <cell r="BL190">
            <v>0.16596097314735631</v>
          </cell>
          <cell r="BM190">
            <v>0</v>
          </cell>
          <cell r="BN190">
            <v>0</v>
          </cell>
          <cell r="BO190">
            <v>575981.81666094554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1070674.6792448245</v>
          </cell>
          <cell r="I191">
            <v>0</v>
          </cell>
          <cell r="J191">
            <v>0</v>
          </cell>
          <cell r="K191">
            <v>35279.999999999935</v>
          </cell>
          <cell r="L191">
            <v>0</v>
          </cell>
          <cell r="M191">
            <v>62320.000000000022</v>
          </cell>
          <cell r="N191">
            <v>0</v>
          </cell>
          <cell r="O191">
            <v>235.0000000000002</v>
          </cell>
          <cell r="P191">
            <v>17954.999999999989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7695.9121621621589</v>
          </cell>
          <cell r="AB191">
            <v>0</v>
          </cell>
          <cell r="AC191">
            <v>115273.79351740688</v>
          </cell>
          <cell r="AD191">
            <v>0</v>
          </cell>
          <cell r="AE191">
            <v>0</v>
          </cell>
          <cell r="AF191">
            <v>0</v>
          </cell>
          <cell r="AG191">
            <v>134400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1070674.6792448245</v>
          </cell>
          <cell r="AU191">
            <v>238759.70567956899</v>
          </cell>
          <cell r="AV191">
            <v>140088.32000000001</v>
          </cell>
          <cell r="AW191">
            <v>0</v>
          </cell>
          <cell r="AX191">
            <v>1449522.7049243934</v>
          </cell>
          <cell r="AY191">
            <v>1443834.3849243934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1449522.7049243934</v>
          </cell>
          <cell r="BE191">
            <v>1449522.7049243934</v>
          </cell>
          <cell r="BF191">
            <v>0</v>
          </cell>
          <cell r="BG191">
            <v>1374858.32</v>
          </cell>
          <cell r="BH191">
            <v>1234770</v>
          </cell>
          <cell r="BI191">
            <v>1309434.3849243934</v>
          </cell>
          <cell r="BJ191">
            <v>4408.8699829104153</v>
          </cell>
          <cell r="BK191">
            <v>4237.8512457912457</v>
          </cell>
          <cell r="BL191">
            <v>4.0355059014639587E-2</v>
          </cell>
          <cell r="BM191">
            <v>0</v>
          </cell>
          <cell r="BN191">
            <v>0</v>
          </cell>
          <cell r="BO191">
            <v>1449522.7049243934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865191.65999581781</v>
          </cell>
          <cell r="I192">
            <v>0</v>
          </cell>
          <cell r="J192">
            <v>0</v>
          </cell>
          <cell r="K192">
            <v>28909.99999999996</v>
          </cell>
          <cell r="L192">
            <v>0</v>
          </cell>
          <cell r="M192">
            <v>50839.999999999942</v>
          </cell>
          <cell r="N192">
            <v>0</v>
          </cell>
          <cell r="O192">
            <v>0</v>
          </cell>
          <cell r="P192">
            <v>1430.9623430962338</v>
          </cell>
          <cell r="Q192">
            <v>0</v>
          </cell>
          <cell r="R192">
            <v>0</v>
          </cell>
          <cell r="S192">
            <v>517.15481171548095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590.00000000000057</v>
          </cell>
          <cell r="AB192">
            <v>0</v>
          </cell>
          <cell r="AC192">
            <v>69155.496335776188</v>
          </cell>
          <cell r="AD192">
            <v>0</v>
          </cell>
          <cell r="AE192">
            <v>0</v>
          </cell>
          <cell r="AF192">
            <v>0</v>
          </cell>
          <cell r="AG192">
            <v>134400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865191.65999581781</v>
          </cell>
          <cell r="AU192">
            <v>151443.6134905878</v>
          </cell>
          <cell r="AV192">
            <v>139235.07199999999</v>
          </cell>
          <cell r="AW192">
            <v>0</v>
          </cell>
          <cell r="AX192">
            <v>1155870.3454864055</v>
          </cell>
          <cell r="AY192">
            <v>1151035.2734864056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1155870.3454864055</v>
          </cell>
          <cell r="BE192">
            <v>1155870.3454864058</v>
          </cell>
          <cell r="BF192">
            <v>0</v>
          </cell>
          <cell r="BG192">
            <v>1111235.0719999999</v>
          </cell>
          <cell r="BH192">
            <v>971999.99999999988</v>
          </cell>
          <cell r="BI192">
            <v>1016635.2734864055</v>
          </cell>
          <cell r="BJ192">
            <v>4235.9803061933562</v>
          </cell>
          <cell r="BK192">
            <v>4126.9786624999997</v>
          </cell>
          <cell r="BL192">
            <v>2.6411971712818744E-2</v>
          </cell>
          <cell r="BM192">
            <v>0</v>
          </cell>
          <cell r="BN192">
            <v>0</v>
          </cell>
          <cell r="BO192">
            <v>1155870.3454864055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313631.97674848395</v>
          </cell>
          <cell r="I193">
            <v>0</v>
          </cell>
          <cell r="J193">
            <v>0</v>
          </cell>
          <cell r="K193">
            <v>17640.000000000007</v>
          </cell>
          <cell r="L193">
            <v>0</v>
          </cell>
          <cell r="M193">
            <v>29520.000000000011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484.9999999999992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31971.223091976517</v>
          </cell>
          <cell r="AD193">
            <v>0</v>
          </cell>
          <cell r="AE193">
            <v>0</v>
          </cell>
          <cell r="AF193">
            <v>0</v>
          </cell>
          <cell r="AG193">
            <v>134400</v>
          </cell>
          <cell r="AH193">
            <v>24775.606141522014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313631.97674848395</v>
          </cell>
          <cell r="AU193">
            <v>79616.223091976528</v>
          </cell>
          <cell r="AV193">
            <v>161218.23014152201</v>
          </cell>
          <cell r="AW193">
            <v>0</v>
          </cell>
          <cell r="AX193">
            <v>554466.42998198257</v>
          </cell>
          <cell r="AY193">
            <v>552423.80598198262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554466.42998198257</v>
          </cell>
          <cell r="BE193">
            <v>554466.42998198257</v>
          </cell>
          <cell r="BF193">
            <v>0</v>
          </cell>
          <cell r="BG193">
            <v>403112.62400000001</v>
          </cell>
          <cell r="BH193">
            <v>241894.393858478</v>
          </cell>
          <cell r="BI193">
            <v>393248.19984046055</v>
          </cell>
          <cell r="BJ193">
            <v>4520.0942510397763</v>
          </cell>
          <cell r="BK193">
            <v>3958.443985729632</v>
          </cell>
          <cell r="BL193">
            <v>0.14188662700164981</v>
          </cell>
          <cell r="BM193">
            <v>0</v>
          </cell>
          <cell r="BN193">
            <v>0</v>
          </cell>
          <cell r="BO193">
            <v>554466.42998198257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360496.5249982574</v>
          </cell>
          <cell r="I194">
            <v>0</v>
          </cell>
          <cell r="J194">
            <v>0</v>
          </cell>
          <cell r="K194">
            <v>9310</v>
          </cell>
          <cell r="L194">
            <v>0</v>
          </cell>
          <cell r="M194">
            <v>15580</v>
          </cell>
          <cell r="N194">
            <v>0</v>
          </cell>
          <cell r="O194">
            <v>705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680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27280.652019844103</v>
          </cell>
          <cell r="AD194">
            <v>0</v>
          </cell>
          <cell r="AE194">
            <v>0</v>
          </cell>
          <cell r="AF194">
            <v>0</v>
          </cell>
          <cell r="AG194">
            <v>134400</v>
          </cell>
          <cell r="AH194">
            <v>37965.020026702259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360496.5249982574</v>
          </cell>
          <cell r="AU194">
            <v>53555.652019844099</v>
          </cell>
          <cell r="AV194">
            <v>174511.06802670227</v>
          </cell>
          <cell r="AW194">
            <v>0</v>
          </cell>
          <cell r="AX194">
            <v>588563.24504480371</v>
          </cell>
          <cell r="AY194">
            <v>586417.19704480376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588563.24504480371</v>
          </cell>
          <cell r="BE194">
            <v>588563.24504480371</v>
          </cell>
          <cell r="BF194">
            <v>0</v>
          </cell>
          <cell r="BG194">
            <v>463146.04800000001</v>
          </cell>
          <cell r="BH194">
            <v>288634.97997329774</v>
          </cell>
          <cell r="BI194">
            <v>414052.17701810144</v>
          </cell>
          <cell r="BJ194">
            <v>4140.5217701810143</v>
          </cell>
          <cell r="BK194">
            <v>3632.576178732977</v>
          </cell>
          <cell r="BL194">
            <v>0.13983067840994484</v>
          </cell>
          <cell r="BM194">
            <v>0</v>
          </cell>
          <cell r="BN194">
            <v>0</v>
          </cell>
          <cell r="BO194">
            <v>588563.24504480371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299212.11574855365</v>
          </cell>
          <cell r="I195">
            <v>0</v>
          </cell>
          <cell r="J195">
            <v>0</v>
          </cell>
          <cell r="K195">
            <v>10779.999999999982</v>
          </cell>
          <cell r="L195">
            <v>0</v>
          </cell>
          <cell r="M195">
            <v>18860.000000000015</v>
          </cell>
          <cell r="N195">
            <v>0</v>
          </cell>
          <cell r="O195">
            <v>234.99999999999926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635.97402597402663</v>
          </cell>
          <cell r="AB195">
            <v>0</v>
          </cell>
          <cell r="AC195">
            <v>10498.378378378378</v>
          </cell>
          <cell r="AD195">
            <v>0</v>
          </cell>
          <cell r="AE195">
            <v>1939.200000000003</v>
          </cell>
          <cell r="AF195">
            <v>0</v>
          </cell>
          <cell r="AG195">
            <v>134400</v>
          </cell>
          <cell r="AH195">
            <v>50924.96662216288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299212.11574855365</v>
          </cell>
          <cell r="AU195">
            <v>42948.552404352406</v>
          </cell>
          <cell r="AV195">
            <v>186876.32662216286</v>
          </cell>
          <cell r="AW195">
            <v>0</v>
          </cell>
          <cell r="AX195">
            <v>529036.99477506895</v>
          </cell>
          <cell r="AY195">
            <v>527485.63477506896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529036.99477506895</v>
          </cell>
          <cell r="BE195">
            <v>529036.99477506895</v>
          </cell>
          <cell r="BF195">
            <v>0</v>
          </cell>
          <cell r="BG195">
            <v>384181.36</v>
          </cell>
          <cell r="BH195">
            <v>197305.03337783713</v>
          </cell>
          <cell r="BI195">
            <v>342160.66815290612</v>
          </cell>
          <cell r="BJ195">
            <v>4122.4176885892302</v>
          </cell>
          <cell r="BK195">
            <v>3935.9002575643026</v>
          </cell>
          <cell r="BL195">
            <v>4.7388759577040786E-2</v>
          </cell>
          <cell r="BM195">
            <v>0</v>
          </cell>
          <cell r="BN195">
            <v>0</v>
          </cell>
          <cell r="BO195">
            <v>529036.99477506895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742622.84149641031</v>
          </cell>
          <cell r="I196">
            <v>0</v>
          </cell>
          <cell r="J196">
            <v>0</v>
          </cell>
          <cell r="K196">
            <v>52919.999999999985</v>
          </cell>
          <cell r="L196">
            <v>0</v>
          </cell>
          <cell r="M196">
            <v>89380</v>
          </cell>
          <cell r="N196">
            <v>0</v>
          </cell>
          <cell r="O196">
            <v>939.99999999999807</v>
          </cell>
          <cell r="P196">
            <v>6269.9999999999791</v>
          </cell>
          <cell r="Q196">
            <v>21359.999999999993</v>
          </cell>
          <cell r="R196">
            <v>484.99999999999949</v>
          </cell>
          <cell r="S196">
            <v>61284.999999999964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11874.597701149431</v>
          </cell>
          <cell r="AB196">
            <v>0</v>
          </cell>
          <cell r="AC196">
            <v>58879.780219780245</v>
          </cell>
          <cell r="AD196">
            <v>0</v>
          </cell>
          <cell r="AE196">
            <v>0</v>
          </cell>
          <cell r="AF196">
            <v>0</v>
          </cell>
          <cell r="AG196">
            <v>134400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742622.84149641031</v>
          </cell>
          <cell r="AU196">
            <v>303394.37792092963</v>
          </cell>
          <cell r="AV196">
            <v>141174.272</v>
          </cell>
          <cell r="AW196">
            <v>0</v>
          </cell>
          <cell r="AX196">
            <v>1187191.49141734</v>
          </cell>
          <cell r="AY196">
            <v>1180417.2194173399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1187191.49141734</v>
          </cell>
          <cell r="BE196">
            <v>1187191.49141734</v>
          </cell>
          <cell r="BF196">
            <v>0</v>
          </cell>
          <cell r="BG196">
            <v>956434.272</v>
          </cell>
          <cell r="BH196">
            <v>815260</v>
          </cell>
          <cell r="BI196">
            <v>1046017.21941734</v>
          </cell>
          <cell r="BJ196">
            <v>5077.7534923171843</v>
          </cell>
          <cell r="BK196">
            <v>4869.531002427183</v>
          </cell>
          <cell r="BL196">
            <v>4.2760276048394448E-2</v>
          </cell>
          <cell r="BM196">
            <v>0</v>
          </cell>
          <cell r="BN196">
            <v>0</v>
          </cell>
          <cell r="BO196">
            <v>1187191.49141734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537139.82224740356</v>
          </cell>
          <cell r="I197">
            <v>0</v>
          </cell>
          <cell r="J197">
            <v>0</v>
          </cell>
          <cell r="K197">
            <v>18130.000000000022</v>
          </cell>
          <cell r="L197">
            <v>0</v>
          </cell>
          <cell r="M197">
            <v>31979.999999999993</v>
          </cell>
          <cell r="N197">
            <v>0</v>
          </cell>
          <cell r="O197">
            <v>27444.189189189197</v>
          </cell>
          <cell r="P197">
            <v>0</v>
          </cell>
          <cell r="Q197">
            <v>0</v>
          </cell>
          <cell r="R197">
            <v>488.27702702702726</v>
          </cell>
          <cell r="S197">
            <v>3629.3581081081084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2790.793650793647</v>
          </cell>
          <cell r="AB197">
            <v>0</v>
          </cell>
          <cell r="AC197">
            <v>52910.465282748766</v>
          </cell>
          <cell r="AD197">
            <v>0</v>
          </cell>
          <cell r="AE197">
            <v>2937.5999999999935</v>
          </cell>
          <cell r="AF197">
            <v>0</v>
          </cell>
          <cell r="AG197">
            <v>134400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537139.82224740356</v>
          </cell>
          <cell r="AU197">
            <v>140310.68325786677</v>
          </cell>
          <cell r="AV197">
            <v>137295.872</v>
          </cell>
          <cell r="AW197">
            <v>0</v>
          </cell>
          <cell r="AX197">
            <v>814746.3775052703</v>
          </cell>
          <cell r="AY197">
            <v>811850.50550527032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814746.3775052703</v>
          </cell>
          <cell r="BE197">
            <v>814746.3775052703</v>
          </cell>
          <cell r="BF197">
            <v>0</v>
          </cell>
          <cell r="BG197">
            <v>689785.87199999997</v>
          </cell>
          <cell r="BH197">
            <v>552490</v>
          </cell>
          <cell r="BI197">
            <v>677450.50550527032</v>
          </cell>
          <cell r="BJ197">
            <v>4546.6476879548345</v>
          </cell>
          <cell r="BK197">
            <v>4384.4081516778524</v>
          </cell>
          <cell r="BL197">
            <v>3.7003748434072059E-2</v>
          </cell>
          <cell r="BM197">
            <v>0</v>
          </cell>
          <cell r="BN197">
            <v>0</v>
          </cell>
          <cell r="BO197">
            <v>814746.3775052703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252347.5674987802</v>
          </cell>
          <cell r="I198">
            <v>0</v>
          </cell>
          <cell r="J198">
            <v>0</v>
          </cell>
          <cell r="K198">
            <v>6370.00000000001</v>
          </cell>
          <cell r="L198">
            <v>0</v>
          </cell>
          <cell r="M198">
            <v>11480</v>
          </cell>
          <cell r="N198">
            <v>0</v>
          </cell>
          <cell r="O198">
            <v>235.0000000000002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33189.31451612903</v>
          </cell>
          <cell r="AD198">
            <v>0</v>
          </cell>
          <cell r="AE198">
            <v>2688.0000000000009</v>
          </cell>
          <cell r="AF198">
            <v>0</v>
          </cell>
          <cell r="AG198">
            <v>134400</v>
          </cell>
          <cell r="AH198">
            <v>57100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252347.5674987802</v>
          </cell>
          <cell r="AU198">
            <v>53962.314516129045</v>
          </cell>
          <cell r="AV198">
            <v>192472.1856</v>
          </cell>
          <cell r="AW198">
            <v>0</v>
          </cell>
          <cell r="AX198">
            <v>498782.06761490926</v>
          </cell>
          <cell r="AY198">
            <v>497809.88201490924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498782.06761490926</v>
          </cell>
          <cell r="BE198">
            <v>498782.06761490926</v>
          </cell>
          <cell r="BF198">
            <v>0</v>
          </cell>
          <cell r="BG198">
            <v>323672.18560000003</v>
          </cell>
          <cell r="BH198">
            <v>131200.00000000003</v>
          </cell>
          <cell r="BI198">
            <v>306309.88201490924</v>
          </cell>
          <cell r="BJ198">
            <v>4375.8554573558458</v>
          </cell>
          <cell r="BK198">
            <v>3874.6874242857139</v>
          </cell>
          <cell r="BL198">
            <v>0.12934411945823493</v>
          </cell>
          <cell r="BM198">
            <v>0</v>
          </cell>
          <cell r="BN198">
            <v>0</v>
          </cell>
          <cell r="BO198">
            <v>498782.06761490926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710178.15424656717</v>
          </cell>
          <cell r="I199">
            <v>0</v>
          </cell>
          <cell r="J199">
            <v>0</v>
          </cell>
          <cell r="K199">
            <v>14209.999999999984</v>
          </cell>
          <cell r="L199">
            <v>0</v>
          </cell>
          <cell r="M199">
            <v>24600.000000000022</v>
          </cell>
          <cell r="N199">
            <v>0</v>
          </cell>
          <cell r="O199">
            <v>237.41025641025649</v>
          </cell>
          <cell r="P199">
            <v>0</v>
          </cell>
          <cell r="Q199">
            <v>1348.692307692309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40370.672727272722</v>
          </cell>
          <cell r="AD199">
            <v>0</v>
          </cell>
          <cell r="AE199">
            <v>1132.7999999999931</v>
          </cell>
          <cell r="AF199">
            <v>0</v>
          </cell>
          <cell r="AG199">
            <v>134400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710178.15424656717</v>
          </cell>
          <cell r="AU199">
            <v>81899.57529137528</v>
          </cell>
          <cell r="AV199">
            <v>138614.52799999999</v>
          </cell>
          <cell r="AW199">
            <v>0</v>
          </cell>
          <cell r="AX199">
            <v>930692.25753794238</v>
          </cell>
          <cell r="AY199">
            <v>926477.72953794233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930692.25753794238</v>
          </cell>
          <cell r="BE199">
            <v>930692.25753794238</v>
          </cell>
          <cell r="BF199">
            <v>0</v>
          </cell>
          <cell r="BG199">
            <v>912384.52800000005</v>
          </cell>
          <cell r="BH199">
            <v>773770</v>
          </cell>
          <cell r="BI199">
            <v>792077.72953794233</v>
          </cell>
          <cell r="BJ199">
            <v>4020.6991347103672</v>
          </cell>
          <cell r="BK199">
            <v>3913.173083248731</v>
          </cell>
          <cell r="BL199">
            <v>2.74779697125913E-2</v>
          </cell>
          <cell r="BM199">
            <v>0</v>
          </cell>
          <cell r="BN199">
            <v>0</v>
          </cell>
          <cell r="BO199">
            <v>930692.25753794238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194668.123499059</v>
          </cell>
          <cell r="I200">
            <v>0</v>
          </cell>
          <cell r="J200">
            <v>0</v>
          </cell>
          <cell r="K200">
            <v>4899.9999999999955</v>
          </cell>
          <cell r="L200">
            <v>0</v>
          </cell>
          <cell r="M200">
            <v>8199.9999999999927</v>
          </cell>
          <cell r="N200">
            <v>0</v>
          </cell>
          <cell r="O200">
            <v>234.99999999999977</v>
          </cell>
          <cell r="P200">
            <v>855.0000000000008</v>
          </cell>
          <cell r="Q200">
            <v>444.99999999999955</v>
          </cell>
          <cell r="R200">
            <v>969.99999999999898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21919.591836734708</v>
          </cell>
          <cell r="AD200">
            <v>0</v>
          </cell>
          <cell r="AE200">
            <v>4569.5999999999922</v>
          </cell>
          <cell r="AF200">
            <v>0</v>
          </cell>
          <cell r="AG200">
            <v>134400</v>
          </cell>
          <cell r="AH200">
            <v>57100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194668.123499059</v>
          </cell>
          <cell r="AU200">
            <v>42094.191836734688</v>
          </cell>
          <cell r="AV200">
            <v>196645.5</v>
          </cell>
          <cell r="AW200">
            <v>0</v>
          </cell>
          <cell r="AX200">
            <v>433407.81533579365</v>
          </cell>
          <cell r="AY200">
            <v>428262.31533579365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433407.81533579365</v>
          </cell>
          <cell r="BE200">
            <v>433407.81533579371</v>
          </cell>
          <cell r="BF200">
            <v>0</v>
          </cell>
          <cell r="BG200">
            <v>254085.5</v>
          </cell>
          <cell r="BH200">
            <v>57440</v>
          </cell>
          <cell r="BI200">
            <v>236762.31533579365</v>
          </cell>
          <cell r="BJ200">
            <v>4384.4873210332162</v>
          </cell>
          <cell r="BK200">
            <v>3271.4999981481483</v>
          </cell>
          <cell r="BL200">
            <v>0.34020703760204213</v>
          </cell>
          <cell r="BM200">
            <v>0</v>
          </cell>
          <cell r="BN200">
            <v>0</v>
          </cell>
          <cell r="BO200">
            <v>433407.81533579365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191063.15824907643</v>
          </cell>
          <cell r="I201">
            <v>0</v>
          </cell>
          <cell r="J201">
            <v>0</v>
          </cell>
          <cell r="K201">
            <v>6859.99999999999</v>
          </cell>
          <cell r="L201">
            <v>0</v>
          </cell>
          <cell r="M201">
            <v>11479.999999999982</v>
          </cell>
          <cell r="N201">
            <v>0</v>
          </cell>
          <cell r="O201">
            <v>2350.0000000000018</v>
          </cell>
          <cell r="P201">
            <v>570.00000000000034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30330.978260869568</v>
          </cell>
          <cell r="AD201">
            <v>0</v>
          </cell>
          <cell r="AE201">
            <v>4627.1999999999953</v>
          </cell>
          <cell r="AF201">
            <v>0</v>
          </cell>
          <cell r="AG201">
            <v>134400</v>
          </cell>
          <cell r="AH201">
            <v>57100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191063.15824907643</v>
          </cell>
          <cell r="AU201">
            <v>56218.178260869536</v>
          </cell>
          <cell r="AV201">
            <v>193516.76800000001</v>
          </cell>
          <cell r="AW201">
            <v>0</v>
          </cell>
          <cell r="AX201">
            <v>440798.10450994596</v>
          </cell>
          <cell r="AY201">
            <v>438781.33650994598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440798.10450994596</v>
          </cell>
          <cell r="BE201">
            <v>440798.10450994596</v>
          </cell>
          <cell r="BF201">
            <v>0</v>
          </cell>
          <cell r="BG201">
            <v>246346.76800000001</v>
          </cell>
          <cell r="BH201">
            <v>52830.000000000015</v>
          </cell>
          <cell r="BI201">
            <v>247281.33650994595</v>
          </cell>
          <cell r="BJ201">
            <v>4665.6855945272819</v>
          </cell>
          <cell r="BK201">
            <v>2908.7452924528307</v>
          </cell>
          <cell r="BL201">
            <v>0.60401998986748417</v>
          </cell>
          <cell r="BM201">
            <v>0</v>
          </cell>
          <cell r="BN201">
            <v>0</v>
          </cell>
          <cell r="BO201">
            <v>440798.10450994596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674128.50174674136</v>
          </cell>
          <cell r="I202">
            <v>0</v>
          </cell>
          <cell r="J202">
            <v>0</v>
          </cell>
          <cell r="K202">
            <v>13720.000000000035</v>
          </cell>
          <cell r="L202">
            <v>0</v>
          </cell>
          <cell r="M202">
            <v>24599.999999999996</v>
          </cell>
          <cell r="N202">
            <v>0</v>
          </cell>
          <cell r="O202">
            <v>234.99999999999997</v>
          </cell>
          <cell r="P202">
            <v>1139.9999999999998</v>
          </cell>
          <cell r="Q202">
            <v>2669.9999999999995</v>
          </cell>
          <cell r="R202">
            <v>2424.9999999999995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596.37837837837878</v>
          </cell>
          <cell r="AB202">
            <v>0</v>
          </cell>
          <cell r="AC202">
            <v>53002.114285714269</v>
          </cell>
          <cell r="AD202">
            <v>0</v>
          </cell>
          <cell r="AE202">
            <v>5548.7999999999984</v>
          </cell>
          <cell r="AF202">
            <v>0</v>
          </cell>
          <cell r="AG202">
            <v>134400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674128.50174674136</v>
          </cell>
          <cell r="AU202">
            <v>103937.29266409269</v>
          </cell>
          <cell r="AV202">
            <v>137580.288</v>
          </cell>
          <cell r="AW202">
            <v>0</v>
          </cell>
          <cell r="AX202">
            <v>915646.08241083403</v>
          </cell>
          <cell r="AY202">
            <v>912465.79441083409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915646.08241083403</v>
          </cell>
          <cell r="BE202">
            <v>915646.08241083403</v>
          </cell>
          <cell r="BF202">
            <v>0</v>
          </cell>
          <cell r="BG202">
            <v>865250.28799999994</v>
          </cell>
          <cell r="BH202">
            <v>727670</v>
          </cell>
          <cell r="BI202">
            <v>778065.79441083409</v>
          </cell>
          <cell r="BJ202">
            <v>4160.7796492557973</v>
          </cell>
          <cell r="BK202">
            <v>3966.7705791443855</v>
          </cell>
          <cell r="BL202">
            <v>4.8908568378375608E-2</v>
          </cell>
          <cell r="BM202">
            <v>0</v>
          </cell>
          <cell r="BN202">
            <v>0</v>
          </cell>
          <cell r="BO202">
            <v>915646.08241083403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158618.47099923328</v>
          </cell>
          <cell r="I203">
            <v>0</v>
          </cell>
          <cell r="J203">
            <v>0</v>
          </cell>
          <cell r="K203">
            <v>10780</v>
          </cell>
          <cell r="L203">
            <v>0</v>
          </cell>
          <cell r="M203">
            <v>18860.000000000011</v>
          </cell>
          <cell r="N203">
            <v>0</v>
          </cell>
          <cell r="O203">
            <v>1230.9523809523805</v>
          </cell>
          <cell r="P203">
            <v>1492.8571428571424</v>
          </cell>
          <cell r="Q203">
            <v>466.19047619047603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22450.999999999993</v>
          </cell>
          <cell r="AD203">
            <v>0</v>
          </cell>
          <cell r="AE203">
            <v>345.60000000000105</v>
          </cell>
          <cell r="AF203">
            <v>0</v>
          </cell>
          <cell r="AG203">
            <v>134400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158618.47099923328</v>
          </cell>
          <cell r="AU203">
            <v>55626.6</v>
          </cell>
          <cell r="AV203">
            <v>135557.40950000001</v>
          </cell>
          <cell r="AW203">
            <v>0</v>
          </cell>
          <cell r="AX203">
            <v>349802.48049923329</v>
          </cell>
          <cell r="AY203">
            <v>348645.07099923328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349802.48049923329</v>
          </cell>
          <cell r="BE203">
            <v>349802.48049923324</v>
          </cell>
          <cell r="BF203">
            <v>0</v>
          </cell>
          <cell r="BG203">
            <v>203997.40950000001</v>
          </cell>
          <cell r="BH203">
            <v>68440.000000000015</v>
          </cell>
          <cell r="BI203">
            <v>214245.07099923328</v>
          </cell>
          <cell r="BJ203">
            <v>4869.2061590734838</v>
          </cell>
          <cell r="BK203">
            <v>5286.4695659090912</v>
          </cell>
          <cell r="BL203">
            <v>-7.8930447179043281E-2</v>
          </cell>
          <cell r="BM203">
            <v>8.3930447179043285E-2</v>
          </cell>
          <cell r="BN203">
            <v>19522.613205266727</v>
          </cell>
          <cell r="BO203">
            <v>369325.0937045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522719.96124747326</v>
          </cell>
          <cell r="I204">
            <v>0</v>
          </cell>
          <cell r="J204">
            <v>0</v>
          </cell>
          <cell r="K204">
            <v>9800.0000000000273</v>
          </cell>
          <cell r="L204">
            <v>0</v>
          </cell>
          <cell r="M204">
            <v>17220.000000000055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4387.1794871794891</v>
          </cell>
          <cell r="AB204">
            <v>0</v>
          </cell>
          <cell r="AC204">
            <v>37879.646017699131</v>
          </cell>
          <cell r="AD204">
            <v>0</v>
          </cell>
          <cell r="AE204">
            <v>0</v>
          </cell>
          <cell r="AF204">
            <v>0</v>
          </cell>
          <cell r="AG204">
            <v>134400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522719.96124747326</v>
          </cell>
          <cell r="AU204">
            <v>69286.825504878696</v>
          </cell>
          <cell r="AV204">
            <v>137218.304</v>
          </cell>
          <cell r="AW204">
            <v>0</v>
          </cell>
          <cell r="AX204">
            <v>729225.09075235191</v>
          </cell>
          <cell r="AY204">
            <v>726406.78675235191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729225.09075235191</v>
          </cell>
          <cell r="BE204">
            <v>729225.09075235191</v>
          </cell>
          <cell r="BF204">
            <v>0</v>
          </cell>
          <cell r="BG204">
            <v>671268.304</v>
          </cell>
          <cell r="BH204">
            <v>534050</v>
          </cell>
          <cell r="BI204">
            <v>592006.78675235191</v>
          </cell>
          <cell r="BJ204">
            <v>4082.805425878289</v>
          </cell>
          <cell r="BK204">
            <v>3864.8506862068966</v>
          </cell>
          <cell r="BL204">
            <v>5.6394090578774994E-2</v>
          </cell>
          <cell r="BM204">
            <v>0</v>
          </cell>
          <cell r="BN204">
            <v>0</v>
          </cell>
          <cell r="BO204">
            <v>729225.09075235191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659708.64074681106</v>
          </cell>
          <cell r="I205">
            <v>0</v>
          </cell>
          <cell r="J205">
            <v>0</v>
          </cell>
          <cell r="K205">
            <v>38709.999999999978</v>
          </cell>
          <cell r="L205">
            <v>0</v>
          </cell>
          <cell r="M205">
            <v>64779.999999999964</v>
          </cell>
          <cell r="N205">
            <v>0</v>
          </cell>
          <cell r="O205">
            <v>3995.0000000000009</v>
          </cell>
          <cell r="P205">
            <v>15390.000000000015</v>
          </cell>
          <cell r="Q205">
            <v>24475.000000000029</v>
          </cell>
          <cell r="R205">
            <v>3395.0000000000018</v>
          </cell>
          <cell r="S205">
            <v>6180.0000000000018</v>
          </cell>
          <cell r="T205">
            <v>680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12980.000000000036</v>
          </cell>
          <cell r="AB205">
            <v>0</v>
          </cell>
          <cell r="AC205">
            <v>77957.162471395874</v>
          </cell>
          <cell r="AD205">
            <v>0</v>
          </cell>
          <cell r="AE205">
            <v>3859.2000000000021</v>
          </cell>
          <cell r="AF205">
            <v>0</v>
          </cell>
          <cell r="AG205">
            <v>134400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659708.64074681106</v>
          </cell>
          <cell r="AU205">
            <v>252401.36247139593</v>
          </cell>
          <cell r="AV205">
            <v>137838.848</v>
          </cell>
          <cell r="AW205">
            <v>0</v>
          </cell>
          <cell r="AX205">
            <v>1049948.851218207</v>
          </cell>
          <cell r="AY205">
            <v>1046510.003218207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1049948.851218207</v>
          </cell>
          <cell r="BE205">
            <v>1049948.8512182068</v>
          </cell>
          <cell r="BF205">
            <v>0</v>
          </cell>
          <cell r="BG205">
            <v>847068.848</v>
          </cell>
          <cell r="BH205">
            <v>709230</v>
          </cell>
          <cell r="BI205">
            <v>912110.00321820704</v>
          </cell>
          <cell r="BJ205">
            <v>4984.2076678590547</v>
          </cell>
          <cell r="BK205">
            <v>4748.9545885245898</v>
          </cell>
          <cell r="BL205">
            <v>4.9537866692373152E-2</v>
          </cell>
          <cell r="BM205">
            <v>0</v>
          </cell>
          <cell r="BN205">
            <v>0</v>
          </cell>
          <cell r="BO205">
            <v>1049948.851218207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353286.59449829225</v>
          </cell>
          <cell r="I206">
            <v>0</v>
          </cell>
          <cell r="J206">
            <v>0</v>
          </cell>
          <cell r="K206">
            <v>5880.0000000000118</v>
          </cell>
          <cell r="L206">
            <v>0</v>
          </cell>
          <cell r="M206">
            <v>11480.000000000011</v>
          </cell>
          <cell r="N206">
            <v>0</v>
          </cell>
          <cell r="O206">
            <v>0</v>
          </cell>
          <cell r="P206">
            <v>0</v>
          </cell>
          <cell r="Q206">
            <v>889.99999999999898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672.32558139534967</v>
          </cell>
          <cell r="AB206">
            <v>0</v>
          </cell>
          <cell r="AC206">
            <v>38523.333333333358</v>
          </cell>
          <cell r="AD206">
            <v>0</v>
          </cell>
          <cell r="AE206">
            <v>0</v>
          </cell>
          <cell r="AF206">
            <v>0</v>
          </cell>
          <cell r="AG206">
            <v>134400</v>
          </cell>
          <cell r="AH206">
            <v>39489.719626168218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353286.59449829225</v>
          </cell>
          <cell r="AU206">
            <v>57445.65891472873</v>
          </cell>
          <cell r="AV206">
            <v>174903.27482616823</v>
          </cell>
          <cell r="AW206">
            <v>0</v>
          </cell>
          <cell r="AX206">
            <v>585635.52823918918</v>
          </cell>
          <cell r="AY206">
            <v>584621.97303918924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585635.52823918918</v>
          </cell>
          <cell r="BE206">
            <v>585635.52823918918</v>
          </cell>
          <cell r="BF206">
            <v>0</v>
          </cell>
          <cell r="BG206">
            <v>452793.5552</v>
          </cell>
          <cell r="BH206">
            <v>277890.2803738318</v>
          </cell>
          <cell r="BI206">
            <v>410732.25341302092</v>
          </cell>
          <cell r="BJ206">
            <v>4191.1454429900095</v>
          </cell>
          <cell r="BK206">
            <v>3803.8118232023648</v>
          </cell>
          <cell r="BL206">
            <v>0.1018277553650262</v>
          </cell>
          <cell r="BM206">
            <v>0</v>
          </cell>
          <cell r="BN206">
            <v>0</v>
          </cell>
          <cell r="BO206">
            <v>585635.52823918918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1416751.3432431517</v>
          </cell>
          <cell r="I207">
            <v>0</v>
          </cell>
          <cell r="J207">
            <v>0</v>
          </cell>
          <cell r="K207">
            <v>21069.999999999978</v>
          </cell>
          <cell r="L207">
            <v>0</v>
          </cell>
          <cell r="M207">
            <v>37720.000000000109</v>
          </cell>
          <cell r="N207">
            <v>0</v>
          </cell>
          <cell r="O207">
            <v>7049.9999999999973</v>
          </cell>
          <cell r="P207">
            <v>2849.9999999999955</v>
          </cell>
          <cell r="Q207">
            <v>21804.999999999964</v>
          </cell>
          <cell r="R207">
            <v>3395.0000000000005</v>
          </cell>
          <cell r="S207">
            <v>11329.999999999998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33800.291545189604</v>
          </cell>
          <cell r="AB207">
            <v>0</v>
          </cell>
          <cell r="AC207">
            <v>116439.98059006223</v>
          </cell>
          <cell r="AD207">
            <v>0</v>
          </cell>
          <cell r="AE207">
            <v>0</v>
          </cell>
          <cell r="AF207">
            <v>0</v>
          </cell>
          <cell r="AG207">
            <v>134400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1416751.3432431517</v>
          </cell>
          <cell r="AU207">
            <v>255460.2721352519</v>
          </cell>
          <cell r="AV207">
            <v>141691.39199999999</v>
          </cell>
          <cell r="AW207">
            <v>0</v>
          </cell>
          <cell r="AX207">
            <v>1813903.0073784036</v>
          </cell>
          <cell r="AY207">
            <v>1806611.6153784036</v>
          </cell>
          <cell r="AZ207">
            <v>4610</v>
          </cell>
          <cell r="BA207">
            <v>1811730</v>
          </cell>
          <cell r="BB207">
            <v>5118.3846215964295</v>
          </cell>
          <cell r="BC207">
            <v>0</v>
          </cell>
          <cell r="BD207">
            <v>1819021.392</v>
          </cell>
          <cell r="BE207">
            <v>1819021.392</v>
          </cell>
          <cell r="BF207">
            <v>0</v>
          </cell>
          <cell r="BG207">
            <v>1819021.392</v>
          </cell>
          <cell r="BH207">
            <v>1677330</v>
          </cell>
          <cell r="BI207">
            <v>1677330</v>
          </cell>
          <cell r="BJ207">
            <v>4268.0152671755723</v>
          </cell>
          <cell r="BK207">
            <v>4205.6641221374048</v>
          </cell>
          <cell r="BL207">
            <v>1.4825517023570432E-2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757042.70249634061</v>
          </cell>
          <cell r="I208">
            <v>0</v>
          </cell>
          <cell r="J208">
            <v>0</v>
          </cell>
          <cell r="K208">
            <v>38709.999999999978</v>
          </cell>
          <cell r="L208">
            <v>0</v>
          </cell>
          <cell r="M208">
            <v>64779.999999999964</v>
          </cell>
          <cell r="N208">
            <v>0</v>
          </cell>
          <cell r="O208">
            <v>21384.999999999982</v>
          </cell>
          <cell r="P208">
            <v>0</v>
          </cell>
          <cell r="Q208">
            <v>32485.000000000036</v>
          </cell>
          <cell r="R208">
            <v>2424.9999999999991</v>
          </cell>
          <cell r="S208">
            <v>8755.0000000000055</v>
          </cell>
          <cell r="T208">
            <v>1359.9999999999993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4153.0726256983235</v>
          </cell>
          <cell r="AB208">
            <v>0</v>
          </cell>
          <cell r="AC208">
            <v>82360.112359550491</v>
          </cell>
          <cell r="AD208">
            <v>0</v>
          </cell>
          <cell r="AE208">
            <v>0</v>
          </cell>
          <cell r="AF208">
            <v>0</v>
          </cell>
          <cell r="AG208">
            <v>134400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757042.70249634061</v>
          </cell>
          <cell r="AU208">
            <v>256413.18498524878</v>
          </cell>
          <cell r="AV208">
            <v>139778.04800000001</v>
          </cell>
          <cell r="AW208">
            <v>0</v>
          </cell>
          <cell r="AX208">
            <v>1153233.9354815893</v>
          </cell>
          <cell r="AY208">
            <v>1147855.8874815893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1153233.9354815893</v>
          </cell>
          <cell r="BE208">
            <v>1153233.9354815893</v>
          </cell>
          <cell r="BF208">
            <v>0</v>
          </cell>
          <cell r="BG208">
            <v>973478.04799999995</v>
          </cell>
          <cell r="BH208">
            <v>833700</v>
          </cell>
          <cell r="BI208">
            <v>1013455.8874815893</v>
          </cell>
          <cell r="BJ208">
            <v>4825.9804165789965</v>
          </cell>
          <cell r="BK208">
            <v>4638.8683966666667</v>
          </cell>
          <cell r="BL208">
            <v>4.0335703432928187E-2</v>
          </cell>
          <cell r="BM208">
            <v>0</v>
          </cell>
          <cell r="BN208">
            <v>0</v>
          </cell>
          <cell r="BO208">
            <v>1153233.9354815893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598424.23149710731</v>
          </cell>
          <cell r="I209">
            <v>0</v>
          </cell>
          <cell r="J209">
            <v>0</v>
          </cell>
          <cell r="K209">
            <v>35769.999999999971</v>
          </cell>
          <cell r="L209">
            <v>0</v>
          </cell>
          <cell r="M209">
            <v>61500.000000000044</v>
          </cell>
          <cell r="N209">
            <v>0</v>
          </cell>
          <cell r="O209">
            <v>0</v>
          </cell>
          <cell r="P209">
            <v>288.47560975609775</v>
          </cell>
          <cell r="Q209">
            <v>18467.5</v>
          </cell>
          <cell r="R209">
            <v>2945.4878048780456</v>
          </cell>
          <cell r="S209">
            <v>56298.292682926862</v>
          </cell>
          <cell r="T209">
            <v>5506.3414634146402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23044.705882352955</v>
          </cell>
          <cell r="AB209">
            <v>0</v>
          </cell>
          <cell r="AC209">
            <v>62217.662337662347</v>
          </cell>
          <cell r="AD209">
            <v>0</v>
          </cell>
          <cell r="AE209">
            <v>10598.400000000074</v>
          </cell>
          <cell r="AF209">
            <v>0</v>
          </cell>
          <cell r="AG209">
            <v>134400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598424.23149710731</v>
          </cell>
          <cell r="AU209">
            <v>276636.86578099104</v>
          </cell>
          <cell r="AV209">
            <v>138692.09599999999</v>
          </cell>
          <cell r="AW209">
            <v>0</v>
          </cell>
          <cell r="AX209">
            <v>1013753.1932780984</v>
          </cell>
          <cell r="AY209">
            <v>1009461.0972780983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1013753.1932780984</v>
          </cell>
          <cell r="BE209">
            <v>1013753.1932780982</v>
          </cell>
          <cell r="BF209">
            <v>0</v>
          </cell>
          <cell r="BG209">
            <v>769552.09600000002</v>
          </cell>
          <cell r="BH209">
            <v>630860</v>
          </cell>
          <cell r="BI209">
            <v>875061.09727809834</v>
          </cell>
          <cell r="BJ209">
            <v>5271.4523932415559</v>
          </cell>
          <cell r="BK209">
            <v>5074.772048795181</v>
          </cell>
          <cell r="BL209">
            <v>3.8756488479727763E-2</v>
          </cell>
          <cell r="BM209">
            <v>0</v>
          </cell>
          <cell r="BN209">
            <v>0</v>
          </cell>
          <cell r="BO209">
            <v>1013753.1932780984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699363.25849661941</v>
          </cell>
          <cell r="I210">
            <v>0</v>
          </cell>
          <cell r="J210">
            <v>0</v>
          </cell>
          <cell r="K210">
            <v>39200.000000000044</v>
          </cell>
          <cell r="L210">
            <v>0</v>
          </cell>
          <cell r="M210">
            <v>67240</v>
          </cell>
          <cell r="N210">
            <v>0</v>
          </cell>
          <cell r="O210">
            <v>2115.0000000000009</v>
          </cell>
          <cell r="P210">
            <v>1710.0000000000005</v>
          </cell>
          <cell r="Q210">
            <v>890.00000000000318</v>
          </cell>
          <cell r="R210">
            <v>970.00000000000341</v>
          </cell>
          <cell r="S210">
            <v>54590.000000000036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19076.666666666704</v>
          </cell>
          <cell r="AB210">
            <v>0</v>
          </cell>
          <cell r="AC210">
            <v>116160.35294117648</v>
          </cell>
          <cell r="AD210">
            <v>0</v>
          </cell>
          <cell r="AE210">
            <v>2265.5999999999913</v>
          </cell>
          <cell r="AF210">
            <v>0</v>
          </cell>
          <cell r="AG210">
            <v>134400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699363.25849661941</v>
          </cell>
          <cell r="AU210">
            <v>304217.61960784323</v>
          </cell>
          <cell r="AV210">
            <v>141432.83199999999</v>
          </cell>
          <cell r="AW210">
            <v>0</v>
          </cell>
          <cell r="AX210">
            <v>1145013.7101044627</v>
          </cell>
          <cell r="AY210">
            <v>1137980.8781044628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1145013.7101044627</v>
          </cell>
          <cell r="BE210">
            <v>1145013.7101044627</v>
          </cell>
          <cell r="BF210">
            <v>0</v>
          </cell>
          <cell r="BG210">
            <v>901372.83200000005</v>
          </cell>
          <cell r="BH210">
            <v>759940</v>
          </cell>
          <cell r="BI210">
            <v>1003580.8781044626</v>
          </cell>
          <cell r="BJ210">
            <v>5173.0973098168179</v>
          </cell>
          <cell r="BK210">
            <v>5037.5619469072162</v>
          </cell>
          <cell r="BL210">
            <v>2.6904952105415367E-2</v>
          </cell>
          <cell r="BM210">
            <v>0</v>
          </cell>
          <cell r="BN210">
            <v>0</v>
          </cell>
          <cell r="BO210">
            <v>1145013.7101044627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883216.48624573066</v>
          </cell>
          <cell r="I211">
            <v>0</v>
          </cell>
          <cell r="J211">
            <v>0</v>
          </cell>
          <cell r="K211">
            <v>50959.999999999956</v>
          </cell>
          <cell r="L211">
            <v>0</v>
          </cell>
          <cell r="M211">
            <v>89379.999999999898</v>
          </cell>
          <cell r="N211">
            <v>0</v>
          </cell>
          <cell r="O211">
            <v>707.88934426229434</v>
          </cell>
          <cell r="P211">
            <v>2003.1762295081944</v>
          </cell>
          <cell r="Q211">
            <v>84002.868852458952</v>
          </cell>
          <cell r="R211">
            <v>486.98770491803339</v>
          </cell>
          <cell r="S211">
            <v>14479.098360655771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12101.860465116273</v>
          </cell>
          <cell r="AB211">
            <v>0</v>
          </cell>
          <cell r="AC211">
            <v>98984.702342225195</v>
          </cell>
          <cell r="AD211">
            <v>0</v>
          </cell>
          <cell r="AE211">
            <v>0</v>
          </cell>
          <cell r="AF211">
            <v>0</v>
          </cell>
          <cell r="AG211">
            <v>134400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883216.48624573066</v>
          </cell>
          <cell r="AU211">
            <v>353106.58329914458</v>
          </cell>
          <cell r="AV211">
            <v>138097.408</v>
          </cell>
          <cell r="AW211">
            <v>0</v>
          </cell>
          <cell r="AX211">
            <v>1374420.4775448753</v>
          </cell>
          <cell r="AY211">
            <v>1370723.0695448753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1374420.4775448753</v>
          </cell>
          <cell r="BE211">
            <v>1374420.4775448756</v>
          </cell>
          <cell r="BF211">
            <v>0</v>
          </cell>
          <cell r="BG211">
            <v>1133147.4080000001</v>
          </cell>
          <cell r="BH211">
            <v>995050</v>
          </cell>
          <cell r="BI211">
            <v>1236323.0695448753</v>
          </cell>
          <cell r="BJ211">
            <v>5046.216610387246</v>
          </cell>
          <cell r="BK211">
            <v>4832.522540408163</v>
          </cell>
          <cell r="BL211">
            <v>4.4219984116418427E-2</v>
          </cell>
          <cell r="BM211">
            <v>0</v>
          </cell>
          <cell r="BN211">
            <v>0</v>
          </cell>
          <cell r="BO211">
            <v>1374420.4775448753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165828.40149919843</v>
          </cell>
          <cell r="I212">
            <v>0</v>
          </cell>
          <cell r="J212">
            <v>0</v>
          </cell>
          <cell r="K212">
            <v>7840.0000000000055</v>
          </cell>
          <cell r="L212">
            <v>0</v>
          </cell>
          <cell r="M212">
            <v>13120.000000000009</v>
          </cell>
          <cell r="N212">
            <v>0</v>
          </cell>
          <cell r="O212">
            <v>7049.9999999999973</v>
          </cell>
          <cell r="P212">
            <v>284.99999999999989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20111.68421052632</v>
          </cell>
          <cell r="AD212">
            <v>0</v>
          </cell>
          <cell r="AE212">
            <v>0</v>
          </cell>
          <cell r="AF212">
            <v>0</v>
          </cell>
          <cell r="AG212">
            <v>134400</v>
          </cell>
          <cell r="AH212">
            <v>57100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165828.40149919843</v>
          </cell>
          <cell r="AU212">
            <v>48406.684210526335</v>
          </cell>
          <cell r="AV212">
            <v>193852.89600000001</v>
          </cell>
          <cell r="AW212">
            <v>0</v>
          </cell>
          <cell r="AX212">
            <v>408087.98170972476</v>
          </cell>
          <cell r="AY212">
            <v>405735.08570972475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408087.98170972476</v>
          </cell>
          <cell r="BE212">
            <v>408087.98170972476</v>
          </cell>
          <cell r="BF212">
            <v>0</v>
          </cell>
          <cell r="BG212">
            <v>214412.89600000001</v>
          </cell>
          <cell r="BH212">
            <v>20560.000000000007</v>
          </cell>
          <cell r="BI212">
            <v>214235.08570972475</v>
          </cell>
          <cell r="BJ212">
            <v>4657.2844719505383</v>
          </cell>
          <cell r="BK212">
            <v>3882.2421652173912</v>
          </cell>
          <cell r="BL212">
            <v>0.19963780561580388</v>
          </cell>
          <cell r="BM212">
            <v>0</v>
          </cell>
          <cell r="BN212">
            <v>0</v>
          </cell>
          <cell r="BO212">
            <v>408087.98170972476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793092.35499616631</v>
          </cell>
          <cell r="I213">
            <v>0</v>
          </cell>
          <cell r="J213">
            <v>0</v>
          </cell>
          <cell r="K213">
            <v>31849.999999999953</v>
          </cell>
          <cell r="L213">
            <v>0</v>
          </cell>
          <cell r="M213">
            <v>53299.99999999992</v>
          </cell>
          <cell r="N213">
            <v>0</v>
          </cell>
          <cell r="O213">
            <v>0</v>
          </cell>
          <cell r="P213">
            <v>14535.000000000013</v>
          </cell>
          <cell r="Q213">
            <v>30705.000000000033</v>
          </cell>
          <cell r="R213">
            <v>20370.000000000011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3362.6943005181297</v>
          </cell>
          <cell r="AB213">
            <v>0</v>
          </cell>
          <cell r="AC213">
            <v>87715.178571428594</v>
          </cell>
          <cell r="AD213">
            <v>0</v>
          </cell>
          <cell r="AE213">
            <v>0</v>
          </cell>
          <cell r="AF213">
            <v>0</v>
          </cell>
          <cell r="AG213">
            <v>134400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793092.35499616631</v>
          </cell>
          <cell r="AU213">
            <v>241837.87287194666</v>
          </cell>
          <cell r="AV213">
            <v>138355.96799999999</v>
          </cell>
          <cell r="AW213">
            <v>0</v>
          </cell>
          <cell r="AX213">
            <v>1173286.1958681131</v>
          </cell>
          <cell r="AY213">
            <v>1169330.227868113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1173286.1958681131</v>
          </cell>
          <cell r="BE213">
            <v>1173286.1958681131</v>
          </cell>
          <cell r="BF213">
            <v>0</v>
          </cell>
          <cell r="BG213">
            <v>1018155.968</v>
          </cell>
          <cell r="BH213">
            <v>879800</v>
          </cell>
          <cell r="BI213">
            <v>1034930.2278681131</v>
          </cell>
          <cell r="BJ213">
            <v>4704.2283084914234</v>
          </cell>
          <cell r="BK213">
            <v>4560.7810663636365</v>
          </cell>
          <cell r="BL213">
            <v>3.1452341175885266E-2</v>
          </cell>
          <cell r="BM213">
            <v>0</v>
          </cell>
          <cell r="BN213">
            <v>0</v>
          </cell>
          <cell r="BO213">
            <v>1173286.1958681131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1416751.3432431517</v>
          </cell>
          <cell r="I214">
            <v>0</v>
          </cell>
          <cell r="J214">
            <v>0</v>
          </cell>
          <cell r="K214">
            <v>104860</v>
          </cell>
          <cell r="L214">
            <v>0</v>
          </cell>
          <cell r="M214">
            <v>177940.00000000015</v>
          </cell>
          <cell r="N214">
            <v>0</v>
          </cell>
          <cell r="O214">
            <v>6867.4230769230808</v>
          </cell>
          <cell r="P214">
            <v>4882.2692307692323</v>
          </cell>
          <cell r="Q214">
            <v>67711.884615384595</v>
          </cell>
          <cell r="R214">
            <v>18083.038461538465</v>
          </cell>
          <cell r="S214">
            <v>64351.23076923078</v>
          </cell>
          <cell r="T214">
            <v>2055.6923076923072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6880.4154302670531</v>
          </cell>
          <cell r="AB214">
            <v>0</v>
          </cell>
          <cell r="AC214">
            <v>169150.18616010857</v>
          </cell>
          <cell r="AD214">
            <v>0</v>
          </cell>
          <cell r="AE214">
            <v>0</v>
          </cell>
          <cell r="AF214">
            <v>0</v>
          </cell>
          <cell r="AG214">
            <v>134400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1416751.3432431517</v>
          </cell>
          <cell r="AU214">
            <v>622782.14005191415</v>
          </cell>
          <cell r="AV214">
            <v>141225.984</v>
          </cell>
          <cell r="AW214">
            <v>0</v>
          </cell>
          <cell r="AX214">
            <v>2180759.467295066</v>
          </cell>
          <cell r="AY214">
            <v>2173933.4832950658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2180759.467295066</v>
          </cell>
          <cell r="BE214">
            <v>2180759.467295066</v>
          </cell>
          <cell r="BF214">
            <v>0</v>
          </cell>
          <cell r="BG214">
            <v>1818555.9839999999</v>
          </cell>
          <cell r="BH214">
            <v>1677330</v>
          </cell>
          <cell r="BI214">
            <v>2039533.483295066</v>
          </cell>
          <cell r="BJ214">
            <v>5189.6526292495319</v>
          </cell>
          <cell r="BK214">
            <v>4977.1052167938933</v>
          </cell>
          <cell r="BL214">
            <v>4.2705026957930263E-2</v>
          </cell>
          <cell r="BM214">
            <v>0</v>
          </cell>
          <cell r="BN214">
            <v>0</v>
          </cell>
          <cell r="BO214">
            <v>2180759.467295066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259557.49799874536</v>
          </cell>
          <cell r="I215">
            <v>0</v>
          </cell>
          <cell r="J215">
            <v>0</v>
          </cell>
          <cell r="K215">
            <v>10780.000000000018</v>
          </cell>
          <cell r="L215">
            <v>0</v>
          </cell>
          <cell r="M215">
            <v>19679.999999999978</v>
          </cell>
          <cell r="N215">
            <v>0</v>
          </cell>
          <cell r="O215">
            <v>0</v>
          </cell>
          <cell r="P215">
            <v>570.00000000000045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26176.27118644067</v>
          </cell>
          <cell r="AD215">
            <v>0</v>
          </cell>
          <cell r="AE215">
            <v>3532.799999999992</v>
          </cell>
          <cell r="AF215">
            <v>0</v>
          </cell>
          <cell r="AG215">
            <v>134400</v>
          </cell>
          <cell r="AH215">
            <v>57100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259557.49799874536</v>
          </cell>
          <cell r="AU215">
            <v>60739.071186440662</v>
          </cell>
          <cell r="AV215">
            <v>193646.04800000001</v>
          </cell>
          <cell r="AW215">
            <v>0</v>
          </cell>
          <cell r="AX215">
            <v>513942.61718518601</v>
          </cell>
          <cell r="AY215">
            <v>511796.569185186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513942.61718518601</v>
          </cell>
          <cell r="BE215">
            <v>513942.61718518601</v>
          </cell>
          <cell r="BF215">
            <v>0</v>
          </cell>
          <cell r="BG215">
            <v>334066.04800000001</v>
          </cell>
          <cell r="BH215">
            <v>140420</v>
          </cell>
          <cell r="BI215">
            <v>320296.569185186</v>
          </cell>
          <cell r="BJ215">
            <v>4448.5634609053614</v>
          </cell>
          <cell r="BK215">
            <v>3847.4979291666659</v>
          </cell>
          <cell r="BL215">
            <v>0.15622244450925044</v>
          </cell>
          <cell r="BM215">
            <v>0</v>
          </cell>
          <cell r="BN215">
            <v>0</v>
          </cell>
          <cell r="BO215">
            <v>513942.61718518601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713783.11949654971</v>
          </cell>
          <cell r="I216">
            <v>0</v>
          </cell>
          <cell r="J216">
            <v>0</v>
          </cell>
          <cell r="K216">
            <v>11759.99999999998</v>
          </cell>
          <cell r="L216">
            <v>0</v>
          </cell>
          <cell r="M216">
            <v>22139.999999999938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484.99999999999994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36760.419161676691</v>
          </cell>
          <cell r="AD216">
            <v>0</v>
          </cell>
          <cell r="AE216">
            <v>0</v>
          </cell>
          <cell r="AF216">
            <v>0</v>
          </cell>
          <cell r="AG216">
            <v>134400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713783.11949654971</v>
          </cell>
          <cell r="AU216">
            <v>71145.419161676604</v>
          </cell>
          <cell r="AV216">
            <v>142208.51199999999</v>
          </cell>
          <cell r="AW216">
            <v>0</v>
          </cell>
          <cell r="AX216">
            <v>927137.05065822636</v>
          </cell>
          <cell r="AY216">
            <v>919328.53865822637</v>
          </cell>
          <cell r="AZ216">
            <v>4610</v>
          </cell>
          <cell r="BA216">
            <v>912780</v>
          </cell>
          <cell r="BB216">
            <v>0</v>
          </cell>
          <cell r="BC216">
            <v>0</v>
          </cell>
          <cell r="BD216">
            <v>927137.05065822636</v>
          </cell>
          <cell r="BE216">
            <v>927137.05065822625</v>
          </cell>
          <cell r="BF216">
            <v>0</v>
          </cell>
          <cell r="BG216">
            <v>920588.51199999999</v>
          </cell>
          <cell r="BH216">
            <v>778380</v>
          </cell>
          <cell r="BI216">
            <v>784928.53865822637</v>
          </cell>
          <cell r="BJ216">
            <v>3964.2855487789211</v>
          </cell>
          <cell r="BK216">
            <v>3882.1717171717173</v>
          </cell>
          <cell r="BL216">
            <v>2.1151519713565443E-2</v>
          </cell>
          <cell r="BM216">
            <v>0</v>
          </cell>
          <cell r="BN216">
            <v>0</v>
          </cell>
          <cell r="BO216">
            <v>927137.05065822636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371311.42074820516</v>
          </cell>
          <cell r="I217">
            <v>0</v>
          </cell>
          <cell r="J217">
            <v>0</v>
          </cell>
          <cell r="K217">
            <v>16169.999999999996</v>
          </cell>
          <cell r="L217">
            <v>0</v>
          </cell>
          <cell r="M217">
            <v>27059.999999999993</v>
          </cell>
          <cell r="N217">
            <v>0</v>
          </cell>
          <cell r="O217">
            <v>2584.9999999999914</v>
          </cell>
          <cell r="P217">
            <v>5415.0000000000082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690.56818181818403</v>
          </cell>
          <cell r="AB217">
            <v>0</v>
          </cell>
          <cell r="AC217">
            <v>13759.37931034483</v>
          </cell>
          <cell r="AD217">
            <v>0</v>
          </cell>
          <cell r="AE217">
            <v>2707.1999999999975</v>
          </cell>
          <cell r="AF217">
            <v>0</v>
          </cell>
          <cell r="AG217">
            <v>134400</v>
          </cell>
          <cell r="AH217">
            <v>35677.970627503331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371311.42074820516</v>
          </cell>
          <cell r="AU217">
            <v>68387.147492163</v>
          </cell>
          <cell r="AV217">
            <v>171933.40122750332</v>
          </cell>
          <cell r="AW217">
            <v>0</v>
          </cell>
          <cell r="AX217">
            <v>611631.96946787147</v>
          </cell>
          <cell r="AY217">
            <v>609776.53886787151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611631.96946787147</v>
          </cell>
          <cell r="BE217">
            <v>611631.96946787147</v>
          </cell>
          <cell r="BF217">
            <v>0</v>
          </cell>
          <cell r="BG217">
            <v>476685.43060000002</v>
          </cell>
          <cell r="BH217">
            <v>304752.02937249671</v>
          </cell>
          <cell r="BI217">
            <v>439698.5682403681</v>
          </cell>
          <cell r="BJ217">
            <v>4268.9181382560009</v>
          </cell>
          <cell r="BK217">
            <v>4009.0752521601621</v>
          </cell>
          <cell r="BL217">
            <v>6.4813671421066685E-2</v>
          </cell>
          <cell r="BM217">
            <v>0</v>
          </cell>
          <cell r="BN217">
            <v>0</v>
          </cell>
          <cell r="BO217">
            <v>611631.96946787147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1467220.8567429078</v>
          </cell>
          <cell r="I218">
            <v>0</v>
          </cell>
          <cell r="J218">
            <v>0</v>
          </cell>
          <cell r="K218">
            <v>79379.999999999985</v>
          </cell>
          <cell r="L218">
            <v>0</v>
          </cell>
          <cell r="M218">
            <v>136939.99999999988</v>
          </cell>
          <cell r="N218">
            <v>0</v>
          </cell>
          <cell r="O218">
            <v>4240.4187192118206</v>
          </cell>
          <cell r="P218">
            <v>21713.349753694583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6554.4168734491341</v>
          </cell>
          <cell r="AB218">
            <v>0</v>
          </cell>
          <cell r="AC218">
            <v>132509.33333333343</v>
          </cell>
          <cell r="AD218">
            <v>0</v>
          </cell>
          <cell r="AE218">
            <v>0</v>
          </cell>
          <cell r="AF218">
            <v>0</v>
          </cell>
          <cell r="AG218">
            <v>134400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1467220.8567429078</v>
          </cell>
          <cell r="AU218">
            <v>381337.51867968886</v>
          </cell>
          <cell r="AV218">
            <v>141174.272</v>
          </cell>
          <cell r="AW218">
            <v>0</v>
          </cell>
          <cell r="AX218">
            <v>1989732.6474225968</v>
          </cell>
          <cell r="AY218">
            <v>1982958.3754225967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1989732.6474225968</v>
          </cell>
          <cell r="BE218">
            <v>1989732.6474225968</v>
          </cell>
          <cell r="BF218">
            <v>0</v>
          </cell>
          <cell r="BG218">
            <v>1883044.2720000001</v>
          </cell>
          <cell r="BH218">
            <v>1741870</v>
          </cell>
          <cell r="BI218">
            <v>1848558.3754225967</v>
          </cell>
          <cell r="BJ218">
            <v>4541.9124703257903</v>
          </cell>
          <cell r="BK218">
            <v>4429.5629493857496</v>
          </cell>
          <cell r="BL218">
            <v>2.5363567969074765E-2</v>
          </cell>
          <cell r="BM218">
            <v>0</v>
          </cell>
          <cell r="BN218">
            <v>0</v>
          </cell>
          <cell r="BO218">
            <v>1989732.6474225968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252347.5674987802</v>
          </cell>
          <cell r="I219">
            <v>0</v>
          </cell>
          <cell r="J219">
            <v>0</v>
          </cell>
          <cell r="K219">
            <v>12739.999999999985</v>
          </cell>
          <cell r="L219">
            <v>0</v>
          </cell>
          <cell r="M219">
            <v>21319.999999999978</v>
          </cell>
          <cell r="N219">
            <v>0</v>
          </cell>
          <cell r="O219">
            <v>0</v>
          </cell>
          <cell r="P219">
            <v>1139.9999999999991</v>
          </cell>
          <cell r="Q219">
            <v>3115</v>
          </cell>
          <cell r="R219">
            <v>1455.0000000000016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3003.6363636363626</v>
          </cell>
          <cell r="AB219">
            <v>0</v>
          </cell>
          <cell r="AC219">
            <v>27867.27272727275</v>
          </cell>
          <cell r="AD219">
            <v>0</v>
          </cell>
          <cell r="AE219">
            <v>1727.9999999999991</v>
          </cell>
          <cell r="AF219">
            <v>0</v>
          </cell>
          <cell r="AG219">
            <v>134400</v>
          </cell>
          <cell r="AH219">
            <v>57100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252347.5674987802</v>
          </cell>
          <cell r="AU219">
            <v>72368.909090909074</v>
          </cell>
          <cell r="AV219">
            <v>193878.75200000001</v>
          </cell>
          <cell r="AW219">
            <v>0</v>
          </cell>
          <cell r="AX219">
            <v>518595.22858968924</v>
          </cell>
          <cell r="AY219">
            <v>516216.47658968926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518595.22858968924</v>
          </cell>
          <cell r="BE219">
            <v>518595.22858968936</v>
          </cell>
          <cell r="BF219">
            <v>0</v>
          </cell>
          <cell r="BG219">
            <v>325078.75199999998</v>
          </cell>
          <cell r="BH219">
            <v>131199.99999999997</v>
          </cell>
          <cell r="BI219">
            <v>324716.47658968926</v>
          </cell>
          <cell r="BJ219">
            <v>4638.8068084241322</v>
          </cell>
          <cell r="BK219">
            <v>3479.9844728571429</v>
          </cell>
          <cell r="BL219">
            <v>0.33299640978442957</v>
          </cell>
          <cell r="BM219">
            <v>0</v>
          </cell>
          <cell r="BN219">
            <v>0</v>
          </cell>
          <cell r="BO219">
            <v>518595.22858968924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306422.0462485188</v>
          </cell>
          <cell r="I220">
            <v>0</v>
          </cell>
          <cell r="J220">
            <v>0</v>
          </cell>
          <cell r="K220">
            <v>7839.9999999999973</v>
          </cell>
          <cell r="L220">
            <v>0</v>
          </cell>
          <cell r="M220">
            <v>13119.999999999996</v>
          </cell>
          <cell r="N220">
            <v>0</v>
          </cell>
          <cell r="O220">
            <v>0</v>
          </cell>
          <cell r="P220">
            <v>0</v>
          </cell>
          <cell r="Q220">
            <v>890.00000000000057</v>
          </cell>
          <cell r="R220">
            <v>484.99999999999829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1412.676056338026</v>
          </cell>
          <cell r="AB220">
            <v>0</v>
          </cell>
          <cell r="AC220">
            <v>24815.142857142881</v>
          </cell>
          <cell r="AD220">
            <v>0</v>
          </cell>
          <cell r="AE220">
            <v>0</v>
          </cell>
          <cell r="AF220">
            <v>0</v>
          </cell>
          <cell r="AG220">
            <v>134400</v>
          </cell>
          <cell r="AH220">
            <v>49400.267022696928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306422.0462485188</v>
          </cell>
          <cell r="AU220">
            <v>48562.8189134809</v>
          </cell>
          <cell r="AV220">
            <v>186773.70702269694</v>
          </cell>
          <cell r="AW220">
            <v>0</v>
          </cell>
          <cell r="AX220">
            <v>541758.57218469668</v>
          </cell>
          <cell r="AY220">
            <v>538785.13218469673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541758.57218469668</v>
          </cell>
          <cell r="BE220">
            <v>541758.57218469668</v>
          </cell>
          <cell r="BF220">
            <v>0</v>
          </cell>
          <cell r="BG220">
            <v>394823.44</v>
          </cell>
          <cell r="BH220">
            <v>208049.73297730307</v>
          </cell>
          <cell r="BI220">
            <v>354984.86516199977</v>
          </cell>
          <cell r="BJ220">
            <v>4176.2925313176447</v>
          </cell>
          <cell r="BK220">
            <v>3850.2500726741532</v>
          </cell>
          <cell r="BL220">
            <v>8.4680852539285048E-2</v>
          </cell>
          <cell r="BM220">
            <v>0</v>
          </cell>
          <cell r="BN220">
            <v>0</v>
          </cell>
          <cell r="BO220">
            <v>541758.57218469668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230717.77599888475</v>
          </cell>
          <cell r="I221">
            <v>0</v>
          </cell>
          <cell r="J221">
            <v>0</v>
          </cell>
          <cell r="K221">
            <v>8330</v>
          </cell>
          <cell r="L221">
            <v>0</v>
          </cell>
          <cell r="M221">
            <v>13940</v>
          </cell>
          <cell r="N221">
            <v>0</v>
          </cell>
          <cell r="O221">
            <v>0</v>
          </cell>
          <cell r="P221">
            <v>285</v>
          </cell>
          <cell r="Q221">
            <v>445</v>
          </cell>
          <cell r="R221">
            <v>485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1953.1034482758628</v>
          </cell>
          <cell r="AB221">
            <v>0</v>
          </cell>
          <cell r="AC221">
            <v>32982.857142857159</v>
          </cell>
          <cell r="AD221">
            <v>0</v>
          </cell>
          <cell r="AE221">
            <v>3033.6000000000004</v>
          </cell>
          <cell r="AF221">
            <v>0</v>
          </cell>
          <cell r="AG221">
            <v>134400</v>
          </cell>
          <cell r="AH221">
            <v>57100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230717.77599888475</v>
          </cell>
          <cell r="AU221">
            <v>61454.56059113302</v>
          </cell>
          <cell r="AV221">
            <v>194887.136</v>
          </cell>
          <cell r="AW221">
            <v>0</v>
          </cell>
          <cell r="AX221">
            <v>487059.47259001777</v>
          </cell>
          <cell r="AY221">
            <v>483672.33659001777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487059.47259001777</v>
          </cell>
          <cell r="BE221">
            <v>487059.47259001777</v>
          </cell>
          <cell r="BF221">
            <v>0</v>
          </cell>
          <cell r="BG221">
            <v>298427.136</v>
          </cell>
          <cell r="BH221">
            <v>103540</v>
          </cell>
          <cell r="BI221">
            <v>292172.33659001777</v>
          </cell>
          <cell r="BJ221">
            <v>4565.1927592190277</v>
          </cell>
          <cell r="BK221">
            <v>3883.0742437500003</v>
          </cell>
          <cell r="BL221">
            <v>0.17566455665042482</v>
          </cell>
          <cell r="BM221">
            <v>0</v>
          </cell>
          <cell r="BN221">
            <v>0</v>
          </cell>
          <cell r="BO221">
            <v>487059.47259001777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320841.9072484491</v>
          </cell>
          <cell r="I222">
            <v>0</v>
          </cell>
          <cell r="J222">
            <v>0</v>
          </cell>
          <cell r="K222">
            <v>15680.000000000011</v>
          </cell>
          <cell r="L222">
            <v>0</v>
          </cell>
          <cell r="M222">
            <v>27879.999999999978</v>
          </cell>
          <cell r="N222">
            <v>0</v>
          </cell>
          <cell r="O222">
            <v>235.00000000000051</v>
          </cell>
          <cell r="P222">
            <v>24510.000000000007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681.94805194805258</v>
          </cell>
          <cell r="AB222">
            <v>0</v>
          </cell>
          <cell r="AC222">
            <v>15071.447368421057</v>
          </cell>
          <cell r="AD222">
            <v>0</v>
          </cell>
          <cell r="AE222">
            <v>0</v>
          </cell>
          <cell r="AF222">
            <v>0</v>
          </cell>
          <cell r="AG222">
            <v>134400</v>
          </cell>
          <cell r="AH222">
            <v>46350.867823765017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320841.9072484491</v>
          </cell>
          <cell r="AU222">
            <v>84058.39542036911</v>
          </cell>
          <cell r="AV222">
            <v>182509.07582376504</v>
          </cell>
          <cell r="AW222">
            <v>0</v>
          </cell>
          <cell r="AX222">
            <v>587409.37849258329</v>
          </cell>
          <cell r="AY222">
            <v>585651.1704925833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587409.37849258329</v>
          </cell>
          <cell r="BE222">
            <v>587409.37849258329</v>
          </cell>
          <cell r="BF222">
            <v>0</v>
          </cell>
          <cell r="BG222">
            <v>412048.20799999998</v>
          </cell>
          <cell r="BH222">
            <v>229539.13217623494</v>
          </cell>
          <cell r="BI222">
            <v>404900.30266881827</v>
          </cell>
          <cell r="BJ222">
            <v>4549.4416030204302</v>
          </cell>
          <cell r="BK222">
            <v>4167.4502637779215</v>
          </cell>
          <cell r="BL222">
            <v>9.166068340698609E-2</v>
          </cell>
          <cell r="BM222">
            <v>0</v>
          </cell>
          <cell r="BN222">
            <v>0</v>
          </cell>
          <cell r="BO222">
            <v>587409.37849258329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1247317.9764939707</v>
          </cell>
          <cell r="I223">
            <v>0</v>
          </cell>
          <cell r="J223">
            <v>0</v>
          </cell>
          <cell r="K223">
            <v>87710.000000000044</v>
          </cell>
          <cell r="L223">
            <v>0</v>
          </cell>
          <cell r="M223">
            <v>148420</v>
          </cell>
          <cell r="N223">
            <v>0</v>
          </cell>
          <cell r="O223">
            <v>14099.999999999964</v>
          </cell>
          <cell r="P223">
            <v>6269.9999999999973</v>
          </cell>
          <cell r="Q223">
            <v>91225.000000000015</v>
          </cell>
          <cell r="R223">
            <v>1454.9999999999995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35445.530546623704</v>
          </cell>
          <cell r="AB223">
            <v>0</v>
          </cell>
          <cell r="AC223">
            <v>209719.32025490442</v>
          </cell>
          <cell r="AD223">
            <v>0</v>
          </cell>
          <cell r="AE223">
            <v>8870.3999999999924</v>
          </cell>
          <cell r="AF223">
            <v>0</v>
          </cell>
          <cell r="AG223">
            <v>134400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1247317.9764939707</v>
          </cell>
          <cell r="AU223">
            <v>603215.25080152822</v>
          </cell>
          <cell r="AV223">
            <v>141432.83199999999</v>
          </cell>
          <cell r="AW223">
            <v>0</v>
          </cell>
          <cell r="AX223">
            <v>1991966.0592954988</v>
          </cell>
          <cell r="AY223">
            <v>1984933.2272954988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1991966.0592954988</v>
          </cell>
          <cell r="BE223">
            <v>1991966.0592954988</v>
          </cell>
          <cell r="BF223">
            <v>0</v>
          </cell>
          <cell r="BG223">
            <v>1602092.8319999999</v>
          </cell>
          <cell r="BH223">
            <v>1460660</v>
          </cell>
          <cell r="BI223">
            <v>1850533.2272954988</v>
          </cell>
          <cell r="BJ223">
            <v>5348.3619285997074</v>
          </cell>
          <cell r="BK223">
            <v>5264.8741433526011</v>
          </cell>
          <cell r="BL223">
            <v>1.5857508265894164E-2</v>
          </cell>
          <cell r="BM223">
            <v>0</v>
          </cell>
          <cell r="BN223">
            <v>0</v>
          </cell>
          <cell r="BO223">
            <v>1991966.0592954988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688548.36274667166</v>
          </cell>
          <cell r="I224">
            <v>0</v>
          </cell>
          <cell r="J224">
            <v>0</v>
          </cell>
          <cell r="K224">
            <v>31849.99999999996</v>
          </cell>
          <cell r="L224">
            <v>0</v>
          </cell>
          <cell r="M224">
            <v>53299.999999999927</v>
          </cell>
          <cell r="N224">
            <v>0</v>
          </cell>
          <cell r="O224">
            <v>1645.0000000000016</v>
          </cell>
          <cell r="P224">
            <v>17099.999999999985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3338.9629629629599</v>
          </cell>
          <cell r="AB224">
            <v>0</v>
          </cell>
          <cell r="AC224">
            <v>84514.591528339603</v>
          </cell>
          <cell r="AD224">
            <v>0</v>
          </cell>
          <cell r="AE224">
            <v>0</v>
          </cell>
          <cell r="AF224">
            <v>0</v>
          </cell>
          <cell r="AG224">
            <v>134400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688548.36274667166</v>
          </cell>
          <cell r="AU224">
            <v>191748.55449130244</v>
          </cell>
          <cell r="AV224">
            <v>139235.07199999999</v>
          </cell>
          <cell r="AW224">
            <v>0</v>
          </cell>
          <cell r="AX224">
            <v>1019531.9892379742</v>
          </cell>
          <cell r="AY224">
            <v>1014696.9172379741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1019531.9892379742</v>
          </cell>
          <cell r="BE224">
            <v>1019531.9892379739</v>
          </cell>
          <cell r="BF224">
            <v>0</v>
          </cell>
          <cell r="BG224">
            <v>885345.07200000004</v>
          </cell>
          <cell r="BH224">
            <v>746110</v>
          </cell>
          <cell r="BI224">
            <v>880296.91723797412</v>
          </cell>
          <cell r="BJ224">
            <v>4608.8843834448908</v>
          </cell>
          <cell r="BK224">
            <v>4363.5164193717274</v>
          </cell>
          <cell r="BL224">
            <v>5.6231704087065695E-2</v>
          </cell>
          <cell r="BM224">
            <v>0</v>
          </cell>
          <cell r="BN224">
            <v>0</v>
          </cell>
          <cell r="BO224">
            <v>1019531.9892379742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674128.50174674136</v>
          </cell>
          <cell r="I225">
            <v>0</v>
          </cell>
          <cell r="J225">
            <v>0</v>
          </cell>
          <cell r="K225">
            <v>41160.000000000015</v>
          </cell>
          <cell r="L225">
            <v>0</v>
          </cell>
          <cell r="M225">
            <v>69700.000000000073</v>
          </cell>
          <cell r="N225">
            <v>0</v>
          </cell>
          <cell r="O225">
            <v>3121.775956284152</v>
          </cell>
          <cell r="P225">
            <v>2038.6065573770502</v>
          </cell>
          <cell r="Q225">
            <v>1364.1803278688508</v>
          </cell>
          <cell r="R225">
            <v>21310.846994535481</v>
          </cell>
          <cell r="S225">
            <v>50520.655737704896</v>
          </cell>
          <cell r="T225">
            <v>11812.677595628418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22614.223602484482</v>
          </cell>
          <cell r="AB225">
            <v>0</v>
          </cell>
          <cell r="AC225">
            <v>74642.269565217386</v>
          </cell>
          <cell r="AD225">
            <v>0</v>
          </cell>
          <cell r="AE225">
            <v>2741.0580645161349</v>
          </cell>
          <cell r="AF225">
            <v>0</v>
          </cell>
          <cell r="AG225">
            <v>134400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674128.50174674136</v>
          </cell>
          <cell r="AU225">
            <v>301026.29440161691</v>
          </cell>
          <cell r="AV225">
            <v>136908.03200000001</v>
          </cell>
          <cell r="AW225">
            <v>0</v>
          </cell>
          <cell r="AX225">
            <v>1112062.8281483583</v>
          </cell>
          <cell r="AY225">
            <v>1109554.7961483584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1112062.8281483583</v>
          </cell>
          <cell r="BE225">
            <v>1112062.8281483585</v>
          </cell>
          <cell r="BF225">
            <v>0</v>
          </cell>
          <cell r="BG225">
            <v>864578.03200000001</v>
          </cell>
          <cell r="BH225">
            <v>727670</v>
          </cell>
          <cell r="BI225">
            <v>975154.79614835826</v>
          </cell>
          <cell r="BJ225">
            <v>5214.7315302051247</v>
          </cell>
          <cell r="BK225">
            <v>5090.4160454545463</v>
          </cell>
          <cell r="BL225">
            <v>2.4421478252565451E-2</v>
          </cell>
          <cell r="BM225">
            <v>0</v>
          </cell>
          <cell r="BN225">
            <v>0</v>
          </cell>
          <cell r="BO225">
            <v>1112062.8281483583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620054.02299700282</v>
          </cell>
          <cell r="I226">
            <v>0</v>
          </cell>
          <cell r="J226">
            <v>0</v>
          </cell>
          <cell r="K226">
            <v>39199.999999999964</v>
          </cell>
          <cell r="L226">
            <v>0</v>
          </cell>
          <cell r="M226">
            <v>68880.000000000029</v>
          </cell>
          <cell r="N226">
            <v>0</v>
          </cell>
          <cell r="O226">
            <v>940.00000000000102</v>
          </cell>
          <cell r="P226">
            <v>7695.0000000000246</v>
          </cell>
          <cell r="Q226">
            <v>1335.0000000000016</v>
          </cell>
          <cell r="R226">
            <v>6305</v>
          </cell>
          <cell r="S226">
            <v>49955</v>
          </cell>
          <cell r="T226">
            <v>15639.999999999984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17827.567567567599</v>
          </cell>
          <cell r="AB226">
            <v>0</v>
          </cell>
          <cell r="AC226">
            <v>85634.042553191452</v>
          </cell>
          <cell r="AD226">
            <v>0</v>
          </cell>
          <cell r="AE226">
            <v>4492.8</v>
          </cell>
          <cell r="AF226">
            <v>0</v>
          </cell>
          <cell r="AG226">
            <v>134400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620054.02299700282</v>
          </cell>
          <cell r="AU226">
            <v>297904.41012075904</v>
          </cell>
          <cell r="AV226">
            <v>137890.56</v>
          </cell>
          <cell r="AW226">
            <v>0</v>
          </cell>
          <cell r="AX226">
            <v>1055848.9931177618</v>
          </cell>
          <cell r="AY226">
            <v>1052358.4331177617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1055848.9931177618</v>
          </cell>
          <cell r="BE226">
            <v>1055848.9931177618</v>
          </cell>
          <cell r="BF226">
            <v>0</v>
          </cell>
          <cell r="BG226">
            <v>796410.56</v>
          </cell>
          <cell r="BH226">
            <v>658520</v>
          </cell>
          <cell r="BI226">
            <v>917958.43311776174</v>
          </cell>
          <cell r="BJ226">
            <v>5336.9676344055915</v>
          </cell>
          <cell r="BK226">
            <v>5209.9196255813949</v>
          </cell>
          <cell r="BL226">
            <v>2.4385790560064315E-2</v>
          </cell>
          <cell r="BM226">
            <v>0</v>
          </cell>
          <cell r="BN226">
            <v>0</v>
          </cell>
          <cell r="BO226">
            <v>1055848.9931177618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1452800.9957429774</v>
          </cell>
          <cell r="I227">
            <v>0</v>
          </cell>
          <cell r="J227">
            <v>0</v>
          </cell>
          <cell r="K227">
            <v>41160.000000000036</v>
          </cell>
          <cell r="L227">
            <v>0</v>
          </cell>
          <cell r="M227">
            <v>69700.000000000146</v>
          </cell>
          <cell r="N227">
            <v>0</v>
          </cell>
          <cell r="O227">
            <v>4004.9378109452782</v>
          </cell>
          <cell r="P227">
            <v>37999.291044776161</v>
          </cell>
          <cell r="Q227">
            <v>4907.1766169154243</v>
          </cell>
          <cell r="R227">
            <v>5348.2711442786085</v>
          </cell>
          <cell r="S227">
            <v>16004.713930348255</v>
          </cell>
          <cell r="T227">
            <v>681.69154228855814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56149.766763848333</v>
          </cell>
          <cell r="AB227">
            <v>0</v>
          </cell>
          <cell r="AC227">
            <v>92564.857894736866</v>
          </cell>
          <cell r="AD227">
            <v>0</v>
          </cell>
          <cell r="AE227">
            <v>24906.602985074507</v>
          </cell>
          <cell r="AF227">
            <v>0</v>
          </cell>
          <cell r="AG227">
            <v>134400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1452800.9957429774</v>
          </cell>
          <cell r="AU227">
            <v>353427.30973321217</v>
          </cell>
          <cell r="AV227">
            <v>159118.33600000001</v>
          </cell>
          <cell r="AW227">
            <v>0</v>
          </cell>
          <cell r="AX227">
            <v>1965346.6414761897</v>
          </cell>
          <cell r="AY227">
            <v>1940628.3054761898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1965346.6414761897</v>
          </cell>
          <cell r="BE227">
            <v>1965346.6414761893</v>
          </cell>
          <cell r="BF227">
            <v>0</v>
          </cell>
          <cell r="BG227">
            <v>1882548.3359999999</v>
          </cell>
          <cell r="BH227">
            <v>1723430</v>
          </cell>
          <cell r="BI227">
            <v>1806228.3054761898</v>
          </cell>
          <cell r="BJ227">
            <v>4481.9560929930267</v>
          </cell>
          <cell r="BK227">
            <v>4372.0748744416878</v>
          </cell>
          <cell r="BL227">
            <v>2.5132510697308368E-2</v>
          </cell>
          <cell r="BM227">
            <v>0</v>
          </cell>
          <cell r="BN227">
            <v>0</v>
          </cell>
          <cell r="BO227">
            <v>1965346.6414761897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771462.56349627092</v>
          </cell>
          <cell r="I228">
            <v>0</v>
          </cell>
          <cell r="J228">
            <v>0</v>
          </cell>
          <cell r="K228">
            <v>11270.000000000031</v>
          </cell>
          <cell r="L228">
            <v>0</v>
          </cell>
          <cell r="M228">
            <v>20499.999999999993</v>
          </cell>
          <cell r="N228">
            <v>0</v>
          </cell>
          <cell r="O228">
            <v>474.43396226415081</v>
          </cell>
          <cell r="P228">
            <v>287.68867924528291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2729.9459459459431</v>
          </cell>
          <cell r="AB228">
            <v>0</v>
          </cell>
          <cell r="AC228">
            <v>49547.825213460514</v>
          </cell>
          <cell r="AD228">
            <v>0</v>
          </cell>
          <cell r="AE228">
            <v>0</v>
          </cell>
          <cell r="AF228">
            <v>0</v>
          </cell>
          <cell r="AG228">
            <v>134400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771462.56349627092</v>
          </cell>
          <cell r="AU228">
            <v>84809.893800915917</v>
          </cell>
          <cell r="AV228">
            <v>138045.696</v>
          </cell>
          <cell r="AW228">
            <v>0</v>
          </cell>
          <cell r="AX228">
            <v>994318.15329718683</v>
          </cell>
          <cell r="AY228">
            <v>990672.45729718683</v>
          </cell>
          <cell r="AZ228">
            <v>4610</v>
          </cell>
          <cell r="BA228">
            <v>986540</v>
          </cell>
          <cell r="BB228">
            <v>0</v>
          </cell>
          <cell r="BC228">
            <v>0</v>
          </cell>
          <cell r="BD228">
            <v>994318.15329718683</v>
          </cell>
          <cell r="BE228">
            <v>994318.15329718671</v>
          </cell>
          <cell r="BF228">
            <v>0</v>
          </cell>
          <cell r="BG228">
            <v>990185.696</v>
          </cell>
          <cell r="BH228">
            <v>852140</v>
          </cell>
          <cell r="BI228">
            <v>856272.45729718683</v>
          </cell>
          <cell r="BJ228">
            <v>4001.2731649401253</v>
          </cell>
          <cell r="BK228">
            <v>3929.9749401869158</v>
          </cell>
          <cell r="BL228">
            <v>1.8142157606180175E-2</v>
          </cell>
          <cell r="BM228">
            <v>0</v>
          </cell>
          <cell r="BN228">
            <v>0</v>
          </cell>
          <cell r="BO228">
            <v>994318.15329718683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692153.3279966542</v>
          </cell>
          <cell r="I229">
            <v>0</v>
          </cell>
          <cell r="J229">
            <v>0</v>
          </cell>
          <cell r="K229">
            <v>13719.999999999969</v>
          </cell>
          <cell r="L229">
            <v>0</v>
          </cell>
          <cell r="M229">
            <v>23780.000000000051</v>
          </cell>
          <cell r="N229">
            <v>0</v>
          </cell>
          <cell r="O229">
            <v>939.99999999999852</v>
          </cell>
          <cell r="P229">
            <v>0</v>
          </cell>
          <cell r="Q229">
            <v>0</v>
          </cell>
          <cell r="R229">
            <v>1455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2649.8245614035113</v>
          </cell>
          <cell r="AB229">
            <v>0</v>
          </cell>
          <cell r="AC229">
            <v>51799.751552795067</v>
          </cell>
          <cell r="AD229">
            <v>0</v>
          </cell>
          <cell r="AE229">
            <v>7180.7999999999947</v>
          </cell>
          <cell r="AF229">
            <v>0</v>
          </cell>
          <cell r="AG229">
            <v>134400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692153.3279966542</v>
          </cell>
          <cell r="AU229">
            <v>101525.37611419859</v>
          </cell>
          <cell r="AV229">
            <v>138511.10399999999</v>
          </cell>
          <cell r="AW229">
            <v>0</v>
          </cell>
          <cell r="AX229">
            <v>932189.80811085273</v>
          </cell>
          <cell r="AY229">
            <v>928078.70411085268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932189.80811085273</v>
          </cell>
          <cell r="BE229">
            <v>932189.80811085273</v>
          </cell>
          <cell r="BF229">
            <v>0</v>
          </cell>
          <cell r="BG229">
            <v>889231.10400000005</v>
          </cell>
          <cell r="BH229">
            <v>750720</v>
          </cell>
          <cell r="BI229">
            <v>793678.70411085268</v>
          </cell>
          <cell r="BJ229">
            <v>4133.7432505773577</v>
          </cell>
          <cell r="BK229">
            <v>3932.2322385416664</v>
          </cell>
          <cell r="BL229">
            <v>5.1245958990058266E-2</v>
          </cell>
          <cell r="BM229">
            <v>0</v>
          </cell>
          <cell r="BN229">
            <v>0</v>
          </cell>
          <cell r="BO229">
            <v>932189.80811085273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1168008.740994354</v>
          </cell>
          <cell r="I230">
            <v>0</v>
          </cell>
          <cell r="J230">
            <v>0</v>
          </cell>
          <cell r="K230">
            <v>86240.000000000015</v>
          </cell>
          <cell r="L230">
            <v>0</v>
          </cell>
          <cell r="M230">
            <v>146779.99999999997</v>
          </cell>
          <cell r="N230">
            <v>0</v>
          </cell>
          <cell r="O230">
            <v>3546.8944099378868</v>
          </cell>
          <cell r="P230">
            <v>286.77018633540365</v>
          </cell>
          <cell r="Q230">
            <v>42537.577639751536</v>
          </cell>
          <cell r="R230">
            <v>41969.06832298138</v>
          </cell>
          <cell r="S230">
            <v>25391.739130434737</v>
          </cell>
          <cell r="T230">
            <v>5473.7888198757746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5900</v>
          </cell>
          <cell r="AB230">
            <v>0</v>
          </cell>
          <cell r="AC230">
            <v>120323.69426751588</v>
          </cell>
          <cell r="AD230">
            <v>0</v>
          </cell>
          <cell r="AE230">
            <v>0</v>
          </cell>
          <cell r="AF230">
            <v>0</v>
          </cell>
          <cell r="AG230">
            <v>134400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1168008.740994354</v>
          </cell>
          <cell r="AU230">
            <v>478449.53277683258</v>
          </cell>
          <cell r="AV230">
            <v>140383.36120000001</v>
          </cell>
          <cell r="AW230">
            <v>0</v>
          </cell>
          <cell r="AX230">
            <v>1786841.6349711865</v>
          </cell>
          <cell r="AY230">
            <v>1780858.2737711866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1786841.6349711865</v>
          </cell>
          <cell r="BE230">
            <v>1786841.6349711865</v>
          </cell>
          <cell r="BF230">
            <v>0</v>
          </cell>
          <cell r="BG230">
            <v>1499623.3611999999</v>
          </cell>
          <cell r="BH230">
            <v>1359240</v>
          </cell>
          <cell r="BI230">
            <v>1646458.2737711866</v>
          </cell>
          <cell r="BJ230">
            <v>5081.6613387999587</v>
          </cell>
          <cell r="BK230">
            <v>4952.3407993827159</v>
          </cell>
          <cell r="BL230">
            <v>2.6113012948010755E-2</v>
          </cell>
          <cell r="BM230">
            <v>0</v>
          </cell>
          <cell r="BN230">
            <v>0</v>
          </cell>
          <cell r="BO230">
            <v>1786841.6349711865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317236.94199846656</v>
          </cell>
          <cell r="I231">
            <v>0</v>
          </cell>
          <cell r="J231">
            <v>0</v>
          </cell>
          <cell r="K231">
            <v>10290.000000000016</v>
          </cell>
          <cell r="L231">
            <v>0</v>
          </cell>
          <cell r="M231">
            <v>17220.000000000025</v>
          </cell>
          <cell r="N231">
            <v>0</v>
          </cell>
          <cell r="O231">
            <v>0</v>
          </cell>
          <cell r="P231">
            <v>1140.0000000000009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1730.6666666666647</v>
          </cell>
          <cell r="AB231">
            <v>0</v>
          </cell>
          <cell r="AC231">
            <v>30251.256490134972</v>
          </cell>
          <cell r="AD231">
            <v>0</v>
          </cell>
          <cell r="AE231">
            <v>691.20000000000209</v>
          </cell>
          <cell r="AF231">
            <v>0</v>
          </cell>
          <cell r="AG231">
            <v>134400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317236.94199846656</v>
          </cell>
          <cell r="AU231">
            <v>61323.123156801688</v>
          </cell>
          <cell r="AV231">
            <v>134930.4823</v>
          </cell>
          <cell r="AW231">
            <v>0</v>
          </cell>
          <cell r="AX231">
            <v>513490.54745526821</v>
          </cell>
          <cell r="AY231">
            <v>512960.06515526824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513490.54745526821</v>
          </cell>
          <cell r="BE231">
            <v>513490.54745526821</v>
          </cell>
          <cell r="BF231">
            <v>0</v>
          </cell>
          <cell r="BG231">
            <v>406210.48229999997</v>
          </cell>
          <cell r="BH231">
            <v>271280</v>
          </cell>
          <cell r="BI231">
            <v>378560.06515526824</v>
          </cell>
          <cell r="BJ231">
            <v>4301.8189222189576</v>
          </cell>
          <cell r="BK231">
            <v>4163.8415409090912</v>
          </cell>
          <cell r="BL231">
            <v>3.3137039427235691E-2</v>
          </cell>
          <cell r="BM231">
            <v>0</v>
          </cell>
          <cell r="BN231">
            <v>0</v>
          </cell>
          <cell r="BO231">
            <v>513490.54745526821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1182428.6019942844</v>
          </cell>
          <cell r="I232">
            <v>0</v>
          </cell>
          <cell r="J232">
            <v>0</v>
          </cell>
          <cell r="K232">
            <v>67619.999999999971</v>
          </cell>
          <cell r="L232">
            <v>0</v>
          </cell>
          <cell r="M232">
            <v>115620.00000000004</v>
          </cell>
          <cell r="N232">
            <v>0</v>
          </cell>
          <cell r="O232">
            <v>2141.1111111111127</v>
          </cell>
          <cell r="P232">
            <v>577.03703703703707</v>
          </cell>
          <cell r="Q232">
            <v>72980</v>
          </cell>
          <cell r="R232">
            <v>10801.728395061724</v>
          </cell>
          <cell r="S232">
            <v>43794.074074074029</v>
          </cell>
          <cell r="T232">
            <v>21340.246913580242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19561.588447653481</v>
          </cell>
          <cell r="AB232">
            <v>0</v>
          </cell>
          <cell r="AC232">
            <v>137750.88888888885</v>
          </cell>
          <cell r="AD232">
            <v>0</v>
          </cell>
          <cell r="AE232">
            <v>0</v>
          </cell>
          <cell r="AF232">
            <v>0</v>
          </cell>
          <cell r="AG232">
            <v>134400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1182428.6019942844</v>
          </cell>
          <cell r="AU232">
            <v>492186.67486740649</v>
          </cell>
          <cell r="AV232">
            <v>141691.39199999999</v>
          </cell>
          <cell r="AW232">
            <v>0</v>
          </cell>
          <cell r="AX232">
            <v>1816306.6688616909</v>
          </cell>
          <cell r="AY232">
            <v>1809015.2768616909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1816306.6688616909</v>
          </cell>
          <cell r="BE232">
            <v>1816306.6688616907</v>
          </cell>
          <cell r="BF232">
            <v>0</v>
          </cell>
          <cell r="BG232">
            <v>1519371.392</v>
          </cell>
          <cell r="BH232">
            <v>1377680</v>
          </cell>
          <cell r="BI232">
            <v>1674615.2768616909</v>
          </cell>
          <cell r="BJ232">
            <v>5105.5343806758865</v>
          </cell>
          <cell r="BK232">
            <v>4983.8137057926833</v>
          </cell>
          <cell r="BL232">
            <v>2.4423199194168778E-2</v>
          </cell>
          <cell r="BM232">
            <v>0</v>
          </cell>
          <cell r="BN232">
            <v>0</v>
          </cell>
          <cell r="BO232">
            <v>1816306.6688616909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313631.97674848395</v>
          </cell>
          <cell r="I233">
            <v>0</v>
          </cell>
          <cell r="J233">
            <v>0</v>
          </cell>
          <cell r="K233">
            <v>6859.9999999999973</v>
          </cell>
          <cell r="L233">
            <v>0</v>
          </cell>
          <cell r="M233">
            <v>11479.999999999996</v>
          </cell>
          <cell r="N233">
            <v>0</v>
          </cell>
          <cell r="O233">
            <v>705.00000000000091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684.39999999999827</v>
          </cell>
          <cell r="AB233">
            <v>0</v>
          </cell>
          <cell r="AC233">
            <v>20117.28040540541</v>
          </cell>
          <cell r="AD233">
            <v>0</v>
          </cell>
          <cell r="AE233">
            <v>5548.7999999999665</v>
          </cell>
          <cell r="AF233">
            <v>0</v>
          </cell>
          <cell r="AG233">
            <v>134400</v>
          </cell>
          <cell r="AH233">
            <v>47875.567423230968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313631.97674848395</v>
          </cell>
          <cell r="AU233">
            <v>45395.480405405367</v>
          </cell>
          <cell r="AV233">
            <v>183723.50342323096</v>
          </cell>
          <cell r="AW233">
            <v>0</v>
          </cell>
          <cell r="AX233">
            <v>542750.96057712031</v>
          </cell>
          <cell r="AY233">
            <v>541303.02457712032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542750.96057712031</v>
          </cell>
          <cell r="BE233">
            <v>542750.96057712031</v>
          </cell>
          <cell r="BF233">
            <v>0</v>
          </cell>
          <cell r="BG233">
            <v>402517.93599999999</v>
          </cell>
          <cell r="BH233">
            <v>218794.43257676903</v>
          </cell>
          <cell r="BI233">
            <v>359027.45715388935</v>
          </cell>
          <cell r="BJ233">
            <v>4126.7523810791881</v>
          </cell>
          <cell r="BK233">
            <v>3997.7069606525188</v>
          </cell>
          <cell r="BL233">
            <v>3.2279859853861358E-2</v>
          </cell>
          <cell r="BM233">
            <v>0</v>
          </cell>
          <cell r="BN233">
            <v>0</v>
          </cell>
          <cell r="BO233">
            <v>542750.96057712031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850771.79899588751</v>
          </cell>
          <cell r="I234">
            <v>0</v>
          </cell>
          <cell r="J234">
            <v>0</v>
          </cell>
          <cell r="K234">
            <v>27930.000000000051</v>
          </cell>
          <cell r="L234">
            <v>0</v>
          </cell>
          <cell r="M234">
            <v>47560.000000000044</v>
          </cell>
          <cell r="N234">
            <v>0</v>
          </cell>
          <cell r="O234">
            <v>8731.9999999999836</v>
          </cell>
          <cell r="P234">
            <v>0</v>
          </cell>
          <cell r="Q234">
            <v>16981.957446808461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59674.285714285768</v>
          </cell>
          <cell r="AB234">
            <v>0</v>
          </cell>
          <cell r="AC234">
            <v>98325.736240913815</v>
          </cell>
          <cell r="AD234">
            <v>0</v>
          </cell>
          <cell r="AE234">
            <v>0</v>
          </cell>
          <cell r="AF234">
            <v>0</v>
          </cell>
          <cell r="AG234">
            <v>134400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850771.79899588751</v>
          </cell>
          <cell r="AU234">
            <v>259203.97940200812</v>
          </cell>
          <cell r="AV234">
            <v>139235.07199999999</v>
          </cell>
          <cell r="AW234">
            <v>0</v>
          </cell>
          <cell r="AX234">
            <v>1249210.8503978956</v>
          </cell>
          <cell r="AY234">
            <v>1244375.7783978956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1249210.8503978956</v>
          </cell>
          <cell r="BE234">
            <v>1249210.8503978956</v>
          </cell>
          <cell r="BF234">
            <v>0</v>
          </cell>
          <cell r="BG234">
            <v>1092795.0719999999</v>
          </cell>
          <cell r="BH234">
            <v>953559.99999999988</v>
          </cell>
          <cell r="BI234">
            <v>1109975.7783978956</v>
          </cell>
          <cell r="BJ234">
            <v>4703.2871966012526</v>
          </cell>
          <cell r="BK234">
            <v>4310.3916838983059</v>
          </cell>
          <cell r="BL234">
            <v>9.1150768077673416E-2</v>
          </cell>
          <cell r="BM234">
            <v>0</v>
          </cell>
          <cell r="BN234">
            <v>0</v>
          </cell>
          <cell r="BO234">
            <v>1249210.8503978956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720993.0499965148</v>
          </cell>
          <cell r="I235">
            <v>0</v>
          </cell>
          <cell r="J235">
            <v>0</v>
          </cell>
          <cell r="K235">
            <v>28910</v>
          </cell>
          <cell r="L235">
            <v>0</v>
          </cell>
          <cell r="M235">
            <v>51660</v>
          </cell>
          <cell r="N235">
            <v>0</v>
          </cell>
          <cell r="O235">
            <v>1645.0000000000002</v>
          </cell>
          <cell r="P235">
            <v>20520</v>
          </cell>
          <cell r="Q235">
            <v>445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2070.1754385964905</v>
          </cell>
          <cell r="AB235">
            <v>0</v>
          </cell>
          <cell r="AC235">
            <v>70059.88023952095</v>
          </cell>
          <cell r="AD235">
            <v>0</v>
          </cell>
          <cell r="AE235">
            <v>960.00000000000091</v>
          </cell>
          <cell r="AF235">
            <v>0</v>
          </cell>
          <cell r="AG235">
            <v>134400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720993.0499965148</v>
          </cell>
          <cell r="AU235">
            <v>176270.05567811744</v>
          </cell>
          <cell r="AV235">
            <v>137063.16800000001</v>
          </cell>
          <cell r="AW235">
            <v>0</v>
          </cell>
          <cell r="AX235">
            <v>1034326.2736746322</v>
          </cell>
          <cell r="AY235">
            <v>1031663.1056746322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1034326.2736746322</v>
          </cell>
          <cell r="BE235">
            <v>1034326.2736746322</v>
          </cell>
          <cell r="BF235">
            <v>0</v>
          </cell>
          <cell r="BG235">
            <v>924663.16799999995</v>
          </cell>
          <cell r="BH235">
            <v>787600</v>
          </cell>
          <cell r="BI235">
            <v>897263.10567463224</v>
          </cell>
          <cell r="BJ235">
            <v>4486.3155283731612</v>
          </cell>
          <cell r="BK235">
            <v>4341.7467055000006</v>
          </cell>
          <cell r="BL235">
            <v>3.3297387590580749E-2</v>
          </cell>
          <cell r="BM235">
            <v>0</v>
          </cell>
          <cell r="BN235">
            <v>0</v>
          </cell>
          <cell r="BO235">
            <v>1034326.2736746322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342471.69874834456</v>
          </cell>
          <cell r="I236">
            <v>0</v>
          </cell>
          <cell r="J236">
            <v>0</v>
          </cell>
          <cell r="K236">
            <v>4410.0000000000018</v>
          </cell>
          <cell r="L236">
            <v>0</v>
          </cell>
          <cell r="M236">
            <v>7380.0000000000027</v>
          </cell>
          <cell r="N236">
            <v>0</v>
          </cell>
          <cell r="O236">
            <v>1880.0000000000005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2802.5</v>
          </cell>
          <cell r="AB236">
            <v>0</v>
          </cell>
          <cell r="AC236">
            <v>35174.050632911378</v>
          </cell>
          <cell r="AD236">
            <v>0</v>
          </cell>
          <cell r="AE236">
            <v>287.99999999999915</v>
          </cell>
          <cell r="AF236">
            <v>0</v>
          </cell>
          <cell r="AG236">
            <v>134400</v>
          </cell>
          <cell r="AH236">
            <v>41776.769025367154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342471.69874834456</v>
          </cell>
          <cell r="AU236">
            <v>51934.550632911385</v>
          </cell>
          <cell r="AV236">
            <v>179279.48902536716</v>
          </cell>
          <cell r="AW236">
            <v>0</v>
          </cell>
          <cell r="AX236">
            <v>573685.73840662313</v>
          </cell>
          <cell r="AY236">
            <v>570583.01840662316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573685.73840662313</v>
          </cell>
          <cell r="BE236">
            <v>573685.73840662313</v>
          </cell>
          <cell r="BF236">
            <v>0</v>
          </cell>
          <cell r="BG236">
            <v>441052.72</v>
          </cell>
          <cell r="BH236">
            <v>261773.23097463281</v>
          </cell>
          <cell r="BI236">
            <v>394406.249381256</v>
          </cell>
          <cell r="BJ236">
            <v>4151.6447303290106</v>
          </cell>
          <cell r="BK236">
            <v>3503.3984997329776</v>
          </cell>
          <cell r="BL236">
            <v>0.18503354118734741</v>
          </cell>
          <cell r="BM236">
            <v>0</v>
          </cell>
          <cell r="BN236">
            <v>0</v>
          </cell>
          <cell r="BO236">
            <v>573685.73840662313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1164403.7757443716</v>
          </cell>
          <cell r="I237">
            <v>0</v>
          </cell>
          <cell r="J237">
            <v>0</v>
          </cell>
          <cell r="K237">
            <v>11270.000000000005</v>
          </cell>
          <cell r="L237">
            <v>0</v>
          </cell>
          <cell r="M237">
            <v>20500.000000000007</v>
          </cell>
          <cell r="N237">
            <v>0</v>
          </cell>
          <cell r="O237">
            <v>942.91925465838483</v>
          </cell>
          <cell r="P237">
            <v>2001.1956521739125</v>
          </cell>
          <cell r="Q237">
            <v>446.38198757763962</v>
          </cell>
          <cell r="R237">
            <v>3405.5434782608686</v>
          </cell>
          <cell r="S237">
            <v>5165.9937888198738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6855.0359712230147</v>
          </cell>
          <cell r="AB237">
            <v>0</v>
          </cell>
          <cell r="AC237">
            <v>95271.428571428623</v>
          </cell>
          <cell r="AD237">
            <v>0</v>
          </cell>
          <cell r="AE237">
            <v>0</v>
          </cell>
          <cell r="AF237">
            <v>0</v>
          </cell>
          <cell r="AG237">
            <v>134400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1164403.7757443716</v>
          </cell>
          <cell r="AU237">
            <v>145858.49870414234</v>
          </cell>
          <cell r="AV237">
            <v>139209.21600000001</v>
          </cell>
          <cell r="AW237">
            <v>0</v>
          </cell>
          <cell r="AX237">
            <v>1449471.490448514</v>
          </cell>
          <cell r="AY237">
            <v>1444662.274448514</v>
          </cell>
          <cell r="AZ237">
            <v>4610</v>
          </cell>
          <cell r="BA237">
            <v>1489030</v>
          </cell>
          <cell r="BB237">
            <v>44367.725551486015</v>
          </cell>
          <cell r="BC237">
            <v>0</v>
          </cell>
          <cell r="BD237">
            <v>1493839.216</v>
          </cell>
          <cell r="BE237">
            <v>1493839.2159999995</v>
          </cell>
          <cell r="BF237">
            <v>0</v>
          </cell>
          <cell r="BG237">
            <v>1493839.216</v>
          </cell>
          <cell r="BH237">
            <v>1354630</v>
          </cell>
          <cell r="BI237">
            <v>1354630</v>
          </cell>
          <cell r="BJ237">
            <v>4193.9009287925701</v>
          </cell>
          <cell r="BK237">
            <v>4129.9133126934985</v>
          </cell>
          <cell r="BL237">
            <v>1.5493694722938231E-2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263162.4632487279</v>
          </cell>
          <cell r="I238">
            <v>0</v>
          </cell>
          <cell r="J238">
            <v>0</v>
          </cell>
          <cell r="K238">
            <v>6370.0000000000027</v>
          </cell>
          <cell r="L238">
            <v>0</v>
          </cell>
          <cell r="M238">
            <v>10660.000000000004</v>
          </cell>
          <cell r="N238">
            <v>0</v>
          </cell>
          <cell r="O238">
            <v>1410</v>
          </cell>
          <cell r="P238">
            <v>285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1957.7272727272746</v>
          </cell>
          <cell r="AB238">
            <v>0</v>
          </cell>
          <cell r="AC238">
            <v>24156.363636363636</v>
          </cell>
          <cell r="AD238">
            <v>0</v>
          </cell>
          <cell r="AE238">
            <v>0</v>
          </cell>
          <cell r="AF238">
            <v>0</v>
          </cell>
          <cell r="AG238">
            <v>134400</v>
          </cell>
          <cell r="AH238">
            <v>57100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263162.4632487279</v>
          </cell>
          <cell r="AU238">
            <v>44839.090909090919</v>
          </cell>
          <cell r="AV238">
            <v>192896.22399999999</v>
          </cell>
          <cell r="AW238">
            <v>0</v>
          </cell>
          <cell r="AX238">
            <v>500897.77815781883</v>
          </cell>
          <cell r="AY238">
            <v>499501.55415781884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500897.77815781883</v>
          </cell>
          <cell r="BE238">
            <v>500897.77815781883</v>
          </cell>
          <cell r="BF238">
            <v>0</v>
          </cell>
          <cell r="BG238">
            <v>337926.22399999999</v>
          </cell>
          <cell r="BH238">
            <v>145030</v>
          </cell>
          <cell r="BI238">
            <v>308001.55415781884</v>
          </cell>
          <cell r="BJ238">
            <v>4219.1993720249156</v>
          </cell>
          <cell r="BK238">
            <v>3877.548487671233</v>
          </cell>
          <cell r="BL238">
            <v>8.8110022463928059E-2</v>
          </cell>
          <cell r="BM238">
            <v>0</v>
          </cell>
          <cell r="BN238">
            <v>0</v>
          </cell>
          <cell r="BO238">
            <v>500897.77815781883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1348257.0034934827</v>
          </cell>
          <cell r="I239">
            <v>0</v>
          </cell>
          <cell r="J239">
            <v>0</v>
          </cell>
          <cell r="K239">
            <v>16170.000000000007</v>
          </cell>
          <cell r="L239">
            <v>0</v>
          </cell>
          <cell r="M239">
            <v>27060.000000000011</v>
          </cell>
          <cell r="N239">
            <v>0</v>
          </cell>
          <cell r="O239">
            <v>2349.9999999999995</v>
          </cell>
          <cell r="P239">
            <v>1139.9999999999998</v>
          </cell>
          <cell r="Q239">
            <v>889.99999999999989</v>
          </cell>
          <cell r="R239">
            <v>4365.0000000000082</v>
          </cell>
          <cell r="S239">
            <v>2575.0000000000091</v>
          </cell>
          <cell r="T239">
            <v>679.99999999999989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12666.283987915418</v>
          </cell>
          <cell r="AB239">
            <v>0</v>
          </cell>
          <cell r="AC239">
            <v>70862.564732142971</v>
          </cell>
          <cell r="AD239">
            <v>0</v>
          </cell>
          <cell r="AE239">
            <v>0</v>
          </cell>
          <cell r="AF239">
            <v>0</v>
          </cell>
          <cell r="AG239">
            <v>134400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1348257.0034934827</v>
          </cell>
          <cell r="AU239">
            <v>138758.84872005842</v>
          </cell>
          <cell r="AV239">
            <v>142570.49600000001</v>
          </cell>
          <cell r="AW239">
            <v>0</v>
          </cell>
          <cell r="AX239">
            <v>1629586.3482135411</v>
          </cell>
          <cell r="AY239">
            <v>1621415.852213541</v>
          </cell>
          <cell r="AZ239">
            <v>4610</v>
          </cell>
          <cell r="BA239">
            <v>1724140</v>
          </cell>
          <cell r="BB239">
            <v>102724.14778645895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1589740</v>
          </cell>
          <cell r="BI239">
            <v>1589740</v>
          </cell>
          <cell r="BJ239">
            <v>4250.6417112299468</v>
          </cell>
          <cell r="BK239">
            <v>4187.6876411764706</v>
          </cell>
          <cell r="BL239">
            <v>1.5033134141731307E-2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674128.50174674136</v>
          </cell>
          <cell r="I240">
            <v>0</v>
          </cell>
          <cell r="J240">
            <v>0</v>
          </cell>
          <cell r="K240">
            <v>14699.999999999998</v>
          </cell>
          <cell r="L240">
            <v>0</v>
          </cell>
          <cell r="M240">
            <v>26239.999999999935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3469.4968553459071</v>
          </cell>
          <cell r="AB240">
            <v>0</v>
          </cell>
          <cell r="AC240">
            <v>61592.142857142877</v>
          </cell>
          <cell r="AD240">
            <v>0</v>
          </cell>
          <cell r="AE240">
            <v>0</v>
          </cell>
          <cell r="AF240">
            <v>0</v>
          </cell>
          <cell r="AG240">
            <v>134400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674128.50174674136</v>
          </cell>
          <cell r="AU240">
            <v>106001.63971248872</v>
          </cell>
          <cell r="AV240">
            <v>138407.67999999999</v>
          </cell>
          <cell r="AW240">
            <v>0</v>
          </cell>
          <cell r="AX240">
            <v>918537.82145923004</v>
          </cell>
          <cell r="AY240">
            <v>914530.14145922998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918537.82145923004</v>
          </cell>
          <cell r="BE240">
            <v>918537.82145923004</v>
          </cell>
          <cell r="BF240">
            <v>0</v>
          </cell>
          <cell r="BG240">
            <v>866077.68</v>
          </cell>
          <cell r="BH240">
            <v>727670</v>
          </cell>
          <cell r="BI240">
            <v>780130.14145922998</v>
          </cell>
          <cell r="BJ240">
            <v>4171.8189382846522</v>
          </cell>
          <cell r="BK240">
            <v>4025.7357486631013</v>
          </cell>
          <cell r="BL240">
            <v>3.6287327023405196E-2</v>
          </cell>
          <cell r="BM240">
            <v>0</v>
          </cell>
          <cell r="BN240">
            <v>0</v>
          </cell>
          <cell r="BO240">
            <v>918537.82145923004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86519.165999581775</v>
          </cell>
          <cell r="I241">
            <v>0</v>
          </cell>
          <cell r="J241">
            <v>0</v>
          </cell>
          <cell r="K241">
            <v>5389.9999999999955</v>
          </cell>
          <cell r="L241">
            <v>0</v>
          </cell>
          <cell r="M241">
            <v>9019.9999999999927</v>
          </cell>
          <cell r="N241">
            <v>0</v>
          </cell>
          <cell r="O241">
            <v>235.0000000000002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5911.5789473684226</v>
          </cell>
          <cell r="AD241">
            <v>0</v>
          </cell>
          <cell r="AE241">
            <v>1497.6000000000001</v>
          </cell>
          <cell r="AF241">
            <v>0</v>
          </cell>
          <cell r="AG241">
            <v>134400</v>
          </cell>
          <cell r="AH241">
            <v>57100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86519.165999581775</v>
          </cell>
          <cell r="AU241">
            <v>22054.178947368411</v>
          </cell>
          <cell r="AV241">
            <v>192410.1312</v>
          </cell>
          <cell r="AW241">
            <v>0</v>
          </cell>
          <cell r="AX241">
            <v>300983.47614695015</v>
          </cell>
          <cell r="AY241">
            <v>300073.34494695015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300983.47614695015</v>
          </cell>
          <cell r="BE241">
            <v>300983.47614695021</v>
          </cell>
          <cell r="BF241">
            <v>0</v>
          </cell>
          <cell r="BG241">
            <v>111550.1312</v>
          </cell>
          <cell r="BH241">
            <v>-80860</v>
          </cell>
          <cell r="BI241">
            <v>108573.34494695015</v>
          </cell>
          <cell r="BJ241">
            <v>4523.8893727895893</v>
          </cell>
          <cell r="BK241">
            <v>2086.0500583333328</v>
          </cell>
          <cell r="BL241">
            <v>1.1686389330484181</v>
          </cell>
          <cell r="BM241">
            <v>0</v>
          </cell>
          <cell r="BN241">
            <v>0</v>
          </cell>
          <cell r="BO241">
            <v>300983.47614695015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706573.1889965845</v>
          </cell>
          <cell r="I242">
            <v>0</v>
          </cell>
          <cell r="J242">
            <v>0</v>
          </cell>
          <cell r="K242">
            <v>24500.00000000004</v>
          </cell>
          <cell r="L242">
            <v>0</v>
          </cell>
          <cell r="M242">
            <v>45920.000000000044</v>
          </cell>
          <cell r="N242">
            <v>0</v>
          </cell>
          <cell r="O242">
            <v>4934.9999999999936</v>
          </cell>
          <cell r="P242">
            <v>3420.0000000000018</v>
          </cell>
          <cell r="Q242">
            <v>2225.0000000000041</v>
          </cell>
          <cell r="R242">
            <v>0</v>
          </cell>
          <cell r="S242">
            <v>1030.0000000000039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2786.506024096389</v>
          </cell>
          <cell r="AB242">
            <v>0</v>
          </cell>
          <cell r="AC242">
            <v>44465.707317073182</v>
          </cell>
          <cell r="AD242">
            <v>0</v>
          </cell>
          <cell r="AE242">
            <v>0</v>
          </cell>
          <cell r="AF242">
            <v>0</v>
          </cell>
          <cell r="AG242">
            <v>134400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706573.1889965845</v>
          </cell>
          <cell r="AU242">
            <v>129282.21334116967</v>
          </cell>
          <cell r="AV242">
            <v>137838.848</v>
          </cell>
          <cell r="AW242">
            <v>0</v>
          </cell>
          <cell r="AX242">
            <v>973694.25033775414</v>
          </cell>
          <cell r="AY242">
            <v>970255.40233775415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973694.25033775414</v>
          </cell>
          <cell r="BE242">
            <v>973694.25033775403</v>
          </cell>
          <cell r="BF242">
            <v>0</v>
          </cell>
          <cell r="BG242">
            <v>906998.848</v>
          </cell>
          <cell r="BH242">
            <v>769160</v>
          </cell>
          <cell r="BI242">
            <v>835855.40233775415</v>
          </cell>
          <cell r="BJ242">
            <v>4264.5683792742557</v>
          </cell>
          <cell r="BK242">
            <v>4095.9801729591836</v>
          </cell>
          <cell r="BL242">
            <v>4.1159429293153471E-2</v>
          </cell>
          <cell r="BM242">
            <v>0</v>
          </cell>
          <cell r="BN242">
            <v>0</v>
          </cell>
          <cell r="BO242">
            <v>973694.25033775414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356891.55974827486</v>
          </cell>
          <cell r="I243">
            <v>0</v>
          </cell>
          <cell r="J243">
            <v>0</v>
          </cell>
          <cell r="K243">
            <v>9799.9999999999982</v>
          </cell>
          <cell r="L243">
            <v>0</v>
          </cell>
          <cell r="M243">
            <v>17219.999999999989</v>
          </cell>
          <cell r="N243">
            <v>0</v>
          </cell>
          <cell r="O243">
            <v>5169.9999999999945</v>
          </cell>
          <cell r="P243">
            <v>2564.9999999999995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712.31707317073108</v>
          </cell>
          <cell r="AB243">
            <v>0</v>
          </cell>
          <cell r="AC243">
            <v>29487.857142857163</v>
          </cell>
          <cell r="AD243">
            <v>0</v>
          </cell>
          <cell r="AE243">
            <v>0</v>
          </cell>
          <cell r="AF243">
            <v>0</v>
          </cell>
          <cell r="AG243">
            <v>134400</v>
          </cell>
          <cell r="AH243">
            <v>38727.369826435242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356891.55974827486</v>
          </cell>
          <cell r="AU243">
            <v>64955.174216027866</v>
          </cell>
          <cell r="AV243">
            <v>175609.54582643523</v>
          </cell>
          <cell r="AW243">
            <v>0</v>
          </cell>
          <cell r="AX243">
            <v>597456.2797907379</v>
          </cell>
          <cell r="AY243">
            <v>594974.10379073792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597456.2797907379</v>
          </cell>
          <cell r="BE243">
            <v>597456.27979073802</v>
          </cell>
          <cell r="BF243">
            <v>0</v>
          </cell>
          <cell r="BG243">
            <v>458872.17599999998</v>
          </cell>
          <cell r="BH243">
            <v>283262.63017356477</v>
          </cell>
          <cell r="BI243">
            <v>421846.73396430269</v>
          </cell>
          <cell r="BJ243">
            <v>4261.0781208515427</v>
          </cell>
          <cell r="BK243">
            <v>4053.6915552885334</v>
          </cell>
          <cell r="BL243">
            <v>5.1159927373469825E-2</v>
          </cell>
          <cell r="BM243">
            <v>0</v>
          </cell>
          <cell r="BN243">
            <v>0</v>
          </cell>
          <cell r="BO243">
            <v>597456.2797907379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1254527.9069939358</v>
          </cell>
          <cell r="I244">
            <v>0</v>
          </cell>
          <cell r="J244">
            <v>0</v>
          </cell>
          <cell r="K244">
            <v>30380.000000000022</v>
          </cell>
          <cell r="L244">
            <v>0</v>
          </cell>
          <cell r="M244">
            <v>53299.999999999905</v>
          </cell>
          <cell r="N244">
            <v>0</v>
          </cell>
          <cell r="O244">
            <v>4935</v>
          </cell>
          <cell r="P244">
            <v>5415.0000000000009</v>
          </cell>
          <cell r="Q244">
            <v>444.99999999999926</v>
          </cell>
          <cell r="R244">
            <v>4364.9999999999927</v>
          </cell>
          <cell r="S244">
            <v>6695.0000000000064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11295.922330097095</v>
          </cell>
          <cell r="AB244">
            <v>0</v>
          </cell>
          <cell r="AC244">
            <v>104755.77204466696</v>
          </cell>
          <cell r="AD244">
            <v>0</v>
          </cell>
          <cell r="AE244">
            <v>2035.1999999999971</v>
          </cell>
          <cell r="AF244">
            <v>0</v>
          </cell>
          <cell r="AG244">
            <v>134400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1254527.9069939358</v>
          </cell>
          <cell r="AU244">
            <v>223621.89437476394</v>
          </cell>
          <cell r="AV244">
            <v>143346.17600000001</v>
          </cell>
          <cell r="AW244">
            <v>0</v>
          </cell>
          <cell r="AX244">
            <v>1621495.9773686999</v>
          </cell>
          <cell r="AY244">
            <v>1612549.8013686999</v>
          </cell>
          <cell r="AZ244">
            <v>4610</v>
          </cell>
          <cell r="BA244">
            <v>1604280</v>
          </cell>
          <cell r="BB244">
            <v>0</v>
          </cell>
          <cell r="BC244">
            <v>0</v>
          </cell>
          <cell r="BD244">
            <v>1621495.9773686999</v>
          </cell>
          <cell r="BE244">
            <v>1621495.9773686999</v>
          </cell>
          <cell r="BF244">
            <v>0</v>
          </cell>
          <cell r="BG244">
            <v>1613226.176</v>
          </cell>
          <cell r="BH244">
            <v>1469880</v>
          </cell>
          <cell r="BI244">
            <v>1478149.8013686999</v>
          </cell>
          <cell r="BJ244">
            <v>4247.5569004847694</v>
          </cell>
          <cell r="BK244">
            <v>4174.9614971264373</v>
          </cell>
          <cell r="BL244">
            <v>1.738828092385963E-2</v>
          </cell>
          <cell r="BM244">
            <v>0</v>
          </cell>
          <cell r="BN244">
            <v>0</v>
          </cell>
          <cell r="BO244">
            <v>1621495.9773686999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176643.29724914613</v>
          </cell>
          <cell r="I245">
            <v>0</v>
          </cell>
          <cell r="J245">
            <v>0</v>
          </cell>
          <cell r="K245">
            <v>3430.0000000000032</v>
          </cell>
          <cell r="L245">
            <v>0</v>
          </cell>
          <cell r="M245">
            <v>5740.0000000000055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1410.243902439026</v>
          </cell>
          <cell r="AB245">
            <v>0</v>
          </cell>
          <cell r="AC245">
            <v>15287.999999999989</v>
          </cell>
          <cell r="AD245">
            <v>0</v>
          </cell>
          <cell r="AE245">
            <v>2937.6000000000122</v>
          </cell>
          <cell r="AF245">
            <v>0</v>
          </cell>
          <cell r="AG245">
            <v>134400</v>
          </cell>
          <cell r="AH245">
            <v>32832.500000000007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176643.29724914613</v>
          </cell>
          <cell r="AU245">
            <v>28805.843902439039</v>
          </cell>
          <cell r="AV245">
            <v>172392.35920000001</v>
          </cell>
          <cell r="AW245">
            <v>0</v>
          </cell>
          <cell r="AX245">
            <v>377841.50035158516</v>
          </cell>
          <cell r="AY245">
            <v>372681.64115158515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377841.50035158516</v>
          </cell>
          <cell r="BE245">
            <v>377841.50035158516</v>
          </cell>
          <cell r="BF245">
            <v>0</v>
          </cell>
          <cell r="BG245">
            <v>231049.85920000001</v>
          </cell>
          <cell r="BH245">
            <v>58657.500000000007</v>
          </cell>
          <cell r="BI245">
            <v>205449.14115158515</v>
          </cell>
          <cell r="BJ245">
            <v>4192.8396153384729</v>
          </cell>
          <cell r="BK245">
            <v>3347.0532795918371</v>
          </cell>
          <cell r="BL245">
            <v>0.25269580884884418</v>
          </cell>
          <cell r="BM245">
            <v>0</v>
          </cell>
          <cell r="BN245">
            <v>0</v>
          </cell>
          <cell r="BO245">
            <v>377841.50035158516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223507.8454989196</v>
          </cell>
          <cell r="I246">
            <v>0</v>
          </cell>
          <cell r="J246">
            <v>0</v>
          </cell>
          <cell r="K246">
            <v>2450.0000000000009</v>
          </cell>
          <cell r="L246">
            <v>0</v>
          </cell>
          <cell r="M246">
            <v>5740.00000000002</v>
          </cell>
          <cell r="N246">
            <v>0</v>
          </cell>
          <cell r="O246">
            <v>234.99999999999974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12016.727272727268</v>
          </cell>
          <cell r="AD246">
            <v>0</v>
          </cell>
          <cell r="AE246">
            <v>1228.8000000000018</v>
          </cell>
          <cell r="AF246">
            <v>0</v>
          </cell>
          <cell r="AG246">
            <v>134400</v>
          </cell>
          <cell r="AH246">
            <v>57100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223507.8454989196</v>
          </cell>
          <cell r="AU246">
            <v>21670.52727272729</v>
          </cell>
          <cell r="AV246">
            <v>200430.51199999999</v>
          </cell>
          <cell r="AW246">
            <v>0</v>
          </cell>
          <cell r="AX246">
            <v>445608.88477164687</v>
          </cell>
          <cell r="AY246">
            <v>436678.37277164689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445608.88477164687</v>
          </cell>
          <cell r="BE246">
            <v>445608.88477164687</v>
          </cell>
          <cell r="BF246">
            <v>0</v>
          </cell>
          <cell r="BG246">
            <v>294750.51199999999</v>
          </cell>
          <cell r="BH246">
            <v>94319.999999999985</v>
          </cell>
          <cell r="BI246">
            <v>245178.37277164689</v>
          </cell>
          <cell r="BJ246">
            <v>3954.4898834136593</v>
          </cell>
          <cell r="BK246">
            <v>2760.1918693548387</v>
          </cell>
          <cell r="BL246">
            <v>0.43268659230489409</v>
          </cell>
          <cell r="BM246">
            <v>0</v>
          </cell>
          <cell r="BN246">
            <v>0</v>
          </cell>
          <cell r="BO246">
            <v>445608.88477164687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219902.88024893703</v>
          </cell>
          <cell r="I247">
            <v>0</v>
          </cell>
          <cell r="J247">
            <v>0</v>
          </cell>
          <cell r="K247">
            <v>2939.9999999999995</v>
          </cell>
          <cell r="L247">
            <v>0</v>
          </cell>
          <cell r="M247">
            <v>4919.9999999999991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666.48148148148073</v>
          </cell>
          <cell r="AB247">
            <v>0</v>
          </cell>
          <cell r="AC247">
            <v>8396.4705882352955</v>
          </cell>
          <cell r="AD247">
            <v>0</v>
          </cell>
          <cell r="AE247">
            <v>2246.3999999999992</v>
          </cell>
          <cell r="AF247">
            <v>0</v>
          </cell>
          <cell r="AG247">
            <v>134400</v>
          </cell>
          <cell r="AH247">
            <v>57100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219902.88024893703</v>
          </cell>
          <cell r="AU247">
            <v>19169.352069716773</v>
          </cell>
          <cell r="AV247">
            <v>194085.6</v>
          </cell>
          <cell r="AW247">
            <v>0</v>
          </cell>
          <cell r="AX247">
            <v>433157.83231865382</v>
          </cell>
          <cell r="AY247">
            <v>430572.23231865384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433157.83231865382</v>
          </cell>
          <cell r="BE247">
            <v>433157.83231865382</v>
          </cell>
          <cell r="BF247">
            <v>0</v>
          </cell>
          <cell r="BG247">
            <v>283795.59999999998</v>
          </cell>
          <cell r="BH247">
            <v>89709.999999999971</v>
          </cell>
          <cell r="BI247">
            <v>239072.23231865381</v>
          </cell>
          <cell r="BJ247">
            <v>3919.2169232566198</v>
          </cell>
          <cell r="BK247">
            <v>2889.804249180328</v>
          </cell>
          <cell r="BL247">
            <v>0.35622228542583018</v>
          </cell>
          <cell r="BM247">
            <v>0</v>
          </cell>
          <cell r="BN247">
            <v>0</v>
          </cell>
          <cell r="BO247">
            <v>433157.83231865382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706573.1889965845</v>
          </cell>
          <cell r="I248">
            <v>0</v>
          </cell>
          <cell r="J248">
            <v>0</v>
          </cell>
          <cell r="K248">
            <v>23519.999999999956</v>
          </cell>
          <cell r="L248">
            <v>0</v>
          </cell>
          <cell r="M248">
            <v>39359.999999999927</v>
          </cell>
          <cell r="N248">
            <v>0</v>
          </cell>
          <cell r="O248">
            <v>944.82051282051214</v>
          </cell>
          <cell r="P248">
            <v>572.92307692307929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6607.9999999999955</v>
          </cell>
          <cell r="AB248">
            <v>0</v>
          </cell>
          <cell r="AC248">
            <v>62779.03614457832</v>
          </cell>
          <cell r="AD248">
            <v>0</v>
          </cell>
          <cell r="AE248">
            <v>0</v>
          </cell>
          <cell r="AF248">
            <v>0</v>
          </cell>
          <cell r="AG248">
            <v>134400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706573.1889965845</v>
          </cell>
          <cell r="AU248">
            <v>133784.77973432181</v>
          </cell>
          <cell r="AV248">
            <v>138045.696</v>
          </cell>
          <cell r="AW248">
            <v>0</v>
          </cell>
          <cell r="AX248">
            <v>978403.66473090625</v>
          </cell>
          <cell r="AY248">
            <v>974757.96873090626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978403.66473090625</v>
          </cell>
          <cell r="BE248">
            <v>978403.66473090637</v>
          </cell>
          <cell r="BF248">
            <v>0</v>
          </cell>
          <cell r="BG248">
            <v>907205.696</v>
          </cell>
          <cell r="BH248">
            <v>769160</v>
          </cell>
          <cell r="BI248">
            <v>840357.96873090626</v>
          </cell>
          <cell r="BJ248">
            <v>4287.5406567903383</v>
          </cell>
          <cell r="BK248">
            <v>4175.9579923469391</v>
          </cell>
          <cell r="BL248">
            <v>2.6720255483386302E-2</v>
          </cell>
          <cell r="BM248">
            <v>0</v>
          </cell>
          <cell r="BN248">
            <v>0</v>
          </cell>
          <cell r="BO248">
            <v>978403.66473090625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659708.64074681106</v>
          </cell>
          <cell r="I249">
            <v>0</v>
          </cell>
          <cell r="J249">
            <v>0</v>
          </cell>
          <cell r="K249">
            <v>45079.999999999956</v>
          </cell>
          <cell r="L249">
            <v>0</v>
          </cell>
          <cell r="M249">
            <v>78719.999999999971</v>
          </cell>
          <cell r="N249">
            <v>0</v>
          </cell>
          <cell r="O249">
            <v>472.58241758241809</v>
          </cell>
          <cell r="P249">
            <v>21779.010989011011</v>
          </cell>
          <cell r="Q249">
            <v>1342.3351648351661</v>
          </cell>
          <cell r="R249">
            <v>34136.538461538497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7669.9999999999982</v>
          </cell>
          <cell r="AB249">
            <v>0</v>
          </cell>
          <cell r="AC249">
            <v>80921.965317919137</v>
          </cell>
          <cell r="AD249">
            <v>0</v>
          </cell>
          <cell r="AE249">
            <v>979.20000000000346</v>
          </cell>
          <cell r="AF249">
            <v>0</v>
          </cell>
          <cell r="AG249">
            <v>134400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659708.64074681106</v>
          </cell>
          <cell r="AU249">
            <v>271101.63235088618</v>
          </cell>
          <cell r="AV249">
            <v>138045.696</v>
          </cell>
          <cell r="AW249">
            <v>0</v>
          </cell>
          <cell r="AX249">
            <v>1068855.9690976972</v>
          </cell>
          <cell r="AY249">
            <v>1065210.2730976972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1068855.9690976972</v>
          </cell>
          <cell r="BE249">
            <v>1068855.9690976972</v>
          </cell>
          <cell r="BF249">
            <v>0</v>
          </cell>
          <cell r="BG249">
            <v>847275.696</v>
          </cell>
          <cell r="BH249">
            <v>709230</v>
          </cell>
          <cell r="BI249">
            <v>930810.27309769718</v>
          </cell>
          <cell r="BJ249">
            <v>5086.3949349600935</v>
          </cell>
          <cell r="BK249">
            <v>4909.9321245901638</v>
          </cell>
          <cell r="BL249">
            <v>3.5939969411422197E-2</v>
          </cell>
          <cell r="BM249">
            <v>0</v>
          </cell>
          <cell r="BN249">
            <v>0</v>
          </cell>
          <cell r="BO249">
            <v>1068855.9690976972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868796.62524580036</v>
          </cell>
          <cell r="I250">
            <v>0</v>
          </cell>
          <cell r="J250">
            <v>0</v>
          </cell>
          <cell r="K250">
            <v>20090.000000000022</v>
          </cell>
          <cell r="L250">
            <v>0</v>
          </cell>
          <cell r="M250">
            <v>35260.000000000036</v>
          </cell>
          <cell r="N250">
            <v>0</v>
          </cell>
          <cell r="O250">
            <v>1895.7322175732195</v>
          </cell>
          <cell r="P250">
            <v>2586.4644351464449</v>
          </cell>
          <cell r="Q250">
            <v>4038.5146443514664</v>
          </cell>
          <cell r="R250">
            <v>3423.4100418410053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8849.9999999999945</v>
          </cell>
          <cell r="AB250">
            <v>0</v>
          </cell>
          <cell r="AC250">
            <v>85408.219547623943</v>
          </cell>
          <cell r="AD250">
            <v>0</v>
          </cell>
          <cell r="AE250">
            <v>0</v>
          </cell>
          <cell r="AF250">
            <v>0</v>
          </cell>
          <cell r="AG250">
            <v>134400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868796.62524580036</v>
          </cell>
          <cell r="AU250">
            <v>161552.34088653614</v>
          </cell>
          <cell r="AV250">
            <v>140708.864</v>
          </cell>
          <cell r="AW250">
            <v>0</v>
          </cell>
          <cell r="AX250">
            <v>1171057.8301323366</v>
          </cell>
          <cell r="AY250">
            <v>1164748.9661323365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1171057.8301323366</v>
          </cell>
          <cell r="BE250">
            <v>1171057.8301323364</v>
          </cell>
          <cell r="BF250">
            <v>0</v>
          </cell>
          <cell r="BG250">
            <v>1117318.8640000001</v>
          </cell>
          <cell r="BH250">
            <v>976610.00000000012</v>
          </cell>
          <cell r="BI250">
            <v>1030348.9661323366</v>
          </cell>
          <cell r="BJ250">
            <v>4275.3069134121852</v>
          </cell>
          <cell r="BK250">
            <v>4123.158602489626</v>
          </cell>
          <cell r="BL250">
            <v>3.6900911556176787E-2</v>
          </cell>
          <cell r="BM250">
            <v>0</v>
          </cell>
          <cell r="BN250">
            <v>0</v>
          </cell>
          <cell r="BO250">
            <v>1171057.8301323366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1070674.6792448245</v>
          </cell>
          <cell r="I251">
            <v>0</v>
          </cell>
          <cell r="J251">
            <v>0</v>
          </cell>
          <cell r="K251">
            <v>46060.000000000073</v>
          </cell>
          <cell r="L251">
            <v>0</v>
          </cell>
          <cell r="M251">
            <v>78719.999999999942</v>
          </cell>
          <cell r="N251">
            <v>0</v>
          </cell>
          <cell r="O251">
            <v>7073.817567567542</v>
          </cell>
          <cell r="P251">
            <v>6005.2195945945914</v>
          </cell>
          <cell r="Q251">
            <v>15181.114864864883</v>
          </cell>
          <cell r="R251">
            <v>6326.3006756756731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53120.905511811092</v>
          </cell>
          <cell r="AB251">
            <v>0</v>
          </cell>
          <cell r="AC251">
            <v>100502.04216664789</v>
          </cell>
          <cell r="AD251">
            <v>0</v>
          </cell>
          <cell r="AE251">
            <v>0</v>
          </cell>
          <cell r="AF251">
            <v>0</v>
          </cell>
          <cell r="AG251">
            <v>134400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1070674.6792448245</v>
          </cell>
          <cell r="AU251">
            <v>312989.40038116166</v>
          </cell>
          <cell r="AV251">
            <v>138588.67199999999</v>
          </cell>
          <cell r="AW251">
            <v>0</v>
          </cell>
          <cell r="AX251">
            <v>1522252.7516259861</v>
          </cell>
          <cell r="AY251">
            <v>1518064.0796259861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1522252.7516259861</v>
          </cell>
          <cell r="BE251">
            <v>1522252.7516259863</v>
          </cell>
          <cell r="BF251">
            <v>0</v>
          </cell>
          <cell r="BG251">
            <v>1373358.672</v>
          </cell>
          <cell r="BH251">
            <v>1234770</v>
          </cell>
          <cell r="BI251">
            <v>1383664.0796259861</v>
          </cell>
          <cell r="BJ251">
            <v>4658.8016149023097</v>
          </cell>
          <cell r="BK251">
            <v>4464.0040239057234</v>
          </cell>
          <cell r="BL251">
            <v>4.363741384492538E-2</v>
          </cell>
          <cell r="BM251">
            <v>0</v>
          </cell>
          <cell r="BN251">
            <v>0</v>
          </cell>
          <cell r="BO251">
            <v>1522252.7516259861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90124.131249564351</v>
          </cell>
          <cell r="I252">
            <v>0</v>
          </cell>
          <cell r="J252">
            <v>0</v>
          </cell>
          <cell r="K252">
            <v>2940</v>
          </cell>
          <cell r="L252">
            <v>0</v>
          </cell>
          <cell r="M252">
            <v>4920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670.45454545454606</v>
          </cell>
          <cell r="AB252">
            <v>0</v>
          </cell>
          <cell r="AC252">
            <v>9838.636363636364</v>
          </cell>
          <cell r="AD252">
            <v>0</v>
          </cell>
          <cell r="AE252">
            <v>2400</v>
          </cell>
          <cell r="AF252">
            <v>0</v>
          </cell>
          <cell r="AG252">
            <v>134400</v>
          </cell>
          <cell r="AH252">
            <v>57100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90124.131249564351</v>
          </cell>
          <cell r="AU252">
            <v>20769.090909090912</v>
          </cell>
          <cell r="AV252">
            <v>193015.16159999999</v>
          </cell>
          <cell r="AW252">
            <v>0</v>
          </cell>
          <cell r="AX252">
            <v>303908.38375865528</v>
          </cell>
          <cell r="AY252">
            <v>302393.22215865529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303908.38375865528</v>
          </cell>
          <cell r="BE252">
            <v>303908.38375865528</v>
          </cell>
          <cell r="BF252">
            <v>0</v>
          </cell>
          <cell r="BG252">
            <v>116765.16160000001</v>
          </cell>
          <cell r="BH252">
            <v>-76250</v>
          </cell>
          <cell r="BI252">
            <v>110893.22215865528</v>
          </cell>
          <cell r="BJ252">
            <v>4435.7288863462109</v>
          </cell>
          <cell r="BK252">
            <v>3483.5984960000005</v>
          </cell>
          <cell r="BL252">
            <v>0.27331806218181642</v>
          </cell>
          <cell r="BM252">
            <v>0</v>
          </cell>
          <cell r="BN252">
            <v>0</v>
          </cell>
          <cell r="BO252">
            <v>303908.38375865528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360496.5249982574</v>
          </cell>
          <cell r="I253">
            <v>0</v>
          </cell>
          <cell r="J253">
            <v>0</v>
          </cell>
          <cell r="K253">
            <v>2450</v>
          </cell>
          <cell r="L253">
            <v>0</v>
          </cell>
          <cell r="M253">
            <v>4920</v>
          </cell>
          <cell r="N253">
            <v>0</v>
          </cell>
          <cell r="O253">
            <v>2350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19318.604651162808</v>
          </cell>
          <cell r="AD253">
            <v>0</v>
          </cell>
          <cell r="AE253">
            <v>0</v>
          </cell>
          <cell r="AF253">
            <v>0</v>
          </cell>
          <cell r="AG253">
            <v>134400</v>
          </cell>
          <cell r="AH253">
            <v>37965.020026702259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360496.5249982574</v>
          </cell>
          <cell r="AU253">
            <v>29038.604651162808</v>
          </cell>
          <cell r="AV253">
            <v>173233.78162670226</v>
          </cell>
          <cell r="AW253">
            <v>0</v>
          </cell>
          <cell r="AX253">
            <v>562768.91127612244</v>
          </cell>
          <cell r="AY253">
            <v>561900.14967612247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562768.91127612244</v>
          </cell>
          <cell r="BE253">
            <v>562768.91127612244</v>
          </cell>
          <cell r="BF253">
            <v>0</v>
          </cell>
          <cell r="BG253">
            <v>461868.76160000003</v>
          </cell>
          <cell r="BH253">
            <v>288634.97997329774</v>
          </cell>
          <cell r="BI253">
            <v>389535.12964942015</v>
          </cell>
          <cell r="BJ253">
            <v>3895.3512964942015</v>
          </cell>
          <cell r="BK253">
            <v>3291.3247607329772</v>
          </cell>
          <cell r="BL253">
            <v>0.18352079471692964</v>
          </cell>
          <cell r="BM253">
            <v>0</v>
          </cell>
          <cell r="BN253">
            <v>0</v>
          </cell>
          <cell r="BO253">
            <v>562768.91127612244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724598.01524649747</v>
          </cell>
          <cell r="I254">
            <v>0</v>
          </cell>
          <cell r="J254">
            <v>0</v>
          </cell>
          <cell r="K254">
            <v>12249.999999999969</v>
          </cell>
          <cell r="L254">
            <v>0</v>
          </cell>
          <cell r="M254">
            <v>22139.999999999964</v>
          </cell>
          <cell r="N254">
            <v>0</v>
          </cell>
          <cell r="O254">
            <v>12817.537688442211</v>
          </cell>
          <cell r="P254">
            <v>575.72864321608006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2044.6551724137898</v>
          </cell>
          <cell r="AB254">
            <v>0</v>
          </cell>
          <cell r="AC254">
            <v>58454.6120689655</v>
          </cell>
          <cell r="AD254">
            <v>0</v>
          </cell>
          <cell r="AE254">
            <v>0</v>
          </cell>
          <cell r="AF254">
            <v>0</v>
          </cell>
          <cell r="AG254">
            <v>134400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724598.01524649747</v>
          </cell>
          <cell r="AU254">
            <v>108282.53357303751</v>
          </cell>
          <cell r="AV254">
            <v>137140.736</v>
          </cell>
          <cell r="AW254">
            <v>0</v>
          </cell>
          <cell r="AX254">
            <v>970021.28481953498</v>
          </cell>
          <cell r="AY254">
            <v>967280.54881953495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970021.28481953498</v>
          </cell>
          <cell r="BE254">
            <v>970021.28481953498</v>
          </cell>
          <cell r="BF254">
            <v>0</v>
          </cell>
          <cell r="BG254">
            <v>929350.73600000003</v>
          </cell>
          <cell r="BH254">
            <v>792210</v>
          </cell>
          <cell r="BI254">
            <v>832880.54881953495</v>
          </cell>
          <cell r="BJ254">
            <v>4143.6843224852482</v>
          </cell>
          <cell r="BK254">
            <v>3994.8754955223881</v>
          </cell>
          <cell r="BL254">
            <v>3.7249928597186795E-2</v>
          </cell>
          <cell r="BM254">
            <v>0</v>
          </cell>
          <cell r="BN254">
            <v>0</v>
          </cell>
          <cell r="BO254">
            <v>970021.28481953498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886821.45149571332</v>
          </cell>
          <cell r="I255">
            <v>0</v>
          </cell>
          <cell r="J255">
            <v>0</v>
          </cell>
          <cell r="K255">
            <v>9310.0000000000018</v>
          </cell>
          <cell r="L255">
            <v>0</v>
          </cell>
          <cell r="M255">
            <v>15580.000000000004</v>
          </cell>
          <cell r="N255">
            <v>0</v>
          </cell>
          <cell r="O255">
            <v>235.95918367346908</v>
          </cell>
          <cell r="P255">
            <v>572.32653061224494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9794.7239263803658</v>
          </cell>
          <cell r="AB255">
            <v>0</v>
          </cell>
          <cell r="AC255">
            <v>104632.53597844156</v>
          </cell>
          <cell r="AD255">
            <v>0</v>
          </cell>
          <cell r="AE255">
            <v>0</v>
          </cell>
          <cell r="AF255">
            <v>0</v>
          </cell>
          <cell r="AG255">
            <v>134400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886821.45149571332</v>
          </cell>
          <cell r="AU255">
            <v>140125.54561910767</v>
          </cell>
          <cell r="AV255">
            <v>140243.45600000001</v>
          </cell>
          <cell r="AW255">
            <v>0</v>
          </cell>
          <cell r="AX255">
            <v>1167190.4531148211</v>
          </cell>
          <cell r="AY255">
            <v>1161346.9971148211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1167190.4531148211</v>
          </cell>
          <cell r="BE255">
            <v>1167190.4531148211</v>
          </cell>
          <cell r="BF255">
            <v>0</v>
          </cell>
          <cell r="BG255">
            <v>1139903.456</v>
          </cell>
          <cell r="BH255">
            <v>999660</v>
          </cell>
          <cell r="BI255">
            <v>1026946.9971148211</v>
          </cell>
          <cell r="BJ255">
            <v>4174.5812890846382</v>
          </cell>
          <cell r="BK255">
            <v>4057.5063723577232</v>
          </cell>
          <cell r="BL255">
            <v>2.8853908283299999E-2</v>
          </cell>
          <cell r="BM255">
            <v>0</v>
          </cell>
          <cell r="BN255">
            <v>0</v>
          </cell>
          <cell r="BO255">
            <v>1167190.4531148211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310027.01149850141</v>
          </cell>
          <cell r="I256">
            <v>0</v>
          </cell>
          <cell r="J256">
            <v>0</v>
          </cell>
          <cell r="K256">
            <v>8819.9999999999854</v>
          </cell>
          <cell r="L256">
            <v>0</v>
          </cell>
          <cell r="M256">
            <v>15580.000000000035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30169.003378378384</v>
          </cell>
          <cell r="AD256">
            <v>0</v>
          </cell>
          <cell r="AE256">
            <v>3686.4000000000269</v>
          </cell>
          <cell r="AF256">
            <v>0</v>
          </cell>
          <cell r="AG256">
            <v>134400</v>
          </cell>
          <cell r="AH256">
            <v>48637.917222963944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310027.01149850141</v>
          </cell>
          <cell r="AU256">
            <v>58255.403378378425</v>
          </cell>
          <cell r="AV256">
            <v>185158.10922296395</v>
          </cell>
          <cell r="AW256">
            <v>0</v>
          </cell>
          <cell r="AX256">
            <v>553440.52409984381</v>
          </cell>
          <cell r="AY256">
            <v>551320.33209984377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553440.52409984381</v>
          </cell>
          <cell r="BE256">
            <v>553440.52409984381</v>
          </cell>
          <cell r="BF256">
            <v>0</v>
          </cell>
          <cell r="BG256">
            <v>398580.19199999998</v>
          </cell>
          <cell r="BH256">
            <v>213422.08277703603</v>
          </cell>
          <cell r="BI256">
            <v>368282.41487687989</v>
          </cell>
          <cell r="BJ256">
            <v>4282.3536613590686</v>
          </cell>
          <cell r="BK256">
            <v>3317.3860125236752</v>
          </cell>
          <cell r="BL256">
            <v>0.29088193089151598</v>
          </cell>
          <cell r="BM256">
            <v>0</v>
          </cell>
          <cell r="BN256">
            <v>0</v>
          </cell>
          <cell r="BO256">
            <v>553440.52409984381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504695.13499756041</v>
          </cell>
          <cell r="I257">
            <v>0</v>
          </cell>
          <cell r="J257">
            <v>0</v>
          </cell>
          <cell r="K257">
            <v>33810.000000000007</v>
          </cell>
          <cell r="L257">
            <v>0</v>
          </cell>
          <cell r="M257">
            <v>56580.000000000015</v>
          </cell>
          <cell r="N257">
            <v>0</v>
          </cell>
          <cell r="O257">
            <v>234.99999999999989</v>
          </cell>
          <cell r="P257">
            <v>14819.999999999984</v>
          </cell>
          <cell r="Q257">
            <v>444.99999999999983</v>
          </cell>
          <cell r="R257">
            <v>24249.999999999989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29152.941176470569</v>
          </cell>
          <cell r="AB257">
            <v>0</v>
          </cell>
          <cell r="AC257">
            <v>74116.83464663128</v>
          </cell>
          <cell r="AD257">
            <v>0</v>
          </cell>
          <cell r="AE257">
            <v>0</v>
          </cell>
          <cell r="AF257">
            <v>0</v>
          </cell>
          <cell r="AG257">
            <v>134400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504695.13499756041</v>
          </cell>
          <cell r="AU257">
            <v>233409.77582310187</v>
          </cell>
          <cell r="AV257">
            <v>137787.136</v>
          </cell>
          <cell r="AW257">
            <v>0</v>
          </cell>
          <cell r="AX257">
            <v>875892.04682066222</v>
          </cell>
          <cell r="AY257">
            <v>872504.91082066216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875892.04682066222</v>
          </cell>
          <cell r="BE257">
            <v>875892.04682066222</v>
          </cell>
          <cell r="BF257">
            <v>0</v>
          </cell>
          <cell r="BG257">
            <v>648787.13600000006</v>
          </cell>
          <cell r="BH257">
            <v>511000.00000000006</v>
          </cell>
          <cell r="BI257">
            <v>738104.91082066216</v>
          </cell>
          <cell r="BJ257">
            <v>5272.1779344333008</v>
          </cell>
          <cell r="BK257">
            <v>4868.7943749999995</v>
          </cell>
          <cell r="BL257">
            <v>8.2850810357605498E-2</v>
          </cell>
          <cell r="BM257">
            <v>0</v>
          </cell>
          <cell r="BN257">
            <v>0</v>
          </cell>
          <cell r="BO257">
            <v>875892.04682066222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926476.06924552156</v>
          </cell>
          <cell r="I258">
            <v>0</v>
          </cell>
          <cell r="J258">
            <v>0</v>
          </cell>
          <cell r="K258">
            <v>35770.000000000015</v>
          </cell>
          <cell r="L258">
            <v>0</v>
          </cell>
          <cell r="M258">
            <v>63139.999999999956</v>
          </cell>
          <cell r="N258">
            <v>0</v>
          </cell>
          <cell r="O258">
            <v>14805</v>
          </cell>
          <cell r="P258">
            <v>7125.0000000000009</v>
          </cell>
          <cell r="Q258">
            <v>19134.999999999971</v>
          </cell>
          <cell r="R258">
            <v>9215.0000000000055</v>
          </cell>
          <cell r="S258">
            <v>21114.999999999989</v>
          </cell>
          <cell r="T258">
            <v>1360.0000000000009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15339.999999999958</v>
          </cell>
          <cell r="AB258">
            <v>0</v>
          </cell>
          <cell r="AC258">
            <v>99212.0390625</v>
          </cell>
          <cell r="AD258">
            <v>0</v>
          </cell>
          <cell r="AE258">
            <v>0</v>
          </cell>
          <cell r="AF258">
            <v>0</v>
          </cell>
          <cell r="AG258">
            <v>134400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926476.06924552156</v>
          </cell>
          <cell r="AU258">
            <v>286217.03906249988</v>
          </cell>
          <cell r="AV258">
            <v>138898.94399999999</v>
          </cell>
          <cell r="AW258">
            <v>0</v>
          </cell>
          <cell r="AX258">
            <v>1351592.0523080213</v>
          </cell>
          <cell r="AY258">
            <v>1347093.1083080214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1351592.0523080213</v>
          </cell>
          <cell r="BE258">
            <v>1351592.0523080213</v>
          </cell>
          <cell r="BF258">
            <v>0</v>
          </cell>
          <cell r="BG258">
            <v>1189268.9439999999</v>
          </cell>
          <cell r="BH258">
            <v>1050370</v>
          </cell>
          <cell r="BI258">
            <v>1212693.1083080214</v>
          </cell>
          <cell r="BJ258">
            <v>4718.6502268794611</v>
          </cell>
          <cell r="BK258">
            <v>4586.0665229571987</v>
          </cell>
          <cell r="BL258">
            <v>2.8910113549065895E-2</v>
          </cell>
          <cell r="BM258">
            <v>0</v>
          </cell>
          <cell r="BN258">
            <v>0</v>
          </cell>
          <cell r="BO258">
            <v>1351592.0523080213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270372.39374869305</v>
          </cell>
          <cell r="I259">
            <v>0</v>
          </cell>
          <cell r="J259">
            <v>0</v>
          </cell>
          <cell r="K259">
            <v>7839.9999999999873</v>
          </cell>
          <cell r="L259">
            <v>0</v>
          </cell>
          <cell r="M259">
            <v>14760</v>
          </cell>
          <cell r="N259">
            <v>0</v>
          </cell>
          <cell r="O259">
            <v>0</v>
          </cell>
          <cell r="P259">
            <v>577.70270270270214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804.5454545454553</v>
          </cell>
          <cell r="AB259">
            <v>0</v>
          </cell>
          <cell r="AC259">
            <v>23676.125743415458</v>
          </cell>
          <cell r="AD259">
            <v>0</v>
          </cell>
          <cell r="AE259">
            <v>0</v>
          </cell>
          <cell r="AF259">
            <v>0</v>
          </cell>
          <cell r="AG259">
            <v>134400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270372.39374869305</v>
          </cell>
          <cell r="AU259">
            <v>47658.373900663602</v>
          </cell>
          <cell r="AV259">
            <v>137037.31200000001</v>
          </cell>
          <cell r="AW259">
            <v>0</v>
          </cell>
          <cell r="AX259">
            <v>455068.07964935666</v>
          </cell>
          <cell r="AY259">
            <v>452430.76764935668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455068.07964935666</v>
          </cell>
          <cell r="BE259">
            <v>455068.07964935666</v>
          </cell>
          <cell r="BF259">
            <v>0</v>
          </cell>
          <cell r="BG259">
            <v>348387.31199999998</v>
          </cell>
          <cell r="BH259">
            <v>211349.99999999997</v>
          </cell>
          <cell r="BI259">
            <v>318030.76764935668</v>
          </cell>
          <cell r="BJ259">
            <v>4240.4102353247554</v>
          </cell>
          <cell r="BK259">
            <v>4017.683265333334</v>
          </cell>
          <cell r="BL259">
            <v>5.5436667174146297E-2</v>
          </cell>
          <cell r="BM259">
            <v>0</v>
          </cell>
          <cell r="BN259">
            <v>0</v>
          </cell>
          <cell r="BO259">
            <v>455068.07964935666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717388.08474653226</v>
          </cell>
          <cell r="I260">
            <v>0</v>
          </cell>
          <cell r="J260">
            <v>0</v>
          </cell>
          <cell r="K260">
            <v>30869.999999999971</v>
          </cell>
          <cell r="L260">
            <v>0</v>
          </cell>
          <cell r="M260">
            <v>52479.999999999993</v>
          </cell>
          <cell r="N260">
            <v>0</v>
          </cell>
          <cell r="O260">
            <v>15115.959595959584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13569.999999999978</v>
          </cell>
          <cell r="AB260">
            <v>0</v>
          </cell>
          <cell r="AC260">
            <v>99572.585067319393</v>
          </cell>
          <cell r="AD260">
            <v>0</v>
          </cell>
          <cell r="AE260">
            <v>0</v>
          </cell>
          <cell r="AF260">
            <v>0</v>
          </cell>
          <cell r="AG260">
            <v>134400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717388.08474653226</v>
          </cell>
          <cell r="AU260">
            <v>211608.54466327894</v>
          </cell>
          <cell r="AV260">
            <v>138355.96799999999</v>
          </cell>
          <cell r="AW260">
            <v>0</v>
          </cell>
          <cell r="AX260">
            <v>1067352.5974098113</v>
          </cell>
          <cell r="AY260">
            <v>1063396.6294098112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1067352.5974098113</v>
          </cell>
          <cell r="BE260">
            <v>1067352.5974098113</v>
          </cell>
          <cell r="BF260">
            <v>0</v>
          </cell>
          <cell r="BG260">
            <v>921345.96799999999</v>
          </cell>
          <cell r="BH260">
            <v>782990</v>
          </cell>
          <cell r="BI260">
            <v>928996.62940981134</v>
          </cell>
          <cell r="BJ260">
            <v>4668.324770903575</v>
          </cell>
          <cell r="BK260">
            <v>4436.3795778894473</v>
          </cell>
          <cell r="BL260">
            <v>5.2282540062650075E-2</v>
          </cell>
          <cell r="BM260">
            <v>0</v>
          </cell>
          <cell r="BN260">
            <v>0</v>
          </cell>
          <cell r="BO260">
            <v>1067352.5974098113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97334.061749529501</v>
          </cell>
          <cell r="I261">
            <v>0</v>
          </cell>
          <cell r="J261">
            <v>0</v>
          </cell>
          <cell r="K261">
            <v>2449.9999999999977</v>
          </cell>
          <cell r="L261">
            <v>0</v>
          </cell>
          <cell r="M261">
            <v>4099.9999999999964</v>
          </cell>
          <cell r="N261">
            <v>0</v>
          </cell>
          <cell r="O261">
            <v>488.07692307692292</v>
          </cell>
          <cell r="P261">
            <v>1183.8461538461549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692.60869565217376</v>
          </cell>
          <cell r="AB261">
            <v>0</v>
          </cell>
          <cell r="AC261">
            <v>8615.4545454545423</v>
          </cell>
          <cell r="AD261">
            <v>0</v>
          </cell>
          <cell r="AE261">
            <v>4204.7999999999938</v>
          </cell>
          <cell r="AF261">
            <v>0</v>
          </cell>
          <cell r="AG261">
            <v>134400</v>
          </cell>
          <cell r="AH261">
            <v>57100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97334.061749529501</v>
          </cell>
          <cell r="AU261">
            <v>21734.786318029786</v>
          </cell>
          <cell r="AV261">
            <v>192067.68059999999</v>
          </cell>
          <cell r="AW261">
            <v>0</v>
          </cell>
          <cell r="AX261">
            <v>311136.52866755927</v>
          </cell>
          <cell r="AY261">
            <v>310568.84806755924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311136.52866755927</v>
          </cell>
          <cell r="BE261">
            <v>311136.52866755927</v>
          </cell>
          <cell r="BF261">
            <v>0</v>
          </cell>
          <cell r="BG261">
            <v>125037.68060000001</v>
          </cell>
          <cell r="BH261">
            <v>-67030</v>
          </cell>
          <cell r="BI261">
            <v>119068.84806755926</v>
          </cell>
          <cell r="BJ261">
            <v>4409.9573358355283</v>
          </cell>
          <cell r="BK261">
            <v>3540.9158074074076</v>
          </cell>
          <cell r="BL261">
            <v>0.24542846418718345</v>
          </cell>
          <cell r="BM261">
            <v>0</v>
          </cell>
          <cell r="BN261">
            <v>0</v>
          </cell>
          <cell r="BO261">
            <v>311136.52866755927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876006.55574576557</v>
          </cell>
          <cell r="I262">
            <v>0</v>
          </cell>
          <cell r="J262">
            <v>0</v>
          </cell>
          <cell r="K262">
            <v>18318.461538461557</v>
          </cell>
          <cell r="L262">
            <v>0</v>
          </cell>
          <cell r="M262">
            <v>31613.365384615354</v>
          </cell>
          <cell r="N262">
            <v>0</v>
          </cell>
          <cell r="O262">
            <v>10707.1875</v>
          </cell>
          <cell r="P262">
            <v>6659.1346153846189</v>
          </cell>
          <cell r="Q262">
            <v>3639.1586538461593</v>
          </cell>
          <cell r="R262">
            <v>9065.7692307692287</v>
          </cell>
          <cell r="S262">
            <v>4813.2692307692359</v>
          </cell>
          <cell r="T262">
            <v>794.42307692307725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26155.337837837778</v>
          </cell>
          <cell r="AB262">
            <v>0</v>
          </cell>
          <cell r="AC262">
            <v>89980.018894662222</v>
          </cell>
          <cell r="AD262">
            <v>0</v>
          </cell>
          <cell r="AE262">
            <v>583.20000000000061</v>
          </cell>
          <cell r="AF262">
            <v>0</v>
          </cell>
          <cell r="AG262">
            <v>134400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876006.55574576557</v>
          </cell>
          <cell r="AU262">
            <v>202329.32596326925</v>
          </cell>
          <cell r="AV262">
            <v>145983.48800000001</v>
          </cell>
          <cell r="AW262">
            <v>0</v>
          </cell>
          <cell r="AX262">
            <v>1224319.3697090349</v>
          </cell>
          <cell r="AY262">
            <v>1212735.881709035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1224319.3697090349</v>
          </cell>
          <cell r="BE262">
            <v>1224319.3697090349</v>
          </cell>
          <cell r="BF262">
            <v>0</v>
          </cell>
          <cell r="BG262">
            <v>1131813.4879999999</v>
          </cell>
          <cell r="BH262">
            <v>985829.99999999988</v>
          </cell>
          <cell r="BI262">
            <v>1078335.881709035</v>
          </cell>
          <cell r="BJ262">
            <v>4437.5962210248354</v>
          </cell>
          <cell r="BK262">
            <v>4325.7488925925927</v>
          </cell>
          <cell r="BL262">
            <v>2.585617686310222E-2</v>
          </cell>
          <cell r="BM262">
            <v>0</v>
          </cell>
          <cell r="BN262">
            <v>0</v>
          </cell>
          <cell r="BO262">
            <v>1224319.3697090349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526324.9264974558</v>
          </cell>
          <cell r="I263">
            <v>0</v>
          </cell>
          <cell r="J263">
            <v>0</v>
          </cell>
          <cell r="K263">
            <v>7839.99999999997</v>
          </cell>
          <cell r="L263">
            <v>0</v>
          </cell>
          <cell r="M263">
            <v>13119.999999999951</v>
          </cell>
          <cell r="N263">
            <v>0</v>
          </cell>
          <cell r="O263">
            <v>1656.3448275862063</v>
          </cell>
          <cell r="P263">
            <v>860.89655172413825</v>
          </cell>
          <cell r="Q263">
            <v>1792.275862068964</v>
          </cell>
          <cell r="R263">
            <v>976.68965517241634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26320.555555555595</v>
          </cell>
          <cell r="AB263">
            <v>0</v>
          </cell>
          <cell r="AC263">
            <v>57482.456200520195</v>
          </cell>
          <cell r="AD263">
            <v>0</v>
          </cell>
          <cell r="AE263">
            <v>0</v>
          </cell>
          <cell r="AF263">
            <v>0</v>
          </cell>
          <cell r="AG263">
            <v>134400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526324.9264974558</v>
          </cell>
          <cell r="AU263">
            <v>110049.21865262743</v>
          </cell>
          <cell r="AV263">
            <v>137554.432</v>
          </cell>
          <cell r="AW263">
            <v>0</v>
          </cell>
          <cell r="AX263">
            <v>773928.57715008326</v>
          </cell>
          <cell r="AY263">
            <v>770774.14515008323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773928.57715008326</v>
          </cell>
          <cell r="BE263">
            <v>773928.57715008338</v>
          </cell>
          <cell r="BF263">
            <v>0</v>
          </cell>
          <cell r="BG263">
            <v>676214.43200000003</v>
          </cell>
          <cell r="BH263">
            <v>538660</v>
          </cell>
          <cell r="BI263">
            <v>636374.14515008323</v>
          </cell>
          <cell r="BJ263">
            <v>4358.7270215759127</v>
          </cell>
          <cell r="BK263">
            <v>4136.552104109589</v>
          </cell>
          <cell r="BL263">
            <v>5.3710170179071828E-2</v>
          </cell>
          <cell r="BM263">
            <v>0</v>
          </cell>
          <cell r="BN263">
            <v>0</v>
          </cell>
          <cell r="BO263">
            <v>773928.57715008326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994970.40899519052</v>
          </cell>
          <cell r="I264">
            <v>0</v>
          </cell>
          <cell r="J264">
            <v>0</v>
          </cell>
          <cell r="K264">
            <v>66640.000000000029</v>
          </cell>
          <cell r="L264">
            <v>0</v>
          </cell>
          <cell r="M264">
            <v>111520.00000000004</v>
          </cell>
          <cell r="N264">
            <v>0</v>
          </cell>
          <cell r="O264">
            <v>2114.9999999999991</v>
          </cell>
          <cell r="P264">
            <v>4274.9999999999982</v>
          </cell>
          <cell r="Q264">
            <v>1779.9999999999993</v>
          </cell>
          <cell r="R264">
            <v>76630</v>
          </cell>
          <cell r="S264">
            <v>35020.000000000015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31844.266666666739</v>
          </cell>
          <cell r="AB264">
            <v>0</v>
          </cell>
          <cell r="AC264">
            <v>130821.76819407014</v>
          </cell>
          <cell r="AD264">
            <v>0</v>
          </cell>
          <cell r="AE264">
            <v>13862.399999999963</v>
          </cell>
          <cell r="AF264">
            <v>0</v>
          </cell>
          <cell r="AG264">
            <v>134400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994970.40899519052</v>
          </cell>
          <cell r="AU264">
            <v>474508.43486073689</v>
          </cell>
          <cell r="AV264">
            <v>143087.61600000001</v>
          </cell>
          <cell r="AW264">
            <v>0</v>
          </cell>
          <cell r="AX264">
            <v>1612566.4598559274</v>
          </cell>
          <cell r="AY264">
            <v>1603878.8438559275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1612566.4598559274</v>
          </cell>
          <cell r="BE264">
            <v>1612566.4598559274</v>
          </cell>
          <cell r="BF264">
            <v>0</v>
          </cell>
          <cell r="BG264">
            <v>1281047.6159999999</v>
          </cell>
          <cell r="BH264">
            <v>1137960</v>
          </cell>
          <cell r="BI264">
            <v>1469478.8438559275</v>
          </cell>
          <cell r="BJ264">
            <v>5324.1987096229259</v>
          </cell>
          <cell r="BK264">
            <v>5201.6192007246373</v>
          </cell>
          <cell r="BL264">
            <v>2.3565644498007868E-2</v>
          </cell>
          <cell r="BM264">
            <v>0</v>
          </cell>
          <cell r="BN264">
            <v>0</v>
          </cell>
          <cell r="BO264">
            <v>1612566.4598559274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194668.123499059</v>
          </cell>
          <cell r="I265">
            <v>0</v>
          </cell>
          <cell r="J265">
            <v>0</v>
          </cell>
          <cell r="K265">
            <v>12250.000000000002</v>
          </cell>
          <cell r="L265">
            <v>0</v>
          </cell>
          <cell r="M265">
            <v>20500.000000000004</v>
          </cell>
          <cell r="N265">
            <v>0</v>
          </cell>
          <cell r="O265">
            <v>234.99999999999977</v>
          </cell>
          <cell r="P265">
            <v>2279.9999999999977</v>
          </cell>
          <cell r="Q265">
            <v>0</v>
          </cell>
          <cell r="R265">
            <v>13095</v>
          </cell>
          <cell r="S265">
            <v>3605.0000000000105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15091.578947368427</v>
          </cell>
          <cell r="AB265">
            <v>0</v>
          </cell>
          <cell r="AC265">
            <v>17432.674917908571</v>
          </cell>
          <cell r="AD265">
            <v>0</v>
          </cell>
          <cell r="AE265">
            <v>0</v>
          </cell>
          <cell r="AF265">
            <v>0</v>
          </cell>
          <cell r="AG265">
            <v>134400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194668.123499059</v>
          </cell>
          <cell r="AU265">
            <v>84489.253865277016</v>
          </cell>
          <cell r="AV265">
            <v>135641.08799999999</v>
          </cell>
          <cell r="AW265">
            <v>0</v>
          </cell>
          <cell r="AX265">
            <v>414798.46536433604</v>
          </cell>
          <cell r="AY265">
            <v>413557.37736433605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414798.46536433604</v>
          </cell>
          <cell r="BE265">
            <v>414798.46536433598</v>
          </cell>
          <cell r="BF265">
            <v>0</v>
          </cell>
          <cell r="BG265">
            <v>250181.08799999999</v>
          </cell>
          <cell r="BH265">
            <v>114539.99999999999</v>
          </cell>
          <cell r="BI265">
            <v>279157.37736433605</v>
          </cell>
          <cell r="BJ265">
            <v>5169.5810623025191</v>
          </cell>
          <cell r="BK265">
            <v>4921.0733370370372</v>
          </cell>
          <cell r="BL265">
            <v>5.049868356871666E-2</v>
          </cell>
          <cell r="BM265">
            <v>0</v>
          </cell>
          <cell r="BN265">
            <v>0</v>
          </cell>
          <cell r="BO265">
            <v>414798.46536433604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508300.10024754296</v>
          </cell>
          <cell r="I266">
            <v>0</v>
          </cell>
          <cell r="J266">
            <v>0</v>
          </cell>
          <cell r="K266">
            <v>31849.999999999971</v>
          </cell>
          <cell r="L266">
            <v>0</v>
          </cell>
          <cell r="M266">
            <v>53299.999999999956</v>
          </cell>
          <cell r="N266">
            <v>0</v>
          </cell>
          <cell r="O266">
            <v>3055.0000000000005</v>
          </cell>
          <cell r="P266">
            <v>12254.999999999993</v>
          </cell>
          <cell r="Q266">
            <v>16910.000000000011</v>
          </cell>
          <cell r="R266">
            <v>2910</v>
          </cell>
          <cell r="S266">
            <v>4120.0000000000027</v>
          </cell>
          <cell r="T266">
            <v>679.99999999999966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30780.3</v>
          </cell>
          <cell r="AB266">
            <v>0</v>
          </cell>
          <cell r="AC266">
            <v>50847.133320617977</v>
          </cell>
          <cell r="AD266">
            <v>0</v>
          </cell>
          <cell r="AE266">
            <v>0</v>
          </cell>
          <cell r="AF266">
            <v>0</v>
          </cell>
          <cell r="AG266">
            <v>134400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508300.10024754296</v>
          </cell>
          <cell r="AU266">
            <v>206707.43332061791</v>
          </cell>
          <cell r="AV266">
            <v>138717.95199999999</v>
          </cell>
          <cell r="AW266">
            <v>0</v>
          </cell>
          <cell r="AX266">
            <v>853725.48556816089</v>
          </cell>
          <cell r="AY266">
            <v>849407.53356816084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853725.48556816089</v>
          </cell>
          <cell r="BE266">
            <v>853725.48556816089</v>
          </cell>
          <cell r="BF266">
            <v>0</v>
          </cell>
          <cell r="BG266">
            <v>654327.95200000005</v>
          </cell>
          <cell r="BH266">
            <v>515610.00000000006</v>
          </cell>
          <cell r="BI266">
            <v>715007.53356816084</v>
          </cell>
          <cell r="BJ266">
            <v>5070.9754153770273</v>
          </cell>
          <cell r="BK266">
            <v>4886.5042737588656</v>
          </cell>
          <cell r="BL266">
            <v>3.7751147094824952E-2</v>
          </cell>
          <cell r="BM266">
            <v>0</v>
          </cell>
          <cell r="BN266">
            <v>0</v>
          </cell>
          <cell r="BO266">
            <v>853725.48556816089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695758.29324663687</v>
          </cell>
          <cell r="I267">
            <v>0</v>
          </cell>
          <cell r="J267">
            <v>0</v>
          </cell>
          <cell r="K267">
            <v>33320.000000000044</v>
          </cell>
          <cell r="L267">
            <v>0</v>
          </cell>
          <cell r="M267">
            <v>58220.000000000036</v>
          </cell>
          <cell r="N267">
            <v>0</v>
          </cell>
          <cell r="O267">
            <v>3994.9999999999973</v>
          </cell>
          <cell r="P267">
            <v>15675.000000000016</v>
          </cell>
          <cell r="Q267">
            <v>32930</v>
          </cell>
          <cell r="R267">
            <v>8244.9999999999945</v>
          </cell>
          <cell r="S267">
            <v>2574.9999999999964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18879.999999999982</v>
          </cell>
          <cell r="AB267">
            <v>0</v>
          </cell>
          <cell r="AC267">
            <v>97265.530726256984</v>
          </cell>
          <cell r="AD267">
            <v>0</v>
          </cell>
          <cell r="AE267">
            <v>0</v>
          </cell>
          <cell r="AF267">
            <v>0</v>
          </cell>
          <cell r="AG267">
            <v>134400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695758.29324663687</v>
          </cell>
          <cell r="AU267">
            <v>271105.53072625707</v>
          </cell>
          <cell r="AV267">
            <v>139881.47200000001</v>
          </cell>
          <cell r="AW267">
            <v>0</v>
          </cell>
          <cell r="AX267">
            <v>1106745.2959728939</v>
          </cell>
          <cell r="AY267">
            <v>1101263.8239728939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1106745.2959728939</v>
          </cell>
          <cell r="BE267">
            <v>1106745.2959728939</v>
          </cell>
          <cell r="BF267">
            <v>0</v>
          </cell>
          <cell r="BG267">
            <v>895211.47199999995</v>
          </cell>
          <cell r="BH267">
            <v>755330</v>
          </cell>
          <cell r="BI267">
            <v>966863.823972894</v>
          </cell>
          <cell r="BJ267">
            <v>5009.6571190305385</v>
          </cell>
          <cell r="BK267">
            <v>4799.4380704663208</v>
          </cell>
          <cell r="BL267">
            <v>4.3800762813841765E-2</v>
          </cell>
          <cell r="BM267">
            <v>0</v>
          </cell>
          <cell r="BN267">
            <v>0</v>
          </cell>
          <cell r="BO267">
            <v>1106745.2959728939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349681.62924830971</v>
          </cell>
          <cell r="I268">
            <v>0</v>
          </cell>
          <cell r="J268">
            <v>0</v>
          </cell>
          <cell r="K268">
            <v>4900.0000000000164</v>
          </cell>
          <cell r="L268">
            <v>0</v>
          </cell>
          <cell r="M268">
            <v>8200.0000000000273</v>
          </cell>
          <cell r="N268">
            <v>0</v>
          </cell>
          <cell r="O268">
            <v>235.00000000000082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4335.6060606060637</v>
          </cell>
          <cell r="AB268">
            <v>0</v>
          </cell>
          <cell r="AC268">
            <v>29678.676012461045</v>
          </cell>
          <cell r="AD268">
            <v>0</v>
          </cell>
          <cell r="AE268">
            <v>0</v>
          </cell>
          <cell r="AF268">
            <v>0</v>
          </cell>
          <cell r="AG268">
            <v>134400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349681.62924830971</v>
          </cell>
          <cell r="AU268">
            <v>47349.282073067152</v>
          </cell>
          <cell r="AV268">
            <v>138045.696</v>
          </cell>
          <cell r="AW268">
            <v>0</v>
          </cell>
          <cell r="AX268">
            <v>535076.60732137691</v>
          </cell>
          <cell r="AY268">
            <v>531430.91132137692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535076.60732137691</v>
          </cell>
          <cell r="BE268">
            <v>535076.6073213768</v>
          </cell>
          <cell r="BF268">
            <v>0</v>
          </cell>
          <cell r="BG268">
            <v>450815.696</v>
          </cell>
          <cell r="BH268">
            <v>312770</v>
          </cell>
          <cell r="BI268">
            <v>397030.91132137692</v>
          </cell>
          <cell r="BJ268">
            <v>4093.1021785708958</v>
          </cell>
          <cell r="BK268">
            <v>3867.2718061855671</v>
          </cell>
          <cell r="BL268">
            <v>5.8395267698567462E-2</v>
          </cell>
          <cell r="BM268">
            <v>0</v>
          </cell>
          <cell r="BN268">
            <v>0</v>
          </cell>
          <cell r="BO268">
            <v>535076.60732137691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248742.60224879763</v>
          </cell>
          <cell r="I269">
            <v>0</v>
          </cell>
          <cell r="J269">
            <v>0</v>
          </cell>
          <cell r="K269">
            <v>3430.000000000005</v>
          </cell>
          <cell r="L269">
            <v>0</v>
          </cell>
          <cell r="M269">
            <v>6559.9999999999864</v>
          </cell>
          <cell r="N269">
            <v>0</v>
          </cell>
          <cell r="O269">
            <v>939.99999999999966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19551.796875000004</v>
          </cell>
          <cell r="AD269">
            <v>0</v>
          </cell>
          <cell r="AE269">
            <v>0</v>
          </cell>
          <cell r="AF269">
            <v>0</v>
          </cell>
          <cell r="AG269">
            <v>134400</v>
          </cell>
          <cell r="AH269">
            <v>57100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248742.60224879763</v>
          </cell>
          <cell r="AU269">
            <v>30481.796874999993</v>
          </cell>
          <cell r="AV269">
            <v>192999.64799999999</v>
          </cell>
          <cell r="AW269">
            <v>0</v>
          </cell>
          <cell r="AX269">
            <v>472224.04712379759</v>
          </cell>
          <cell r="AY269">
            <v>470724.3991237976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472224.04712379759</v>
          </cell>
          <cell r="BE269">
            <v>472224.04712379765</v>
          </cell>
          <cell r="BF269">
            <v>0</v>
          </cell>
          <cell r="BG269">
            <v>319589.64799999999</v>
          </cell>
          <cell r="BH269">
            <v>126589.99999999999</v>
          </cell>
          <cell r="BI269">
            <v>279224.3991237976</v>
          </cell>
          <cell r="BJ269">
            <v>4046.7304220840233</v>
          </cell>
          <cell r="BK269">
            <v>3656.2930724637681</v>
          </cell>
          <cell r="BL269">
            <v>0.10678502567551612</v>
          </cell>
          <cell r="BM269">
            <v>0</v>
          </cell>
          <cell r="BN269">
            <v>0</v>
          </cell>
          <cell r="BO269">
            <v>472224.04712379759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216297.91499895445</v>
          </cell>
          <cell r="I270">
            <v>0</v>
          </cell>
          <cell r="J270">
            <v>0</v>
          </cell>
          <cell r="K270">
            <v>8820</v>
          </cell>
          <cell r="L270">
            <v>0</v>
          </cell>
          <cell r="M270">
            <v>14760</v>
          </cell>
          <cell r="N270">
            <v>0</v>
          </cell>
          <cell r="O270">
            <v>1458.620689655173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703.44827586206782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18967.080745341624</v>
          </cell>
          <cell r="AD270">
            <v>0</v>
          </cell>
          <cell r="AE270">
            <v>384.00000000000165</v>
          </cell>
          <cell r="AF270">
            <v>0</v>
          </cell>
          <cell r="AG270">
            <v>134400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216297.91499895445</v>
          </cell>
          <cell r="AU270">
            <v>45093.149710858866</v>
          </cell>
          <cell r="AV270">
            <v>144097.76</v>
          </cell>
          <cell r="AW270">
            <v>0</v>
          </cell>
          <cell r="AX270">
            <v>405488.82470981334</v>
          </cell>
          <cell r="AY270">
            <v>395791.06470981333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405488.82470981334</v>
          </cell>
          <cell r="BE270">
            <v>405488.82470981334</v>
          </cell>
          <cell r="BF270">
            <v>0</v>
          </cell>
          <cell r="BG270">
            <v>286297.76</v>
          </cell>
          <cell r="BH270">
            <v>142200</v>
          </cell>
          <cell r="BI270">
            <v>261391.06470981333</v>
          </cell>
          <cell r="BJ270">
            <v>4356.5177451635554</v>
          </cell>
          <cell r="BK270">
            <v>4465.6804433333327</v>
          </cell>
          <cell r="BL270">
            <v>-2.4444807360263023E-2</v>
          </cell>
          <cell r="BM270">
            <v>2.9444807360263024E-2</v>
          </cell>
          <cell r="BN270">
            <v>7889.4660231866364</v>
          </cell>
          <cell r="BO270">
            <v>413378.29073299997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717388.08474653226</v>
          </cell>
          <cell r="I271">
            <v>0</v>
          </cell>
          <cell r="J271">
            <v>0</v>
          </cell>
          <cell r="K271">
            <v>20810.060975609711</v>
          </cell>
          <cell r="L271">
            <v>0</v>
          </cell>
          <cell r="M271">
            <v>34824.999999999927</v>
          </cell>
          <cell r="N271">
            <v>0</v>
          </cell>
          <cell r="O271">
            <v>285.15243902439039</v>
          </cell>
          <cell r="P271">
            <v>691.64634146341393</v>
          </cell>
          <cell r="Q271">
            <v>539.96951219512221</v>
          </cell>
          <cell r="R271">
            <v>1177.0121951219501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25303.879310344786</v>
          </cell>
          <cell r="AB271">
            <v>0</v>
          </cell>
          <cell r="AC271">
            <v>64746.56004941454</v>
          </cell>
          <cell r="AD271">
            <v>0</v>
          </cell>
          <cell r="AE271">
            <v>0</v>
          </cell>
          <cell r="AF271">
            <v>0</v>
          </cell>
          <cell r="AG271">
            <v>134400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717388.08474653226</v>
          </cell>
          <cell r="AU271">
            <v>148379.28082317385</v>
          </cell>
          <cell r="AV271">
            <v>139622.91200000001</v>
          </cell>
          <cell r="AW271">
            <v>0</v>
          </cell>
          <cell r="AX271">
            <v>1005390.2775697061</v>
          </cell>
          <cell r="AY271">
            <v>1000167.3655697061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1005390.2775697061</v>
          </cell>
          <cell r="BE271">
            <v>1005390.2775697061</v>
          </cell>
          <cell r="BF271">
            <v>0</v>
          </cell>
          <cell r="BG271">
            <v>922612.91200000001</v>
          </cell>
          <cell r="BH271">
            <v>782990</v>
          </cell>
          <cell r="BI271">
            <v>865767.36556970607</v>
          </cell>
          <cell r="BJ271">
            <v>4350.5897767321912</v>
          </cell>
          <cell r="BK271">
            <v>4238.1359557788946</v>
          </cell>
          <cell r="BL271">
            <v>2.6533792716102136E-2</v>
          </cell>
          <cell r="BM271">
            <v>0</v>
          </cell>
          <cell r="BN271">
            <v>0</v>
          </cell>
          <cell r="BO271">
            <v>1005390.2775697061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964027.79059950681</v>
          </cell>
          <cell r="I272">
            <v>0</v>
          </cell>
          <cell r="J272">
            <v>0</v>
          </cell>
          <cell r="K272">
            <v>2811.8919885550845</v>
          </cell>
          <cell r="L272">
            <v>0</v>
          </cell>
          <cell r="M272">
            <v>5646.7381974248947</v>
          </cell>
          <cell r="N272">
            <v>0</v>
          </cell>
          <cell r="O272">
            <v>11327.907725321904</v>
          </cell>
          <cell r="P272">
            <v>327.09763948497846</v>
          </cell>
          <cell r="Q272">
            <v>2042.9256080114417</v>
          </cell>
          <cell r="R272">
            <v>556.63984263233169</v>
          </cell>
          <cell r="S272">
            <v>591.07117310443471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8207.9913294797625</v>
          </cell>
          <cell r="AB272">
            <v>0</v>
          </cell>
          <cell r="AC272">
            <v>76657.335397032002</v>
          </cell>
          <cell r="AD272">
            <v>0</v>
          </cell>
          <cell r="AE272">
            <v>0</v>
          </cell>
          <cell r="AF272">
            <v>0</v>
          </cell>
          <cell r="AG272">
            <v>134400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964027.79059950681</v>
          </cell>
          <cell r="AU272">
            <v>108169.59890104683</v>
          </cell>
          <cell r="AV272">
            <v>146803.60800000001</v>
          </cell>
          <cell r="AW272">
            <v>0</v>
          </cell>
          <cell r="AX272">
            <v>1219000.9975005537</v>
          </cell>
          <cell r="AY272">
            <v>1206597.3895005537</v>
          </cell>
          <cell r="AZ272">
            <v>4610</v>
          </cell>
          <cell r="BA272">
            <v>1232790.8333333335</v>
          </cell>
          <cell r="BB272">
            <v>26193.443832779769</v>
          </cell>
          <cell r="BC272">
            <v>0</v>
          </cell>
          <cell r="BD272">
            <v>1245194.4413333335</v>
          </cell>
          <cell r="BE272">
            <v>1245194.4413333335</v>
          </cell>
          <cell r="BF272">
            <v>0</v>
          </cell>
          <cell r="BG272">
            <v>1245194.4413333335</v>
          </cell>
          <cell r="BH272">
            <v>1098390.8333333335</v>
          </cell>
          <cell r="BI272">
            <v>1098390.8333333335</v>
          </cell>
          <cell r="BJ272">
            <v>4107.4135244624495</v>
          </cell>
          <cell r="BK272">
            <v>4040.9567031473971</v>
          </cell>
          <cell r="BL272">
            <v>1.6445813750810757E-2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201878.05399902415</v>
          </cell>
          <cell r="I273">
            <v>0</v>
          </cell>
          <cell r="J273">
            <v>0</v>
          </cell>
          <cell r="K273">
            <v>2450.0000000000005</v>
          </cell>
          <cell r="L273">
            <v>0</v>
          </cell>
          <cell r="M273">
            <v>4919.9999999999936</v>
          </cell>
          <cell r="N273">
            <v>0</v>
          </cell>
          <cell r="O273">
            <v>9399.9999999999964</v>
          </cell>
          <cell r="P273">
            <v>1139.9999999999995</v>
          </cell>
          <cell r="Q273">
            <v>0</v>
          </cell>
          <cell r="R273">
            <v>969.99999999999955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19330.4347826087</v>
          </cell>
          <cell r="AD273">
            <v>0</v>
          </cell>
          <cell r="AE273">
            <v>0</v>
          </cell>
          <cell r="AF273">
            <v>0</v>
          </cell>
          <cell r="AG273">
            <v>134400</v>
          </cell>
          <cell r="AH273">
            <v>57100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201878.05399902415</v>
          </cell>
          <cell r="AU273">
            <v>38210.434782608689</v>
          </cell>
          <cell r="AV273">
            <v>192376.478</v>
          </cell>
          <cell r="AW273">
            <v>0</v>
          </cell>
          <cell r="AX273">
            <v>432464.96678163286</v>
          </cell>
          <cell r="AY273">
            <v>431588.48878163286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432464.96678163286</v>
          </cell>
          <cell r="BE273">
            <v>432464.96678163286</v>
          </cell>
          <cell r="BF273">
            <v>0</v>
          </cell>
          <cell r="BG273">
            <v>259036.478</v>
          </cell>
          <cell r="BH273">
            <v>66660</v>
          </cell>
          <cell r="BI273">
            <v>240088.48878163286</v>
          </cell>
          <cell r="BJ273">
            <v>4287.294442529158</v>
          </cell>
          <cell r="BK273">
            <v>2917.6489714285717</v>
          </cell>
          <cell r="BL273">
            <v>0.46943463196327051</v>
          </cell>
          <cell r="BM273">
            <v>0</v>
          </cell>
          <cell r="BN273">
            <v>0</v>
          </cell>
          <cell r="BO273">
            <v>432464.96678163286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944500.89549543441</v>
          </cell>
          <cell r="I274">
            <v>0</v>
          </cell>
          <cell r="J274">
            <v>0</v>
          </cell>
          <cell r="K274">
            <v>39689.999999999942</v>
          </cell>
          <cell r="L274">
            <v>0</v>
          </cell>
          <cell r="M274">
            <v>69700.000000000102</v>
          </cell>
          <cell r="N274">
            <v>0</v>
          </cell>
          <cell r="O274">
            <v>8460.0000000000146</v>
          </cell>
          <cell r="P274">
            <v>0</v>
          </cell>
          <cell r="Q274">
            <v>20914.999999999975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16907.1875</v>
          </cell>
          <cell r="AB274">
            <v>0</v>
          </cell>
          <cell r="AC274">
            <v>96194.803278688632</v>
          </cell>
          <cell r="AD274">
            <v>0</v>
          </cell>
          <cell r="AE274">
            <v>0</v>
          </cell>
          <cell r="AF274">
            <v>0</v>
          </cell>
          <cell r="AG274">
            <v>134400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944500.89549543441</v>
          </cell>
          <cell r="AU274">
            <v>251866.99077868866</v>
          </cell>
          <cell r="AV274">
            <v>138640.38399999999</v>
          </cell>
          <cell r="AW274">
            <v>0</v>
          </cell>
          <cell r="AX274">
            <v>1335008.2702741232</v>
          </cell>
          <cell r="AY274">
            <v>1330767.8862741231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1335008.2702741232</v>
          </cell>
          <cell r="BE274">
            <v>1335008.2702741229</v>
          </cell>
          <cell r="BF274">
            <v>0</v>
          </cell>
          <cell r="BG274">
            <v>1212060.3840000001</v>
          </cell>
          <cell r="BH274">
            <v>1073420</v>
          </cell>
          <cell r="BI274">
            <v>1196367.8862741231</v>
          </cell>
          <cell r="BJ274">
            <v>4566.2896422676458</v>
          </cell>
          <cell r="BK274">
            <v>4442.3206652671752</v>
          </cell>
          <cell r="BL274">
            <v>2.7906354885575278E-2</v>
          </cell>
          <cell r="BM274">
            <v>0</v>
          </cell>
          <cell r="BN274">
            <v>0</v>
          </cell>
          <cell r="BO274">
            <v>1335008.2702741232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273977.35899867566</v>
          </cell>
          <cell r="I275">
            <v>0</v>
          </cell>
          <cell r="J275">
            <v>0</v>
          </cell>
          <cell r="K275">
            <v>3429.9999999999986</v>
          </cell>
          <cell r="L275">
            <v>0</v>
          </cell>
          <cell r="M275">
            <v>5739.9999999999982</v>
          </cell>
          <cell r="N275">
            <v>0</v>
          </cell>
          <cell r="O275">
            <v>238.13333333333273</v>
          </cell>
          <cell r="P275">
            <v>0</v>
          </cell>
          <cell r="Q275">
            <v>2254.6666666666679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1379.692307692309</v>
          </cell>
          <cell r="AB275">
            <v>0</v>
          </cell>
          <cell r="AC275">
            <v>31588.36363636364</v>
          </cell>
          <cell r="AD275">
            <v>0</v>
          </cell>
          <cell r="AE275">
            <v>0</v>
          </cell>
          <cell r="AF275">
            <v>0</v>
          </cell>
          <cell r="AG275">
            <v>134400</v>
          </cell>
          <cell r="AH275">
            <v>40930.179572763685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273977.35899867566</v>
          </cell>
          <cell r="AU275">
            <v>44630.855944055947</v>
          </cell>
          <cell r="AV275">
            <v>177605.50757276369</v>
          </cell>
          <cell r="AW275">
            <v>0</v>
          </cell>
          <cell r="AX275">
            <v>496213.72251549526</v>
          </cell>
          <cell r="AY275">
            <v>493938.39451549528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496213.72251549526</v>
          </cell>
          <cell r="BE275">
            <v>496213.72251549538</v>
          </cell>
          <cell r="BF275">
            <v>0</v>
          </cell>
          <cell r="BG275">
            <v>352635.32799999998</v>
          </cell>
          <cell r="BH275">
            <v>175029.82042723629</v>
          </cell>
          <cell r="BI275">
            <v>318608.2149427316</v>
          </cell>
          <cell r="BJ275">
            <v>4192.2133545096267</v>
          </cell>
          <cell r="BK275">
            <v>3508.8239332531098</v>
          </cell>
          <cell r="BL275">
            <v>0.19476309847867779</v>
          </cell>
          <cell r="BM275">
            <v>0</v>
          </cell>
          <cell r="BN275">
            <v>0</v>
          </cell>
          <cell r="BO275">
            <v>496213.72251549526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306422.0462485188</v>
          </cell>
          <cell r="I276">
            <v>0</v>
          </cell>
          <cell r="J276">
            <v>0</v>
          </cell>
          <cell r="K276">
            <v>14209.999999999989</v>
          </cell>
          <cell r="L276">
            <v>0</v>
          </cell>
          <cell r="M276">
            <v>24599.999999999982</v>
          </cell>
          <cell r="N276">
            <v>0</v>
          </cell>
          <cell r="O276">
            <v>234.99999999999918</v>
          </cell>
          <cell r="P276">
            <v>0</v>
          </cell>
          <cell r="Q276">
            <v>9790.0000000000109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3582.1428571428555</v>
          </cell>
          <cell r="AB276">
            <v>0</v>
          </cell>
          <cell r="AC276">
            <v>22230.000000000007</v>
          </cell>
          <cell r="AD276">
            <v>0</v>
          </cell>
          <cell r="AE276">
            <v>5663.9999999999709</v>
          </cell>
          <cell r="AF276">
            <v>0</v>
          </cell>
          <cell r="AG276">
            <v>134400</v>
          </cell>
          <cell r="AH276">
            <v>49400.267022696928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306422.0462485188</v>
          </cell>
          <cell r="AU276">
            <v>80311.142857142811</v>
          </cell>
          <cell r="AV276">
            <v>185093.06702269692</v>
          </cell>
          <cell r="AW276">
            <v>0</v>
          </cell>
          <cell r="AX276">
            <v>571826.25612835854</v>
          </cell>
          <cell r="AY276">
            <v>570533.45612835849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571826.25612835854</v>
          </cell>
          <cell r="BE276">
            <v>571826.25612835854</v>
          </cell>
          <cell r="BF276">
            <v>0</v>
          </cell>
          <cell r="BG276">
            <v>393142.8</v>
          </cell>
          <cell r="BH276">
            <v>208049.73297730307</v>
          </cell>
          <cell r="BI276">
            <v>386733.18910566164</v>
          </cell>
          <cell r="BJ276">
            <v>4549.8022247724903</v>
          </cell>
          <cell r="BK276">
            <v>3775.3769314976835</v>
          </cell>
          <cell r="BL276">
            <v>0.20512529141496716</v>
          </cell>
          <cell r="BM276">
            <v>0</v>
          </cell>
          <cell r="BN276">
            <v>0</v>
          </cell>
          <cell r="BO276">
            <v>571826.25612835854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403756.1079980483</v>
          </cell>
          <cell r="I277">
            <v>0</v>
          </cell>
          <cell r="J277">
            <v>0</v>
          </cell>
          <cell r="K277">
            <v>8820.0000000000164</v>
          </cell>
          <cell r="L277">
            <v>0</v>
          </cell>
          <cell r="M277">
            <v>14760.000000000025</v>
          </cell>
          <cell r="N277">
            <v>0</v>
          </cell>
          <cell r="O277">
            <v>0</v>
          </cell>
          <cell r="P277">
            <v>1424.9999999999986</v>
          </cell>
          <cell r="Q277">
            <v>445.00000000000011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1376.6666666666645</v>
          </cell>
          <cell r="AB277">
            <v>0</v>
          </cell>
          <cell r="AC277">
            <v>37947.000000000022</v>
          </cell>
          <cell r="AD277">
            <v>0</v>
          </cell>
          <cell r="AE277">
            <v>5068.7999999999847</v>
          </cell>
          <cell r="AF277">
            <v>0</v>
          </cell>
          <cell r="AG277">
            <v>134400</v>
          </cell>
          <cell r="AH277">
            <v>28816.822429906533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403756.1079980483</v>
          </cell>
          <cell r="AU277">
            <v>69842.466666666718</v>
          </cell>
          <cell r="AV277">
            <v>165698.99842990653</v>
          </cell>
          <cell r="AW277">
            <v>0</v>
          </cell>
          <cell r="AX277">
            <v>639297.57309462153</v>
          </cell>
          <cell r="AY277">
            <v>636815.39709462156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639297.57309462153</v>
          </cell>
          <cell r="BE277">
            <v>639297.57309462153</v>
          </cell>
          <cell r="BF277">
            <v>0</v>
          </cell>
          <cell r="BG277">
            <v>518802.17599999998</v>
          </cell>
          <cell r="BH277">
            <v>353103.17757009348</v>
          </cell>
          <cell r="BI277">
            <v>473598.57466471504</v>
          </cell>
          <cell r="BJ277">
            <v>4228.5587023635271</v>
          </cell>
          <cell r="BK277">
            <v>3718.2057175901205</v>
          </cell>
          <cell r="BL277">
            <v>0.1372578667067893</v>
          </cell>
          <cell r="BM277">
            <v>0</v>
          </cell>
          <cell r="BN277">
            <v>0</v>
          </cell>
          <cell r="BO277">
            <v>639297.57309462153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144198.60999930298</v>
          </cell>
          <cell r="I278">
            <v>0</v>
          </cell>
          <cell r="J278">
            <v>0</v>
          </cell>
          <cell r="K278">
            <v>5390</v>
          </cell>
          <cell r="L278">
            <v>0</v>
          </cell>
          <cell r="M278">
            <v>9840</v>
          </cell>
          <cell r="N278">
            <v>0</v>
          </cell>
          <cell r="O278">
            <v>0</v>
          </cell>
          <cell r="P278">
            <v>570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2360</v>
          </cell>
          <cell r="AB278">
            <v>0</v>
          </cell>
          <cell r="AC278">
            <v>16045.714285714275</v>
          </cell>
          <cell r="AD278">
            <v>0</v>
          </cell>
          <cell r="AE278">
            <v>2496</v>
          </cell>
          <cell r="AF278">
            <v>0</v>
          </cell>
          <cell r="AG278">
            <v>134400</v>
          </cell>
          <cell r="AH278">
            <v>57100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144198.60999930298</v>
          </cell>
          <cell r="AU278">
            <v>36701.714285714275</v>
          </cell>
          <cell r="AV278">
            <v>197910.66399999999</v>
          </cell>
          <cell r="AW278">
            <v>0</v>
          </cell>
          <cell r="AX278">
            <v>378810.98828501726</v>
          </cell>
          <cell r="AY278">
            <v>372400.32428501727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378810.98828501726</v>
          </cell>
          <cell r="BE278">
            <v>378810.98828501726</v>
          </cell>
          <cell r="BF278">
            <v>0</v>
          </cell>
          <cell r="BG278">
            <v>190810.66399999999</v>
          </cell>
          <cell r="BH278">
            <v>-7100.00000000001</v>
          </cell>
          <cell r="BI278">
            <v>180900.32428501727</v>
          </cell>
          <cell r="BJ278">
            <v>4522.5081071254317</v>
          </cell>
          <cell r="BK278">
            <v>3054.7954250000012</v>
          </cell>
          <cell r="BL278">
            <v>0.48046185682808201</v>
          </cell>
          <cell r="BM278">
            <v>0</v>
          </cell>
          <cell r="BN278">
            <v>0</v>
          </cell>
          <cell r="BO278">
            <v>378810.98828501726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360496.5249982574</v>
          </cell>
          <cell r="I279">
            <v>0</v>
          </cell>
          <cell r="J279">
            <v>0</v>
          </cell>
          <cell r="K279">
            <v>4410</v>
          </cell>
          <cell r="L279">
            <v>0</v>
          </cell>
          <cell r="M279">
            <v>7380</v>
          </cell>
          <cell r="N279">
            <v>0</v>
          </cell>
          <cell r="O279">
            <v>7285</v>
          </cell>
          <cell r="P279">
            <v>570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1903.2258064516107</v>
          </cell>
          <cell r="AB279">
            <v>0</v>
          </cell>
          <cell r="AC279">
            <v>23176.298224167625</v>
          </cell>
          <cell r="AD279">
            <v>0</v>
          </cell>
          <cell r="AE279">
            <v>0</v>
          </cell>
          <cell r="AF279">
            <v>0</v>
          </cell>
          <cell r="AG279">
            <v>134400</v>
          </cell>
          <cell r="AH279">
            <v>36256.594125500655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360496.5249982574</v>
          </cell>
          <cell r="AU279">
            <v>44724.524030619235</v>
          </cell>
          <cell r="AV279">
            <v>172207.95412550063</v>
          </cell>
          <cell r="AW279">
            <v>0</v>
          </cell>
          <cell r="AX279">
            <v>577429.00315437722</v>
          </cell>
          <cell r="AY279">
            <v>575877.64315437723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577429.00315437722</v>
          </cell>
          <cell r="BE279">
            <v>577429.00315437722</v>
          </cell>
          <cell r="BF279">
            <v>0</v>
          </cell>
          <cell r="BG279">
            <v>462551.36</v>
          </cell>
          <cell r="BH279">
            <v>290343.40587449935</v>
          </cell>
          <cell r="BI279">
            <v>405221.04902887659</v>
          </cell>
          <cell r="BJ279">
            <v>4052.2104902887659</v>
          </cell>
          <cell r="BK279">
            <v>3577.2342207449942</v>
          </cell>
          <cell r="BL279">
            <v>0.13277751475967184</v>
          </cell>
          <cell r="BM279">
            <v>0</v>
          </cell>
          <cell r="BN279">
            <v>0</v>
          </cell>
          <cell r="BO279">
            <v>577429.00315437722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425385.89949794376</v>
          </cell>
          <cell r="I280">
            <v>0</v>
          </cell>
          <cell r="J280">
            <v>0</v>
          </cell>
          <cell r="K280">
            <v>19109.999999999989</v>
          </cell>
          <cell r="L280">
            <v>0</v>
          </cell>
          <cell r="M280">
            <v>31979.999999999982</v>
          </cell>
          <cell r="N280">
            <v>0</v>
          </cell>
          <cell r="O280">
            <v>1879.9999999999991</v>
          </cell>
          <cell r="P280">
            <v>10260.000000000004</v>
          </cell>
          <cell r="Q280">
            <v>24030.000000000011</v>
          </cell>
          <cell r="R280">
            <v>2909.9999999999973</v>
          </cell>
          <cell r="S280">
            <v>1544.9999999999986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28333.720930232594</v>
          </cell>
          <cell r="AB280">
            <v>0</v>
          </cell>
          <cell r="AC280">
            <v>59898.571325074285</v>
          </cell>
          <cell r="AD280">
            <v>0</v>
          </cell>
          <cell r="AE280">
            <v>0</v>
          </cell>
          <cell r="AF280">
            <v>0</v>
          </cell>
          <cell r="AG280">
            <v>134400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425385.89949794376</v>
          </cell>
          <cell r="AU280">
            <v>179947.29225530685</v>
          </cell>
          <cell r="AV280">
            <v>138407.67999999999</v>
          </cell>
          <cell r="AW280">
            <v>0</v>
          </cell>
          <cell r="AX280">
            <v>743740.87175325048</v>
          </cell>
          <cell r="AY280">
            <v>739733.19175325043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743740.87175325048</v>
          </cell>
          <cell r="BE280">
            <v>743740.87175325071</v>
          </cell>
          <cell r="BF280">
            <v>0</v>
          </cell>
          <cell r="BG280">
            <v>547987.68000000005</v>
          </cell>
          <cell r="BH280">
            <v>409580.00000000006</v>
          </cell>
          <cell r="BI280">
            <v>605333.19175325043</v>
          </cell>
          <cell r="BJ280">
            <v>5129.9423029936479</v>
          </cell>
          <cell r="BK280">
            <v>4906.5375762711856</v>
          </cell>
          <cell r="BL280">
            <v>4.5532052542078545E-2</v>
          </cell>
          <cell r="BM280">
            <v>0</v>
          </cell>
          <cell r="BN280">
            <v>0</v>
          </cell>
          <cell r="BO280">
            <v>743740.87175325048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382126.31649815285</v>
          </cell>
          <cell r="I281">
            <v>0</v>
          </cell>
          <cell r="J281">
            <v>0</v>
          </cell>
          <cell r="K281">
            <v>11760.00000000002</v>
          </cell>
          <cell r="L281">
            <v>0</v>
          </cell>
          <cell r="M281">
            <v>19680.000000000033</v>
          </cell>
          <cell r="N281">
            <v>0</v>
          </cell>
          <cell r="O281">
            <v>234.99999999999989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33071.999999999993</v>
          </cell>
          <cell r="AD281">
            <v>0</v>
          </cell>
          <cell r="AE281">
            <v>1574.3999999999955</v>
          </cell>
          <cell r="AF281">
            <v>0</v>
          </cell>
          <cell r="AG281">
            <v>134400</v>
          </cell>
          <cell r="AH281">
            <v>16445.028704939908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382126.31649815285</v>
          </cell>
          <cell r="AU281">
            <v>66321.400000000038</v>
          </cell>
          <cell r="AV281">
            <v>153172.06870493991</v>
          </cell>
          <cell r="AW281">
            <v>0</v>
          </cell>
          <cell r="AX281">
            <v>601619.78520309273</v>
          </cell>
          <cell r="AY281">
            <v>599292.74520309269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601619.78520309273</v>
          </cell>
          <cell r="BE281">
            <v>601619.78520309285</v>
          </cell>
          <cell r="BF281">
            <v>0</v>
          </cell>
          <cell r="BG281">
            <v>490987.04</v>
          </cell>
          <cell r="BH281">
            <v>337814.97129506007</v>
          </cell>
          <cell r="BI281">
            <v>448447.71649815288</v>
          </cell>
          <cell r="BJ281">
            <v>4230.6388348882347</v>
          </cell>
          <cell r="BK281">
            <v>4025.6141886326423</v>
          </cell>
          <cell r="BL281">
            <v>5.0930028723202604E-2</v>
          </cell>
          <cell r="BM281">
            <v>0</v>
          </cell>
          <cell r="BN281">
            <v>0</v>
          </cell>
          <cell r="BO281">
            <v>601619.78520309273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277582.3242486582</v>
          </cell>
          <cell r="I282">
            <v>0</v>
          </cell>
          <cell r="J282">
            <v>0</v>
          </cell>
          <cell r="K282">
            <v>3920.0000000000045</v>
          </cell>
          <cell r="L282">
            <v>0</v>
          </cell>
          <cell r="M282">
            <v>8200.0000000000073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30626.129032258083</v>
          </cell>
          <cell r="AD282">
            <v>0</v>
          </cell>
          <cell r="AE282">
            <v>0</v>
          </cell>
          <cell r="AF282">
            <v>0</v>
          </cell>
          <cell r="AG282">
            <v>134400</v>
          </cell>
          <cell r="AH282">
            <v>55499.065420560742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277582.3242486582</v>
          </cell>
          <cell r="AU282">
            <v>42746.12903225809</v>
          </cell>
          <cell r="AV282">
            <v>191114.29742056073</v>
          </cell>
          <cell r="AW282">
            <v>0</v>
          </cell>
          <cell r="AX282">
            <v>511442.75070147705</v>
          </cell>
          <cell r="AY282">
            <v>510227.51870147703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511442.75070147705</v>
          </cell>
          <cell r="BE282">
            <v>511442.75070147699</v>
          </cell>
          <cell r="BF282">
            <v>0</v>
          </cell>
          <cell r="BG282">
            <v>356185.23200000002</v>
          </cell>
          <cell r="BH282">
            <v>165070.93457943929</v>
          </cell>
          <cell r="BI282">
            <v>320328.45328091626</v>
          </cell>
          <cell r="BJ282">
            <v>4160.1097828690426</v>
          </cell>
          <cell r="BK282">
            <v>3249.9767919407695</v>
          </cell>
          <cell r="BL282">
            <v>0.28004292005567655</v>
          </cell>
          <cell r="BM282">
            <v>0</v>
          </cell>
          <cell r="BN282">
            <v>0</v>
          </cell>
          <cell r="BO282">
            <v>511442.75070147705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627263.95349696791</v>
          </cell>
          <cell r="I283">
            <v>0</v>
          </cell>
          <cell r="J283">
            <v>0</v>
          </cell>
          <cell r="K283">
            <v>9799.9999999999836</v>
          </cell>
          <cell r="L283">
            <v>0</v>
          </cell>
          <cell r="M283">
            <v>16399.999999999975</v>
          </cell>
          <cell r="N283">
            <v>0</v>
          </cell>
          <cell r="O283">
            <v>939.99999999999841</v>
          </cell>
          <cell r="P283">
            <v>854.99999999999864</v>
          </cell>
          <cell r="Q283">
            <v>889.99999999999852</v>
          </cell>
          <cell r="R283">
            <v>2424.9999999999959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3699.459459459456</v>
          </cell>
          <cell r="AB283">
            <v>0</v>
          </cell>
          <cell r="AC283">
            <v>57906.971457438747</v>
          </cell>
          <cell r="AD283">
            <v>0</v>
          </cell>
          <cell r="AE283">
            <v>2457.5999999999967</v>
          </cell>
          <cell r="AF283">
            <v>0</v>
          </cell>
          <cell r="AG283">
            <v>134400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627263.95349696791</v>
          </cell>
          <cell r="AU283">
            <v>95374.030916898148</v>
          </cell>
          <cell r="AV283">
            <v>136933.88800000001</v>
          </cell>
          <cell r="AW283">
            <v>0</v>
          </cell>
          <cell r="AX283">
            <v>859571.87241386611</v>
          </cell>
          <cell r="AY283">
            <v>857037.98441386607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859571.87241386611</v>
          </cell>
          <cell r="BE283">
            <v>859571.87241386611</v>
          </cell>
          <cell r="BF283">
            <v>0</v>
          </cell>
          <cell r="BG283">
            <v>804673.88800000004</v>
          </cell>
          <cell r="BH283">
            <v>667740</v>
          </cell>
          <cell r="BI283">
            <v>722637.98441386607</v>
          </cell>
          <cell r="BJ283">
            <v>4153.0918644475059</v>
          </cell>
          <cell r="BK283">
            <v>3913.3562614942525</v>
          </cell>
          <cell r="BL283">
            <v>6.1260868403970513E-2</v>
          </cell>
          <cell r="BM283">
            <v>0</v>
          </cell>
          <cell r="BN283">
            <v>0</v>
          </cell>
          <cell r="BO283">
            <v>859571.87241386611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1294182.5247437442</v>
          </cell>
          <cell r="I284">
            <v>0</v>
          </cell>
          <cell r="J284">
            <v>0</v>
          </cell>
          <cell r="K284">
            <v>31850</v>
          </cell>
          <cell r="L284">
            <v>0</v>
          </cell>
          <cell r="M284">
            <v>55760.000000000058</v>
          </cell>
          <cell r="N284">
            <v>0</v>
          </cell>
          <cell r="O284">
            <v>469.99999999999966</v>
          </cell>
          <cell r="P284">
            <v>3990.0000000000036</v>
          </cell>
          <cell r="Q284">
            <v>10234.999999999996</v>
          </cell>
          <cell r="R284">
            <v>10670.000000000007</v>
          </cell>
          <cell r="S284">
            <v>1545.0000000000007</v>
          </cell>
          <cell r="T284">
            <v>5440.0000000000009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7691.4245810055918</v>
          </cell>
          <cell r="AB284">
            <v>0</v>
          </cell>
          <cell r="AC284">
            <v>74593.563025210125</v>
          </cell>
          <cell r="AD284">
            <v>0</v>
          </cell>
          <cell r="AE284">
            <v>0</v>
          </cell>
          <cell r="AF284">
            <v>0</v>
          </cell>
          <cell r="AG284">
            <v>134400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1294182.5247437442</v>
          </cell>
          <cell r="AU284">
            <v>202244.98760621576</v>
          </cell>
          <cell r="AV284">
            <v>139183.35999999999</v>
          </cell>
          <cell r="AW284">
            <v>0</v>
          </cell>
          <cell r="AX284">
            <v>1635610.8723499598</v>
          </cell>
          <cell r="AY284">
            <v>1630827.5123499597</v>
          </cell>
          <cell r="AZ284">
            <v>4610</v>
          </cell>
          <cell r="BA284">
            <v>1654990</v>
          </cell>
          <cell r="BB284">
            <v>24162.487650040304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1520590</v>
          </cell>
          <cell r="BI284">
            <v>1520590</v>
          </cell>
          <cell r="BJ284">
            <v>4235.6267409470756</v>
          </cell>
          <cell r="BK284">
            <v>4187.0322487465182</v>
          </cell>
          <cell r="BL284">
            <v>1.1605951259416557E-2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465040.51724775205</v>
          </cell>
          <cell r="I285">
            <v>0</v>
          </cell>
          <cell r="J285">
            <v>0</v>
          </cell>
          <cell r="K285">
            <v>13719.999999999971</v>
          </cell>
          <cell r="L285">
            <v>0</v>
          </cell>
          <cell r="M285">
            <v>22959.999999999949</v>
          </cell>
          <cell r="N285">
            <v>0</v>
          </cell>
          <cell r="O285">
            <v>1174.9999999999993</v>
          </cell>
          <cell r="P285">
            <v>1140</v>
          </cell>
          <cell r="Q285">
            <v>4449.9999999999973</v>
          </cell>
          <cell r="R285">
            <v>7275.0000000000082</v>
          </cell>
          <cell r="S285">
            <v>1029.9999999999968</v>
          </cell>
          <cell r="T285">
            <v>6119.9999999999991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20594.470588235323</v>
          </cell>
          <cell r="AB285">
            <v>0</v>
          </cell>
          <cell r="AC285">
            <v>38402.285871357868</v>
          </cell>
          <cell r="AD285">
            <v>0</v>
          </cell>
          <cell r="AE285">
            <v>0</v>
          </cell>
          <cell r="AF285">
            <v>0</v>
          </cell>
          <cell r="AG285">
            <v>134400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465040.51724775205</v>
          </cell>
          <cell r="AU285">
            <v>116866.7564595931</v>
          </cell>
          <cell r="AV285">
            <v>136494.33600000001</v>
          </cell>
          <cell r="AW285">
            <v>0</v>
          </cell>
          <cell r="AX285">
            <v>718401.60970734514</v>
          </cell>
          <cell r="AY285">
            <v>716307.27370734513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718401.60970734514</v>
          </cell>
          <cell r="BE285">
            <v>718401.60970734525</v>
          </cell>
          <cell r="BF285">
            <v>0</v>
          </cell>
          <cell r="BG285">
            <v>596784.33600000001</v>
          </cell>
          <cell r="BH285">
            <v>460290</v>
          </cell>
          <cell r="BI285">
            <v>581907.27370734513</v>
          </cell>
          <cell r="BJ285">
            <v>4510.9090985065513</v>
          </cell>
          <cell r="BK285">
            <v>4272.3324480620158</v>
          </cell>
          <cell r="BL285">
            <v>5.5842248548040055E-2</v>
          </cell>
          <cell r="BM285">
            <v>0</v>
          </cell>
          <cell r="BN285">
            <v>0</v>
          </cell>
          <cell r="BO285">
            <v>718401.60970734514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428990.86474792636</v>
          </cell>
          <cell r="I286">
            <v>0</v>
          </cell>
          <cell r="J286">
            <v>0</v>
          </cell>
          <cell r="K286">
            <v>8330.0000000000073</v>
          </cell>
          <cell r="L286">
            <v>0</v>
          </cell>
          <cell r="M286">
            <v>13940.000000000011</v>
          </cell>
          <cell r="N286">
            <v>0</v>
          </cell>
          <cell r="O286">
            <v>234.99999999999983</v>
          </cell>
          <cell r="P286">
            <v>0</v>
          </cell>
          <cell r="Q286">
            <v>444.99999999999972</v>
          </cell>
          <cell r="R286">
            <v>0</v>
          </cell>
          <cell r="S286">
            <v>514.99999999999966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6067.530864197528</v>
          </cell>
          <cell r="AB286">
            <v>0</v>
          </cell>
          <cell r="AC286">
            <v>41489.653942874284</v>
          </cell>
          <cell r="AD286">
            <v>0</v>
          </cell>
          <cell r="AE286">
            <v>0</v>
          </cell>
          <cell r="AF286">
            <v>0</v>
          </cell>
          <cell r="AG286">
            <v>134400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428990.86474792636</v>
          </cell>
          <cell r="AU286">
            <v>71022.184807071826</v>
          </cell>
          <cell r="AV286">
            <v>137864.704</v>
          </cell>
          <cell r="AW286">
            <v>0</v>
          </cell>
          <cell r="AX286">
            <v>637877.7535549982</v>
          </cell>
          <cell r="AY286">
            <v>634413.04955499817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637877.7535549982</v>
          </cell>
          <cell r="BE286">
            <v>637877.7535549982</v>
          </cell>
          <cell r="BF286">
            <v>0</v>
          </cell>
          <cell r="BG286">
            <v>552054.70400000003</v>
          </cell>
          <cell r="BH286">
            <v>414190</v>
          </cell>
          <cell r="BI286">
            <v>500013.04955499817</v>
          </cell>
          <cell r="BJ286">
            <v>4201.7903323949422</v>
          </cell>
          <cell r="BK286">
            <v>4032.2387386554619</v>
          </cell>
          <cell r="BL286">
            <v>4.2048996780388245E-2</v>
          </cell>
          <cell r="BM286">
            <v>0</v>
          </cell>
          <cell r="BN286">
            <v>0</v>
          </cell>
          <cell r="BO286">
            <v>637877.7535549982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623658.98824698536</v>
          </cell>
          <cell r="I287">
            <v>0</v>
          </cell>
          <cell r="J287">
            <v>0</v>
          </cell>
          <cell r="K287">
            <v>6369.9999999999964</v>
          </cell>
          <cell r="L287">
            <v>0</v>
          </cell>
          <cell r="M287">
            <v>10659.999999999995</v>
          </cell>
          <cell r="N287">
            <v>0</v>
          </cell>
          <cell r="O287">
            <v>0</v>
          </cell>
          <cell r="P287">
            <v>1140.0000000000002</v>
          </cell>
          <cell r="Q287">
            <v>1334.9999999999964</v>
          </cell>
          <cell r="R287">
            <v>1454.9999999999961</v>
          </cell>
          <cell r="S287">
            <v>1030.0000000000002</v>
          </cell>
          <cell r="T287">
            <v>680.00000000000011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50570.362725179431</v>
          </cell>
          <cell r="AD287">
            <v>0</v>
          </cell>
          <cell r="AE287">
            <v>0</v>
          </cell>
          <cell r="AF287">
            <v>0</v>
          </cell>
          <cell r="AG287">
            <v>134400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623658.98824698536</v>
          </cell>
          <cell r="AU287">
            <v>73240.36272517941</v>
          </cell>
          <cell r="AV287">
            <v>137632</v>
          </cell>
          <cell r="AW287">
            <v>0</v>
          </cell>
          <cell r="AX287">
            <v>834531.35097216477</v>
          </cell>
          <cell r="AY287">
            <v>831299.35097216477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834531.35097216477</v>
          </cell>
          <cell r="BE287">
            <v>834531.35097216477</v>
          </cell>
          <cell r="BF287">
            <v>0</v>
          </cell>
          <cell r="BG287">
            <v>800762</v>
          </cell>
          <cell r="BH287">
            <v>663130</v>
          </cell>
          <cell r="BI287">
            <v>696899.35097216477</v>
          </cell>
          <cell r="BJ287">
            <v>4028.3199478159813</v>
          </cell>
          <cell r="BK287">
            <v>3890.5784635838154</v>
          </cell>
          <cell r="BL287">
            <v>3.5403857169682945E-2</v>
          </cell>
          <cell r="BM287">
            <v>0</v>
          </cell>
          <cell r="BN287">
            <v>0</v>
          </cell>
          <cell r="BO287">
            <v>834531.35097216477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1038229.9919949814</v>
          </cell>
          <cell r="I288">
            <v>0</v>
          </cell>
          <cell r="J288">
            <v>0</v>
          </cell>
          <cell r="K288">
            <v>46060.000000000015</v>
          </cell>
          <cell r="L288">
            <v>0</v>
          </cell>
          <cell r="M288">
            <v>81180</v>
          </cell>
          <cell r="N288">
            <v>0</v>
          </cell>
          <cell r="O288">
            <v>7990.00000000003</v>
          </cell>
          <cell r="P288">
            <v>17955</v>
          </cell>
          <cell r="Q288">
            <v>3115.0000000000059</v>
          </cell>
          <cell r="R288">
            <v>38315.000000000065</v>
          </cell>
          <cell r="S288">
            <v>7724.9999999999955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12980</v>
          </cell>
          <cell r="AB288">
            <v>0</v>
          </cell>
          <cell r="AC288">
            <v>122642.21365084697</v>
          </cell>
          <cell r="AD288">
            <v>0</v>
          </cell>
          <cell r="AE288">
            <v>0</v>
          </cell>
          <cell r="AF288">
            <v>0</v>
          </cell>
          <cell r="AG288">
            <v>134400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1038229.9919949814</v>
          </cell>
          <cell r="AU288">
            <v>337962.21365084709</v>
          </cell>
          <cell r="AV288">
            <v>137632</v>
          </cell>
          <cell r="AW288">
            <v>0</v>
          </cell>
          <cell r="AX288">
            <v>1513824.2056458285</v>
          </cell>
          <cell r="AY288">
            <v>1510592.2056458285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1513824.2056458285</v>
          </cell>
          <cell r="BE288">
            <v>1513824.2056458285</v>
          </cell>
          <cell r="BF288">
            <v>0</v>
          </cell>
          <cell r="BG288">
            <v>1330912</v>
          </cell>
          <cell r="BH288">
            <v>1193280</v>
          </cell>
          <cell r="BI288">
            <v>1376192.2056458285</v>
          </cell>
          <cell r="BJ288">
            <v>4778.44515849246</v>
          </cell>
          <cell r="BK288">
            <v>4573.8104420138889</v>
          </cell>
          <cell r="BL288">
            <v>4.4740532882352829E-2</v>
          </cell>
          <cell r="BM288">
            <v>0</v>
          </cell>
          <cell r="BN288">
            <v>0</v>
          </cell>
          <cell r="BO288">
            <v>1513824.2056458285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749832.77199637541</v>
          </cell>
          <cell r="I289">
            <v>0</v>
          </cell>
          <cell r="J289">
            <v>0</v>
          </cell>
          <cell r="K289">
            <v>26460.00000000004</v>
          </cell>
          <cell r="L289">
            <v>0</v>
          </cell>
          <cell r="M289">
            <v>44280.000000000073</v>
          </cell>
          <cell r="N289">
            <v>0</v>
          </cell>
          <cell r="O289">
            <v>8459.9999999999945</v>
          </cell>
          <cell r="P289">
            <v>13109.999999999993</v>
          </cell>
          <cell r="Q289">
            <v>3115.0000000000045</v>
          </cell>
          <cell r="R289">
            <v>23764.999999999989</v>
          </cell>
          <cell r="S289">
            <v>4120.0000000000036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31532.222222222161</v>
          </cell>
          <cell r="AB289">
            <v>0</v>
          </cell>
          <cell r="AC289">
            <v>77742.224562327261</v>
          </cell>
          <cell r="AD289">
            <v>0</v>
          </cell>
          <cell r="AE289">
            <v>0</v>
          </cell>
          <cell r="AF289">
            <v>0</v>
          </cell>
          <cell r="AG289">
            <v>134400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749832.77199637541</v>
          </cell>
          <cell r="AU289">
            <v>232584.44678454951</v>
          </cell>
          <cell r="AV289">
            <v>138149.12</v>
          </cell>
          <cell r="AW289">
            <v>0</v>
          </cell>
          <cell r="AX289">
            <v>1120566.3387809249</v>
          </cell>
          <cell r="AY289">
            <v>1116817.2187809248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1120566.3387809249</v>
          </cell>
          <cell r="BE289">
            <v>1120566.3387809249</v>
          </cell>
          <cell r="BF289">
            <v>0</v>
          </cell>
          <cell r="BG289">
            <v>962629.12</v>
          </cell>
          <cell r="BH289">
            <v>824480</v>
          </cell>
          <cell r="BI289">
            <v>982417.21878092492</v>
          </cell>
          <cell r="BJ289">
            <v>4723.1597056775236</v>
          </cell>
          <cell r="BK289">
            <v>4540.2519201923078</v>
          </cell>
          <cell r="BL289">
            <v>4.0285823055710192E-2</v>
          </cell>
          <cell r="BM289">
            <v>0</v>
          </cell>
          <cell r="BN289">
            <v>0</v>
          </cell>
          <cell r="BO289">
            <v>1120566.3387809249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991365.44374520797</v>
          </cell>
          <cell r="I290">
            <v>0</v>
          </cell>
          <cell r="J290">
            <v>0</v>
          </cell>
          <cell r="K290">
            <v>60269.999999999964</v>
          </cell>
          <cell r="L290">
            <v>0</v>
          </cell>
          <cell r="M290">
            <v>102500.00000000009</v>
          </cell>
          <cell r="N290">
            <v>0</v>
          </cell>
          <cell r="O290">
            <v>1651.0036496350397</v>
          </cell>
          <cell r="P290">
            <v>18020.529197080286</v>
          </cell>
          <cell r="Q290">
            <v>3572.9927007299266</v>
          </cell>
          <cell r="R290">
            <v>2433.8503649635099</v>
          </cell>
          <cell r="S290">
            <v>33597.171532846747</v>
          </cell>
          <cell r="T290">
            <v>682.48175182481748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12435.218978102197</v>
          </cell>
          <cell r="AB290">
            <v>0</v>
          </cell>
          <cell r="AC290">
            <v>122550.46449661531</v>
          </cell>
          <cell r="AD290">
            <v>0</v>
          </cell>
          <cell r="AE290">
            <v>0</v>
          </cell>
          <cell r="AF290">
            <v>0</v>
          </cell>
          <cell r="AG290">
            <v>134400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991365.44374520797</v>
          </cell>
          <cell r="AU290">
            <v>357713.71267179796</v>
          </cell>
          <cell r="AV290">
            <v>168706.47747328001</v>
          </cell>
          <cell r="AW290">
            <v>0</v>
          </cell>
          <cell r="AX290">
            <v>1517785.6338902859</v>
          </cell>
          <cell r="AY290">
            <v>1483479.1564170059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1517785.6338902859</v>
          </cell>
          <cell r="BE290">
            <v>1517785.6338902856</v>
          </cell>
          <cell r="BF290">
            <v>0</v>
          </cell>
          <cell r="BG290">
            <v>1302056.4774732799</v>
          </cell>
          <cell r="BH290">
            <v>1133350</v>
          </cell>
          <cell r="BI290">
            <v>1349079.1564170059</v>
          </cell>
          <cell r="BJ290">
            <v>4905.742386970931</v>
          </cell>
          <cell r="BK290">
            <v>4774.7281600971637</v>
          </cell>
          <cell r="BL290">
            <v>2.7439096526722721E-2</v>
          </cell>
          <cell r="BM290">
            <v>0</v>
          </cell>
          <cell r="BN290">
            <v>0</v>
          </cell>
          <cell r="BO290">
            <v>1517785.6338902859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576794.43999721191</v>
          </cell>
          <cell r="I291">
            <v>0</v>
          </cell>
          <cell r="J291">
            <v>0</v>
          </cell>
          <cell r="K291">
            <v>23030</v>
          </cell>
          <cell r="L291">
            <v>0</v>
          </cell>
          <cell r="M291">
            <v>38540</v>
          </cell>
          <cell r="N291">
            <v>0</v>
          </cell>
          <cell r="O291">
            <v>8513.2075471698245</v>
          </cell>
          <cell r="P291">
            <v>6596.2264150943183</v>
          </cell>
          <cell r="Q291">
            <v>13881.761006289345</v>
          </cell>
          <cell r="R291">
            <v>8784.9056603773333</v>
          </cell>
          <cell r="S291">
            <v>16583.647798742128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29046.153846153873</v>
          </cell>
          <cell r="AB291">
            <v>0</v>
          </cell>
          <cell r="AC291">
            <v>71733.357529564746</v>
          </cell>
          <cell r="AD291">
            <v>0</v>
          </cell>
          <cell r="AE291">
            <v>0</v>
          </cell>
          <cell r="AF291">
            <v>0</v>
          </cell>
          <cell r="AG291">
            <v>134400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576794.43999721191</v>
          </cell>
          <cell r="AU291">
            <v>216709.25980339159</v>
          </cell>
          <cell r="AV291">
            <v>140967.424</v>
          </cell>
          <cell r="AW291">
            <v>0</v>
          </cell>
          <cell r="AX291">
            <v>934471.12380060356</v>
          </cell>
          <cell r="AY291">
            <v>927903.69980060356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934471.12380060356</v>
          </cell>
          <cell r="BE291">
            <v>934471.12380060367</v>
          </cell>
          <cell r="BF291">
            <v>0</v>
          </cell>
          <cell r="BG291">
            <v>744167.424</v>
          </cell>
          <cell r="BH291">
            <v>603200</v>
          </cell>
          <cell r="BI291">
            <v>793503.69980060356</v>
          </cell>
          <cell r="BJ291">
            <v>4959.3981237537719</v>
          </cell>
          <cell r="BK291">
            <v>4670.3237262499997</v>
          </cell>
          <cell r="BL291">
            <v>6.189600859550741E-2</v>
          </cell>
          <cell r="BM291">
            <v>0</v>
          </cell>
          <cell r="BN291">
            <v>0</v>
          </cell>
          <cell r="BO291">
            <v>934471.12380060356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666918.57124677626</v>
          </cell>
          <cell r="I292">
            <v>0</v>
          </cell>
          <cell r="J292">
            <v>0</v>
          </cell>
          <cell r="K292">
            <v>35279.999999999978</v>
          </cell>
          <cell r="L292">
            <v>0</v>
          </cell>
          <cell r="M292">
            <v>59860.000000000058</v>
          </cell>
          <cell r="N292">
            <v>0</v>
          </cell>
          <cell r="O292">
            <v>1409.9999999999986</v>
          </cell>
          <cell r="P292">
            <v>0</v>
          </cell>
          <cell r="Q292">
            <v>28480.000000000007</v>
          </cell>
          <cell r="R292">
            <v>25705.000000000044</v>
          </cell>
          <cell r="S292">
            <v>16994.999999999964</v>
          </cell>
          <cell r="T292">
            <v>3399.9999999999968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10915</v>
          </cell>
          <cell r="AB292">
            <v>0</v>
          </cell>
          <cell r="AC292">
            <v>64897.655099133088</v>
          </cell>
          <cell r="AD292">
            <v>0</v>
          </cell>
          <cell r="AE292">
            <v>0</v>
          </cell>
          <cell r="AF292">
            <v>0</v>
          </cell>
          <cell r="AG292">
            <v>134400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666918.57124677626</v>
          </cell>
          <cell r="AU292">
            <v>246942.65509913312</v>
          </cell>
          <cell r="AV292">
            <v>140289.86550000001</v>
          </cell>
          <cell r="AW292">
            <v>0</v>
          </cell>
          <cell r="AX292">
            <v>1054151.0918459094</v>
          </cell>
          <cell r="AY292">
            <v>1048261.2263459094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1054151.0918459094</v>
          </cell>
          <cell r="BE292">
            <v>1054151.0918459094</v>
          </cell>
          <cell r="BF292">
            <v>0</v>
          </cell>
          <cell r="BG292">
            <v>858739.86549999996</v>
          </cell>
          <cell r="BH292">
            <v>718450</v>
          </cell>
          <cell r="BI292">
            <v>913861.22634590941</v>
          </cell>
          <cell r="BJ292">
            <v>4939.7904126805915</v>
          </cell>
          <cell r="BK292">
            <v>4710.6349140540542</v>
          </cell>
          <cell r="BL292">
            <v>4.8646414508341111E-2</v>
          </cell>
          <cell r="BM292">
            <v>0</v>
          </cell>
          <cell r="BN292">
            <v>0</v>
          </cell>
          <cell r="BO292">
            <v>1054151.0918459094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1845742.207991078</v>
          </cell>
          <cell r="I293">
            <v>0</v>
          </cell>
          <cell r="J293">
            <v>0</v>
          </cell>
          <cell r="K293">
            <v>63210</v>
          </cell>
          <cell r="L293">
            <v>0</v>
          </cell>
          <cell r="M293">
            <v>109060</v>
          </cell>
          <cell r="N293">
            <v>0</v>
          </cell>
          <cell r="O293">
            <v>38305</v>
          </cell>
          <cell r="P293">
            <v>10545</v>
          </cell>
          <cell r="Q293">
            <v>35155</v>
          </cell>
          <cell r="R293">
            <v>16490</v>
          </cell>
          <cell r="S293">
            <v>15965</v>
          </cell>
          <cell r="T293">
            <v>4080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36676.379690949281</v>
          </cell>
          <cell r="AB293">
            <v>0</v>
          </cell>
          <cell r="AC293">
            <v>143267.80312124835</v>
          </cell>
          <cell r="AD293">
            <v>0</v>
          </cell>
          <cell r="AE293">
            <v>0</v>
          </cell>
          <cell r="AF293">
            <v>0</v>
          </cell>
          <cell r="AG293">
            <v>134400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1845742.207991078</v>
          </cell>
          <cell r="AU293">
            <v>472754.1828121976</v>
          </cell>
          <cell r="AV293">
            <v>138898.94399999999</v>
          </cell>
          <cell r="AW293">
            <v>0</v>
          </cell>
          <cell r="AX293">
            <v>2457395.3348032758</v>
          </cell>
          <cell r="AY293">
            <v>2452896.3908032756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2457395.3348032758</v>
          </cell>
          <cell r="BE293">
            <v>2457395.3348032758</v>
          </cell>
          <cell r="BF293">
            <v>0</v>
          </cell>
          <cell r="BG293">
            <v>2364818.9440000001</v>
          </cell>
          <cell r="BH293">
            <v>2225920</v>
          </cell>
          <cell r="BI293">
            <v>2318496.3908032756</v>
          </cell>
          <cell r="BJ293">
            <v>4528.3132632876477</v>
          </cell>
          <cell r="BK293">
            <v>4464.6631910156248</v>
          </cell>
          <cell r="BL293">
            <v>1.4256410741152411E-2</v>
          </cell>
          <cell r="BM293">
            <v>0</v>
          </cell>
          <cell r="BN293">
            <v>0</v>
          </cell>
          <cell r="BO293">
            <v>2457395.3348032758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1499665.5439927508</v>
          </cell>
          <cell r="I294">
            <v>0</v>
          </cell>
          <cell r="J294">
            <v>0</v>
          </cell>
          <cell r="K294">
            <v>94080.000000000102</v>
          </cell>
          <cell r="L294">
            <v>0</v>
          </cell>
          <cell r="M294">
            <v>158260.00000000009</v>
          </cell>
          <cell r="N294">
            <v>0</v>
          </cell>
          <cell r="O294">
            <v>7989.9999999999964</v>
          </cell>
          <cell r="P294">
            <v>11400.000000000005</v>
          </cell>
          <cell r="Q294">
            <v>73870.000000000087</v>
          </cell>
          <cell r="R294">
            <v>42680.000000000095</v>
          </cell>
          <cell r="S294">
            <v>26265.000000000033</v>
          </cell>
          <cell r="T294">
            <v>21080.000000000007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24819.775280898881</v>
          </cell>
          <cell r="AB294">
            <v>0</v>
          </cell>
          <cell r="AC294">
            <v>221428.7719298244</v>
          </cell>
          <cell r="AD294">
            <v>0</v>
          </cell>
          <cell r="AE294">
            <v>0</v>
          </cell>
          <cell r="AF294">
            <v>0</v>
          </cell>
          <cell r="AG294">
            <v>134400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1499665.5439927508</v>
          </cell>
          <cell r="AU294">
            <v>681873.54721072374</v>
          </cell>
          <cell r="AV294">
            <v>161432.7409</v>
          </cell>
          <cell r="AW294">
            <v>0</v>
          </cell>
          <cell r="AX294">
            <v>2342971.8321034745</v>
          </cell>
          <cell r="AY294">
            <v>2315939.0912034744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2342971.8321034745</v>
          </cell>
          <cell r="BE294">
            <v>2342971.8321034741</v>
          </cell>
          <cell r="BF294">
            <v>0</v>
          </cell>
          <cell r="BG294">
            <v>1944792.7409000001</v>
          </cell>
          <cell r="BH294">
            <v>1783360</v>
          </cell>
          <cell r="BI294">
            <v>2181539.0912034744</v>
          </cell>
          <cell r="BJ294">
            <v>5244.0843538545059</v>
          </cell>
          <cell r="BK294">
            <v>5060.9841915865381</v>
          </cell>
          <cell r="BL294">
            <v>3.6178765895447065E-2</v>
          </cell>
          <cell r="BM294">
            <v>0</v>
          </cell>
          <cell r="BN294">
            <v>0</v>
          </cell>
          <cell r="BO294">
            <v>2342971.8321034745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219902.88024893703</v>
          </cell>
          <cell r="I295">
            <v>0</v>
          </cell>
          <cell r="J295">
            <v>0</v>
          </cell>
          <cell r="K295">
            <v>7839.9999999999973</v>
          </cell>
          <cell r="L295">
            <v>0</v>
          </cell>
          <cell r="M295">
            <v>13119.999999999996</v>
          </cell>
          <cell r="N295">
            <v>0</v>
          </cell>
          <cell r="O295">
            <v>2349.9999999999973</v>
          </cell>
          <cell r="P295">
            <v>855.0000000000008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799.77777777777692</v>
          </cell>
          <cell r="AB295">
            <v>0</v>
          </cell>
          <cell r="AC295">
            <v>19612.270681896862</v>
          </cell>
          <cell r="AD295">
            <v>0</v>
          </cell>
          <cell r="AE295">
            <v>0</v>
          </cell>
          <cell r="AF295">
            <v>0</v>
          </cell>
          <cell r="AG295">
            <v>134400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219902.88024893703</v>
          </cell>
          <cell r="AU295">
            <v>44577.048459674625</v>
          </cell>
          <cell r="AV295">
            <v>136466.965</v>
          </cell>
          <cell r="AW295">
            <v>0</v>
          </cell>
          <cell r="AX295">
            <v>400946.89370861161</v>
          </cell>
          <cell r="AY295">
            <v>398879.92870861158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400946.89370861161</v>
          </cell>
          <cell r="BE295">
            <v>400946.89370861172</v>
          </cell>
          <cell r="BF295">
            <v>0</v>
          </cell>
          <cell r="BG295">
            <v>283276.96500000003</v>
          </cell>
          <cell r="BH295">
            <v>146810.00000000003</v>
          </cell>
          <cell r="BI295">
            <v>264479.92870861158</v>
          </cell>
          <cell r="BJ295">
            <v>4335.7365362067476</v>
          </cell>
          <cell r="BK295">
            <v>4103.5296852459014</v>
          </cell>
          <cell r="BL295">
            <v>5.6587101537424682E-2</v>
          </cell>
          <cell r="BM295">
            <v>0</v>
          </cell>
          <cell r="BN295">
            <v>0</v>
          </cell>
          <cell r="BO295">
            <v>400946.89370861161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789487.38974618376</v>
          </cell>
          <cell r="I296">
            <v>0</v>
          </cell>
          <cell r="J296">
            <v>0</v>
          </cell>
          <cell r="K296">
            <v>19600</v>
          </cell>
          <cell r="L296">
            <v>0</v>
          </cell>
          <cell r="M296">
            <v>35259.999999999942</v>
          </cell>
          <cell r="N296">
            <v>0</v>
          </cell>
          <cell r="O296">
            <v>0</v>
          </cell>
          <cell r="P296">
            <v>2565</v>
          </cell>
          <cell r="Q296">
            <v>7120</v>
          </cell>
          <cell r="R296">
            <v>5820</v>
          </cell>
          <cell r="S296">
            <v>3605</v>
          </cell>
          <cell r="T296">
            <v>4080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8850</v>
          </cell>
          <cell r="AB296">
            <v>0</v>
          </cell>
          <cell r="AC296">
            <v>33097.118644067741</v>
          </cell>
          <cell r="AD296">
            <v>0</v>
          </cell>
          <cell r="AE296">
            <v>0</v>
          </cell>
          <cell r="AF296">
            <v>0</v>
          </cell>
          <cell r="AG296">
            <v>134400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789487.38974618376</v>
          </cell>
          <cell r="AU296">
            <v>119997.11864406768</v>
          </cell>
          <cell r="AV296">
            <v>138640.38399999999</v>
          </cell>
          <cell r="AW296">
            <v>0</v>
          </cell>
          <cell r="AX296">
            <v>1048124.8923902514</v>
          </cell>
          <cell r="AY296">
            <v>1043884.5083902514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1048124.8923902514</v>
          </cell>
          <cell r="BE296">
            <v>1048124.8923902515</v>
          </cell>
          <cell r="BF296">
            <v>0</v>
          </cell>
          <cell r="BG296">
            <v>1013830.384</v>
          </cell>
          <cell r="BH296">
            <v>875190</v>
          </cell>
          <cell r="BI296">
            <v>909484.50839025143</v>
          </cell>
          <cell r="BJ296">
            <v>4152.8972985856226</v>
          </cell>
          <cell r="BK296">
            <v>4045.5610009132424</v>
          </cell>
          <cell r="BL296">
            <v>2.6531869782250261E-2</v>
          </cell>
          <cell r="BM296">
            <v>0</v>
          </cell>
          <cell r="BN296">
            <v>0</v>
          </cell>
          <cell r="BO296">
            <v>1048124.8923902514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648893.74499686342</v>
          </cell>
          <cell r="I297">
            <v>0</v>
          </cell>
          <cell r="J297">
            <v>0</v>
          </cell>
          <cell r="K297">
            <v>9799.9999999999891</v>
          </cell>
          <cell r="L297">
            <v>0</v>
          </cell>
          <cell r="M297">
            <v>16399.999999999982</v>
          </cell>
          <cell r="N297">
            <v>0</v>
          </cell>
          <cell r="O297">
            <v>0</v>
          </cell>
          <cell r="P297">
            <v>1139.9999999999986</v>
          </cell>
          <cell r="Q297">
            <v>445.0000000000004</v>
          </cell>
          <cell r="R297">
            <v>0</v>
          </cell>
          <cell r="S297">
            <v>0</v>
          </cell>
          <cell r="T297">
            <v>680.00000000000057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7021.4876033057808</v>
          </cell>
          <cell r="AB297">
            <v>0</v>
          </cell>
          <cell r="AC297">
            <v>62739.78527844284</v>
          </cell>
          <cell r="AD297">
            <v>0</v>
          </cell>
          <cell r="AE297">
            <v>0</v>
          </cell>
          <cell r="AF297">
            <v>0</v>
          </cell>
          <cell r="AG297">
            <v>134400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648893.74499686342</v>
          </cell>
          <cell r="AU297">
            <v>98226.272881748591</v>
          </cell>
          <cell r="AV297">
            <v>138330.11199999999</v>
          </cell>
          <cell r="AW297">
            <v>0</v>
          </cell>
          <cell r="AX297">
            <v>885450.129878612</v>
          </cell>
          <cell r="AY297">
            <v>881520.01787861204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885450.129878612</v>
          </cell>
          <cell r="BE297">
            <v>885450.129878612</v>
          </cell>
          <cell r="BF297">
            <v>0</v>
          </cell>
          <cell r="BG297">
            <v>833730.11199999996</v>
          </cell>
          <cell r="BH297">
            <v>695400</v>
          </cell>
          <cell r="BI297">
            <v>747120.01787861204</v>
          </cell>
          <cell r="BJ297">
            <v>4150.6667659922887</v>
          </cell>
          <cell r="BK297">
            <v>3992.589184444445</v>
          </cell>
          <cell r="BL297">
            <v>3.9592749027055146E-2</v>
          </cell>
          <cell r="BM297">
            <v>0</v>
          </cell>
          <cell r="BN297">
            <v>0</v>
          </cell>
          <cell r="BO297">
            <v>885450.129878612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526324.9264974558</v>
          </cell>
          <cell r="I298">
            <v>0</v>
          </cell>
          <cell r="J298">
            <v>0</v>
          </cell>
          <cell r="K298">
            <v>12740.000000000005</v>
          </cell>
          <cell r="L298">
            <v>0</v>
          </cell>
          <cell r="M298">
            <v>21320.000000000007</v>
          </cell>
          <cell r="N298">
            <v>0</v>
          </cell>
          <cell r="O298">
            <v>235</v>
          </cell>
          <cell r="P298">
            <v>7979.99999999999</v>
          </cell>
          <cell r="Q298">
            <v>445</v>
          </cell>
          <cell r="R298">
            <v>1940</v>
          </cell>
          <cell r="S298">
            <v>0</v>
          </cell>
          <cell r="T298">
            <v>1360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7104.3298969072157</v>
          </cell>
          <cell r="AB298">
            <v>0</v>
          </cell>
          <cell r="AC298">
            <v>50413.396280951914</v>
          </cell>
          <cell r="AD298">
            <v>0</v>
          </cell>
          <cell r="AE298">
            <v>0</v>
          </cell>
          <cell r="AF298">
            <v>0</v>
          </cell>
          <cell r="AG298">
            <v>134400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526324.9264974558</v>
          </cell>
          <cell r="AU298">
            <v>103537.72617785913</v>
          </cell>
          <cell r="AV298">
            <v>137089.024</v>
          </cell>
          <cell r="AW298">
            <v>0</v>
          </cell>
          <cell r="AX298">
            <v>766951.6766753149</v>
          </cell>
          <cell r="AY298">
            <v>764262.65267531492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766951.6766753149</v>
          </cell>
          <cell r="BE298">
            <v>766951.6766753149</v>
          </cell>
          <cell r="BF298">
            <v>0</v>
          </cell>
          <cell r="BG298">
            <v>675749.02399999998</v>
          </cell>
          <cell r="BH298">
            <v>538660</v>
          </cell>
          <cell r="BI298">
            <v>629862.65267531492</v>
          </cell>
          <cell r="BJ298">
            <v>4314.1277580501019</v>
          </cell>
          <cell r="BK298">
            <v>4016.0066184931507</v>
          </cell>
          <cell r="BL298">
            <v>7.4233229144629626E-2</v>
          </cell>
          <cell r="BM298">
            <v>0</v>
          </cell>
          <cell r="BN298">
            <v>0</v>
          </cell>
          <cell r="BO298">
            <v>766951.6766753149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648893.74499686342</v>
          </cell>
          <cell r="I299">
            <v>0</v>
          </cell>
          <cell r="J299">
            <v>0</v>
          </cell>
          <cell r="K299">
            <v>12250.000000000011</v>
          </cell>
          <cell r="L299">
            <v>0</v>
          </cell>
          <cell r="M299">
            <v>20500.000000000018</v>
          </cell>
          <cell r="N299">
            <v>0</v>
          </cell>
          <cell r="O299">
            <v>235.0000000000002</v>
          </cell>
          <cell r="P299">
            <v>13394.999999999996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10799.999999999969</v>
          </cell>
          <cell r="AB299">
            <v>0</v>
          </cell>
          <cell r="AC299">
            <v>63865.357199429811</v>
          </cell>
          <cell r="AD299">
            <v>0</v>
          </cell>
          <cell r="AE299">
            <v>0</v>
          </cell>
          <cell r="AF299">
            <v>0</v>
          </cell>
          <cell r="AG299">
            <v>134400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648893.74499686342</v>
          </cell>
          <cell r="AU299">
            <v>121045.35719942981</v>
          </cell>
          <cell r="AV299">
            <v>140760.576</v>
          </cell>
          <cell r="AW299">
            <v>0</v>
          </cell>
          <cell r="AX299">
            <v>910699.67819629319</v>
          </cell>
          <cell r="AY299">
            <v>904339.10219629318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910699.67819629319</v>
          </cell>
          <cell r="BE299">
            <v>910699.67819629319</v>
          </cell>
          <cell r="BF299">
            <v>0</v>
          </cell>
          <cell r="BG299">
            <v>836160.576</v>
          </cell>
          <cell r="BH299">
            <v>695400</v>
          </cell>
          <cell r="BI299">
            <v>769939.10219629318</v>
          </cell>
          <cell r="BJ299">
            <v>4277.4394566460733</v>
          </cell>
          <cell r="BK299">
            <v>4165.1584427777771</v>
          </cell>
          <cell r="BL299">
            <v>2.6957201127123298E-2</v>
          </cell>
          <cell r="BM299">
            <v>0</v>
          </cell>
          <cell r="BN299">
            <v>0</v>
          </cell>
          <cell r="BO299">
            <v>910699.67819629319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648893.74499686342</v>
          </cell>
          <cell r="I300">
            <v>0</v>
          </cell>
          <cell r="J300">
            <v>0</v>
          </cell>
          <cell r="K300">
            <v>4900.0000000000045</v>
          </cell>
          <cell r="L300">
            <v>0</v>
          </cell>
          <cell r="M300">
            <v>8200.0000000000073</v>
          </cell>
          <cell r="N300">
            <v>0</v>
          </cell>
          <cell r="O300">
            <v>0</v>
          </cell>
          <cell r="P300">
            <v>288.20224719101139</v>
          </cell>
          <cell r="Q300">
            <v>0</v>
          </cell>
          <cell r="R300">
            <v>0</v>
          </cell>
          <cell r="S300">
            <v>520.78651685393288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2655</v>
          </cell>
          <cell r="AB300">
            <v>0</v>
          </cell>
          <cell r="AC300">
            <v>55780.934579439294</v>
          </cell>
          <cell r="AD300">
            <v>0</v>
          </cell>
          <cell r="AE300">
            <v>0</v>
          </cell>
          <cell r="AF300">
            <v>0</v>
          </cell>
          <cell r="AG300">
            <v>134400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648893.74499686342</v>
          </cell>
          <cell r="AU300">
            <v>72344.923343484246</v>
          </cell>
          <cell r="AV300">
            <v>138511.10399999999</v>
          </cell>
          <cell r="AW300">
            <v>0</v>
          </cell>
          <cell r="AX300">
            <v>859749.77234034776</v>
          </cell>
          <cell r="AY300">
            <v>855638.66834034771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859749.77234034776</v>
          </cell>
          <cell r="BE300">
            <v>859749.77234034776</v>
          </cell>
          <cell r="BF300">
            <v>0</v>
          </cell>
          <cell r="BG300">
            <v>833911.10400000005</v>
          </cell>
          <cell r="BH300">
            <v>695400</v>
          </cell>
          <cell r="BI300">
            <v>721238.66834034771</v>
          </cell>
          <cell r="BJ300">
            <v>4006.8814907797096</v>
          </cell>
          <cell r="BK300">
            <v>3877.268707222222</v>
          </cell>
          <cell r="BL300">
            <v>3.3428888566855504E-2</v>
          </cell>
          <cell r="BM300">
            <v>0</v>
          </cell>
          <cell r="BN300">
            <v>0</v>
          </cell>
          <cell r="BO300">
            <v>859749.77234034776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1110329.2969946328</v>
          </cell>
          <cell r="I301">
            <v>0</v>
          </cell>
          <cell r="J301">
            <v>0</v>
          </cell>
          <cell r="K301">
            <v>59290.000000000022</v>
          </cell>
          <cell r="L301">
            <v>0</v>
          </cell>
          <cell r="M301">
            <v>101680.0000000001</v>
          </cell>
          <cell r="N301">
            <v>0</v>
          </cell>
          <cell r="O301">
            <v>2121.8892508143313</v>
          </cell>
          <cell r="P301">
            <v>32595.830618892462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2949.9999999999941</v>
          </cell>
          <cell r="AB301">
            <v>0</v>
          </cell>
          <cell r="AC301">
            <v>113067.13331798297</v>
          </cell>
          <cell r="AD301">
            <v>0</v>
          </cell>
          <cell r="AE301">
            <v>0</v>
          </cell>
          <cell r="AF301">
            <v>0</v>
          </cell>
          <cell r="AG301">
            <v>134400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1110329.2969946328</v>
          </cell>
          <cell r="AU301">
            <v>311704.85318768985</v>
          </cell>
          <cell r="AV301">
            <v>139984.89600000001</v>
          </cell>
          <cell r="AW301">
            <v>0</v>
          </cell>
          <cell r="AX301">
            <v>1562019.0461823225</v>
          </cell>
          <cell r="AY301">
            <v>1556434.1501823226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1562019.0461823225</v>
          </cell>
          <cell r="BE301">
            <v>1562019.0461823225</v>
          </cell>
          <cell r="BF301">
            <v>0</v>
          </cell>
          <cell r="BG301">
            <v>1425464.8959999999</v>
          </cell>
          <cell r="BH301">
            <v>1285480</v>
          </cell>
          <cell r="BI301">
            <v>1422034.1501823226</v>
          </cell>
          <cell r="BJ301">
            <v>4616.9939940984495</v>
          </cell>
          <cell r="BK301">
            <v>4313.7361077922078</v>
          </cell>
          <cell r="BL301">
            <v>7.0300518791227284E-2</v>
          </cell>
          <cell r="BM301">
            <v>0</v>
          </cell>
          <cell r="BN301">
            <v>0</v>
          </cell>
          <cell r="BO301">
            <v>1562019.0461823225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688548.36274667166</v>
          </cell>
          <cell r="I302">
            <v>0</v>
          </cell>
          <cell r="J302">
            <v>0</v>
          </cell>
          <cell r="K302">
            <v>45570.000000000007</v>
          </cell>
          <cell r="L302">
            <v>0</v>
          </cell>
          <cell r="M302">
            <v>78719.999999999927</v>
          </cell>
          <cell r="N302">
            <v>0</v>
          </cell>
          <cell r="O302">
            <v>235.00000000000011</v>
          </cell>
          <cell r="P302">
            <v>0</v>
          </cell>
          <cell r="Q302">
            <v>33375.000000000022</v>
          </cell>
          <cell r="R302">
            <v>3879.9999999999995</v>
          </cell>
          <cell r="S302">
            <v>32960.000000000036</v>
          </cell>
          <cell r="T302">
            <v>21760.000000000025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17607.8125</v>
          </cell>
          <cell r="AB302">
            <v>0</v>
          </cell>
          <cell r="AC302">
            <v>90164.32258064521</v>
          </cell>
          <cell r="AD302">
            <v>0</v>
          </cell>
          <cell r="AE302">
            <v>6278.4000000000033</v>
          </cell>
          <cell r="AF302">
            <v>0</v>
          </cell>
          <cell r="AG302">
            <v>134400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688548.36274667166</v>
          </cell>
          <cell r="AU302">
            <v>330550.53508064523</v>
          </cell>
          <cell r="AV302">
            <v>139439.9</v>
          </cell>
          <cell r="AW302">
            <v>0</v>
          </cell>
          <cell r="AX302">
            <v>1158538.7978273169</v>
          </cell>
          <cell r="AY302">
            <v>1153498.897827317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1158538.7978273169</v>
          </cell>
          <cell r="BE302">
            <v>1158538.7978273167</v>
          </cell>
          <cell r="BF302">
            <v>0</v>
          </cell>
          <cell r="BG302">
            <v>885549.9</v>
          </cell>
          <cell r="BH302">
            <v>746110</v>
          </cell>
          <cell r="BI302">
            <v>1019098.8978273169</v>
          </cell>
          <cell r="BJ302">
            <v>5335.5963237032302</v>
          </cell>
          <cell r="BK302">
            <v>5079.7504523560219</v>
          </cell>
          <cell r="BL302">
            <v>5.0365834650114599E-2</v>
          </cell>
          <cell r="BM302">
            <v>0</v>
          </cell>
          <cell r="BN302">
            <v>0</v>
          </cell>
          <cell r="BO302">
            <v>1158538.7978273169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245137.63699881505</v>
          </cell>
          <cell r="I303">
            <v>0</v>
          </cell>
          <cell r="J303">
            <v>0</v>
          </cell>
          <cell r="K303">
            <v>2450.0000000000005</v>
          </cell>
          <cell r="L303">
            <v>0</v>
          </cell>
          <cell r="M303">
            <v>4920.0000000000027</v>
          </cell>
          <cell r="N303">
            <v>0</v>
          </cell>
          <cell r="O303">
            <v>704.99999999999943</v>
          </cell>
          <cell r="P303">
            <v>285.00000000000045</v>
          </cell>
          <cell r="Q303">
            <v>445.00000000000068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18114.107142857138</v>
          </cell>
          <cell r="AD303">
            <v>0</v>
          </cell>
          <cell r="AE303">
            <v>3763.1999999999725</v>
          </cell>
          <cell r="AF303">
            <v>0</v>
          </cell>
          <cell r="AG303">
            <v>134400</v>
          </cell>
          <cell r="AH303">
            <v>57100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245137.63699881505</v>
          </cell>
          <cell r="AU303">
            <v>30682.307142857113</v>
          </cell>
          <cell r="AV303">
            <v>192844.51199999999</v>
          </cell>
          <cell r="AW303">
            <v>0</v>
          </cell>
          <cell r="AX303">
            <v>468664.45614167216</v>
          </cell>
          <cell r="AY303">
            <v>467319.94414167217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468664.45614167216</v>
          </cell>
          <cell r="BE303">
            <v>468664.45614167216</v>
          </cell>
          <cell r="BF303">
            <v>0</v>
          </cell>
          <cell r="BG303">
            <v>314824.51199999999</v>
          </cell>
          <cell r="BH303">
            <v>121979.99999999999</v>
          </cell>
          <cell r="BI303">
            <v>275819.94414167217</v>
          </cell>
          <cell r="BJ303">
            <v>4056.1756491422379</v>
          </cell>
          <cell r="BK303">
            <v>3582.2101764705885</v>
          </cell>
          <cell r="BL303">
            <v>0.13231090564837517</v>
          </cell>
          <cell r="BM303">
            <v>0</v>
          </cell>
          <cell r="BN303">
            <v>0</v>
          </cell>
          <cell r="BO303">
            <v>468664.45614167216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767857.59824628837</v>
          </cell>
          <cell r="I304">
            <v>0</v>
          </cell>
          <cell r="J304">
            <v>0</v>
          </cell>
          <cell r="K304">
            <v>24010.000000000051</v>
          </cell>
          <cell r="L304">
            <v>0</v>
          </cell>
          <cell r="M304">
            <v>41820.000000000029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2048.9673913043534</v>
          </cell>
          <cell r="AB304">
            <v>0</v>
          </cell>
          <cell r="AC304">
            <v>75540.688990182301</v>
          </cell>
          <cell r="AD304">
            <v>0</v>
          </cell>
          <cell r="AE304">
            <v>0</v>
          </cell>
          <cell r="AF304">
            <v>0</v>
          </cell>
          <cell r="AG304">
            <v>134400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767857.59824628837</v>
          </cell>
          <cell r="AU304">
            <v>143419.65638148674</v>
          </cell>
          <cell r="AV304">
            <v>138873.08799999999</v>
          </cell>
          <cell r="AW304">
            <v>0</v>
          </cell>
          <cell r="AX304">
            <v>1050150.3426277752</v>
          </cell>
          <cell r="AY304">
            <v>1045677.2546277752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1050150.3426277752</v>
          </cell>
          <cell r="BE304">
            <v>1050150.3426277749</v>
          </cell>
          <cell r="BF304">
            <v>0</v>
          </cell>
          <cell r="BG304">
            <v>986403.08799999999</v>
          </cell>
          <cell r="BH304">
            <v>847530</v>
          </cell>
          <cell r="BI304">
            <v>911277.25462777517</v>
          </cell>
          <cell r="BJ304">
            <v>4278.2969700834519</v>
          </cell>
          <cell r="BK304">
            <v>4036.3665934272303</v>
          </cell>
          <cell r="BL304">
            <v>5.9937662017661639E-2</v>
          </cell>
          <cell r="BM304">
            <v>0</v>
          </cell>
          <cell r="BN304">
            <v>0</v>
          </cell>
          <cell r="BO304">
            <v>1050150.3426277752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86519.165999581775</v>
          </cell>
          <cell r="I305">
            <v>0</v>
          </cell>
          <cell r="J305">
            <v>0</v>
          </cell>
          <cell r="K305">
            <v>979.99999999999955</v>
          </cell>
          <cell r="L305">
            <v>0</v>
          </cell>
          <cell r="M305">
            <v>2460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8958.4579439252338</v>
          </cell>
          <cell r="AD305">
            <v>0</v>
          </cell>
          <cell r="AE305">
            <v>0</v>
          </cell>
          <cell r="AF305">
            <v>0</v>
          </cell>
          <cell r="AG305">
            <v>134400</v>
          </cell>
          <cell r="AH305">
            <v>57100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86519.165999581775</v>
          </cell>
          <cell r="AU305">
            <v>12398.457943925234</v>
          </cell>
          <cell r="AV305">
            <v>192099.85920000001</v>
          </cell>
          <cell r="AW305">
            <v>0</v>
          </cell>
          <cell r="AX305">
            <v>291017.48314350704</v>
          </cell>
          <cell r="AY305">
            <v>290417.62394350703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291017.48314350704</v>
          </cell>
          <cell r="BE305">
            <v>291017.48314350704</v>
          </cell>
          <cell r="BF305">
            <v>0</v>
          </cell>
          <cell r="BG305">
            <v>111239.85920000001</v>
          </cell>
          <cell r="BH305">
            <v>-80860</v>
          </cell>
          <cell r="BI305">
            <v>98917.623943507031</v>
          </cell>
          <cell r="BJ305">
            <v>4121.5676643127927</v>
          </cell>
          <cell r="BK305">
            <v>2716.2671125000002</v>
          </cell>
          <cell r="BL305">
            <v>0.51736463816306377</v>
          </cell>
          <cell r="BM305">
            <v>0</v>
          </cell>
          <cell r="BN305">
            <v>0</v>
          </cell>
          <cell r="BO305">
            <v>291017.48314350704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976945.58274527767</v>
          </cell>
          <cell r="I306">
            <v>0</v>
          </cell>
          <cell r="J306">
            <v>0</v>
          </cell>
          <cell r="K306">
            <v>56349.999999999942</v>
          </cell>
          <cell r="L306">
            <v>0</v>
          </cell>
          <cell r="M306">
            <v>98399.999999999898</v>
          </cell>
          <cell r="N306">
            <v>0</v>
          </cell>
          <cell r="O306">
            <v>4465.0000000000027</v>
          </cell>
          <cell r="P306">
            <v>8549.9999999999909</v>
          </cell>
          <cell r="Q306">
            <v>20024.999999999982</v>
          </cell>
          <cell r="R306">
            <v>20369.999999999978</v>
          </cell>
          <cell r="S306">
            <v>24719.999999999975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28576.085106382954</v>
          </cell>
          <cell r="AB306">
            <v>0</v>
          </cell>
          <cell r="AC306">
            <v>161436.11908783781</v>
          </cell>
          <cell r="AD306">
            <v>0</v>
          </cell>
          <cell r="AE306">
            <v>3590.4000000000078</v>
          </cell>
          <cell r="AF306">
            <v>0</v>
          </cell>
          <cell r="AG306">
            <v>134400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976945.58274527767</v>
          </cell>
          <cell r="AU306">
            <v>426482.6041942205</v>
          </cell>
          <cell r="AV306">
            <v>138459.39199999999</v>
          </cell>
          <cell r="AW306">
            <v>0</v>
          </cell>
          <cell r="AX306">
            <v>1541887.5789394982</v>
          </cell>
          <cell r="AY306">
            <v>1537828.1869394982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1541887.5789394982</v>
          </cell>
          <cell r="BE306">
            <v>1541887.5789394982</v>
          </cell>
          <cell r="BF306">
            <v>0</v>
          </cell>
          <cell r="BG306">
            <v>1253369.392</v>
          </cell>
          <cell r="BH306">
            <v>1114910</v>
          </cell>
          <cell r="BI306">
            <v>1403428.1869394982</v>
          </cell>
          <cell r="BJ306">
            <v>5178.7017968247164</v>
          </cell>
          <cell r="BK306">
            <v>4762.0198439114392</v>
          </cell>
          <cell r="BL306">
            <v>8.7501095453441452E-2</v>
          </cell>
          <cell r="BM306">
            <v>0</v>
          </cell>
          <cell r="BN306">
            <v>0</v>
          </cell>
          <cell r="BO306">
            <v>1541887.5789394982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641683.81449689821</v>
          </cell>
          <cell r="I307">
            <v>0</v>
          </cell>
          <cell r="J307">
            <v>0</v>
          </cell>
          <cell r="K307">
            <v>8330.0000000000018</v>
          </cell>
          <cell r="L307">
            <v>0</v>
          </cell>
          <cell r="M307">
            <v>13940.000000000004</v>
          </cell>
          <cell r="N307">
            <v>0</v>
          </cell>
          <cell r="O307">
            <v>2363.2768361581907</v>
          </cell>
          <cell r="P307">
            <v>2292.8813559322061</v>
          </cell>
          <cell r="Q307">
            <v>895.02824858757162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681.94805194805156</v>
          </cell>
          <cell r="AB307">
            <v>0</v>
          </cell>
          <cell r="AC307">
            <v>26799.725707615973</v>
          </cell>
          <cell r="AD307">
            <v>0</v>
          </cell>
          <cell r="AE307">
            <v>0</v>
          </cell>
          <cell r="AF307">
            <v>0</v>
          </cell>
          <cell r="AG307">
            <v>134400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641683.81449689821</v>
          </cell>
          <cell r="AU307">
            <v>55302.860200242008</v>
          </cell>
          <cell r="AV307">
            <v>140191.74400000001</v>
          </cell>
          <cell r="AW307">
            <v>0</v>
          </cell>
          <cell r="AX307">
            <v>837178.41869714018</v>
          </cell>
          <cell r="AY307">
            <v>831386.67469714023</v>
          </cell>
          <cell r="AZ307">
            <v>4610</v>
          </cell>
          <cell r="BA307">
            <v>820580</v>
          </cell>
          <cell r="BB307">
            <v>0</v>
          </cell>
          <cell r="BC307">
            <v>0</v>
          </cell>
          <cell r="BD307">
            <v>837178.41869714018</v>
          </cell>
          <cell r="BE307">
            <v>837178.41869714041</v>
          </cell>
          <cell r="BF307">
            <v>0</v>
          </cell>
          <cell r="BG307">
            <v>826371.74399999995</v>
          </cell>
          <cell r="BH307">
            <v>686180</v>
          </cell>
          <cell r="BI307">
            <v>696986.67469714023</v>
          </cell>
          <cell r="BJ307">
            <v>3915.6554758266307</v>
          </cell>
          <cell r="BK307">
            <v>3839.1217842696633</v>
          </cell>
          <cell r="BL307">
            <v>1.9935208065176496E-2</v>
          </cell>
          <cell r="BM307">
            <v>0</v>
          </cell>
          <cell r="BN307">
            <v>0</v>
          </cell>
          <cell r="BO307">
            <v>837178.41869714018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1377096.7254933433</v>
          </cell>
          <cell r="I308">
            <v>0</v>
          </cell>
          <cell r="J308">
            <v>0</v>
          </cell>
          <cell r="K308">
            <v>30380.000000000007</v>
          </cell>
          <cell r="L308">
            <v>0</v>
          </cell>
          <cell r="M308">
            <v>55759.999999999847</v>
          </cell>
          <cell r="N308">
            <v>0</v>
          </cell>
          <cell r="O308">
            <v>2819.9999999999973</v>
          </cell>
          <cell r="P308">
            <v>16815.000000000033</v>
          </cell>
          <cell r="Q308">
            <v>9789.9999999999964</v>
          </cell>
          <cell r="R308">
            <v>4365.0000000000064</v>
          </cell>
          <cell r="S308">
            <v>7210.0000000000073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28757.685459940545</v>
          </cell>
          <cell r="AB308">
            <v>0</v>
          </cell>
          <cell r="AC308">
            <v>98945.207547169834</v>
          </cell>
          <cell r="AD308">
            <v>0</v>
          </cell>
          <cell r="AE308">
            <v>0</v>
          </cell>
          <cell r="AF308">
            <v>0</v>
          </cell>
          <cell r="AG308">
            <v>134400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1377096.7254933433</v>
          </cell>
          <cell r="AU308">
            <v>254842.89300711028</v>
          </cell>
          <cell r="AV308">
            <v>142622.20800000001</v>
          </cell>
          <cell r="AW308">
            <v>0</v>
          </cell>
          <cell r="AX308">
            <v>1774561.8265004538</v>
          </cell>
          <cell r="AY308">
            <v>1766339.6185004537</v>
          </cell>
          <cell r="AZ308">
            <v>4610</v>
          </cell>
          <cell r="BA308">
            <v>1761020</v>
          </cell>
          <cell r="BB308">
            <v>0</v>
          </cell>
          <cell r="BC308">
            <v>0</v>
          </cell>
          <cell r="BD308">
            <v>1774561.8265004538</v>
          </cell>
          <cell r="BE308">
            <v>1774561.8265004535</v>
          </cell>
          <cell r="BF308">
            <v>0</v>
          </cell>
          <cell r="BG308">
            <v>1769242.2080000001</v>
          </cell>
          <cell r="BH308">
            <v>1626620</v>
          </cell>
          <cell r="BI308">
            <v>1631939.6185004537</v>
          </cell>
          <cell r="BJ308">
            <v>4272.0932421477846</v>
          </cell>
          <cell r="BK308">
            <v>4217.9055958115177</v>
          </cell>
          <cell r="BL308">
            <v>1.2847050533818615E-2</v>
          </cell>
          <cell r="BM308">
            <v>0</v>
          </cell>
          <cell r="BN308">
            <v>0</v>
          </cell>
          <cell r="BO308">
            <v>1774561.8265004538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371311.42074820516</v>
          </cell>
          <cell r="I309">
            <v>0</v>
          </cell>
          <cell r="J309">
            <v>0</v>
          </cell>
          <cell r="K309">
            <v>5389.9999999999818</v>
          </cell>
          <cell r="L309">
            <v>0</v>
          </cell>
          <cell r="M309">
            <v>9019.9999999999691</v>
          </cell>
          <cell r="N309">
            <v>0</v>
          </cell>
          <cell r="O309">
            <v>1423.8235294117644</v>
          </cell>
          <cell r="P309">
            <v>575.58823529411768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31079.806034482743</v>
          </cell>
          <cell r="AD309">
            <v>0</v>
          </cell>
          <cell r="AE309">
            <v>0</v>
          </cell>
          <cell r="AF309">
            <v>0</v>
          </cell>
          <cell r="AG309">
            <v>134400</v>
          </cell>
          <cell r="AH309">
            <v>35677.970627503331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371311.42074820516</v>
          </cell>
          <cell r="AU309">
            <v>47489.217799188576</v>
          </cell>
          <cell r="AV309">
            <v>181372.97062750332</v>
          </cell>
          <cell r="AW309">
            <v>0</v>
          </cell>
          <cell r="AX309">
            <v>600173.60917489708</v>
          </cell>
          <cell r="AY309">
            <v>588878.60917489708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600173.60917489708</v>
          </cell>
          <cell r="BE309">
            <v>600173.60917489696</v>
          </cell>
          <cell r="BF309">
            <v>0</v>
          </cell>
          <cell r="BG309">
            <v>486125</v>
          </cell>
          <cell r="BH309">
            <v>304752.02937249665</v>
          </cell>
          <cell r="BI309">
            <v>418800.63854739373</v>
          </cell>
          <cell r="BJ309">
            <v>4066.0256169649874</v>
          </cell>
          <cell r="BK309">
            <v>3721.7691346844331</v>
          </cell>
          <cell r="BL309">
            <v>9.2498075464249249E-2</v>
          </cell>
          <cell r="BM309">
            <v>0</v>
          </cell>
          <cell r="BN309">
            <v>0</v>
          </cell>
          <cell r="BO309">
            <v>600173.60917489708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720993.0499965148</v>
          </cell>
          <cell r="I310">
            <v>0</v>
          </cell>
          <cell r="J310">
            <v>0</v>
          </cell>
          <cell r="K310">
            <v>16660</v>
          </cell>
          <cell r="L310">
            <v>0</v>
          </cell>
          <cell r="M310">
            <v>29520</v>
          </cell>
          <cell r="N310">
            <v>0</v>
          </cell>
          <cell r="O310">
            <v>1645.0000000000002</v>
          </cell>
          <cell r="P310">
            <v>0</v>
          </cell>
          <cell r="Q310">
            <v>26700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4858.8235294117649</v>
          </cell>
          <cell r="AB310">
            <v>0</v>
          </cell>
          <cell r="AC310">
            <v>79257.294429708258</v>
          </cell>
          <cell r="AD310">
            <v>0</v>
          </cell>
          <cell r="AE310">
            <v>4882.0100502512632</v>
          </cell>
          <cell r="AF310">
            <v>0</v>
          </cell>
          <cell r="AG310">
            <v>134400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720993.0499965148</v>
          </cell>
          <cell r="AU310">
            <v>163523.12800937128</v>
          </cell>
          <cell r="AV310">
            <v>138330.11199999999</v>
          </cell>
          <cell r="AW310">
            <v>0</v>
          </cell>
          <cell r="AX310">
            <v>1022846.290005886</v>
          </cell>
          <cell r="AY310">
            <v>1018916.178005886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1022846.290005886</v>
          </cell>
          <cell r="BE310">
            <v>1022846.2900058861</v>
          </cell>
          <cell r="BF310">
            <v>0</v>
          </cell>
          <cell r="BG310">
            <v>925930.11199999996</v>
          </cell>
          <cell r="BH310">
            <v>787600</v>
          </cell>
          <cell r="BI310">
            <v>884516.17800588603</v>
          </cell>
          <cell r="BJ310">
            <v>4422.5808900294305</v>
          </cell>
          <cell r="BK310">
            <v>4309.9368725000004</v>
          </cell>
          <cell r="BL310">
            <v>2.6135885712889897E-2</v>
          </cell>
          <cell r="BM310">
            <v>0</v>
          </cell>
          <cell r="BN310">
            <v>0</v>
          </cell>
          <cell r="BO310">
            <v>1022846.290005886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551559.68324733386</v>
          </cell>
          <cell r="I311">
            <v>0</v>
          </cell>
          <cell r="J311">
            <v>0</v>
          </cell>
          <cell r="K311">
            <v>15680.000000000027</v>
          </cell>
          <cell r="L311">
            <v>0</v>
          </cell>
          <cell r="M311">
            <v>29520.000000000022</v>
          </cell>
          <cell r="N311">
            <v>0</v>
          </cell>
          <cell r="O311">
            <v>1879.9999999999998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2635.6204379562041</v>
          </cell>
          <cell r="AB311">
            <v>0</v>
          </cell>
          <cell r="AC311">
            <v>35150.750932835806</v>
          </cell>
          <cell r="AD311">
            <v>0</v>
          </cell>
          <cell r="AE311">
            <v>7507.1999999999834</v>
          </cell>
          <cell r="AF311">
            <v>0</v>
          </cell>
          <cell r="AG311">
            <v>134400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551559.68324733386</v>
          </cell>
          <cell r="AU311">
            <v>92373.571370792051</v>
          </cell>
          <cell r="AV311">
            <v>137968.128</v>
          </cell>
          <cell r="AW311">
            <v>0</v>
          </cell>
          <cell r="AX311">
            <v>781901.38261812599</v>
          </cell>
          <cell r="AY311">
            <v>778333.25461812597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781901.38261812599</v>
          </cell>
          <cell r="BE311">
            <v>781901.38261812588</v>
          </cell>
          <cell r="BF311">
            <v>0</v>
          </cell>
          <cell r="BG311">
            <v>708898.12800000003</v>
          </cell>
          <cell r="BH311">
            <v>570930</v>
          </cell>
          <cell r="BI311">
            <v>643933.25461812597</v>
          </cell>
          <cell r="BJ311">
            <v>4208.7140824714115</v>
          </cell>
          <cell r="BK311">
            <v>3929.4747594771238</v>
          </cell>
          <cell r="BL311">
            <v>7.1062760314420423E-2</v>
          </cell>
          <cell r="BM311">
            <v>0</v>
          </cell>
          <cell r="BN311">
            <v>0</v>
          </cell>
          <cell r="BO311">
            <v>781901.38261812599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656103.67549682851</v>
          </cell>
          <cell r="I312">
            <v>0</v>
          </cell>
          <cell r="J312">
            <v>0</v>
          </cell>
          <cell r="K312">
            <v>8820</v>
          </cell>
          <cell r="L312">
            <v>0</v>
          </cell>
          <cell r="M312">
            <v>15579.999999999942</v>
          </cell>
          <cell r="N312">
            <v>0</v>
          </cell>
          <cell r="O312">
            <v>2584.9999999999982</v>
          </cell>
          <cell r="P312">
            <v>855.00000000000091</v>
          </cell>
          <cell r="Q312">
            <v>444.9999999999996</v>
          </cell>
          <cell r="R312">
            <v>0</v>
          </cell>
          <cell r="S312">
            <v>514.99999999999955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8367.2727272727243</v>
          </cell>
          <cell r="AB312">
            <v>0</v>
          </cell>
          <cell r="AC312">
            <v>52867.862068965507</v>
          </cell>
          <cell r="AD312">
            <v>0</v>
          </cell>
          <cell r="AE312">
            <v>6796.7999999999993</v>
          </cell>
          <cell r="AF312">
            <v>0</v>
          </cell>
          <cell r="AG312">
            <v>134400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656103.67549682851</v>
          </cell>
          <cell r="AU312">
            <v>96831.934796238173</v>
          </cell>
          <cell r="AV312">
            <v>137554.432</v>
          </cell>
          <cell r="AW312">
            <v>0</v>
          </cell>
          <cell r="AX312">
            <v>890490.04229306674</v>
          </cell>
          <cell r="AY312">
            <v>887335.61029306671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890490.04229306674</v>
          </cell>
          <cell r="BE312">
            <v>890490.04229306686</v>
          </cell>
          <cell r="BF312">
            <v>0</v>
          </cell>
          <cell r="BG312">
            <v>842174.43200000003</v>
          </cell>
          <cell r="BH312">
            <v>704620</v>
          </cell>
          <cell r="BI312">
            <v>752935.61029306671</v>
          </cell>
          <cell r="BJ312">
            <v>4137.0088477641029</v>
          </cell>
          <cell r="BK312">
            <v>3997.5612230769234</v>
          </cell>
          <cell r="BL312">
            <v>3.4883174241881074E-2</v>
          </cell>
          <cell r="BM312">
            <v>0</v>
          </cell>
          <cell r="BN312">
            <v>0</v>
          </cell>
          <cell r="BO312">
            <v>890490.04229306674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767857.59824628837</v>
          </cell>
          <cell r="I313">
            <v>0</v>
          </cell>
          <cell r="J313">
            <v>0</v>
          </cell>
          <cell r="K313">
            <v>22540</v>
          </cell>
          <cell r="L313">
            <v>0</v>
          </cell>
          <cell r="M313">
            <v>42639.999999999993</v>
          </cell>
          <cell r="N313">
            <v>0</v>
          </cell>
          <cell r="O313">
            <v>234.99999999999983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2950.0000000000036</v>
          </cell>
          <cell r="AB313">
            <v>0</v>
          </cell>
          <cell r="AC313">
            <v>56962.28571428571</v>
          </cell>
          <cell r="AD313">
            <v>0</v>
          </cell>
          <cell r="AE313">
            <v>0</v>
          </cell>
          <cell r="AF313">
            <v>0</v>
          </cell>
          <cell r="AG313">
            <v>134400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767857.59824628837</v>
          </cell>
          <cell r="AU313">
            <v>125327.28571428571</v>
          </cell>
          <cell r="AV313">
            <v>139622.91200000001</v>
          </cell>
          <cell r="AW313">
            <v>0</v>
          </cell>
          <cell r="AX313">
            <v>1032807.7959605741</v>
          </cell>
          <cell r="AY313">
            <v>1027584.8839605741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1032807.7959605741</v>
          </cell>
          <cell r="BE313">
            <v>1032807.7959605741</v>
          </cell>
          <cell r="BF313">
            <v>0</v>
          </cell>
          <cell r="BG313">
            <v>987152.91200000001</v>
          </cell>
          <cell r="BH313">
            <v>847530</v>
          </cell>
          <cell r="BI313">
            <v>893184.88396057405</v>
          </cell>
          <cell r="BJ313">
            <v>4193.3562627256997</v>
          </cell>
          <cell r="BK313">
            <v>4035.7426619718312</v>
          </cell>
          <cell r="BL313">
            <v>3.9054422929151719E-2</v>
          </cell>
          <cell r="BM313">
            <v>0</v>
          </cell>
          <cell r="BN313">
            <v>0</v>
          </cell>
          <cell r="BO313">
            <v>1032807.7959605741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356891.55974827486</v>
          </cell>
          <cell r="I314">
            <v>0</v>
          </cell>
          <cell r="J314">
            <v>0</v>
          </cell>
          <cell r="K314">
            <v>10289.999999999993</v>
          </cell>
          <cell r="L314">
            <v>0</v>
          </cell>
          <cell r="M314">
            <v>19679.999999999964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1424.6341463414622</v>
          </cell>
          <cell r="AB314">
            <v>0</v>
          </cell>
          <cell r="AC314">
            <v>25380.397058823539</v>
          </cell>
          <cell r="AD314">
            <v>0</v>
          </cell>
          <cell r="AE314">
            <v>116.375510204085</v>
          </cell>
          <cell r="AF314">
            <v>0</v>
          </cell>
          <cell r="AG314">
            <v>134400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356891.55974827486</v>
          </cell>
          <cell r="AU314">
            <v>56891.406715369041</v>
          </cell>
          <cell r="AV314">
            <v>136520.19200000001</v>
          </cell>
          <cell r="AW314">
            <v>0</v>
          </cell>
          <cell r="AX314">
            <v>550303.15846364386</v>
          </cell>
          <cell r="AY314">
            <v>548182.96646364382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550303.15846364386</v>
          </cell>
          <cell r="BE314">
            <v>550303.15846364386</v>
          </cell>
          <cell r="BF314">
            <v>0</v>
          </cell>
          <cell r="BG314">
            <v>458510.19199999998</v>
          </cell>
          <cell r="BH314">
            <v>321990</v>
          </cell>
          <cell r="BI314">
            <v>413782.96646364388</v>
          </cell>
          <cell r="BJ314">
            <v>4179.6259238751909</v>
          </cell>
          <cell r="BK314">
            <v>3876.6777808080806</v>
          </cell>
          <cell r="BL314">
            <v>7.8146330491249083E-2</v>
          </cell>
          <cell r="BM314">
            <v>0</v>
          </cell>
          <cell r="BN314">
            <v>0</v>
          </cell>
          <cell r="BO314">
            <v>550303.15846364386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648893.74499686342</v>
          </cell>
          <cell r="I315">
            <v>0</v>
          </cell>
          <cell r="J315">
            <v>0</v>
          </cell>
          <cell r="K315">
            <v>8329.9999999999964</v>
          </cell>
          <cell r="L315">
            <v>0</v>
          </cell>
          <cell r="M315">
            <v>15580.000000000064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1463.1284916201075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2109.9337748344401</v>
          </cell>
          <cell r="AB315">
            <v>0</v>
          </cell>
          <cell r="AC315">
            <v>53980.132450331097</v>
          </cell>
          <cell r="AD315">
            <v>0</v>
          </cell>
          <cell r="AE315">
            <v>0</v>
          </cell>
          <cell r="AF315">
            <v>0</v>
          </cell>
          <cell r="AG315">
            <v>134400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648893.74499686342</v>
          </cell>
          <cell r="AU315">
            <v>81463.1947167857</v>
          </cell>
          <cell r="AV315">
            <v>137890.56</v>
          </cell>
          <cell r="AW315">
            <v>0</v>
          </cell>
          <cell r="AX315">
            <v>868247.49971364904</v>
          </cell>
          <cell r="AY315">
            <v>864756.93971364899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868247.49971364904</v>
          </cell>
          <cell r="BE315">
            <v>868247.49971364904</v>
          </cell>
          <cell r="BF315">
            <v>0</v>
          </cell>
          <cell r="BG315">
            <v>833290.56</v>
          </cell>
          <cell r="BH315">
            <v>695400</v>
          </cell>
          <cell r="BI315">
            <v>730356.93971364899</v>
          </cell>
          <cell r="BJ315">
            <v>4057.5385539647168</v>
          </cell>
          <cell r="BK315">
            <v>3924.0923877777777</v>
          </cell>
          <cell r="BL315">
            <v>3.4006886943482473E-2</v>
          </cell>
          <cell r="BM315">
            <v>0</v>
          </cell>
          <cell r="BN315">
            <v>0</v>
          </cell>
          <cell r="BO315">
            <v>868247.49971364904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338866.73349836201</v>
          </cell>
          <cell r="I316">
            <v>0</v>
          </cell>
          <cell r="J316">
            <v>0</v>
          </cell>
          <cell r="K316">
            <v>10779.999999999984</v>
          </cell>
          <cell r="L316">
            <v>0</v>
          </cell>
          <cell r="M316">
            <v>18860.000000000018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2549.885057471266</v>
          </cell>
          <cell r="AB316">
            <v>0</v>
          </cell>
          <cell r="AC316">
            <v>16516.027681660871</v>
          </cell>
          <cell r="AD316">
            <v>0</v>
          </cell>
          <cell r="AE316">
            <v>0</v>
          </cell>
          <cell r="AF316">
            <v>0</v>
          </cell>
          <cell r="AG316">
            <v>134400</v>
          </cell>
          <cell r="AH316">
            <v>42539.118825100122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338866.73349836201</v>
          </cell>
          <cell r="AU316">
            <v>48705.912739132138</v>
          </cell>
          <cell r="AV316">
            <v>179473.00682510014</v>
          </cell>
          <cell r="AW316">
            <v>0</v>
          </cell>
          <cell r="AX316">
            <v>567045.65306259424</v>
          </cell>
          <cell r="AY316">
            <v>564511.7650625942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567045.65306259424</v>
          </cell>
          <cell r="BE316">
            <v>567045.65306259436</v>
          </cell>
          <cell r="BF316">
            <v>0</v>
          </cell>
          <cell r="BG316">
            <v>435873.88799999998</v>
          </cell>
          <cell r="BH316">
            <v>256400.88117489984</v>
          </cell>
          <cell r="BI316">
            <v>387572.64623749413</v>
          </cell>
          <cell r="BJ316">
            <v>4123.1132578456827</v>
          </cell>
          <cell r="BK316">
            <v>3792.3879933499984</v>
          </cell>
          <cell r="BL316">
            <v>8.720765519657149E-2</v>
          </cell>
          <cell r="BM316">
            <v>0</v>
          </cell>
          <cell r="BN316">
            <v>0</v>
          </cell>
          <cell r="BO316">
            <v>567045.65306259424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374916.3859981877</v>
          </cell>
          <cell r="I317">
            <v>0</v>
          </cell>
          <cell r="J317">
            <v>0</v>
          </cell>
          <cell r="K317">
            <v>7349.9999999999882</v>
          </cell>
          <cell r="L317">
            <v>0</v>
          </cell>
          <cell r="M317">
            <v>12299.99999999998</v>
          </cell>
          <cell r="N317">
            <v>0</v>
          </cell>
          <cell r="O317">
            <v>1879.9999999999993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35950.909090909096</v>
          </cell>
          <cell r="AD317">
            <v>0</v>
          </cell>
          <cell r="AE317">
            <v>0</v>
          </cell>
          <cell r="AF317">
            <v>0</v>
          </cell>
          <cell r="AG317">
            <v>134400</v>
          </cell>
          <cell r="AH317">
            <v>7768.7256341788998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374916.3859981877</v>
          </cell>
          <cell r="AU317">
            <v>57480.909090909059</v>
          </cell>
          <cell r="AV317">
            <v>144949.7256341789</v>
          </cell>
          <cell r="AW317">
            <v>0</v>
          </cell>
          <cell r="AX317">
            <v>577347.02072327561</v>
          </cell>
          <cell r="AY317">
            <v>574566.02072327561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577347.02072327561</v>
          </cell>
          <cell r="BE317">
            <v>577347.02072327572</v>
          </cell>
          <cell r="BF317">
            <v>0</v>
          </cell>
          <cell r="BG317">
            <v>482221</v>
          </cell>
          <cell r="BH317">
            <v>337271.2743658211</v>
          </cell>
          <cell r="BI317">
            <v>432397.2950890967</v>
          </cell>
          <cell r="BJ317">
            <v>4157.6662989336219</v>
          </cell>
          <cell r="BK317">
            <v>3886.5078160175108</v>
          </cell>
          <cell r="BL317">
            <v>6.9769185024813898E-2</v>
          </cell>
          <cell r="BM317">
            <v>0</v>
          </cell>
          <cell r="BN317">
            <v>0</v>
          </cell>
          <cell r="BO317">
            <v>577347.02072327561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147803.57524928555</v>
          </cell>
          <cell r="I318">
            <v>0</v>
          </cell>
          <cell r="J318">
            <v>0</v>
          </cell>
          <cell r="K318">
            <v>9309.9999999999891</v>
          </cell>
          <cell r="L318">
            <v>0</v>
          </cell>
          <cell r="M318">
            <v>15579.999999999982</v>
          </cell>
          <cell r="N318">
            <v>0</v>
          </cell>
          <cell r="O318">
            <v>481.75000000000006</v>
          </cell>
          <cell r="P318">
            <v>876.37499999999989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22688.513513513513</v>
          </cell>
          <cell r="AD318">
            <v>0</v>
          </cell>
          <cell r="AE318">
            <v>2438.3999999999951</v>
          </cell>
          <cell r="AF318">
            <v>0</v>
          </cell>
          <cell r="AG318">
            <v>134400</v>
          </cell>
          <cell r="AH318">
            <v>57100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147803.57524928555</v>
          </cell>
          <cell r="AU318">
            <v>51375.038513513478</v>
          </cell>
          <cell r="AV318">
            <v>192079.17439999999</v>
          </cell>
          <cell r="AW318">
            <v>0</v>
          </cell>
          <cell r="AX318">
            <v>391257.78816279903</v>
          </cell>
          <cell r="AY318">
            <v>390678.61376279901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391257.78816279903</v>
          </cell>
          <cell r="BE318">
            <v>391257.78816279903</v>
          </cell>
          <cell r="BF318">
            <v>0</v>
          </cell>
          <cell r="BG318">
            <v>189589.17439999999</v>
          </cell>
          <cell r="BH318">
            <v>-2490.0000000000109</v>
          </cell>
          <cell r="BI318">
            <v>199178.61376279904</v>
          </cell>
          <cell r="BJ318">
            <v>4858.0149698243667</v>
          </cell>
          <cell r="BK318">
            <v>3979.8669365853648</v>
          </cell>
          <cell r="BL318">
            <v>0.22064758627142267</v>
          </cell>
          <cell r="BM318">
            <v>0</v>
          </cell>
          <cell r="BN318">
            <v>0</v>
          </cell>
          <cell r="BO318">
            <v>391257.78816279903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551559.68324733386</v>
          </cell>
          <cell r="I319">
            <v>0</v>
          </cell>
          <cell r="J319">
            <v>0</v>
          </cell>
          <cell r="K319">
            <v>15189.999999999976</v>
          </cell>
          <cell r="L319">
            <v>0</v>
          </cell>
          <cell r="M319">
            <v>25419.99999999996</v>
          </cell>
          <cell r="N319">
            <v>0</v>
          </cell>
          <cell r="O319">
            <v>234.99999999999997</v>
          </cell>
          <cell r="P319">
            <v>569.99999999999989</v>
          </cell>
          <cell r="Q319">
            <v>444.99999999999994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39687.488372093023</v>
          </cell>
          <cell r="AD319">
            <v>0</v>
          </cell>
          <cell r="AE319">
            <v>0</v>
          </cell>
          <cell r="AF319">
            <v>0</v>
          </cell>
          <cell r="AG319">
            <v>134400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551559.68324733386</v>
          </cell>
          <cell r="AU319">
            <v>81547.48837209295</v>
          </cell>
          <cell r="AV319">
            <v>135899.64799999999</v>
          </cell>
          <cell r="AW319">
            <v>0</v>
          </cell>
          <cell r="AX319">
            <v>769006.81961942674</v>
          </cell>
          <cell r="AY319">
            <v>767507.17161942669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769006.81961942674</v>
          </cell>
          <cell r="BE319">
            <v>769006.81961942697</v>
          </cell>
          <cell r="BF319">
            <v>0</v>
          </cell>
          <cell r="BG319">
            <v>706829.64800000004</v>
          </cell>
          <cell r="BH319">
            <v>570930</v>
          </cell>
          <cell r="BI319">
            <v>633107.17161942669</v>
          </cell>
          <cell r="BJ319">
            <v>4137.9553700616125</v>
          </cell>
          <cell r="BK319">
            <v>3968.0679</v>
          </cell>
          <cell r="BL319">
            <v>4.2813649953321736E-2</v>
          </cell>
          <cell r="BM319">
            <v>0</v>
          </cell>
          <cell r="BN319">
            <v>0</v>
          </cell>
          <cell r="BO319">
            <v>769006.81961942674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194668.123499059</v>
          </cell>
          <cell r="I320">
            <v>0</v>
          </cell>
          <cell r="J320">
            <v>0</v>
          </cell>
          <cell r="K320">
            <v>10779.999999999989</v>
          </cell>
          <cell r="L320">
            <v>0</v>
          </cell>
          <cell r="M320">
            <v>18860.000000000004</v>
          </cell>
          <cell r="N320">
            <v>0</v>
          </cell>
          <cell r="O320">
            <v>0</v>
          </cell>
          <cell r="P320">
            <v>284.99999999999972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25540.851063829774</v>
          </cell>
          <cell r="AD320">
            <v>0</v>
          </cell>
          <cell r="AE320">
            <v>0</v>
          </cell>
          <cell r="AF320">
            <v>0</v>
          </cell>
          <cell r="AG320">
            <v>134400</v>
          </cell>
          <cell r="AH320">
            <v>57100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194668.123499059</v>
          </cell>
          <cell r="AU320">
            <v>55465.851063829767</v>
          </cell>
          <cell r="AV320">
            <v>193335.77600000001</v>
          </cell>
          <cell r="AW320">
            <v>0</v>
          </cell>
          <cell r="AX320">
            <v>443469.7505628888</v>
          </cell>
          <cell r="AY320">
            <v>441633.97456288879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443469.7505628888</v>
          </cell>
          <cell r="BE320">
            <v>443469.7505628888</v>
          </cell>
          <cell r="BF320">
            <v>0</v>
          </cell>
          <cell r="BG320">
            <v>250775.77600000001</v>
          </cell>
          <cell r="BH320">
            <v>57440.000000000015</v>
          </cell>
          <cell r="BI320">
            <v>250133.97456288879</v>
          </cell>
          <cell r="BJ320">
            <v>4632.1106400534964</v>
          </cell>
          <cell r="BK320">
            <v>3032.1359074074071</v>
          </cell>
          <cell r="BL320">
            <v>0.52767249935512595</v>
          </cell>
          <cell r="BM320">
            <v>0</v>
          </cell>
          <cell r="BN320">
            <v>0</v>
          </cell>
          <cell r="BO320">
            <v>443469.7505628888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320841.9072484491</v>
          </cell>
          <cell r="I321">
            <v>0</v>
          </cell>
          <cell r="J321">
            <v>0</v>
          </cell>
          <cell r="K321">
            <v>12739.999999999993</v>
          </cell>
          <cell r="L321">
            <v>0</v>
          </cell>
          <cell r="M321">
            <v>21319.999999999989</v>
          </cell>
          <cell r="N321">
            <v>0</v>
          </cell>
          <cell r="O321">
            <v>8929.9999999999891</v>
          </cell>
          <cell r="P321">
            <v>4559.99999999999</v>
          </cell>
          <cell r="Q321">
            <v>0</v>
          </cell>
          <cell r="R321">
            <v>485.00000000000108</v>
          </cell>
          <cell r="S321">
            <v>515.00000000000114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673.20512820512715</v>
          </cell>
          <cell r="AB321">
            <v>0</v>
          </cell>
          <cell r="AC321">
            <v>26595.974025974014</v>
          </cell>
          <cell r="AD321">
            <v>0</v>
          </cell>
          <cell r="AE321">
            <v>1593.5999999999976</v>
          </cell>
          <cell r="AF321">
            <v>0</v>
          </cell>
          <cell r="AG321">
            <v>134400</v>
          </cell>
          <cell r="AH321">
            <v>46350.867823765017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320841.9072484491</v>
          </cell>
          <cell r="AU321">
            <v>77412.779154179094</v>
          </cell>
          <cell r="AV321">
            <v>182198.80382376502</v>
          </cell>
          <cell r="AW321">
            <v>0</v>
          </cell>
          <cell r="AX321">
            <v>580453.49022639322</v>
          </cell>
          <cell r="AY321">
            <v>579005.55422639323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580453.49022639322</v>
          </cell>
          <cell r="BE321">
            <v>580453.49022639322</v>
          </cell>
          <cell r="BF321">
            <v>0</v>
          </cell>
          <cell r="BG321">
            <v>411737.93599999999</v>
          </cell>
          <cell r="BH321">
            <v>229539.13217623497</v>
          </cell>
          <cell r="BI321">
            <v>398254.6864026282</v>
          </cell>
          <cell r="BJ321">
            <v>4474.771757332901</v>
          </cell>
          <cell r="BK321">
            <v>3576.1244682723031</v>
          </cell>
          <cell r="BL321">
            <v>0.25129083090744664</v>
          </cell>
          <cell r="BM321">
            <v>0</v>
          </cell>
          <cell r="BN321">
            <v>0</v>
          </cell>
          <cell r="BO321">
            <v>580453.49022639322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302817.08099853626</v>
          </cell>
          <cell r="I322">
            <v>0</v>
          </cell>
          <cell r="J322">
            <v>0</v>
          </cell>
          <cell r="K322">
            <v>10290</v>
          </cell>
          <cell r="L322">
            <v>0</v>
          </cell>
          <cell r="M322">
            <v>18860.000000000015</v>
          </cell>
          <cell r="N322">
            <v>0</v>
          </cell>
          <cell r="O322">
            <v>8460.0000000000091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718.26086956521715</v>
          </cell>
          <cell r="AB322">
            <v>0</v>
          </cell>
          <cell r="AC322">
            <v>30804.179104477633</v>
          </cell>
          <cell r="AD322">
            <v>0</v>
          </cell>
          <cell r="AE322">
            <v>921.59999999999764</v>
          </cell>
          <cell r="AF322">
            <v>0</v>
          </cell>
          <cell r="AG322">
            <v>134400</v>
          </cell>
          <cell r="AH322">
            <v>50162.616822429896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302817.08099853626</v>
          </cell>
          <cell r="AU322">
            <v>70054.039974042869</v>
          </cell>
          <cell r="AV322">
            <v>185483.0904224299</v>
          </cell>
          <cell r="AW322">
            <v>0</v>
          </cell>
          <cell r="AX322">
            <v>558354.21139500896</v>
          </cell>
          <cell r="AY322">
            <v>557433.73779500893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558354.21139500896</v>
          </cell>
          <cell r="BE322">
            <v>558354.21139500896</v>
          </cell>
          <cell r="BF322">
            <v>0</v>
          </cell>
          <cell r="BG322">
            <v>388160.47360000003</v>
          </cell>
          <cell r="BH322">
            <v>202677.38317757013</v>
          </cell>
          <cell r="BI322">
            <v>372871.120972579</v>
          </cell>
          <cell r="BJ322">
            <v>4438.9419163402263</v>
          </cell>
          <cell r="BK322">
            <v>3995.8220271139289</v>
          </cell>
          <cell r="BL322">
            <v>0.11089580222028821</v>
          </cell>
          <cell r="BM322">
            <v>0</v>
          </cell>
          <cell r="BN322">
            <v>0</v>
          </cell>
          <cell r="BO322">
            <v>558354.21139500896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656103.67549682851</v>
          </cell>
          <cell r="I323">
            <v>0</v>
          </cell>
          <cell r="J323">
            <v>0</v>
          </cell>
          <cell r="K323">
            <v>11269.999999999967</v>
          </cell>
          <cell r="L323">
            <v>0</v>
          </cell>
          <cell r="M323">
            <v>19680.000000000022</v>
          </cell>
          <cell r="N323">
            <v>0</v>
          </cell>
          <cell r="O323">
            <v>2819.9999999999982</v>
          </cell>
          <cell r="P323">
            <v>0</v>
          </cell>
          <cell r="Q323">
            <v>0</v>
          </cell>
          <cell r="R323">
            <v>0</v>
          </cell>
          <cell r="S323">
            <v>514.99999999999955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3509.1503267973853</v>
          </cell>
          <cell r="AB323">
            <v>0</v>
          </cell>
          <cell r="AC323">
            <v>54047.004270896847</v>
          </cell>
          <cell r="AD323">
            <v>0</v>
          </cell>
          <cell r="AE323">
            <v>0</v>
          </cell>
          <cell r="AF323">
            <v>0</v>
          </cell>
          <cell r="AG323">
            <v>134400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656103.67549682851</v>
          </cell>
          <cell r="AU323">
            <v>91841.154597694214</v>
          </cell>
          <cell r="AV323">
            <v>137502.72</v>
          </cell>
          <cell r="AW323">
            <v>0</v>
          </cell>
          <cell r="AX323">
            <v>885447.55009452265</v>
          </cell>
          <cell r="AY323">
            <v>882344.83009452268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885447.55009452265</v>
          </cell>
          <cell r="BE323">
            <v>885447.55009452277</v>
          </cell>
          <cell r="BF323">
            <v>0</v>
          </cell>
          <cell r="BG323">
            <v>842122.72</v>
          </cell>
          <cell r="BH323">
            <v>704620</v>
          </cell>
          <cell r="BI323">
            <v>747944.83009452268</v>
          </cell>
          <cell r="BJ323">
            <v>4109.5869785413333</v>
          </cell>
          <cell r="BK323">
            <v>3936.3403472527471</v>
          </cell>
          <cell r="BL323">
            <v>4.4012106679113427E-2</v>
          </cell>
          <cell r="BM323">
            <v>0</v>
          </cell>
          <cell r="BN323">
            <v>0</v>
          </cell>
          <cell r="BO323">
            <v>885447.55009452265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151408.54049926813</v>
          </cell>
          <cell r="I324">
            <v>0</v>
          </cell>
          <cell r="J324">
            <v>0</v>
          </cell>
          <cell r="K324">
            <v>4409.9999999999936</v>
          </cell>
          <cell r="L324">
            <v>0</v>
          </cell>
          <cell r="M324">
            <v>7379.99999999999</v>
          </cell>
          <cell r="N324">
            <v>0</v>
          </cell>
          <cell r="O324">
            <v>0</v>
          </cell>
          <cell r="P324">
            <v>0</v>
          </cell>
          <cell r="Q324">
            <v>444.99999999999983</v>
          </cell>
          <cell r="R324">
            <v>0</v>
          </cell>
          <cell r="S324">
            <v>514.99999999999977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24818.18181818182</v>
          </cell>
          <cell r="AD324">
            <v>0</v>
          </cell>
          <cell r="AE324">
            <v>2380.7999999999984</v>
          </cell>
          <cell r="AF324">
            <v>0</v>
          </cell>
          <cell r="AG324">
            <v>134400</v>
          </cell>
          <cell r="AH324">
            <v>57100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151408.54049926813</v>
          </cell>
          <cell r="AU324">
            <v>39948.981818181797</v>
          </cell>
          <cell r="AV324">
            <v>192182.59839999999</v>
          </cell>
          <cell r="AW324">
            <v>0</v>
          </cell>
          <cell r="AX324">
            <v>383540.12071744993</v>
          </cell>
          <cell r="AY324">
            <v>382857.52231744991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383540.12071744993</v>
          </cell>
          <cell r="BE324">
            <v>383540.12071744993</v>
          </cell>
          <cell r="BF324">
            <v>0</v>
          </cell>
          <cell r="BG324">
            <v>194302.59839999999</v>
          </cell>
          <cell r="BH324">
            <v>2119.9999999999882</v>
          </cell>
          <cell r="BI324">
            <v>191357.52231744994</v>
          </cell>
          <cell r="BJ324">
            <v>4556.131483748808</v>
          </cell>
          <cell r="BK324">
            <v>3153.9654904761896</v>
          </cell>
          <cell r="BL324">
            <v>0.44457239545158039</v>
          </cell>
          <cell r="BM324">
            <v>0</v>
          </cell>
          <cell r="BN324">
            <v>0</v>
          </cell>
          <cell r="BO324">
            <v>383540.12071744993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648893.74499686342</v>
          </cell>
          <cell r="I325">
            <v>0</v>
          </cell>
          <cell r="J325">
            <v>0</v>
          </cell>
          <cell r="K325">
            <v>14209.999999999991</v>
          </cell>
          <cell r="L325">
            <v>0</v>
          </cell>
          <cell r="M325">
            <v>24600.000000000047</v>
          </cell>
          <cell r="N325">
            <v>0</v>
          </cell>
          <cell r="O325">
            <v>955.93220338983156</v>
          </cell>
          <cell r="P325">
            <v>289.83050847457605</v>
          </cell>
          <cell r="Q325">
            <v>1357.627118644069</v>
          </cell>
          <cell r="R325">
            <v>1972.8813559322055</v>
          </cell>
          <cell r="S325">
            <v>523.72881355932168</v>
          </cell>
          <cell r="T325">
            <v>691.52542372881305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53263.723066054423</v>
          </cell>
          <cell r="AD325">
            <v>0</v>
          </cell>
          <cell r="AE325">
            <v>191.99999999999883</v>
          </cell>
          <cell r="AF325">
            <v>0</v>
          </cell>
          <cell r="AG325">
            <v>134400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648893.74499686342</v>
          </cell>
          <cell r="AU325">
            <v>98057.248489783262</v>
          </cell>
          <cell r="AV325">
            <v>138562.81599999999</v>
          </cell>
          <cell r="AW325">
            <v>0</v>
          </cell>
          <cell r="AX325">
            <v>885513.80948664667</v>
          </cell>
          <cell r="AY325">
            <v>881350.99348664668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885513.80948664667</v>
          </cell>
          <cell r="BE325">
            <v>885513.80948664667</v>
          </cell>
          <cell r="BF325">
            <v>0</v>
          </cell>
          <cell r="BG325">
            <v>833962.81599999999</v>
          </cell>
          <cell r="BH325">
            <v>695400</v>
          </cell>
          <cell r="BI325">
            <v>746950.99348664668</v>
          </cell>
          <cell r="BJ325">
            <v>4149.7277415924818</v>
          </cell>
          <cell r="BK325">
            <v>3994.8776544444445</v>
          </cell>
          <cell r="BL325">
            <v>3.8762160081613782E-2</v>
          </cell>
          <cell r="BM325">
            <v>0</v>
          </cell>
          <cell r="BN325">
            <v>0</v>
          </cell>
          <cell r="BO325">
            <v>885513.80948664667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230717.77599888475</v>
          </cell>
          <cell r="I326">
            <v>0</v>
          </cell>
          <cell r="J326">
            <v>0</v>
          </cell>
          <cell r="K326">
            <v>8330</v>
          </cell>
          <cell r="L326">
            <v>0</v>
          </cell>
          <cell r="M326">
            <v>13940</v>
          </cell>
          <cell r="N326">
            <v>0</v>
          </cell>
          <cell r="O326">
            <v>0</v>
          </cell>
          <cell r="P326">
            <v>588.38709677419286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15429.818181818177</v>
          </cell>
          <cell r="AD326">
            <v>0</v>
          </cell>
          <cell r="AE326">
            <v>5913.6</v>
          </cell>
          <cell r="AF326">
            <v>0</v>
          </cell>
          <cell r="AG326">
            <v>134400</v>
          </cell>
          <cell r="AH326">
            <v>57100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230717.77599888475</v>
          </cell>
          <cell r="AU326">
            <v>44201.805278592372</v>
          </cell>
          <cell r="AV326">
            <v>192358.4192</v>
          </cell>
          <cell r="AW326">
            <v>0</v>
          </cell>
          <cell r="AX326">
            <v>467278.00047747715</v>
          </cell>
          <cell r="AY326">
            <v>466419.58127747715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467278.00047747715</v>
          </cell>
          <cell r="BE326">
            <v>467278.00047747709</v>
          </cell>
          <cell r="BF326">
            <v>0</v>
          </cell>
          <cell r="BG326">
            <v>295898.4192</v>
          </cell>
          <cell r="BH326">
            <v>103540</v>
          </cell>
          <cell r="BI326">
            <v>274919.58127747715</v>
          </cell>
          <cell r="BJ326">
            <v>4295.6184574605804</v>
          </cell>
          <cell r="BK326">
            <v>3546.3711640624997</v>
          </cell>
          <cell r="BL326">
            <v>0.21127153891579417</v>
          </cell>
          <cell r="BM326">
            <v>0</v>
          </cell>
          <cell r="BN326">
            <v>0</v>
          </cell>
          <cell r="BO326">
            <v>467278.00047747715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155013.5057492507</v>
          </cell>
          <cell r="I327">
            <v>0</v>
          </cell>
          <cell r="J327">
            <v>0</v>
          </cell>
          <cell r="K327">
            <v>1960.0000000000005</v>
          </cell>
          <cell r="L327">
            <v>0</v>
          </cell>
          <cell r="M327">
            <v>3280.0000000000009</v>
          </cell>
          <cell r="N327">
            <v>0</v>
          </cell>
          <cell r="O327">
            <v>0</v>
          </cell>
          <cell r="P327">
            <v>0</v>
          </cell>
          <cell r="Q327">
            <v>1334.9999999999998</v>
          </cell>
          <cell r="R327">
            <v>969.99999999999909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667.6315789473681</v>
          </cell>
          <cell r="AB327">
            <v>0</v>
          </cell>
          <cell r="AC327">
            <v>14503.783783783774</v>
          </cell>
          <cell r="AD327">
            <v>0</v>
          </cell>
          <cell r="AE327">
            <v>1363.2000000000005</v>
          </cell>
          <cell r="AF327">
            <v>0</v>
          </cell>
          <cell r="AG327">
            <v>134400</v>
          </cell>
          <cell r="AH327">
            <v>57100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155013.5057492507</v>
          </cell>
          <cell r="AU327">
            <v>24079.615362731143</v>
          </cell>
          <cell r="AV327">
            <v>193282.1</v>
          </cell>
          <cell r="AW327">
            <v>0</v>
          </cell>
          <cell r="AX327">
            <v>372375.2211119819</v>
          </cell>
          <cell r="AY327">
            <v>370593.12111198192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372375.2211119819</v>
          </cell>
          <cell r="BE327">
            <v>372375.2211119819</v>
          </cell>
          <cell r="BF327">
            <v>0</v>
          </cell>
          <cell r="BG327">
            <v>200012.1</v>
          </cell>
          <cell r="BH327">
            <v>6730.0000000000055</v>
          </cell>
          <cell r="BI327">
            <v>179093.12111198189</v>
          </cell>
          <cell r="BJ327">
            <v>4164.9563049298113</v>
          </cell>
          <cell r="BK327">
            <v>3519.5375302325592</v>
          </cell>
          <cell r="BL327">
            <v>0.18338169976968677</v>
          </cell>
          <cell r="BM327">
            <v>0</v>
          </cell>
          <cell r="BN327">
            <v>0</v>
          </cell>
          <cell r="BO327">
            <v>372375.2211119819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486670.3087476475</v>
          </cell>
          <cell r="I328">
            <v>0</v>
          </cell>
          <cell r="J328">
            <v>0</v>
          </cell>
          <cell r="K328">
            <v>11760.000000000016</v>
          </cell>
          <cell r="L328">
            <v>0</v>
          </cell>
          <cell r="M328">
            <v>19680.000000000025</v>
          </cell>
          <cell r="N328">
            <v>0</v>
          </cell>
          <cell r="O328">
            <v>2350.0000000000009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1974.7933884297547</v>
          </cell>
          <cell r="AB328">
            <v>0</v>
          </cell>
          <cell r="AC328">
            <v>50529.542334096106</v>
          </cell>
          <cell r="AD328">
            <v>0</v>
          </cell>
          <cell r="AE328">
            <v>3744.0000000000023</v>
          </cell>
          <cell r="AF328">
            <v>0</v>
          </cell>
          <cell r="AG328">
            <v>134400</v>
          </cell>
          <cell r="AH328">
            <v>8292.8411214953194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486670.3087476475</v>
          </cell>
          <cell r="AU328">
            <v>90038.335722525895</v>
          </cell>
          <cell r="AV328">
            <v>146066.09112149532</v>
          </cell>
          <cell r="AW328">
            <v>0</v>
          </cell>
          <cell r="AX328">
            <v>722774.73559166875</v>
          </cell>
          <cell r="AY328">
            <v>719401.48559166875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722774.73559166875</v>
          </cell>
          <cell r="BE328">
            <v>722774.73559166875</v>
          </cell>
          <cell r="BF328">
            <v>0</v>
          </cell>
          <cell r="BG328">
            <v>625723.25</v>
          </cell>
          <cell r="BH328">
            <v>479657.15887850465</v>
          </cell>
          <cell r="BI328">
            <v>576708.6444701734</v>
          </cell>
          <cell r="BJ328">
            <v>4271.9158849642472</v>
          </cell>
          <cell r="BK328">
            <v>3975.6080161370714</v>
          </cell>
          <cell r="BL328">
            <v>7.4531459747655265E-2</v>
          </cell>
          <cell r="BM328">
            <v>0</v>
          </cell>
          <cell r="BN328">
            <v>0</v>
          </cell>
          <cell r="BO328">
            <v>722774.73559166875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331656.80299839686</v>
          </cell>
          <cell r="I329">
            <v>0</v>
          </cell>
          <cell r="J329">
            <v>0</v>
          </cell>
          <cell r="K329">
            <v>13720.00000000002</v>
          </cell>
          <cell r="L329">
            <v>0</v>
          </cell>
          <cell r="M329">
            <v>23780.000000000015</v>
          </cell>
          <cell r="N329">
            <v>0</v>
          </cell>
          <cell r="O329">
            <v>237.58241758241783</v>
          </cell>
          <cell r="P329">
            <v>288.13186813186843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661.95121951219448</v>
          </cell>
          <cell r="AB329">
            <v>0</v>
          </cell>
          <cell r="AC329">
            <v>24679.365079365078</v>
          </cell>
          <cell r="AD329">
            <v>0</v>
          </cell>
          <cell r="AE329">
            <v>0</v>
          </cell>
          <cell r="AF329">
            <v>0</v>
          </cell>
          <cell r="AG329">
            <v>134400</v>
          </cell>
          <cell r="AH329">
            <v>44063.818424566081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331656.80299839686</v>
          </cell>
          <cell r="AU329">
            <v>63367.030584591586</v>
          </cell>
          <cell r="AV329">
            <v>180066.89042456605</v>
          </cell>
          <cell r="AW329">
            <v>0</v>
          </cell>
          <cell r="AX329">
            <v>575090.72400755459</v>
          </cell>
          <cell r="AY329">
            <v>573487.65200755454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575090.72400755459</v>
          </cell>
          <cell r="BE329">
            <v>575090.72400755447</v>
          </cell>
          <cell r="BF329">
            <v>0</v>
          </cell>
          <cell r="BG329">
            <v>425723.07199999999</v>
          </cell>
          <cell r="BH329">
            <v>245656.18157543393</v>
          </cell>
          <cell r="BI329">
            <v>395023.83358298853</v>
          </cell>
          <cell r="BJ329">
            <v>4293.7373215542229</v>
          </cell>
          <cell r="BK329">
            <v>3499.6693410373259</v>
          </cell>
          <cell r="BL329">
            <v>0.22689800182137487</v>
          </cell>
          <cell r="BM329">
            <v>0</v>
          </cell>
          <cell r="BN329">
            <v>0</v>
          </cell>
          <cell r="BO329">
            <v>575090.72400755459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216297.91499895445</v>
          </cell>
          <cell r="I330">
            <v>0</v>
          </cell>
          <cell r="J330">
            <v>0</v>
          </cell>
          <cell r="K330">
            <v>4410</v>
          </cell>
          <cell r="L330">
            <v>0</v>
          </cell>
          <cell r="M330">
            <v>9019.9999999999818</v>
          </cell>
          <cell r="N330">
            <v>0</v>
          </cell>
          <cell r="O330">
            <v>235.00000000000048</v>
          </cell>
          <cell r="P330">
            <v>569.99999999999932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20466.472303207018</v>
          </cell>
          <cell r="AD330">
            <v>0</v>
          </cell>
          <cell r="AE330">
            <v>0</v>
          </cell>
          <cell r="AF330">
            <v>0</v>
          </cell>
          <cell r="AG330">
            <v>134400</v>
          </cell>
          <cell r="AH330">
            <v>57100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216297.91499895445</v>
          </cell>
          <cell r="AU330">
            <v>34701.472303207003</v>
          </cell>
          <cell r="AV330">
            <v>192337.73439999999</v>
          </cell>
          <cell r="AW330">
            <v>0</v>
          </cell>
          <cell r="AX330">
            <v>443337.12170216144</v>
          </cell>
          <cell r="AY330">
            <v>442499.38730216143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443337.12170216144</v>
          </cell>
          <cell r="BE330">
            <v>443337.12170216138</v>
          </cell>
          <cell r="BF330">
            <v>0</v>
          </cell>
          <cell r="BG330">
            <v>277437.73440000002</v>
          </cell>
          <cell r="BH330">
            <v>85100.000000000015</v>
          </cell>
          <cell r="BI330">
            <v>250999.38730216146</v>
          </cell>
          <cell r="BJ330">
            <v>4183.3231217026905</v>
          </cell>
          <cell r="BK330">
            <v>3690.0138583333328</v>
          </cell>
          <cell r="BL330">
            <v>0.1336876451711134</v>
          </cell>
          <cell r="BM330">
            <v>0</v>
          </cell>
          <cell r="BN330">
            <v>0</v>
          </cell>
          <cell r="BO330">
            <v>443337.12170216144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1110329.2969946328</v>
          </cell>
          <cell r="I331">
            <v>0</v>
          </cell>
          <cell r="J331">
            <v>0</v>
          </cell>
          <cell r="K331">
            <v>16659.999999999942</v>
          </cell>
          <cell r="L331">
            <v>0</v>
          </cell>
          <cell r="M331">
            <v>27879.999999999902</v>
          </cell>
          <cell r="N331">
            <v>0</v>
          </cell>
          <cell r="O331">
            <v>9967.081967213122</v>
          </cell>
          <cell r="P331">
            <v>2590.2295081967236</v>
          </cell>
          <cell r="Q331">
            <v>1348.1311475409832</v>
          </cell>
          <cell r="R331">
            <v>5877.2459016393486</v>
          </cell>
          <cell r="S331">
            <v>6240.786885245906</v>
          </cell>
          <cell r="T331">
            <v>3433.4426229508158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48183.333333333314</v>
          </cell>
          <cell r="AB331">
            <v>0</v>
          </cell>
          <cell r="AC331">
            <v>95690.276679841932</v>
          </cell>
          <cell r="AD331">
            <v>0</v>
          </cell>
          <cell r="AE331">
            <v>3379.1999999999912</v>
          </cell>
          <cell r="AF331">
            <v>0</v>
          </cell>
          <cell r="AG331">
            <v>134400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1110329.2969946328</v>
          </cell>
          <cell r="AU331">
            <v>221249.72804596197</v>
          </cell>
          <cell r="AV331">
            <v>140346.88</v>
          </cell>
          <cell r="AW331">
            <v>0</v>
          </cell>
          <cell r="AX331">
            <v>1471925.9050405947</v>
          </cell>
          <cell r="AY331">
            <v>1465979.0250405949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1471925.9050405947</v>
          </cell>
          <cell r="BE331">
            <v>1471925.9050405947</v>
          </cell>
          <cell r="BF331">
            <v>0</v>
          </cell>
          <cell r="BG331">
            <v>1425826.88</v>
          </cell>
          <cell r="BH331">
            <v>1285480</v>
          </cell>
          <cell r="BI331">
            <v>1331579.0250405949</v>
          </cell>
          <cell r="BJ331">
            <v>4323.3085228590744</v>
          </cell>
          <cell r="BK331">
            <v>4183.6097269480524</v>
          </cell>
          <cell r="BL331">
            <v>3.3391928269784474E-2</v>
          </cell>
          <cell r="BM331">
            <v>0</v>
          </cell>
          <cell r="BN331">
            <v>0</v>
          </cell>
          <cell r="BO331">
            <v>1471925.9050405947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133383.71424935525</v>
          </cell>
          <cell r="I332">
            <v>0</v>
          </cell>
          <cell r="J332">
            <v>0</v>
          </cell>
          <cell r="K332">
            <v>6369.9999999999927</v>
          </cell>
          <cell r="L332">
            <v>0</v>
          </cell>
          <cell r="M332">
            <v>10659.999999999989</v>
          </cell>
          <cell r="N332">
            <v>0</v>
          </cell>
          <cell r="O332">
            <v>0</v>
          </cell>
          <cell r="P332">
            <v>7125.0000000000027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16569.62068965517</v>
          </cell>
          <cell r="AD332">
            <v>0</v>
          </cell>
          <cell r="AE332">
            <v>0</v>
          </cell>
          <cell r="AF332">
            <v>0</v>
          </cell>
          <cell r="AG332">
            <v>134400</v>
          </cell>
          <cell r="AH332">
            <v>57100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133383.71424935525</v>
          </cell>
          <cell r="AU332">
            <v>40724.620689655159</v>
          </cell>
          <cell r="AV332">
            <v>192447.6</v>
          </cell>
          <cell r="AW332">
            <v>0</v>
          </cell>
          <cell r="AX332">
            <v>366555.93493901042</v>
          </cell>
          <cell r="AY332">
            <v>365608.33493901044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366555.93493901042</v>
          </cell>
          <cell r="BE332">
            <v>366555.93493901042</v>
          </cell>
          <cell r="BF332">
            <v>0</v>
          </cell>
          <cell r="BG332">
            <v>171517.6</v>
          </cell>
          <cell r="BH332">
            <v>-20929.999999999993</v>
          </cell>
          <cell r="BI332">
            <v>174108.33493901041</v>
          </cell>
          <cell r="BJ332">
            <v>4705.6306740273085</v>
          </cell>
          <cell r="BK332">
            <v>3871.2847864864871</v>
          </cell>
          <cell r="BL332">
            <v>0.21552170236952775</v>
          </cell>
          <cell r="BM332">
            <v>0</v>
          </cell>
          <cell r="BN332">
            <v>0</v>
          </cell>
          <cell r="BO332">
            <v>366555.93493901042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237927.7064988499</v>
          </cell>
          <cell r="I333">
            <v>0</v>
          </cell>
          <cell r="J333">
            <v>0</v>
          </cell>
          <cell r="K333">
            <v>979.99999999999989</v>
          </cell>
          <cell r="L333">
            <v>0</v>
          </cell>
          <cell r="M333">
            <v>2460.0000000000023</v>
          </cell>
          <cell r="N333">
            <v>0</v>
          </cell>
          <cell r="O333">
            <v>939.99999999999989</v>
          </cell>
          <cell r="P333">
            <v>569.99999999999989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2781.4285714285697</v>
          </cell>
          <cell r="AB333">
            <v>0</v>
          </cell>
          <cell r="AC333">
            <v>17160.000000000007</v>
          </cell>
          <cell r="AD333">
            <v>0</v>
          </cell>
          <cell r="AE333">
            <v>1958.3999999999996</v>
          </cell>
          <cell r="AF333">
            <v>0</v>
          </cell>
          <cell r="AG333">
            <v>134400</v>
          </cell>
          <cell r="AH333">
            <v>57100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237927.7064988499</v>
          </cell>
          <cell r="AU333">
            <v>26849.828571428581</v>
          </cell>
          <cell r="AV333">
            <v>192058.4896</v>
          </cell>
          <cell r="AW333">
            <v>0</v>
          </cell>
          <cell r="AX333">
            <v>456836.02467027854</v>
          </cell>
          <cell r="AY333">
            <v>456277.53507027857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456836.02467027854</v>
          </cell>
          <cell r="BE333">
            <v>456836.02467027854</v>
          </cell>
          <cell r="BF333">
            <v>0</v>
          </cell>
          <cell r="BG333">
            <v>304818.48959999997</v>
          </cell>
          <cell r="BH333">
            <v>112759.99999999997</v>
          </cell>
          <cell r="BI333">
            <v>264777.53507027857</v>
          </cell>
          <cell r="BJ333">
            <v>4011.7808343981601</v>
          </cell>
          <cell r="BK333">
            <v>3612.0778545454555</v>
          </cell>
          <cell r="BL333">
            <v>0.11065735456109191</v>
          </cell>
          <cell r="BM333">
            <v>0</v>
          </cell>
          <cell r="BN333">
            <v>0</v>
          </cell>
          <cell r="BO333">
            <v>456836.02467027854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302817.08099853626</v>
          </cell>
          <cell r="I334">
            <v>0</v>
          </cell>
          <cell r="J334">
            <v>0</v>
          </cell>
          <cell r="K334">
            <v>5880.0000000000055</v>
          </cell>
          <cell r="L334">
            <v>0</v>
          </cell>
          <cell r="M334">
            <v>9840.0000000000091</v>
          </cell>
          <cell r="N334">
            <v>0</v>
          </cell>
          <cell r="O334">
            <v>2193.3333333333308</v>
          </cell>
          <cell r="P334">
            <v>0</v>
          </cell>
          <cell r="Q334">
            <v>0</v>
          </cell>
          <cell r="R334">
            <v>502.96296296296379</v>
          </cell>
          <cell r="S334">
            <v>1068.1481481481499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23887.499999999993</v>
          </cell>
          <cell r="AD334">
            <v>0</v>
          </cell>
          <cell r="AE334">
            <v>0</v>
          </cell>
          <cell r="AF334">
            <v>0</v>
          </cell>
          <cell r="AG334">
            <v>134400</v>
          </cell>
          <cell r="AH334">
            <v>50162.616822429896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302817.08099853626</v>
          </cell>
          <cell r="AU334">
            <v>43371.944444444453</v>
          </cell>
          <cell r="AV334">
            <v>193985.82962242991</v>
          </cell>
          <cell r="AW334">
            <v>0</v>
          </cell>
          <cell r="AX334">
            <v>540174.85506541061</v>
          </cell>
          <cell r="AY334">
            <v>530751.64226541063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540174.85506541061</v>
          </cell>
          <cell r="BE334">
            <v>540174.85506541061</v>
          </cell>
          <cell r="BF334">
            <v>0</v>
          </cell>
          <cell r="BG334">
            <v>396663.21279999998</v>
          </cell>
          <cell r="BH334">
            <v>202677.38317757007</v>
          </cell>
          <cell r="BI334">
            <v>346189.0254429807</v>
          </cell>
          <cell r="BJ334">
            <v>4121.2979219402459</v>
          </cell>
          <cell r="BK334">
            <v>3204.7355533044056</v>
          </cell>
          <cell r="BL334">
            <v>0.28600249642775427</v>
          </cell>
          <cell r="BM334">
            <v>0</v>
          </cell>
          <cell r="BN334">
            <v>0</v>
          </cell>
          <cell r="BO334">
            <v>540174.85506541061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724598.01524649747</v>
          </cell>
          <cell r="I335">
            <v>0</v>
          </cell>
          <cell r="J335">
            <v>0</v>
          </cell>
          <cell r="K335">
            <v>13229.999999999978</v>
          </cell>
          <cell r="L335">
            <v>0</v>
          </cell>
          <cell r="M335">
            <v>23779.999999999978</v>
          </cell>
          <cell r="N335">
            <v>0</v>
          </cell>
          <cell r="O335">
            <v>34780</v>
          </cell>
          <cell r="P335">
            <v>5985.0000000000282</v>
          </cell>
          <cell r="Q335">
            <v>0</v>
          </cell>
          <cell r="R335">
            <v>1455.0000000000041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1403.4319526627196</v>
          </cell>
          <cell r="AB335">
            <v>0</v>
          </cell>
          <cell r="AC335">
            <v>54551.874842925303</v>
          </cell>
          <cell r="AD335">
            <v>0</v>
          </cell>
          <cell r="AE335">
            <v>0</v>
          </cell>
          <cell r="AF335">
            <v>0</v>
          </cell>
          <cell r="AG335">
            <v>134400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724598.01524649747</v>
          </cell>
          <cell r="AU335">
            <v>135185.306795588</v>
          </cell>
          <cell r="AV335">
            <v>137311.628</v>
          </cell>
          <cell r="AW335">
            <v>0</v>
          </cell>
          <cell r="AX335">
            <v>997094.95004208549</v>
          </cell>
          <cell r="AY335">
            <v>994183.32204208546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997094.95004208549</v>
          </cell>
          <cell r="BE335">
            <v>997094.95004208561</v>
          </cell>
          <cell r="BF335">
            <v>0</v>
          </cell>
          <cell r="BG335">
            <v>929521.62800000003</v>
          </cell>
          <cell r="BH335">
            <v>792210</v>
          </cell>
          <cell r="BI335">
            <v>859783.32204208546</v>
          </cell>
          <cell r="BJ335">
            <v>4277.5289653835098</v>
          </cell>
          <cell r="BK335">
            <v>4081.0142308457712</v>
          </cell>
          <cell r="BL335">
            <v>4.8153405850048174E-2</v>
          </cell>
          <cell r="BM335">
            <v>0</v>
          </cell>
          <cell r="BN335">
            <v>0</v>
          </cell>
          <cell r="BO335">
            <v>997094.95004208549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1503270.5092427335</v>
          </cell>
          <cell r="I336">
            <v>0</v>
          </cell>
          <cell r="J336">
            <v>0</v>
          </cell>
          <cell r="K336">
            <v>20580.000000000069</v>
          </cell>
          <cell r="L336">
            <v>0</v>
          </cell>
          <cell r="M336">
            <v>35260.000000000058</v>
          </cell>
          <cell r="N336">
            <v>0</v>
          </cell>
          <cell r="O336">
            <v>3062.34375</v>
          </cell>
          <cell r="P336">
            <v>21140.69711538457</v>
          </cell>
          <cell r="Q336">
            <v>13382.091346153842</v>
          </cell>
          <cell r="R336">
            <v>12640.3125</v>
          </cell>
          <cell r="S336">
            <v>9808.5216346153793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64934.604105571729</v>
          </cell>
          <cell r="AB336">
            <v>0</v>
          </cell>
          <cell r="AC336">
            <v>105600.4478134111</v>
          </cell>
          <cell r="AD336">
            <v>0</v>
          </cell>
          <cell r="AE336">
            <v>0</v>
          </cell>
          <cell r="AF336">
            <v>0</v>
          </cell>
          <cell r="AG336">
            <v>134400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1503270.5092427335</v>
          </cell>
          <cell r="AU336">
            <v>286409.01826513675</v>
          </cell>
          <cell r="AV336">
            <v>140605.44</v>
          </cell>
          <cell r="AW336">
            <v>0</v>
          </cell>
          <cell r="AX336">
            <v>1930284.9675078702</v>
          </cell>
          <cell r="AY336">
            <v>1924079.5275078702</v>
          </cell>
          <cell r="AZ336">
            <v>4610</v>
          </cell>
          <cell r="BA336">
            <v>1922370</v>
          </cell>
          <cell r="BB336">
            <v>0</v>
          </cell>
          <cell r="BC336">
            <v>0</v>
          </cell>
          <cell r="BD336">
            <v>1930284.9675078702</v>
          </cell>
          <cell r="BE336">
            <v>1930284.9675078699</v>
          </cell>
          <cell r="BF336">
            <v>0</v>
          </cell>
          <cell r="BG336">
            <v>1928575.44</v>
          </cell>
          <cell r="BH336">
            <v>1787970</v>
          </cell>
          <cell r="BI336">
            <v>1789679.5275078702</v>
          </cell>
          <cell r="BJ336">
            <v>4291.7974280764274</v>
          </cell>
          <cell r="BK336">
            <v>4223.2374100719426</v>
          </cell>
          <cell r="BL336">
            <v>1.6233995711672985E-2</v>
          </cell>
          <cell r="BM336">
            <v>0</v>
          </cell>
          <cell r="BN336">
            <v>0</v>
          </cell>
          <cell r="BO336">
            <v>1930284.9675078702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201878.05399902415</v>
          </cell>
          <cell r="I337">
            <v>0</v>
          </cell>
          <cell r="J337">
            <v>0</v>
          </cell>
          <cell r="K337">
            <v>8330.0000000000127</v>
          </cell>
          <cell r="L337">
            <v>0</v>
          </cell>
          <cell r="M337">
            <v>14759.99999999998</v>
          </cell>
          <cell r="N337">
            <v>0</v>
          </cell>
          <cell r="O337">
            <v>235.00000000000057</v>
          </cell>
          <cell r="P337">
            <v>855.00000000000045</v>
          </cell>
          <cell r="Q337">
            <v>0</v>
          </cell>
          <cell r="R337">
            <v>1939.9999999999991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1270.7692307692321</v>
          </cell>
          <cell r="AB337">
            <v>0</v>
          </cell>
          <cell r="AC337">
            <v>21468.255319148939</v>
          </cell>
          <cell r="AD337">
            <v>0</v>
          </cell>
          <cell r="AE337">
            <v>3494.4</v>
          </cell>
          <cell r="AF337">
            <v>0</v>
          </cell>
          <cell r="AG337">
            <v>134400</v>
          </cell>
          <cell r="AH337">
            <v>35544.749999999993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201878.05399902415</v>
          </cell>
          <cell r="AU337">
            <v>52353.424549918163</v>
          </cell>
          <cell r="AV337">
            <v>171496.11</v>
          </cell>
          <cell r="AW337">
            <v>0</v>
          </cell>
          <cell r="AX337">
            <v>425727.58854894229</v>
          </cell>
          <cell r="AY337">
            <v>424176.22854894231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425727.58854894229</v>
          </cell>
          <cell r="BE337">
            <v>425727.58854894224</v>
          </cell>
          <cell r="BF337">
            <v>0</v>
          </cell>
          <cell r="BG337">
            <v>259711.35999999999</v>
          </cell>
          <cell r="BH337">
            <v>88215.249999999985</v>
          </cell>
          <cell r="BI337">
            <v>254231.47854894231</v>
          </cell>
          <cell r="BJ337">
            <v>4539.8478312311127</v>
          </cell>
          <cell r="BK337">
            <v>3573.1915571428576</v>
          </cell>
          <cell r="BL337">
            <v>0.27053021329234261</v>
          </cell>
          <cell r="BM337">
            <v>0</v>
          </cell>
          <cell r="BN337">
            <v>0</v>
          </cell>
          <cell r="BO337">
            <v>425727.58854894229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1312207.350993657</v>
          </cell>
          <cell r="I338">
            <v>0</v>
          </cell>
          <cell r="J338">
            <v>0</v>
          </cell>
          <cell r="K338">
            <v>47040.000000000051</v>
          </cell>
          <cell r="L338">
            <v>0</v>
          </cell>
          <cell r="M338">
            <v>81180.000000000015</v>
          </cell>
          <cell r="N338">
            <v>0</v>
          </cell>
          <cell r="O338">
            <v>7325.2486187845307</v>
          </cell>
          <cell r="P338">
            <v>21779.668508287243</v>
          </cell>
          <cell r="Q338">
            <v>23715.303867403396</v>
          </cell>
          <cell r="R338">
            <v>13167.348066298338</v>
          </cell>
          <cell r="S338">
            <v>28999.337016574569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46307.625</v>
          </cell>
          <cell r="AB338">
            <v>0</v>
          </cell>
          <cell r="AC338">
            <v>132882.2857142858</v>
          </cell>
          <cell r="AD338">
            <v>0</v>
          </cell>
          <cell r="AE338">
            <v>0</v>
          </cell>
          <cell r="AF338">
            <v>0</v>
          </cell>
          <cell r="AG338">
            <v>134400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1312207.350993657</v>
          </cell>
          <cell r="AU338">
            <v>402396.81679163396</v>
          </cell>
          <cell r="AV338">
            <v>140915.712</v>
          </cell>
          <cell r="AW338">
            <v>0</v>
          </cell>
          <cell r="AX338">
            <v>1855519.8797852912</v>
          </cell>
          <cell r="AY338">
            <v>1849004.1677852911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1855519.8797852912</v>
          </cell>
          <cell r="BE338">
            <v>1855519.8797852912</v>
          </cell>
          <cell r="BF338">
            <v>0</v>
          </cell>
          <cell r="BG338">
            <v>1684555.7120000001</v>
          </cell>
          <cell r="BH338">
            <v>1543640</v>
          </cell>
          <cell r="BI338">
            <v>1714604.1677852911</v>
          </cell>
          <cell r="BJ338">
            <v>4710.4510103991515</v>
          </cell>
          <cell r="BK338">
            <v>4560.6649810439558</v>
          </cell>
          <cell r="BL338">
            <v>3.2843023983951808E-2</v>
          </cell>
          <cell r="BM338">
            <v>0</v>
          </cell>
          <cell r="BN338">
            <v>0</v>
          </cell>
          <cell r="BO338">
            <v>1855519.8797852912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724598.01524649747</v>
          </cell>
          <cell r="I339">
            <v>0</v>
          </cell>
          <cell r="J339">
            <v>0</v>
          </cell>
          <cell r="K339">
            <v>26459.999999999956</v>
          </cell>
          <cell r="L339">
            <v>0</v>
          </cell>
          <cell r="M339">
            <v>46740.000000000036</v>
          </cell>
          <cell r="N339">
            <v>0</v>
          </cell>
          <cell r="O339">
            <v>4076.1167512690349</v>
          </cell>
          <cell r="P339">
            <v>1163.1472081218285</v>
          </cell>
          <cell r="Q339">
            <v>35868.807106598993</v>
          </cell>
          <cell r="R339">
            <v>20288.756345177713</v>
          </cell>
          <cell r="S339">
            <v>8407.3096446700492</v>
          </cell>
          <cell r="T339">
            <v>4162.8426395939123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22885.789473684225</v>
          </cell>
          <cell r="AB339">
            <v>0</v>
          </cell>
          <cell r="AC339">
            <v>66280.975609756031</v>
          </cell>
          <cell r="AD339">
            <v>0</v>
          </cell>
          <cell r="AE339">
            <v>2822.4000000000015</v>
          </cell>
          <cell r="AF339">
            <v>0</v>
          </cell>
          <cell r="AG339">
            <v>134400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724598.01524649747</v>
          </cell>
          <cell r="AU339">
            <v>239156.14477887176</v>
          </cell>
          <cell r="AV339">
            <v>140033.98199999999</v>
          </cell>
          <cell r="AW339">
            <v>0</v>
          </cell>
          <cell r="AX339">
            <v>1103788.1420253692</v>
          </cell>
          <cell r="AY339">
            <v>1098154.1600253691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1103788.1420253692</v>
          </cell>
          <cell r="BE339">
            <v>1103788.1420253695</v>
          </cell>
          <cell r="BF339">
            <v>0</v>
          </cell>
          <cell r="BG339">
            <v>932243.98199999996</v>
          </cell>
          <cell r="BH339">
            <v>792210</v>
          </cell>
          <cell r="BI339">
            <v>963754.16002536926</v>
          </cell>
          <cell r="BJ339">
            <v>4794.7968160466135</v>
          </cell>
          <cell r="BK339">
            <v>4585.6730024875615</v>
          </cell>
          <cell r="BL339">
            <v>4.5603734380015734E-2</v>
          </cell>
          <cell r="BM339">
            <v>0</v>
          </cell>
          <cell r="BN339">
            <v>0</v>
          </cell>
          <cell r="BO339">
            <v>1103788.1420253692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252347.5674987802</v>
          </cell>
          <cell r="I340">
            <v>0</v>
          </cell>
          <cell r="J340">
            <v>0</v>
          </cell>
          <cell r="K340">
            <v>7349.99999999999</v>
          </cell>
          <cell r="L340">
            <v>0</v>
          </cell>
          <cell r="M340">
            <v>13120.000000000025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1376.6666666666652</v>
          </cell>
          <cell r="AB340">
            <v>0</v>
          </cell>
          <cell r="AC340">
            <v>34236.885245901656</v>
          </cell>
          <cell r="AD340">
            <v>0</v>
          </cell>
          <cell r="AE340">
            <v>0</v>
          </cell>
          <cell r="AF340">
            <v>0</v>
          </cell>
          <cell r="AG340">
            <v>134400</v>
          </cell>
          <cell r="AH340">
            <v>57100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252347.5674987802</v>
          </cell>
          <cell r="AU340">
            <v>56083.551912568335</v>
          </cell>
          <cell r="AV340">
            <v>192999.64799999999</v>
          </cell>
          <cell r="AW340">
            <v>0</v>
          </cell>
          <cell r="AX340">
            <v>501430.76741134853</v>
          </cell>
          <cell r="AY340">
            <v>499931.11941134854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501430.76741134853</v>
          </cell>
          <cell r="BE340">
            <v>501430.76741134853</v>
          </cell>
          <cell r="BF340">
            <v>0</v>
          </cell>
          <cell r="BG340">
            <v>324199.64799999999</v>
          </cell>
          <cell r="BH340">
            <v>131200</v>
          </cell>
          <cell r="BI340">
            <v>308431.11941134854</v>
          </cell>
          <cell r="BJ340">
            <v>4406.1588487335503</v>
          </cell>
          <cell r="BK340">
            <v>3828.9105185714284</v>
          </cell>
          <cell r="BL340">
            <v>0.15076046498404302</v>
          </cell>
          <cell r="BM340">
            <v>0</v>
          </cell>
          <cell r="BN340">
            <v>0</v>
          </cell>
          <cell r="BO340">
            <v>501430.76741134853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746227.80674639286</v>
          </cell>
          <cell r="I341">
            <v>0</v>
          </cell>
          <cell r="J341">
            <v>0</v>
          </cell>
          <cell r="K341">
            <v>52429.999999999949</v>
          </cell>
          <cell r="L341">
            <v>0</v>
          </cell>
          <cell r="M341">
            <v>88560.000000000073</v>
          </cell>
          <cell r="N341">
            <v>0</v>
          </cell>
          <cell r="O341">
            <v>5404.9999999999945</v>
          </cell>
          <cell r="P341">
            <v>21090</v>
          </cell>
          <cell r="Q341">
            <v>5339.9999999999982</v>
          </cell>
          <cell r="R341">
            <v>29099.999999999989</v>
          </cell>
          <cell r="S341">
            <v>5665.0000000000018</v>
          </cell>
          <cell r="T341">
            <v>680.0000000000008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19653.103448275855</v>
          </cell>
          <cell r="AB341">
            <v>0</v>
          </cell>
          <cell r="AC341">
            <v>82215.922201138485</v>
          </cell>
          <cell r="AD341">
            <v>0</v>
          </cell>
          <cell r="AE341">
            <v>1516.8000000000022</v>
          </cell>
          <cell r="AF341">
            <v>0</v>
          </cell>
          <cell r="AG341">
            <v>134400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746227.80674639286</v>
          </cell>
          <cell r="AU341">
            <v>311655.82564941439</v>
          </cell>
          <cell r="AV341">
            <v>158751.40214272001</v>
          </cell>
          <cell r="AW341">
            <v>0</v>
          </cell>
          <cell r="AX341">
            <v>1216635.0345385273</v>
          </cell>
          <cell r="AY341">
            <v>1192283.6323958074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1216635.0345385273</v>
          </cell>
          <cell r="BE341">
            <v>1216635.0345385275</v>
          </cell>
          <cell r="BF341">
            <v>0</v>
          </cell>
          <cell r="BG341">
            <v>978621.40214272006</v>
          </cell>
          <cell r="BH341">
            <v>819870</v>
          </cell>
          <cell r="BI341">
            <v>1057883.6323958074</v>
          </cell>
          <cell r="BJ341">
            <v>5110.548948772017</v>
          </cell>
          <cell r="BK341">
            <v>5074.0803273298561</v>
          </cell>
          <cell r="BL341">
            <v>7.1872377040888896E-3</v>
          </cell>
          <cell r="BM341">
            <v>0</v>
          </cell>
          <cell r="BN341">
            <v>0</v>
          </cell>
          <cell r="BO341">
            <v>1216635.0345385273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1362676.8644934131</v>
          </cell>
          <cell r="I342">
            <v>0</v>
          </cell>
          <cell r="J342">
            <v>0</v>
          </cell>
          <cell r="K342">
            <v>48019.999999999956</v>
          </cell>
          <cell r="L342">
            <v>0</v>
          </cell>
          <cell r="M342">
            <v>80359.999999999927</v>
          </cell>
          <cell r="N342">
            <v>0</v>
          </cell>
          <cell r="O342">
            <v>6344.9999999999973</v>
          </cell>
          <cell r="P342">
            <v>27360.000000000004</v>
          </cell>
          <cell r="Q342">
            <v>9345.0000000000073</v>
          </cell>
          <cell r="R342">
            <v>2910.0000000000045</v>
          </cell>
          <cell r="S342">
            <v>21629.999999999978</v>
          </cell>
          <cell r="T342">
            <v>680.00000000000125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60313.584905660362</v>
          </cell>
          <cell r="AB342">
            <v>0</v>
          </cell>
          <cell r="AC342">
            <v>141151.30434782614</v>
          </cell>
          <cell r="AD342">
            <v>0</v>
          </cell>
          <cell r="AE342">
            <v>20467.199999999855</v>
          </cell>
          <cell r="AF342">
            <v>0</v>
          </cell>
          <cell r="AG342">
            <v>134400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1362676.8644934131</v>
          </cell>
          <cell r="AU342">
            <v>418582.08925348619</v>
          </cell>
          <cell r="AV342">
            <v>140915.712</v>
          </cell>
          <cell r="AW342">
            <v>0</v>
          </cell>
          <cell r="AX342">
            <v>1922174.6657468993</v>
          </cell>
          <cell r="AY342">
            <v>1915658.9537468993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1922174.6657468993</v>
          </cell>
          <cell r="BE342">
            <v>1922174.6657468998</v>
          </cell>
          <cell r="BF342">
            <v>0</v>
          </cell>
          <cell r="BG342">
            <v>1749095.7120000001</v>
          </cell>
          <cell r="BH342">
            <v>1608180</v>
          </cell>
          <cell r="BI342">
            <v>1781258.9537468993</v>
          </cell>
          <cell r="BJ342">
            <v>4712.3252744626961</v>
          </cell>
          <cell r="BK342">
            <v>4493.6664772486765</v>
          </cell>
          <cell r="BL342">
            <v>4.8659329374149983E-2</v>
          </cell>
          <cell r="BM342">
            <v>0</v>
          </cell>
          <cell r="BN342">
            <v>0</v>
          </cell>
          <cell r="BO342">
            <v>1922174.6657468993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573189.47474722937</v>
          </cell>
          <cell r="I343">
            <v>0</v>
          </cell>
          <cell r="J343">
            <v>0</v>
          </cell>
          <cell r="K343">
            <v>18620.000000000011</v>
          </cell>
          <cell r="L343">
            <v>0</v>
          </cell>
          <cell r="M343">
            <v>31160.000000000018</v>
          </cell>
          <cell r="N343">
            <v>0</v>
          </cell>
          <cell r="O343">
            <v>1410.0000000000011</v>
          </cell>
          <cell r="P343">
            <v>8835.0000000000236</v>
          </cell>
          <cell r="Q343">
            <v>1779.9999999999989</v>
          </cell>
          <cell r="R343">
            <v>1455.0000000000011</v>
          </cell>
          <cell r="S343">
            <v>10300.000000000035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29430.588235294075</v>
          </cell>
          <cell r="AB343">
            <v>0</v>
          </cell>
          <cell r="AC343">
            <v>49638.830359671454</v>
          </cell>
          <cell r="AD343">
            <v>0</v>
          </cell>
          <cell r="AE343">
            <v>0</v>
          </cell>
          <cell r="AF343">
            <v>0</v>
          </cell>
          <cell r="AG343">
            <v>134400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573189.47474722937</v>
          </cell>
          <cell r="AU343">
            <v>152629.41859496559</v>
          </cell>
          <cell r="AV343">
            <v>138847.23199999999</v>
          </cell>
          <cell r="AW343">
            <v>0</v>
          </cell>
          <cell r="AX343">
            <v>864666.12534219492</v>
          </cell>
          <cell r="AY343">
            <v>860218.89334219496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864666.12534219492</v>
          </cell>
          <cell r="BE343">
            <v>864666.12534219492</v>
          </cell>
          <cell r="BF343">
            <v>0</v>
          </cell>
          <cell r="BG343">
            <v>737437.23199999996</v>
          </cell>
          <cell r="BH343">
            <v>598590</v>
          </cell>
          <cell r="BI343">
            <v>725818.89334219496</v>
          </cell>
          <cell r="BJ343">
            <v>4564.8987002653776</v>
          </cell>
          <cell r="BK343">
            <v>4518.8244012578616</v>
          </cell>
          <cell r="BL343">
            <v>1.019608086445906E-2</v>
          </cell>
          <cell r="BM343">
            <v>0</v>
          </cell>
          <cell r="BN343">
            <v>0</v>
          </cell>
          <cell r="BO343">
            <v>864666.12534219492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1402331.4822432215</v>
          </cell>
          <cell r="I344">
            <v>0</v>
          </cell>
          <cell r="J344">
            <v>0</v>
          </cell>
          <cell r="K344">
            <v>67129.999999999985</v>
          </cell>
          <cell r="L344">
            <v>0</v>
          </cell>
          <cell r="M344">
            <v>115619.99999999985</v>
          </cell>
          <cell r="N344">
            <v>0</v>
          </cell>
          <cell r="O344">
            <v>14881.511627907013</v>
          </cell>
          <cell r="P344">
            <v>26355.503875968941</v>
          </cell>
          <cell r="Q344">
            <v>38467.777777777737</v>
          </cell>
          <cell r="R344">
            <v>31200.413436692503</v>
          </cell>
          <cell r="S344">
            <v>12941.537467700266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25869.624277456569</v>
          </cell>
          <cell r="AB344">
            <v>0</v>
          </cell>
          <cell r="AC344">
            <v>157263.66964285722</v>
          </cell>
          <cell r="AD344">
            <v>0</v>
          </cell>
          <cell r="AE344">
            <v>0</v>
          </cell>
          <cell r="AF344">
            <v>0</v>
          </cell>
          <cell r="AG344">
            <v>134400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1402331.4822432215</v>
          </cell>
          <cell r="AU344">
            <v>489730.03810636007</v>
          </cell>
          <cell r="AV344">
            <v>178280.15954687999</v>
          </cell>
          <cell r="AW344">
            <v>0</v>
          </cell>
          <cell r="AX344">
            <v>2070341.6798964615</v>
          </cell>
          <cell r="AY344">
            <v>2026461.5203495815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2070341.6798964615</v>
          </cell>
          <cell r="BE344">
            <v>2070341.6798964615</v>
          </cell>
          <cell r="BF344">
            <v>0</v>
          </cell>
          <cell r="BG344">
            <v>1837170.1595468801</v>
          </cell>
          <cell r="BH344">
            <v>1658890</v>
          </cell>
          <cell r="BI344">
            <v>1892061.5203495815</v>
          </cell>
          <cell r="BJ344">
            <v>4863.9113633665338</v>
          </cell>
          <cell r="BK344">
            <v>4710.8968091339848</v>
          </cell>
          <cell r="BL344">
            <v>3.2480981951434007E-2</v>
          </cell>
          <cell r="BM344">
            <v>0</v>
          </cell>
          <cell r="BN344">
            <v>0</v>
          </cell>
          <cell r="BO344">
            <v>2070341.6798964615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1232898.1154940403</v>
          </cell>
          <cell r="I345">
            <v>0</v>
          </cell>
          <cell r="J345">
            <v>0</v>
          </cell>
          <cell r="K345">
            <v>19109.99999999996</v>
          </cell>
          <cell r="L345">
            <v>0</v>
          </cell>
          <cell r="M345">
            <v>33620.000000000131</v>
          </cell>
          <cell r="N345">
            <v>0</v>
          </cell>
          <cell r="O345">
            <v>1644.9999999999966</v>
          </cell>
          <cell r="P345">
            <v>1425.0000000000025</v>
          </cell>
          <cell r="Q345">
            <v>890.00000000000023</v>
          </cell>
          <cell r="R345">
            <v>484.99999999999926</v>
          </cell>
          <cell r="S345">
            <v>1030.0000000000002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10943.999999999995</v>
          </cell>
          <cell r="AB345">
            <v>0</v>
          </cell>
          <cell r="AC345">
            <v>70377.60036358131</v>
          </cell>
          <cell r="AD345">
            <v>0</v>
          </cell>
          <cell r="AE345">
            <v>0</v>
          </cell>
          <cell r="AF345">
            <v>0</v>
          </cell>
          <cell r="AG345">
            <v>134400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1232898.1154940403</v>
          </cell>
          <cell r="AU345">
            <v>139526.60036358138</v>
          </cell>
          <cell r="AV345">
            <v>144483.84</v>
          </cell>
          <cell r="AW345">
            <v>0</v>
          </cell>
          <cell r="AX345">
            <v>1516908.5558576218</v>
          </cell>
          <cell r="AY345">
            <v>1506824.7158576217</v>
          </cell>
          <cell r="AZ345">
            <v>4610</v>
          </cell>
          <cell r="BA345">
            <v>1576620</v>
          </cell>
          <cell r="BB345">
            <v>69795.284142378252</v>
          </cell>
          <cell r="BC345">
            <v>0</v>
          </cell>
          <cell r="BD345">
            <v>1586703.84</v>
          </cell>
          <cell r="BE345">
            <v>1586703.84</v>
          </cell>
          <cell r="BF345">
            <v>0</v>
          </cell>
          <cell r="BG345">
            <v>1586703.84</v>
          </cell>
          <cell r="BH345">
            <v>1442220</v>
          </cell>
          <cell r="BI345">
            <v>1442220</v>
          </cell>
          <cell r="BJ345">
            <v>4217.0175438596489</v>
          </cell>
          <cell r="BK345">
            <v>4156.6725146198833</v>
          </cell>
          <cell r="BL345">
            <v>1.4517628951407542E-2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389336.246998118</v>
          </cell>
          <cell r="I346">
            <v>0</v>
          </cell>
          <cell r="J346">
            <v>0</v>
          </cell>
          <cell r="K346">
            <v>15189.999999999996</v>
          </cell>
          <cell r="L346">
            <v>0</v>
          </cell>
          <cell r="M346">
            <v>27880.000000000018</v>
          </cell>
          <cell r="N346">
            <v>0</v>
          </cell>
          <cell r="O346">
            <v>474.39252336448521</v>
          </cell>
          <cell r="P346">
            <v>287.66355140186903</v>
          </cell>
          <cell r="Q346">
            <v>0</v>
          </cell>
          <cell r="R346">
            <v>0</v>
          </cell>
          <cell r="S346">
            <v>2079.2523364486001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1179.9999999999989</v>
          </cell>
          <cell r="AB346">
            <v>0</v>
          </cell>
          <cell r="AC346">
            <v>34408.800000000025</v>
          </cell>
          <cell r="AD346">
            <v>0</v>
          </cell>
          <cell r="AE346">
            <v>0</v>
          </cell>
          <cell r="AF346">
            <v>0</v>
          </cell>
          <cell r="AG346">
            <v>134400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389336.246998118</v>
          </cell>
          <cell r="AU346">
            <v>81500.108411214984</v>
          </cell>
          <cell r="AV346">
            <v>138795.51999999999</v>
          </cell>
          <cell r="AW346">
            <v>0</v>
          </cell>
          <cell r="AX346">
            <v>609631.87540933304</v>
          </cell>
          <cell r="AY346">
            <v>605236.35540933302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609631.87540933304</v>
          </cell>
          <cell r="BE346">
            <v>609631.87540933304</v>
          </cell>
          <cell r="BF346">
            <v>0</v>
          </cell>
          <cell r="BG346">
            <v>502275.52</v>
          </cell>
          <cell r="BH346">
            <v>363480</v>
          </cell>
          <cell r="BI346">
            <v>470836.35540933302</v>
          </cell>
          <cell r="BJ346">
            <v>4359.59588341975</v>
          </cell>
          <cell r="BK346">
            <v>4110.0497018518518</v>
          </cell>
          <cell r="BL346">
            <v>6.0716098264082058E-2</v>
          </cell>
          <cell r="BM346">
            <v>0</v>
          </cell>
          <cell r="BN346">
            <v>0</v>
          </cell>
          <cell r="BO346">
            <v>609631.87540933304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555164.6484973164</v>
          </cell>
          <cell r="I347">
            <v>0</v>
          </cell>
          <cell r="J347">
            <v>0</v>
          </cell>
          <cell r="K347">
            <v>6369.9999999999991</v>
          </cell>
          <cell r="L347">
            <v>0</v>
          </cell>
          <cell r="M347">
            <v>11479.999999999998</v>
          </cell>
          <cell r="N347">
            <v>0</v>
          </cell>
          <cell r="O347">
            <v>3595.0331125827829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47415.789473684192</v>
          </cell>
          <cell r="AD347">
            <v>0</v>
          </cell>
          <cell r="AE347">
            <v>4569.5999999999985</v>
          </cell>
          <cell r="AF347">
            <v>0</v>
          </cell>
          <cell r="AG347">
            <v>134400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555164.6484973164</v>
          </cell>
          <cell r="AU347">
            <v>73430.42258626697</v>
          </cell>
          <cell r="AV347">
            <v>136778.75200000001</v>
          </cell>
          <cell r="AW347">
            <v>0</v>
          </cell>
          <cell r="AX347">
            <v>765373.82308358338</v>
          </cell>
          <cell r="AY347">
            <v>762995.0710835834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765373.82308358338</v>
          </cell>
          <cell r="BE347">
            <v>765373.82308358327</v>
          </cell>
          <cell r="BF347">
            <v>0</v>
          </cell>
          <cell r="BG347">
            <v>712318.75199999998</v>
          </cell>
          <cell r="BH347">
            <v>575540</v>
          </cell>
          <cell r="BI347">
            <v>628595.0710835834</v>
          </cell>
          <cell r="BJ347">
            <v>4081.7861758674248</v>
          </cell>
          <cell r="BK347">
            <v>3936.5276850649352</v>
          </cell>
          <cell r="BL347">
            <v>3.6900157301978563E-2</v>
          </cell>
          <cell r="BM347">
            <v>0</v>
          </cell>
          <cell r="BN347">
            <v>0</v>
          </cell>
          <cell r="BO347">
            <v>765373.82308358338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382126.31649815285</v>
          </cell>
          <cell r="I348">
            <v>0</v>
          </cell>
          <cell r="J348">
            <v>0</v>
          </cell>
          <cell r="K348">
            <v>6859.99999999999</v>
          </cell>
          <cell r="L348">
            <v>0</v>
          </cell>
          <cell r="M348">
            <v>11479.999999999982</v>
          </cell>
          <cell r="N348">
            <v>0</v>
          </cell>
          <cell r="O348">
            <v>704.99999999999932</v>
          </cell>
          <cell r="P348">
            <v>1710.0000000000014</v>
          </cell>
          <cell r="Q348">
            <v>0</v>
          </cell>
          <cell r="R348">
            <v>0</v>
          </cell>
          <cell r="S348">
            <v>1544.9999999999984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1421.3636363636347</v>
          </cell>
          <cell r="AB348">
            <v>0</v>
          </cell>
          <cell r="AC348">
            <v>37918.758620689659</v>
          </cell>
          <cell r="AD348">
            <v>0</v>
          </cell>
          <cell r="AE348">
            <v>614.40000000000009</v>
          </cell>
          <cell r="AF348">
            <v>0</v>
          </cell>
          <cell r="AG348">
            <v>134400</v>
          </cell>
          <cell r="AH348">
            <v>33390.921228304403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382126.31649815285</v>
          </cell>
          <cell r="AU348">
            <v>62254.522257053271</v>
          </cell>
          <cell r="AV348">
            <v>169928.17122830439</v>
          </cell>
          <cell r="AW348">
            <v>0</v>
          </cell>
          <cell r="AX348">
            <v>614309.00998351048</v>
          </cell>
          <cell r="AY348">
            <v>612171.75998351048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614309.00998351048</v>
          </cell>
          <cell r="BE348">
            <v>614309.00998351059</v>
          </cell>
          <cell r="BF348">
            <v>0</v>
          </cell>
          <cell r="BG348">
            <v>490797.25</v>
          </cell>
          <cell r="BH348">
            <v>320869.07877169561</v>
          </cell>
          <cell r="BI348">
            <v>444380.83875520609</v>
          </cell>
          <cell r="BJ348">
            <v>4192.2720637283592</v>
          </cell>
          <cell r="BK348">
            <v>3961.3551157707138</v>
          </cell>
          <cell r="BL348">
            <v>5.8292412876172692E-2</v>
          </cell>
          <cell r="BM348">
            <v>0</v>
          </cell>
          <cell r="BN348">
            <v>0</v>
          </cell>
          <cell r="BO348">
            <v>614309.00998351048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335261.76824837941</v>
          </cell>
          <cell r="I349">
            <v>0</v>
          </cell>
          <cell r="J349">
            <v>0</v>
          </cell>
          <cell r="K349">
            <v>7349.9999999999918</v>
          </cell>
          <cell r="L349">
            <v>0</v>
          </cell>
          <cell r="M349">
            <v>13939.999999999985</v>
          </cell>
          <cell r="N349">
            <v>0</v>
          </cell>
          <cell r="O349">
            <v>0</v>
          </cell>
          <cell r="P349">
            <v>0</v>
          </cell>
          <cell r="Q349">
            <v>6229.9999999999936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13601.249999999991</v>
          </cell>
          <cell r="AD349">
            <v>0</v>
          </cell>
          <cell r="AE349">
            <v>0</v>
          </cell>
          <cell r="AF349">
            <v>0</v>
          </cell>
          <cell r="AG349">
            <v>134400</v>
          </cell>
          <cell r="AH349">
            <v>43301.468624833105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335261.76824837941</v>
          </cell>
          <cell r="AU349">
            <v>41121.249999999964</v>
          </cell>
          <cell r="AV349">
            <v>180209.5006248331</v>
          </cell>
          <cell r="AW349">
            <v>0</v>
          </cell>
          <cell r="AX349">
            <v>556592.51887321239</v>
          </cell>
          <cell r="AY349">
            <v>554084.48687321239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556592.51887321239</v>
          </cell>
          <cell r="BE349">
            <v>556592.51887321251</v>
          </cell>
          <cell r="BF349">
            <v>0</v>
          </cell>
          <cell r="BG349">
            <v>431238.03200000001</v>
          </cell>
          <cell r="BH349">
            <v>251028.5313751669</v>
          </cell>
          <cell r="BI349">
            <v>376383.01824837929</v>
          </cell>
          <cell r="BJ349">
            <v>4047.1292284771966</v>
          </cell>
          <cell r="BK349">
            <v>3779.9821577974931</v>
          </cell>
          <cell r="BL349">
            <v>7.0674161815452566E-2</v>
          </cell>
          <cell r="BM349">
            <v>0</v>
          </cell>
          <cell r="BN349">
            <v>0</v>
          </cell>
          <cell r="BO349">
            <v>556592.51887321239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2129599.317346388</v>
          </cell>
          <cell r="J350">
            <v>1403674.4886684676</v>
          </cell>
          <cell r="K350">
            <v>0</v>
          </cell>
          <cell r="L350">
            <v>83790.000000000102</v>
          </cell>
          <cell r="M350">
            <v>0</v>
          </cell>
          <cell r="N350">
            <v>228000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1360.0000000000002</v>
          </cell>
          <cell r="V350">
            <v>32399.999999999985</v>
          </cell>
          <cell r="W350">
            <v>87569.99999999984</v>
          </cell>
          <cell r="X350">
            <v>32430.000000000011</v>
          </cell>
          <cell r="Y350">
            <v>0</v>
          </cell>
          <cell r="Z350">
            <v>0</v>
          </cell>
          <cell r="AA350">
            <v>0</v>
          </cell>
          <cell r="AB350">
            <v>4805.6621004566205</v>
          </cell>
          <cell r="AC350">
            <v>0</v>
          </cell>
          <cell r="AD350">
            <v>338210.37281722302</v>
          </cell>
          <cell r="AE350">
            <v>0</v>
          </cell>
          <cell r="AF350">
            <v>0</v>
          </cell>
          <cell r="AG350">
            <v>134400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3533273.8060148554</v>
          </cell>
          <cell r="AU350">
            <v>808566.03491767962</v>
          </cell>
          <cell r="AV350">
            <v>153625.4106</v>
          </cell>
          <cell r="AW350">
            <v>0</v>
          </cell>
          <cell r="AX350">
            <v>4495465.2515325351</v>
          </cell>
          <cell r="AY350">
            <v>4476239.840932535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4495465.2515325351</v>
          </cell>
          <cell r="BE350">
            <v>0</v>
          </cell>
          <cell r="BF350">
            <v>4495465.2515325351</v>
          </cell>
          <cell r="BG350">
            <v>3999905.4106000001</v>
          </cell>
          <cell r="BH350">
            <v>3846280</v>
          </cell>
          <cell r="BI350">
            <v>4341839.840932535</v>
          </cell>
          <cell r="BJ350">
            <v>6538.9154230911672</v>
          </cell>
          <cell r="BK350">
            <v>6366.3947578313246</v>
          </cell>
          <cell r="BL350">
            <v>2.709864402417465E-2</v>
          </cell>
          <cell r="BM350">
            <v>0</v>
          </cell>
          <cell r="BN350">
            <v>0</v>
          </cell>
          <cell r="BO350">
            <v>4495465.2515325351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2673434.9425398568</v>
          </cell>
          <cell r="J351">
            <v>1529718.7284672686</v>
          </cell>
          <cell r="K351">
            <v>0</v>
          </cell>
          <cell r="L351">
            <v>94570.000000000116</v>
          </cell>
          <cell r="M351">
            <v>0</v>
          </cell>
          <cell r="N351">
            <v>266399.99999999977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17361.893939393944</v>
          </cell>
          <cell r="V351">
            <v>24781.249999999985</v>
          </cell>
          <cell r="W351">
            <v>3784.7727272727298</v>
          </cell>
          <cell r="X351">
            <v>690.87121212121065</v>
          </cell>
          <cell r="Y351">
            <v>0</v>
          </cell>
          <cell r="Z351">
            <v>0</v>
          </cell>
          <cell r="AA351">
            <v>0</v>
          </cell>
          <cell r="AB351">
            <v>27150.425667090221</v>
          </cell>
          <cell r="AC351">
            <v>0</v>
          </cell>
          <cell r="AD351">
            <v>392584.6569593384</v>
          </cell>
          <cell r="AE351">
            <v>0</v>
          </cell>
          <cell r="AF351">
            <v>0</v>
          </cell>
          <cell r="AG351">
            <v>134400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4203153.6710071256</v>
          </cell>
          <cell r="AU351">
            <v>827323.8705052163</v>
          </cell>
          <cell r="AV351">
            <v>168891.90400000001</v>
          </cell>
          <cell r="AW351">
            <v>0</v>
          </cell>
          <cell r="AX351">
            <v>5199369.4455123423</v>
          </cell>
          <cell r="AY351">
            <v>5164877.5415123422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5199369.4455123423</v>
          </cell>
          <cell r="BE351">
            <v>0</v>
          </cell>
          <cell r="BF351">
            <v>5199369.4455123413</v>
          </cell>
          <cell r="BG351">
            <v>4788526.9040000001</v>
          </cell>
          <cell r="BH351">
            <v>4619635</v>
          </cell>
          <cell r="BI351">
            <v>5030477.5415123422</v>
          </cell>
          <cell r="BJ351">
            <v>6343.6034571404061</v>
          </cell>
          <cell r="BK351">
            <v>6148.2040476670873</v>
          </cell>
          <cell r="BL351">
            <v>3.1781542700662718E-2</v>
          </cell>
          <cell r="BM351">
            <v>0</v>
          </cell>
          <cell r="BN351">
            <v>0</v>
          </cell>
          <cell r="BO351">
            <v>5199369.4455123423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2053360.6783005744</v>
          </cell>
          <cell r="J352">
            <v>1449508.7576862134</v>
          </cell>
          <cell r="K352">
            <v>0</v>
          </cell>
          <cell r="L352">
            <v>72030.000000000029</v>
          </cell>
          <cell r="M352">
            <v>0</v>
          </cell>
          <cell r="N352">
            <v>198000.00000000038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15300</v>
          </cell>
          <cell r="V352">
            <v>27900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4755</v>
          </cell>
          <cell r="AC352">
            <v>0</v>
          </cell>
          <cell r="AD352">
            <v>380086.4806080304</v>
          </cell>
          <cell r="AE352">
            <v>0</v>
          </cell>
          <cell r="AF352">
            <v>0</v>
          </cell>
          <cell r="AG352">
            <v>134400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3502869.435986788</v>
          </cell>
          <cell r="AU352">
            <v>698071.4806080308</v>
          </cell>
          <cell r="AV352">
            <v>156119.04000000001</v>
          </cell>
          <cell r="AW352">
            <v>0</v>
          </cell>
          <cell r="AX352">
            <v>4357059.9565948192</v>
          </cell>
          <cell r="AY352">
            <v>4335340.9165948192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4357059.9565948192</v>
          </cell>
          <cell r="BE352">
            <v>0</v>
          </cell>
          <cell r="BF352">
            <v>4357059.9565948192</v>
          </cell>
          <cell r="BG352">
            <v>3960434.04</v>
          </cell>
          <cell r="BH352">
            <v>3804315</v>
          </cell>
          <cell r="BI352">
            <v>4200940.9165948192</v>
          </cell>
          <cell r="BJ352">
            <v>6394.1262048627386</v>
          </cell>
          <cell r="BK352">
            <v>6187.9323348554026</v>
          </cell>
          <cell r="BL352">
            <v>3.3321933539235168E-2</v>
          </cell>
          <cell r="BM352">
            <v>0</v>
          </cell>
          <cell r="BN352">
            <v>0</v>
          </cell>
          <cell r="BO352">
            <v>4357059.9565948192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3781436.4966723449</v>
          </cell>
          <cell r="J353">
            <v>2795890.4100824986</v>
          </cell>
          <cell r="K353">
            <v>0</v>
          </cell>
          <cell r="L353">
            <v>131320.00000000029</v>
          </cell>
          <cell r="M353">
            <v>0</v>
          </cell>
          <cell r="N353">
            <v>365999.99999999988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3060.0000000000018</v>
          </cell>
          <cell r="V353">
            <v>16649.999999999985</v>
          </cell>
          <cell r="W353">
            <v>80010.00000000032</v>
          </cell>
          <cell r="X353">
            <v>75900.000000000015</v>
          </cell>
          <cell r="Y353">
            <v>17760.000000000018</v>
          </cell>
          <cell r="Z353">
            <v>71820.000000000015</v>
          </cell>
          <cell r="AA353">
            <v>0</v>
          </cell>
          <cell r="AB353">
            <v>19020</v>
          </cell>
          <cell r="AC353">
            <v>0</v>
          </cell>
          <cell r="AD353">
            <v>503528.90338737861</v>
          </cell>
          <cell r="AE353">
            <v>0</v>
          </cell>
          <cell r="AF353">
            <v>0</v>
          </cell>
          <cell r="AG353">
            <v>134400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6577326.9067548439</v>
          </cell>
          <cell r="AU353">
            <v>1285068.9033873791</v>
          </cell>
          <cell r="AV353">
            <v>169305.60000000001</v>
          </cell>
          <cell r="AW353">
            <v>0</v>
          </cell>
          <cell r="AX353">
            <v>8031701.4101422224</v>
          </cell>
          <cell r="AY353">
            <v>7996795.8101422228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8031701.4101422224</v>
          </cell>
          <cell r="BE353">
            <v>0</v>
          </cell>
          <cell r="BF353">
            <v>8031701.4101422224</v>
          </cell>
          <cell r="BG353">
            <v>7420745.5999999996</v>
          </cell>
          <cell r="BH353">
            <v>7251440</v>
          </cell>
          <cell r="BI353">
            <v>7862395.8101422228</v>
          </cell>
          <cell r="BJ353">
            <v>6381.8147809595966</v>
          </cell>
          <cell r="BK353">
            <v>6209.8249246753248</v>
          </cell>
          <cell r="BL353">
            <v>2.7696409861871291E-2</v>
          </cell>
          <cell r="BM353">
            <v>0</v>
          </cell>
          <cell r="BN353">
            <v>0</v>
          </cell>
          <cell r="BO353">
            <v>8031701.4101422224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2124516.7414100002</v>
          </cell>
          <cell r="J354">
            <v>1375028.0705323764</v>
          </cell>
          <cell r="K354">
            <v>0</v>
          </cell>
          <cell r="L354">
            <v>52920.000000000095</v>
          </cell>
          <cell r="M354">
            <v>0</v>
          </cell>
          <cell r="N354">
            <v>156000.0000000002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26900.882800608761</v>
          </cell>
          <cell r="V354">
            <v>3154.794520547945</v>
          </cell>
          <cell r="W354">
            <v>630.95890410958907</v>
          </cell>
          <cell r="X354">
            <v>1382.1004566210047</v>
          </cell>
          <cell r="Y354">
            <v>2964.5053272450536</v>
          </cell>
          <cell r="Z354">
            <v>3785.7534246575347</v>
          </cell>
          <cell r="AA354">
            <v>0</v>
          </cell>
          <cell r="AB354">
            <v>7925.0000000000045</v>
          </cell>
          <cell r="AC354">
            <v>0</v>
          </cell>
          <cell r="AD354">
            <v>301825.11038190784</v>
          </cell>
          <cell r="AE354">
            <v>0</v>
          </cell>
          <cell r="AF354">
            <v>0</v>
          </cell>
          <cell r="AG354">
            <v>134400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3499544.8119423767</v>
          </cell>
          <cell r="AU354">
            <v>557489.10581569793</v>
          </cell>
          <cell r="AV354">
            <v>156222.46400000001</v>
          </cell>
          <cell r="AW354">
            <v>0</v>
          </cell>
          <cell r="AX354">
            <v>4213256.3817580743</v>
          </cell>
          <cell r="AY354">
            <v>4191433.9177580741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4213256.3817580743</v>
          </cell>
          <cell r="BE354">
            <v>0</v>
          </cell>
          <cell r="BF354">
            <v>4213256.3817580743</v>
          </cell>
          <cell r="BG354">
            <v>3966532.4640000002</v>
          </cell>
          <cell r="BH354">
            <v>3810310</v>
          </cell>
          <cell r="BI354">
            <v>4057033.9177580741</v>
          </cell>
          <cell r="BJ354">
            <v>6165.7050421855229</v>
          </cell>
          <cell r="BK354">
            <v>5953.8101314589658</v>
          </cell>
          <cell r="BL354">
            <v>3.5589799816917039E-2</v>
          </cell>
          <cell r="BM354">
            <v>0</v>
          </cell>
          <cell r="BN354">
            <v>0</v>
          </cell>
          <cell r="BO354">
            <v>4213256.3817580743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1717910.6664989954</v>
          </cell>
          <cell r="J355">
            <v>1352110.9360235035</v>
          </cell>
          <cell r="K355">
            <v>0</v>
          </cell>
          <cell r="L355">
            <v>77909.999999999854</v>
          </cell>
          <cell r="M355">
            <v>0</v>
          </cell>
          <cell r="N355">
            <v>207600.00000000032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21420.000000000076</v>
          </cell>
          <cell r="V355">
            <v>41850.000000000015</v>
          </cell>
          <cell r="W355">
            <v>629.99999999999829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15877.66143106458</v>
          </cell>
          <cell r="AC355">
            <v>0</v>
          </cell>
          <cell r="AD355">
            <v>218165.76062180291</v>
          </cell>
          <cell r="AE355">
            <v>0</v>
          </cell>
          <cell r="AF355">
            <v>0</v>
          </cell>
          <cell r="AG355">
            <v>134400</v>
          </cell>
          <cell r="AH355">
            <v>7193.3333333333339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3070021.6025224989</v>
          </cell>
          <cell r="AU355">
            <v>583453.42205286771</v>
          </cell>
          <cell r="AV355">
            <v>167748.41453333333</v>
          </cell>
          <cell r="AW355">
            <v>0</v>
          </cell>
          <cell r="AX355">
            <v>3821223.4391087</v>
          </cell>
          <cell r="AY355">
            <v>3795068.3579087001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3821223.4391087</v>
          </cell>
          <cell r="BE355">
            <v>0</v>
          </cell>
          <cell r="BF355">
            <v>3821223.4391087</v>
          </cell>
          <cell r="BG355">
            <v>3467285.0811999999</v>
          </cell>
          <cell r="BH355">
            <v>3299536.6666666665</v>
          </cell>
          <cell r="BI355">
            <v>3653475.0245753666</v>
          </cell>
          <cell r="BJ355">
            <v>6364.9390672044719</v>
          </cell>
          <cell r="BK355">
            <v>6080.3638036004641</v>
          </cell>
          <cell r="BL355">
            <v>4.6802341569676761E-2</v>
          </cell>
          <cell r="BM355">
            <v>0</v>
          </cell>
          <cell r="BN355">
            <v>0</v>
          </cell>
          <cell r="BO355">
            <v>3821223.4391087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3537472.8517257422</v>
          </cell>
          <cell r="J356">
            <v>2389111.2725500041</v>
          </cell>
          <cell r="K356">
            <v>0</v>
          </cell>
          <cell r="L356">
            <v>82810.000000000058</v>
          </cell>
          <cell r="M356">
            <v>0</v>
          </cell>
          <cell r="N356">
            <v>236399.99999999945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42500.000000000182</v>
          </cell>
          <cell r="V356">
            <v>25199.999999999985</v>
          </cell>
          <cell r="W356">
            <v>2520.0000000000027</v>
          </cell>
          <cell r="X356">
            <v>15180.000000000007</v>
          </cell>
          <cell r="Y356">
            <v>26640.000000000044</v>
          </cell>
          <cell r="Z356">
            <v>18900.000000000022</v>
          </cell>
          <cell r="AA356">
            <v>0</v>
          </cell>
          <cell r="AB356">
            <v>39660.633992805742</v>
          </cell>
          <cell r="AC356">
            <v>0</v>
          </cell>
          <cell r="AD356">
            <v>467988.09339475777</v>
          </cell>
          <cell r="AE356">
            <v>0</v>
          </cell>
          <cell r="AF356">
            <v>0</v>
          </cell>
          <cell r="AG356">
            <v>134400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5926584.1242757458</v>
          </cell>
          <cell r="AU356">
            <v>957798.72738756333</v>
          </cell>
          <cell r="AV356">
            <v>165685.76000000001</v>
          </cell>
          <cell r="AW356">
            <v>0</v>
          </cell>
          <cell r="AX356">
            <v>7050068.6116633089</v>
          </cell>
          <cell r="AY356">
            <v>7018782.8516633091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7050068.6116633089</v>
          </cell>
          <cell r="BE356">
            <v>0</v>
          </cell>
          <cell r="BF356">
            <v>7050068.6116633089</v>
          </cell>
          <cell r="BG356">
            <v>6703720.7599999998</v>
          </cell>
          <cell r="BH356">
            <v>6538035</v>
          </cell>
          <cell r="BI356">
            <v>6884382.8516633091</v>
          </cell>
          <cell r="BJ356">
            <v>6185.4293366247166</v>
          </cell>
          <cell r="BK356">
            <v>5934.9393662174307</v>
          </cell>
          <cell r="BL356">
            <v>4.2205986439071738E-2</v>
          </cell>
          <cell r="BM356">
            <v>0</v>
          </cell>
          <cell r="BN356">
            <v>0</v>
          </cell>
          <cell r="BO356">
            <v>7050068.6116633089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2541287.9681937802</v>
          </cell>
          <cell r="J357">
            <v>1959415.0005086362</v>
          </cell>
          <cell r="K357">
            <v>0</v>
          </cell>
          <cell r="L357">
            <v>149449.99999999991</v>
          </cell>
          <cell r="M357">
            <v>0</v>
          </cell>
          <cell r="N357">
            <v>394799.99999999965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45560.000000000022</v>
          </cell>
          <cell r="V357">
            <v>9900.0000000000164</v>
          </cell>
          <cell r="W357">
            <v>122219.9999999998</v>
          </cell>
          <cell r="X357">
            <v>35190.000000000022</v>
          </cell>
          <cell r="Y357">
            <v>85100.000000000116</v>
          </cell>
          <cell r="Z357">
            <v>62370.000000000015</v>
          </cell>
          <cell r="AA357">
            <v>0</v>
          </cell>
          <cell r="AB357">
            <v>23774.999999999993</v>
          </cell>
          <cell r="AC357">
            <v>0</v>
          </cell>
          <cell r="AD357">
            <v>452855.89878200472</v>
          </cell>
          <cell r="AE357">
            <v>0</v>
          </cell>
          <cell r="AF357">
            <v>0</v>
          </cell>
          <cell r="AG357">
            <v>134400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4500702.9687024169</v>
          </cell>
          <cell r="AU357">
            <v>1381220.8987820041</v>
          </cell>
          <cell r="AV357">
            <v>138747.8076</v>
          </cell>
          <cell r="AW357">
            <v>0</v>
          </cell>
          <cell r="AX357">
            <v>6020671.6750844205</v>
          </cell>
          <cell r="AY357">
            <v>6016323.8674844205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6020671.6750844205</v>
          </cell>
          <cell r="BE357">
            <v>0</v>
          </cell>
          <cell r="BF357">
            <v>6020671.6750844214</v>
          </cell>
          <cell r="BG357">
            <v>5052137.8075999999</v>
          </cell>
          <cell r="BH357">
            <v>4913390</v>
          </cell>
          <cell r="BI357">
            <v>5881923.8674844205</v>
          </cell>
          <cell r="BJ357">
            <v>6985.6577998627326</v>
          </cell>
          <cell r="BK357">
            <v>6789.6018123515441</v>
          </cell>
          <cell r="BL357">
            <v>2.8875918342446287E-2</v>
          </cell>
          <cell r="BM357">
            <v>0</v>
          </cell>
          <cell r="BN357">
            <v>0</v>
          </cell>
          <cell r="BO357">
            <v>6020671.6750844205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2088938.7098552873</v>
          </cell>
          <cell r="J358">
            <v>1489613.743076741</v>
          </cell>
          <cell r="K358">
            <v>0</v>
          </cell>
          <cell r="L358">
            <v>64680.000000000058</v>
          </cell>
          <cell r="M358">
            <v>0</v>
          </cell>
          <cell r="N358">
            <v>181199.99999999994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115600.00000000007</v>
          </cell>
          <cell r="V358">
            <v>15750.000000000013</v>
          </cell>
          <cell r="W358">
            <v>1890.000000000002</v>
          </cell>
          <cell r="X358">
            <v>11729.999999999985</v>
          </cell>
          <cell r="Y358">
            <v>10359.999999999987</v>
          </cell>
          <cell r="Z358">
            <v>0</v>
          </cell>
          <cell r="AA358">
            <v>0</v>
          </cell>
          <cell r="AB358">
            <v>4783.5157421289341</v>
          </cell>
          <cell r="AC358">
            <v>0</v>
          </cell>
          <cell r="AD358">
            <v>349971.32944795449</v>
          </cell>
          <cell r="AE358">
            <v>0</v>
          </cell>
          <cell r="AF358">
            <v>0</v>
          </cell>
          <cell r="AG358">
            <v>134400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3578552.4529320281</v>
          </cell>
          <cell r="AU358">
            <v>755964.84519008349</v>
          </cell>
          <cell r="AV358">
            <v>149189.63200000001</v>
          </cell>
          <cell r="AW358">
            <v>0</v>
          </cell>
          <cell r="AX358">
            <v>4483706.9301221119</v>
          </cell>
          <cell r="AY358">
            <v>4468917.2981221117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4483706.9301221119</v>
          </cell>
          <cell r="BE358">
            <v>0</v>
          </cell>
          <cell r="BF358">
            <v>4483706.9301221119</v>
          </cell>
          <cell r="BG358">
            <v>4037434.6320000002</v>
          </cell>
          <cell r="BH358">
            <v>3888245</v>
          </cell>
          <cell r="BI358">
            <v>4334517.2981221117</v>
          </cell>
          <cell r="BJ358">
            <v>6459.78732954115</v>
          </cell>
          <cell r="BK358">
            <v>6238.5567214605062</v>
          </cell>
          <cell r="BL358">
            <v>3.5461825219864573E-2</v>
          </cell>
          <cell r="BM358">
            <v>0</v>
          </cell>
          <cell r="BN358">
            <v>0</v>
          </cell>
          <cell r="BO358">
            <v>4483706.9301221119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2653104.6387943067</v>
          </cell>
          <cell r="J359">
            <v>1993790.7022719458</v>
          </cell>
          <cell r="K359">
            <v>0</v>
          </cell>
          <cell r="L359">
            <v>116620.00000000016</v>
          </cell>
          <cell r="M359">
            <v>0</v>
          </cell>
          <cell r="N359">
            <v>316800.00000000006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22439.999999999985</v>
          </cell>
          <cell r="V359">
            <v>70650.000000000175</v>
          </cell>
          <cell r="W359">
            <v>71820.000000000175</v>
          </cell>
          <cell r="X359">
            <v>60719.999999999804</v>
          </cell>
          <cell r="Y359">
            <v>68820.000000000058</v>
          </cell>
          <cell r="Z359">
            <v>13229.999999999993</v>
          </cell>
          <cell r="AA359">
            <v>0</v>
          </cell>
          <cell r="AB359">
            <v>39900.173611111131</v>
          </cell>
          <cell r="AC359">
            <v>0</v>
          </cell>
          <cell r="AD359">
            <v>342546.44977395074</v>
          </cell>
          <cell r="AE359">
            <v>0</v>
          </cell>
          <cell r="AF359">
            <v>0</v>
          </cell>
          <cell r="AG359">
            <v>134400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4646895.3410662524</v>
          </cell>
          <cell r="AU359">
            <v>1123546.6233850624</v>
          </cell>
          <cell r="AV359">
            <v>149499.90400000001</v>
          </cell>
          <cell r="AW359">
            <v>0</v>
          </cell>
          <cell r="AX359">
            <v>5919941.868451315</v>
          </cell>
          <cell r="AY359">
            <v>5904841.9644513149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5919941.868451315</v>
          </cell>
          <cell r="BE359">
            <v>0</v>
          </cell>
          <cell r="BF359">
            <v>5919941.868451314</v>
          </cell>
          <cell r="BG359">
            <v>5230749.9040000001</v>
          </cell>
          <cell r="BH359">
            <v>5081250</v>
          </cell>
          <cell r="BI359">
            <v>5770441.9644513149</v>
          </cell>
          <cell r="BJ359">
            <v>6632.6919131624309</v>
          </cell>
          <cell r="BK359">
            <v>6471.6020321839078</v>
          </cell>
          <cell r="BL359">
            <v>2.4891808887105137E-2</v>
          </cell>
          <cell r="BM359">
            <v>0</v>
          </cell>
          <cell r="BN359">
            <v>0</v>
          </cell>
          <cell r="BO359">
            <v>5919941.868451315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1627116.5501299787</v>
          </cell>
          <cell r="K360">
            <v>0</v>
          </cell>
          <cell r="L360">
            <v>26950.000000000011</v>
          </cell>
          <cell r="M360">
            <v>0</v>
          </cell>
          <cell r="N360">
            <v>74400.000000000146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11220.000000000044</v>
          </cell>
          <cell r="V360">
            <v>4049.9999999999977</v>
          </cell>
          <cell r="W360">
            <v>8189.9999999999909</v>
          </cell>
          <cell r="X360">
            <v>7590.0000000000036</v>
          </cell>
          <cell r="Y360">
            <v>11840.000000000002</v>
          </cell>
          <cell r="Z360">
            <v>4724.9999999999991</v>
          </cell>
          <cell r="AA360">
            <v>0</v>
          </cell>
          <cell r="AB360">
            <v>6362.4028268551419</v>
          </cell>
          <cell r="AC360">
            <v>0</v>
          </cell>
          <cell r="AD360">
            <v>114143.12456805144</v>
          </cell>
          <cell r="AE360">
            <v>0</v>
          </cell>
          <cell r="AF360">
            <v>0</v>
          </cell>
          <cell r="AG360">
            <v>134400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1627116.5501299787</v>
          </cell>
          <cell r="AU360">
            <v>269470.52739490679</v>
          </cell>
          <cell r="AV360">
            <v>169822.72</v>
          </cell>
          <cell r="AW360">
            <v>0</v>
          </cell>
          <cell r="AX360">
            <v>2066409.7975248855</v>
          </cell>
          <cell r="AY360">
            <v>2030987.0775248855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2066409.7975248855</v>
          </cell>
          <cell r="BE360">
            <v>0</v>
          </cell>
          <cell r="BF360">
            <v>2066409.7975248855</v>
          </cell>
          <cell r="BG360">
            <v>1833426.72</v>
          </cell>
          <cell r="BH360">
            <v>1663604</v>
          </cell>
          <cell r="BI360">
            <v>1896587.0775248855</v>
          </cell>
          <cell r="BJ360">
            <v>6678.1235124115692</v>
          </cell>
          <cell r="BK360">
            <v>6510.9633630281687</v>
          </cell>
          <cell r="BL360">
            <v>2.5673643063728803E-2</v>
          </cell>
          <cell r="BM360">
            <v>0</v>
          </cell>
          <cell r="BN360">
            <v>0</v>
          </cell>
          <cell r="BO360">
            <v>2066409.7975248855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2058443.2542369619</v>
          </cell>
          <cell r="J361">
            <v>1707326.520911034</v>
          </cell>
          <cell r="K361">
            <v>0</v>
          </cell>
          <cell r="L361">
            <v>123969.99999999994</v>
          </cell>
          <cell r="M361">
            <v>0</v>
          </cell>
          <cell r="N361">
            <v>335999.99999999977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55158.461538461597</v>
          </cell>
          <cell r="V361">
            <v>7210.2564102564129</v>
          </cell>
          <cell r="W361">
            <v>44793.71794871788</v>
          </cell>
          <cell r="X361">
            <v>10364.743589743606</v>
          </cell>
          <cell r="Y361">
            <v>97078.09116809137</v>
          </cell>
          <cell r="Z361">
            <v>103151.73076923059</v>
          </cell>
          <cell r="AA361">
            <v>0</v>
          </cell>
          <cell r="AB361">
            <v>33332.414529914509</v>
          </cell>
          <cell r="AC361">
            <v>0</v>
          </cell>
          <cell r="AD361">
            <v>353028.54674252286</v>
          </cell>
          <cell r="AE361">
            <v>0</v>
          </cell>
          <cell r="AF361">
            <v>0</v>
          </cell>
          <cell r="AG361">
            <v>134400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3765769.7751479959</v>
          </cell>
          <cell r="AU361">
            <v>1164087.9626969388</v>
          </cell>
          <cell r="AV361">
            <v>152292.35200000001</v>
          </cell>
          <cell r="AW361">
            <v>0</v>
          </cell>
          <cell r="AX361">
            <v>5082150.0898449346</v>
          </cell>
          <cell r="AY361">
            <v>5064257.7378449347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5082150.0898449346</v>
          </cell>
          <cell r="BE361">
            <v>0</v>
          </cell>
          <cell r="BF361">
            <v>5082150.0898449365</v>
          </cell>
          <cell r="BG361">
            <v>4232377.352</v>
          </cell>
          <cell r="BH361">
            <v>4080085</v>
          </cell>
          <cell r="BI361">
            <v>4929857.7378449347</v>
          </cell>
          <cell r="BJ361">
            <v>7012.5999115859668</v>
          </cell>
          <cell r="BK361">
            <v>6627.7008132290184</v>
          </cell>
          <cell r="BL361">
            <v>5.8074301964367844E-2</v>
          </cell>
          <cell r="BM361">
            <v>0</v>
          </cell>
          <cell r="BN361">
            <v>0</v>
          </cell>
          <cell r="BO361">
            <v>5082150.0898449346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1463781.8696796175</v>
          </cell>
          <cell r="J362">
            <v>991166.06750875467</v>
          </cell>
          <cell r="K362">
            <v>0</v>
          </cell>
          <cell r="L362">
            <v>55370.000000000007</v>
          </cell>
          <cell r="M362">
            <v>0</v>
          </cell>
          <cell r="N362">
            <v>154800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680.00000000000045</v>
          </cell>
          <cell r="V362">
            <v>20250.000000000011</v>
          </cell>
          <cell r="W362">
            <v>0</v>
          </cell>
          <cell r="X362">
            <v>0</v>
          </cell>
          <cell r="Y362">
            <v>1480.0000000000009</v>
          </cell>
          <cell r="Z362">
            <v>0</v>
          </cell>
          <cell r="AA362">
            <v>0</v>
          </cell>
          <cell r="AB362">
            <v>6339.9999999999964</v>
          </cell>
          <cell r="AC362">
            <v>0</v>
          </cell>
          <cell r="AD362">
            <v>186331.39090993279</v>
          </cell>
          <cell r="AE362">
            <v>0</v>
          </cell>
          <cell r="AF362">
            <v>0</v>
          </cell>
          <cell r="AG362">
            <v>134400</v>
          </cell>
          <cell r="AH362">
            <v>38456.666666666664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2454947.937188372</v>
          </cell>
          <cell r="AU362">
            <v>425251.39090993279</v>
          </cell>
          <cell r="AV362">
            <v>187232.60266666664</v>
          </cell>
          <cell r="AW362">
            <v>0</v>
          </cell>
          <cell r="AX362">
            <v>3067431.9307649713</v>
          </cell>
          <cell r="AY362">
            <v>3053055.9947649711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3067431.9307649713</v>
          </cell>
          <cell r="BE362">
            <v>0</v>
          </cell>
          <cell r="BF362">
            <v>3067431.9307649713</v>
          </cell>
          <cell r="BG362">
            <v>2778070.9360000002</v>
          </cell>
          <cell r="BH362">
            <v>2590838.3333333335</v>
          </cell>
          <cell r="BI362">
            <v>2880199.3280983046</v>
          </cell>
          <cell r="BJ362">
            <v>6247.7208852457798</v>
          </cell>
          <cell r="BK362">
            <v>6003.0894484454075</v>
          </cell>
          <cell r="BL362">
            <v>4.0750923154030859E-2</v>
          </cell>
          <cell r="BM362">
            <v>0</v>
          </cell>
          <cell r="BN362">
            <v>0</v>
          </cell>
          <cell r="BO362">
            <v>3067431.9307649713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2363397.8104202156</v>
          </cell>
          <cell r="J363">
            <v>1432320.9068045588</v>
          </cell>
          <cell r="K363">
            <v>0</v>
          </cell>
          <cell r="L363">
            <v>144059.99999999994</v>
          </cell>
          <cell r="M363">
            <v>0</v>
          </cell>
          <cell r="N363">
            <v>388799.99999999988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26216.666666666675</v>
          </cell>
          <cell r="V363">
            <v>38754.20168067237</v>
          </cell>
          <cell r="W363">
            <v>94001.470588235403</v>
          </cell>
          <cell r="X363">
            <v>106408.82352941181</v>
          </cell>
          <cell r="Y363">
            <v>37792.857142857123</v>
          </cell>
          <cell r="Z363">
            <v>14194.852941176445</v>
          </cell>
          <cell r="AA363">
            <v>0</v>
          </cell>
          <cell r="AB363">
            <v>58644.999999999942</v>
          </cell>
          <cell r="AC363">
            <v>0</v>
          </cell>
          <cell r="AD363">
            <v>409953.06423028815</v>
          </cell>
          <cell r="AE363">
            <v>0</v>
          </cell>
          <cell r="AF363">
            <v>1688.3225806451483</v>
          </cell>
          <cell r="AG363">
            <v>134400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3795718.7172247744</v>
          </cell>
          <cell r="AU363">
            <v>1320515.2593599528</v>
          </cell>
          <cell r="AV363">
            <v>160782.14939999999</v>
          </cell>
          <cell r="AW363">
            <v>0</v>
          </cell>
          <cell r="AX363">
            <v>5277016.1259847265</v>
          </cell>
          <cell r="AY363">
            <v>5250633.976584726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5277016.1259847265</v>
          </cell>
          <cell r="BE363">
            <v>0</v>
          </cell>
          <cell r="BF363">
            <v>5277016.1259847283</v>
          </cell>
          <cell r="BG363">
            <v>4312807.1494000005</v>
          </cell>
          <cell r="BH363">
            <v>4152025.0000000005</v>
          </cell>
          <cell r="BI363">
            <v>5116233.976584726</v>
          </cell>
          <cell r="BJ363">
            <v>7155.5719952233931</v>
          </cell>
          <cell r="BK363">
            <v>6940.6120640559438</v>
          </cell>
          <cell r="BL363">
            <v>3.0971322007850598E-2</v>
          </cell>
          <cell r="BM363">
            <v>0</v>
          </cell>
          <cell r="BN363">
            <v>0</v>
          </cell>
          <cell r="BO363">
            <v>5277016.1259847265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970772.00385002408</v>
          </cell>
          <cell r="J364">
            <v>664596.90075731522</v>
          </cell>
          <cell r="K364">
            <v>0</v>
          </cell>
          <cell r="L364">
            <v>64680.000000000044</v>
          </cell>
          <cell r="M364">
            <v>0</v>
          </cell>
          <cell r="N364">
            <v>175200.00000000003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8159.9999999999991</v>
          </cell>
          <cell r="V364">
            <v>26100.000000000036</v>
          </cell>
          <cell r="W364">
            <v>18270.000000000004</v>
          </cell>
          <cell r="X364">
            <v>8280.0000000000091</v>
          </cell>
          <cell r="Y364">
            <v>54760.000000000007</v>
          </cell>
          <cell r="Z364">
            <v>5670.0000000000064</v>
          </cell>
          <cell r="AA364">
            <v>0</v>
          </cell>
          <cell r="AB364">
            <v>45415.533333333318</v>
          </cell>
          <cell r="AC364">
            <v>0</v>
          </cell>
          <cell r="AD364">
            <v>195533.39491965083</v>
          </cell>
          <cell r="AE364">
            <v>0</v>
          </cell>
          <cell r="AF364">
            <v>17500.203921568769</v>
          </cell>
          <cell r="AG364">
            <v>134400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1635368.9046073393</v>
          </cell>
          <cell r="AU364">
            <v>619569.13217455312</v>
          </cell>
          <cell r="AV364">
            <v>153016.32000000001</v>
          </cell>
          <cell r="AW364">
            <v>0</v>
          </cell>
          <cell r="AX364">
            <v>2407954.356781892</v>
          </cell>
          <cell r="AY364">
            <v>2389338.0367818922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2407954.356781892</v>
          </cell>
          <cell r="BE364">
            <v>0</v>
          </cell>
          <cell r="BF364">
            <v>2407954.3567818915</v>
          </cell>
          <cell r="BG364">
            <v>1859081.32</v>
          </cell>
          <cell r="BH364">
            <v>1706065</v>
          </cell>
          <cell r="BI364">
            <v>2254938.0367818922</v>
          </cell>
          <cell r="BJ364">
            <v>7345.0750383774994</v>
          </cell>
          <cell r="BK364">
            <v>7059.3316732899029</v>
          </cell>
          <cell r="BL364">
            <v>4.0477396205755793E-2</v>
          </cell>
          <cell r="BM364">
            <v>0</v>
          </cell>
          <cell r="BN364">
            <v>0</v>
          </cell>
          <cell r="BO364">
            <v>2407954.356781892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2536205.3922573929</v>
          </cell>
          <cell r="J365">
            <v>1850558.6115914898</v>
          </cell>
          <cell r="K365">
            <v>0</v>
          </cell>
          <cell r="L365">
            <v>100940.0000000001</v>
          </cell>
          <cell r="M365">
            <v>0</v>
          </cell>
          <cell r="N365">
            <v>269999.99999999971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75139.999999999869</v>
          </cell>
          <cell r="V365">
            <v>90900.000000000044</v>
          </cell>
          <cell r="W365">
            <v>10079.999999999998</v>
          </cell>
          <cell r="X365">
            <v>15180</v>
          </cell>
          <cell r="Y365">
            <v>54759.999999999993</v>
          </cell>
          <cell r="Z365">
            <v>0</v>
          </cell>
          <cell r="AA365">
            <v>0</v>
          </cell>
          <cell r="AB365">
            <v>9509.9999999999982</v>
          </cell>
          <cell r="AC365">
            <v>0</v>
          </cell>
          <cell r="AD365">
            <v>503016.85031377815</v>
          </cell>
          <cell r="AE365">
            <v>0</v>
          </cell>
          <cell r="AF365">
            <v>0</v>
          </cell>
          <cell r="AG365">
            <v>134400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4386764.0038488824</v>
          </cell>
          <cell r="AU365">
            <v>1129526.850313778</v>
          </cell>
          <cell r="AV365">
            <v>152706.04800000001</v>
          </cell>
          <cell r="AW365">
            <v>0</v>
          </cell>
          <cell r="AX365">
            <v>5668996.9021626608</v>
          </cell>
          <cell r="AY365">
            <v>5650690.8541626604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5668996.9021626608</v>
          </cell>
          <cell r="BE365">
            <v>0</v>
          </cell>
          <cell r="BF365">
            <v>5668996.9021626608</v>
          </cell>
          <cell r="BG365">
            <v>4946196.0480000004</v>
          </cell>
          <cell r="BH365">
            <v>4793490</v>
          </cell>
          <cell r="BI365">
            <v>5516290.8541626604</v>
          </cell>
          <cell r="BJ365">
            <v>6710.8161242854749</v>
          </cell>
          <cell r="BK365">
            <v>6480.9538373479318</v>
          </cell>
          <cell r="BL365">
            <v>3.5467354452196648E-2</v>
          </cell>
          <cell r="BM365">
            <v>0</v>
          </cell>
          <cell r="BN365">
            <v>0</v>
          </cell>
          <cell r="BO365">
            <v>5668996.9021626608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2830994.7965678712</v>
          </cell>
          <cell r="J366">
            <v>1839100.0443370533</v>
          </cell>
          <cell r="K366">
            <v>0</v>
          </cell>
          <cell r="L366">
            <v>238139.99999999991</v>
          </cell>
          <cell r="M366">
            <v>0</v>
          </cell>
          <cell r="N366">
            <v>615599.99999999977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13260.000000000015</v>
          </cell>
          <cell r="V366">
            <v>21600.000000000015</v>
          </cell>
          <cell r="W366">
            <v>141749.99999999994</v>
          </cell>
          <cell r="X366">
            <v>42089.999999999993</v>
          </cell>
          <cell r="Y366">
            <v>139120</v>
          </cell>
          <cell r="Z366">
            <v>287280.00000000006</v>
          </cell>
          <cell r="AA366">
            <v>0</v>
          </cell>
          <cell r="AB366">
            <v>87573.970251716222</v>
          </cell>
          <cell r="AC366">
            <v>0</v>
          </cell>
          <cell r="AD366">
            <v>507510.1265872636</v>
          </cell>
          <cell r="AE366">
            <v>0</v>
          </cell>
          <cell r="AF366">
            <v>14241.599999999966</v>
          </cell>
          <cell r="AG366">
            <v>134400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4670094.840904925</v>
          </cell>
          <cell r="AU366">
            <v>2108165.6968389791</v>
          </cell>
          <cell r="AV366">
            <v>151809.2286</v>
          </cell>
          <cell r="AW366">
            <v>0</v>
          </cell>
          <cell r="AX366">
            <v>6930069.7663439037</v>
          </cell>
          <cell r="AY366">
            <v>6912660.5377439037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6930069.7663439037</v>
          </cell>
          <cell r="BE366">
            <v>0</v>
          </cell>
          <cell r="BF366">
            <v>6930069.7663439047</v>
          </cell>
          <cell r="BG366">
            <v>5281019.2286</v>
          </cell>
          <cell r="BH366">
            <v>5129210</v>
          </cell>
          <cell r="BI366">
            <v>6778260.5377439037</v>
          </cell>
          <cell r="BJ366">
            <v>7720.1145076809835</v>
          </cell>
          <cell r="BK366">
            <v>7452.389550227791</v>
          </cell>
          <cell r="BL366">
            <v>3.5924713227720249E-2</v>
          </cell>
          <cell r="BM366">
            <v>0</v>
          </cell>
          <cell r="BN366">
            <v>0</v>
          </cell>
          <cell r="BO366">
            <v>6930069.7663439037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1834809.9130359094</v>
          </cell>
          <cell r="J367">
            <v>1432320.9068045588</v>
          </cell>
          <cell r="K367">
            <v>0</v>
          </cell>
          <cell r="L367">
            <v>65660.000000000087</v>
          </cell>
          <cell r="M367">
            <v>0</v>
          </cell>
          <cell r="N367">
            <v>188400.00000000038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17027.868852459018</v>
          </cell>
          <cell r="V367">
            <v>21184.672131147552</v>
          </cell>
          <cell r="W367">
            <v>0</v>
          </cell>
          <cell r="X367">
            <v>2764.524590163935</v>
          </cell>
          <cell r="Y367">
            <v>45955.213114754064</v>
          </cell>
          <cell r="Z367">
            <v>0</v>
          </cell>
          <cell r="AA367">
            <v>0</v>
          </cell>
          <cell r="AB367">
            <v>7924.9999999999982</v>
          </cell>
          <cell r="AC367">
            <v>0</v>
          </cell>
          <cell r="AD367">
            <v>279523.11663306912</v>
          </cell>
          <cell r="AE367">
            <v>0</v>
          </cell>
          <cell r="AF367">
            <v>0</v>
          </cell>
          <cell r="AG367">
            <v>134400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3267130.8198404685</v>
          </cell>
          <cell r="AU367">
            <v>628440.39532159409</v>
          </cell>
          <cell r="AV367">
            <v>153533.44</v>
          </cell>
          <cell r="AW367">
            <v>0</v>
          </cell>
          <cell r="AX367">
            <v>4049104.6551620625</v>
          </cell>
          <cell r="AY367">
            <v>4029971.2151620626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4049104.6551620625</v>
          </cell>
          <cell r="BE367">
            <v>0</v>
          </cell>
          <cell r="BF367">
            <v>4049104.6551620625</v>
          </cell>
          <cell r="BG367">
            <v>3682078.44</v>
          </cell>
          <cell r="BH367">
            <v>3528545</v>
          </cell>
          <cell r="BI367">
            <v>3895571.2151620626</v>
          </cell>
          <cell r="BJ367">
            <v>6375.7303030475659</v>
          </cell>
          <cell r="BK367">
            <v>6150.328163993453</v>
          </cell>
          <cell r="BL367">
            <v>3.6648798737880302E-2</v>
          </cell>
          <cell r="BM367">
            <v>0</v>
          </cell>
          <cell r="BN367">
            <v>0</v>
          </cell>
          <cell r="BO367">
            <v>4049104.6551620625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2292241.7473107898</v>
          </cell>
          <cell r="J368">
            <v>1306276.6670057576</v>
          </cell>
          <cell r="K368">
            <v>0</v>
          </cell>
          <cell r="L368">
            <v>57819.99999999992</v>
          </cell>
          <cell r="M368">
            <v>0</v>
          </cell>
          <cell r="N368">
            <v>151199.99999999971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1359.9999999999998</v>
          </cell>
          <cell r="V368">
            <v>0</v>
          </cell>
          <cell r="W368">
            <v>630.00000000000102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3188.7851851851824</v>
          </cell>
          <cell r="AC368">
            <v>0</v>
          </cell>
          <cell r="AD368">
            <v>299173.88529923634</v>
          </cell>
          <cell r="AE368">
            <v>0</v>
          </cell>
          <cell r="AF368">
            <v>0</v>
          </cell>
          <cell r="AG368">
            <v>134400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3598518.4143165471</v>
          </cell>
          <cell r="AU368">
            <v>513372.67048442113</v>
          </cell>
          <cell r="AV368">
            <v>154567.67999999999</v>
          </cell>
          <cell r="AW368">
            <v>0</v>
          </cell>
          <cell r="AX368">
            <v>4266458.7648009686</v>
          </cell>
          <cell r="AY368">
            <v>4246291.0848009689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4266458.7648009686</v>
          </cell>
          <cell r="BE368">
            <v>0</v>
          </cell>
          <cell r="BF368">
            <v>4266458.7648009686</v>
          </cell>
          <cell r="BG368">
            <v>4090772.68</v>
          </cell>
          <cell r="BH368">
            <v>3936205</v>
          </cell>
          <cell r="BI368">
            <v>4111891.0848009684</v>
          </cell>
          <cell r="BJ368">
            <v>6055.8042486023096</v>
          </cell>
          <cell r="BK368">
            <v>5864.4180117820315</v>
          </cell>
          <cell r="BL368">
            <v>3.2635162847493064E-2</v>
          </cell>
          <cell r="BM368">
            <v>0</v>
          </cell>
          <cell r="BN368">
            <v>0</v>
          </cell>
          <cell r="BO368">
            <v>4266458.7648009686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4742043.348649594</v>
          </cell>
          <cell r="J369">
            <v>3013603.1879167915</v>
          </cell>
          <cell r="K369">
            <v>0</v>
          </cell>
          <cell r="L369">
            <v>144549.99999999977</v>
          </cell>
          <cell r="M369">
            <v>0</v>
          </cell>
          <cell r="N369">
            <v>395999.99999999948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11575.868222374751</v>
          </cell>
          <cell r="V369">
            <v>50469.183253260147</v>
          </cell>
          <cell r="W369">
            <v>30281.509951956032</v>
          </cell>
          <cell r="X369">
            <v>55966.719286204512</v>
          </cell>
          <cell r="Y369">
            <v>21489.45778997938</v>
          </cell>
          <cell r="Z369">
            <v>3785.1887439945158</v>
          </cell>
          <cell r="AA369">
            <v>0</v>
          </cell>
          <cell r="AB369">
            <v>23775.000000000116</v>
          </cell>
          <cell r="AC369">
            <v>0</v>
          </cell>
          <cell r="AD369">
            <v>667941.89559813042</v>
          </cell>
          <cell r="AE369">
            <v>0</v>
          </cell>
          <cell r="AF369">
            <v>0</v>
          </cell>
          <cell r="AG369">
            <v>134400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7755646.536566386</v>
          </cell>
          <cell r="AU369">
            <v>1405834.822845899</v>
          </cell>
          <cell r="AV369">
            <v>172666.88</v>
          </cell>
          <cell r="AW369">
            <v>0</v>
          </cell>
          <cell r="AX369">
            <v>9334148.2394122854</v>
          </cell>
          <cell r="AY369">
            <v>9295881.3594122846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9334148.2394122854</v>
          </cell>
          <cell r="BE369">
            <v>0</v>
          </cell>
          <cell r="BF369">
            <v>9334148.2394122854</v>
          </cell>
          <cell r="BG369">
            <v>8784971.8800000008</v>
          </cell>
          <cell r="BH369">
            <v>8612305</v>
          </cell>
          <cell r="BI369">
            <v>9161481.3594122846</v>
          </cell>
          <cell r="BJ369">
            <v>6279.2881147445405</v>
          </cell>
          <cell r="BK369">
            <v>6060.1512896504455</v>
          </cell>
          <cell r="BL369">
            <v>3.6160289507679105E-2</v>
          </cell>
          <cell r="BM369">
            <v>0</v>
          </cell>
          <cell r="BN369">
            <v>0</v>
          </cell>
          <cell r="BO369">
            <v>9334148.2394122854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3730610.7373084691</v>
          </cell>
          <cell r="J370">
            <v>2159939.9274612744</v>
          </cell>
          <cell r="K370">
            <v>0</v>
          </cell>
          <cell r="L370">
            <v>135729.99999999983</v>
          </cell>
          <cell r="M370">
            <v>0</v>
          </cell>
          <cell r="N370">
            <v>372000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87719.999999999927</v>
          </cell>
          <cell r="V370">
            <v>96300.000000000189</v>
          </cell>
          <cell r="W370">
            <v>2520</v>
          </cell>
          <cell r="X370">
            <v>690</v>
          </cell>
          <cell r="Y370">
            <v>0</v>
          </cell>
          <cell r="Z370">
            <v>0</v>
          </cell>
          <cell r="AA370">
            <v>0</v>
          </cell>
          <cell r="AB370">
            <v>17434.999999999996</v>
          </cell>
          <cell r="AC370">
            <v>0</v>
          </cell>
          <cell r="AD370">
            <v>485623.81840641896</v>
          </cell>
          <cell r="AE370">
            <v>0</v>
          </cell>
          <cell r="AF370">
            <v>0</v>
          </cell>
          <cell r="AG370">
            <v>134400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5890550.6647697436</v>
          </cell>
          <cell r="AU370">
            <v>1198018.8184064189</v>
          </cell>
          <cell r="AV370">
            <v>177320.95999999999</v>
          </cell>
          <cell r="AW370">
            <v>0</v>
          </cell>
          <cell r="AX370">
            <v>7265890.4431761624</v>
          </cell>
          <cell r="AY370">
            <v>7222969.4831761625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7265890.4431761624</v>
          </cell>
          <cell r="BE370">
            <v>0</v>
          </cell>
          <cell r="BF370">
            <v>7265890.4431761624</v>
          </cell>
          <cell r="BG370">
            <v>6703365.96</v>
          </cell>
          <cell r="BH370">
            <v>6526045</v>
          </cell>
          <cell r="BI370">
            <v>7088569.4831761625</v>
          </cell>
          <cell r="BJ370">
            <v>6380.3505699155376</v>
          </cell>
          <cell r="BK370">
            <v>6157.1157272727269</v>
          </cell>
          <cell r="BL370">
            <v>3.6256398698825791E-2</v>
          </cell>
          <cell r="BM370">
            <v>0</v>
          </cell>
          <cell r="BN370">
            <v>0</v>
          </cell>
          <cell r="BO370">
            <v>7265890.4431761624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2480297.0569571294</v>
          </cell>
          <cell r="J371">
            <v>1730243.6554199068</v>
          </cell>
          <cell r="K371">
            <v>0</v>
          </cell>
          <cell r="L371">
            <v>81829.999999999942</v>
          </cell>
          <cell r="M371">
            <v>0</v>
          </cell>
          <cell r="N371">
            <v>218399.99999999997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32000.50697084931</v>
          </cell>
          <cell r="V371">
            <v>2703.4220532319405</v>
          </cell>
          <cell r="W371">
            <v>10092.775665399242</v>
          </cell>
          <cell r="X371">
            <v>2763.4980988593134</v>
          </cell>
          <cell r="Y371">
            <v>5186.5652724968331</v>
          </cell>
          <cell r="Z371">
            <v>5677.1863117870753</v>
          </cell>
          <cell r="AA371">
            <v>0</v>
          </cell>
          <cell r="AB371">
            <v>4755.0000000000009</v>
          </cell>
          <cell r="AC371">
            <v>0</v>
          </cell>
          <cell r="AD371">
            <v>371126.19258846593</v>
          </cell>
          <cell r="AE371">
            <v>0</v>
          </cell>
          <cell r="AF371">
            <v>0</v>
          </cell>
          <cell r="AG371">
            <v>134400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4210540.712377036</v>
          </cell>
          <cell r="AU371">
            <v>734535.14696108946</v>
          </cell>
          <cell r="AV371">
            <v>161031.67999999999</v>
          </cell>
          <cell r="AW371">
            <v>0</v>
          </cell>
          <cell r="AX371">
            <v>5106107.5393381249</v>
          </cell>
          <cell r="AY371">
            <v>5079475.8593381252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5106107.5393381249</v>
          </cell>
          <cell r="BE371">
            <v>0</v>
          </cell>
          <cell r="BF371">
            <v>5106107.5393381258</v>
          </cell>
          <cell r="BG371">
            <v>4762681.68</v>
          </cell>
          <cell r="BH371">
            <v>4601650</v>
          </cell>
          <cell r="BI371">
            <v>4945075.8593381252</v>
          </cell>
          <cell r="BJ371">
            <v>6259.5896953647152</v>
          </cell>
          <cell r="BK371">
            <v>6008.0896618987354</v>
          </cell>
          <cell r="BL371">
            <v>4.1860233055592978E-2</v>
          </cell>
          <cell r="BM371">
            <v>0</v>
          </cell>
          <cell r="BN371">
            <v>0</v>
          </cell>
          <cell r="BO371">
            <v>5106107.5393381249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1850057.640845072</v>
          </cell>
          <cell r="J372">
            <v>1185961.7108341746</v>
          </cell>
          <cell r="K372">
            <v>0</v>
          </cell>
          <cell r="L372">
            <v>71540</v>
          </cell>
          <cell r="M372">
            <v>0</v>
          </cell>
          <cell r="N372">
            <v>193199.99999999965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14960.000000000007</v>
          </cell>
          <cell r="V372">
            <v>899.99999999999977</v>
          </cell>
          <cell r="W372">
            <v>54810.000000000116</v>
          </cell>
          <cell r="X372">
            <v>690.00000000000182</v>
          </cell>
          <cell r="Y372">
            <v>0</v>
          </cell>
          <cell r="Z372">
            <v>0</v>
          </cell>
          <cell r="AA372">
            <v>0</v>
          </cell>
          <cell r="AB372">
            <v>20641.149122807063</v>
          </cell>
          <cell r="AC372">
            <v>0</v>
          </cell>
          <cell r="AD372">
            <v>367702.09128394758</v>
          </cell>
          <cell r="AE372">
            <v>0</v>
          </cell>
          <cell r="AF372">
            <v>0</v>
          </cell>
          <cell r="AG372">
            <v>134400</v>
          </cell>
          <cell r="AH372">
            <v>8023.3333333333248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3036019.3516792469</v>
          </cell>
          <cell r="AU372">
            <v>724443.24040675443</v>
          </cell>
          <cell r="AV372">
            <v>160212.26133333333</v>
          </cell>
          <cell r="AW372">
            <v>0</v>
          </cell>
          <cell r="AX372">
            <v>3920674.8534193346</v>
          </cell>
          <cell r="AY372">
            <v>3902885.9254193348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3920674.8534193346</v>
          </cell>
          <cell r="BE372">
            <v>0</v>
          </cell>
          <cell r="BF372">
            <v>3920674.8534193346</v>
          </cell>
          <cell r="BG372">
            <v>3440933.9279999998</v>
          </cell>
          <cell r="BH372">
            <v>3280721.6666666665</v>
          </cell>
          <cell r="BI372">
            <v>3760462.5920860013</v>
          </cell>
          <cell r="BJ372">
            <v>6585.7488477863417</v>
          </cell>
          <cell r="BK372">
            <v>6370.7855720957386</v>
          </cell>
          <cell r="BL372">
            <v>3.3742035932295328E-2</v>
          </cell>
          <cell r="BM372">
            <v>0</v>
          </cell>
          <cell r="BN372">
            <v>0</v>
          </cell>
          <cell r="BO372">
            <v>3920674.8534193346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2947894.043104785</v>
          </cell>
          <cell r="J373">
            <v>2303172.0181417302</v>
          </cell>
          <cell r="K373">
            <v>0</v>
          </cell>
          <cell r="L373">
            <v>116619.99999999977</v>
          </cell>
          <cell r="M373">
            <v>0</v>
          </cell>
          <cell r="N373">
            <v>316800.00000000029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25160.000000000011</v>
          </cell>
          <cell r="V373">
            <v>48150.000000000087</v>
          </cell>
          <cell r="W373">
            <v>39059.999999999985</v>
          </cell>
          <cell r="X373">
            <v>76590.000000000262</v>
          </cell>
          <cell r="Y373">
            <v>105819.9999999999</v>
          </cell>
          <cell r="Z373">
            <v>0</v>
          </cell>
          <cell r="AA373">
            <v>0</v>
          </cell>
          <cell r="AB373">
            <v>71616.717791411036</v>
          </cell>
          <cell r="AC373">
            <v>0</v>
          </cell>
          <cell r="AD373">
            <v>456580.30611858726</v>
          </cell>
          <cell r="AE373">
            <v>0</v>
          </cell>
          <cell r="AF373">
            <v>0</v>
          </cell>
          <cell r="AG373">
            <v>134400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5251066.0612465153</v>
          </cell>
          <cell r="AU373">
            <v>1256397.0239099986</v>
          </cell>
          <cell r="AV373">
            <v>168340.242</v>
          </cell>
          <cell r="AW373">
            <v>0</v>
          </cell>
          <cell r="AX373">
            <v>6675803.327156513</v>
          </cell>
          <cell r="AY373">
            <v>6641863.0851565134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6675803.327156513</v>
          </cell>
          <cell r="BE373">
            <v>0</v>
          </cell>
          <cell r="BF373">
            <v>6675803.327156513</v>
          </cell>
          <cell r="BG373">
            <v>5921030.2419999996</v>
          </cell>
          <cell r="BH373">
            <v>5752690</v>
          </cell>
          <cell r="BI373">
            <v>6507463.0851565134</v>
          </cell>
          <cell r="BJ373">
            <v>6626.7444859027628</v>
          </cell>
          <cell r="BK373">
            <v>6408.3361689409367</v>
          </cell>
          <cell r="BL373">
            <v>3.4081906941832774E-2</v>
          </cell>
          <cell r="BM373">
            <v>0</v>
          </cell>
          <cell r="BN373">
            <v>0</v>
          </cell>
          <cell r="BO373">
            <v>6675803.327156513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2287159.171374402</v>
          </cell>
          <cell r="J374">
            <v>1678680.1027749428</v>
          </cell>
          <cell r="K374">
            <v>0</v>
          </cell>
          <cell r="L374">
            <v>45570.00000000016</v>
          </cell>
          <cell r="M374">
            <v>0</v>
          </cell>
          <cell r="N374">
            <v>133199.99999999983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681.83535762483177</v>
          </cell>
          <cell r="V374">
            <v>41511.740890688328</v>
          </cell>
          <cell r="W374">
            <v>0</v>
          </cell>
          <cell r="X374">
            <v>691.86234817813818</v>
          </cell>
          <cell r="Y374">
            <v>0</v>
          </cell>
          <cell r="Z374">
            <v>0</v>
          </cell>
          <cell r="AA374">
            <v>0</v>
          </cell>
          <cell r="AB374">
            <v>11109.952830188675</v>
          </cell>
          <cell r="AC374">
            <v>0</v>
          </cell>
          <cell r="AD374">
            <v>246942.68991692751</v>
          </cell>
          <cell r="AE374">
            <v>0</v>
          </cell>
          <cell r="AF374">
            <v>0</v>
          </cell>
          <cell r="AG374">
            <v>134400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3965839.2741493448</v>
          </cell>
          <cell r="AU374">
            <v>479708.08134360751</v>
          </cell>
          <cell r="AV374">
            <v>153119.74400000001</v>
          </cell>
          <cell r="AW374">
            <v>0</v>
          </cell>
          <cell r="AX374">
            <v>4598667.0994929522</v>
          </cell>
          <cell r="AY374">
            <v>4579947.3554929523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4598667.0994929522</v>
          </cell>
          <cell r="BE374">
            <v>0</v>
          </cell>
          <cell r="BF374">
            <v>4598667.0994929522</v>
          </cell>
          <cell r="BG374">
            <v>4473004.7439999999</v>
          </cell>
          <cell r="BH374">
            <v>4319885</v>
          </cell>
          <cell r="BI374">
            <v>4445547.3554929523</v>
          </cell>
          <cell r="BJ374">
            <v>5983.2400477697875</v>
          </cell>
          <cell r="BK374">
            <v>5835.0733931359355</v>
          </cell>
          <cell r="BL374">
            <v>2.5392423479736727E-2</v>
          </cell>
          <cell r="BM374">
            <v>0</v>
          </cell>
          <cell r="BN374">
            <v>0</v>
          </cell>
          <cell r="BO374">
            <v>4598667.0994929522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2485379.6328935171</v>
          </cell>
          <cell r="J375">
            <v>1873475.7461003629</v>
          </cell>
          <cell r="K375">
            <v>0</v>
          </cell>
          <cell r="L375">
            <v>67129.999999999956</v>
          </cell>
          <cell r="M375">
            <v>0</v>
          </cell>
          <cell r="N375">
            <v>181199.99999999985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2726.683046683047</v>
          </cell>
          <cell r="V375">
            <v>902.21130221130329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17434.999999999945</v>
          </cell>
          <cell r="AC375">
            <v>0</v>
          </cell>
          <cell r="AD375">
            <v>382858.23050528555</v>
          </cell>
          <cell r="AE375">
            <v>0</v>
          </cell>
          <cell r="AF375">
            <v>0</v>
          </cell>
          <cell r="AG375">
            <v>134400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4358855.37899388</v>
          </cell>
          <cell r="AU375">
            <v>652252.12485417968</v>
          </cell>
          <cell r="AV375">
            <v>163358.72</v>
          </cell>
          <cell r="AW375">
            <v>0</v>
          </cell>
          <cell r="AX375">
            <v>5174466.2238480598</v>
          </cell>
          <cell r="AY375">
            <v>5145507.50384806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5174466.2238480598</v>
          </cell>
          <cell r="BE375">
            <v>0</v>
          </cell>
          <cell r="BF375">
            <v>5174466.2238480598</v>
          </cell>
          <cell r="BG375">
            <v>4920878.72</v>
          </cell>
          <cell r="BH375">
            <v>4757520</v>
          </cell>
          <cell r="BI375">
            <v>5011107.50384806</v>
          </cell>
          <cell r="BJ375">
            <v>6141.0631174608579</v>
          </cell>
          <cell r="BK375">
            <v>5943.7184371323538</v>
          </cell>
          <cell r="BL375">
            <v>3.3202225579130294E-2</v>
          </cell>
          <cell r="BM375">
            <v>0</v>
          </cell>
          <cell r="BN375">
            <v>0</v>
          </cell>
          <cell r="BO375">
            <v>5174466.2238480598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2429471.2975932537</v>
          </cell>
          <cell r="J376">
            <v>1804724.342573744</v>
          </cell>
          <cell r="K376">
            <v>0</v>
          </cell>
          <cell r="L376">
            <v>49980.000000000007</v>
          </cell>
          <cell r="M376">
            <v>0</v>
          </cell>
          <cell r="N376">
            <v>130799.99999999997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3399.9999999999895</v>
          </cell>
          <cell r="V376">
            <v>1800.0000000000016</v>
          </cell>
          <cell r="W376">
            <v>9449.9999999999964</v>
          </cell>
          <cell r="X376">
            <v>3450.0000000000005</v>
          </cell>
          <cell r="Y376">
            <v>12580.000000000002</v>
          </cell>
          <cell r="Z376">
            <v>0</v>
          </cell>
          <cell r="AA376">
            <v>0</v>
          </cell>
          <cell r="AB376">
            <v>3174.0025252525311</v>
          </cell>
          <cell r="AC376">
            <v>0</v>
          </cell>
          <cell r="AD376">
            <v>277006.97770972864</v>
          </cell>
          <cell r="AE376">
            <v>0</v>
          </cell>
          <cell r="AF376">
            <v>0</v>
          </cell>
          <cell r="AG376">
            <v>134400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4234195.6401669979</v>
          </cell>
          <cell r="AU376">
            <v>491640.98023498117</v>
          </cell>
          <cell r="AV376">
            <v>154877.95199999999</v>
          </cell>
          <cell r="AW376">
            <v>0</v>
          </cell>
          <cell r="AX376">
            <v>4880714.572401979</v>
          </cell>
          <cell r="AY376">
            <v>4860236.6204019794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4880714.572401979</v>
          </cell>
          <cell r="BE376">
            <v>0</v>
          </cell>
          <cell r="BF376">
            <v>4880714.5724019781</v>
          </cell>
          <cell r="BG376">
            <v>4774512.9519999996</v>
          </cell>
          <cell r="BH376">
            <v>4619635</v>
          </cell>
          <cell r="BI376">
            <v>4725836.6204019794</v>
          </cell>
          <cell r="BJ376">
            <v>5959.4408832307436</v>
          </cell>
          <cell r="BK376">
            <v>5811.5591715006312</v>
          </cell>
          <cell r="BL376">
            <v>2.5446133708026425E-2</v>
          </cell>
          <cell r="BM376">
            <v>0</v>
          </cell>
          <cell r="BN376">
            <v>0</v>
          </cell>
          <cell r="BO376">
            <v>4880714.572401979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2190590.2285830383</v>
          </cell>
          <cell r="J377">
            <v>1827641.4770826169</v>
          </cell>
          <cell r="K377">
            <v>0</v>
          </cell>
          <cell r="L377">
            <v>61740.000000000007</v>
          </cell>
          <cell r="M377">
            <v>0</v>
          </cell>
          <cell r="N377">
            <v>175200.00000000026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12954.545454545467</v>
          </cell>
          <cell r="V377">
            <v>902.40641711229944</v>
          </cell>
          <cell r="W377">
            <v>6316.8449197861191</v>
          </cell>
          <cell r="X377">
            <v>1383.6898395721926</v>
          </cell>
          <cell r="Y377">
            <v>741.9786096256712</v>
          </cell>
          <cell r="Z377">
            <v>0</v>
          </cell>
          <cell r="AA377">
            <v>0</v>
          </cell>
          <cell r="AB377">
            <v>14265</v>
          </cell>
          <cell r="AC377">
            <v>0</v>
          </cell>
          <cell r="AD377">
            <v>414704.42832756904</v>
          </cell>
          <cell r="AE377">
            <v>0</v>
          </cell>
          <cell r="AF377">
            <v>0</v>
          </cell>
          <cell r="AG377">
            <v>134400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4018231.7056656554</v>
          </cell>
          <cell r="AU377">
            <v>688208.893568211</v>
          </cell>
          <cell r="AV377">
            <v>153533.44</v>
          </cell>
          <cell r="AW377">
            <v>0</v>
          </cell>
          <cell r="AX377">
            <v>4859974.0392338671</v>
          </cell>
          <cell r="AY377">
            <v>4840840.5992338667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4859974.0392338671</v>
          </cell>
          <cell r="BE377">
            <v>0</v>
          </cell>
          <cell r="BF377">
            <v>4859974.0392338661</v>
          </cell>
          <cell r="BG377">
            <v>4515383.4400000004</v>
          </cell>
          <cell r="BH377">
            <v>4361850</v>
          </cell>
          <cell r="BI377">
            <v>4706440.5992338667</v>
          </cell>
          <cell r="BJ377">
            <v>6275.2541323118221</v>
          </cell>
          <cell r="BK377">
            <v>5992.2949372000003</v>
          </cell>
          <cell r="BL377">
            <v>4.7220505345159001E-2</v>
          </cell>
          <cell r="BM377">
            <v>0</v>
          </cell>
          <cell r="BN377">
            <v>0</v>
          </cell>
          <cell r="BO377">
            <v>4859974.0392338671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1555268.2365345934</v>
          </cell>
          <cell r="J378">
            <v>1151586.0090708651</v>
          </cell>
          <cell r="K378">
            <v>0</v>
          </cell>
          <cell r="L378">
            <v>46549.999999999927</v>
          </cell>
          <cell r="M378">
            <v>0</v>
          </cell>
          <cell r="N378">
            <v>131999.9999999998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2379.9999999999964</v>
          </cell>
          <cell r="V378">
            <v>6749.99999999999</v>
          </cell>
          <cell r="W378">
            <v>4409.9999999999936</v>
          </cell>
          <cell r="X378">
            <v>12420.000000000015</v>
          </cell>
          <cell r="Y378">
            <v>0</v>
          </cell>
          <cell r="Z378">
            <v>0</v>
          </cell>
          <cell r="AA378">
            <v>0</v>
          </cell>
          <cell r="AB378">
            <v>9509.9999999999836</v>
          </cell>
          <cell r="AC378">
            <v>0</v>
          </cell>
          <cell r="AD378">
            <v>242512.90013721702</v>
          </cell>
          <cell r="AE378">
            <v>0</v>
          </cell>
          <cell r="AF378">
            <v>0</v>
          </cell>
          <cell r="AG378">
            <v>134400</v>
          </cell>
          <cell r="AH378">
            <v>25729.999999999996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2706854.2456054585</v>
          </cell>
          <cell r="AU378">
            <v>456532.90013721667</v>
          </cell>
          <cell r="AV378">
            <v>172851.152</v>
          </cell>
          <cell r="AW378">
            <v>0</v>
          </cell>
          <cell r="AX378">
            <v>3336238.2977426751</v>
          </cell>
          <cell r="AY378">
            <v>3323517.1457426753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3336238.2977426751</v>
          </cell>
          <cell r="BE378">
            <v>0</v>
          </cell>
          <cell r="BF378">
            <v>3336238.2977426751</v>
          </cell>
          <cell r="BG378">
            <v>3052186.1519999998</v>
          </cell>
          <cell r="BH378">
            <v>2879335</v>
          </cell>
          <cell r="BI378">
            <v>3163387.1457426753</v>
          </cell>
          <cell r="BJ378">
            <v>6239.4223781906812</v>
          </cell>
          <cell r="BK378">
            <v>5977.621291124261</v>
          </cell>
          <cell r="BL378">
            <v>4.3796867401946285E-2</v>
          </cell>
          <cell r="BM378">
            <v>0</v>
          </cell>
          <cell r="BN378">
            <v>0</v>
          </cell>
          <cell r="BO378">
            <v>3336238.2977426751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1839892.4889722969</v>
          </cell>
          <cell r="J379">
            <v>1283359.5324968847</v>
          </cell>
          <cell r="K379">
            <v>0</v>
          </cell>
          <cell r="L379">
            <v>67130.000000000044</v>
          </cell>
          <cell r="M379">
            <v>0</v>
          </cell>
          <cell r="N379">
            <v>181200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16717.054794520547</v>
          </cell>
          <cell r="V379">
            <v>14900.856164383564</v>
          </cell>
          <cell r="W379">
            <v>0</v>
          </cell>
          <cell r="X379">
            <v>0</v>
          </cell>
          <cell r="Y379">
            <v>5940.2739726027394</v>
          </cell>
          <cell r="Z379">
            <v>0</v>
          </cell>
          <cell r="AA379">
            <v>0</v>
          </cell>
          <cell r="AB379">
            <v>9510.0000000000455</v>
          </cell>
          <cell r="AC379">
            <v>0</v>
          </cell>
          <cell r="AD379">
            <v>282591.25126496376</v>
          </cell>
          <cell r="AE379">
            <v>0</v>
          </cell>
          <cell r="AF379">
            <v>0</v>
          </cell>
          <cell r="AG379">
            <v>134400</v>
          </cell>
          <cell r="AH379">
            <v>3873.3333333333308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3123252.0214691814</v>
          </cell>
          <cell r="AU379">
            <v>577989.43619647075</v>
          </cell>
          <cell r="AV379">
            <v>150787.63733333335</v>
          </cell>
          <cell r="AW379">
            <v>0</v>
          </cell>
          <cell r="AX379">
            <v>3852029.0949989855</v>
          </cell>
          <cell r="AY379">
            <v>3839514.7909989855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3852029.0949989855</v>
          </cell>
          <cell r="BE379">
            <v>0</v>
          </cell>
          <cell r="BF379">
            <v>3852029.0949989855</v>
          </cell>
          <cell r="BG379">
            <v>3525584.304</v>
          </cell>
          <cell r="BH379">
            <v>3374796.6666666665</v>
          </cell>
          <cell r="BI379">
            <v>3701241.457665652</v>
          </cell>
          <cell r="BJ379">
            <v>6316.1117025011126</v>
          </cell>
          <cell r="BK379">
            <v>6162.0243451649594</v>
          </cell>
          <cell r="BL379">
            <v>2.5005963739344533E-2</v>
          </cell>
          <cell r="BM379">
            <v>0</v>
          </cell>
          <cell r="BN379">
            <v>0</v>
          </cell>
          <cell r="BO379">
            <v>3852029.0949989855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4172794.8437741869</v>
          </cell>
          <cell r="J380">
            <v>2876100.3808635538</v>
          </cell>
          <cell r="K380">
            <v>0</v>
          </cell>
          <cell r="L380">
            <v>76439.99999999968</v>
          </cell>
          <cell r="M380">
            <v>0</v>
          </cell>
          <cell r="N380">
            <v>220800.00000000058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49639.999999999971</v>
          </cell>
          <cell r="V380">
            <v>4049.9999999999977</v>
          </cell>
          <cell r="W380">
            <v>1259.9999999999973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19063.227272727272</v>
          </cell>
          <cell r="AC380">
            <v>0</v>
          </cell>
          <cell r="AD380">
            <v>439063.18523133238</v>
          </cell>
          <cell r="AE380">
            <v>0</v>
          </cell>
          <cell r="AF380">
            <v>0</v>
          </cell>
          <cell r="AG380">
            <v>134400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7048895.2246377412</v>
          </cell>
          <cell r="AU380">
            <v>810316.41250405996</v>
          </cell>
          <cell r="AV380">
            <v>174993.91999999998</v>
          </cell>
          <cell r="AW380">
            <v>0</v>
          </cell>
          <cell r="AX380">
            <v>8034205.5571418013</v>
          </cell>
          <cell r="AY380">
            <v>7993611.6371418014</v>
          </cell>
          <cell r="AZ380">
            <v>5995</v>
          </cell>
          <cell r="BA380">
            <v>7931385</v>
          </cell>
          <cell r="BB380">
            <v>0</v>
          </cell>
          <cell r="BC380">
            <v>0</v>
          </cell>
          <cell r="BD380">
            <v>8034205.5571418013</v>
          </cell>
          <cell r="BE380">
            <v>0</v>
          </cell>
          <cell r="BF380">
            <v>8034205.5571418023</v>
          </cell>
          <cell r="BG380">
            <v>7971978.9199999999</v>
          </cell>
          <cell r="BH380">
            <v>7796985</v>
          </cell>
          <cell r="BI380">
            <v>7859211.6371418014</v>
          </cell>
          <cell r="BJ380">
            <v>5940.4471936068039</v>
          </cell>
          <cell r="BK380">
            <v>5816.1251399848834</v>
          </cell>
          <cell r="BL380">
            <v>2.1375408993047157E-2</v>
          </cell>
          <cell r="BM380">
            <v>0</v>
          </cell>
          <cell r="BN380">
            <v>0</v>
          </cell>
          <cell r="BO380">
            <v>8034205.5571418013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4081308.476919211</v>
          </cell>
          <cell r="J381">
            <v>3019332.4715440096</v>
          </cell>
          <cell r="K381">
            <v>0</v>
          </cell>
          <cell r="L381">
            <v>148469.99999999971</v>
          </cell>
          <cell r="M381">
            <v>0</v>
          </cell>
          <cell r="N381">
            <v>400799.99999999965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37059.999999999993</v>
          </cell>
          <cell r="V381">
            <v>72899.999999999709</v>
          </cell>
          <cell r="W381">
            <v>173879.99999999983</v>
          </cell>
          <cell r="X381">
            <v>28289.999999999971</v>
          </cell>
          <cell r="Y381">
            <v>73999.999999999971</v>
          </cell>
          <cell r="Z381">
            <v>944.99999999999966</v>
          </cell>
          <cell r="AA381">
            <v>0</v>
          </cell>
          <cell r="AB381">
            <v>39864.788199697425</v>
          </cell>
          <cell r="AC381">
            <v>0</v>
          </cell>
          <cell r="AD381">
            <v>498433.06042753987</v>
          </cell>
          <cell r="AE381">
            <v>0</v>
          </cell>
          <cell r="AF381">
            <v>0</v>
          </cell>
          <cell r="AG381">
            <v>134400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7100640.9484632201</v>
          </cell>
          <cell r="AU381">
            <v>1474642.8486272362</v>
          </cell>
          <cell r="AV381">
            <v>163358.72</v>
          </cell>
          <cell r="AW381">
            <v>0</v>
          </cell>
          <cell r="AX381">
            <v>8738642.5170904566</v>
          </cell>
          <cell r="AY381">
            <v>8709683.7970904559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8738642.5170904566</v>
          </cell>
          <cell r="BE381">
            <v>0</v>
          </cell>
          <cell r="BF381">
            <v>8738642.5170904584</v>
          </cell>
          <cell r="BG381">
            <v>8002308.7199999997</v>
          </cell>
          <cell r="BH381">
            <v>7838950</v>
          </cell>
          <cell r="BI381">
            <v>8575283.7970904559</v>
          </cell>
          <cell r="BJ381">
            <v>6447.5818023236507</v>
          </cell>
          <cell r="BK381">
            <v>6222.7856351127821</v>
          </cell>
          <cell r="BL381">
            <v>3.6124684408608006E-2</v>
          </cell>
          <cell r="BM381">
            <v>0</v>
          </cell>
          <cell r="BN381">
            <v>0</v>
          </cell>
          <cell r="BO381">
            <v>8738642.5170904566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4299859.2421838762</v>
          </cell>
          <cell r="J382">
            <v>3191210.9803605569</v>
          </cell>
          <cell r="K382">
            <v>0</v>
          </cell>
          <cell r="L382">
            <v>120050.00000000016</v>
          </cell>
          <cell r="M382">
            <v>0</v>
          </cell>
          <cell r="N382">
            <v>343200.00000000012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18360.000000000007</v>
          </cell>
          <cell r="V382">
            <v>138150.00000000006</v>
          </cell>
          <cell r="W382">
            <v>30240.000000000044</v>
          </cell>
          <cell r="X382">
            <v>19319.99999999996</v>
          </cell>
          <cell r="Y382">
            <v>28860</v>
          </cell>
          <cell r="Z382">
            <v>0</v>
          </cell>
          <cell r="AA382">
            <v>0</v>
          </cell>
          <cell r="AB382">
            <v>50720.000000000065</v>
          </cell>
          <cell r="AC382">
            <v>0</v>
          </cell>
          <cell r="AD382">
            <v>549172.60983593191</v>
          </cell>
          <cell r="AE382">
            <v>0</v>
          </cell>
          <cell r="AF382">
            <v>0</v>
          </cell>
          <cell r="AG382">
            <v>134400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7491070.2225444335</v>
          </cell>
          <cell r="AU382">
            <v>1298072.6098359325</v>
          </cell>
          <cell r="AV382">
            <v>174993.91999999998</v>
          </cell>
          <cell r="AW382">
            <v>0</v>
          </cell>
          <cell r="AX382">
            <v>8964136.7523803655</v>
          </cell>
          <cell r="AY382">
            <v>8923542.8323803656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8964136.7523803655</v>
          </cell>
          <cell r="BE382">
            <v>0</v>
          </cell>
          <cell r="BF382">
            <v>8964136.7523803655</v>
          </cell>
          <cell r="BG382">
            <v>8451578.9199999999</v>
          </cell>
          <cell r="BH382">
            <v>8276585</v>
          </cell>
          <cell r="BI382">
            <v>8789142.8323803656</v>
          </cell>
          <cell r="BJ382">
            <v>6264.53516206726</v>
          </cell>
          <cell r="BK382">
            <v>6069.5534589451181</v>
          </cell>
          <cell r="BL382">
            <v>3.2124554868988582E-2</v>
          </cell>
          <cell r="BM382">
            <v>0</v>
          </cell>
          <cell r="BN382">
            <v>0</v>
          </cell>
          <cell r="BO382">
            <v>8964136.7523803655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4711547.8930312684</v>
          </cell>
          <cell r="J383">
            <v>3300067.3692777031</v>
          </cell>
          <cell r="K383">
            <v>0</v>
          </cell>
          <cell r="L383">
            <v>84280.000000000247</v>
          </cell>
          <cell r="M383">
            <v>0</v>
          </cell>
          <cell r="N383">
            <v>239999.99999999927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11559.999999999995</v>
          </cell>
          <cell r="V383">
            <v>17100.000000000029</v>
          </cell>
          <cell r="W383">
            <v>24570.000000000025</v>
          </cell>
          <cell r="X383">
            <v>8970.0000000000036</v>
          </cell>
          <cell r="Y383">
            <v>26639.999999999964</v>
          </cell>
          <cell r="Z383">
            <v>944.99999999999989</v>
          </cell>
          <cell r="AA383">
            <v>0</v>
          </cell>
          <cell r="AB383">
            <v>30114.999999999931</v>
          </cell>
          <cell r="AC383">
            <v>0</v>
          </cell>
          <cell r="AD383">
            <v>565354.04669994547</v>
          </cell>
          <cell r="AE383">
            <v>0</v>
          </cell>
          <cell r="AF383">
            <v>0</v>
          </cell>
          <cell r="AG383">
            <v>134400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8011615.262308972</v>
          </cell>
          <cell r="AU383">
            <v>1009534.0466999449</v>
          </cell>
          <cell r="AV383">
            <v>179906.56</v>
          </cell>
          <cell r="AW383">
            <v>0</v>
          </cell>
          <cell r="AX383">
            <v>9201055.8690089174</v>
          </cell>
          <cell r="AY383">
            <v>9155549.3090089168</v>
          </cell>
          <cell r="AZ383">
            <v>5995</v>
          </cell>
          <cell r="BA383">
            <v>9010485</v>
          </cell>
          <cell r="BB383">
            <v>0</v>
          </cell>
          <cell r="BC383">
            <v>0</v>
          </cell>
          <cell r="BD383">
            <v>9201055.8690089174</v>
          </cell>
          <cell r="BE383">
            <v>0</v>
          </cell>
          <cell r="BF383">
            <v>9201055.8690089174</v>
          </cell>
          <cell r="BG383">
            <v>9055991.5600000005</v>
          </cell>
          <cell r="BH383">
            <v>8876085</v>
          </cell>
          <cell r="BI383">
            <v>9021149.3090089168</v>
          </cell>
          <cell r="BJ383">
            <v>6002.095348641994</v>
          </cell>
          <cell r="BK383">
            <v>5854.9336750499006</v>
          </cell>
          <cell r="BL383">
            <v>2.5134644004458199E-2</v>
          </cell>
          <cell r="BM383">
            <v>0</v>
          </cell>
          <cell r="BN383">
            <v>0</v>
          </cell>
          <cell r="BO383">
            <v>9201055.8690089174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3298591.7827155269</v>
          </cell>
          <cell r="J384">
            <v>2452133.3924494046</v>
          </cell>
          <cell r="K384">
            <v>0</v>
          </cell>
          <cell r="L384">
            <v>72030.000000000087</v>
          </cell>
          <cell r="M384">
            <v>0</v>
          </cell>
          <cell r="N384">
            <v>189600.00000000026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4424.1078066914497</v>
          </cell>
          <cell r="V384">
            <v>4053.763940520445</v>
          </cell>
          <cell r="W384">
            <v>630.58550185873605</v>
          </cell>
          <cell r="X384">
            <v>1381.2825278810378</v>
          </cell>
          <cell r="Y384">
            <v>2962.7509293680318</v>
          </cell>
          <cell r="Z384">
            <v>0</v>
          </cell>
          <cell r="AA384">
            <v>0</v>
          </cell>
          <cell r="AB384">
            <v>20701.105410447777</v>
          </cell>
          <cell r="AC384">
            <v>0</v>
          </cell>
          <cell r="AD384">
            <v>404442.13005189231</v>
          </cell>
          <cell r="AE384">
            <v>0</v>
          </cell>
          <cell r="AF384">
            <v>0</v>
          </cell>
          <cell r="AG384">
            <v>134400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5750725.1751649315</v>
          </cell>
          <cell r="AU384">
            <v>700225.7261686601</v>
          </cell>
          <cell r="AV384">
            <v>267357.21175551997</v>
          </cell>
          <cell r="AW384">
            <v>0</v>
          </cell>
          <cell r="AX384">
            <v>6718308.1130891116</v>
          </cell>
          <cell r="AY384">
            <v>6585350.9013335919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6718308.1130891116</v>
          </cell>
          <cell r="BE384">
            <v>0</v>
          </cell>
          <cell r="BF384">
            <v>6718308.1130891107</v>
          </cell>
          <cell r="BG384">
            <v>6589572.2117555197</v>
          </cell>
          <cell r="BH384">
            <v>6322215</v>
          </cell>
          <cell r="BI384">
            <v>6450950.9013335919</v>
          </cell>
          <cell r="BJ384">
            <v>5989.7408554629455</v>
          </cell>
          <cell r="BK384">
            <v>5834.4011762715691</v>
          </cell>
          <cell r="BL384">
            <v>2.6624785388968602E-2</v>
          </cell>
          <cell r="BM384">
            <v>0</v>
          </cell>
          <cell r="BN384">
            <v>0</v>
          </cell>
          <cell r="BO384">
            <v>6718308.1130891116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3552720.5795349046</v>
          </cell>
          <cell r="J385">
            <v>2824536.82821859</v>
          </cell>
          <cell r="K385">
            <v>0</v>
          </cell>
          <cell r="L385">
            <v>101920</v>
          </cell>
          <cell r="M385">
            <v>0</v>
          </cell>
          <cell r="N385">
            <v>262799.99999999983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10879.999999999993</v>
          </cell>
          <cell r="V385">
            <v>38250.000000000022</v>
          </cell>
          <cell r="W385">
            <v>5039.9999999999964</v>
          </cell>
          <cell r="X385">
            <v>2760.0000000000023</v>
          </cell>
          <cell r="Y385">
            <v>739.99999999999966</v>
          </cell>
          <cell r="Z385">
            <v>0</v>
          </cell>
          <cell r="AA385">
            <v>0</v>
          </cell>
          <cell r="AB385">
            <v>26967.623845507958</v>
          </cell>
          <cell r="AC385">
            <v>0</v>
          </cell>
          <cell r="AD385">
            <v>460004.25895446219</v>
          </cell>
          <cell r="AE385">
            <v>0</v>
          </cell>
          <cell r="AF385">
            <v>0</v>
          </cell>
          <cell r="AG385">
            <v>134400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6377257.4077534946</v>
          </cell>
          <cell r="AU385">
            <v>909361.88279996999</v>
          </cell>
          <cell r="AV385">
            <v>160256</v>
          </cell>
          <cell r="AW385">
            <v>0</v>
          </cell>
          <cell r="AX385">
            <v>7446875.2905534646</v>
          </cell>
          <cell r="AY385">
            <v>7421019.2905534646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7446875.2905534646</v>
          </cell>
          <cell r="BE385">
            <v>0</v>
          </cell>
          <cell r="BF385">
            <v>7446875.2905534655</v>
          </cell>
          <cell r="BG385">
            <v>7171896</v>
          </cell>
          <cell r="BH385">
            <v>7011640</v>
          </cell>
          <cell r="BI385">
            <v>7286619.2905534646</v>
          </cell>
          <cell r="BJ385">
            <v>6112.9356464374705</v>
          </cell>
          <cell r="BK385">
            <v>5935.919956459732</v>
          </cell>
          <cell r="BL385">
            <v>2.9821104609926912E-2</v>
          </cell>
          <cell r="BM385">
            <v>0</v>
          </cell>
          <cell r="BN385">
            <v>0</v>
          </cell>
          <cell r="BO385">
            <v>7446875.2905534646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2581948.5756848808</v>
          </cell>
          <cell r="J386">
            <v>1758890.073555998</v>
          </cell>
          <cell r="K386">
            <v>0</v>
          </cell>
          <cell r="L386">
            <v>77420.00000000016</v>
          </cell>
          <cell r="M386">
            <v>0</v>
          </cell>
          <cell r="N386">
            <v>211200.0000000002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43519.999999999891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19066.789667896661</v>
          </cell>
          <cell r="AC386">
            <v>0</v>
          </cell>
          <cell r="AD386">
            <v>351120.9944642979</v>
          </cell>
          <cell r="AE386">
            <v>0</v>
          </cell>
          <cell r="AF386">
            <v>0</v>
          </cell>
          <cell r="AG386">
            <v>134400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4340838.6492408793</v>
          </cell>
          <cell r="AU386">
            <v>702327.78413219471</v>
          </cell>
          <cell r="AV386">
            <v>163875.84</v>
          </cell>
          <cell r="AW386">
            <v>0</v>
          </cell>
          <cell r="AX386">
            <v>5207042.2733730739</v>
          </cell>
          <cell r="AY386">
            <v>5177566.433373074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5207042.2733730739</v>
          </cell>
          <cell r="BE386">
            <v>0</v>
          </cell>
          <cell r="BF386">
            <v>5207042.2733730739</v>
          </cell>
          <cell r="BG386">
            <v>4915400.84</v>
          </cell>
          <cell r="BH386">
            <v>4751525</v>
          </cell>
          <cell r="BI386">
            <v>5043166.433373074</v>
          </cell>
          <cell r="BJ386">
            <v>6187.9342740773918</v>
          </cell>
          <cell r="BK386">
            <v>5946.0558736196326</v>
          </cell>
          <cell r="BL386">
            <v>4.067879710496513E-2</v>
          </cell>
          <cell r="BM386">
            <v>0</v>
          </cell>
          <cell r="BN386">
            <v>0</v>
          </cell>
          <cell r="BO386">
            <v>5207042.2733730739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3237600.8714788761</v>
          </cell>
          <cell r="J387">
            <v>2423486.9743133131</v>
          </cell>
          <cell r="K387">
            <v>0</v>
          </cell>
          <cell r="L387">
            <v>62230.000000000007</v>
          </cell>
          <cell r="M387">
            <v>0</v>
          </cell>
          <cell r="N387">
            <v>178799.99999999994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39779.999999999985</v>
          </cell>
          <cell r="V387">
            <v>49049.999999999869</v>
          </cell>
          <cell r="W387">
            <v>48510.000000000029</v>
          </cell>
          <cell r="X387">
            <v>34499.999999999985</v>
          </cell>
          <cell r="Y387">
            <v>73259.999999999971</v>
          </cell>
          <cell r="Z387">
            <v>30239.999999999978</v>
          </cell>
          <cell r="AA387">
            <v>0</v>
          </cell>
          <cell r="AB387">
            <v>61487.33926805135</v>
          </cell>
          <cell r="AC387">
            <v>0</v>
          </cell>
          <cell r="AD387">
            <v>313826.45260067529</v>
          </cell>
          <cell r="AE387">
            <v>0</v>
          </cell>
          <cell r="AF387">
            <v>0</v>
          </cell>
          <cell r="AG387">
            <v>134400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5661087.8457921892</v>
          </cell>
          <cell r="AU387">
            <v>891683.79186872649</v>
          </cell>
          <cell r="AV387">
            <v>158497.79200000002</v>
          </cell>
          <cell r="AW387">
            <v>0</v>
          </cell>
          <cell r="AX387">
            <v>6711269.4296609163</v>
          </cell>
          <cell r="AY387">
            <v>6687171.637660916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6711269.4296609163</v>
          </cell>
          <cell r="BE387">
            <v>0</v>
          </cell>
          <cell r="BF387">
            <v>6711269.4296609163</v>
          </cell>
          <cell r="BG387">
            <v>6378797.7920000004</v>
          </cell>
          <cell r="BH387">
            <v>6220300</v>
          </cell>
          <cell r="BI387">
            <v>6552771.637660916</v>
          </cell>
          <cell r="BJ387">
            <v>6181.8600355291665</v>
          </cell>
          <cell r="BK387">
            <v>5961.6254798113205</v>
          </cell>
          <cell r="BL387">
            <v>3.6942031407987103E-2</v>
          </cell>
          <cell r="BM387">
            <v>0</v>
          </cell>
          <cell r="BN387">
            <v>0</v>
          </cell>
          <cell r="BO387">
            <v>6711269.4296609163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2897068.2837409093</v>
          </cell>
          <cell r="J388">
            <v>2412028.4070588769</v>
          </cell>
          <cell r="K388">
            <v>0</v>
          </cell>
          <cell r="L388">
            <v>37240.000000000015</v>
          </cell>
          <cell r="M388">
            <v>0</v>
          </cell>
          <cell r="N388">
            <v>114000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23555.075987841927</v>
          </cell>
          <cell r="V388">
            <v>14458.358662613995</v>
          </cell>
          <cell r="W388">
            <v>8855.7446808510849</v>
          </cell>
          <cell r="X388">
            <v>9699.1489361702352</v>
          </cell>
          <cell r="Y388">
            <v>6686.9908814589662</v>
          </cell>
          <cell r="Z388">
            <v>1897.6595744680881</v>
          </cell>
          <cell r="AA388">
            <v>0</v>
          </cell>
          <cell r="AB388">
            <v>69740.000000000073</v>
          </cell>
          <cell r="AC388">
            <v>0</v>
          </cell>
          <cell r="AD388">
            <v>296445.7405289599</v>
          </cell>
          <cell r="AE388">
            <v>0</v>
          </cell>
          <cell r="AF388">
            <v>0</v>
          </cell>
          <cell r="AG388">
            <v>134400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5309096.6907997858</v>
          </cell>
          <cell r="AU388">
            <v>582578.71925236424</v>
          </cell>
          <cell r="AV388">
            <v>207313.91999999998</v>
          </cell>
          <cell r="AW388">
            <v>0</v>
          </cell>
          <cell r="AX388">
            <v>6098989.3300521504</v>
          </cell>
          <cell r="AY388">
            <v>6026075.4100521505</v>
          </cell>
          <cell r="AZ388">
            <v>5995</v>
          </cell>
          <cell r="BA388">
            <v>5941045</v>
          </cell>
          <cell r="BB388">
            <v>0</v>
          </cell>
          <cell r="BC388">
            <v>0</v>
          </cell>
          <cell r="BD388">
            <v>6098989.3300521504</v>
          </cell>
          <cell r="BE388">
            <v>0</v>
          </cell>
          <cell r="BF388">
            <v>6098989.3300521486</v>
          </cell>
          <cell r="BG388">
            <v>6013958.9199999999</v>
          </cell>
          <cell r="BH388">
            <v>5806645</v>
          </cell>
          <cell r="BI388">
            <v>5891675.4100521505</v>
          </cell>
          <cell r="BJ388">
            <v>5945.1820484885475</v>
          </cell>
          <cell r="BK388">
            <v>5798.0905746720482</v>
          </cell>
          <cell r="BL388">
            <v>2.5368950678184097E-2</v>
          </cell>
          <cell r="BM388">
            <v>0</v>
          </cell>
          <cell r="BN388">
            <v>0</v>
          </cell>
          <cell r="BO388">
            <v>6098989.3300521504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2134681.8932827753</v>
          </cell>
          <cell r="J389">
            <v>1535448.012094487</v>
          </cell>
          <cell r="K389">
            <v>0</v>
          </cell>
          <cell r="L389">
            <v>73499.99999999984</v>
          </cell>
          <cell r="M389">
            <v>0</v>
          </cell>
          <cell r="N389">
            <v>202800.00000000006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98600.000000000058</v>
          </cell>
          <cell r="V389">
            <v>6299.9999999999918</v>
          </cell>
          <cell r="W389">
            <v>0</v>
          </cell>
          <cell r="X389">
            <v>0</v>
          </cell>
          <cell r="Y389">
            <v>0</v>
          </cell>
          <cell r="Z389">
            <v>1890.000000000002</v>
          </cell>
          <cell r="AA389">
            <v>0</v>
          </cell>
          <cell r="AB389">
            <v>1594.2690058479564</v>
          </cell>
          <cell r="AC389">
            <v>0</v>
          </cell>
          <cell r="AD389">
            <v>335207.4451056195</v>
          </cell>
          <cell r="AE389">
            <v>0</v>
          </cell>
          <cell r="AF389">
            <v>0</v>
          </cell>
          <cell r="AG389">
            <v>134400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3670129.9053772623</v>
          </cell>
          <cell r="AU389">
            <v>719891.71411146736</v>
          </cell>
          <cell r="AV389">
            <v>150740.992</v>
          </cell>
          <cell r="AW389">
            <v>0</v>
          </cell>
          <cell r="AX389">
            <v>4540762.6114887288</v>
          </cell>
          <cell r="AY389">
            <v>4524421.6194887292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4540762.6114887288</v>
          </cell>
          <cell r="BE389">
            <v>0</v>
          </cell>
          <cell r="BF389">
            <v>4540762.6114887297</v>
          </cell>
          <cell r="BG389">
            <v>4140900.9920000001</v>
          </cell>
          <cell r="BH389">
            <v>3990160</v>
          </cell>
          <cell r="BI389">
            <v>4390021.6194887292</v>
          </cell>
          <cell r="BJ389">
            <v>6380.8453771638506</v>
          </cell>
          <cell r="BK389">
            <v>6037.5922486918616</v>
          </cell>
          <cell r="BL389">
            <v>5.6852651575859579E-2</v>
          </cell>
          <cell r="BM389">
            <v>0</v>
          </cell>
          <cell r="BN389">
            <v>0</v>
          </cell>
          <cell r="BO389">
            <v>4540762.6114887288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1799231.8814811965</v>
          </cell>
          <cell r="J390">
            <v>1243254.5471063571</v>
          </cell>
          <cell r="K390">
            <v>0</v>
          </cell>
          <cell r="L390">
            <v>68109.999999999971</v>
          </cell>
          <cell r="M390">
            <v>0</v>
          </cell>
          <cell r="N390">
            <v>178799.99999999965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1020.0000000000008</v>
          </cell>
          <cell r="V390">
            <v>0</v>
          </cell>
          <cell r="W390">
            <v>1259.9999999999998</v>
          </cell>
          <cell r="X390">
            <v>2759.9999999999995</v>
          </cell>
          <cell r="Y390">
            <v>2220.0000000000018</v>
          </cell>
          <cell r="Z390">
            <v>945.0000000000025</v>
          </cell>
          <cell r="AA390">
            <v>0</v>
          </cell>
          <cell r="AB390">
            <v>15850.000000000042</v>
          </cell>
          <cell r="AC390">
            <v>0</v>
          </cell>
          <cell r="AD390">
            <v>265460.4730298373</v>
          </cell>
          <cell r="AE390">
            <v>0</v>
          </cell>
          <cell r="AF390">
            <v>0</v>
          </cell>
          <cell r="AG390">
            <v>134400</v>
          </cell>
          <cell r="AH390">
            <v>8023.3333333333248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3042486.4285875536</v>
          </cell>
          <cell r="AU390">
            <v>536425.47302983701</v>
          </cell>
          <cell r="AV390">
            <v>156385.5733333333</v>
          </cell>
          <cell r="AW390">
            <v>0</v>
          </cell>
          <cell r="AX390">
            <v>3735297.4749507238</v>
          </cell>
          <cell r="AY390">
            <v>3721335.2349507236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3735297.4749507238</v>
          </cell>
          <cell r="BE390">
            <v>0</v>
          </cell>
          <cell r="BF390">
            <v>3735297.4749507238</v>
          </cell>
          <cell r="BG390">
            <v>3437107.24</v>
          </cell>
          <cell r="BH390">
            <v>3280721.6666666665</v>
          </cell>
          <cell r="BI390">
            <v>3578911.9016173901</v>
          </cell>
          <cell r="BJ390">
            <v>6267.7966753369356</v>
          </cell>
          <cell r="BK390">
            <v>5975.444955983653</v>
          </cell>
          <cell r="BL390">
            <v>4.8925514586245035E-2</v>
          </cell>
          <cell r="BM390">
            <v>0</v>
          </cell>
          <cell r="BN390">
            <v>0</v>
          </cell>
          <cell r="BO390">
            <v>3735297.4749507238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1900883.4002089477</v>
          </cell>
          <cell r="J391">
            <v>1438050.1904317769</v>
          </cell>
          <cell r="K391">
            <v>0</v>
          </cell>
          <cell r="L391">
            <v>61250</v>
          </cell>
          <cell r="M391">
            <v>0</v>
          </cell>
          <cell r="N391">
            <v>174000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7140</v>
          </cell>
          <cell r="V391">
            <v>450</v>
          </cell>
          <cell r="W391">
            <v>0</v>
          </cell>
          <cell r="X391">
            <v>0</v>
          </cell>
          <cell r="Y391">
            <v>740</v>
          </cell>
          <cell r="Z391">
            <v>0</v>
          </cell>
          <cell r="AA391">
            <v>0</v>
          </cell>
          <cell r="AB391">
            <v>22190</v>
          </cell>
          <cell r="AC391">
            <v>0</v>
          </cell>
          <cell r="AD391">
            <v>239711.41617408243</v>
          </cell>
          <cell r="AE391">
            <v>0</v>
          </cell>
          <cell r="AF391">
            <v>0</v>
          </cell>
          <cell r="AG391">
            <v>134400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3338933.5906407246</v>
          </cell>
          <cell r="AU391">
            <v>505481.41617408243</v>
          </cell>
          <cell r="AV391">
            <v>152292.35200000001</v>
          </cell>
          <cell r="AW391">
            <v>0</v>
          </cell>
          <cell r="AX391">
            <v>3996707.3588148071</v>
          </cell>
          <cell r="AY391">
            <v>3978815.0068148072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3996707.3588148071</v>
          </cell>
          <cell r="BE391">
            <v>0</v>
          </cell>
          <cell r="BF391">
            <v>3996707.3588148071</v>
          </cell>
          <cell r="BG391">
            <v>3764767.352</v>
          </cell>
          <cell r="BH391">
            <v>3612475</v>
          </cell>
          <cell r="BI391">
            <v>3844415.0068148072</v>
          </cell>
          <cell r="BJ391">
            <v>6151.0640109036913</v>
          </cell>
          <cell r="BK391">
            <v>5935.3783696</v>
          </cell>
          <cell r="BL391">
            <v>3.6338987655512654E-2</v>
          </cell>
          <cell r="BM391">
            <v>0</v>
          </cell>
          <cell r="BN391">
            <v>0</v>
          </cell>
          <cell r="BO391">
            <v>3996707.3588148071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3588298.6110896175</v>
          </cell>
          <cell r="J392">
            <v>2824536.82821859</v>
          </cell>
          <cell r="K392">
            <v>0</v>
          </cell>
          <cell r="L392">
            <v>176399.99999999985</v>
          </cell>
          <cell r="M392">
            <v>0</v>
          </cell>
          <cell r="N392">
            <v>453600.00000000041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22100.000000000004</v>
          </cell>
          <cell r="V392">
            <v>3599.9999999999977</v>
          </cell>
          <cell r="W392">
            <v>143009.99999999997</v>
          </cell>
          <cell r="X392">
            <v>86249.999999999927</v>
          </cell>
          <cell r="Y392">
            <v>86580</v>
          </cell>
          <cell r="Z392">
            <v>68039.999999999942</v>
          </cell>
          <cell r="AA392">
            <v>0</v>
          </cell>
          <cell r="AB392">
            <v>9509.9999999999982</v>
          </cell>
          <cell r="AC392">
            <v>0</v>
          </cell>
          <cell r="AD392">
            <v>531015.9227973863</v>
          </cell>
          <cell r="AE392">
            <v>0</v>
          </cell>
          <cell r="AF392">
            <v>0</v>
          </cell>
          <cell r="AG392">
            <v>134400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6412835.4393082075</v>
          </cell>
          <cell r="AU392">
            <v>1580105.9227973863</v>
          </cell>
          <cell r="AV392">
            <v>166720</v>
          </cell>
          <cell r="AW392">
            <v>0</v>
          </cell>
          <cell r="AX392">
            <v>8159661.362105594</v>
          </cell>
          <cell r="AY392">
            <v>8127341.362105594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8159661.362105594</v>
          </cell>
          <cell r="BE392">
            <v>0</v>
          </cell>
          <cell r="BF392">
            <v>8159661.362105594</v>
          </cell>
          <cell r="BG392">
            <v>7220325</v>
          </cell>
          <cell r="BH392">
            <v>7053605</v>
          </cell>
          <cell r="BI392">
            <v>7992941.362105594</v>
          </cell>
          <cell r="BJ392">
            <v>6666.3397515476181</v>
          </cell>
          <cell r="BK392">
            <v>6345.699978065054</v>
          </cell>
          <cell r="BL392">
            <v>5.0528668955498644E-2</v>
          </cell>
          <cell r="BM392">
            <v>0</v>
          </cell>
          <cell r="BN392">
            <v>0</v>
          </cell>
          <cell r="BO392">
            <v>8159661.362105594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1580681.1162165313</v>
          </cell>
          <cell r="J393">
            <v>1231795.9798519204</v>
          </cell>
          <cell r="K393">
            <v>0</v>
          </cell>
          <cell r="L393">
            <v>90160.000000000015</v>
          </cell>
          <cell r="M393">
            <v>0</v>
          </cell>
          <cell r="N393">
            <v>241200.00000000006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18360.000000000018</v>
          </cell>
          <cell r="V393">
            <v>58500</v>
          </cell>
          <cell r="W393">
            <v>34020.000000000029</v>
          </cell>
          <cell r="X393">
            <v>53819.99999999984</v>
          </cell>
          <cell r="Y393">
            <v>45139.99999999984</v>
          </cell>
          <cell r="Z393">
            <v>945.00000000000193</v>
          </cell>
          <cell r="AA393">
            <v>0</v>
          </cell>
          <cell r="AB393">
            <v>19056.228571428604</v>
          </cell>
          <cell r="AC393">
            <v>0</v>
          </cell>
          <cell r="AD393">
            <v>295063.15634594677</v>
          </cell>
          <cell r="AE393">
            <v>0</v>
          </cell>
          <cell r="AF393">
            <v>0</v>
          </cell>
          <cell r="AG393">
            <v>134400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2812477.0960684516</v>
          </cell>
          <cell r="AU393">
            <v>856264.38491737517</v>
          </cell>
          <cell r="AV393">
            <v>172548.41709999999</v>
          </cell>
          <cell r="AW393">
            <v>0</v>
          </cell>
          <cell r="AX393">
            <v>3841289.898085827</v>
          </cell>
          <cell r="AY393">
            <v>3803141.4809858268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3841289.898085827</v>
          </cell>
          <cell r="BE393">
            <v>0</v>
          </cell>
          <cell r="BF393">
            <v>3841289.898085827</v>
          </cell>
          <cell r="BG393">
            <v>3191518.4171000002</v>
          </cell>
          <cell r="BH393">
            <v>3018970</v>
          </cell>
          <cell r="BI393">
            <v>3668741.4809858268</v>
          </cell>
          <cell r="BJ393">
            <v>6974.7936900871237</v>
          </cell>
          <cell r="BK393">
            <v>6668.5847298479084</v>
          </cell>
          <cell r="BL393">
            <v>4.5918132953856758E-2</v>
          </cell>
          <cell r="BM393">
            <v>0</v>
          </cell>
          <cell r="BN393">
            <v>0</v>
          </cell>
          <cell r="BO393">
            <v>3841289.898085827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2190590.2285830383</v>
          </cell>
          <cell r="J394">
            <v>1523989.4448400505</v>
          </cell>
          <cell r="K394">
            <v>0</v>
          </cell>
          <cell r="L394">
            <v>170519.99999999985</v>
          </cell>
          <cell r="M394">
            <v>0</v>
          </cell>
          <cell r="N394">
            <v>454800.00000000023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14641.005747126435</v>
          </cell>
          <cell r="V394">
            <v>36051.724137930978</v>
          </cell>
          <cell r="W394">
            <v>13249.008620689679</v>
          </cell>
          <cell r="X394">
            <v>134052.3275862069</v>
          </cell>
          <cell r="Y394">
            <v>168962.41379310359</v>
          </cell>
          <cell r="Z394">
            <v>65298.685344827623</v>
          </cell>
          <cell r="AA394">
            <v>0</v>
          </cell>
          <cell r="AB394">
            <v>57059.999999999978</v>
          </cell>
          <cell r="AC394">
            <v>0</v>
          </cell>
          <cell r="AD394">
            <v>401709.9774481749</v>
          </cell>
          <cell r="AE394">
            <v>0</v>
          </cell>
          <cell r="AF394">
            <v>0</v>
          </cell>
          <cell r="AG394">
            <v>134400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3714579.6734230891</v>
          </cell>
          <cell r="AU394">
            <v>1516345.1426780601</v>
          </cell>
          <cell r="AV394">
            <v>197204.22399999999</v>
          </cell>
          <cell r="AW394">
            <v>0</v>
          </cell>
          <cell r="AX394">
            <v>5428129.0401011491</v>
          </cell>
          <cell r="AY394">
            <v>5365324.8161011487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5428129.0401011491</v>
          </cell>
          <cell r="BE394">
            <v>0</v>
          </cell>
          <cell r="BF394">
            <v>5428129.0401011491</v>
          </cell>
          <cell r="BG394">
            <v>4241319.2240000004</v>
          </cell>
          <cell r="BH394">
            <v>4044115.0000000005</v>
          </cell>
          <cell r="BI394">
            <v>5230924.8161011487</v>
          </cell>
          <cell r="BJ394">
            <v>7504.9136529428242</v>
          </cell>
          <cell r="BK394">
            <v>7255.5176672883772</v>
          </cell>
          <cell r="BL394">
            <v>3.4373286247906608E-2</v>
          </cell>
          <cell r="BM394">
            <v>0</v>
          </cell>
          <cell r="BN394">
            <v>0</v>
          </cell>
          <cell r="BO394">
            <v>5428129.0401011491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3634041.7945171059</v>
          </cell>
          <cell r="J395">
            <v>2652658.3194020428</v>
          </cell>
          <cell r="K395">
            <v>0</v>
          </cell>
          <cell r="L395">
            <v>146509.99999999977</v>
          </cell>
          <cell r="M395">
            <v>0</v>
          </cell>
          <cell r="N395">
            <v>409199.99999999953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95880.000000000073</v>
          </cell>
          <cell r="V395">
            <v>41849.999999999978</v>
          </cell>
          <cell r="W395">
            <v>5669.9999999999991</v>
          </cell>
          <cell r="X395">
            <v>42779.999999999978</v>
          </cell>
          <cell r="Y395">
            <v>96200.000000000276</v>
          </cell>
          <cell r="Z395">
            <v>24569.999999999956</v>
          </cell>
          <cell r="AA395">
            <v>0</v>
          </cell>
          <cell r="AB395">
            <v>31971.404109589083</v>
          </cell>
          <cell r="AC395">
            <v>0</v>
          </cell>
          <cell r="AD395">
            <v>521616.06221052847</v>
          </cell>
          <cell r="AE395">
            <v>0</v>
          </cell>
          <cell r="AF395">
            <v>0</v>
          </cell>
          <cell r="AG395">
            <v>134400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6286700.1139191482</v>
          </cell>
          <cell r="AU395">
            <v>1416247.4663201172</v>
          </cell>
          <cell r="AV395">
            <v>174993.91999999998</v>
          </cell>
          <cell r="AW395">
            <v>0</v>
          </cell>
          <cell r="AX395">
            <v>7877941.5002392652</v>
          </cell>
          <cell r="AY395">
            <v>7837347.5802392652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7877941.5002392652</v>
          </cell>
          <cell r="BE395">
            <v>0</v>
          </cell>
          <cell r="BF395">
            <v>7877941.5002392652</v>
          </cell>
          <cell r="BG395">
            <v>7102703.9199999999</v>
          </cell>
          <cell r="BH395">
            <v>6927710</v>
          </cell>
          <cell r="BI395">
            <v>7702947.5802392652</v>
          </cell>
          <cell r="BJ395">
            <v>6539.0047370452166</v>
          </cell>
          <cell r="BK395">
            <v>6383.3007950764004</v>
          </cell>
          <cell r="BL395">
            <v>2.4392386786615882E-2</v>
          </cell>
          <cell r="BM395">
            <v>0</v>
          </cell>
          <cell r="BN395">
            <v>0</v>
          </cell>
          <cell r="BO395">
            <v>7877941.5002392652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2754756.1575220576</v>
          </cell>
          <cell r="J396">
            <v>2045354.2549169098</v>
          </cell>
          <cell r="K396">
            <v>0</v>
          </cell>
          <cell r="L396">
            <v>166110.0000000002</v>
          </cell>
          <cell r="M396">
            <v>0</v>
          </cell>
          <cell r="N396">
            <v>439200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33016.72605790657</v>
          </cell>
          <cell r="V396">
            <v>16218.040089086859</v>
          </cell>
          <cell r="W396">
            <v>167135.91314031166</v>
          </cell>
          <cell r="X396">
            <v>67004.532293986864</v>
          </cell>
          <cell r="Y396">
            <v>86676.414253897776</v>
          </cell>
          <cell r="Z396">
            <v>15136.837416481072</v>
          </cell>
          <cell r="AA396">
            <v>0</v>
          </cell>
          <cell r="AB396">
            <v>9520.5902004454347</v>
          </cell>
          <cell r="AC396">
            <v>0</v>
          </cell>
          <cell r="AD396">
            <v>441958.87714739109</v>
          </cell>
          <cell r="AE396">
            <v>0</v>
          </cell>
          <cell r="AF396">
            <v>0</v>
          </cell>
          <cell r="AG396">
            <v>134400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4800110.4124389673</v>
          </cell>
          <cell r="AU396">
            <v>1441977.9305995074</v>
          </cell>
          <cell r="AV396">
            <v>159630.4565</v>
          </cell>
          <cell r="AW396">
            <v>0</v>
          </cell>
          <cell r="AX396">
            <v>6401718.7995384755</v>
          </cell>
          <cell r="AY396">
            <v>6376488.3430384751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6401718.7995384755</v>
          </cell>
          <cell r="BE396">
            <v>0</v>
          </cell>
          <cell r="BF396">
            <v>6401718.7995384755</v>
          </cell>
          <cell r="BG396">
            <v>5414735.4565000003</v>
          </cell>
          <cell r="BH396">
            <v>5255105</v>
          </cell>
          <cell r="BI396">
            <v>6242088.3430384751</v>
          </cell>
          <cell r="BJ396">
            <v>6943.3685684521415</v>
          </cell>
          <cell r="BK396">
            <v>6723.68242413793</v>
          </cell>
          <cell r="BL396">
            <v>3.2673486113136641E-2</v>
          </cell>
          <cell r="BM396">
            <v>0</v>
          </cell>
          <cell r="BN396">
            <v>0</v>
          </cell>
          <cell r="BO396">
            <v>6401718.7995384755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2871655.4040589714</v>
          </cell>
          <cell r="J397">
            <v>2200044.9128518021</v>
          </cell>
          <cell r="K397">
            <v>0</v>
          </cell>
          <cell r="L397">
            <v>120049.99999999983</v>
          </cell>
          <cell r="M397">
            <v>0</v>
          </cell>
          <cell r="N397">
            <v>322800.00000000041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26520</v>
          </cell>
          <cell r="V397">
            <v>44099.999999999854</v>
          </cell>
          <cell r="W397">
            <v>63630.000000000073</v>
          </cell>
          <cell r="X397">
            <v>91770.000000000291</v>
          </cell>
          <cell r="Y397">
            <v>56239.999999999971</v>
          </cell>
          <cell r="Z397">
            <v>0</v>
          </cell>
          <cell r="AA397">
            <v>0</v>
          </cell>
          <cell r="AB397">
            <v>22190.000000000033</v>
          </cell>
          <cell r="AC397">
            <v>0</v>
          </cell>
          <cell r="AD397">
            <v>428015.87735258962</v>
          </cell>
          <cell r="AE397">
            <v>0</v>
          </cell>
          <cell r="AF397">
            <v>0</v>
          </cell>
          <cell r="AG397">
            <v>134400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5071700.3169107735</v>
          </cell>
          <cell r="AU397">
            <v>1175315.8773525902</v>
          </cell>
          <cell r="AV397">
            <v>154153.984</v>
          </cell>
          <cell r="AW397">
            <v>0</v>
          </cell>
          <cell r="AX397">
            <v>6401170.1782633634</v>
          </cell>
          <cell r="AY397">
            <v>6381416.1942633633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6401170.1782633634</v>
          </cell>
          <cell r="BE397">
            <v>0</v>
          </cell>
          <cell r="BF397">
            <v>6401170.1782633634</v>
          </cell>
          <cell r="BG397">
            <v>5709008.9840000002</v>
          </cell>
          <cell r="BH397">
            <v>5554855</v>
          </cell>
          <cell r="BI397">
            <v>6247016.1942633633</v>
          </cell>
          <cell r="BJ397">
            <v>6582.735715767506</v>
          </cell>
          <cell r="BK397">
            <v>6380.3889296101161</v>
          </cell>
          <cell r="BL397">
            <v>3.1713863902298925E-2</v>
          </cell>
          <cell r="BM397">
            <v>0</v>
          </cell>
          <cell r="BN397">
            <v>0</v>
          </cell>
          <cell r="BO397">
            <v>6401170.1782633634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3710280.433562919</v>
          </cell>
          <cell r="J398">
            <v>2308901.3017689488</v>
          </cell>
          <cell r="K398">
            <v>0</v>
          </cell>
          <cell r="L398">
            <v>156799.99999999977</v>
          </cell>
          <cell r="M398">
            <v>0</v>
          </cell>
          <cell r="N398">
            <v>425999.99999999953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26180.000000000004</v>
          </cell>
          <cell r="V398">
            <v>74249.999999999985</v>
          </cell>
          <cell r="W398">
            <v>102689.99999999993</v>
          </cell>
          <cell r="X398">
            <v>64860.000000000022</v>
          </cell>
          <cell r="Y398">
            <v>0</v>
          </cell>
          <cell r="Z398">
            <v>0</v>
          </cell>
          <cell r="AA398">
            <v>0</v>
          </cell>
          <cell r="AB398">
            <v>33285.000000000051</v>
          </cell>
          <cell r="AC398">
            <v>0</v>
          </cell>
          <cell r="AD398">
            <v>732624.71166130307</v>
          </cell>
          <cell r="AE398">
            <v>0</v>
          </cell>
          <cell r="AF398">
            <v>0</v>
          </cell>
          <cell r="AG398">
            <v>134400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6019181.7353318678</v>
          </cell>
          <cell r="AU398">
            <v>1616689.7116613023</v>
          </cell>
          <cell r="AV398">
            <v>175252.48000000001</v>
          </cell>
          <cell r="AW398">
            <v>0</v>
          </cell>
          <cell r="AX398">
            <v>7811123.9269931708</v>
          </cell>
          <cell r="AY398">
            <v>7770271.4469931703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7811123.9269931708</v>
          </cell>
          <cell r="BE398">
            <v>0</v>
          </cell>
          <cell r="BF398">
            <v>7811123.9269931708</v>
          </cell>
          <cell r="BG398">
            <v>6833187.4800000004</v>
          </cell>
          <cell r="BH398">
            <v>6657935</v>
          </cell>
          <cell r="BI398">
            <v>7635871.4469931703</v>
          </cell>
          <cell r="BJ398">
            <v>6739.5158402411034</v>
          </cell>
          <cell r="BK398">
            <v>6541.84556478376</v>
          </cell>
          <cell r="BL398">
            <v>3.0216285832464072E-2</v>
          </cell>
          <cell r="BM398">
            <v>0</v>
          </cell>
          <cell r="BN398">
            <v>0</v>
          </cell>
          <cell r="BO398">
            <v>7811123.9269931708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1351861.9687434654</v>
          </cell>
          <cell r="I399">
            <v>1601011.4199620816</v>
          </cell>
          <cell r="J399">
            <v>1145856.725443647</v>
          </cell>
          <cell r="K399">
            <v>32340</v>
          </cell>
          <cell r="L399">
            <v>45079.999999999971</v>
          </cell>
          <cell r="M399">
            <v>55759.999999999905</v>
          </cell>
          <cell r="N399">
            <v>137999.99999999974</v>
          </cell>
          <cell r="O399">
            <v>40420.000000000029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46329.96108949418</v>
          </cell>
          <cell r="V399">
            <v>450.87548638132205</v>
          </cell>
          <cell r="W399">
            <v>0</v>
          </cell>
          <cell r="X399">
            <v>691.34241245136047</v>
          </cell>
          <cell r="Y399">
            <v>0</v>
          </cell>
          <cell r="Z399">
            <v>0</v>
          </cell>
          <cell r="AA399">
            <v>3927.5147928994024</v>
          </cell>
          <cell r="AB399">
            <v>14264.999999999995</v>
          </cell>
          <cell r="AC399">
            <v>114247.44897959188</v>
          </cell>
          <cell r="AD399">
            <v>244449.38545823042</v>
          </cell>
          <cell r="AE399">
            <v>0</v>
          </cell>
          <cell r="AF399">
            <v>0</v>
          </cell>
          <cell r="AG399">
            <v>134400</v>
          </cell>
          <cell r="AH399">
            <v>0</v>
          </cell>
          <cell r="AI399">
            <v>0</v>
          </cell>
          <cell r="AJ399">
            <v>80600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4098730.1141491942</v>
          </cell>
          <cell r="AU399">
            <v>735961.52821904817</v>
          </cell>
          <cell r="AV399">
            <v>286936.51199999999</v>
          </cell>
          <cell r="AW399">
            <v>0</v>
          </cell>
          <cell r="AX399">
            <v>5121628.1543682422</v>
          </cell>
          <cell r="AY399">
            <v>4969091.6423682421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5121628.1543682422</v>
          </cell>
          <cell r="BE399">
            <v>1719457.1482462937</v>
          </cell>
          <cell r="BF399">
            <v>3402171.0061219484</v>
          </cell>
          <cell r="BG399">
            <v>4769040.6786666662</v>
          </cell>
          <cell r="BH399">
            <v>4481304.166666666</v>
          </cell>
          <cell r="BI399">
            <v>4833891.6423682421</v>
          </cell>
          <cell r="BJ399">
            <v>5431.3389240092611</v>
          </cell>
          <cell r="BK399">
            <v>5159.8568250561793</v>
          </cell>
          <cell r="BL399">
            <v>5.2614269767092985E-2</v>
          </cell>
          <cell r="BM399">
            <v>0</v>
          </cell>
          <cell r="BN399">
            <v>0</v>
          </cell>
          <cell r="BO399">
            <v>5121628.1543682422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605634.16199707252</v>
          </cell>
          <cell r="I400">
            <v>1733158.3943081582</v>
          </cell>
          <cell r="J400">
            <v>1495343.0267039593</v>
          </cell>
          <cell r="K400">
            <v>11760.000000000011</v>
          </cell>
          <cell r="L400">
            <v>44099.999999999971</v>
          </cell>
          <cell r="M400">
            <v>20500.000000000025</v>
          </cell>
          <cell r="N400">
            <v>131999.99999999974</v>
          </cell>
          <cell r="O400">
            <v>469.99999999999983</v>
          </cell>
          <cell r="P400">
            <v>855.00000000000216</v>
          </cell>
          <cell r="Q400">
            <v>889.99999999999966</v>
          </cell>
          <cell r="R400">
            <v>1455.0000000000036</v>
          </cell>
          <cell r="S400">
            <v>0</v>
          </cell>
          <cell r="T400">
            <v>0</v>
          </cell>
          <cell r="U400">
            <v>11559.999999999995</v>
          </cell>
          <cell r="V400">
            <v>2249.9999999999995</v>
          </cell>
          <cell r="W400">
            <v>5669.9999999999955</v>
          </cell>
          <cell r="X400">
            <v>4139.9999999999982</v>
          </cell>
          <cell r="Y400">
            <v>0</v>
          </cell>
          <cell r="Z400">
            <v>0</v>
          </cell>
          <cell r="AA400">
            <v>1513.2824427480934</v>
          </cell>
          <cell r="AB400">
            <v>6513.1058020477813</v>
          </cell>
          <cell r="AC400">
            <v>53004.295774647937</v>
          </cell>
          <cell r="AD400">
            <v>268651.559141937</v>
          </cell>
          <cell r="AE400">
            <v>13363.200000000023</v>
          </cell>
          <cell r="AF400">
            <v>0</v>
          </cell>
          <cell r="AG400">
            <v>134400</v>
          </cell>
          <cell r="AH400">
            <v>0</v>
          </cell>
          <cell r="AI400">
            <v>0</v>
          </cell>
          <cell r="AJ400">
            <v>80600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3834135.5830091899</v>
          </cell>
          <cell r="AU400">
            <v>578695.44316138059</v>
          </cell>
          <cell r="AV400">
            <v>230436.03200000001</v>
          </cell>
          <cell r="AW400">
            <v>0</v>
          </cell>
          <cell r="AX400">
            <v>4643267.0581705701</v>
          </cell>
          <cell r="AY400">
            <v>4547231.0261705704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4643267.0581705701</v>
          </cell>
          <cell r="BE400">
            <v>759721.89265083231</v>
          </cell>
          <cell r="BF400">
            <v>3883545.1655197386</v>
          </cell>
          <cell r="BG400">
            <v>4090090.1986666666</v>
          </cell>
          <cell r="BH400">
            <v>3858854.1666666665</v>
          </cell>
          <cell r="BI400">
            <v>4412031.0261705704</v>
          </cell>
          <cell r="BJ400">
            <v>5729.9104235981431</v>
          </cell>
          <cell r="BK400">
            <v>5598.5997097402606</v>
          </cell>
          <cell r="BL400">
            <v>2.3454206527648774E-2</v>
          </cell>
          <cell r="BM400">
            <v>0</v>
          </cell>
          <cell r="BN400">
            <v>0</v>
          </cell>
          <cell r="BO400">
            <v>4643267.0581705701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428990.86474792636</v>
          </cell>
          <cell r="I401">
            <v>2104186.4376644501</v>
          </cell>
          <cell r="J401">
            <v>1397945.2050412493</v>
          </cell>
          <cell r="K401">
            <v>6370.0000000000236</v>
          </cell>
          <cell r="L401">
            <v>67129.999999999942</v>
          </cell>
          <cell r="M401">
            <v>10660.00000000004</v>
          </cell>
          <cell r="N401">
            <v>189599.99999999962</v>
          </cell>
          <cell r="O401">
            <v>234.99999999999983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12258.630136986301</v>
          </cell>
          <cell r="V401">
            <v>13069.863013698628</v>
          </cell>
          <cell r="W401">
            <v>6309.58904109589</v>
          </cell>
          <cell r="X401">
            <v>4837.3515981735154</v>
          </cell>
          <cell r="Y401">
            <v>0</v>
          </cell>
          <cell r="Z401">
            <v>0</v>
          </cell>
          <cell r="AA401">
            <v>0</v>
          </cell>
          <cell r="AB401">
            <v>6349.6499238964998</v>
          </cell>
          <cell r="AC401">
            <v>35220.237154150193</v>
          </cell>
          <cell r="AD401">
            <v>337585.34315941297</v>
          </cell>
          <cell r="AE401">
            <v>825.59999999999843</v>
          </cell>
          <cell r="AF401">
            <v>0</v>
          </cell>
          <cell r="AG401">
            <v>134400</v>
          </cell>
          <cell r="AH401">
            <v>0</v>
          </cell>
          <cell r="AI401">
            <v>0</v>
          </cell>
          <cell r="AJ401">
            <v>80600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3931122.507453626</v>
          </cell>
          <cell r="AU401">
            <v>690451.26402741356</v>
          </cell>
          <cell r="AV401">
            <v>234262.72</v>
          </cell>
          <cell r="AW401">
            <v>0</v>
          </cell>
          <cell r="AX401">
            <v>4855836.4914810397</v>
          </cell>
          <cell r="AY401">
            <v>4755973.7714810399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4855836.4914810397</v>
          </cell>
          <cell r="BE401">
            <v>518179.77613631083</v>
          </cell>
          <cell r="BF401">
            <v>4337656.715344728</v>
          </cell>
          <cell r="BG401">
            <v>4130226.4699999997</v>
          </cell>
          <cell r="BH401">
            <v>3895163.7499999995</v>
          </cell>
          <cell r="BI401">
            <v>4620773.7714810399</v>
          </cell>
          <cell r="BJ401">
            <v>5946.9417908378891</v>
          </cell>
          <cell r="BK401">
            <v>5785.2967815958818</v>
          </cell>
          <cell r="BL401">
            <v>2.7940659804390762E-2</v>
          </cell>
          <cell r="BM401">
            <v>0</v>
          </cell>
          <cell r="BN401">
            <v>0</v>
          </cell>
          <cell r="BO401">
            <v>4855836.4914810397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356891.55974827486</v>
          </cell>
          <cell r="I402">
            <v>0</v>
          </cell>
          <cell r="J402">
            <v>0</v>
          </cell>
          <cell r="K402">
            <v>4409.9999999999991</v>
          </cell>
          <cell r="L402">
            <v>0</v>
          </cell>
          <cell r="M402">
            <v>7379.9999999999982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1424.6341463414622</v>
          </cell>
          <cell r="AB402">
            <v>0</v>
          </cell>
          <cell r="AC402">
            <v>18876</v>
          </cell>
          <cell r="AD402">
            <v>0</v>
          </cell>
          <cell r="AE402">
            <v>0</v>
          </cell>
          <cell r="AF402">
            <v>0</v>
          </cell>
          <cell r="AG402">
            <v>134400</v>
          </cell>
          <cell r="AH402">
            <v>38727.369826435242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356891.55974827486</v>
          </cell>
          <cell r="AU402">
            <v>32090.634146341457</v>
          </cell>
          <cell r="AV402">
            <v>183669.36982643523</v>
          </cell>
          <cell r="AW402">
            <v>0</v>
          </cell>
          <cell r="AX402">
            <v>572651.56372105156</v>
          </cell>
          <cell r="AY402">
            <v>562109.56372105156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572651.56372105156</v>
          </cell>
          <cell r="BE402">
            <v>572651.56372105156</v>
          </cell>
          <cell r="BF402">
            <v>0</v>
          </cell>
          <cell r="BG402">
            <v>466932</v>
          </cell>
          <cell r="BH402">
            <v>283262.63017356477</v>
          </cell>
          <cell r="BI402">
            <v>388982.19389461633</v>
          </cell>
          <cell r="BJ402">
            <v>3929.1130696425894</v>
          </cell>
          <cell r="BK402">
            <v>3684.0136765006546</v>
          </cell>
          <cell r="BL402">
            <v>6.6530532909081952E-2</v>
          </cell>
          <cell r="BM402">
            <v>0</v>
          </cell>
          <cell r="BN402">
            <v>0</v>
          </cell>
          <cell r="BO402">
            <v>572651.56372105156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227112.81074890218</v>
          </cell>
          <cell r="I403">
            <v>0</v>
          </cell>
          <cell r="J403">
            <v>0</v>
          </cell>
          <cell r="K403">
            <v>6369.99999999999</v>
          </cell>
          <cell r="L403">
            <v>0</v>
          </cell>
          <cell r="M403">
            <v>13120.000000000004</v>
          </cell>
          <cell r="N403">
            <v>0</v>
          </cell>
          <cell r="O403">
            <v>704.99999999999977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640.86206896551619</v>
          </cell>
          <cell r="AB403">
            <v>0</v>
          </cell>
          <cell r="AC403">
            <v>21275.38636363636</v>
          </cell>
          <cell r="AD403">
            <v>0</v>
          </cell>
          <cell r="AE403">
            <v>0</v>
          </cell>
          <cell r="AF403">
            <v>0</v>
          </cell>
          <cell r="AG403">
            <v>134400</v>
          </cell>
          <cell r="AH403">
            <v>57100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227112.81074890218</v>
          </cell>
          <cell r="AU403">
            <v>42111.248432601868</v>
          </cell>
          <cell r="AV403">
            <v>204409.25</v>
          </cell>
          <cell r="AW403">
            <v>0</v>
          </cell>
          <cell r="AX403">
            <v>473633.30918150407</v>
          </cell>
          <cell r="AY403">
            <v>460724.05918150407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473633.30918150407</v>
          </cell>
          <cell r="BE403">
            <v>473633.30918150407</v>
          </cell>
          <cell r="BF403">
            <v>0</v>
          </cell>
          <cell r="BG403">
            <v>303339.25</v>
          </cell>
          <cell r="BH403">
            <v>98930</v>
          </cell>
          <cell r="BI403">
            <v>269224.05918150407</v>
          </cell>
          <cell r="BJ403">
            <v>4273.3977647857791</v>
          </cell>
          <cell r="BK403">
            <v>3245.3959904761905</v>
          </cell>
          <cell r="BL403">
            <v>0.31675696196283032</v>
          </cell>
          <cell r="BM403">
            <v>0</v>
          </cell>
          <cell r="BN403">
            <v>0</v>
          </cell>
          <cell r="BO403">
            <v>473633.30918150407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1016600.2004950859</v>
          </cell>
          <cell r="I404">
            <v>0</v>
          </cell>
          <cell r="J404">
            <v>0</v>
          </cell>
          <cell r="K404">
            <v>33810.000000000029</v>
          </cell>
          <cell r="L404">
            <v>0</v>
          </cell>
          <cell r="M404">
            <v>58219.999999999978</v>
          </cell>
          <cell r="N404">
            <v>0</v>
          </cell>
          <cell r="O404">
            <v>15745.000000000033</v>
          </cell>
          <cell r="P404">
            <v>10829.999999999969</v>
          </cell>
          <cell r="Q404">
            <v>444.99999999999977</v>
          </cell>
          <cell r="R404">
            <v>484.99999999999972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105307.71891243494</v>
          </cell>
          <cell r="AD404">
            <v>0</v>
          </cell>
          <cell r="AE404">
            <v>0</v>
          </cell>
          <cell r="AF404">
            <v>0</v>
          </cell>
          <cell r="AG404">
            <v>134400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1016600.2004950859</v>
          </cell>
          <cell r="AU404">
            <v>224842.71891243494</v>
          </cell>
          <cell r="AV404">
            <v>167592</v>
          </cell>
          <cell r="AW404">
            <v>0</v>
          </cell>
          <cell r="AX404">
            <v>1409034.9194075209</v>
          </cell>
          <cell r="AY404">
            <v>1375842.9194075209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1409034.9194075209</v>
          </cell>
          <cell r="BE404">
            <v>1409034.9194075209</v>
          </cell>
          <cell r="BF404">
            <v>0</v>
          </cell>
          <cell r="BG404">
            <v>1333212</v>
          </cell>
          <cell r="BH404">
            <v>1165620</v>
          </cell>
          <cell r="BI404">
            <v>1241442.9194075209</v>
          </cell>
          <cell r="BJ404">
            <v>4402.2798560550391</v>
          </cell>
          <cell r="BK404">
            <v>4189.6795638297872</v>
          </cell>
          <cell r="BL404">
            <v>5.0743807249763496E-2</v>
          </cell>
          <cell r="BM404">
            <v>0</v>
          </cell>
          <cell r="BN404">
            <v>0</v>
          </cell>
          <cell r="BO404">
            <v>1409034.9194075209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241532.67174883248</v>
          </cell>
          <cell r="I405">
            <v>0</v>
          </cell>
          <cell r="J405">
            <v>0</v>
          </cell>
          <cell r="K405">
            <v>9310.0000000000073</v>
          </cell>
          <cell r="L405">
            <v>0</v>
          </cell>
          <cell r="M405">
            <v>15580.000000000011</v>
          </cell>
          <cell r="N405">
            <v>0</v>
          </cell>
          <cell r="O405">
            <v>469.99999999999972</v>
          </cell>
          <cell r="P405">
            <v>285.00000000000074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1882.3809523809516</v>
          </cell>
          <cell r="AB405">
            <v>0</v>
          </cell>
          <cell r="AC405">
            <v>22442.298387096773</v>
          </cell>
          <cell r="AD405">
            <v>0</v>
          </cell>
          <cell r="AE405">
            <v>940.80000000000064</v>
          </cell>
          <cell r="AF405">
            <v>0</v>
          </cell>
          <cell r="AG405">
            <v>134400</v>
          </cell>
          <cell r="AH405">
            <v>13703.99999999998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241532.67174883248</v>
          </cell>
          <cell r="AU405">
            <v>50910.479339477744</v>
          </cell>
          <cell r="AV405">
            <v>151463.34999999998</v>
          </cell>
          <cell r="AW405">
            <v>0</v>
          </cell>
          <cell r="AX405">
            <v>443906.50108831021</v>
          </cell>
          <cell r="AY405">
            <v>440547.15108831023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443906.50108831021</v>
          </cell>
          <cell r="BE405">
            <v>443906.50108831021</v>
          </cell>
          <cell r="BF405">
            <v>0</v>
          </cell>
          <cell r="BG405">
            <v>312229.34999999998</v>
          </cell>
          <cell r="BH405">
            <v>160766</v>
          </cell>
          <cell r="BI405">
            <v>292443.15108831029</v>
          </cell>
          <cell r="BJ405">
            <v>4364.8231505717949</v>
          </cell>
          <cell r="BK405">
            <v>3780.7542492537323</v>
          </cell>
          <cell r="BL405">
            <v>0.15448475695910405</v>
          </cell>
          <cell r="BM405">
            <v>0</v>
          </cell>
          <cell r="BN405">
            <v>0</v>
          </cell>
          <cell r="BO405">
            <v>443906.50108831021</v>
          </cell>
        </row>
      </sheetData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6"/>
  <sheetViews>
    <sheetView tabSelected="1" workbookViewId="0">
      <pane xSplit="3" ySplit="7" topLeftCell="F403" activePane="bottomRight" state="frozen"/>
      <selection pane="topRight" activeCell="D1" sqref="D1"/>
      <selection pane="bottomLeft" activeCell="A7" sqref="A7"/>
      <selection pane="bottomRight" activeCell="H411" sqref="H411"/>
    </sheetView>
  </sheetViews>
  <sheetFormatPr defaultRowHeight="14.5" x14ac:dyDescent="0.35"/>
  <cols>
    <col min="1" max="2" width="5.54296875" style="2" customWidth="1"/>
    <col min="3" max="3" width="49.90625" style="2" customWidth="1"/>
    <col min="4" max="4" width="17.1796875" style="10" customWidth="1"/>
    <col min="5" max="5" width="21.6328125" style="10" bestFit="1" customWidth="1"/>
    <col min="6" max="7" width="16.54296875" style="10" customWidth="1"/>
    <col min="8" max="8" width="16.54296875" style="11" customWidth="1"/>
    <col min="9" max="9" width="17.453125" style="11" bestFit="1" customWidth="1"/>
    <col min="10" max="10" width="17.7265625" style="10" bestFit="1" customWidth="1"/>
    <col min="11" max="11" width="17.26953125" style="10" bestFit="1" customWidth="1"/>
    <col min="12" max="12" width="17.81640625" style="11" customWidth="1"/>
  </cols>
  <sheetData>
    <row r="1" spans="1:12" x14ac:dyDescent="0.35">
      <c r="A1" s="5" t="s">
        <v>1519</v>
      </c>
      <c r="D1" s="2" t="s">
        <v>1507</v>
      </c>
      <c r="E1" s="2"/>
    </row>
    <row r="2" spans="1:12" x14ac:dyDescent="0.35">
      <c r="D2" s="19"/>
      <c r="E2" s="19"/>
    </row>
    <row r="4" spans="1:12" x14ac:dyDescent="0.35">
      <c r="A4" s="5" t="s">
        <v>9</v>
      </c>
      <c r="B4" s="5" t="s">
        <v>10</v>
      </c>
      <c r="C4" s="5" t="s">
        <v>11</v>
      </c>
      <c r="D4" s="11" t="s">
        <v>1234</v>
      </c>
      <c r="E4" s="15" t="s">
        <v>1454</v>
      </c>
      <c r="F4" s="15" t="s">
        <v>1454</v>
      </c>
      <c r="G4" s="15" t="s">
        <v>1454</v>
      </c>
      <c r="H4" s="11" t="s">
        <v>1238</v>
      </c>
      <c r="I4" s="11" t="s">
        <v>1506</v>
      </c>
      <c r="J4" s="11" t="s">
        <v>1506</v>
      </c>
      <c r="K4" s="11" t="s">
        <v>1506</v>
      </c>
      <c r="L4" s="11" t="s">
        <v>1506</v>
      </c>
    </row>
    <row r="5" spans="1:12" x14ac:dyDescent="0.35">
      <c r="D5" s="11" t="s">
        <v>1505</v>
      </c>
      <c r="E5" s="11" t="s">
        <v>1509</v>
      </c>
      <c r="F5" s="11" t="s">
        <v>1236</v>
      </c>
      <c r="G5" s="11" t="s">
        <v>1236</v>
      </c>
      <c r="H5" s="11" t="s">
        <v>1236</v>
      </c>
      <c r="I5" s="11" t="s">
        <v>1231</v>
      </c>
      <c r="J5" s="11" t="s">
        <v>1232</v>
      </c>
      <c r="K5" s="11" t="s">
        <v>8</v>
      </c>
      <c r="L5" s="11" t="s">
        <v>1233</v>
      </c>
    </row>
    <row r="6" spans="1:12" x14ac:dyDescent="0.35">
      <c r="A6" s="5"/>
      <c r="B6" s="5"/>
      <c r="C6" s="5"/>
      <c r="E6" s="11" t="s">
        <v>1510</v>
      </c>
      <c r="G6" s="11" t="s">
        <v>1511</v>
      </c>
      <c r="H6" s="15" t="s">
        <v>1457</v>
      </c>
      <c r="K6" s="11" t="s">
        <v>1227</v>
      </c>
      <c r="L6" s="11" t="s">
        <v>1518</v>
      </c>
    </row>
    <row r="7" spans="1:12" x14ac:dyDescent="0.35">
      <c r="D7" s="11" t="s">
        <v>20</v>
      </c>
      <c r="E7" s="11" t="s">
        <v>20</v>
      </c>
      <c r="F7" s="11" t="s">
        <v>20</v>
      </c>
      <c r="G7" s="11"/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</row>
    <row r="8" spans="1:12" x14ac:dyDescent="0.35">
      <c r="A8" s="2" t="s">
        <v>21</v>
      </c>
      <c r="B8" s="2" t="s">
        <v>22</v>
      </c>
      <c r="C8" s="2" t="s">
        <v>1242</v>
      </c>
      <c r="D8" s="10">
        <f>VLOOKUP($A8,'2023_24 vs 2024_25 Detail'!$A$9:$DP$409,5,FALSE)</f>
        <v>180</v>
      </c>
      <c r="E8" s="10">
        <f>VLOOKUP(A8,MSAG!$A$2:$D$401,4,FALSE)</f>
        <v>31130</v>
      </c>
      <c r="F8" s="10">
        <f>VLOOKUP($A8,'2023_24 vs 2024_25 Detail'!$A$9:$DP$409,43,FALSE)</f>
        <v>861304.43103448278</v>
      </c>
      <c r="G8" s="10">
        <f>F8+E8</f>
        <v>892434.43103448278</v>
      </c>
      <c r="H8" s="10">
        <f>VLOOKUP($A8,'2023_24 vs 2024_25 Detail'!$A$9:$DP$409,82,FALSE)</f>
        <v>912515.38292789797</v>
      </c>
      <c r="I8" s="10">
        <f>VLOOKUP(A8,'2023_24 vs 2024_25 Detail'!A9:DO413,84,FALSE)+VLOOKUP(A8,'2023_24 vs 2024_25 Detail'!A9:DO413,85,FALSE)+VLOOKUP(A8,'2023_24 vs 2024_25 Detail'!A9:DO413,86,FALSE)+VLOOKUP(A8,'2023_24 vs 2024_25 Detail'!A9:DO413,87,FALSE)+VLOOKUP(A8,'2023_24 vs 2024_25 Detail'!A9:DO413,88,FALSE)+VLOOKUP(A8,'2023_24 vs 2024_25 Detail'!A9:DO413,89,FALSE)+VLOOKUP(A8,'2023_24 vs 2024_25 Detail'!A9:DO413,90,FALSE)+VLOOKUP(A8,'2023_24 vs 2024_25 Detail'!A9:DO413,91,FALSE)+VLOOKUP(A8,'2023_24 vs 2024_25 Detail'!A9:DO413,92,FALSE)+VLOOKUP(A8,'2023_24 vs 2024_25 Detail'!A9:DO413,93,FALSE)+VLOOKUP(A8,'2023_24 vs 2024_25 Detail'!A9:DO413,94,FALSE)+VLOOKUP(A8,'2023_24 vs 2024_25 Detail'!A9:DO413,95,FALSE)+VLOOKUP(A8,'2023_24 vs 2024_25 Detail'!A9:DO413,96,FALSE)+VLOOKUP(A8,'2023_24 vs 2024_25 Detail'!A9:DO413,97,FALSE)+VLOOKUP(A8,'2023_24 vs 2024_25 Detail'!A9:DO413,98,FALSE)+VLOOKUP(A8,'2023_24 vs 2024_25 Detail'!A9:DO413,99,FALSE)+VLOOKUP(A8,'2023_24 vs 2024_25 Detail'!A9:DO413,100,FALSE)+VLOOKUP(A8,'2023_24 vs 2024_25 Detail'!A9:DO413,101,FALSE)+VLOOKUP(A8,'2023_24 vs 2024_25 Detail'!A9:DO413,102,FALSE)+VLOOKUP(A8,'2023_24 vs 2024_25 Detail'!A9:DO413,103,FALSE)+VLOOKUP(A8,'2023_24 vs 2024_25 Detail'!A9:DO413,104,FALSE)+VLOOKUP(A8,'2023_24 vs 2024_25 Detail'!A9:DO413,105,FALSE)+VLOOKUP(A8,'2023_24 vs 2024_25 Detail'!A9:DO413,106,FALSE)+VLOOKUP(A8,'2023_24 vs 2024_25 Detail'!A9:DO413,107,FALSE)+VLOOKUP(A8,'2023_24 vs 2024_25 Detail'!A9:DO413,108,FALSE)+VLOOKUP(A8,'2023_24 vs 2024_25 Detail'!A9:DO413,109,FALSE)+VLOOKUP(A8,'2023_24 vs 2024_25 Detail'!A9:DO413,110,FALSE)+VLOOKUP(A8,'2023_24 vs 2024_25 Detail'!A9:DO413,111,FALSE)+VLOOKUP(A8,'2023_24 vs 2024_25 Detail'!A9:DO413,112,FALSE)+VLOOKUP(A8,'2023_24 vs 2024_25 Detail'!A9:DO413,113,FALSE)+VLOOKUP(A8,'2023_24 vs 2024_25 Detail'!A9:DO413,114,FALSE)+VLOOKUP(A8,'2023_24 vs 2024_25 Detail'!A9:DO413,115,FALSE)+VLOOKUP(A8,'2023_24 vs 2024_25 Detail'!A9:DO413,116,FALSE)+VLOOKUP(A8,'2023_24 vs 2024_25 Detail'!A9:DO413,117,FALSE)</f>
        <v>51210.951893415149</v>
      </c>
      <c r="J8" s="10">
        <f>VLOOKUP($A8,'2023_24 vs 2024_25 Detail'!$A$9:$DP$409,118,FALSE)</f>
        <v>0</v>
      </c>
      <c r="K8" s="10">
        <f>VLOOKUP($A8,'2023_24 vs 2024_25 Detail'!$A$9:$DP$409,119,FALSE)</f>
        <v>0</v>
      </c>
      <c r="L8" s="11">
        <f>H8-G8</f>
        <v>20080.951893415186</v>
      </c>
    </row>
    <row r="9" spans="1:12" x14ac:dyDescent="0.35">
      <c r="A9" s="2" t="s">
        <v>24</v>
      </c>
      <c r="B9" s="2" t="s">
        <v>25</v>
      </c>
      <c r="C9" s="2" t="s">
        <v>1490</v>
      </c>
      <c r="D9" s="10">
        <f>VLOOKUP(A9,'2023_24 vs 2024_25 Detail'!$A$9:$DP$409,5,FALSE)</f>
        <v>103</v>
      </c>
      <c r="E9" s="10">
        <f>VLOOKUP(A9,MSAG!$A$2:$D$401,4,FALSE)</f>
        <v>17911</v>
      </c>
      <c r="F9" s="10">
        <f>VLOOKUP($A9,'2023_24 vs 2024_25 Detail'!$A$9:$DP$409,43,FALSE)</f>
        <v>546804.19148185581</v>
      </c>
      <c r="G9" s="10">
        <f t="shared" ref="G9:G72" si="0">F9+E9</f>
        <v>564715.19148185581</v>
      </c>
      <c r="H9" s="10">
        <f>VLOOKUP($A9,'2023_24 vs 2024_25 Detail'!$A$9:$DP$409,82,FALSE)</f>
        <v>600173.60917489708</v>
      </c>
      <c r="I9" s="10">
        <f>VLOOKUP(A9,'2023_24 vs 2024_25 Detail'!A10:DO414,84,FALSE)+VLOOKUP(A9,'2023_24 vs 2024_25 Detail'!A10:DO414,85,FALSE)+VLOOKUP(A9,'2023_24 vs 2024_25 Detail'!A10:DO414,86,FALSE)+VLOOKUP(A9,'2023_24 vs 2024_25 Detail'!A10:DO414,87,FALSE)+VLOOKUP(A9,'2023_24 vs 2024_25 Detail'!A10:DO414,88,FALSE)+VLOOKUP(A9,'2023_24 vs 2024_25 Detail'!A10:DO414,89,FALSE)+VLOOKUP(A9,'2023_24 vs 2024_25 Detail'!A10:DO414,90,FALSE)+VLOOKUP(A9,'2023_24 vs 2024_25 Detail'!A10:DO414,91,FALSE)+VLOOKUP(A9,'2023_24 vs 2024_25 Detail'!A10:DO414,92,FALSE)+VLOOKUP(A9,'2023_24 vs 2024_25 Detail'!A10:DO414,93,FALSE)+VLOOKUP(A9,'2023_24 vs 2024_25 Detail'!A10:DO414,94,FALSE)+VLOOKUP(A9,'2023_24 vs 2024_25 Detail'!A10:DO414,95,FALSE)+VLOOKUP(A9,'2023_24 vs 2024_25 Detail'!A10:DO414,96,FALSE)+VLOOKUP(A9,'2023_24 vs 2024_25 Detail'!A10:DO414,97,FALSE)+VLOOKUP(A9,'2023_24 vs 2024_25 Detail'!A10:DO414,98,FALSE)+VLOOKUP(A9,'2023_24 vs 2024_25 Detail'!A10:DO414,99,FALSE)+VLOOKUP(A9,'2023_24 vs 2024_25 Detail'!A10:DO414,100,FALSE)+VLOOKUP(A9,'2023_24 vs 2024_25 Detail'!A10:DO414,101,FALSE)+VLOOKUP(A9,'2023_24 vs 2024_25 Detail'!A10:DO414,102,FALSE)+VLOOKUP(A9,'2023_24 vs 2024_25 Detail'!A10:DO414,103,FALSE)+VLOOKUP(A9,'2023_24 vs 2024_25 Detail'!A10:DO414,104,FALSE)+VLOOKUP(A9,'2023_24 vs 2024_25 Detail'!A10:DO414,105,FALSE)+VLOOKUP(A9,'2023_24 vs 2024_25 Detail'!A10:DO414,106,FALSE)+VLOOKUP(A9,'2023_24 vs 2024_25 Detail'!A10:DO414,107,FALSE)+VLOOKUP(A9,'2023_24 vs 2024_25 Detail'!A10:DO414,108,FALSE)+VLOOKUP(A9,'2023_24 vs 2024_25 Detail'!A10:DO414,109,FALSE)+VLOOKUP(A9,'2023_24 vs 2024_25 Detail'!A10:DO414,110,FALSE)+VLOOKUP(A9,'2023_24 vs 2024_25 Detail'!A10:DO414,111,FALSE)+VLOOKUP(A9,'2023_24 vs 2024_25 Detail'!A10:DO414,112,FALSE)+VLOOKUP(A9,'2023_24 vs 2024_25 Detail'!A10:DO414,113,FALSE)+VLOOKUP(A9,'2023_24 vs 2024_25 Detail'!A10:DO414,114,FALSE)+VLOOKUP(A9,'2023_24 vs 2024_25 Detail'!A10:DO414,115,FALSE)+VLOOKUP(A9,'2023_24 vs 2024_25 Detail'!A10:DO414,116,FALSE)+VLOOKUP(A9,'2023_24 vs 2024_25 Detail'!A10:DO414,117,FALSE)</f>
        <v>30443.138445443568</v>
      </c>
      <c r="J9" s="10">
        <f>VLOOKUP($A9,'2023_24 vs 2024_25 Detail'!$A$9:$DP$409,118,FALSE)</f>
        <v>0</v>
      </c>
      <c r="K9" s="10">
        <f>VLOOKUP($A9,'2023_24 vs 2024_25 Detail'!$A$9:$DP$409,119,FALSE)</f>
        <v>22926.2792475977</v>
      </c>
      <c r="L9" s="11">
        <f t="shared" ref="L9:L72" si="1">H9-G9</f>
        <v>35458.417693041265</v>
      </c>
    </row>
    <row r="10" spans="1:12" x14ac:dyDescent="0.35">
      <c r="A10" s="2" t="s">
        <v>27</v>
      </c>
      <c r="B10" s="2" t="s">
        <v>28</v>
      </c>
      <c r="C10" s="2" t="s">
        <v>29</v>
      </c>
      <c r="D10" s="10">
        <f>VLOOKUP(A10,'2023_24 vs 2024_25 Detail'!$A$9:$DP$409,5,FALSE)</f>
        <v>121</v>
      </c>
      <c r="E10" s="10">
        <f>VLOOKUP(A10,MSAG!$A$2:$D$401,4,FALSE)</f>
        <v>21197</v>
      </c>
      <c r="F10" s="10">
        <f>VLOOKUP($A10,'2023_24 vs 2024_25 Detail'!$A$9:$DP$409,43,FALSE)</f>
        <v>595052.26833383983</v>
      </c>
      <c r="G10" s="10">
        <f t="shared" si="0"/>
        <v>616249.26833383983</v>
      </c>
      <c r="H10" s="10">
        <f>VLOOKUP($A10,'2023_24 vs 2024_25 Detail'!$A$9:$DP$409,82,FALSE)</f>
        <v>676582.53082279372</v>
      </c>
      <c r="I10" s="10">
        <f>VLOOKUP(A10,'2023_24 vs 2024_25 Detail'!A11:DO415,84,FALSE)+VLOOKUP(A10,'2023_24 vs 2024_25 Detail'!A11:DO415,85,FALSE)+VLOOKUP(A10,'2023_24 vs 2024_25 Detail'!A11:DO415,86,FALSE)+VLOOKUP(A10,'2023_24 vs 2024_25 Detail'!A11:DO415,87,FALSE)+VLOOKUP(A10,'2023_24 vs 2024_25 Detail'!A11:DO415,88,FALSE)+VLOOKUP(A10,'2023_24 vs 2024_25 Detail'!A11:DO415,89,FALSE)+VLOOKUP(A10,'2023_24 vs 2024_25 Detail'!A11:DO415,90,FALSE)+VLOOKUP(A10,'2023_24 vs 2024_25 Detail'!A11:DO415,91,FALSE)+VLOOKUP(A10,'2023_24 vs 2024_25 Detail'!A11:DO415,92,FALSE)+VLOOKUP(A10,'2023_24 vs 2024_25 Detail'!A11:DO415,93,FALSE)+VLOOKUP(A10,'2023_24 vs 2024_25 Detail'!A11:DO415,94,FALSE)+VLOOKUP(A10,'2023_24 vs 2024_25 Detail'!A11:DO415,95,FALSE)+VLOOKUP(A10,'2023_24 vs 2024_25 Detail'!A11:DO415,96,FALSE)+VLOOKUP(A10,'2023_24 vs 2024_25 Detail'!A11:DO415,97,FALSE)+VLOOKUP(A10,'2023_24 vs 2024_25 Detail'!A11:DO415,98,FALSE)+VLOOKUP(A10,'2023_24 vs 2024_25 Detail'!A11:DO415,99,FALSE)+VLOOKUP(A10,'2023_24 vs 2024_25 Detail'!A11:DO415,100,FALSE)+VLOOKUP(A10,'2023_24 vs 2024_25 Detail'!A11:DO415,101,FALSE)+VLOOKUP(A10,'2023_24 vs 2024_25 Detail'!A11:DO415,102,FALSE)+VLOOKUP(A10,'2023_24 vs 2024_25 Detail'!A11:DO415,103,FALSE)+VLOOKUP(A10,'2023_24 vs 2024_25 Detail'!A11:DO415,104,FALSE)+VLOOKUP(A10,'2023_24 vs 2024_25 Detail'!A11:DO415,105,FALSE)+VLOOKUP(A10,'2023_24 vs 2024_25 Detail'!A11:DO415,106,FALSE)+VLOOKUP(A10,'2023_24 vs 2024_25 Detail'!A11:DO415,107,FALSE)+VLOOKUP(A10,'2023_24 vs 2024_25 Detail'!A11:DO415,108,FALSE)+VLOOKUP(A10,'2023_24 vs 2024_25 Detail'!A11:DO415,109,FALSE)+VLOOKUP(A10,'2023_24 vs 2024_25 Detail'!A11:DO415,110,FALSE)+VLOOKUP(A10,'2023_24 vs 2024_25 Detail'!A11:DO415,111,FALSE)+VLOOKUP(A10,'2023_24 vs 2024_25 Detail'!A11:DO415,112,FALSE)+VLOOKUP(A10,'2023_24 vs 2024_25 Detail'!A11:DO415,113,FALSE)+VLOOKUP(A10,'2023_24 vs 2024_25 Detail'!A11:DO415,114,FALSE)+VLOOKUP(A10,'2023_24 vs 2024_25 Detail'!A11:DO415,115,FALSE)+VLOOKUP(A10,'2023_24 vs 2024_25 Detail'!A11:DO415,116,FALSE)+VLOOKUP(A10,'2023_24 vs 2024_25 Detail'!A11:DO415,117,FALSE)</f>
        <v>35668.589538272521</v>
      </c>
      <c r="J10" s="10">
        <f>VLOOKUP($A10,'2023_24 vs 2024_25 Detail'!$A$9:$DP$409,118,FALSE)</f>
        <v>0</v>
      </c>
      <c r="K10" s="10">
        <f>VLOOKUP($A10,'2023_24 vs 2024_25 Detail'!$A$9:$DP$409,119,FALSE)</f>
        <v>45861.672950681386</v>
      </c>
      <c r="L10" s="11">
        <f t="shared" si="1"/>
        <v>60333.262488953886</v>
      </c>
    </row>
    <row r="11" spans="1:12" x14ac:dyDescent="0.35">
      <c r="A11" s="2" t="s">
        <v>30</v>
      </c>
      <c r="B11" s="2" t="s">
        <v>31</v>
      </c>
      <c r="C11" s="2" t="s">
        <v>1243</v>
      </c>
      <c r="D11" s="10">
        <f>VLOOKUP(A11,'2023_24 vs 2024_25 Detail'!$A$9:$DP$409,5,FALSE)</f>
        <v>148</v>
      </c>
      <c r="E11" s="10">
        <f>VLOOKUP(A11,MSAG!$A$2:$D$401,4,FALSE)</f>
        <v>22434</v>
      </c>
      <c r="F11" s="10">
        <f>VLOOKUP($A11,'2023_24 vs 2024_25 Detail'!$A$9:$DP$409,43,FALSE)</f>
        <v>660750.90293123119</v>
      </c>
      <c r="G11" s="10">
        <f t="shared" si="0"/>
        <v>683184.90293123119</v>
      </c>
      <c r="H11" s="10">
        <f>VLOOKUP($A11,'2023_24 vs 2024_25 Detail'!$A$9:$DP$409,82,FALSE)</f>
        <v>701785.77479571616</v>
      </c>
      <c r="I11" s="10">
        <f>VLOOKUP(A11,'2023_24 vs 2024_25 Detail'!A12:DO416,84,FALSE)+VLOOKUP(A11,'2023_24 vs 2024_25 Detail'!A12:DO416,85,FALSE)+VLOOKUP(A11,'2023_24 vs 2024_25 Detail'!A12:DO416,86,FALSE)+VLOOKUP(A11,'2023_24 vs 2024_25 Detail'!A12:DO416,87,FALSE)+VLOOKUP(A11,'2023_24 vs 2024_25 Detail'!A12:DO416,88,FALSE)+VLOOKUP(A11,'2023_24 vs 2024_25 Detail'!A12:DO416,89,FALSE)+VLOOKUP(A11,'2023_24 vs 2024_25 Detail'!A12:DO416,90,FALSE)+VLOOKUP(A11,'2023_24 vs 2024_25 Detail'!A12:DO416,91,FALSE)+VLOOKUP(A11,'2023_24 vs 2024_25 Detail'!A12:DO416,92,FALSE)+VLOOKUP(A11,'2023_24 vs 2024_25 Detail'!A12:DO416,93,FALSE)+VLOOKUP(A11,'2023_24 vs 2024_25 Detail'!A12:DO416,94,FALSE)+VLOOKUP(A11,'2023_24 vs 2024_25 Detail'!A12:DO416,95,FALSE)+VLOOKUP(A11,'2023_24 vs 2024_25 Detail'!A12:DO416,96,FALSE)+VLOOKUP(A11,'2023_24 vs 2024_25 Detail'!A12:DO416,97,FALSE)+VLOOKUP(A11,'2023_24 vs 2024_25 Detail'!A12:DO416,98,FALSE)+VLOOKUP(A11,'2023_24 vs 2024_25 Detail'!A12:DO416,99,FALSE)+VLOOKUP(A11,'2023_24 vs 2024_25 Detail'!A12:DO416,100,FALSE)+VLOOKUP(A11,'2023_24 vs 2024_25 Detail'!A12:DO416,101,FALSE)+VLOOKUP(A11,'2023_24 vs 2024_25 Detail'!A12:DO416,102,FALSE)+VLOOKUP(A11,'2023_24 vs 2024_25 Detail'!A12:DO416,103,FALSE)+VLOOKUP(A11,'2023_24 vs 2024_25 Detail'!A12:DO416,104,FALSE)+VLOOKUP(A11,'2023_24 vs 2024_25 Detail'!A12:DO416,105,FALSE)+VLOOKUP(A11,'2023_24 vs 2024_25 Detail'!A12:DO416,106,FALSE)+VLOOKUP(A11,'2023_24 vs 2024_25 Detail'!A12:DO416,107,FALSE)+VLOOKUP(A11,'2023_24 vs 2024_25 Detail'!A12:DO416,108,FALSE)+VLOOKUP(A11,'2023_24 vs 2024_25 Detail'!A12:DO416,109,FALSE)+VLOOKUP(A11,'2023_24 vs 2024_25 Detail'!A12:DO416,110,FALSE)+VLOOKUP(A11,'2023_24 vs 2024_25 Detail'!A12:DO416,111,FALSE)+VLOOKUP(A11,'2023_24 vs 2024_25 Detail'!A12:DO416,112,FALSE)+VLOOKUP(A11,'2023_24 vs 2024_25 Detail'!A12:DO416,113,FALSE)+VLOOKUP(A11,'2023_24 vs 2024_25 Detail'!A12:DO416,114,FALSE)+VLOOKUP(A11,'2023_24 vs 2024_25 Detail'!A12:DO416,115,FALSE)+VLOOKUP(A11,'2023_24 vs 2024_25 Detail'!A12:DO416,116,FALSE)+VLOOKUP(A11,'2023_24 vs 2024_25 Detail'!A12:DO416,117,FALSE)</f>
        <v>38357.111324853016</v>
      </c>
      <c r="J11" s="10">
        <f>VLOOKUP($A11,'2023_24 vs 2024_25 Detail'!$A$9:$DP$409,118,FALSE)</f>
        <v>0</v>
      </c>
      <c r="K11" s="10">
        <f>VLOOKUP($A11,'2023_24 vs 2024_25 Detail'!$A$9:$DP$409,119,FALSE)</f>
        <v>2677.7605396317763</v>
      </c>
      <c r="L11" s="11">
        <f t="shared" si="1"/>
        <v>18600.871864484972</v>
      </c>
    </row>
    <row r="12" spans="1:12" x14ac:dyDescent="0.35">
      <c r="A12" s="2" t="s">
        <v>33</v>
      </c>
      <c r="B12" s="2" t="s">
        <v>34</v>
      </c>
      <c r="C12" s="2" t="s">
        <v>1244</v>
      </c>
      <c r="D12" s="10">
        <f>VLOOKUP(A12,'2023_24 vs 2024_25 Detail'!$A$9:$DP$409,5,FALSE)</f>
        <v>53</v>
      </c>
      <c r="E12" s="10">
        <f>VLOOKUP(A12,MSAG!$A$2:$D$401,4,FALSE)</f>
        <v>12273</v>
      </c>
      <c r="F12" s="10">
        <f>VLOOKUP($A12,'2023_24 vs 2024_25 Detail'!$A$9:$DP$409,43,FALSE)</f>
        <v>335407.26846199972</v>
      </c>
      <c r="G12" s="10">
        <f t="shared" si="0"/>
        <v>347680.26846199972</v>
      </c>
      <c r="H12" s="10">
        <f>VLOOKUP($A12,'2023_24 vs 2024_25 Detail'!$A$9:$DP$409,82,FALSE)</f>
        <v>440798.1045099459</v>
      </c>
      <c r="I12" s="10">
        <f>VLOOKUP(A12,'2023_24 vs 2024_25 Detail'!A13:DO417,84,FALSE)+VLOOKUP(A12,'2023_24 vs 2024_25 Detail'!A13:DO417,85,FALSE)+VLOOKUP(A12,'2023_24 vs 2024_25 Detail'!A13:DO417,86,FALSE)+VLOOKUP(A12,'2023_24 vs 2024_25 Detail'!A13:DO417,87,FALSE)+VLOOKUP(A12,'2023_24 vs 2024_25 Detail'!A13:DO417,88,FALSE)+VLOOKUP(A12,'2023_24 vs 2024_25 Detail'!A13:DO417,89,FALSE)+VLOOKUP(A12,'2023_24 vs 2024_25 Detail'!A13:DO417,90,FALSE)+VLOOKUP(A12,'2023_24 vs 2024_25 Detail'!A13:DO417,91,FALSE)+VLOOKUP(A12,'2023_24 vs 2024_25 Detail'!A13:DO417,92,FALSE)+VLOOKUP(A12,'2023_24 vs 2024_25 Detail'!A13:DO417,93,FALSE)+VLOOKUP(A12,'2023_24 vs 2024_25 Detail'!A13:DO417,94,FALSE)+VLOOKUP(A12,'2023_24 vs 2024_25 Detail'!A13:DO417,95,FALSE)+VLOOKUP(A12,'2023_24 vs 2024_25 Detail'!A13:DO417,96,FALSE)+VLOOKUP(A12,'2023_24 vs 2024_25 Detail'!A13:DO417,97,FALSE)+VLOOKUP(A12,'2023_24 vs 2024_25 Detail'!A13:DO417,98,FALSE)+VLOOKUP(A12,'2023_24 vs 2024_25 Detail'!A13:DO417,99,FALSE)+VLOOKUP(A12,'2023_24 vs 2024_25 Detail'!A13:DO417,100,FALSE)+VLOOKUP(A12,'2023_24 vs 2024_25 Detail'!A13:DO417,101,FALSE)+VLOOKUP(A12,'2023_24 vs 2024_25 Detail'!A13:DO417,102,FALSE)+VLOOKUP(A12,'2023_24 vs 2024_25 Detail'!A13:DO417,103,FALSE)+VLOOKUP(A12,'2023_24 vs 2024_25 Detail'!A13:DO417,104,FALSE)+VLOOKUP(A12,'2023_24 vs 2024_25 Detail'!A13:DO417,105,FALSE)+VLOOKUP(A12,'2023_24 vs 2024_25 Detail'!A13:DO417,106,FALSE)+VLOOKUP(A12,'2023_24 vs 2024_25 Detail'!A13:DO417,107,FALSE)+VLOOKUP(A12,'2023_24 vs 2024_25 Detail'!A13:DO417,108,FALSE)+VLOOKUP(A12,'2023_24 vs 2024_25 Detail'!A13:DO417,109,FALSE)+VLOOKUP(A12,'2023_24 vs 2024_25 Detail'!A13:DO417,110,FALSE)+VLOOKUP(A12,'2023_24 vs 2024_25 Detail'!A13:DO417,111,FALSE)+VLOOKUP(A12,'2023_24 vs 2024_25 Detail'!A13:DO417,112,FALSE)+VLOOKUP(A12,'2023_24 vs 2024_25 Detail'!A13:DO417,113,FALSE)+VLOOKUP(A12,'2023_24 vs 2024_25 Detail'!A13:DO417,114,FALSE)+VLOOKUP(A12,'2023_24 vs 2024_25 Detail'!A13:DO417,115,FALSE)+VLOOKUP(A12,'2023_24 vs 2024_25 Detail'!A13:DO417,116,FALSE)+VLOOKUP(A12,'2023_24 vs 2024_25 Detail'!A13:DO417,117,FALSE)</f>
        <v>20652.316944728598</v>
      </c>
      <c r="J12" s="10">
        <f>VLOOKUP($A12,'2023_24 vs 2024_25 Detail'!$A$9:$DP$409,118,FALSE)</f>
        <v>0</v>
      </c>
      <c r="K12" s="10">
        <f>VLOOKUP($A12,'2023_24 vs 2024_25 Detail'!$A$9:$DP$409,119,FALSE)</f>
        <v>84738.519103217695</v>
      </c>
      <c r="L12" s="11">
        <f t="shared" si="1"/>
        <v>93117.836047946184</v>
      </c>
    </row>
    <row r="13" spans="1:12" x14ac:dyDescent="0.35">
      <c r="A13" s="2" t="s">
        <v>36</v>
      </c>
      <c r="B13" s="2" t="s">
        <v>37</v>
      </c>
      <c r="C13" s="2" t="s">
        <v>1245</v>
      </c>
      <c r="D13" s="10">
        <f>VLOOKUP(A13,'2023_24 vs 2024_25 Detail'!$A$9:$DP$409,5,FALSE)</f>
        <v>107</v>
      </c>
      <c r="E13" s="10">
        <f>VLOOKUP(A13,MSAG!$A$2:$D$401,4,FALSE)</f>
        <v>18699</v>
      </c>
      <c r="F13" s="10">
        <f>VLOOKUP($A13,'2023_24 vs 2024_25 Detail'!$A$9:$DP$409,43,FALSE)</f>
        <v>570751.01146781107</v>
      </c>
      <c r="G13" s="10">
        <f t="shared" si="0"/>
        <v>589450.01146781107</v>
      </c>
      <c r="H13" s="10">
        <f>VLOOKUP($A13,'2023_24 vs 2024_25 Detail'!$A$9:$DP$409,82,FALSE)</f>
        <v>628553.13466672227</v>
      </c>
      <c r="I13" s="10">
        <f>VLOOKUP(A13,'2023_24 vs 2024_25 Detail'!A14:DO418,84,FALSE)+VLOOKUP(A13,'2023_24 vs 2024_25 Detail'!A14:DO418,85,FALSE)+VLOOKUP(A13,'2023_24 vs 2024_25 Detail'!A14:DO418,86,FALSE)+VLOOKUP(A13,'2023_24 vs 2024_25 Detail'!A14:DO418,87,FALSE)+VLOOKUP(A13,'2023_24 vs 2024_25 Detail'!A14:DO418,88,FALSE)+VLOOKUP(A13,'2023_24 vs 2024_25 Detail'!A14:DO418,89,FALSE)+VLOOKUP(A13,'2023_24 vs 2024_25 Detail'!A14:DO418,90,FALSE)+VLOOKUP(A13,'2023_24 vs 2024_25 Detail'!A14:DO418,91,FALSE)+VLOOKUP(A13,'2023_24 vs 2024_25 Detail'!A14:DO418,92,FALSE)+VLOOKUP(A13,'2023_24 vs 2024_25 Detail'!A14:DO418,93,FALSE)+VLOOKUP(A13,'2023_24 vs 2024_25 Detail'!A14:DO418,94,FALSE)+VLOOKUP(A13,'2023_24 vs 2024_25 Detail'!A14:DO418,95,FALSE)+VLOOKUP(A13,'2023_24 vs 2024_25 Detail'!A14:DO418,96,FALSE)+VLOOKUP(A13,'2023_24 vs 2024_25 Detail'!A14:DO418,97,FALSE)+VLOOKUP(A13,'2023_24 vs 2024_25 Detail'!A14:DO418,98,FALSE)+VLOOKUP(A13,'2023_24 vs 2024_25 Detail'!A14:DO418,99,FALSE)+VLOOKUP(A13,'2023_24 vs 2024_25 Detail'!A14:DO418,100,FALSE)+VLOOKUP(A13,'2023_24 vs 2024_25 Detail'!A14:DO418,101,FALSE)+VLOOKUP(A13,'2023_24 vs 2024_25 Detail'!A14:DO418,102,FALSE)+VLOOKUP(A13,'2023_24 vs 2024_25 Detail'!A14:DO418,103,FALSE)+VLOOKUP(A13,'2023_24 vs 2024_25 Detail'!A14:DO418,104,FALSE)+VLOOKUP(A13,'2023_24 vs 2024_25 Detail'!A14:DO418,105,FALSE)+VLOOKUP(A13,'2023_24 vs 2024_25 Detail'!A14:DO418,106,FALSE)+VLOOKUP(A13,'2023_24 vs 2024_25 Detail'!A14:DO418,107,FALSE)+VLOOKUP(A13,'2023_24 vs 2024_25 Detail'!A14:DO418,108,FALSE)+VLOOKUP(A13,'2023_24 vs 2024_25 Detail'!A14:DO418,109,FALSE)+VLOOKUP(A13,'2023_24 vs 2024_25 Detail'!A14:DO418,110,FALSE)+VLOOKUP(A13,'2023_24 vs 2024_25 Detail'!A14:DO418,111,FALSE)+VLOOKUP(A13,'2023_24 vs 2024_25 Detail'!A14:DO418,112,FALSE)+VLOOKUP(A13,'2023_24 vs 2024_25 Detail'!A14:DO418,113,FALSE)+VLOOKUP(A13,'2023_24 vs 2024_25 Detail'!A14:DO418,114,FALSE)+VLOOKUP(A13,'2023_24 vs 2024_25 Detail'!A14:DO418,115,FALSE)+VLOOKUP(A13,'2023_24 vs 2024_25 Detail'!A14:DO418,116,FALSE)+VLOOKUP(A13,'2023_24 vs 2024_25 Detail'!A14:DO418,117,FALSE)</f>
        <v>31895.817344259762</v>
      </c>
      <c r="J13" s="10">
        <f>VLOOKUP($A13,'2023_24 vs 2024_25 Detail'!$A$9:$DP$409,118,FALSE)</f>
        <v>0</v>
      </c>
      <c r="K13" s="10">
        <f>VLOOKUP($A13,'2023_24 vs 2024_25 Detail'!$A$9:$DP$409,119,FALSE)</f>
        <v>25906.305854651404</v>
      </c>
      <c r="L13" s="11">
        <f t="shared" si="1"/>
        <v>39103.123198911198</v>
      </c>
    </row>
    <row r="14" spans="1:12" x14ac:dyDescent="0.35">
      <c r="A14" s="2" t="s">
        <v>39</v>
      </c>
      <c r="B14" s="2" t="s">
        <v>40</v>
      </c>
      <c r="C14" s="2" t="s">
        <v>1246</v>
      </c>
      <c r="D14" s="10">
        <f>VLOOKUP(A14,'2023_24 vs 2024_25 Detail'!$A$9:$DP$409,5,FALSE)</f>
        <v>109</v>
      </c>
      <c r="E14" s="10">
        <f>VLOOKUP(A14,MSAG!$A$2:$D$401,4,FALSE)</f>
        <v>19249</v>
      </c>
      <c r="F14" s="10">
        <f>VLOOKUP($A14,'2023_24 vs 2024_25 Detail'!$A$9:$DP$409,43,FALSE)</f>
        <v>557982.69569762622</v>
      </c>
      <c r="G14" s="10">
        <f t="shared" si="0"/>
        <v>577231.69569762622</v>
      </c>
      <c r="H14" s="10">
        <f>VLOOKUP($A14,'2023_24 vs 2024_25 Detail'!$A$9:$DP$409,82,FALSE)</f>
        <v>622642.55599798739</v>
      </c>
      <c r="I14" s="10">
        <f>VLOOKUP(A14,'2023_24 vs 2024_25 Detail'!A15:DO419,84,FALSE)+VLOOKUP(A14,'2023_24 vs 2024_25 Detail'!A15:DO419,85,FALSE)+VLOOKUP(A14,'2023_24 vs 2024_25 Detail'!A15:DO419,86,FALSE)+VLOOKUP(A14,'2023_24 vs 2024_25 Detail'!A15:DO419,87,FALSE)+VLOOKUP(A14,'2023_24 vs 2024_25 Detail'!A15:DO419,88,FALSE)+VLOOKUP(A14,'2023_24 vs 2024_25 Detail'!A15:DO419,89,FALSE)+VLOOKUP(A14,'2023_24 vs 2024_25 Detail'!A15:DO419,90,FALSE)+VLOOKUP(A14,'2023_24 vs 2024_25 Detail'!A15:DO419,91,FALSE)+VLOOKUP(A14,'2023_24 vs 2024_25 Detail'!A15:DO419,92,FALSE)+VLOOKUP(A14,'2023_24 vs 2024_25 Detail'!A15:DO419,93,FALSE)+VLOOKUP(A14,'2023_24 vs 2024_25 Detail'!A15:DO419,94,FALSE)+VLOOKUP(A14,'2023_24 vs 2024_25 Detail'!A15:DO419,95,FALSE)+VLOOKUP(A14,'2023_24 vs 2024_25 Detail'!A15:DO419,96,FALSE)+VLOOKUP(A14,'2023_24 vs 2024_25 Detail'!A15:DO419,97,FALSE)+VLOOKUP(A14,'2023_24 vs 2024_25 Detail'!A15:DO419,98,FALSE)+VLOOKUP(A14,'2023_24 vs 2024_25 Detail'!A15:DO419,99,FALSE)+VLOOKUP(A14,'2023_24 vs 2024_25 Detail'!A15:DO419,100,FALSE)+VLOOKUP(A14,'2023_24 vs 2024_25 Detail'!A15:DO419,101,FALSE)+VLOOKUP(A14,'2023_24 vs 2024_25 Detail'!A15:DO419,102,FALSE)+VLOOKUP(A14,'2023_24 vs 2024_25 Detail'!A15:DO419,103,FALSE)+VLOOKUP(A14,'2023_24 vs 2024_25 Detail'!A15:DO419,104,FALSE)+VLOOKUP(A14,'2023_24 vs 2024_25 Detail'!A15:DO419,105,FALSE)+VLOOKUP(A14,'2023_24 vs 2024_25 Detail'!A15:DO419,106,FALSE)+VLOOKUP(A14,'2023_24 vs 2024_25 Detail'!A15:DO419,107,FALSE)+VLOOKUP(A14,'2023_24 vs 2024_25 Detail'!A15:DO419,108,FALSE)+VLOOKUP(A14,'2023_24 vs 2024_25 Detail'!A15:DO419,109,FALSE)+VLOOKUP(A14,'2023_24 vs 2024_25 Detail'!A15:DO419,110,FALSE)+VLOOKUP(A14,'2023_24 vs 2024_25 Detail'!A15:DO419,111,FALSE)+VLOOKUP(A14,'2023_24 vs 2024_25 Detail'!A15:DO419,112,FALSE)+VLOOKUP(A14,'2023_24 vs 2024_25 Detail'!A15:DO419,113,FALSE)+VLOOKUP(A14,'2023_24 vs 2024_25 Detail'!A15:DO419,114,FALSE)+VLOOKUP(A14,'2023_24 vs 2024_25 Detail'!A15:DO419,115,FALSE)+VLOOKUP(A14,'2023_24 vs 2024_25 Detail'!A15:DO419,116,FALSE)+VLOOKUP(A14,'2023_24 vs 2024_25 Detail'!A15:DO419,117,FALSE)</f>
        <v>32449.573322044751</v>
      </c>
      <c r="J14" s="10">
        <f>VLOOKUP($A14,'2023_24 vs 2024_25 Detail'!$A$9:$DP$409,118,FALSE)</f>
        <v>0</v>
      </c>
      <c r="K14" s="10">
        <f>VLOOKUP($A14,'2023_24 vs 2024_25 Detail'!$A$9:$DP$409,119,FALSE)</f>
        <v>32210.286978316388</v>
      </c>
      <c r="L14" s="11">
        <f t="shared" si="1"/>
        <v>45410.860300361179</v>
      </c>
    </row>
    <row r="15" spans="1:12" x14ac:dyDescent="0.35">
      <c r="A15" s="2" t="s">
        <v>42</v>
      </c>
      <c r="B15" s="2" t="s">
        <v>43</v>
      </c>
      <c r="C15" s="2" t="s">
        <v>44</v>
      </c>
      <c r="D15" s="10">
        <f>VLOOKUP(A15,'2023_24 vs 2024_25 Detail'!$A$9:$DP$409,5,FALSE)</f>
        <v>85</v>
      </c>
      <c r="E15" s="10">
        <f>VLOOKUP(A15,MSAG!$A$2:$D$401,4,FALSE)</f>
        <v>15873</v>
      </c>
      <c r="F15" s="10">
        <f>VLOOKUP($A15,'2023_24 vs 2024_25 Detail'!$A$9:$DP$409,43,FALSE)</f>
        <v>447255.98956642428</v>
      </c>
      <c r="G15" s="10">
        <f t="shared" si="0"/>
        <v>463128.98956642428</v>
      </c>
      <c r="H15" s="10">
        <f>VLOOKUP($A15,'2023_24 vs 2024_25 Detail'!$A$9:$DP$409,82,FALSE)</f>
        <v>538453.54069978709</v>
      </c>
      <c r="I15" s="10">
        <f>VLOOKUP(A15,'2023_24 vs 2024_25 Detail'!A16:DO420,84,FALSE)+VLOOKUP(A15,'2023_24 vs 2024_25 Detail'!A16:DO420,85,FALSE)+VLOOKUP(A15,'2023_24 vs 2024_25 Detail'!A16:DO420,86,FALSE)+VLOOKUP(A15,'2023_24 vs 2024_25 Detail'!A16:DO420,87,FALSE)+VLOOKUP(A15,'2023_24 vs 2024_25 Detail'!A16:DO420,88,FALSE)+VLOOKUP(A15,'2023_24 vs 2024_25 Detail'!A16:DO420,89,FALSE)+VLOOKUP(A15,'2023_24 vs 2024_25 Detail'!A16:DO420,90,FALSE)+VLOOKUP(A15,'2023_24 vs 2024_25 Detail'!A16:DO420,91,FALSE)+VLOOKUP(A15,'2023_24 vs 2024_25 Detail'!A16:DO420,92,FALSE)+VLOOKUP(A15,'2023_24 vs 2024_25 Detail'!A16:DO420,93,FALSE)+VLOOKUP(A15,'2023_24 vs 2024_25 Detail'!A16:DO420,94,FALSE)+VLOOKUP(A15,'2023_24 vs 2024_25 Detail'!A16:DO420,95,FALSE)+VLOOKUP(A15,'2023_24 vs 2024_25 Detail'!A16:DO420,96,FALSE)+VLOOKUP(A15,'2023_24 vs 2024_25 Detail'!A16:DO420,97,FALSE)+VLOOKUP(A15,'2023_24 vs 2024_25 Detail'!A16:DO420,98,FALSE)+VLOOKUP(A15,'2023_24 vs 2024_25 Detail'!A16:DO420,99,FALSE)+VLOOKUP(A15,'2023_24 vs 2024_25 Detail'!A16:DO420,100,FALSE)+VLOOKUP(A15,'2023_24 vs 2024_25 Detail'!A16:DO420,101,FALSE)+VLOOKUP(A15,'2023_24 vs 2024_25 Detail'!A16:DO420,102,FALSE)+VLOOKUP(A15,'2023_24 vs 2024_25 Detail'!A16:DO420,103,FALSE)+VLOOKUP(A15,'2023_24 vs 2024_25 Detail'!A16:DO420,104,FALSE)+VLOOKUP(A15,'2023_24 vs 2024_25 Detail'!A16:DO420,105,FALSE)+VLOOKUP(A15,'2023_24 vs 2024_25 Detail'!A16:DO420,106,FALSE)+VLOOKUP(A15,'2023_24 vs 2024_25 Detail'!A16:DO420,107,FALSE)+VLOOKUP(A15,'2023_24 vs 2024_25 Detail'!A16:DO420,108,FALSE)+VLOOKUP(A15,'2023_24 vs 2024_25 Detail'!A16:DO420,109,FALSE)+VLOOKUP(A15,'2023_24 vs 2024_25 Detail'!A16:DO420,110,FALSE)+VLOOKUP(A15,'2023_24 vs 2024_25 Detail'!A16:DO420,111,FALSE)+VLOOKUP(A15,'2023_24 vs 2024_25 Detail'!A16:DO420,112,FALSE)+VLOOKUP(A15,'2023_24 vs 2024_25 Detail'!A16:DO420,113,FALSE)+VLOOKUP(A15,'2023_24 vs 2024_25 Detail'!A16:DO420,114,FALSE)+VLOOKUP(A15,'2023_24 vs 2024_25 Detail'!A16:DO420,115,FALSE)+VLOOKUP(A15,'2023_24 vs 2024_25 Detail'!A16:DO420,116,FALSE)+VLOOKUP(A15,'2023_24 vs 2024_25 Detail'!A16:DO420,117,FALSE)</f>
        <v>26941.240507530816</v>
      </c>
      <c r="J15" s="10">
        <f>VLOOKUP($A15,'2023_24 vs 2024_25 Detail'!$A$9:$DP$409,118,FALSE)</f>
        <v>0</v>
      </c>
      <c r="K15" s="10">
        <f>VLOOKUP($A15,'2023_24 vs 2024_25 Detail'!$A$9:$DP$409,119,FALSE)</f>
        <v>64256.310625832055</v>
      </c>
      <c r="L15" s="11">
        <f t="shared" si="1"/>
        <v>75324.551133362809</v>
      </c>
    </row>
    <row r="16" spans="1:12" x14ac:dyDescent="0.35">
      <c r="A16" s="2" t="s">
        <v>45</v>
      </c>
      <c r="B16" s="2" t="s">
        <v>46</v>
      </c>
      <c r="C16" s="2" t="s">
        <v>47</v>
      </c>
      <c r="D16" s="10">
        <f>VLOOKUP(A16,'2023_24 vs 2024_25 Detail'!$A$9:$DP$409,5,FALSE)</f>
        <v>487</v>
      </c>
      <c r="E16" s="10">
        <f>VLOOKUP(A16,MSAG!$A$2:$D$401,4,FALSE)</f>
        <v>71511</v>
      </c>
      <c r="F16" s="10">
        <f>VLOOKUP($A16,'2023_24 vs 2024_25 Detail'!$A$9:$DP$409,43,FALSE)</f>
        <v>2209060.0283333333</v>
      </c>
      <c r="G16" s="10">
        <f t="shared" si="0"/>
        <v>2280571.0283333333</v>
      </c>
      <c r="H16" s="10">
        <f>VLOOKUP($A16,'2023_24 vs 2024_25 Detail'!$A$9:$DP$409,82,FALSE)</f>
        <v>2301881.25</v>
      </c>
      <c r="I16" s="10">
        <f>VLOOKUP(A16,'2023_24 vs 2024_25 Detail'!A17:DO421,84,FALSE)+VLOOKUP(A16,'2023_24 vs 2024_25 Detail'!A17:DO421,85,FALSE)+VLOOKUP(A16,'2023_24 vs 2024_25 Detail'!A17:DO421,86,FALSE)+VLOOKUP(A16,'2023_24 vs 2024_25 Detail'!A17:DO421,87,FALSE)+VLOOKUP(A16,'2023_24 vs 2024_25 Detail'!A17:DO421,88,FALSE)+VLOOKUP(A16,'2023_24 vs 2024_25 Detail'!A17:DO421,89,FALSE)+VLOOKUP(A16,'2023_24 vs 2024_25 Detail'!A17:DO421,90,FALSE)+VLOOKUP(A16,'2023_24 vs 2024_25 Detail'!A17:DO421,91,FALSE)+VLOOKUP(A16,'2023_24 vs 2024_25 Detail'!A17:DO421,92,FALSE)+VLOOKUP(A16,'2023_24 vs 2024_25 Detail'!A17:DO421,93,FALSE)+VLOOKUP(A16,'2023_24 vs 2024_25 Detail'!A17:DO421,94,FALSE)+VLOOKUP(A16,'2023_24 vs 2024_25 Detail'!A17:DO421,95,FALSE)+VLOOKUP(A16,'2023_24 vs 2024_25 Detail'!A17:DO421,96,FALSE)+VLOOKUP(A16,'2023_24 vs 2024_25 Detail'!A17:DO421,97,FALSE)+VLOOKUP(A16,'2023_24 vs 2024_25 Detail'!A17:DO421,98,FALSE)+VLOOKUP(A16,'2023_24 vs 2024_25 Detail'!A17:DO421,99,FALSE)+VLOOKUP(A16,'2023_24 vs 2024_25 Detail'!A17:DO421,100,FALSE)+VLOOKUP(A16,'2023_24 vs 2024_25 Detail'!A17:DO421,101,FALSE)+VLOOKUP(A16,'2023_24 vs 2024_25 Detail'!A17:DO421,102,FALSE)+VLOOKUP(A16,'2023_24 vs 2024_25 Detail'!A17:DO421,103,FALSE)+VLOOKUP(A16,'2023_24 vs 2024_25 Detail'!A17:DO421,104,FALSE)+VLOOKUP(A16,'2023_24 vs 2024_25 Detail'!A17:DO421,105,FALSE)+VLOOKUP(A16,'2023_24 vs 2024_25 Detail'!A17:DO421,106,FALSE)+VLOOKUP(A16,'2023_24 vs 2024_25 Detail'!A17:DO421,107,FALSE)+VLOOKUP(A16,'2023_24 vs 2024_25 Detail'!A17:DO421,108,FALSE)+VLOOKUP(A16,'2023_24 vs 2024_25 Detail'!A17:DO421,109,FALSE)+VLOOKUP(A16,'2023_24 vs 2024_25 Detail'!A17:DO421,110,FALSE)+VLOOKUP(A16,'2023_24 vs 2024_25 Detail'!A17:DO421,111,FALSE)+VLOOKUP(A16,'2023_24 vs 2024_25 Detail'!A17:DO421,112,FALSE)+VLOOKUP(A16,'2023_24 vs 2024_25 Detail'!A17:DO421,113,FALSE)+VLOOKUP(A16,'2023_24 vs 2024_25 Detail'!A17:DO421,114,FALSE)+VLOOKUP(A16,'2023_24 vs 2024_25 Detail'!A17:DO421,115,FALSE)+VLOOKUP(A16,'2023_24 vs 2024_25 Detail'!A17:DO421,116,FALSE)+VLOOKUP(A16,'2023_24 vs 2024_25 Detail'!A17:DO421,117,FALSE)</f>
        <v>122861.29661278069</v>
      </c>
      <c r="J16" s="10">
        <f>VLOOKUP($A16,'2023_24 vs 2024_25 Detail'!$A$9:$DP$409,118,FALSE)</f>
        <v>-23026.296612780541</v>
      </c>
      <c r="K16" s="10">
        <f>VLOOKUP($A16,'2023_24 vs 2024_25 Detail'!$A$9:$DP$409,119,FALSE)</f>
        <v>-7013.7783333331108</v>
      </c>
      <c r="L16" s="11">
        <f t="shared" si="1"/>
        <v>21310.221666666679</v>
      </c>
    </row>
    <row r="17" spans="1:12" x14ac:dyDescent="0.35">
      <c r="A17" s="2" t="s">
        <v>48</v>
      </c>
      <c r="B17" s="2" t="s">
        <v>49</v>
      </c>
      <c r="C17" s="2" t="s">
        <v>50</v>
      </c>
      <c r="D17" s="10">
        <f>VLOOKUP(A17,'2023_24 vs 2024_25 Detail'!$A$9:$DP$409,5,FALSE)</f>
        <v>370</v>
      </c>
      <c r="E17" s="10">
        <f>VLOOKUP(A17,MSAG!$A$2:$D$401,4,FALSE)</f>
        <v>54676</v>
      </c>
      <c r="F17" s="10">
        <f>VLOOKUP($A17,'2023_24 vs 2024_25 Detail'!$A$9:$DP$409,43,FALSE)</f>
        <v>1682669.4000000001</v>
      </c>
      <c r="G17" s="10">
        <f t="shared" si="0"/>
        <v>1737345.4000000001</v>
      </c>
      <c r="H17" s="10">
        <f>VLOOKUP($A17,'2023_24 vs 2024_25 Detail'!$A$9:$DP$409,82,FALSE)</f>
        <v>1758519.4000000004</v>
      </c>
      <c r="I17" s="10">
        <f>VLOOKUP(A17,'2023_24 vs 2024_25 Detail'!A18:DO422,84,FALSE)+VLOOKUP(A17,'2023_24 vs 2024_25 Detail'!A18:DO422,85,FALSE)+VLOOKUP(A17,'2023_24 vs 2024_25 Detail'!A18:DO422,86,FALSE)+VLOOKUP(A17,'2023_24 vs 2024_25 Detail'!A18:DO422,87,FALSE)+VLOOKUP(A17,'2023_24 vs 2024_25 Detail'!A18:DO422,88,FALSE)+VLOOKUP(A17,'2023_24 vs 2024_25 Detail'!A18:DO422,89,FALSE)+VLOOKUP(A17,'2023_24 vs 2024_25 Detail'!A18:DO422,90,FALSE)+VLOOKUP(A17,'2023_24 vs 2024_25 Detail'!A18:DO422,91,FALSE)+VLOOKUP(A17,'2023_24 vs 2024_25 Detail'!A18:DO422,92,FALSE)+VLOOKUP(A17,'2023_24 vs 2024_25 Detail'!A18:DO422,93,FALSE)+VLOOKUP(A17,'2023_24 vs 2024_25 Detail'!A18:DO422,94,FALSE)+VLOOKUP(A17,'2023_24 vs 2024_25 Detail'!A18:DO422,95,FALSE)+VLOOKUP(A17,'2023_24 vs 2024_25 Detail'!A18:DO422,96,FALSE)+VLOOKUP(A17,'2023_24 vs 2024_25 Detail'!A18:DO422,97,FALSE)+VLOOKUP(A17,'2023_24 vs 2024_25 Detail'!A18:DO422,98,FALSE)+VLOOKUP(A17,'2023_24 vs 2024_25 Detail'!A18:DO422,99,FALSE)+VLOOKUP(A17,'2023_24 vs 2024_25 Detail'!A18:DO422,100,FALSE)+VLOOKUP(A17,'2023_24 vs 2024_25 Detail'!A18:DO422,101,FALSE)+VLOOKUP(A17,'2023_24 vs 2024_25 Detail'!A18:DO422,102,FALSE)+VLOOKUP(A17,'2023_24 vs 2024_25 Detail'!A18:DO422,103,FALSE)+VLOOKUP(A17,'2023_24 vs 2024_25 Detail'!A18:DO422,104,FALSE)+VLOOKUP(A17,'2023_24 vs 2024_25 Detail'!A18:DO422,105,FALSE)+VLOOKUP(A17,'2023_24 vs 2024_25 Detail'!A18:DO422,106,FALSE)+VLOOKUP(A17,'2023_24 vs 2024_25 Detail'!A18:DO422,107,FALSE)+VLOOKUP(A17,'2023_24 vs 2024_25 Detail'!A18:DO422,108,FALSE)+VLOOKUP(A17,'2023_24 vs 2024_25 Detail'!A18:DO422,109,FALSE)+VLOOKUP(A17,'2023_24 vs 2024_25 Detail'!A18:DO422,110,FALSE)+VLOOKUP(A17,'2023_24 vs 2024_25 Detail'!A18:DO422,111,FALSE)+VLOOKUP(A17,'2023_24 vs 2024_25 Detail'!A18:DO422,112,FALSE)+VLOOKUP(A17,'2023_24 vs 2024_25 Detail'!A18:DO422,113,FALSE)+VLOOKUP(A17,'2023_24 vs 2024_25 Detail'!A18:DO422,114,FALSE)+VLOOKUP(A17,'2023_24 vs 2024_25 Detail'!A18:DO422,115,FALSE)+VLOOKUP(A17,'2023_24 vs 2024_25 Detail'!A18:DO422,116,FALSE)+VLOOKUP(A17,'2023_24 vs 2024_25 Detail'!A18:DO422,117,FALSE)</f>
        <v>94074.152012732797</v>
      </c>
      <c r="J17" s="10">
        <f>VLOOKUP($A17,'2023_24 vs 2024_25 Detail'!$A$9:$DP$409,118,FALSE)</f>
        <v>-18224.152012732811</v>
      </c>
      <c r="K17" s="10">
        <f>VLOOKUP($A17,'2023_24 vs 2024_25 Detail'!$A$9:$DP$409,119,FALSE)</f>
        <v>0</v>
      </c>
      <c r="L17" s="11">
        <f t="shared" si="1"/>
        <v>21174.000000000233</v>
      </c>
    </row>
    <row r="18" spans="1:12" x14ac:dyDescent="0.35">
      <c r="A18" s="2" t="s">
        <v>51</v>
      </c>
      <c r="B18" s="2" t="s">
        <v>52</v>
      </c>
      <c r="C18" s="2" t="s">
        <v>53</v>
      </c>
      <c r="D18" s="10">
        <f>VLOOKUP(A18,'2023_24 vs 2024_25 Detail'!$A$9:$DP$409,5,FALSE)</f>
        <v>143</v>
      </c>
      <c r="E18" s="10">
        <f>VLOOKUP(A18,MSAG!$A$2:$D$401,4,FALSE)</f>
        <v>23711</v>
      </c>
      <c r="F18" s="10">
        <f>VLOOKUP($A18,'2023_24 vs 2024_25 Detail'!$A$9:$DP$409,43,FALSE)</f>
        <v>709476.36267249985</v>
      </c>
      <c r="G18" s="10">
        <f t="shared" si="0"/>
        <v>733187.36267249985</v>
      </c>
      <c r="H18" s="10">
        <f>VLOOKUP($A18,'2023_24 vs 2024_25 Detail'!$A$9:$DP$409,82,FALSE)</f>
        <v>736263.23476349993</v>
      </c>
      <c r="I18" s="10">
        <f>VLOOKUP(A18,'2023_24 vs 2024_25 Detail'!A19:DO423,84,FALSE)+VLOOKUP(A18,'2023_24 vs 2024_25 Detail'!A19:DO423,85,FALSE)+VLOOKUP(A18,'2023_24 vs 2024_25 Detail'!A19:DO423,86,FALSE)+VLOOKUP(A18,'2023_24 vs 2024_25 Detail'!A19:DO423,87,FALSE)+VLOOKUP(A18,'2023_24 vs 2024_25 Detail'!A19:DO423,88,FALSE)+VLOOKUP(A18,'2023_24 vs 2024_25 Detail'!A19:DO423,89,FALSE)+VLOOKUP(A18,'2023_24 vs 2024_25 Detail'!A19:DO423,90,FALSE)+VLOOKUP(A18,'2023_24 vs 2024_25 Detail'!A19:DO423,91,FALSE)+VLOOKUP(A18,'2023_24 vs 2024_25 Detail'!A19:DO423,92,FALSE)+VLOOKUP(A18,'2023_24 vs 2024_25 Detail'!A19:DO423,93,FALSE)+VLOOKUP(A18,'2023_24 vs 2024_25 Detail'!A19:DO423,94,FALSE)+VLOOKUP(A18,'2023_24 vs 2024_25 Detail'!A19:DO423,95,FALSE)+VLOOKUP(A18,'2023_24 vs 2024_25 Detail'!A19:DO423,96,FALSE)+VLOOKUP(A18,'2023_24 vs 2024_25 Detail'!A19:DO423,97,FALSE)+VLOOKUP(A18,'2023_24 vs 2024_25 Detail'!A19:DO423,98,FALSE)+VLOOKUP(A18,'2023_24 vs 2024_25 Detail'!A19:DO423,99,FALSE)+VLOOKUP(A18,'2023_24 vs 2024_25 Detail'!A19:DO423,100,FALSE)+VLOOKUP(A18,'2023_24 vs 2024_25 Detail'!A19:DO423,101,FALSE)+VLOOKUP(A18,'2023_24 vs 2024_25 Detail'!A19:DO423,102,FALSE)+VLOOKUP(A18,'2023_24 vs 2024_25 Detail'!A19:DO423,103,FALSE)+VLOOKUP(A18,'2023_24 vs 2024_25 Detail'!A19:DO423,104,FALSE)+VLOOKUP(A18,'2023_24 vs 2024_25 Detail'!A19:DO423,105,FALSE)+VLOOKUP(A18,'2023_24 vs 2024_25 Detail'!A19:DO423,106,FALSE)+VLOOKUP(A18,'2023_24 vs 2024_25 Detail'!A19:DO423,107,FALSE)+VLOOKUP(A18,'2023_24 vs 2024_25 Detail'!A19:DO423,108,FALSE)+VLOOKUP(A18,'2023_24 vs 2024_25 Detail'!A19:DO423,109,FALSE)+VLOOKUP(A18,'2023_24 vs 2024_25 Detail'!A19:DO423,110,FALSE)+VLOOKUP(A18,'2023_24 vs 2024_25 Detail'!A19:DO423,111,FALSE)+VLOOKUP(A18,'2023_24 vs 2024_25 Detail'!A19:DO423,112,FALSE)+VLOOKUP(A18,'2023_24 vs 2024_25 Detail'!A19:DO423,113,FALSE)+VLOOKUP(A18,'2023_24 vs 2024_25 Detail'!A19:DO423,114,FALSE)+VLOOKUP(A18,'2023_24 vs 2024_25 Detail'!A19:DO423,115,FALSE)+VLOOKUP(A18,'2023_24 vs 2024_25 Detail'!A19:DO423,116,FALSE)+VLOOKUP(A18,'2023_24 vs 2024_25 Detail'!A19:DO423,117,FALSE)</f>
        <v>39990.273599612796</v>
      </c>
      <c r="J18" s="10">
        <f>VLOOKUP($A18,'2023_24 vs 2024_25 Detail'!$A$9:$DP$409,118,FALSE)</f>
        <v>0</v>
      </c>
      <c r="K18" s="10">
        <f>VLOOKUP($A18,'2023_24 vs 2024_25 Detail'!$A$9:$DP$409,119,FALSE)</f>
        <v>-13203.401508612831</v>
      </c>
      <c r="L18" s="11">
        <f t="shared" si="1"/>
        <v>3075.8720910000848</v>
      </c>
    </row>
    <row r="19" spans="1:12" x14ac:dyDescent="0.35">
      <c r="A19" s="2" t="s">
        <v>54</v>
      </c>
      <c r="B19" s="2" t="s">
        <v>55</v>
      </c>
      <c r="C19" s="2" t="s">
        <v>1247</v>
      </c>
      <c r="D19" s="10">
        <f>VLOOKUP(A19,'2023_24 vs 2024_25 Detail'!$A$9:$DP$409,5,FALSE)</f>
        <v>134</v>
      </c>
      <c r="E19" s="10">
        <f>VLOOKUP(A19,MSAG!$A$2:$D$401,4,FALSE)</f>
        <v>22848</v>
      </c>
      <c r="F19" s="10">
        <f>VLOOKUP($A19,'2023_24 vs 2024_25 Detail'!$A$9:$DP$409,43,FALSE)</f>
        <v>645986.68803567812</v>
      </c>
      <c r="G19" s="10">
        <f t="shared" si="0"/>
        <v>668834.68803567812</v>
      </c>
      <c r="H19" s="10">
        <f>VLOOKUP($A19,'2023_24 vs 2024_25 Detail'!$A$9:$DP$409,82,FALSE)</f>
        <v>710662.65328027355</v>
      </c>
      <c r="I19" s="10">
        <f>VLOOKUP(A19,'2023_24 vs 2024_25 Detail'!A20:DO424,84,FALSE)+VLOOKUP(A19,'2023_24 vs 2024_25 Detail'!A20:DO424,85,FALSE)+VLOOKUP(A19,'2023_24 vs 2024_25 Detail'!A20:DO424,86,FALSE)+VLOOKUP(A19,'2023_24 vs 2024_25 Detail'!A20:DO424,87,FALSE)+VLOOKUP(A19,'2023_24 vs 2024_25 Detail'!A20:DO424,88,FALSE)+VLOOKUP(A19,'2023_24 vs 2024_25 Detail'!A20:DO424,89,FALSE)+VLOOKUP(A19,'2023_24 vs 2024_25 Detail'!A20:DO424,90,FALSE)+VLOOKUP(A19,'2023_24 vs 2024_25 Detail'!A20:DO424,91,FALSE)+VLOOKUP(A19,'2023_24 vs 2024_25 Detail'!A20:DO424,92,FALSE)+VLOOKUP(A19,'2023_24 vs 2024_25 Detail'!A20:DO424,93,FALSE)+VLOOKUP(A19,'2023_24 vs 2024_25 Detail'!A20:DO424,94,FALSE)+VLOOKUP(A19,'2023_24 vs 2024_25 Detail'!A20:DO424,95,FALSE)+VLOOKUP(A19,'2023_24 vs 2024_25 Detail'!A20:DO424,96,FALSE)+VLOOKUP(A19,'2023_24 vs 2024_25 Detail'!A20:DO424,97,FALSE)+VLOOKUP(A19,'2023_24 vs 2024_25 Detail'!A20:DO424,98,FALSE)+VLOOKUP(A19,'2023_24 vs 2024_25 Detail'!A20:DO424,99,FALSE)+VLOOKUP(A19,'2023_24 vs 2024_25 Detail'!A20:DO424,100,FALSE)+VLOOKUP(A19,'2023_24 vs 2024_25 Detail'!A20:DO424,101,FALSE)+VLOOKUP(A19,'2023_24 vs 2024_25 Detail'!A20:DO424,102,FALSE)+VLOOKUP(A19,'2023_24 vs 2024_25 Detail'!A20:DO424,103,FALSE)+VLOOKUP(A19,'2023_24 vs 2024_25 Detail'!A20:DO424,104,FALSE)+VLOOKUP(A19,'2023_24 vs 2024_25 Detail'!A20:DO424,105,FALSE)+VLOOKUP(A19,'2023_24 vs 2024_25 Detail'!A20:DO424,106,FALSE)+VLOOKUP(A19,'2023_24 vs 2024_25 Detail'!A20:DO424,107,FALSE)+VLOOKUP(A19,'2023_24 vs 2024_25 Detail'!A20:DO424,108,FALSE)+VLOOKUP(A19,'2023_24 vs 2024_25 Detail'!A20:DO424,109,FALSE)+VLOOKUP(A19,'2023_24 vs 2024_25 Detail'!A20:DO424,110,FALSE)+VLOOKUP(A19,'2023_24 vs 2024_25 Detail'!A20:DO424,111,FALSE)+VLOOKUP(A19,'2023_24 vs 2024_25 Detail'!A20:DO424,112,FALSE)+VLOOKUP(A19,'2023_24 vs 2024_25 Detail'!A20:DO424,113,FALSE)+VLOOKUP(A19,'2023_24 vs 2024_25 Detail'!A20:DO424,114,FALSE)+VLOOKUP(A19,'2023_24 vs 2024_25 Detail'!A20:DO424,115,FALSE)+VLOOKUP(A19,'2023_24 vs 2024_25 Detail'!A20:DO424,116,FALSE)+VLOOKUP(A19,'2023_24 vs 2024_25 Detail'!A20:DO424,117,FALSE)</f>
        <v>38570.23751940408</v>
      </c>
      <c r="J19" s="10">
        <f>VLOOKUP($A19,'2023_24 vs 2024_25 Detail'!$A$9:$DP$409,118,FALSE)</f>
        <v>0</v>
      </c>
      <c r="K19" s="10">
        <f>VLOOKUP($A19,'2023_24 vs 2024_25 Detail'!$A$9:$DP$409,119,FALSE)</f>
        <v>26105.727725191377</v>
      </c>
      <c r="L19" s="11">
        <f t="shared" si="1"/>
        <v>41827.965244595427</v>
      </c>
    </row>
    <row r="20" spans="1:12" x14ac:dyDescent="0.35">
      <c r="A20" s="2" t="s">
        <v>57</v>
      </c>
      <c r="B20" s="2" t="s">
        <v>58</v>
      </c>
      <c r="C20" s="2" t="s">
        <v>1248</v>
      </c>
      <c r="D20" s="10">
        <f>VLOOKUP(A20,'2023_24 vs 2024_25 Detail'!$A$9:$DP$409,5,FALSE)</f>
        <v>245</v>
      </c>
      <c r="E20" s="10">
        <f>VLOOKUP(A20,MSAG!$A$2:$D$401,4,FALSE)</f>
        <v>39281</v>
      </c>
      <c r="F20" s="10">
        <f>VLOOKUP($A20,'2023_24 vs 2024_25 Detail'!$A$9:$DP$409,43,FALSE)</f>
        <v>1112578.5333348478</v>
      </c>
      <c r="G20" s="10">
        <f t="shared" si="0"/>
        <v>1151859.5333348478</v>
      </c>
      <c r="H20" s="10">
        <f>VLOOKUP($A20,'2023_24 vs 2024_25 Detail'!$A$9:$DP$409,82,FALSE)</f>
        <v>1189324.1679710734</v>
      </c>
      <c r="I20" s="10">
        <f>VLOOKUP(A20,'2023_24 vs 2024_25 Detail'!A21:DO425,84,FALSE)+VLOOKUP(A20,'2023_24 vs 2024_25 Detail'!A21:DO425,85,FALSE)+VLOOKUP(A20,'2023_24 vs 2024_25 Detail'!A21:DO425,86,FALSE)+VLOOKUP(A20,'2023_24 vs 2024_25 Detail'!A21:DO425,87,FALSE)+VLOOKUP(A20,'2023_24 vs 2024_25 Detail'!A21:DO425,88,FALSE)+VLOOKUP(A20,'2023_24 vs 2024_25 Detail'!A21:DO425,89,FALSE)+VLOOKUP(A20,'2023_24 vs 2024_25 Detail'!A21:DO425,90,FALSE)+VLOOKUP(A20,'2023_24 vs 2024_25 Detail'!A21:DO425,91,FALSE)+VLOOKUP(A20,'2023_24 vs 2024_25 Detail'!A21:DO425,92,FALSE)+VLOOKUP(A20,'2023_24 vs 2024_25 Detail'!A21:DO425,93,FALSE)+VLOOKUP(A20,'2023_24 vs 2024_25 Detail'!A21:DO425,94,FALSE)+VLOOKUP(A20,'2023_24 vs 2024_25 Detail'!A21:DO425,95,FALSE)+VLOOKUP(A20,'2023_24 vs 2024_25 Detail'!A21:DO425,96,FALSE)+VLOOKUP(A20,'2023_24 vs 2024_25 Detail'!A21:DO425,97,FALSE)+VLOOKUP(A20,'2023_24 vs 2024_25 Detail'!A21:DO425,98,FALSE)+VLOOKUP(A20,'2023_24 vs 2024_25 Detail'!A21:DO425,99,FALSE)+VLOOKUP(A20,'2023_24 vs 2024_25 Detail'!A21:DO425,100,FALSE)+VLOOKUP(A20,'2023_24 vs 2024_25 Detail'!A21:DO425,101,FALSE)+VLOOKUP(A20,'2023_24 vs 2024_25 Detail'!A21:DO425,102,FALSE)+VLOOKUP(A20,'2023_24 vs 2024_25 Detail'!A21:DO425,103,FALSE)+VLOOKUP(A20,'2023_24 vs 2024_25 Detail'!A21:DO425,104,FALSE)+VLOOKUP(A20,'2023_24 vs 2024_25 Detail'!A21:DO425,105,FALSE)+VLOOKUP(A20,'2023_24 vs 2024_25 Detail'!A21:DO425,106,FALSE)+VLOOKUP(A20,'2023_24 vs 2024_25 Detail'!A21:DO425,107,FALSE)+VLOOKUP(A20,'2023_24 vs 2024_25 Detail'!A21:DO425,108,FALSE)+VLOOKUP(A20,'2023_24 vs 2024_25 Detail'!A21:DO425,109,FALSE)+VLOOKUP(A20,'2023_24 vs 2024_25 Detail'!A21:DO425,110,FALSE)+VLOOKUP(A20,'2023_24 vs 2024_25 Detail'!A21:DO425,111,FALSE)+VLOOKUP(A20,'2023_24 vs 2024_25 Detail'!A21:DO425,112,FALSE)+VLOOKUP(A20,'2023_24 vs 2024_25 Detail'!A21:DO425,113,FALSE)+VLOOKUP(A20,'2023_24 vs 2024_25 Detail'!A21:DO425,114,FALSE)+VLOOKUP(A20,'2023_24 vs 2024_25 Detail'!A21:DO425,115,FALSE)+VLOOKUP(A20,'2023_24 vs 2024_25 Detail'!A21:DO425,116,FALSE)+VLOOKUP(A20,'2023_24 vs 2024_25 Detail'!A21:DO425,117,FALSE)</f>
        <v>66266.714678947552</v>
      </c>
      <c r="J20" s="10">
        <f>VLOOKUP($A20,'2023_24 vs 2024_25 Detail'!$A$9:$DP$409,118,FALSE)</f>
        <v>0</v>
      </c>
      <c r="K20" s="10">
        <f>VLOOKUP($A20,'2023_24 vs 2024_25 Detail'!$A$9:$DP$409,119,FALSE)</f>
        <v>10478.919957278098</v>
      </c>
      <c r="L20" s="11">
        <f t="shared" si="1"/>
        <v>37464.634636225644</v>
      </c>
    </row>
    <row r="21" spans="1:12" x14ac:dyDescent="0.35">
      <c r="A21" s="2" t="s">
        <v>60</v>
      </c>
      <c r="B21" s="2" t="s">
        <v>61</v>
      </c>
      <c r="C21" s="2" t="s">
        <v>62</v>
      </c>
      <c r="D21" s="10">
        <f>VLOOKUP(A21,'2023_24 vs 2024_25 Detail'!$A$9:$DP$409,5,FALSE)</f>
        <v>68</v>
      </c>
      <c r="E21" s="10">
        <f>VLOOKUP(A21,MSAG!$A$2:$D$401,4,FALSE)</f>
        <v>14682</v>
      </c>
      <c r="F21" s="10">
        <f>VLOOKUP($A21,'2023_24 vs 2024_25 Detail'!$A$9:$DP$409,43,FALSE)</f>
        <v>455111.41753273766</v>
      </c>
      <c r="G21" s="10">
        <f t="shared" si="0"/>
        <v>469793.41753273766</v>
      </c>
      <c r="H21" s="10">
        <f>VLOOKUP($A21,'2023_24 vs 2024_25 Detail'!$A$9:$DP$409,82,FALSE)</f>
        <v>505345.88208078232</v>
      </c>
      <c r="I21" s="10">
        <f>VLOOKUP(A21,'2023_24 vs 2024_25 Detail'!A22:DO426,84,FALSE)+VLOOKUP(A21,'2023_24 vs 2024_25 Detail'!A22:DO426,85,FALSE)+VLOOKUP(A21,'2023_24 vs 2024_25 Detail'!A22:DO426,86,FALSE)+VLOOKUP(A21,'2023_24 vs 2024_25 Detail'!A22:DO426,87,FALSE)+VLOOKUP(A21,'2023_24 vs 2024_25 Detail'!A22:DO426,88,FALSE)+VLOOKUP(A21,'2023_24 vs 2024_25 Detail'!A22:DO426,89,FALSE)+VLOOKUP(A21,'2023_24 vs 2024_25 Detail'!A22:DO426,90,FALSE)+VLOOKUP(A21,'2023_24 vs 2024_25 Detail'!A22:DO426,91,FALSE)+VLOOKUP(A21,'2023_24 vs 2024_25 Detail'!A22:DO426,92,FALSE)+VLOOKUP(A21,'2023_24 vs 2024_25 Detail'!A22:DO426,93,FALSE)+VLOOKUP(A21,'2023_24 vs 2024_25 Detail'!A22:DO426,94,FALSE)+VLOOKUP(A21,'2023_24 vs 2024_25 Detail'!A22:DO426,95,FALSE)+VLOOKUP(A21,'2023_24 vs 2024_25 Detail'!A22:DO426,96,FALSE)+VLOOKUP(A21,'2023_24 vs 2024_25 Detail'!A22:DO426,97,FALSE)+VLOOKUP(A21,'2023_24 vs 2024_25 Detail'!A22:DO426,98,FALSE)+VLOOKUP(A21,'2023_24 vs 2024_25 Detail'!A22:DO426,99,FALSE)+VLOOKUP(A21,'2023_24 vs 2024_25 Detail'!A22:DO426,100,FALSE)+VLOOKUP(A21,'2023_24 vs 2024_25 Detail'!A22:DO426,101,FALSE)+VLOOKUP(A21,'2023_24 vs 2024_25 Detail'!A22:DO426,102,FALSE)+VLOOKUP(A21,'2023_24 vs 2024_25 Detail'!A22:DO426,103,FALSE)+VLOOKUP(A21,'2023_24 vs 2024_25 Detail'!A22:DO426,104,FALSE)+VLOOKUP(A21,'2023_24 vs 2024_25 Detail'!A22:DO426,105,FALSE)+VLOOKUP(A21,'2023_24 vs 2024_25 Detail'!A22:DO426,106,FALSE)+VLOOKUP(A21,'2023_24 vs 2024_25 Detail'!A22:DO426,107,FALSE)+VLOOKUP(A21,'2023_24 vs 2024_25 Detail'!A22:DO426,108,FALSE)+VLOOKUP(A21,'2023_24 vs 2024_25 Detail'!A22:DO426,109,FALSE)+VLOOKUP(A21,'2023_24 vs 2024_25 Detail'!A22:DO426,110,FALSE)+VLOOKUP(A21,'2023_24 vs 2024_25 Detail'!A22:DO426,111,FALSE)+VLOOKUP(A21,'2023_24 vs 2024_25 Detail'!A22:DO426,112,FALSE)+VLOOKUP(A21,'2023_24 vs 2024_25 Detail'!A22:DO426,113,FALSE)+VLOOKUP(A21,'2023_24 vs 2024_25 Detail'!A22:DO426,114,FALSE)+VLOOKUP(A21,'2023_24 vs 2024_25 Detail'!A22:DO426,115,FALSE)+VLOOKUP(A21,'2023_24 vs 2024_25 Detail'!A22:DO426,116,FALSE)+VLOOKUP(A21,'2023_24 vs 2024_25 Detail'!A22:DO426,117,FALSE)</f>
        <v>24587.589583934856</v>
      </c>
      <c r="J21" s="10">
        <f>VLOOKUP($A21,'2023_24 vs 2024_25 Detail'!$A$9:$DP$409,118,FALSE)</f>
        <v>0</v>
      </c>
      <c r="K21" s="10">
        <f>VLOOKUP($A21,'2023_24 vs 2024_25 Detail'!$A$9:$DP$409,119,FALSE)</f>
        <v>25646.874964109727</v>
      </c>
      <c r="L21" s="11">
        <f t="shared" si="1"/>
        <v>35552.464548044663</v>
      </c>
    </row>
    <row r="22" spans="1:12" x14ac:dyDescent="0.35">
      <c r="A22" s="2" t="s">
        <v>63</v>
      </c>
      <c r="B22" s="2" t="s">
        <v>64</v>
      </c>
      <c r="C22" s="2" t="s">
        <v>65</v>
      </c>
      <c r="D22" s="10">
        <f>VLOOKUP(A22,'2023_24 vs 2024_25 Detail'!$A$9:$DP$409,5,FALSE)</f>
        <v>99</v>
      </c>
      <c r="E22" s="10">
        <f>VLOOKUP(A22,MSAG!$A$2:$D$401,4,FALSE)</f>
        <v>17539</v>
      </c>
      <c r="F22" s="10">
        <f>VLOOKUP($A22,'2023_24 vs 2024_25 Detail'!$A$9:$DP$409,43,FALSE)</f>
        <v>546435.92412379594</v>
      </c>
      <c r="G22" s="10">
        <f t="shared" si="0"/>
        <v>563974.92412379594</v>
      </c>
      <c r="H22" s="10">
        <f>VLOOKUP($A22,'2023_24 vs 2024_25 Detail'!$A$9:$DP$409,82,FALSE)</f>
        <v>582425.33663150866</v>
      </c>
      <c r="I22" s="10">
        <f>VLOOKUP(A22,'2023_24 vs 2024_25 Detail'!A23:DO427,84,FALSE)+VLOOKUP(A22,'2023_24 vs 2024_25 Detail'!A23:DO427,85,FALSE)+VLOOKUP(A22,'2023_24 vs 2024_25 Detail'!A23:DO427,86,FALSE)+VLOOKUP(A22,'2023_24 vs 2024_25 Detail'!A23:DO427,87,FALSE)+VLOOKUP(A22,'2023_24 vs 2024_25 Detail'!A23:DO427,88,FALSE)+VLOOKUP(A22,'2023_24 vs 2024_25 Detail'!A23:DO427,89,FALSE)+VLOOKUP(A22,'2023_24 vs 2024_25 Detail'!A23:DO427,90,FALSE)+VLOOKUP(A22,'2023_24 vs 2024_25 Detail'!A23:DO427,91,FALSE)+VLOOKUP(A22,'2023_24 vs 2024_25 Detail'!A23:DO427,92,FALSE)+VLOOKUP(A22,'2023_24 vs 2024_25 Detail'!A23:DO427,93,FALSE)+VLOOKUP(A22,'2023_24 vs 2024_25 Detail'!A23:DO427,94,FALSE)+VLOOKUP(A22,'2023_24 vs 2024_25 Detail'!A23:DO427,95,FALSE)+VLOOKUP(A22,'2023_24 vs 2024_25 Detail'!A23:DO427,96,FALSE)+VLOOKUP(A22,'2023_24 vs 2024_25 Detail'!A23:DO427,97,FALSE)+VLOOKUP(A22,'2023_24 vs 2024_25 Detail'!A23:DO427,98,FALSE)+VLOOKUP(A22,'2023_24 vs 2024_25 Detail'!A23:DO427,99,FALSE)+VLOOKUP(A22,'2023_24 vs 2024_25 Detail'!A23:DO427,100,FALSE)+VLOOKUP(A22,'2023_24 vs 2024_25 Detail'!A23:DO427,101,FALSE)+VLOOKUP(A22,'2023_24 vs 2024_25 Detail'!A23:DO427,102,FALSE)+VLOOKUP(A22,'2023_24 vs 2024_25 Detail'!A23:DO427,103,FALSE)+VLOOKUP(A22,'2023_24 vs 2024_25 Detail'!A23:DO427,104,FALSE)+VLOOKUP(A22,'2023_24 vs 2024_25 Detail'!A23:DO427,105,FALSE)+VLOOKUP(A22,'2023_24 vs 2024_25 Detail'!A23:DO427,106,FALSE)+VLOOKUP(A22,'2023_24 vs 2024_25 Detail'!A23:DO427,107,FALSE)+VLOOKUP(A22,'2023_24 vs 2024_25 Detail'!A23:DO427,108,FALSE)+VLOOKUP(A22,'2023_24 vs 2024_25 Detail'!A23:DO427,109,FALSE)+VLOOKUP(A22,'2023_24 vs 2024_25 Detail'!A23:DO427,110,FALSE)+VLOOKUP(A22,'2023_24 vs 2024_25 Detail'!A23:DO427,111,FALSE)+VLOOKUP(A22,'2023_24 vs 2024_25 Detail'!A23:DO427,112,FALSE)+VLOOKUP(A22,'2023_24 vs 2024_25 Detail'!A23:DO427,113,FALSE)+VLOOKUP(A22,'2023_24 vs 2024_25 Detail'!A23:DO427,114,FALSE)+VLOOKUP(A22,'2023_24 vs 2024_25 Detail'!A23:DO427,115,FALSE)+VLOOKUP(A22,'2023_24 vs 2024_25 Detail'!A23:DO427,116,FALSE)+VLOOKUP(A22,'2023_24 vs 2024_25 Detail'!A23:DO427,117,FALSE)</f>
        <v>29767.082742789633</v>
      </c>
      <c r="J22" s="10">
        <f>VLOOKUP($A22,'2023_24 vs 2024_25 Detail'!$A$9:$DP$409,118,FALSE)</f>
        <v>0</v>
      </c>
      <c r="K22" s="10">
        <f>VLOOKUP($A22,'2023_24 vs 2024_25 Detail'!$A$9:$DP$409,119,FALSE)</f>
        <v>6222.329764923069</v>
      </c>
      <c r="L22" s="11">
        <f t="shared" si="1"/>
        <v>18450.412507712725</v>
      </c>
    </row>
    <row r="23" spans="1:12" x14ac:dyDescent="0.35">
      <c r="A23" s="2" t="s">
        <v>66</v>
      </c>
      <c r="B23" s="2" t="s">
        <v>67</v>
      </c>
      <c r="C23" s="2" t="s">
        <v>68</v>
      </c>
      <c r="D23" s="10">
        <f>VLOOKUP(A23,'2023_24 vs 2024_25 Detail'!$A$9:$DP$409,5,FALSE)</f>
        <v>91</v>
      </c>
      <c r="E23" s="10">
        <f>VLOOKUP(A23,MSAG!$A$2:$D$401,4,FALSE)</f>
        <v>16483</v>
      </c>
      <c r="F23" s="10">
        <f>VLOOKUP($A23,'2023_24 vs 2024_25 Detail'!$A$9:$DP$409,43,FALSE)</f>
        <v>480348.99024546251</v>
      </c>
      <c r="G23" s="10">
        <f t="shared" si="0"/>
        <v>496831.99024546251</v>
      </c>
      <c r="H23" s="10">
        <f>VLOOKUP($A23,'2023_24 vs 2024_25 Detail'!$A$9:$DP$409,82,FALSE)</f>
        <v>563126.18477018166</v>
      </c>
      <c r="I23" s="10">
        <f>VLOOKUP(A23,'2023_24 vs 2024_25 Detail'!A24:DO428,84,FALSE)+VLOOKUP(A23,'2023_24 vs 2024_25 Detail'!A24:DO428,85,FALSE)+VLOOKUP(A23,'2023_24 vs 2024_25 Detail'!A24:DO428,86,FALSE)+VLOOKUP(A23,'2023_24 vs 2024_25 Detail'!A24:DO428,87,FALSE)+VLOOKUP(A23,'2023_24 vs 2024_25 Detail'!A24:DO428,88,FALSE)+VLOOKUP(A23,'2023_24 vs 2024_25 Detail'!A24:DO428,89,FALSE)+VLOOKUP(A23,'2023_24 vs 2024_25 Detail'!A24:DO428,90,FALSE)+VLOOKUP(A23,'2023_24 vs 2024_25 Detail'!A24:DO428,91,FALSE)+VLOOKUP(A23,'2023_24 vs 2024_25 Detail'!A24:DO428,92,FALSE)+VLOOKUP(A23,'2023_24 vs 2024_25 Detail'!A24:DO428,93,FALSE)+VLOOKUP(A23,'2023_24 vs 2024_25 Detail'!A24:DO428,94,FALSE)+VLOOKUP(A23,'2023_24 vs 2024_25 Detail'!A24:DO428,95,FALSE)+VLOOKUP(A23,'2023_24 vs 2024_25 Detail'!A24:DO428,96,FALSE)+VLOOKUP(A23,'2023_24 vs 2024_25 Detail'!A24:DO428,97,FALSE)+VLOOKUP(A23,'2023_24 vs 2024_25 Detail'!A24:DO428,98,FALSE)+VLOOKUP(A23,'2023_24 vs 2024_25 Detail'!A24:DO428,99,FALSE)+VLOOKUP(A23,'2023_24 vs 2024_25 Detail'!A24:DO428,100,FALSE)+VLOOKUP(A23,'2023_24 vs 2024_25 Detail'!A24:DO428,101,FALSE)+VLOOKUP(A23,'2023_24 vs 2024_25 Detail'!A24:DO428,102,FALSE)+VLOOKUP(A23,'2023_24 vs 2024_25 Detail'!A24:DO428,103,FALSE)+VLOOKUP(A23,'2023_24 vs 2024_25 Detail'!A24:DO428,104,FALSE)+VLOOKUP(A23,'2023_24 vs 2024_25 Detail'!A24:DO428,105,FALSE)+VLOOKUP(A23,'2023_24 vs 2024_25 Detail'!A24:DO428,106,FALSE)+VLOOKUP(A23,'2023_24 vs 2024_25 Detail'!A24:DO428,107,FALSE)+VLOOKUP(A23,'2023_24 vs 2024_25 Detail'!A24:DO428,108,FALSE)+VLOOKUP(A23,'2023_24 vs 2024_25 Detail'!A24:DO428,109,FALSE)+VLOOKUP(A23,'2023_24 vs 2024_25 Detail'!A24:DO428,110,FALSE)+VLOOKUP(A23,'2023_24 vs 2024_25 Detail'!A24:DO428,111,FALSE)+VLOOKUP(A23,'2023_24 vs 2024_25 Detail'!A24:DO428,112,FALSE)+VLOOKUP(A23,'2023_24 vs 2024_25 Detail'!A24:DO428,113,FALSE)+VLOOKUP(A23,'2023_24 vs 2024_25 Detail'!A24:DO428,114,FALSE)+VLOOKUP(A23,'2023_24 vs 2024_25 Detail'!A24:DO428,115,FALSE)+VLOOKUP(A23,'2023_24 vs 2024_25 Detail'!A24:DO428,116,FALSE)+VLOOKUP(A23,'2023_24 vs 2024_25 Detail'!A24:DO428,117,FALSE)</f>
        <v>27882.946334123473</v>
      </c>
      <c r="J23" s="10">
        <f>VLOOKUP($A23,'2023_24 vs 2024_25 Detail'!$A$9:$DP$409,118,FALSE)</f>
        <v>0</v>
      </c>
      <c r="K23" s="10">
        <f>VLOOKUP($A23,'2023_24 vs 2024_25 Detail'!$A$9:$DP$409,119,FALSE)</f>
        <v>54894.248190595681</v>
      </c>
      <c r="L23" s="11">
        <f t="shared" si="1"/>
        <v>66294.194524719147</v>
      </c>
    </row>
    <row r="24" spans="1:12" x14ac:dyDescent="0.35">
      <c r="A24" s="2" t="s">
        <v>69</v>
      </c>
      <c r="B24" s="2" t="s">
        <v>70</v>
      </c>
      <c r="C24" s="2" t="s">
        <v>1249</v>
      </c>
      <c r="D24" s="10">
        <f>VLOOKUP(A24,'2023_24 vs 2024_25 Detail'!$A$9:$DP$409,5,FALSE)</f>
        <v>117</v>
      </c>
      <c r="E24" s="10">
        <f>VLOOKUP(A24,MSAG!$A$2:$D$401,4,FALSE)</f>
        <v>19785</v>
      </c>
      <c r="F24" s="10">
        <f>VLOOKUP($A24,'2023_24 vs 2024_25 Detail'!$A$9:$DP$409,43,FALSE)</f>
        <v>601933.93968918291</v>
      </c>
      <c r="G24" s="10">
        <f t="shared" si="0"/>
        <v>621718.93968918291</v>
      </c>
      <c r="H24" s="10">
        <f>VLOOKUP($A24,'2023_24 vs 2024_25 Detail'!$A$9:$DP$409,82,FALSE)</f>
        <v>671592.4442060393</v>
      </c>
      <c r="I24" s="10">
        <f>VLOOKUP(A24,'2023_24 vs 2024_25 Detail'!A25:DO429,84,FALSE)+VLOOKUP(A24,'2023_24 vs 2024_25 Detail'!A25:DO429,85,FALSE)+VLOOKUP(A24,'2023_24 vs 2024_25 Detail'!A25:DO429,86,FALSE)+VLOOKUP(A24,'2023_24 vs 2024_25 Detail'!A25:DO429,87,FALSE)+VLOOKUP(A24,'2023_24 vs 2024_25 Detail'!A25:DO429,88,FALSE)+VLOOKUP(A24,'2023_24 vs 2024_25 Detail'!A25:DO429,89,FALSE)+VLOOKUP(A24,'2023_24 vs 2024_25 Detail'!A25:DO429,90,FALSE)+VLOOKUP(A24,'2023_24 vs 2024_25 Detail'!A25:DO429,91,FALSE)+VLOOKUP(A24,'2023_24 vs 2024_25 Detail'!A25:DO429,92,FALSE)+VLOOKUP(A24,'2023_24 vs 2024_25 Detail'!A25:DO429,93,FALSE)+VLOOKUP(A24,'2023_24 vs 2024_25 Detail'!A25:DO429,94,FALSE)+VLOOKUP(A24,'2023_24 vs 2024_25 Detail'!A25:DO429,95,FALSE)+VLOOKUP(A24,'2023_24 vs 2024_25 Detail'!A25:DO429,96,FALSE)+VLOOKUP(A24,'2023_24 vs 2024_25 Detail'!A25:DO429,97,FALSE)+VLOOKUP(A24,'2023_24 vs 2024_25 Detail'!A25:DO429,98,FALSE)+VLOOKUP(A24,'2023_24 vs 2024_25 Detail'!A25:DO429,99,FALSE)+VLOOKUP(A24,'2023_24 vs 2024_25 Detail'!A25:DO429,100,FALSE)+VLOOKUP(A24,'2023_24 vs 2024_25 Detail'!A25:DO429,101,FALSE)+VLOOKUP(A24,'2023_24 vs 2024_25 Detail'!A25:DO429,102,FALSE)+VLOOKUP(A24,'2023_24 vs 2024_25 Detail'!A25:DO429,103,FALSE)+VLOOKUP(A24,'2023_24 vs 2024_25 Detail'!A25:DO429,104,FALSE)+VLOOKUP(A24,'2023_24 vs 2024_25 Detail'!A25:DO429,105,FALSE)+VLOOKUP(A24,'2023_24 vs 2024_25 Detail'!A25:DO429,106,FALSE)+VLOOKUP(A24,'2023_24 vs 2024_25 Detail'!A25:DO429,107,FALSE)+VLOOKUP(A24,'2023_24 vs 2024_25 Detail'!A25:DO429,108,FALSE)+VLOOKUP(A24,'2023_24 vs 2024_25 Detail'!A25:DO429,109,FALSE)+VLOOKUP(A24,'2023_24 vs 2024_25 Detail'!A25:DO429,110,FALSE)+VLOOKUP(A24,'2023_24 vs 2024_25 Detail'!A25:DO429,111,FALSE)+VLOOKUP(A24,'2023_24 vs 2024_25 Detail'!A25:DO429,112,FALSE)+VLOOKUP(A24,'2023_24 vs 2024_25 Detail'!A25:DO429,113,FALSE)+VLOOKUP(A24,'2023_24 vs 2024_25 Detail'!A25:DO429,114,FALSE)+VLOOKUP(A24,'2023_24 vs 2024_25 Detail'!A25:DO429,115,FALSE)+VLOOKUP(A24,'2023_24 vs 2024_25 Detail'!A25:DO429,116,FALSE)+VLOOKUP(A24,'2023_24 vs 2024_25 Detail'!A25:DO429,117,FALSE)</f>
        <v>34184.390942617407</v>
      </c>
      <c r="J24" s="10">
        <f>VLOOKUP($A24,'2023_24 vs 2024_25 Detail'!$A$9:$DP$409,118,FALSE)</f>
        <v>0</v>
      </c>
      <c r="K24" s="10">
        <f>VLOOKUP($A24,'2023_24 vs 2024_25 Detail'!$A$9:$DP$409,119,FALSE)</f>
        <v>35474.113574238901</v>
      </c>
      <c r="L24" s="11">
        <f t="shared" si="1"/>
        <v>49873.504516856396</v>
      </c>
    </row>
    <row r="25" spans="1:12" x14ac:dyDescent="0.35">
      <c r="A25" s="2" t="s">
        <v>72</v>
      </c>
      <c r="B25" s="2" t="s">
        <v>73</v>
      </c>
      <c r="C25" s="2" t="s">
        <v>74</v>
      </c>
      <c r="D25" s="10">
        <f>VLOOKUP(A25,'2023_24 vs 2024_25 Detail'!$A$9:$DP$409,5,FALSE)</f>
        <v>105</v>
      </c>
      <c r="E25" s="10">
        <f>VLOOKUP(A25,MSAG!$A$2:$D$401,4,FALSE)</f>
        <v>18981</v>
      </c>
      <c r="F25" s="10">
        <f>VLOOKUP($A25,'2023_24 vs 2024_25 Detail'!$A$9:$DP$409,43,FALSE)</f>
        <v>530916.87290349219</v>
      </c>
      <c r="G25" s="10">
        <f t="shared" si="0"/>
        <v>549897.87290349219</v>
      </c>
      <c r="H25" s="10">
        <f>VLOOKUP($A25,'2023_24 vs 2024_25 Detail'!$A$9:$DP$409,82,FALSE)</f>
        <v>578633.44907425728</v>
      </c>
      <c r="I25" s="10">
        <f>VLOOKUP(A25,'2023_24 vs 2024_25 Detail'!A26:DO430,84,FALSE)+VLOOKUP(A25,'2023_24 vs 2024_25 Detail'!A26:DO430,85,FALSE)+VLOOKUP(A25,'2023_24 vs 2024_25 Detail'!A26:DO430,86,FALSE)+VLOOKUP(A25,'2023_24 vs 2024_25 Detail'!A26:DO430,87,FALSE)+VLOOKUP(A25,'2023_24 vs 2024_25 Detail'!A26:DO430,88,FALSE)+VLOOKUP(A25,'2023_24 vs 2024_25 Detail'!A26:DO430,89,FALSE)+VLOOKUP(A25,'2023_24 vs 2024_25 Detail'!A26:DO430,90,FALSE)+VLOOKUP(A25,'2023_24 vs 2024_25 Detail'!A26:DO430,91,FALSE)+VLOOKUP(A25,'2023_24 vs 2024_25 Detail'!A26:DO430,92,FALSE)+VLOOKUP(A25,'2023_24 vs 2024_25 Detail'!A26:DO430,93,FALSE)+VLOOKUP(A25,'2023_24 vs 2024_25 Detail'!A26:DO430,94,FALSE)+VLOOKUP(A25,'2023_24 vs 2024_25 Detail'!A26:DO430,95,FALSE)+VLOOKUP(A25,'2023_24 vs 2024_25 Detail'!A26:DO430,96,FALSE)+VLOOKUP(A25,'2023_24 vs 2024_25 Detail'!A26:DO430,97,FALSE)+VLOOKUP(A25,'2023_24 vs 2024_25 Detail'!A26:DO430,98,FALSE)+VLOOKUP(A25,'2023_24 vs 2024_25 Detail'!A26:DO430,99,FALSE)+VLOOKUP(A25,'2023_24 vs 2024_25 Detail'!A26:DO430,100,FALSE)+VLOOKUP(A25,'2023_24 vs 2024_25 Detail'!A26:DO430,101,FALSE)+VLOOKUP(A25,'2023_24 vs 2024_25 Detail'!A26:DO430,102,FALSE)+VLOOKUP(A25,'2023_24 vs 2024_25 Detail'!A26:DO430,103,FALSE)+VLOOKUP(A25,'2023_24 vs 2024_25 Detail'!A26:DO430,104,FALSE)+VLOOKUP(A25,'2023_24 vs 2024_25 Detail'!A26:DO430,105,FALSE)+VLOOKUP(A25,'2023_24 vs 2024_25 Detail'!A26:DO430,106,FALSE)+VLOOKUP(A25,'2023_24 vs 2024_25 Detail'!A26:DO430,107,FALSE)+VLOOKUP(A25,'2023_24 vs 2024_25 Detail'!A26:DO430,108,FALSE)+VLOOKUP(A25,'2023_24 vs 2024_25 Detail'!A26:DO430,109,FALSE)+VLOOKUP(A25,'2023_24 vs 2024_25 Detail'!A26:DO430,110,FALSE)+VLOOKUP(A25,'2023_24 vs 2024_25 Detail'!A26:DO430,111,FALSE)+VLOOKUP(A25,'2023_24 vs 2024_25 Detail'!A26:DO430,112,FALSE)+VLOOKUP(A25,'2023_24 vs 2024_25 Detail'!A26:DO430,113,FALSE)+VLOOKUP(A25,'2023_24 vs 2024_25 Detail'!A26:DO430,114,FALSE)+VLOOKUP(A25,'2023_24 vs 2024_25 Detail'!A26:DO430,115,FALSE)+VLOOKUP(A25,'2023_24 vs 2024_25 Detail'!A26:DO430,116,FALSE)+VLOOKUP(A25,'2023_24 vs 2024_25 Detail'!A26:DO430,117,FALSE)</f>
        <v>31303.144726431179</v>
      </c>
      <c r="J25" s="10">
        <f>VLOOKUP($A25,'2023_24 vs 2024_25 Detail'!$A$9:$DP$409,118,FALSE)</f>
        <v>0</v>
      </c>
      <c r="K25" s="10">
        <f>VLOOKUP($A25,'2023_24 vs 2024_25 Detail'!$A$9:$DP$409,119,FALSE)</f>
        <v>16413.431444333997</v>
      </c>
      <c r="L25" s="11">
        <f t="shared" si="1"/>
        <v>28735.576170765096</v>
      </c>
    </row>
    <row r="26" spans="1:12" x14ac:dyDescent="0.35">
      <c r="A26" s="2" t="s">
        <v>75</v>
      </c>
      <c r="B26" s="2" t="s">
        <v>1471</v>
      </c>
      <c r="C26" s="2" t="s">
        <v>76</v>
      </c>
      <c r="D26" s="10">
        <f>VLOOKUP(A26,'2023_24 vs 2024_25 Detail'!$A$9:$DP$409,5,FALSE)</f>
        <v>87</v>
      </c>
      <c r="E26" s="10">
        <f>VLOOKUP(A26,MSAG!$A$2:$D$401,4,FALSE)</f>
        <v>16319</v>
      </c>
      <c r="F26" s="10">
        <f>VLOOKUP($A26,'2023_24 vs 2024_25 Detail'!$A$9:$DP$409,43,FALSE)</f>
        <v>515205.00896259875</v>
      </c>
      <c r="G26" s="10">
        <f t="shared" si="0"/>
        <v>531524.00896259875</v>
      </c>
      <c r="H26" s="10">
        <f>VLOOKUP($A26,'2023_24 vs 2024_25 Detail'!$A$9:$DP$409,82,FALSE)</f>
        <v>542750.96057712031</v>
      </c>
      <c r="I26" s="10">
        <f>VLOOKUP(A26,'2023_24 vs 2024_25 Detail'!A27:DO431,84,FALSE)+VLOOKUP(A26,'2023_24 vs 2024_25 Detail'!A27:DO431,85,FALSE)+VLOOKUP(A26,'2023_24 vs 2024_25 Detail'!A27:DO431,86,FALSE)+VLOOKUP(A26,'2023_24 vs 2024_25 Detail'!A27:DO431,87,FALSE)+VLOOKUP(A26,'2023_24 vs 2024_25 Detail'!A27:DO431,88,FALSE)+VLOOKUP(A26,'2023_24 vs 2024_25 Detail'!A27:DO431,89,FALSE)+VLOOKUP(A26,'2023_24 vs 2024_25 Detail'!A27:DO431,90,FALSE)+VLOOKUP(A26,'2023_24 vs 2024_25 Detail'!A27:DO431,91,FALSE)+VLOOKUP(A26,'2023_24 vs 2024_25 Detail'!A27:DO431,92,FALSE)+VLOOKUP(A26,'2023_24 vs 2024_25 Detail'!A27:DO431,93,FALSE)+VLOOKUP(A26,'2023_24 vs 2024_25 Detail'!A27:DO431,94,FALSE)+VLOOKUP(A26,'2023_24 vs 2024_25 Detail'!A27:DO431,95,FALSE)+VLOOKUP(A26,'2023_24 vs 2024_25 Detail'!A27:DO431,96,FALSE)+VLOOKUP(A26,'2023_24 vs 2024_25 Detail'!A27:DO431,97,FALSE)+VLOOKUP(A26,'2023_24 vs 2024_25 Detail'!A27:DO431,98,FALSE)+VLOOKUP(A26,'2023_24 vs 2024_25 Detail'!A27:DO431,99,FALSE)+VLOOKUP(A26,'2023_24 vs 2024_25 Detail'!A27:DO431,100,FALSE)+VLOOKUP(A26,'2023_24 vs 2024_25 Detail'!A27:DO431,101,FALSE)+VLOOKUP(A26,'2023_24 vs 2024_25 Detail'!A27:DO431,102,FALSE)+VLOOKUP(A26,'2023_24 vs 2024_25 Detail'!A27:DO431,103,FALSE)+VLOOKUP(A26,'2023_24 vs 2024_25 Detail'!A27:DO431,104,FALSE)+VLOOKUP(A26,'2023_24 vs 2024_25 Detail'!A27:DO431,105,FALSE)+VLOOKUP(A26,'2023_24 vs 2024_25 Detail'!A27:DO431,106,FALSE)+VLOOKUP(A26,'2023_24 vs 2024_25 Detail'!A27:DO431,107,FALSE)+VLOOKUP(A26,'2023_24 vs 2024_25 Detail'!A27:DO431,108,FALSE)+VLOOKUP(A26,'2023_24 vs 2024_25 Detail'!A27:DO431,109,FALSE)+VLOOKUP(A26,'2023_24 vs 2024_25 Detail'!A27:DO431,110,FALSE)+VLOOKUP(A26,'2023_24 vs 2024_25 Detail'!A27:DO431,111,FALSE)+VLOOKUP(A26,'2023_24 vs 2024_25 Detail'!A27:DO431,112,FALSE)+VLOOKUP(A26,'2023_24 vs 2024_25 Detail'!A27:DO431,113,FALSE)+VLOOKUP(A26,'2023_24 vs 2024_25 Detail'!A27:DO431,114,FALSE)+VLOOKUP(A26,'2023_24 vs 2024_25 Detail'!A27:DO431,115,FALSE)+VLOOKUP(A26,'2023_24 vs 2024_25 Detail'!A27:DO431,116,FALSE)+VLOOKUP(A26,'2023_24 vs 2024_25 Detail'!A27:DO431,117,FALSE)</f>
        <v>27545.951614521553</v>
      </c>
      <c r="J26" s="10">
        <f>VLOOKUP($A26,'2023_24 vs 2024_25 Detail'!$A$9:$DP$409,118,FALSE)</f>
        <v>0</v>
      </c>
      <c r="K26" s="10">
        <f>VLOOKUP($A26,'2023_24 vs 2024_25 Detail'!$A$9:$DP$409,119,FALSE)</f>
        <v>0</v>
      </c>
      <c r="L26" s="11">
        <f t="shared" si="1"/>
        <v>11226.95161452156</v>
      </c>
    </row>
    <row r="27" spans="1:12" x14ac:dyDescent="0.35">
      <c r="A27" s="2" t="s">
        <v>77</v>
      </c>
      <c r="B27" s="2" t="s">
        <v>78</v>
      </c>
      <c r="C27" s="2" t="s">
        <v>79</v>
      </c>
      <c r="D27" s="10">
        <f>VLOOKUP(A27,'2023_24 vs 2024_25 Detail'!$A$9:$DP$409,5,FALSE)</f>
        <v>61</v>
      </c>
      <c r="E27" s="10">
        <f>VLOOKUP(A27,MSAG!$A$2:$D$401,4,FALSE)</f>
        <v>12393</v>
      </c>
      <c r="F27" s="10">
        <f>VLOOKUP($A27,'2023_24 vs 2024_25 Detail'!$A$9:$DP$409,43,FALSE)</f>
        <v>400573.90119184152</v>
      </c>
      <c r="G27" s="10">
        <f t="shared" si="0"/>
        <v>412966.90119184152</v>
      </c>
      <c r="H27" s="10">
        <f>VLOOKUP($A27,'2023_24 vs 2024_25 Detail'!$A$9:$DP$409,82,FALSE)</f>
        <v>431779.25303859456</v>
      </c>
      <c r="I27" s="10">
        <f>VLOOKUP(A27,'2023_24 vs 2024_25 Detail'!A28:DO432,84,FALSE)+VLOOKUP(A27,'2023_24 vs 2024_25 Detail'!A28:DO432,85,FALSE)+VLOOKUP(A27,'2023_24 vs 2024_25 Detail'!A28:DO432,86,FALSE)+VLOOKUP(A27,'2023_24 vs 2024_25 Detail'!A28:DO432,87,FALSE)+VLOOKUP(A27,'2023_24 vs 2024_25 Detail'!A28:DO432,88,FALSE)+VLOOKUP(A27,'2023_24 vs 2024_25 Detail'!A28:DO432,89,FALSE)+VLOOKUP(A27,'2023_24 vs 2024_25 Detail'!A28:DO432,90,FALSE)+VLOOKUP(A27,'2023_24 vs 2024_25 Detail'!A28:DO432,91,FALSE)+VLOOKUP(A27,'2023_24 vs 2024_25 Detail'!A28:DO432,92,FALSE)+VLOOKUP(A27,'2023_24 vs 2024_25 Detail'!A28:DO432,93,FALSE)+VLOOKUP(A27,'2023_24 vs 2024_25 Detail'!A28:DO432,94,FALSE)+VLOOKUP(A27,'2023_24 vs 2024_25 Detail'!A28:DO432,95,FALSE)+VLOOKUP(A27,'2023_24 vs 2024_25 Detail'!A28:DO432,96,FALSE)+VLOOKUP(A27,'2023_24 vs 2024_25 Detail'!A28:DO432,97,FALSE)+VLOOKUP(A27,'2023_24 vs 2024_25 Detail'!A28:DO432,98,FALSE)+VLOOKUP(A27,'2023_24 vs 2024_25 Detail'!A28:DO432,99,FALSE)+VLOOKUP(A27,'2023_24 vs 2024_25 Detail'!A28:DO432,100,FALSE)+VLOOKUP(A27,'2023_24 vs 2024_25 Detail'!A28:DO432,101,FALSE)+VLOOKUP(A27,'2023_24 vs 2024_25 Detail'!A28:DO432,102,FALSE)+VLOOKUP(A27,'2023_24 vs 2024_25 Detail'!A28:DO432,103,FALSE)+VLOOKUP(A27,'2023_24 vs 2024_25 Detail'!A28:DO432,104,FALSE)+VLOOKUP(A27,'2023_24 vs 2024_25 Detail'!A28:DO432,105,FALSE)+VLOOKUP(A27,'2023_24 vs 2024_25 Detail'!A28:DO432,106,FALSE)+VLOOKUP(A27,'2023_24 vs 2024_25 Detail'!A28:DO432,107,FALSE)+VLOOKUP(A27,'2023_24 vs 2024_25 Detail'!A28:DO432,108,FALSE)+VLOOKUP(A27,'2023_24 vs 2024_25 Detail'!A28:DO432,109,FALSE)+VLOOKUP(A27,'2023_24 vs 2024_25 Detail'!A28:DO432,110,FALSE)+VLOOKUP(A27,'2023_24 vs 2024_25 Detail'!A28:DO432,111,FALSE)+VLOOKUP(A27,'2023_24 vs 2024_25 Detail'!A28:DO432,112,FALSE)+VLOOKUP(A27,'2023_24 vs 2024_25 Detail'!A28:DO432,113,FALSE)+VLOOKUP(A27,'2023_24 vs 2024_25 Detail'!A28:DO432,114,FALSE)+VLOOKUP(A27,'2023_24 vs 2024_25 Detail'!A28:DO432,115,FALSE)+VLOOKUP(A27,'2023_24 vs 2024_25 Detail'!A28:DO432,116,FALSE)+VLOOKUP(A27,'2023_24 vs 2024_25 Detail'!A28:DO432,117,FALSE)</f>
        <v>20979.278117560367</v>
      </c>
      <c r="J27" s="10">
        <f>VLOOKUP($A27,'2023_24 vs 2024_25 Detail'!$A$9:$DP$409,118,FALSE)</f>
        <v>0</v>
      </c>
      <c r="K27" s="10">
        <f>VLOOKUP($A27,'2023_24 vs 2024_25 Detail'!$A$9:$DP$409,119,FALSE)</f>
        <v>10226.073729192729</v>
      </c>
      <c r="L27" s="11">
        <f t="shared" si="1"/>
        <v>18812.351846753038</v>
      </c>
    </row>
    <row r="28" spans="1:12" x14ac:dyDescent="0.35">
      <c r="A28" s="2" t="s">
        <v>80</v>
      </c>
      <c r="B28" s="2" t="s">
        <v>81</v>
      </c>
      <c r="C28" s="2" t="s">
        <v>1250</v>
      </c>
      <c r="D28" s="10">
        <f>VLOOKUP(A28,'2023_24 vs 2024_25 Detail'!$A$9:$DP$409,5,FALSE)</f>
        <v>182</v>
      </c>
      <c r="E28" s="10">
        <f>VLOOKUP(A28,MSAG!$A$2:$D$401,4,FALSE)</f>
        <v>28976</v>
      </c>
      <c r="F28" s="10">
        <f>VLOOKUP($A28,'2023_24 vs 2024_25 Detail'!$A$9:$DP$409,43,FALSE)</f>
        <v>833426.34595226229</v>
      </c>
      <c r="G28" s="10">
        <f t="shared" si="0"/>
        <v>862402.34595226229</v>
      </c>
      <c r="H28" s="10">
        <f>VLOOKUP($A28,'2023_24 vs 2024_25 Detail'!$A$9:$DP$409,82,FALSE)</f>
        <v>906306.82745761285</v>
      </c>
      <c r="I28" s="10">
        <f>VLOOKUP(A28,'2023_24 vs 2024_25 Detail'!A29:DO433,84,FALSE)+VLOOKUP(A28,'2023_24 vs 2024_25 Detail'!A29:DO433,85,FALSE)+VLOOKUP(A28,'2023_24 vs 2024_25 Detail'!A29:DO433,86,FALSE)+VLOOKUP(A28,'2023_24 vs 2024_25 Detail'!A29:DO433,87,FALSE)+VLOOKUP(A28,'2023_24 vs 2024_25 Detail'!A29:DO433,88,FALSE)+VLOOKUP(A28,'2023_24 vs 2024_25 Detail'!A29:DO433,89,FALSE)+VLOOKUP(A28,'2023_24 vs 2024_25 Detail'!A29:DO433,90,FALSE)+VLOOKUP(A28,'2023_24 vs 2024_25 Detail'!A29:DO433,91,FALSE)+VLOOKUP(A28,'2023_24 vs 2024_25 Detail'!A29:DO433,92,FALSE)+VLOOKUP(A28,'2023_24 vs 2024_25 Detail'!A29:DO433,93,FALSE)+VLOOKUP(A28,'2023_24 vs 2024_25 Detail'!A29:DO433,94,FALSE)+VLOOKUP(A28,'2023_24 vs 2024_25 Detail'!A29:DO433,95,FALSE)+VLOOKUP(A28,'2023_24 vs 2024_25 Detail'!A29:DO433,96,FALSE)+VLOOKUP(A28,'2023_24 vs 2024_25 Detail'!A29:DO433,97,FALSE)+VLOOKUP(A28,'2023_24 vs 2024_25 Detail'!A29:DO433,98,FALSE)+VLOOKUP(A28,'2023_24 vs 2024_25 Detail'!A29:DO433,99,FALSE)+VLOOKUP(A28,'2023_24 vs 2024_25 Detail'!A29:DO433,100,FALSE)+VLOOKUP(A28,'2023_24 vs 2024_25 Detail'!A29:DO433,101,FALSE)+VLOOKUP(A28,'2023_24 vs 2024_25 Detail'!A29:DO433,102,FALSE)+VLOOKUP(A28,'2023_24 vs 2024_25 Detail'!A29:DO433,103,FALSE)+VLOOKUP(A28,'2023_24 vs 2024_25 Detail'!A29:DO433,104,FALSE)+VLOOKUP(A28,'2023_24 vs 2024_25 Detail'!A29:DO433,105,FALSE)+VLOOKUP(A28,'2023_24 vs 2024_25 Detail'!A29:DO433,106,FALSE)+VLOOKUP(A28,'2023_24 vs 2024_25 Detail'!A29:DO433,107,FALSE)+VLOOKUP(A28,'2023_24 vs 2024_25 Detail'!A29:DO433,108,FALSE)+VLOOKUP(A28,'2023_24 vs 2024_25 Detail'!A29:DO433,109,FALSE)+VLOOKUP(A28,'2023_24 vs 2024_25 Detail'!A29:DO433,110,FALSE)+VLOOKUP(A28,'2023_24 vs 2024_25 Detail'!A29:DO433,111,FALSE)+VLOOKUP(A28,'2023_24 vs 2024_25 Detail'!A29:DO433,112,FALSE)+VLOOKUP(A28,'2023_24 vs 2024_25 Detail'!A29:DO433,113,FALSE)+VLOOKUP(A28,'2023_24 vs 2024_25 Detail'!A29:DO433,114,FALSE)+VLOOKUP(A28,'2023_24 vs 2024_25 Detail'!A29:DO433,115,FALSE)+VLOOKUP(A28,'2023_24 vs 2024_25 Detail'!A29:DO433,116,FALSE)+VLOOKUP(A28,'2023_24 vs 2024_25 Detail'!A29:DO433,117,FALSE)</f>
        <v>49242.8323595736</v>
      </c>
      <c r="J28" s="10">
        <f>VLOOKUP($A28,'2023_24 vs 2024_25 Detail'!$A$9:$DP$409,118,FALSE)</f>
        <v>0</v>
      </c>
      <c r="K28" s="10">
        <f>VLOOKUP($A28,'2023_24 vs 2024_25 Detail'!$A$9:$DP$409,119,FALSE)</f>
        <v>23637.649145776973</v>
      </c>
      <c r="L28" s="11">
        <f t="shared" si="1"/>
        <v>43904.481505350559</v>
      </c>
    </row>
    <row r="29" spans="1:12" x14ac:dyDescent="0.35">
      <c r="A29" s="2" t="s">
        <v>83</v>
      </c>
      <c r="B29" s="2" t="s">
        <v>84</v>
      </c>
      <c r="C29" s="2" t="s">
        <v>1251</v>
      </c>
      <c r="D29" s="10">
        <f>VLOOKUP(A29,'2023_24 vs 2024_25 Detail'!$A$9:$DP$409,5,FALSE)</f>
        <v>272</v>
      </c>
      <c r="E29" s="10">
        <f>VLOOKUP(A29,MSAG!$A$2:$D$401,4,FALSE)</f>
        <v>43742</v>
      </c>
      <c r="F29" s="10">
        <f>VLOOKUP($A29,'2023_24 vs 2024_25 Detail'!$A$9:$DP$409,43,FALSE)</f>
        <v>1232384.1209521824</v>
      </c>
      <c r="G29" s="10">
        <f t="shared" si="0"/>
        <v>1276126.1209521824</v>
      </c>
      <c r="H29" s="10">
        <f>VLOOKUP($A29,'2023_24 vs 2024_25 Detail'!$A$9:$DP$409,82,FALSE)</f>
        <v>1324470.1705266309</v>
      </c>
      <c r="I29" s="10">
        <f>VLOOKUP(A29,'2023_24 vs 2024_25 Detail'!A30:DO434,84,FALSE)+VLOOKUP(A29,'2023_24 vs 2024_25 Detail'!A30:DO434,85,FALSE)+VLOOKUP(A29,'2023_24 vs 2024_25 Detail'!A30:DO434,86,FALSE)+VLOOKUP(A29,'2023_24 vs 2024_25 Detail'!A30:DO434,87,FALSE)+VLOOKUP(A29,'2023_24 vs 2024_25 Detail'!A30:DO434,88,FALSE)+VLOOKUP(A29,'2023_24 vs 2024_25 Detail'!A30:DO434,89,FALSE)+VLOOKUP(A29,'2023_24 vs 2024_25 Detail'!A30:DO434,90,FALSE)+VLOOKUP(A29,'2023_24 vs 2024_25 Detail'!A30:DO434,91,FALSE)+VLOOKUP(A29,'2023_24 vs 2024_25 Detail'!A30:DO434,92,FALSE)+VLOOKUP(A29,'2023_24 vs 2024_25 Detail'!A30:DO434,93,FALSE)+VLOOKUP(A29,'2023_24 vs 2024_25 Detail'!A30:DO434,94,FALSE)+VLOOKUP(A29,'2023_24 vs 2024_25 Detail'!A30:DO434,95,FALSE)+VLOOKUP(A29,'2023_24 vs 2024_25 Detail'!A30:DO434,96,FALSE)+VLOOKUP(A29,'2023_24 vs 2024_25 Detail'!A30:DO434,97,FALSE)+VLOOKUP(A29,'2023_24 vs 2024_25 Detail'!A30:DO434,98,FALSE)+VLOOKUP(A29,'2023_24 vs 2024_25 Detail'!A30:DO434,99,FALSE)+VLOOKUP(A29,'2023_24 vs 2024_25 Detail'!A30:DO434,100,FALSE)+VLOOKUP(A29,'2023_24 vs 2024_25 Detail'!A30:DO434,101,FALSE)+VLOOKUP(A29,'2023_24 vs 2024_25 Detail'!A30:DO434,102,FALSE)+VLOOKUP(A29,'2023_24 vs 2024_25 Detail'!A30:DO434,103,FALSE)+VLOOKUP(A29,'2023_24 vs 2024_25 Detail'!A30:DO434,104,FALSE)+VLOOKUP(A29,'2023_24 vs 2024_25 Detail'!A30:DO434,105,FALSE)+VLOOKUP(A29,'2023_24 vs 2024_25 Detail'!A30:DO434,106,FALSE)+VLOOKUP(A29,'2023_24 vs 2024_25 Detail'!A30:DO434,107,FALSE)+VLOOKUP(A29,'2023_24 vs 2024_25 Detail'!A30:DO434,108,FALSE)+VLOOKUP(A29,'2023_24 vs 2024_25 Detail'!A30:DO434,109,FALSE)+VLOOKUP(A29,'2023_24 vs 2024_25 Detail'!A30:DO434,110,FALSE)+VLOOKUP(A29,'2023_24 vs 2024_25 Detail'!A30:DO434,111,FALSE)+VLOOKUP(A29,'2023_24 vs 2024_25 Detail'!A30:DO434,112,FALSE)+VLOOKUP(A29,'2023_24 vs 2024_25 Detail'!A30:DO434,113,FALSE)+VLOOKUP(A29,'2023_24 vs 2024_25 Detail'!A30:DO434,114,FALSE)+VLOOKUP(A29,'2023_24 vs 2024_25 Detail'!A30:DO434,115,FALSE)+VLOOKUP(A29,'2023_24 vs 2024_25 Detail'!A30:DO434,116,FALSE)+VLOOKUP(A29,'2023_24 vs 2024_25 Detail'!A30:DO434,117,FALSE)</f>
        <v>73491.519030392577</v>
      </c>
      <c r="J29" s="10">
        <f>VLOOKUP($A29,'2023_24 vs 2024_25 Detail'!$A$9:$DP$409,118,FALSE)</f>
        <v>0</v>
      </c>
      <c r="K29" s="10">
        <f>VLOOKUP($A29,'2023_24 vs 2024_25 Detail'!$A$9:$DP$409,119,FALSE)</f>
        <v>18594.530544055197</v>
      </c>
      <c r="L29" s="11">
        <f t="shared" si="1"/>
        <v>48344.049574448494</v>
      </c>
    </row>
    <row r="30" spans="1:12" x14ac:dyDescent="0.35">
      <c r="A30" s="2" t="s">
        <v>86</v>
      </c>
      <c r="B30" s="2" t="s">
        <v>87</v>
      </c>
      <c r="C30" s="2" t="s">
        <v>1252</v>
      </c>
      <c r="D30" s="10">
        <f>VLOOKUP(A30,'2023_24 vs 2024_25 Detail'!$A$9:$DP$409,5,FALSE)</f>
        <v>29</v>
      </c>
      <c r="E30" s="10">
        <f>VLOOKUP(A30,MSAG!$A$2:$D$401,4,FALSE)</f>
        <v>8273</v>
      </c>
      <c r="F30" s="10">
        <f>VLOOKUP($A30,'2023_24 vs 2024_25 Detail'!$A$9:$DP$409,43,FALSE)</f>
        <v>286609.80504671962</v>
      </c>
      <c r="G30" s="10">
        <f t="shared" si="0"/>
        <v>294882.80504671962</v>
      </c>
      <c r="H30" s="10">
        <f>VLOOKUP($A30,'2023_24 vs 2024_25 Detail'!$A$9:$DP$409,82,FALSE)</f>
        <v>316903.55510663753</v>
      </c>
      <c r="I30" s="10">
        <f>VLOOKUP(A30,'2023_24 vs 2024_25 Detail'!A31:DO435,84,FALSE)+VLOOKUP(A30,'2023_24 vs 2024_25 Detail'!A31:DO435,85,FALSE)+VLOOKUP(A30,'2023_24 vs 2024_25 Detail'!A31:DO435,86,FALSE)+VLOOKUP(A30,'2023_24 vs 2024_25 Detail'!A31:DO435,87,FALSE)+VLOOKUP(A30,'2023_24 vs 2024_25 Detail'!A31:DO435,88,FALSE)+VLOOKUP(A30,'2023_24 vs 2024_25 Detail'!A31:DO435,89,FALSE)+VLOOKUP(A30,'2023_24 vs 2024_25 Detail'!A31:DO435,90,FALSE)+VLOOKUP(A30,'2023_24 vs 2024_25 Detail'!A31:DO435,91,FALSE)+VLOOKUP(A30,'2023_24 vs 2024_25 Detail'!A31:DO435,92,FALSE)+VLOOKUP(A30,'2023_24 vs 2024_25 Detail'!A31:DO435,93,FALSE)+VLOOKUP(A30,'2023_24 vs 2024_25 Detail'!A31:DO435,94,FALSE)+VLOOKUP(A30,'2023_24 vs 2024_25 Detail'!A31:DO435,95,FALSE)+VLOOKUP(A30,'2023_24 vs 2024_25 Detail'!A31:DO435,96,FALSE)+VLOOKUP(A30,'2023_24 vs 2024_25 Detail'!A31:DO435,97,FALSE)+VLOOKUP(A30,'2023_24 vs 2024_25 Detail'!A31:DO435,98,FALSE)+VLOOKUP(A30,'2023_24 vs 2024_25 Detail'!A31:DO435,99,FALSE)+VLOOKUP(A30,'2023_24 vs 2024_25 Detail'!A31:DO435,100,FALSE)+VLOOKUP(A30,'2023_24 vs 2024_25 Detail'!A31:DO435,101,FALSE)+VLOOKUP(A30,'2023_24 vs 2024_25 Detail'!A31:DO435,102,FALSE)+VLOOKUP(A30,'2023_24 vs 2024_25 Detail'!A31:DO435,103,FALSE)+VLOOKUP(A30,'2023_24 vs 2024_25 Detail'!A31:DO435,104,FALSE)+VLOOKUP(A30,'2023_24 vs 2024_25 Detail'!A31:DO435,105,FALSE)+VLOOKUP(A30,'2023_24 vs 2024_25 Detail'!A31:DO435,106,FALSE)+VLOOKUP(A30,'2023_24 vs 2024_25 Detail'!A31:DO435,107,FALSE)+VLOOKUP(A30,'2023_24 vs 2024_25 Detail'!A31:DO435,108,FALSE)+VLOOKUP(A30,'2023_24 vs 2024_25 Detail'!A31:DO435,109,FALSE)+VLOOKUP(A30,'2023_24 vs 2024_25 Detail'!A31:DO435,110,FALSE)+VLOOKUP(A30,'2023_24 vs 2024_25 Detail'!A31:DO435,111,FALSE)+VLOOKUP(A30,'2023_24 vs 2024_25 Detail'!A31:DO435,112,FALSE)+VLOOKUP(A30,'2023_24 vs 2024_25 Detail'!A31:DO435,113,FALSE)+VLOOKUP(A30,'2023_24 vs 2024_25 Detail'!A31:DO435,114,FALSE)+VLOOKUP(A30,'2023_24 vs 2024_25 Detail'!A31:DO435,115,FALSE)+VLOOKUP(A30,'2023_24 vs 2024_25 Detail'!A31:DO435,116,FALSE)+VLOOKUP(A30,'2023_24 vs 2024_25 Detail'!A31:DO435,117,FALSE)</f>
        <v>14012.78510663751</v>
      </c>
      <c r="J30" s="10">
        <f>VLOOKUP($A30,'2023_24 vs 2024_25 Detail'!$A$9:$DP$409,118,FALSE)</f>
        <v>0</v>
      </c>
      <c r="K30" s="10">
        <f>VLOOKUP($A30,'2023_24 vs 2024_25 Detail'!$A$9:$DP$409,119,FALSE)</f>
        <v>16280.964953280429</v>
      </c>
      <c r="L30" s="11">
        <f t="shared" si="1"/>
        <v>22020.750059917918</v>
      </c>
    </row>
    <row r="31" spans="1:12" x14ac:dyDescent="0.35">
      <c r="A31" s="2" t="s">
        <v>89</v>
      </c>
      <c r="B31" s="2" t="s">
        <v>90</v>
      </c>
      <c r="C31" s="2" t="s">
        <v>91</v>
      </c>
      <c r="D31" s="10">
        <f>VLOOKUP(A31,'2023_24 vs 2024_25 Detail'!$A$9:$DP$409,5,FALSE)</f>
        <v>216</v>
      </c>
      <c r="E31" s="10">
        <f>VLOOKUP(A31,MSAG!$A$2:$D$401,4,FALSE)</f>
        <v>31670</v>
      </c>
      <c r="F31" s="10">
        <f>VLOOKUP($A31,'2023_24 vs 2024_25 Detail'!$A$9:$DP$409,43,FALSE)</f>
        <v>974191.6604608295</v>
      </c>
      <c r="G31" s="10">
        <f t="shared" si="0"/>
        <v>1005861.6604608295</v>
      </c>
      <c r="H31" s="10">
        <f>VLOOKUP($A31,'2023_24 vs 2024_25 Detail'!$A$9:$DP$409,82,FALSE)</f>
        <v>1017969</v>
      </c>
      <c r="I31" s="10">
        <f>VLOOKUP(A31,'2023_24 vs 2024_25 Detail'!A32:DO436,84,FALSE)+VLOOKUP(A31,'2023_24 vs 2024_25 Detail'!A32:DO436,85,FALSE)+VLOOKUP(A31,'2023_24 vs 2024_25 Detail'!A32:DO436,86,FALSE)+VLOOKUP(A31,'2023_24 vs 2024_25 Detail'!A32:DO436,87,FALSE)+VLOOKUP(A31,'2023_24 vs 2024_25 Detail'!A32:DO436,88,FALSE)+VLOOKUP(A31,'2023_24 vs 2024_25 Detail'!A32:DO436,89,FALSE)+VLOOKUP(A31,'2023_24 vs 2024_25 Detail'!A32:DO436,90,FALSE)+VLOOKUP(A31,'2023_24 vs 2024_25 Detail'!A32:DO436,91,FALSE)+VLOOKUP(A31,'2023_24 vs 2024_25 Detail'!A32:DO436,92,FALSE)+VLOOKUP(A31,'2023_24 vs 2024_25 Detail'!A32:DO436,93,FALSE)+VLOOKUP(A31,'2023_24 vs 2024_25 Detail'!A32:DO436,94,FALSE)+VLOOKUP(A31,'2023_24 vs 2024_25 Detail'!A32:DO436,95,FALSE)+VLOOKUP(A31,'2023_24 vs 2024_25 Detail'!A32:DO436,96,FALSE)+VLOOKUP(A31,'2023_24 vs 2024_25 Detail'!A32:DO436,97,FALSE)+VLOOKUP(A31,'2023_24 vs 2024_25 Detail'!A32:DO436,98,FALSE)+VLOOKUP(A31,'2023_24 vs 2024_25 Detail'!A32:DO436,99,FALSE)+VLOOKUP(A31,'2023_24 vs 2024_25 Detail'!A32:DO436,100,FALSE)+VLOOKUP(A31,'2023_24 vs 2024_25 Detail'!A32:DO436,101,FALSE)+VLOOKUP(A31,'2023_24 vs 2024_25 Detail'!A32:DO436,102,FALSE)+VLOOKUP(A31,'2023_24 vs 2024_25 Detail'!A32:DO436,103,FALSE)+VLOOKUP(A31,'2023_24 vs 2024_25 Detail'!A32:DO436,104,FALSE)+VLOOKUP(A31,'2023_24 vs 2024_25 Detail'!A32:DO436,105,FALSE)+VLOOKUP(A31,'2023_24 vs 2024_25 Detail'!A32:DO436,106,FALSE)+VLOOKUP(A31,'2023_24 vs 2024_25 Detail'!A32:DO436,107,FALSE)+VLOOKUP(A31,'2023_24 vs 2024_25 Detail'!A32:DO436,108,FALSE)+VLOOKUP(A31,'2023_24 vs 2024_25 Detail'!A32:DO436,109,FALSE)+VLOOKUP(A31,'2023_24 vs 2024_25 Detail'!A32:DO436,110,FALSE)+VLOOKUP(A31,'2023_24 vs 2024_25 Detail'!A32:DO436,111,FALSE)+VLOOKUP(A31,'2023_24 vs 2024_25 Detail'!A32:DO436,112,FALSE)+VLOOKUP(A31,'2023_24 vs 2024_25 Detail'!A32:DO436,113,FALSE)+VLOOKUP(A31,'2023_24 vs 2024_25 Detail'!A32:DO436,114,FALSE)+VLOOKUP(A31,'2023_24 vs 2024_25 Detail'!A32:DO436,115,FALSE)+VLOOKUP(A31,'2023_24 vs 2024_25 Detail'!A32:DO436,116,FALSE)+VLOOKUP(A31,'2023_24 vs 2024_25 Detail'!A32:DO436,117,FALSE)</f>
        <v>54493.150377722675</v>
      </c>
      <c r="J31" s="10">
        <f>VLOOKUP($A31,'2023_24 vs 2024_25 Detail'!$A$9:$DP$409,118,FALSE)</f>
        <v>-10213.15037772269</v>
      </c>
      <c r="K31" s="10">
        <f>VLOOKUP($A31,'2023_24 vs 2024_25 Detail'!$A$9:$DP$409,119,FALSE)</f>
        <v>-502.66046082951675</v>
      </c>
      <c r="L31" s="11">
        <f t="shared" si="1"/>
        <v>12107.339539170498</v>
      </c>
    </row>
    <row r="32" spans="1:12" x14ac:dyDescent="0.35">
      <c r="A32" s="2" t="s">
        <v>92</v>
      </c>
      <c r="B32" s="2" t="s">
        <v>93</v>
      </c>
      <c r="C32" s="2" t="s">
        <v>94</v>
      </c>
      <c r="D32" s="10">
        <f>VLOOKUP(A32,'2023_24 vs 2024_25 Detail'!$A$9:$DP$409,5,FALSE)</f>
        <v>209</v>
      </c>
      <c r="E32" s="10">
        <f>VLOOKUP(A32,MSAG!$A$2:$D$401,4,FALSE)</f>
        <v>32085</v>
      </c>
      <c r="F32" s="10">
        <f>VLOOKUP($A32,'2023_24 vs 2024_25 Detail'!$A$9:$DP$409,43,FALSE)</f>
        <v>960565.29622696154</v>
      </c>
      <c r="G32" s="10">
        <f t="shared" si="0"/>
        <v>992650.29622696154</v>
      </c>
      <c r="H32" s="10">
        <f>VLOOKUP($A32,'2023_24 vs 2024_25 Detail'!$A$9:$DP$409,82,FALSE)</f>
        <v>1024478.8196639405</v>
      </c>
      <c r="I32" s="10">
        <f>VLOOKUP(A32,'2023_24 vs 2024_25 Detail'!A33:DO437,84,FALSE)+VLOOKUP(A32,'2023_24 vs 2024_25 Detail'!A33:DO437,85,FALSE)+VLOOKUP(A32,'2023_24 vs 2024_25 Detail'!A33:DO437,86,FALSE)+VLOOKUP(A32,'2023_24 vs 2024_25 Detail'!A33:DO437,87,FALSE)+VLOOKUP(A32,'2023_24 vs 2024_25 Detail'!A33:DO437,88,FALSE)+VLOOKUP(A32,'2023_24 vs 2024_25 Detail'!A33:DO437,89,FALSE)+VLOOKUP(A32,'2023_24 vs 2024_25 Detail'!A33:DO437,90,FALSE)+VLOOKUP(A32,'2023_24 vs 2024_25 Detail'!A33:DO437,91,FALSE)+VLOOKUP(A32,'2023_24 vs 2024_25 Detail'!A33:DO437,92,FALSE)+VLOOKUP(A32,'2023_24 vs 2024_25 Detail'!A33:DO437,93,FALSE)+VLOOKUP(A32,'2023_24 vs 2024_25 Detail'!A33:DO437,94,FALSE)+VLOOKUP(A32,'2023_24 vs 2024_25 Detail'!A33:DO437,95,FALSE)+VLOOKUP(A32,'2023_24 vs 2024_25 Detail'!A33:DO437,96,FALSE)+VLOOKUP(A32,'2023_24 vs 2024_25 Detail'!A33:DO437,97,FALSE)+VLOOKUP(A32,'2023_24 vs 2024_25 Detail'!A33:DO437,98,FALSE)+VLOOKUP(A32,'2023_24 vs 2024_25 Detail'!A33:DO437,99,FALSE)+VLOOKUP(A32,'2023_24 vs 2024_25 Detail'!A33:DO437,100,FALSE)+VLOOKUP(A32,'2023_24 vs 2024_25 Detail'!A33:DO437,101,FALSE)+VLOOKUP(A32,'2023_24 vs 2024_25 Detail'!A33:DO437,102,FALSE)+VLOOKUP(A32,'2023_24 vs 2024_25 Detail'!A33:DO437,103,FALSE)+VLOOKUP(A32,'2023_24 vs 2024_25 Detail'!A33:DO437,104,FALSE)+VLOOKUP(A32,'2023_24 vs 2024_25 Detail'!A33:DO437,105,FALSE)+VLOOKUP(A32,'2023_24 vs 2024_25 Detail'!A33:DO437,106,FALSE)+VLOOKUP(A32,'2023_24 vs 2024_25 Detail'!A33:DO437,107,FALSE)+VLOOKUP(A32,'2023_24 vs 2024_25 Detail'!A33:DO437,108,FALSE)+VLOOKUP(A32,'2023_24 vs 2024_25 Detail'!A33:DO437,109,FALSE)+VLOOKUP(A32,'2023_24 vs 2024_25 Detail'!A33:DO437,110,FALSE)+VLOOKUP(A32,'2023_24 vs 2024_25 Detail'!A33:DO437,111,FALSE)+VLOOKUP(A32,'2023_24 vs 2024_25 Detail'!A33:DO437,112,FALSE)+VLOOKUP(A32,'2023_24 vs 2024_25 Detail'!A33:DO437,113,FALSE)+VLOOKUP(A32,'2023_24 vs 2024_25 Detail'!A33:DO437,114,FALSE)+VLOOKUP(A32,'2023_24 vs 2024_25 Detail'!A33:DO437,115,FALSE)+VLOOKUP(A32,'2023_24 vs 2024_25 Detail'!A33:DO437,116,FALSE)+VLOOKUP(A32,'2023_24 vs 2024_25 Detail'!A33:DO437,117,FALSE)</f>
        <v>54879.604462475283</v>
      </c>
      <c r="J32" s="10">
        <f>VLOOKUP($A32,'2023_24 vs 2024_25 Detail'!$A$9:$DP$409,118,FALSE)</f>
        <v>0</v>
      </c>
      <c r="K32" s="10">
        <f>VLOOKUP($A32,'2023_24 vs 2024_25 Detail'!$A$9:$DP$409,119,FALSE)</f>
        <v>9033.9189745036274</v>
      </c>
      <c r="L32" s="11">
        <f t="shared" si="1"/>
        <v>31828.523436978925</v>
      </c>
    </row>
    <row r="33" spans="1:12" x14ac:dyDescent="0.35">
      <c r="A33" s="2" t="s">
        <v>95</v>
      </c>
      <c r="B33" s="2" t="s">
        <v>96</v>
      </c>
      <c r="C33" s="2" t="s">
        <v>1253</v>
      </c>
      <c r="D33" s="10">
        <f>VLOOKUP(A33,'2023_24 vs 2024_25 Detail'!$A$9:$DP$409,5,FALSE)</f>
        <v>211</v>
      </c>
      <c r="E33" s="10">
        <f>VLOOKUP(A33,MSAG!$A$2:$D$401,4,FALSE)</f>
        <v>32427</v>
      </c>
      <c r="F33" s="10">
        <f>VLOOKUP($A33,'2023_24 vs 2024_25 Detail'!$A$9:$DP$409,43,FALSE)</f>
        <v>955859.971621442</v>
      </c>
      <c r="G33" s="10">
        <f t="shared" si="0"/>
        <v>988286.971621442</v>
      </c>
      <c r="H33" s="10">
        <f>VLOOKUP($A33,'2023_24 vs 2024_25 Detail'!$A$9:$DP$409,82,FALSE)</f>
        <v>1010977.0346856687</v>
      </c>
      <c r="I33" s="10">
        <f>VLOOKUP(A33,'2023_24 vs 2024_25 Detail'!A34:DO438,84,FALSE)+VLOOKUP(A33,'2023_24 vs 2024_25 Detail'!A34:DO438,85,FALSE)+VLOOKUP(A33,'2023_24 vs 2024_25 Detail'!A34:DO438,86,FALSE)+VLOOKUP(A33,'2023_24 vs 2024_25 Detail'!A34:DO438,87,FALSE)+VLOOKUP(A33,'2023_24 vs 2024_25 Detail'!A34:DO438,88,FALSE)+VLOOKUP(A33,'2023_24 vs 2024_25 Detail'!A34:DO438,89,FALSE)+VLOOKUP(A33,'2023_24 vs 2024_25 Detail'!A34:DO438,90,FALSE)+VLOOKUP(A33,'2023_24 vs 2024_25 Detail'!A34:DO438,91,FALSE)+VLOOKUP(A33,'2023_24 vs 2024_25 Detail'!A34:DO438,92,FALSE)+VLOOKUP(A33,'2023_24 vs 2024_25 Detail'!A34:DO438,93,FALSE)+VLOOKUP(A33,'2023_24 vs 2024_25 Detail'!A34:DO438,94,FALSE)+VLOOKUP(A33,'2023_24 vs 2024_25 Detail'!A34:DO438,95,FALSE)+VLOOKUP(A33,'2023_24 vs 2024_25 Detail'!A34:DO438,96,FALSE)+VLOOKUP(A33,'2023_24 vs 2024_25 Detail'!A34:DO438,97,FALSE)+VLOOKUP(A33,'2023_24 vs 2024_25 Detail'!A34:DO438,98,FALSE)+VLOOKUP(A33,'2023_24 vs 2024_25 Detail'!A34:DO438,99,FALSE)+VLOOKUP(A33,'2023_24 vs 2024_25 Detail'!A34:DO438,100,FALSE)+VLOOKUP(A33,'2023_24 vs 2024_25 Detail'!A34:DO438,101,FALSE)+VLOOKUP(A33,'2023_24 vs 2024_25 Detail'!A34:DO438,102,FALSE)+VLOOKUP(A33,'2023_24 vs 2024_25 Detail'!A34:DO438,103,FALSE)+VLOOKUP(A33,'2023_24 vs 2024_25 Detail'!A34:DO438,104,FALSE)+VLOOKUP(A33,'2023_24 vs 2024_25 Detail'!A34:DO438,105,FALSE)+VLOOKUP(A33,'2023_24 vs 2024_25 Detail'!A34:DO438,106,FALSE)+VLOOKUP(A33,'2023_24 vs 2024_25 Detail'!A34:DO438,107,FALSE)+VLOOKUP(A33,'2023_24 vs 2024_25 Detail'!A34:DO438,108,FALSE)+VLOOKUP(A33,'2023_24 vs 2024_25 Detail'!A34:DO438,109,FALSE)+VLOOKUP(A33,'2023_24 vs 2024_25 Detail'!A34:DO438,110,FALSE)+VLOOKUP(A33,'2023_24 vs 2024_25 Detail'!A34:DO438,111,FALSE)+VLOOKUP(A33,'2023_24 vs 2024_25 Detail'!A34:DO438,112,FALSE)+VLOOKUP(A33,'2023_24 vs 2024_25 Detail'!A34:DO438,113,FALSE)+VLOOKUP(A33,'2023_24 vs 2024_25 Detail'!A34:DO438,114,FALSE)+VLOOKUP(A33,'2023_24 vs 2024_25 Detail'!A34:DO438,115,FALSE)+VLOOKUP(A33,'2023_24 vs 2024_25 Detail'!A34:DO438,116,FALSE)+VLOOKUP(A33,'2023_24 vs 2024_25 Detail'!A34:DO438,117,FALSE)</f>
        <v>55117.063064226859</v>
      </c>
      <c r="J33" s="10">
        <f>VLOOKUP($A33,'2023_24 vs 2024_25 Detail'!$A$9:$DP$409,118,FALSE)</f>
        <v>0</v>
      </c>
      <c r="K33" s="10">
        <f>VLOOKUP($A33,'2023_24 vs 2024_25 Detail'!$A$9:$DP$409,119,FALSE)</f>
        <v>0</v>
      </c>
      <c r="L33" s="11">
        <f t="shared" si="1"/>
        <v>22690.063064226648</v>
      </c>
    </row>
    <row r="34" spans="1:12" x14ac:dyDescent="0.35">
      <c r="A34" s="2" t="s">
        <v>98</v>
      </c>
      <c r="B34" s="2" t="s">
        <v>99</v>
      </c>
      <c r="C34" s="2" t="s">
        <v>100</v>
      </c>
      <c r="D34" s="10">
        <f>VLOOKUP(A34,'2023_24 vs 2024_25 Detail'!$A$9:$DP$409,5,FALSE)</f>
        <v>426</v>
      </c>
      <c r="E34" s="10">
        <f>VLOOKUP(A34,MSAG!$A$2:$D$401,4,FALSE)</f>
        <v>61756</v>
      </c>
      <c r="F34" s="10">
        <f>VLOOKUP($A34,'2023_24 vs 2024_25 Detail'!$A$9:$DP$409,43,FALSE)</f>
        <v>1884441.936</v>
      </c>
      <c r="G34" s="10">
        <f t="shared" si="0"/>
        <v>1946197.936</v>
      </c>
      <c r="H34" s="10">
        <f>VLOOKUP($A34,'2023_24 vs 2024_25 Detail'!$A$9:$DP$409,82,FALSE)</f>
        <v>1971771.936</v>
      </c>
      <c r="I34" s="10">
        <f>VLOOKUP(A34,'2023_24 vs 2024_25 Detail'!A35:DO439,84,FALSE)+VLOOKUP(A34,'2023_24 vs 2024_25 Detail'!A35:DO439,85,FALSE)+VLOOKUP(A34,'2023_24 vs 2024_25 Detail'!A35:DO439,86,FALSE)+VLOOKUP(A34,'2023_24 vs 2024_25 Detail'!A35:DO439,87,FALSE)+VLOOKUP(A34,'2023_24 vs 2024_25 Detail'!A35:DO439,88,FALSE)+VLOOKUP(A34,'2023_24 vs 2024_25 Detail'!A35:DO439,89,FALSE)+VLOOKUP(A34,'2023_24 vs 2024_25 Detail'!A35:DO439,90,FALSE)+VLOOKUP(A34,'2023_24 vs 2024_25 Detail'!A35:DO439,91,FALSE)+VLOOKUP(A34,'2023_24 vs 2024_25 Detail'!A35:DO439,92,FALSE)+VLOOKUP(A34,'2023_24 vs 2024_25 Detail'!A35:DO439,93,FALSE)+VLOOKUP(A34,'2023_24 vs 2024_25 Detail'!A35:DO439,94,FALSE)+VLOOKUP(A34,'2023_24 vs 2024_25 Detail'!A35:DO439,95,FALSE)+VLOOKUP(A34,'2023_24 vs 2024_25 Detail'!A35:DO439,96,FALSE)+VLOOKUP(A34,'2023_24 vs 2024_25 Detail'!A35:DO439,97,FALSE)+VLOOKUP(A34,'2023_24 vs 2024_25 Detail'!A35:DO439,98,FALSE)+VLOOKUP(A34,'2023_24 vs 2024_25 Detail'!A35:DO439,99,FALSE)+VLOOKUP(A34,'2023_24 vs 2024_25 Detail'!A35:DO439,100,FALSE)+VLOOKUP(A34,'2023_24 vs 2024_25 Detail'!A35:DO439,101,FALSE)+VLOOKUP(A34,'2023_24 vs 2024_25 Detail'!A35:DO439,102,FALSE)+VLOOKUP(A34,'2023_24 vs 2024_25 Detail'!A35:DO439,103,FALSE)+VLOOKUP(A34,'2023_24 vs 2024_25 Detail'!A35:DO439,104,FALSE)+VLOOKUP(A34,'2023_24 vs 2024_25 Detail'!A35:DO439,105,FALSE)+VLOOKUP(A34,'2023_24 vs 2024_25 Detail'!A35:DO439,106,FALSE)+VLOOKUP(A34,'2023_24 vs 2024_25 Detail'!A35:DO439,107,FALSE)+VLOOKUP(A34,'2023_24 vs 2024_25 Detail'!A35:DO439,108,FALSE)+VLOOKUP(A34,'2023_24 vs 2024_25 Detail'!A35:DO439,109,FALSE)+VLOOKUP(A34,'2023_24 vs 2024_25 Detail'!A35:DO439,110,FALSE)+VLOOKUP(A34,'2023_24 vs 2024_25 Detail'!A35:DO439,111,FALSE)+VLOOKUP(A34,'2023_24 vs 2024_25 Detail'!A35:DO439,112,FALSE)+VLOOKUP(A34,'2023_24 vs 2024_25 Detail'!A35:DO439,113,FALSE)+VLOOKUP(A34,'2023_24 vs 2024_25 Detail'!A35:DO439,114,FALSE)+VLOOKUP(A34,'2023_24 vs 2024_25 Detail'!A35:DO439,115,FALSE)+VLOOKUP(A34,'2023_24 vs 2024_25 Detail'!A35:DO439,116,FALSE)+VLOOKUP(A34,'2023_24 vs 2024_25 Detail'!A35:DO439,117,FALSE)</f>
        <v>106129.87139380741</v>
      </c>
      <c r="J34" s="10">
        <f>VLOOKUP($A34,'2023_24 vs 2024_25 Detail'!$A$9:$DP$409,118,FALSE)</f>
        <v>-18799.871393807465</v>
      </c>
      <c r="K34" s="10">
        <f>VLOOKUP($A34,'2023_24 vs 2024_25 Detail'!$A$9:$DP$409,119,FALSE)</f>
        <v>0</v>
      </c>
      <c r="L34" s="11">
        <f t="shared" si="1"/>
        <v>25574</v>
      </c>
    </row>
    <row r="35" spans="1:12" x14ac:dyDescent="0.35">
      <c r="A35" s="2" t="s">
        <v>101</v>
      </c>
      <c r="B35" s="2" t="s">
        <v>102</v>
      </c>
      <c r="C35" s="2" t="s">
        <v>1496</v>
      </c>
      <c r="D35" s="10">
        <f>VLOOKUP(A35,'2023_24 vs 2024_25 Detail'!$A$9:$DP$409,5,FALSE)</f>
        <v>37</v>
      </c>
      <c r="E35" s="10">
        <f>VLOOKUP(A35,MSAG!$A$2:$D$401,4,FALSE)</f>
        <v>10161</v>
      </c>
      <c r="F35" s="10">
        <f>VLOOKUP($A35,'2023_24 vs 2024_25 Detail'!$A$9:$DP$409,43,FALSE)</f>
        <v>325420.13709135482</v>
      </c>
      <c r="G35" s="10">
        <f t="shared" si="0"/>
        <v>335581.13709135482</v>
      </c>
      <c r="H35" s="10">
        <f>VLOOKUP($A35,'2023_24 vs 2024_25 Detail'!$A$9:$DP$409,82,FALSE)</f>
        <v>366555.93493901042</v>
      </c>
      <c r="I35" s="10">
        <f>VLOOKUP(A35,'2023_24 vs 2024_25 Detail'!A36:DO440,84,FALSE)+VLOOKUP(A35,'2023_24 vs 2024_25 Detail'!A36:DO440,85,FALSE)+VLOOKUP(A35,'2023_24 vs 2024_25 Detail'!A36:DO440,86,FALSE)+VLOOKUP(A35,'2023_24 vs 2024_25 Detail'!A36:DO440,87,FALSE)+VLOOKUP(A35,'2023_24 vs 2024_25 Detail'!A36:DO440,88,FALSE)+VLOOKUP(A35,'2023_24 vs 2024_25 Detail'!A36:DO440,89,FALSE)+VLOOKUP(A35,'2023_24 vs 2024_25 Detail'!A36:DO440,90,FALSE)+VLOOKUP(A35,'2023_24 vs 2024_25 Detail'!A36:DO440,91,FALSE)+VLOOKUP(A35,'2023_24 vs 2024_25 Detail'!A36:DO440,92,FALSE)+VLOOKUP(A35,'2023_24 vs 2024_25 Detail'!A36:DO440,93,FALSE)+VLOOKUP(A35,'2023_24 vs 2024_25 Detail'!A36:DO440,94,FALSE)+VLOOKUP(A35,'2023_24 vs 2024_25 Detail'!A36:DO440,95,FALSE)+VLOOKUP(A35,'2023_24 vs 2024_25 Detail'!A36:DO440,96,FALSE)+VLOOKUP(A35,'2023_24 vs 2024_25 Detail'!A36:DO440,97,FALSE)+VLOOKUP(A35,'2023_24 vs 2024_25 Detail'!A36:DO440,98,FALSE)+VLOOKUP(A35,'2023_24 vs 2024_25 Detail'!A36:DO440,99,FALSE)+VLOOKUP(A35,'2023_24 vs 2024_25 Detail'!A36:DO440,100,FALSE)+VLOOKUP(A35,'2023_24 vs 2024_25 Detail'!A36:DO440,101,FALSE)+VLOOKUP(A35,'2023_24 vs 2024_25 Detail'!A36:DO440,102,FALSE)+VLOOKUP(A35,'2023_24 vs 2024_25 Detail'!A36:DO440,103,FALSE)+VLOOKUP(A35,'2023_24 vs 2024_25 Detail'!A36:DO440,104,FALSE)+VLOOKUP(A35,'2023_24 vs 2024_25 Detail'!A36:DO440,105,FALSE)+VLOOKUP(A35,'2023_24 vs 2024_25 Detail'!A36:DO440,106,FALSE)+VLOOKUP(A35,'2023_24 vs 2024_25 Detail'!A36:DO440,107,FALSE)+VLOOKUP(A35,'2023_24 vs 2024_25 Detail'!A36:DO440,108,FALSE)+VLOOKUP(A35,'2023_24 vs 2024_25 Detail'!A36:DO440,109,FALSE)+VLOOKUP(A35,'2023_24 vs 2024_25 Detail'!A36:DO440,110,FALSE)+VLOOKUP(A35,'2023_24 vs 2024_25 Detail'!A36:DO440,111,FALSE)+VLOOKUP(A35,'2023_24 vs 2024_25 Detail'!A36:DO440,112,FALSE)+VLOOKUP(A35,'2023_24 vs 2024_25 Detail'!A36:DO440,113,FALSE)+VLOOKUP(A35,'2023_24 vs 2024_25 Detail'!A36:DO440,114,FALSE)+VLOOKUP(A35,'2023_24 vs 2024_25 Detail'!A36:DO440,115,FALSE)+VLOOKUP(A35,'2023_24 vs 2024_25 Detail'!A36:DO440,116,FALSE)+VLOOKUP(A35,'2023_24 vs 2024_25 Detail'!A36:DO440,117,FALSE)</f>
        <v>16968.14528383801</v>
      </c>
      <c r="J35" s="10">
        <f>VLOOKUP($A35,'2023_24 vs 2024_25 Detail'!$A$9:$DP$409,118,FALSE)</f>
        <v>0</v>
      </c>
      <c r="K35" s="10">
        <f>VLOOKUP($A35,'2023_24 vs 2024_25 Detail'!$A$9:$DP$409,119,FALSE)</f>
        <v>24167.652563817544</v>
      </c>
      <c r="L35" s="11">
        <f t="shared" si="1"/>
        <v>30974.797847655602</v>
      </c>
    </row>
    <row r="36" spans="1:12" x14ac:dyDescent="0.35">
      <c r="A36" s="2" t="s">
        <v>104</v>
      </c>
      <c r="B36" s="2" t="s">
        <v>105</v>
      </c>
      <c r="C36" s="2" t="s">
        <v>106</v>
      </c>
      <c r="D36" s="10">
        <f>VLOOKUP(A36,'2023_24 vs 2024_25 Detail'!$A$9:$DP$409,5,FALSE)</f>
        <v>138</v>
      </c>
      <c r="E36" s="10">
        <f>VLOOKUP(A36,MSAG!$A$2:$D$401,4,FALSE)</f>
        <v>22180</v>
      </c>
      <c r="F36" s="10">
        <f>VLOOKUP($A36,'2023_24 vs 2024_25 Detail'!$A$9:$DP$409,43,FALSE)</f>
        <v>634951.52392941457</v>
      </c>
      <c r="G36" s="10">
        <f t="shared" si="0"/>
        <v>657131.52392941457</v>
      </c>
      <c r="H36" s="10">
        <f>VLOOKUP($A36,'2023_24 vs 2024_25 Detail'!$A$9:$DP$409,82,FALSE)</f>
        <v>691128.99357114302</v>
      </c>
      <c r="I36" s="10">
        <f>VLOOKUP(A36,'2023_24 vs 2024_25 Detail'!A37:DO441,84,FALSE)+VLOOKUP(A36,'2023_24 vs 2024_25 Detail'!A37:DO441,85,FALSE)+VLOOKUP(A36,'2023_24 vs 2024_25 Detail'!A37:DO441,86,FALSE)+VLOOKUP(A36,'2023_24 vs 2024_25 Detail'!A37:DO441,87,FALSE)+VLOOKUP(A36,'2023_24 vs 2024_25 Detail'!A37:DO441,88,FALSE)+VLOOKUP(A36,'2023_24 vs 2024_25 Detail'!A37:DO441,89,FALSE)+VLOOKUP(A36,'2023_24 vs 2024_25 Detail'!A37:DO441,90,FALSE)+VLOOKUP(A36,'2023_24 vs 2024_25 Detail'!A37:DO441,91,FALSE)+VLOOKUP(A36,'2023_24 vs 2024_25 Detail'!A37:DO441,92,FALSE)+VLOOKUP(A36,'2023_24 vs 2024_25 Detail'!A37:DO441,93,FALSE)+VLOOKUP(A36,'2023_24 vs 2024_25 Detail'!A37:DO441,94,FALSE)+VLOOKUP(A36,'2023_24 vs 2024_25 Detail'!A37:DO441,95,FALSE)+VLOOKUP(A36,'2023_24 vs 2024_25 Detail'!A37:DO441,96,FALSE)+VLOOKUP(A36,'2023_24 vs 2024_25 Detail'!A37:DO441,97,FALSE)+VLOOKUP(A36,'2023_24 vs 2024_25 Detail'!A37:DO441,98,FALSE)+VLOOKUP(A36,'2023_24 vs 2024_25 Detail'!A37:DO441,99,FALSE)+VLOOKUP(A36,'2023_24 vs 2024_25 Detail'!A37:DO441,100,FALSE)+VLOOKUP(A36,'2023_24 vs 2024_25 Detail'!A37:DO441,101,FALSE)+VLOOKUP(A36,'2023_24 vs 2024_25 Detail'!A37:DO441,102,FALSE)+VLOOKUP(A36,'2023_24 vs 2024_25 Detail'!A37:DO441,103,FALSE)+VLOOKUP(A36,'2023_24 vs 2024_25 Detail'!A37:DO441,104,FALSE)+VLOOKUP(A36,'2023_24 vs 2024_25 Detail'!A37:DO441,105,FALSE)+VLOOKUP(A36,'2023_24 vs 2024_25 Detail'!A37:DO441,106,FALSE)+VLOOKUP(A36,'2023_24 vs 2024_25 Detail'!A37:DO441,107,FALSE)+VLOOKUP(A36,'2023_24 vs 2024_25 Detail'!A37:DO441,108,FALSE)+VLOOKUP(A36,'2023_24 vs 2024_25 Detail'!A37:DO441,109,FALSE)+VLOOKUP(A36,'2023_24 vs 2024_25 Detail'!A37:DO441,110,FALSE)+VLOOKUP(A36,'2023_24 vs 2024_25 Detail'!A37:DO441,111,FALSE)+VLOOKUP(A36,'2023_24 vs 2024_25 Detail'!A37:DO441,112,FALSE)+VLOOKUP(A36,'2023_24 vs 2024_25 Detail'!A37:DO441,113,FALSE)+VLOOKUP(A36,'2023_24 vs 2024_25 Detail'!A37:DO441,114,FALSE)+VLOOKUP(A36,'2023_24 vs 2024_25 Detail'!A37:DO441,115,FALSE)+VLOOKUP(A36,'2023_24 vs 2024_25 Detail'!A37:DO441,116,FALSE)+VLOOKUP(A36,'2023_24 vs 2024_25 Detail'!A37:DO441,117,FALSE)</f>
        <v>37791.540264817129</v>
      </c>
      <c r="J36" s="10">
        <f>VLOOKUP($A36,'2023_24 vs 2024_25 Detail'!$A$9:$DP$409,118,FALSE)</f>
        <v>0</v>
      </c>
      <c r="K36" s="10">
        <f>VLOOKUP($A36,'2023_24 vs 2024_25 Detail'!$A$9:$DP$409,119,FALSE)</f>
        <v>18385.929376911372</v>
      </c>
      <c r="L36" s="11">
        <f t="shared" si="1"/>
        <v>33997.469641728443</v>
      </c>
    </row>
    <row r="37" spans="1:12" x14ac:dyDescent="0.35">
      <c r="A37" s="2" t="s">
        <v>107</v>
      </c>
      <c r="B37" s="2" t="s">
        <v>1254</v>
      </c>
      <c r="C37" s="2" t="s">
        <v>1255</v>
      </c>
      <c r="D37" s="10">
        <f>VLOOKUP(A37,'2023_24 vs 2024_25 Detail'!$A$9:$DP$409,5,FALSE)</f>
        <v>69</v>
      </c>
      <c r="E37" s="10">
        <f>VLOOKUP(A37,MSAG!$A$2:$D$401,4,FALSE)</f>
        <v>13553</v>
      </c>
      <c r="F37" s="10">
        <f>VLOOKUP($A37,'2023_24 vs 2024_25 Detail'!$A$9:$DP$409,43,FALSE)</f>
        <v>431730.86996207375</v>
      </c>
      <c r="G37" s="10">
        <f t="shared" si="0"/>
        <v>445283.86996207375</v>
      </c>
      <c r="H37" s="10">
        <f>VLOOKUP($A37,'2023_24 vs 2024_25 Detail'!$A$9:$DP$409,82,FALSE)</f>
        <v>472224.04712379765</v>
      </c>
      <c r="I37" s="10">
        <f>VLOOKUP(A37,'2023_24 vs 2024_25 Detail'!A38:DO442,84,FALSE)+VLOOKUP(A37,'2023_24 vs 2024_25 Detail'!A38:DO442,85,FALSE)+VLOOKUP(A37,'2023_24 vs 2024_25 Detail'!A38:DO442,86,FALSE)+VLOOKUP(A37,'2023_24 vs 2024_25 Detail'!A38:DO442,87,FALSE)+VLOOKUP(A37,'2023_24 vs 2024_25 Detail'!A38:DO442,88,FALSE)+VLOOKUP(A37,'2023_24 vs 2024_25 Detail'!A38:DO442,89,FALSE)+VLOOKUP(A37,'2023_24 vs 2024_25 Detail'!A38:DO442,90,FALSE)+VLOOKUP(A37,'2023_24 vs 2024_25 Detail'!A38:DO442,91,FALSE)+VLOOKUP(A37,'2023_24 vs 2024_25 Detail'!A38:DO442,92,FALSE)+VLOOKUP(A37,'2023_24 vs 2024_25 Detail'!A38:DO442,93,FALSE)+VLOOKUP(A37,'2023_24 vs 2024_25 Detail'!A38:DO442,94,FALSE)+VLOOKUP(A37,'2023_24 vs 2024_25 Detail'!A38:DO442,95,FALSE)+VLOOKUP(A37,'2023_24 vs 2024_25 Detail'!A38:DO442,96,FALSE)+VLOOKUP(A37,'2023_24 vs 2024_25 Detail'!A38:DO442,97,FALSE)+VLOOKUP(A37,'2023_24 vs 2024_25 Detail'!A38:DO442,98,FALSE)+VLOOKUP(A37,'2023_24 vs 2024_25 Detail'!A38:DO442,99,FALSE)+VLOOKUP(A37,'2023_24 vs 2024_25 Detail'!A38:DO442,100,FALSE)+VLOOKUP(A37,'2023_24 vs 2024_25 Detail'!A38:DO442,101,FALSE)+VLOOKUP(A37,'2023_24 vs 2024_25 Detail'!A38:DO442,102,FALSE)+VLOOKUP(A37,'2023_24 vs 2024_25 Detail'!A38:DO442,103,FALSE)+VLOOKUP(A37,'2023_24 vs 2024_25 Detail'!A38:DO442,104,FALSE)+VLOOKUP(A37,'2023_24 vs 2024_25 Detail'!A38:DO442,105,FALSE)+VLOOKUP(A37,'2023_24 vs 2024_25 Detail'!A38:DO442,106,FALSE)+VLOOKUP(A37,'2023_24 vs 2024_25 Detail'!A38:DO442,107,FALSE)+VLOOKUP(A37,'2023_24 vs 2024_25 Detail'!A38:DO442,108,FALSE)+VLOOKUP(A37,'2023_24 vs 2024_25 Detail'!A38:DO442,109,FALSE)+VLOOKUP(A37,'2023_24 vs 2024_25 Detail'!A38:DO442,110,FALSE)+VLOOKUP(A37,'2023_24 vs 2024_25 Detail'!A38:DO442,111,FALSE)+VLOOKUP(A37,'2023_24 vs 2024_25 Detail'!A38:DO442,112,FALSE)+VLOOKUP(A37,'2023_24 vs 2024_25 Detail'!A38:DO442,113,FALSE)+VLOOKUP(A37,'2023_24 vs 2024_25 Detail'!A38:DO442,114,FALSE)+VLOOKUP(A37,'2023_24 vs 2024_25 Detail'!A38:DO442,115,FALSE)+VLOOKUP(A37,'2023_24 vs 2024_25 Detail'!A38:DO442,116,FALSE)+VLOOKUP(A37,'2023_24 vs 2024_25 Detail'!A38:DO442,117,FALSE)</f>
        <v>23017.26631129763</v>
      </c>
      <c r="J37" s="10">
        <f>VLOOKUP($A37,'2023_24 vs 2024_25 Detail'!$A$9:$DP$409,118,FALSE)</f>
        <v>0</v>
      </c>
      <c r="K37" s="10">
        <f>VLOOKUP($A37,'2023_24 vs 2024_25 Detail'!$A$9:$DP$409,119,FALSE)</f>
        <v>17475.910850426251</v>
      </c>
      <c r="L37" s="11">
        <f t="shared" si="1"/>
        <v>26940.177161723899</v>
      </c>
    </row>
    <row r="38" spans="1:12" x14ac:dyDescent="0.35">
      <c r="A38" s="2" t="s">
        <v>110</v>
      </c>
      <c r="B38" s="2" t="s">
        <v>111</v>
      </c>
      <c r="C38" s="2" t="s">
        <v>1256</v>
      </c>
      <c r="D38" s="10">
        <f>VLOOKUP(A38,'2023_24 vs 2024_25 Detail'!$A$9:$DP$409,5,FALSE)</f>
        <v>140</v>
      </c>
      <c r="E38" s="10">
        <f>VLOOKUP(A38,MSAG!$A$2:$D$401,4,FALSE)</f>
        <v>23666</v>
      </c>
      <c r="F38" s="10">
        <f>VLOOKUP($A38,'2023_24 vs 2024_25 Detail'!$A$9:$DP$409,43,FALSE)</f>
        <v>694638.22048043215</v>
      </c>
      <c r="G38" s="10">
        <f t="shared" si="0"/>
        <v>718304.22048043215</v>
      </c>
      <c r="H38" s="10">
        <f>VLOOKUP($A38,'2023_24 vs 2024_25 Detail'!$A$9:$DP$409,82,FALSE)</f>
        <v>775422.42869448673</v>
      </c>
      <c r="I38" s="10">
        <f>VLOOKUP(A38,'2023_24 vs 2024_25 Detail'!A39:DO443,84,FALSE)+VLOOKUP(A38,'2023_24 vs 2024_25 Detail'!A39:DO443,85,FALSE)+VLOOKUP(A38,'2023_24 vs 2024_25 Detail'!A39:DO443,86,FALSE)+VLOOKUP(A38,'2023_24 vs 2024_25 Detail'!A39:DO443,87,FALSE)+VLOOKUP(A38,'2023_24 vs 2024_25 Detail'!A39:DO443,88,FALSE)+VLOOKUP(A38,'2023_24 vs 2024_25 Detail'!A39:DO443,89,FALSE)+VLOOKUP(A38,'2023_24 vs 2024_25 Detail'!A39:DO443,90,FALSE)+VLOOKUP(A38,'2023_24 vs 2024_25 Detail'!A39:DO443,91,FALSE)+VLOOKUP(A38,'2023_24 vs 2024_25 Detail'!A39:DO443,92,FALSE)+VLOOKUP(A38,'2023_24 vs 2024_25 Detail'!A39:DO443,93,FALSE)+VLOOKUP(A38,'2023_24 vs 2024_25 Detail'!A39:DO443,94,FALSE)+VLOOKUP(A38,'2023_24 vs 2024_25 Detail'!A39:DO443,95,FALSE)+VLOOKUP(A38,'2023_24 vs 2024_25 Detail'!A39:DO443,96,FALSE)+VLOOKUP(A38,'2023_24 vs 2024_25 Detail'!A39:DO443,97,FALSE)+VLOOKUP(A38,'2023_24 vs 2024_25 Detail'!A39:DO443,98,FALSE)+VLOOKUP(A38,'2023_24 vs 2024_25 Detail'!A39:DO443,99,FALSE)+VLOOKUP(A38,'2023_24 vs 2024_25 Detail'!A39:DO443,100,FALSE)+VLOOKUP(A38,'2023_24 vs 2024_25 Detail'!A39:DO443,101,FALSE)+VLOOKUP(A38,'2023_24 vs 2024_25 Detail'!A39:DO443,102,FALSE)+VLOOKUP(A38,'2023_24 vs 2024_25 Detail'!A39:DO443,103,FALSE)+VLOOKUP(A38,'2023_24 vs 2024_25 Detail'!A39:DO443,104,FALSE)+VLOOKUP(A38,'2023_24 vs 2024_25 Detail'!A39:DO443,105,FALSE)+VLOOKUP(A38,'2023_24 vs 2024_25 Detail'!A39:DO443,106,FALSE)+VLOOKUP(A38,'2023_24 vs 2024_25 Detail'!A39:DO443,107,FALSE)+VLOOKUP(A38,'2023_24 vs 2024_25 Detail'!A39:DO443,108,FALSE)+VLOOKUP(A38,'2023_24 vs 2024_25 Detail'!A39:DO443,109,FALSE)+VLOOKUP(A38,'2023_24 vs 2024_25 Detail'!A39:DO443,110,FALSE)+VLOOKUP(A38,'2023_24 vs 2024_25 Detail'!A39:DO443,111,FALSE)+VLOOKUP(A38,'2023_24 vs 2024_25 Detail'!A39:DO443,112,FALSE)+VLOOKUP(A38,'2023_24 vs 2024_25 Detail'!A39:DO443,113,FALSE)+VLOOKUP(A38,'2023_24 vs 2024_25 Detail'!A39:DO443,114,FALSE)+VLOOKUP(A38,'2023_24 vs 2024_25 Detail'!A39:DO443,115,FALSE)+VLOOKUP(A38,'2023_24 vs 2024_25 Detail'!A39:DO443,116,FALSE)+VLOOKUP(A38,'2023_24 vs 2024_25 Detail'!A39:DO443,117,FALSE)</f>
        <v>40380.405782253591</v>
      </c>
      <c r="J38" s="10">
        <f>VLOOKUP($A38,'2023_24 vs 2024_25 Detail'!$A$9:$DP$409,118,FALSE)</f>
        <v>0</v>
      </c>
      <c r="K38" s="10">
        <f>VLOOKUP($A38,'2023_24 vs 2024_25 Detail'!$A$9:$DP$409,119,FALSE)</f>
        <v>40403.802431801014</v>
      </c>
      <c r="L38" s="11">
        <f t="shared" si="1"/>
        <v>57118.208214054583</v>
      </c>
    </row>
    <row r="39" spans="1:12" x14ac:dyDescent="0.35">
      <c r="A39" s="2" t="s">
        <v>113</v>
      </c>
      <c r="B39" s="2" t="s">
        <v>114</v>
      </c>
      <c r="C39" s="2" t="s">
        <v>115</v>
      </c>
      <c r="D39" s="10">
        <f>VLOOKUP(A39,'2023_24 vs 2024_25 Detail'!$A$9:$DP$409,5,FALSE)</f>
        <v>296</v>
      </c>
      <c r="E39" s="10">
        <f>VLOOKUP(A39,MSAG!$A$2:$D$401,4,FALSE)</f>
        <v>43790</v>
      </c>
      <c r="F39" s="10">
        <f>VLOOKUP($A39,'2023_24 vs 2024_25 Detail'!$A$9:$DP$409,43,FALSE)</f>
        <v>1336154.45</v>
      </c>
      <c r="G39" s="10">
        <f t="shared" si="0"/>
        <v>1379944.45</v>
      </c>
      <c r="H39" s="10">
        <f>VLOOKUP($A39,'2023_24 vs 2024_25 Detail'!$A$9:$DP$409,82,FALSE)</f>
        <v>1395685.25</v>
      </c>
      <c r="I39" s="10">
        <f>VLOOKUP(A39,'2023_24 vs 2024_25 Detail'!A40:DO444,84,FALSE)+VLOOKUP(A39,'2023_24 vs 2024_25 Detail'!A40:DO444,85,FALSE)+VLOOKUP(A39,'2023_24 vs 2024_25 Detail'!A40:DO444,86,FALSE)+VLOOKUP(A39,'2023_24 vs 2024_25 Detail'!A40:DO444,87,FALSE)+VLOOKUP(A39,'2023_24 vs 2024_25 Detail'!A40:DO444,88,FALSE)+VLOOKUP(A39,'2023_24 vs 2024_25 Detail'!A40:DO444,89,FALSE)+VLOOKUP(A39,'2023_24 vs 2024_25 Detail'!A40:DO444,90,FALSE)+VLOOKUP(A39,'2023_24 vs 2024_25 Detail'!A40:DO444,91,FALSE)+VLOOKUP(A39,'2023_24 vs 2024_25 Detail'!A40:DO444,92,FALSE)+VLOOKUP(A39,'2023_24 vs 2024_25 Detail'!A40:DO444,93,FALSE)+VLOOKUP(A39,'2023_24 vs 2024_25 Detail'!A40:DO444,94,FALSE)+VLOOKUP(A39,'2023_24 vs 2024_25 Detail'!A40:DO444,95,FALSE)+VLOOKUP(A39,'2023_24 vs 2024_25 Detail'!A40:DO444,96,FALSE)+VLOOKUP(A39,'2023_24 vs 2024_25 Detail'!A40:DO444,97,FALSE)+VLOOKUP(A39,'2023_24 vs 2024_25 Detail'!A40:DO444,98,FALSE)+VLOOKUP(A39,'2023_24 vs 2024_25 Detail'!A40:DO444,99,FALSE)+VLOOKUP(A39,'2023_24 vs 2024_25 Detail'!A40:DO444,100,FALSE)+VLOOKUP(A39,'2023_24 vs 2024_25 Detail'!A40:DO444,101,FALSE)+VLOOKUP(A39,'2023_24 vs 2024_25 Detail'!A40:DO444,102,FALSE)+VLOOKUP(A39,'2023_24 vs 2024_25 Detail'!A40:DO444,103,FALSE)+VLOOKUP(A39,'2023_24 vs 2024_25 Detail'!A40:DO444,104,FALSE)+VLOOKUP(A39,'2023_24 vs 2024_25 Detail'!A40:DO444,105,FALSE)+VLOOKUP(A39,'2023_24 vs 2024_25 Detail'!A40:DO444,106,FALSE)+VLOOKUP(A39,'2023_24 vs 2024_25 Detail'!A40:DO444,107,FALSE)+VLOOKUP(A39,'2023_24 vs 2024_25 Detail'!A40:DO444,108,FALSE)+VLOOKUP(A39,'2023_24 vs 2024_25 Detail'!A40:DO444,109,FALSE)+VLOOKUP(A39,'2023_24 vs 2024_25 Detail'!A40:DO444,110,FALSE)+VLOOKUP(A39,'2023_24 vs 2024_25 Detail'!A40:DO444,111,FALSE)+VLOOKUP(A39,'2023_24 vs 2024_25 Detail'!A40:DO444,112,FALSE)+VLOOKUP(A39,'2023_24 vs 2024_25 Detail'!A40:DO444,113,FALSE)+VLOOKUP(A39,'2023_24 vs 2024_25 Detail'!A40:DO444,114,FALSE)+VLOOKUP(A39,'2023_24 vs 2024_25 Detail'!A40:DO444,115,FALSE)+VLOOKUP(A39,'2023_24 vs 2024_25 Detail'!A40:DO444,116,FALSE)+VLOOKUP(A39,'2023_24 vs 2024_25 Detail'!A40:DO444,117,FALSE)</f>
        <v>75151.73959008012</v>
      </c>
      <c r="J39" s="10">
        <f>VLOOKUP($A39,'2023_24 vs 2024_25 Detail'!$A$9:$DP$409,118,FALSE)</f>
        <v>-14471.739590079989</v>
      </c>
      <c r="K39" s="10">
        <f>VLOOKUP($A39,'2023_24 vs 2024_25 Detail'!$A$9:$DP$409,119,FALSE)</f>
        <v>-1149.1999999999773</v>
      </c>
      <c r="L39" s="11">
        <f t="shared" si="1"/>
        <v>15740.800000000047</v>
      </c>
    </row>
    <row r="40" spans="1:12" x14ac:dyDescent="0.35">
      <c r="A40" s="2" t="s">
        <v>116</v>
      </c>
      <c r="B40" s="2" t="s">
        <v>117</v>
      </c>
      <c r="C40" s="2" t="s">
        <v>118</v>
      </c>
      <c r="D40" s="10">
        <f>VLOOKUP(A40,'2023_24 vs 2024_25 Detail'!$A$9:$DP$409,5,FALSE)</f>
        <v>73</v>
      </c>
      <c r="E40" s="10">
        <f>VLOOKUP(A40,MSAG!$A$2:$D$401,4,FALSE)</f>
        <v>14029</v>
      </c>
      <c r="F40" s="10">
        <f>VLOOKUP($A40,'2023_24 vs 2024_25 Detail'!$A$9:$DP$409,43,FALSE)</f>
        <v>417736.95075608254</v>
      </c>
      <c r="G40" s="10">
        <f t="shared" si="0"/>
        <v>431765.95075608254</v>
      </c>
      <c r="H40" s="10">
        <f>VLOOKUP($A40,'2023_24 vs 2024_25 Detail'!$A$9:$DP$409,82,FALSE)</f>
        <v>442660.68389388919</v>
      </c>
      <c r="I40" s="10">
        <f>VLOOKUP(A40,'2023_24 vs 2024_25 Detail'!A41:DO445,84,FALSE)+VLOOKUP(A40,'2023_24 vs 2024_25 Detail'!A41:DO445,85,FALSE)+VLOOKUP(A40,'2023_24 vs 2024_25 Detail'!A41:DO445,86,FALSE)+VLOOKUP(A40,'2023_24 vs 2024_25 Detail'!A41:DO445,87,FALSE)+VLOOKUP(A40,'2023_24 vs 2024_25 Detail'!A41:DO445,88,FALSE)+VLOOKUP(A40,'2023_24 vs 2024_25 Detail'!A41:DO445,89,FALSE)+VLOOKUP(A40,'2023_24 vs 2024_25 Detail'!A41:DO445,90,FALSE)+VLOOKUP(A40,'2023_24 vs 2024_25 Detail'!A41:DO445,91,FALSE)+VLOOKUP(A40,'2023_24 vs 2024_25 Detail'!A41:DO445,92,FALSE)+VLOOKUP(A40,'2023_24 vs 2024_25 Detail'!A41:DO445,93,FALSE)+VLOOKUP(A40,'2023_24 vs 2024_25 Detail'!A41:DO445,94,FALSE)+VLOOKUP(A40,'2023_24 vs 2024_25 Detail'!A41:DO445,95,FALSE)+VLOOKUP(A40,'2023_24 vs 2024_25 Detail'!A41:DO445,96,FALSE)+VLOOKUP(A40,'2023_24 vs 2024_25 Detail'!A41:DO445,97,FALSE)+VLOOKUP(A40,'2023_24 vs 2024_25 Detail'!A41:DO445,98,FALSE)+VLOOKUP(A40,'2023_24 vs 2024_25 Detail'!A41:DO445,99,FALSE)+VLOOKUP(A40,'2023_24 vs 2024_25 Detail'!A41:DO445,100,FALSE)+VLOOKUP(A40,'2023_24 vs 2024_25 Detail'!A41:DO445,101,FALSE)+VLOOKUP(A40,'2023_24 vs 2024_25 Detail'!A41:DO445,102,FALSE)+VLOOKUP(A40,'2023_24 vs 2024_25 Detail'!A41:DO445,103,FALSE)+VLOOKUP(A40,'2023_24 vs 2024_25 Detail'!A41:DO445,104,FALSE)+VLOOKUP(A40,'2023_24 vs 2024_25 Detail'!A41:DO445,105,FALSE)+VLOOKUP(A40,'2023_24 vs 2024_25 Detail'!A41:DO445,106,FALSE)+VLOOKUP(A40,'2023_24 vs 2024_25 Detail'!A41:DO445,107,FALSE)+VLOOKUP(A40,'2023_24 vs 2024_25 Detail'!A41:DO445,108,FALSE)+VLOOKUP(A40,'2023_24 vs 2024_25 Detail'!A41:DO445,109,FALSE)+VLOOKUP(A40,'2023_24 vs 2024_25 Detail'!A41:DO445,110,FALSE)+VLOOKUP(A40,'2023_24 vs 2024_25 Detail'!A41:DO445,111,FALSE)+VLOOKUP(A40,'2023_24 vs 2024_25 Detail'!A41:DO445,112,FALSE)+VLOOKUP(A40,'2023_24 vs 2024_25 Detail'!A41:DO445,113,FALSE)+VLOOKUP(A40,'2023_24 vs 2024_25 Detail'!A41:DO445,114,FALSE)+VLOOKUP(A40,'2023_24 vs 2024_25 Detail'!A41:DO445,115,FALSE)+VLOOKUP(A40,'2023_24 vs 2024_25 Detail'!A41:DO445,116,FALSE)+VLOOKUP(A40,'2023_24 vs 2024_25 Detail'!A41:DO445,117,FALSE)</f>
        <v>23443.124539050481</v>
      </c>
      <c r="J40" s="10">
        <f>VLOOKUP($A40,'2023_24 vs 2024_25 Detail'!$A$9:$DP$409,118,FALSE)</f>
        <v>0</v>
      </c>
      <c r="K40" s="10">
        <f>VLOOKUP($A40,'2023_24 vs 2024_25 Detail'!$A$9:$DP$409,119,FALSE)</f>
        <v>1480.6085987562003</v>
      </c>
      <c r="L40" s="11">
        <f t="shared" si="1"/>
        <v>10894.733137806645</v>
      </c>
    </row>
    <row r="41" spans="1:12" x14ac:dyDescent="0.35">
      <c r="A41" s="2" t="s">
        <v>119</v>
      </c>
      <c r="B41" s="2" t="s">
        <v>1476</v>
      </c>
      <c r="C41" s="2" t="s">
        <v>120</v>
      </c>
      <c r="D41" s="10">
        <f>VLOOKUP(A41,'2023_24 vs 2024_25 Detail'!$A$9:$DP$409,5,FALSE)</f>
        <v>99</v>
      </c>
      <c r="E41" s="10">
        <f>VLOOKUP(A41,MSAG!$A$2:$D$401,4,FALSE)</f>
        <v>18475</v>
      </c>
      <c r="F41" s="10">
        <f>VLOOKUP($A41,'2023_24 vs 2024_25 Detail'!$A$9:$DP$409,43,FALSE)</f>
        <v>558450.00977665791</v>
      </c>
      <c r="G41" s="10">
        <f t="shared" si="0"/>
        <v>576925.00977665791</v>
      </c>
      <c r="H41" s="10">
        <f>VLOOKUP($A41,'2023_24 vs 2024_25 Detail'!$A$9:$DP$409,82,FALSE)</f>
        <v>597456.27979073802</v>
      </c>
      <c r="I41" s="10">
        <f>VLOOKUP(A41,'2023_24 vs 2024_25 Detail'!A42:DO446,84,FALSE)+VLOOKUP(A41,'2023_24 vs 2024_25 Detail'!A42:DO446,85,FALSE)+VLOOKUP(A41,'2023_24 vs 2024_25 Detail'!A42:DO446,86,FALSE)+VLOOKUP(A41,'2023_24 vs 2024_25 Detail'!A42:DO446,87,FALSE)+VLOOKUP(A41,'2023_24 vs 2024_25 Detail'!A42:DO446,88,FALSE)+VLOOKUP(A41,'2023_24 vs 2024_25 Detail'!A42:DO446,89,FALSE)+VLOOKUP(A41,'2023_24 vs 2024_25 Detail'!A42:DO446,90,FALSE)+VLOOKUP(A41,'2023_24 vs 2024_25 Detail'!A42:DO446,91,FALSE)+VLOOKUP(A41,'2023_24 vs 2024_25 Detail'!A42:DO446,92,FALSE)+VLOOKUP(A41,'2023_24 vs 2024_25 Detail'!A42:DO446,93,FALSE)+VLOOKUP(A41,'2023_24 vs 2024_25 Detail'!A42:DO446,94,FALSE)+VLOOKUP(A41,'2023_24 vs 2024_25 Detail'!A42:DO446,95,FALSE)+VLOOKUP(A41,'2023_24 vs 2024_25 Detail'!A42:DO446,96,FALSE)+VLOOKUP(A41,'2023_24 vs 2024_25 Detail'!A42:DO446,97,FALSE)+VLOOKUP(A41,'2023_24 vs 2024_25 Detail'!A42:DO446,98,FALSE)+VLOOKUP(A41,'2023_24 vs 2024_25 Detail'!A42:DO446,99,FALSE)+VLOOKUP(A41,'2023_24 vs 2024_25 Detail'!A42:DO446,100,FALSE)+VLOOKUP(A41,'2023_24 vs 2024_25 Detail'!A42:DO446,101,FALSE)+VLOOKUP(A41,'2023_24 vs 2024_25 Detail'!A42:DO446,102,FALSE)+VLOOKUP(A41,'2023_24 vs 2024_25 Detail'!A42:DO446,103,FALSE)+VLOOKUP(A41,'2023_24 vs 2024_25 Detail'!A42:DO446,104,FALSE)+VLOOKUP(A41,'2023_24 vs 2024_25 Detail'!A42:DO446,105,FALSE)+VLOOKUP(A41,'2023_24 vs 2024_25 Detail'!A42:DO446,106,FALSE)+VLOOKUP(A41,'2023_24 vs 2024_25 Detail'!A42:DO446,107,FALSE)+VLOOKUP(A41,'2023_24 vs 2024_25 Detail'!A42:DO446,108,FALSE)+VLOOKUP(A41,'2023_24 vs 2024_25 Detail'!A42:DO446,109,FALSE)+VLOOKUP(A41,'2023_24 vs 2024_25 Detail'!A42:DO446,110,FALSE)+VLOOKUP(A41,'2023_24 vs 2024_25 Detail'!A42:DO446,111,FALSE)+VLOOKUP(A41,'2023_24 vs 2024_25 Detail'!A42:DO446,112,FALSE)+VLOOKUP(A41,'2023_24 vs 2024_25 Detail'!A42:DO446,113,FALSE)+VLOOKUP(A41,'2023_24 vs 2024_25 Detail'!A42:DO446,114,FALSE)+VLOOKUP(A41,'2023_24 vs 2024_25 Detail'!A42:DO446,115,FALSE)+VLOOKUP(A41,'2023_24 vs 2024_25 Detail'!A42:DO446,116,FALSE)+VLOOKUP(A41,'2023_24 vs 2024_25 Detail'!A42:DO446,117,FALSE)</f>
        <v>30988.27248971623</v>
      </c>
      <c r="J41" s="10">
        <f>VLOOKUP($A41,'2023_24 vs 2024_25 Detail'!$A$9:$DP$409,118,FALSE)</f>
        <v>0</v>
      </c>
      <c r="K41" s="10">
        <f>VLOOKUP($A41,'2023_24 vs 2024_25 Detail'!$A$9:$DP$409,119,FALSE)</f>
        <v>8017.9975243637709</v>
      </c>
      <c r="L41" s="11">
        <f t="shared" si="1"/>
        <v>20531.270014080103</v>
      </c>
    </row>
    <row r="42" spans="1:12" x14ac:dyDescent="0.35">
      <c r="A42" s="2" t="s">
        <v>121</v>
      </c>
      <c r="B42" s="2" t="s">
        <v>122</v>
      </c>
      <c r="C42" s="2" t="s">
        <v>123</v>
      </c>
      <c r="D42" s="10">
        <f>VLOOKUP(A42,'2023_24 vs 2024_25 Detail'!$A$9:$DP$409,5,FALSE)</f>
        <v>38</v>
      </c>
      <c r="E42" s="10">
        <f>VLOOKUP(A42,MSAG!$A$2:$D$401,4,FALSE)</f>
        <v>10072</v>
      </c>
      <c r="F42" s="10">
        <f>VLOOKUP($A42,'2023_24 vs 2024_25 Detail'!$A$9:$DP$409,43,FALSE)</f>
        <v>280458.310340608</v>
      </c>
      <c r="G42" s="10">
        <f t="shared" si="0"/>
        <v>290530.310340608</v>
      </c>
      <c r="H42" s="10">
        <f>VLOOKUP($A42,'2023_24 vs 2024_25 Detail'!$A$9:$DP$409,82,FALSE)</f>
        <v>371286.99144007859</v>
      </c>
      <c r="I42" s="10">
        <f>VLOOKUP(A42,'2023_24 vs 2024_25 Detail'!A43:DO447,84,FALSE)+VLOOKUP(A42,'2023_24 vs 2024_25 Detail'!A43:DO447,85,FALSE)+VLOOKUP(A42,'2023_24 vs 2024_25 Detail'!A43:DO447,86,FALSE)+VLOOKUP(A42,'2023_24 vs 2024_25 Detail'!A43:DO447,87,FALSE)+VLOOKUP(A42,'2023_24 vs 2024_25 Detail'!A43:DO447,88,FALSE)+VLOOKUP(A42,'2023_24 vs 2024_25 Detail'!A43:DO447,89,FALSE)+VLOOKUP(A42,'2023_24 vs 2024_25 Detail'!A43:DO447,90,FALSE)+VLOOKUP(A42,'2023_24 vs 2024_25 Detail'!A43:DO447,91,FALSE)+VLOOKUP(A42,'2023_24 vs 2024_25 Detail'!A43:DO447,92,FALSE)+VLOOKUP(A42,'2023_24 vs 2024_25 Detail'!A43:DO447,93,FALSE)+VLOOKUP(A42,'2023_24 vs 2024_25 Detail'!A43:DO447,94,FALSE)+VLOOKUP(A42,'2023_24 vs 2024_25 Detail'!A43:DO447,95,FALSE)+VLOOKUP(A42,'2023_24 vs 2024_25 Detail'!A43:DO447,96,FALSE)+VLOOKUP(A42,'2023_24 vs 2024_25 Detail'!A43:DO447,97,FALSE)+VLOOKUP(A42,'2023_24 vs 2024_25 Detail'!A43:DO447,98,FALSE)+VLOOKUP(A42,'2023_24 vs 2024_25 Detail'!A43:DO447,99,FALSE)+VLOOKUP(A42,'2023_24 vs 2024_25 Detail'!A43:DO447,100,FALSE)+VLOOKUP(A42,'2023_24 vs 2024_25 Detail'!A43:DO447,101,FALSE)+VLOOKUP(A42,'2023_24 vs 2024_25 Detail'!A43:DO447,102,FALSE)+VLOOKUP(A42,'2023_24 vs 2024_25 Detail'!A43:DO447,103,FALSE)+VLOOKUP(A42,'2023_24 vs 2024_25 Detail'!A43:DO447,104,FALSE)+VLOOKUP(A42,'2023_24 vs 2024_25 Detail'!A43:DO447,105,FALSE)+VLOOKUP(A42,'2023_24 vs 2024_25 Detail'!A43:DO447,106,FALSE)+VLOOKUP(A42,'2023_24 vs 2024_25 Detail'!A43:DO447,107,FALSE)+VLOOKUP(A42,'2023_24 vs 2024_25 Detail'!A43:DO447,108,FALSE)+VLOOKUP(A42,'2023_24 vs 2024_25 Detail'!A43:DO447,109,FALSE)+VLOOKUP(A42,'2023_24 vs 2024_25 Detail'!A43:DO447,110,FALSE)+VLOOKUP(A42,'2023_24 vs 2024_25 Detail'!A43:DO447,111,FALSE)+VLOOKUP(A42,'2023_24 vs 2024_25 Detail'!A43:DO447,112,FALSE)+VLOOKUP(A42,'2023_24 vs 2024_25 Detail'!A43:DO447,113,FALSE)+VLOOKUP(A42,'2023_24 vs 2024_25 Detail'!A43:DO447,114,FALSE)+VLOOKUP(A42,'2023_24 vs 2024_25 Detail'!A43:DO447,115,FALSE)+VLOOKUP(A42,'2023_24 vs 2024_25 Detail'!A43:DO447,116,FALSE)+VLOOKUP(A42,'2023_24 vs 2024_25 Detail'!A43:DO447,117,FALSE)</f>
        <v>16857.227647485975</v>
      </c>
      <c r="J42" s="10">
        <f>VLOOKUP($A42,'2023_24 vs 2024_25 Detail'!$A$9:$DP$409,118,FALSE)</f>
        <v>0</v>
      </c>
      <c r="K42" s="10">
        <f>VLOOKUP($A42,'2023_24 vs 2024_25 Detail'!$A$9:$DP$409,119,FALSE)</f>
        <v>73971.453451984562</v>
      </c>
      <c r="L42" s="11">
        <f t="shared" si="1"/>
        <v>80756.681099470588</v>
      </c>
    </row>
    <row r="43" spans="1:12" x14ac:dyDescent="0.35">
      <c r="A43" s="2" t="s">
        <v>124</v>
      </c>
      <c r="B43" s="2" t="s">
        <v>125</v>
      </c>
      <c r="C43" s="2" t="s">
        <v>126</v>
      </c>
      <c r="D43" s="10">
        <f>VLOOKUP(A43,'2023_24 vs 2024_25 Detail'!$A$9:$DP$409,5,FALSE)</f>
        <v>206</v>
      </c>
      <c r="E43" s="10">
        <f>VLOOKUP(A43,MSAG!$A$2:$D$401,4,FALSE)</f>
        <v>32144</v>
      </c>
      <c r="F43" s="10">
        <f>VLOOKUP($A43,'2023_24 vs 2024_25 Detail'!$A$9:$DP$409,43,FALSE)</f>
        <v>918054.40454545454</v>
      </c>
      <c r="G43" s="10">
        <f t="shared" si="0"/>
        <v>950198.40454545454</v>
      </c>
      <c r="H43" s="10">
        <f>VLOOKUP($A43,'2023_24 vs 2024_25 Detail'!$A$9:$DP$409,82,FALSE)</f>
        <v>972365.72136654006</v>
      </c>
      <c r="I43" s="10">
        <f>VLOOKUP(A43,'2023_24 vs 2024_25 Detail'!A44:DO448,84,FALSE)+VLOOKUP(A43,'2023_24 vs 2024_25 Detail'!A44:DO448,85,FALSE)+VLOOKUP(A43,'2023_24 vs 2024_25 Detail'!A44:DO448,86,FALSE)+VLOOKUP(A43,'2023_24 vs 2024_25 Detail'!A44:DO448,87,FALSE)+VLOOKUP(A43,'2023_24 vs 2024_25 Detail'!A44:DO448,88,FALSE)+VLOOKUP(A43,'2023_24 vs 2024_25 Detail'!A44:DO448,89,FALSE)+VLOOKUP(A43,'2023_24 vs 2024_25 Detail'!A44:DO448,90,FALSE)+VLOOKUP(A43,'2023_24 vs 2024_25 Detail'!A44:DO448,91,FALSE)+VLOOKUP(A43,'2023_24 vs 2024_25 Detail'!A44:DO448,92,FALSE)+VLOOKUP(A43,'2023_24 vs 2024_25 Detail'!A44:DO448,93,FALSE)+VLOOKUP(A43,'2023_24 vs 2024_25 Detail'!A44:DO448,94,FALSE)+VLOOKUP(A43,'2023_24 vs 2024_25 Detail'!A44:DO448,95,FALSE)+VLOOKUP(A43,'2023_24 vs 2024_25 Detail'!A44:DO448,96,FALSE)+VLOOKUP(A43,'2023_24 vs 2024_25 Detail'!A44:DO448,97,FALSE)+VLOOKUP(A43,'2023_24 vs 2024_25 Detail'!A44:DO448,98,FALSE)+VLOOKUP(A43,'2023_24 vs 2024_25 Detail'!A44:DO448,99,FALSE)+VLOOKUP(A43,'2023_24 vs 2024_25 Detail'!A44:DO448,100,FALSE)+VLOOKUP(A43,'2023_24 vs 2024_25 Detail'!A44:DO448,101,FALSE)+VLOOKUP(A43,'2023_24 vs 2024_25 Detail'!A44:DO448,102,FALSE)+VLOOKUP(A43,'2023_24 vs 2024_25 Detail'!A44:DO448,103,FALSE)+VLOOKUP(A43,'2023_24 vs 2024_25 Detail'!A44:DO448,104,FALSE)+VLOOKUP(A43,'2023_24 vs 2024_25 Detail'!A44:DO448,105,FALSE)+VLOOKUP(A43,'2023_24 vs 2024_25 Detail'!A44:DO448,106,FALSE)+VLOOKUP(A43,'2023_24 vs 2024_25 Detail'!A44:DO448,107,FALSE)+VLOOKUP(A43,'2023_24 vs 2024_25 Detail'!A44:DO448,108,FALSE)+VLOOKUP(A43,'2023_24 vs 2024_25 Detail'!A44:DO448,109,FALSE)+VLOOKUP(A43,'2023_24 vs 2024_25 Detail'!A44:DO448,110,FALSE)+VLOOKUP(A43,'2023_24 vs 2024_25 Detail'!A44:DO448,111,FALSE)+VLOOKUP(A43,'2023_24 vs 2024_25 Detail'!A44:DO448,112,FALSE)+VLOOKUP(A43,'2023_24 vs 2024_25 Detail'!A44:DO448,113,FALSE)+VLOOKUP(A43,'2023_24 vs 2024_25 Detail'!A44:DO448,114,FALSE)+VLOOKUP(A43,'2023_24 vs 2024_25 Detail'!A44:DO448,115,FALSE)+VLOOKUP(A43,'2023_24 vs 2024_25 Detail'!A44:DO448,116,FALSE)+VLOOKUP(A43,'2023_24 vs 2024_25 Detail'!A44:DO448,117,FALSE)</f>
        <v>54311.316821085638</v>
      </c>
      <c r="J43" s="10">
        <f>VLOOKUP($A43,'2023_24 vs 2024_25 Detail'!$A$9:$DP$409,118,FALSE)</f>
        <v>0</v>
      </c>
      <c r="K43" s="10">
        <f>VLOOKUP($A43,'2023_24 vs 2024_25 Detail'!$A$9:$DP$409,119,FALSE)</f>
        <v>0</v>
      </c>
      <c r="L43" s="11">
        <f t="shared" si="1"/>
        <v>22167.316821085522</v>
      </c>
    </row>
    <row r="44" spans="1:12" x14ac:dyDescent="0.35">
      <c r="A44" s="2" t="s">
        <v>127</v>
      </c>
      <c r="B44" s="2" t="s">
        <v>128</v>
      </c>
      <c r="C44" s="2" t="s">
        <v>1461</v>
      </c>
      <c r="D44" s="10">
        <f>VLOOKUP(A44,'2023_24 vs 2024_25 Detail'!$A$9:$DP$409,5,FALSE)</f>
        <v>233</v>
      </c>
      <c r="E44" s="10">
        <f>VLOOKUP(A44,MSAG!$A$2:$D$401,4,FALSE)</f>
        <v>38165</v>
      </c>
      <c r="F44" s="10">
        <f>VLOOKUP($A44,'2023_24 vs 2024_25 Detail'!$A$9:$DP$409,43,FALSE)</f>
        <v>1121461.6627653637</v>
      </c>
      <c r="G44" s="10">
        <f t="shared" si="0"/>
        <v>1159626.6627653637</v>
      </c>
      <c r="H44" s="10">
        <f>VLOOKUP($A44,'2023_24 vs 2024_25 Detail'!$A$9:$DP$409,82,FALSE)</f>
        <v>1231492.0046075948</v>
      </c>
      <c r="I44" s="10">
        <f>VLOOKUP(A44,'2023_24 vs 2024_25 Detail'!A45:DO449,84,FALSE)+VLOOKUP(A44,'2023_24 vs 2024_25 Detail'!A45:DO449,85,FALSE)+VLOOKUP(A44,'2023_24 vs 2024_25 Detail'!A45:DO449,86,FALSE)+VLOOKUP(A44,'2023_24 vs 2024_25 Detail'!A45:DO449,87,FALSE)+VLOOKUP(A44,'2023_24 vs 2024_25 Detail'!A45:DO449,88,FALSE)+VLOOKUP(A44,'2023_24 vs 2024_25 Detail'!A45:DO449,89,FALSE)+VLOOKUP(A44,'2023_24 vs 2024_25 Detail'!A45:DO449,90,FALSE)+VLOOKUP(A44,'2023_24 vs 2024_25 Detail'!A45:DO449,91,FALSE)+VLOOKUP(A44,'2023_24 vs 2024_25 Detail'!A45:DO449,92,FALSE)+VLOOKUP(A44,'2023_24 vs 2024_25 Detail'!A45:DO449,93,FALSE)+VLOOKUP(A44,'2023_24 vs 2024_25 Detail'!A45:DO449,94,FALSE)+VLOOKUP(A44,'2023_24 vs 2024_25 Detail'!A45:DO449,95,FALSE)+VLOOKUP(A44,'2023_24 vs 2024_25 Detail'!A45:DO449,96,FALSE)+VLOOKUP(A44,'2023_24 vs 2024_25 Detail'!A45:DO449,97,FALSE)+VLOOKUP(A44,'2023_24 vs 2024_25 Detail'!A45:DO449,98,FALSE)+VLOOKUP(A44,'2023_24 vs 2024_25 Detail'!A45:DO449,99,FALSE)+VLOOKUP(A44,'2023_24 vs 2024_25 Detail'!A45:DO449,100,FALSE)+VLOOKUP(A44,'2023_24 vs 2024_25 Detail'!A45:DO449,101,FALSE)+VLOOKUP(A44,'2023_24 vs 2024_25 Detail'!A45:DO449,102,FALSE)+VLOOKUP(A44,'2023_24 vs 2024_25 Detail'!A45:DO449,103,FALSE)+VLOOKUP(A44,'2023_24 vs 2024_25 Detail'!A45:DO449,104,FALSE)+VLOOKUP(A44,'2023_24 vs 2024_25 Detail'!A45:DO449,105,FALSE)+VLOOKUP(A44,'2023_24 vs 2024_25 Detail'!A45:DO449,106,FALSE)+VLOOKUP(A44,'2023_24 vs 2024_25 Detail'!A45:DO449,107,FALSE)+VLOOKUP(A44,'2023_24 vs 2024_25 Detail'!A45:DO449,108,FALSE)+VLOOKUP(A44,'2023_24 vs 2024_25 Detail'!A45:DO449,109,FALSE)+VLOOKUP(A44,'2023_24 vs 2024_25 Detail'!A45:DO449,110,FALSE)+VLOOKUP(A44,'2023_24 vs 2024_25 Detail'!A45:DO449,111,FALSE)+VLOOKUP(A44,'2023_24 vs 2024_25 Detail'!A45:DO449,112,FALSE)+VLOOKUP(A44,'2023_24 vs 2024_25 Detail'!A45:DO449,113,FALSE)+VLOOKUP(A44,'2023_24 vs 2024_25 Detail'!A45:DO449,114,FALSE)+VLOOKUP(A44,'2023_24 vs 2024_25 Detail'!A45:DO449,115,FALSE)+VLOOKUP(A44,'2023_24 vs 2024_25 Detail'!A45:DO449,116,FALSE)+VLOOKUP(A44,'2023_24 vs 2024_25 Detail'!A45:DO449,117,FALSE)</f>
        <v>64751.444421688211</v>
      </c>
      <c r="J44" s="10">
        <f>VLOOKUP($A44,'2023_24 vs 2024_25 Detail'!$A$9:$DP$409,118,FALSE)</f>
        <v>0</v>
      </c>
      <c r="K44" s="10">
        <f>VLOOKUP($A44,'2023_24 vs 2024_25 Detail'!$A$9:$DP$409,119,FALSE)</f>
        <v>45278.897420543057</v>
      </c>
      <c r="L44" s="11">
        <f t="shared" si="1"/>
        <v>71865.341842231108</v>
      </c>
    </row>
    <row r="45" spans="1:12" x14ac:dyDescent="0.35">
      <c r="A45" s="2" t="s">
        <v>130</v>
      </c>
      <c r="B45" s="2" t="s">
        <v>131</v>
      </c>
      <c r="C45" s="2" t="s">
        <v>132</v>
      </c>
      <c r="D45" s="10">
        <f>VLOOKUP(A45,'2023_24 vs 2024_25 Detail'!$A$9:$DP$409,5,FALSE)</f>
        <v>333</v>
      </c>
      <c r="E45" s="10">
        <f>VLOOKUP(A45,MSAG!$A$2:$D$401,4,FALSE)</f>
        <v>56201</v>
      </c>
      <c r="F45" s="10">
        <f>VLOOKUP($A45,'2023_24 vs 2024_25 Detail'!$A$9:$DP$409,43,FALSE)</f>
        <v>1574060.9104817037</v>
      </c>
      <c r="G45" s="10">
        <f t="shared" si="0"/>
        <v>1630261.9104817037</v>
      </c>
      <c r="H45" s="10">
        <f>VLOOKUP($A45,'2023_24 vs 2024_25 Detail'!$A$9:$DP$409,82,FALSE)</f>
        <v>1682856.805942008</v>
      </c>
      <c r="I45" s="10">
        <f>VLOOKUP(A45,'2023_24 vs 2024_25 Detail'!A46:DO450,84,FALSE)+VLOOKUP(A45,'2023_24 vs 2024_25 Detail'!A46:DO450,85,FALSE)+VLOOKUP(A45,'2023_24 vs 2024_25 Detail'!A46:DO450,86,FALSE)+VLOOKUP(A45,'2023_24 vs 2024_25 Detail'!A46:DO450,87,FALSE)+VLOOKUP(A45,'2023_24 vs 2024_25 Detail'!A46:DO450,88,FALSE)+VLOOKUP(A45,'2023_24 vs 2024_25 Detail'!A46:DO450,89,FALSE)+VLOOKUP(A45,'2023_24 vs 2024_25 Detail'!A46:DO450,90,FALSE)+VLOOKUP(A45,'2023_24 vs 2024_25 Detail'!A46:DO450,91,FALSE)+VLOOKUP(A45,'2023_24 vs 2024_25 Detail'!A46:DO450,92,FALSE)+VLOOKUP(A45,'2023_24 vs 2024_25 Detail'!A46:DO450,93,FALSE)+VLOOKUP(A45,'2023_24 vs 2024_25 Detail'!A46:DO450,94,FALSE)+VLOOKUP(A45,'2023_24 vs 2024_25 Detail'!A46:DO450,95,FALSE)+VLOOKUP(A45,'2023_24 vs 2024_25 Detail'!A46:DO450,96,FALSE)+VLOOKUP(A45,'2023_24 vs 2024_25 Detail'!A46:DO450,97,FALSE)+VLOOKUP(A45,'2023_24 vs 2024_25 Detail'!A46:DO450,98,FALSE)+VLOOKUP(A45,'2023_24 vs 2024_25 Detail'!A46:DO450,99,FALSE)+VLOOKUP(A45,'2023_24 vs 2024_25 Detail'!A46:DO450,100,FALSE)+VLOOKUP(A45,'2023_24 vs 2024_25 Detail'!A46:DO450,101,FALSE)+VLOOKUP(A45,'2023_24 vs 2024_25 Detail'!A46:DO450,102,FALSE)+VLOOKUP(A45,'2023_24 vs 2024_25 Detail'!A46:DO450,103,FALSE)+VLOOKUP(A45,'2023_24 vs 2024_25 Detail'!A46:DO450,104,FALSE)+VLOOKUP(A45,'2023_24 vs 2024_25 Detail'!A46:DO450,105,FALSE)+VLOOKUP(A45,'2023_24 vs 2024_25 Detail'!A46:DO450,106,FALSE)+VLOOKUP(A45,'2023_24 vs 2024_25 Detail'!A46:DO450,107,FALSE)+VLOOKUP(A45,'2023_24 vs 2024_25 Detail'!A46:DO450,108,FALSE)+VLOOKUP(A45,'2023_24 vs 2024_25 Detail'!A46:DO450,109,FALSE)+VLOOKUP(A45,'2023_24 vs 2024_25 Detail'!A46:DO450,110,FALSE)+VLOOKUP(A45,'2023_24 vs 2024_25 Detail'!A46:DO450,111,FALSE)+VLOOKUP(A45,'2023_24 vs 2024_25 Detail'!A46:DO450,112,FALSE)+VLOOKUP(A45,'2023_24 vs 2024_25 Detail'!A46:DO450,113,FALSE)+VLOOKUP(A45,'2023_24 vs 2024_25 Detail'!A46:DO450,114,FALSE)+VLOOKUP(A45,'2023_24 vs 2024_25 Detail'!A46:DO450,115,FALSE)+VLOOKUP(A45,'2023_24 vs 2024_25 Detail'!A46:DO450,116,FALSE)+VLOOKUP(A45,'2023_24 vs 2024_25 Detail'!A46:DO450,117,FALSE)</f>
        <v>93663.80591400397</v>
      </c>
      <c r="J45" s="10">
        <f>VLOOKUP($A45,'2023_24 vs 2024_25 Detail'!$A$9:$DP$409,118,FALSE)</f>
        <v>0</v>
      </c>
      <c r="K45" s="10">
        <f>VLOOKUP($A45,'2023_24 vs 2024_25 Detail'!$A$9:$DP$409,119,FALSE)</f>
        <v>15132.089546300494</v>
      </c>
      <c r="L45" s="11">
        <f t="shared" si="1"/>
        <v>52594.895460304338</v>
      </c>
    </row>
    <row r="46" spans="1:12" x14ac:dyDescent="0.35">
      <c r="A46" s="2" t="s">
        <v>133</v>
      </c>
      <c r="B46" s="2" t="s">
        <v>134</v>
      </c>
      <c r="C46" s="2" t="s">
        <v>135</v>
      </c>
      <c r="D46" s="10">
        <f>VLOOKUP(A46,'2023_24 vs 2024_25 Detail'!$A$9:$DP$409,5,FALSE)</f>
        <v>59</v>
      </c>
      <c r="E46" s="10">
        <f>VLOOKUP(A46,MSAG!$A$2:$D$401,4,FALSE)</f>
        <v>13507</v>
      </c>
      <c r="F46" s="10">
        <f>VLOOKUP($A46,'2023_24 vs 2024_25 Detail'!$A$9:$DP$409,43,FALSE)</f>
        <v>398820.09741948737</v>
      </c>
      <c r="G46" s="10">
        <f t="shared" si="0"/>
        <v>412327.09741948737</v>
      </c>
      <c r="H46" s="10">
        <f>VLOOKUP($A46,'2023_24 vs 2024_25 Detail'!$A$9:$DP$409,82,FALSE)</f>
        <v>453545.49056529842</v>
      </c>
      <c r="I46" s="10">
        <f>VLOOKUP(A46,'2023_24 vs 2024_25 Detail'!A47:DO451,84,FALSE)+VLOOKUP(A46,'2023_24 vs 2024_25 Detail'!A47:DO451,85,FALSE)+VLOOKUP(A46,'2023_24 vs 2024_25 Detail'!A47:DO451,86,FALSE)+VLOOKUP(A46,'2023_24 vs 2024_25 Detail'!A47:DO451,87,FALSE)+VLOOKUP(A46,'2023_24 vs 2024_25 Detail'!A47:DO451,88,FALSE)+VLOOKUP(A46,'2023_24 vs 2024_25 Detail'!A47:DO451,89,FALSE)+VLOOKUP(A46,'2023_24 vs 2024_25 Detail'!A47:DO451,90,FALSE)+VLOOKUP(A46,'2023_24 vs 2024_25 Detail'!A47:DO451,91,FALSE)+VLOOKUP(A46,'2023_24 vs 2024_25 Detail'!A47:DO451,92,FALSE)+VLOOKUP(A46,'2023_24 vs 2024_25 Detail'!A47:DO451,93,FALSE)+VLOOKUP(A46,'2023_24 vs 2024_25 Detail'!A47:DO451,94,FALSE)+VLOOKUP(A46,'2023_24 vs 2024_25 Detail'!A47:DO451,95,FALSE)+VLOOKUP(A46,'2023_24 vs 2024_25 Detail'!A47:DO451,96,FALSE)+VLOOKUP(A46,'2023_24 vs 2024_25 Detail'!A47:DO451,97,FALSE)+VLOOKUP(A46,'2023_24 vs 2024_25 Detail'!A47:DO451,98,FALSE)+VLOOKUP(A46,'2023_24 vs 2024_25 Detail'!A47:DO451,99,FALSE)+VLOOKUP(A46,'2023_24 vs 2024_25 Detail'!A47:DO451,100,FALSE)+VLOOKUP(A46,'2023_24 vs 2024_25 Detail'!A47:DO451,101,FALSE)+VLOOKUP(A46,'2023_24 vs 2024_25 Detail'!A47:DO451,102,FALSE)+VLOOKUP(A46,'2023_24 vs 2024_25 Detail'!A47:DO451,103,FALSE)+VLOOKUP(A46,'2023_24 vs 2024_25 Detail'!A47:DO451,104,FALSE)+VLOOKUP(A46,'2023_24 vs 2024_25 Detail'!A47:DO451,105,FALSE)+VLOOKUP(A46,'2023_24 vs 2024_25 Detail'!A47:DO451,106,FALSE)+VLOOKUP(A46,'2023_24 vs 2024_25 Detail'!A47:DO451,107,FALSE)+VLOOKUP(A46,'2023_24 vs 2024_25 Detail'!A47:DO451,108,FALSE)+VLOOKUP(A46,'2023_24 vs 2024_25 Detail'!A47:DO451,109,FALSE)+VLOOKUP(A46,'2023_24 vs 2024_25 Detail'!A47:DO451,110,FALSE)+VLOOKUP(A46,'2023_24 vs 2024_25 Detail'!A47:DO451,111,FALSE)+VLOOKUP(A46,'2023_24 vs 2024_25 Detail'!A47:DO451,112,FALSE)+VLOOKUP(A46,'2023_24 vs 2024_25 Detail'!A47:DO451,113,FALSE)+VLOOKUP(A46,'2023_24 vs 2024_25 Detail'!A47:DO451,114,FALSE)+VLOOKUP(A46,'2023_24 vs 2024_25 Detail'!A47:DO451,115,FALSE)+VLOOKUP(A46,'2023_24 vs 2024_25 Detail'!A47:DO451,116,FALSE)+VLOOKUP(A46,'2023_24 vs 2024_25 Detail'!A47:DO451,117,FALSE)</f>
        <v>22227.847708155554</v>
      </c>
      <c r="J46" s="10">
        <f>VLOOKUP($A46,'2023_24 vs 2024_25 Detail'!$A$9:$DP$409,118,FALSE)</f>
        <v>0</v>
      </c>
      <c r="K46" s="10">
        <f>VLOOKUP($A46,'2023_24 vs 2024_25 Detail'!$A$9:$DP$409,119,FALSE)</f>
        <v>32497.545437655474</v>
      </c>
      <c r="L46" s="11">
        <f t="shared" si="1"/>
        <v>41218.393145811046</v>
      </c>
    </row>
    <row r="47" spans="1:12" x14ac:dyDescent="0.35">
      <c r="A47" s="2" t="s">
        <v>136</v>
      </c>
      <c r="B47" s="2" t="s">
        <v>137</v>
      </c>
      <c r="C47" s="2" t="s">
        <v>1257</v>
      </c>
      <c r="D47" s="10">
        <f>VLOOKUP(A47,'2023_24 vs 2024_25 Detail'!$A$9:$DP$409,5,FALSE)</f>
        <v>200</v>
      </c>
      <c r="E47" s="10">
        <f>VLOOKUP(A47,MSAG!$A$2:$D$401,4,FALSE)</f>
        <v>32054</v>
      </c>
      <c r="F47" s="10">
        <f>VLOOKUP($A47,'2023_24 vs 2024_25 Detail'!$A$9:$DP$409,43,FALSE)</f>
        <v>968263.48650180432</v>
      </c>
      <c r="G47" s="10">
        <f t="shared" si="0"/>
        <v>1000317.4865018043</v>
      </c>
      <c r="H47" s="10">
        <f>VLOOKUP($A47,'2023_24 vs 2024_25 Detail'!$A$9:$DP$409,82,FALSE)</f>
        <v>1022846.2900058861</v>
      </c>
      <c r="I47" s="10">
        <f>VLOOKUP(A47,'2023_24 vs 2024_25 Detail'!A48:DO452,84,FALSE)+VLOOKUP(A47,'2023_24 vs 2024_25 Detail'!A48:DO452,85,FALSE)+VLOOKUP(A47,'2023_24 vs 2024_25 Detail'!A48:DO452,86,FALSE)+VLOOKUP(A47,'2023_24 vs 2024_25 Detail'!A48:DO452,87,FALSE)+VLOOKUP(A47,'2023_24 vs 2024_25 Detail'!A48:DO452,88,FALSE)+VLOOKUP(A47,'2023_24 vs 2024_25 Detail'!A48:DO452,89,FALSE)+VLOOKUP(A47,'2023_24 vs 2024_25 Detail'!A48:DO452,90,FALSE)+VLOOKUP(A47,'2023_24 vs 2024_25 Detail'!A48:DO452,91,FALSE)+VLOOKUP(A47,'2023_24 vs 2024_25 Detail'!A48:DO452,92,FALSE)+VLOOKUP(A47,'2023_24 vs 2024_25 Detail'!A48:DO452,93,FALSE)+VLOOKUP(A47,'2023_24 vs 2024_25 Detail'!A48:DO452,94,FALSE)+VLOOKUP(A47,'2023_24 vs 2024_25 Detail'!A48:DO452,95,FALSE)+VLOOKUP(A47,'2023_24 vs 2024_25 Detail'!A48:DO452,96,FALSE)+VLOOKUP(A47,'2023_24 vs 2024_25 Detail'!A48:DO452,97,FALSE)+VLOOKUP(A47,'2023_24 vs 2024_25 Detail'!A48:DO452,98,FALSE)+VLOOKUP(A47,'2023_24 vs 2024_25 Detail'!A48:DO452,99,FALSE)+VLOOKUP(A47,'2023_24 vs 2024_25 Detail'!A48:DO452,100,FALSE)+VLOOKUP(A47,'2023_24 vs 2024_25 Detail'!A48:DO452,101,FALSE)+VLOOKUP(A47,'2023_24 vs 2024_25 Detail'!A48:DO452,102,FALSE)+VLOOKUP(A47,'2023_24 vs 2024_25 Detail'!A48:DO452,103,FALSE)+VLOOKUP(A47,'2023_24 vs 2024_25 Detail'!A48:DO452,104,FALSE)+VLOOKUP(A47,'2023_24 vs 2024_25 Detail'!A48:DO452,105,FALSE)+VLOOKUP(A47,'2023_24 vs 2024_25 Detail'!A48:DO452,106,FALSE)+VLOOKUP(A47,'2023_24 vs 2024_25 Detail'!A48:DO452,107,FALSE)+VLOOKUP(A47,'2023_24 vs 2024_25 Detail'!A48:DO452,108,FALSE)+VLOOKUP(A47,'2023_24 vs 2024_25 Detail'!A48:DO452,109,FALSE)+VLOOKUP(A47,'2023_24 vs 2024_25 Detail'!A48:DO452,110,FALSE)+VLOOKUP(A47,'2023_24 vs 2024_25 Detail'!A48:DO452,111,FALSE)+VLOOKUP(A47,'2023_24 vs 2024_25 Detail'!A48:DO452,112,FALSE)+VLOOKUP(A47,'2023_24 vs 2024_25 Detail'!A48:DO452,113,FALSE)+VLOOKUP(A47,'2023_24 vs 2024_25 Detail'!A48:DO452,114,FALSE)+VLOOKUP(A47,'2023_24 vs 2024_25 Detail'!A48:DO452,115,FALSE)+VLOOKUP(A47,'2023_24 vs 2024_25 Detail'!A48:DO452,116,FALSE)+VLOOKUP(A47,'2023_24 vs 2024_25 Detail'!A48:DO452,117,FALSE)</f>
        <v>54582.803504081683</v>
      </c>
      <c r="J47" s="10">
        <f>VLOOKUP($A47,'2023_24 vs 2024_25 Detail'!$A$9:$DP$409,118,FALSE)</f>
        <v>0</v>
      </c>
      <c r="K47" s="10">
        <f>VLOOKUP($A47,'2023_24 vs 2024_25 Detail'!$A$9:$DP$409,119,FALSE)</f>
        <v>0</v>
      </c>
      <c r="L47" s="11">
        <f t="shared" si="1"/>
        <v>22528.803504081792</v>
      </c>
    </row>
    <row r="48" spans="1:12" x14ac:dyDescent="0.35">
      <c r="A48" s="2" t="s">
        <v>139</v>
      </c>
      <c r="B48" s="2" t="s">
        <v>140</v>
      </c>
      <c r="C48" s="2" t="s">
        <v>1258</v>
      </c>
      <c r="D48" s="10">
        <f>VLOOKUP(A48,'2023_24 vs 2024_25 Detail'!$A$9:$DP$409,5,FALSE)</f>
        <v>58</v>
      </c>
      <c r="E48" s="10">
        <f>VLOOKUP(A48,MSAG!$A$2:$D$401,4,FALSE)</f>
        <v>12660</v>
      </c>
      <c r="F48" s="10">
        <f>VLOOKUP($A48,'2023_24 vs 2024_25 Detail'!$A$9:$DP$409,43,FALSE)</f>
        <v>363482.73676456464</v>
      </c>
      <c r="G48" s="10">
        <f t="shared" si="0"/>
        <v>376142.73676456464</v>
      </c>
      <c r="H48" s="10">
        <f>VLOOKUP($A48,'2023_24 vs 2024_25 Detail'!$A$9:$DP$409,82,FALSE)</f>
        <v>425391.02230600687</v>
      </c>
      <c r="I48" s="10">
        <f>VLOOKUP(A48,'2023_24 vs 2024_25 Detail'!A49:DO453,84,FALSE)+VLOOKUP(A48,'2023_24 vs 2024_25 Detail'!A49:DO453,85,FALSE)+VLOOKUP(A48,'2023_24 vs 2024_25 Detail'!A49:DO453,86,FALSE)+VLOOKUP(A48,'2023_24 vs 2024_25 Detail'!A49:DO453,87,FALSE)+VLOOKUP(A48,'2023_24 vs 2024_25 Detail'!A49:DO453,88,FALSE)+VLOOKUP(A48,'2023_24 vs 2024_25 Detail'!A49:DO453,89,FALSE)+VLOOKUP(A48,'2023_24 vs 2024_25 Detail'!A49:DO453,90,FALSE)+VLOOKUP(A48,'2023_24 vs 2024_25 Detail'!A49:DO453,91,FALSE)+VLOOKUP(A48,'2023_24 vs 2024_25 Detail'!A49:DO453,92,FALSE)+VLOOKUP(A48,'2023_24 vs 2024_25 Detail'!A49:DO453,93,FALSE)+VLOOKUP(A48,'2023_24 vs 2024_25 Detail'!A49:DO453,94,FALSE)+VLOOKUP(A48,'2023_24 vs 2024_25 Detail'!A49:DO453,95,FALSE)+VLOOKUP(A48,'2023_24 vs 2024_25 Detail'!A49:DO453,96,FALSE)+VLOOKUP(A48,'2023_24 vs 2024_25 Detail'!A49:DO453,97,FALSE)+VLOOKUP(A48,'2023_24 vs 2024_25 Detail'!A49:DO453,98,FALSE)+VLOOKUP(A48,'2023_24 vs 2024_25 Detail'!A49:DO453,99,FALSE)+VLOOKUP(A48,'2023_24 vs 2024_25 Detail'!A49:DO453,100,FALSE)+VLOOKUP(A48,'2023_24 vs 2024_25 Detail'!A49:DO453,101,FALSE)+VLOOKUP(A48,'2023_24 vs 2024_25 Detail'!A49:DO453,102,FALSE)+VLOOKUP(A48,'2023_24 vs 2024_25 Detail'!A49:DO453,103,FALSE)+VLOOKUP(A48,'2023_24 vs 2024_25 Detail'!A49:DO453,104,FALSE)+VLOOKUP(A48,'2023_24 vs 2024_25 Detail'!A49:DO453,105,FALSE)+VLOOKUP(A48,'2023_24 vs 2024_25 Detail'!A49:DO453,106,FALSE)+VLOOKUP(A48,'2023_24 vs 2024_25 Detail'!A49:DO453,107,FALSE)+VLOOKUP(A48,'2023_24 vs 2024_25 Detail'!A49:DO453,108,FALSE)+VLOOKUP(A48,'2023_24 vs 2024_25 Detail'!A49:DO453,109,FALSE)+VLOOKUP(A48,'2023_24 vs 2024_25 Detail'!A49:DO453,110,FALSE)+VLOOKUP(A48,'2023_24 vs 2024_25 Detail'!A49:DO453,111,FALSE)+VLOOKUP(A48,'2023_24 vs 2024_25 Detail'!A49:DO453,112,FALSE)+VLOOKUP(A48,'2023_24 vs 2024_25 Detail'!A49:DO453,113,FALSE)+VLOOKUP(A48,'2023_24 vs 2024_25 Detail'!A49:DO453,114,FALSE)+VLOOKUP(A48,'2023_24 vs 2024_25 Detail'!A49:DO453,115,FALSE)+VLOOKUP(A48,'2023_24 vs 2024_25 Detail'!A49:DO453,116,FALSE)+VLOOKUP(A48,'2023_24 vs 2024_25 Detail'!A49:DO453,117,FALSE)</f>
        <v>21019.784718287548</v>
      </c>
      <c r="J48" s="10">
        <f>VLOOKUP($A48,'2023_24 vs 2024_25 Detail'!$A$9:$DP$409,118,FALSE)</f>
        <v>0</v>
      </c>
      <c r="K48" s="10">
        <f>VLOOKUP($A48,'2023_24 vs 2024_25 Detail'!$A$9:$DP$409,119,FALSE)</f>
        <v>40888.50082315466</v>
      </c>
      <c r="L48" s="11">
        <f t="shared" si="1"/>
        <v>49248.285541442223</v>
      </c>
    </row>
    <row r="49" spans="1:12" x14ac:dyDescent="0.35">
      <c r="A49" s="2" t="s">
        <v>142</v>
      </c>
      <c r="B49" s="2" t="s">
        <v>143</v>
      </c>
      <c r="C49" s="2" t="s">
        <v>1259</v>
      </c>
      <c r="D49" s="10">
        <f>VLOOKUP(A49,'2023_24 vs 2024_25 Detail'!$A$9:$DP$409,5,FALSE)</f>
        <v>64</v>
      </c>
      <c r="E49" s="10">
        <f>VLOOKUP(A49,MSAG!$A$2:$D$401,4,FALSE)</f>
        <v>13894</v>
      </c>
      <c r="F49" s="10">
        <f>VLOOKUP($A49,'2023_24 vs 2024_25 Detail'!$A$9:$DP$409,43,FALSE)</f>
        <v>429509.88755593193</v>
      </c>
      <c r="G49" s="10">
        <f t="shared" si="0"/>
        <v>443403.88755593193</v>
      </c>
      <c r="H49" s="10">
        <f>VLOOKUP($A49,'2023_24 vs 2024_25 Detail'!$A$9:$DP$409,82,FALSE)</f>
        <v>487059.47259001777</v>
      </c>
      <c r="I49" s="10">
        <f>VLOOKUP(A49,'2023_24 vs 2024_25 Detail'!A50:DO454,84,FALSE)+VLOOKUP(A49,'2023_24 vs 2024_25 Detail'!A50:DO454,85,FALSE)+VLOOKUP(A49,'2023_24 vs 2024_25 Detail'!A50:DO454,86,FALSE)+VLOOKUP(A49,'2023_24 vs 2024_25 Detail'!A50:DO454,87,FALSE)+VLOOKUP(A49,'2023_24 vs 2024_25 Detail'!A50:DO454,88,FALSE)+VLOOKUP(A49,'2023_24 vs 2024_25 Detail'!A50:DO454,89,FALSE)+VLOOKUP(A49,'2023_24 vs 2024_25 Detail'!A50:DO454,90,FALSE)+VLOOKUP(A49,'2023_24 vs 2024_25 Detail'!A50:DO454,91,FALSE)+VLOOKUP(A49,'2023_24 vs 2024_25 Detail'!A50:DO454,92,FALSE)+VLOOKUP(A49,'2023_24 vs 2024_25 Detail'!A50:DO454,93,FALSE)+VLOOKUP(A49,'2023_24 vs 2024_25 Detail'!A50:DO454,94,FALSE)+VLOOKUP(A49,'2023_24 vs 2024_25 Detail'!A50:DO454,95,FALSE)+VLOOKUP(A49,'2023_24 vs 2024_25 Detail'!A50:DO454,96,FALSE)+VLOOKUP(A49,'2023_24 vs 2024_25 Detail'!A50:DO454,97,FALSE)+VLOOKUP(A49,'2023_24 vs 2024_25 Detail'!A50:DO454,98,FALSE)+VLOOKUP(A49,'2023_24 vs 2024_25 Detail'!A50:DO454,99,FALSE)+VLOOKUP(A49,'2023_24 vs 2024_25 Detail'!A50:DO454,100,FALSE)+VLOOKUP(A49,'2023_24 vs 2024_25 Detail'!A50:DO454,101,FALSE)+VLOOKUP(A49,'2023_24 vs 2024_25 Detail'!A50:DO454,102,FALSE)+VLOOKUP(A49,'2023_24 vs 2024_25 Detail'!A50:DO454,103,FALSE)+VLOOKUP(A49,'2023_24 vs 2024_25 Detail'!A50:DO454,104,FALSE)+VLOOKUP(A49,'2023_24 vs 2024_25 Detail'!A50:DO454,105,FALSE)+VLOOKUP(A49,'2023_24 vs 2024_25 Detail'!A50:DO454,106,FALSE)+VLOOKUP(A49,'2023_24 vs 2024_25 Detail'!A50:DO454,107,FALSE)+VLOOKUP(A49,'2023_24 vs 2024_25 Detail'!A50:DO454,108,FALSE)+VLOOKUP(A49,'2023_24 vs 2024_25 Detail'!A50:DO454,109,FALSE)+VLOOKUP(A49,'2023_24 vs 2024_25 Detail'!A50:DO454,110,FALSE)+VLOOKUP(A49,'2023_24 vs 2024_25 Detail'!A50:DO454,111,FALSE)+VLOOKUP(A49,'2023_24 vs 2024_25 Detail'!A50:DO454,112,FALSE)+VLOOKUP(A49,'2023_24 vs 2024_25 Detail'!A50:DO454,113,FALSE)+VLOOKUP(A49,'2023_24 vs 2024_25 Detail'!A50:DO454,114,FALSE)+VLOOKUP(A49,'2023_24 vs 2024_25 Detail'!A50:DO454,115,FALSE)+VLOOKUP(A49,'2023_24 vs 2024_25 Detail'!A50:DO454,116,FALSE)+VLOOKUP(A49,'2023_24 vs 2024_25 Detail'!A50:DO454,117,FALSE)</f>
        <v>23345.136590017755</v>
      </c>
      <c r="J49" s="10">
        <f>VLOOKUP($A49,'2023_24 vs 2024_25 Detail'!$A$9:$DP$409,118,FALSE)</f>
        <v>0</v>
      </c>
      <c r="K49" s="10">
        <f>VLOOKUP($A49,'2023_24 vs 2024_25 Detail'!$A$9:$DP$409,119,FALSE)</f>
        <v>34204.448444068104</v>
      </c>
      <c r="L49" s="11">
        <f t="shared" si="1"/>
        <v>43655.585034085845</v>
      </c>
    </row>
    <row r="50" spans="1:12" x14ac:dyDescent="0.35">
      <c r="A50" s="2" t="s">
        <v>145</v>
      </c>
      <c r="B50" s="2" t="s">
        <v>1260</v>
      </c>
      <c r="C50" s="2" t="s">
        <v>1261</v>
      </c>
      <c r="D50" s="10">
        <f>VLOOKUP(A50,'2023_24 vs 2024_25 Detail'!$A$9:$DP$409,5,FALSE)</f>
        <v>85</v>
      </c>
      <c r="E50" s="10">
        <f>VLOOKUP(A50,MSAG!$A$2:$D$401,4,FALSE)</f>
        <v>17641</v>
      </c>
      <c r="F50" s="10">
        <f>VLOOKUP($A50,'2023_24 vs 2024_25 Detail'!$A$9:$DP$409,43,FALSE)</f>
        <v>488255.10622704448</v>
      </c>
      <c r="G50" s="10">
        <f t="shared" si="0"/>
        <v>505896.10622704448</v>
      </c>
      <c r="H50" s="10">
        <f>VLOOKUP($A50,'2023_24 vs 2024_25 Detail'!$A$9:$DP$409,82,FALSE)</f>
        <v>571826.25612835854</v>
      </c>
      <c r="I50" s="10">
        <f>VLOOKUP(A50,'2023_24 vs 2024_25 Detail'!A51:DO455,84,FALSE)+VLOOKUP(A50,'2023_24 vs 2024_25 Detail'!A51:DO455,85,FALSE)+VLOOKUP(A50,'2023_24 vs 2024_25 Detail'!A51:DO455,86,FALSE)+VLOOKUP(A50,'2023_24 vs 2024_25 Detail'!A51:DO455,87,FALSE)+VLOOKUP(A50,'2023_24 vs 2024_25 Detail'!A51:DO455,88,FALSE)+VLOOKUP(A50,'2023_24 vs 2024_25 Detail'!A51:DO455,89,FALSE)+VLOOKUP(A50,'2023_24 vs 2024_25 Detail'!A51:DO455,90,FALSE)+VLOOKUP(A50,'2023_24 vs 2024_25 Detail'!A51:DO455,91,FALSE)+VLOOKUP(A50,'2023_24 vs 2024_25 Detail'!A51:DO455,92,FALSE)+VLOOKUP(A50,'2023_24 vs 2024_25 Detail'!A51:DO455,93,FALSE)+VLOOKUP(A50,'2023_24 vs 2024_25 Detail'!A51:DO455,94,FALSE)+VLOOKUP(A50,'2023_24 vs 2024_25 Detail'!A51:DO455,95,FALSE)+VLOOKUP(A50,'2023_24 vs 2024_25 Detail'!A51:DO455,96,FALSE)+VLOOKUP(A50,'2023_24 vs 2024_25 Detail'!A51:DO455,97,FALSE)+VLOOKUP(A50,'2023_24 vs 2024_25 Detail'!A51:DO455,98,FALSE)+VLOOKUP(A50,'2023_24 vs 2024_25 Detail'!A51:DO455,99,FALSE)+VLOOKUP(A50,'2023_24 vs 2024_25 Detail'!A51:DO455,100,FALSE)+VLOOKUP(A50,'2023_24 vs 2024_25 Detail'!A51:DO455,101,FALSE)+VLOOKUP(A50,'2023_24 vs 2024_25 Detail'!A51:DO455,102,FALSE)+VLOOKUP(A50,'2023_24 vs 2024_25 Detail'!A51:DO455,103,FALSE)+VLOOKUP(A50,'2023_24 vs 2024_25 Detail'!A51:DO455,104,FALSE)+VLOOKUP(A50,'2023_24 vs 2024_25 Detail'!A51:DO455,105,FALSE)+VLOOKUP(A50,'2023_24 vs 2024_25 Detail'!A51:DO455,106,FALSE)+VLOOKUP(A50,'2023_24 vs 2024_25 Detail'!A51:DO455,107,FALSE)+VLOOKUP(A50,'2023_24 vs 2024_25 Detail'!A51:DO455,108,FALSE)+VLOOKUP(A50,'2023_24 vs 2024_25 Detail'!A51:DO455,109,FALSE)+VLOOKUP(A50,'2023_24 vs 2024_25 Detail'!A51:DO455,110,FALSE)+VLOOKUP(A50,'2023_24 vs 2024_25 Detail'!A51:DO455,111,FALSE)+VLOOKUP(A50,'2023_24 vs 2024_25 Detail'!A51:DO455,112,FALSE)+VLOOKUP(A50,'2023_24 vs 2024_25 Detail'!A51:DO455,113,FALSE)+VLOOKUP(A50,'2023_24 vs 2024_25 Detail'!A51:DO455,114,FALSE)+VLOOKUP(A50,'2023_24 vs 2024_25 Detail'!A51:DO455,115,FALSE)+VLOOKUP(A50,'2023_24 vs 2024_25 Detail'!A51:DO455,116,FALSE)+VLOOKUP(A50,'2023_24 vs 2024_25 Detail'!A51:DO455,117,FALSE)</f>
        <v>29313.383364673675</v>
      </c>
      <c r="J50" s="10">
        <f>VLOOKUP($A50,'2023_24 vs 2024_25 Detail'!$A$9:$DP$409,118,FALSE)</f>
        <v>0</v>
      </c>
      <c r="K50" s="10">
        <f>VLOOKUP($A50,'2023_24 vs 2024_25 Detail'!$A$9:$DP$409,119,FALSE)</f>
        <v>54257.766536640491</v>
      </c>
      <c r="L50" s="11">
        <f t="shared" si="1"/>
        <v>65930.149901314056</v>
      </c>
    </row>
    <row r="51" spans="1:12" x14ac:dyDescent="0.35">
      <c r="A51" s="2" t="s">
        <v>148</v>
      </c>
      <c r="B51" s="2" t="s">
        <v>149</v>
      </c>
      <c r="C51" s="2" t="s">
        <v>1262</v>
      </c>
      <c r="D51" s="10">
        <f>VLOOKUP(A51,'2023_24 vs 2024_25 Detail'!$A$9:$DP$409,5,FALSE)</f>
        <v>69</v>
      </c>
      <c r="E51" s="10">
        <f>VLOOKUP(A51,MSAG!$A$2:$D$401,4,FALSE)</f>
        <v>14697</v>
      </c>
      <c r="F51" s="10">
        <f>VLOOKUP($A51,'2023_24 vs 2024_25 Detail'!$A$9:$DP$409,43,FALSE)</f>
        <v>428276.04595939419</v>
      </c>
      <c r="G51" s="10">
        <f t="shared" si="0"/>
        <v>442973.04595939419</v>
      </c>
      <c r="H51" s="10">
        <f>VLOOKUP($A51,'2023_24 vs 2024_25 Detail'!$A$9:$DP$409,82,FALSE)</f>
        <v>504921.28558213095</v>
      </c>
      <c r="I51" s="10">
        <f>VLOOKUP(A51,'2023_24 vs 2024_25 Detail'!A52:DO456,84,FALSE)+VLOOKUP(A51,'2023_24 vs 2024_25 Detail'!A52:DO456,85,FALSE)+VLOOKUP(A51,'2023_24 vs 2024_25 Detail'!A52:DO456,86,FALSE)+VLOOKUP(A51,'2023_24 vs 2024_25 Detail'!A52:DO456,87,FALSE)+VLOOKUP(A51,'2023_24 vs 2024_25 Detail'!A52:DO456,88,FALSE)+VLOOKUP(A51,'2023_24 vs 2024_25 Detail'!A52:DO456,89,FALSE)+VLOOKUP(A51,'2023_24 vs 2024_25 Detail'!A52:DO456,90,FALSE)+VLOOKUP(A51,'2023_24 vs 2024_25 Detail'!A52:DO456,91,FALSE)+VLOOKUP(A51,'2023_24 vs 2024_25 Detail'!A52:DO456,92,FALSE)+VLOOKUP(A51,'2023_24 vs 2024_25 Detail'!A52:DO456,93,FALSE)+VLOOKUP(A51,'2023_24 vs 2024_25 Detail'!A52:DO456,94,FALSE)+VLOOKUP(A51,'2023_24 vs 2024_25 Detail'!A52:DO456,95,FALSE)+VLOOKUP(A51,'2023_24 vs 2024_25 Detail'!A52:DO456,96,FALSE)+VLOOKUP(A51,'2023_24 vs 2024_25 Detail'!A52:DO456,97,FALSE)+VLOOKUP(A51,'2023_24 vs 2024_25 Detail'!A52:DO456,98,FALSE)+VLOOKUP(A51,'2023_24 vs 2024_25 Detail'!A52:DO456,99,FALSE)+VLOOKUP(A51,'2023_24 vs 2024_25 Detail'!A52:DO456,100,FALSE)+VLOOKUP(A51,'2023_24 vs 2024_25 Detail'!A52:DO456,101,FALSE)+VLOOKUP(A51,'2023_24 vs 2024_25 Detail'!A52:DO456,102,FALSE)+VLOOKUP(A51,'2023_24 vs 2024_25 Detail'!A52:DO456,103,FALSE)+VLOOKUP(A51,'2023_24 vs 2024_25 Detail'!A52:DO456,104,FALSE)+VLOOKUP(A51,'2023_24 vs 2024_25 Detail'!A52:DO456,105,FALSE)+VLOOKUP(A51,'2023_24 vs 2024_25 Detail'!A52:DO456,106,FALSE)+VLOOKUP(A51,'2023_24 vs 2024_25 Detail'!A52:DO456,107,FALSE)+VLOOKUP(A51,'2023_24 vs 2024_25 Detail'!A52:DO456,108,FALSE)+VLOOKUP(A51,'2023_24 vs 2024_25 Detail'!A52:DO456,109,FALSE)+VLOOKUP(A51,'2023_24 vs 2024_25 Detail'!A52:DO456,110,FALSE)+VLOOKUP(A51,'2023_24 vs 2024_25 Detail'!A52:DO456,111,FALSE)+VLOOKUP(A51,'2023_24 vs 2024_25 Detail'!A52:DO456,112,FALSE)+VLOOKUP(A51,'2023_24 vs 2024_25 Detail'!A52:DO456,113,FALSE)+VLOOKUP(A51,'2023_24 vs 2024_25 Detail'!A52:DO456,114,FALSE)+VLOOKUP(A51,'2023_24 vs 2024_25 Detail'!A52:DO456,115,FALSE)+VLOOKUP(A51,'2023_24 vs 2024_25 Detail'!A52:DO456,116,FALSE)+VLOOKUP(A51,'2023_24 vs 2024_25 Detail'!A52:DO456,117,FALSE)</f>
        <v>24510.930820226204</v>
      </c>
      <c r="J51" s="10">
        <f>VLOOKUP($A51,'2023_24 vs 2024_25 Detail'!$A$9:$DP$409,118,FALSE)</f>
        <v>0</v>
      </c>
      <c r="K51" s="10">
        <f>VLOOKUP($A51,'2023_24 vs 2024_25 Detail'!$A$9:$DP$409,119,FALSE)</f>
        <v>52134.308802510626</v>
      </c>
      <c r="L51" s="11">
        <f t="shared" si="1"/>
        <v>61948.239622736757</v>
      </c>
    </row>
    <row r="52" spans="1:12" x14ac:dyDescent="0.35">
      <c r="A52" s="2" t="s">
        <v>151</v>
      </c>
      <c r="B52" s="2" t="s">
        <v>152</v>
      </c>
      <c r="C52" s="2" t="s">
        <v>1263</v>
      </c>
      <c r="D52" s="10">
        <f>VLOOKUP(A52,'2023_24 vs 2024_25 Detail'!$A$9:$DP$409,5,FALSE)</f>
        <v>153</v>
      </c>
      <c r="E52" s="10">
        <f>VLOOKUP(A52,MSAG!$A$2:$D$401,4,FALSE)</f>
        <v>26461</v>
      </c>
      <c r="F52" s="10">
        <f>VLOOKUP($A52,'2023_24 vs 2024_25 Detail'!$A$9:$DP$409,43,FALSE)</f>
        <v>712716.76622233866</v>
      </c>
      <c r="G52" s="10">
        <f t="shared" si="0"/>
        <v>739177.76622233866</v>
      </c>
      <c r="H52" s="10">
        <f>VLOOKUP($A52,'2023_24 vs 2024_25 Detail'!$A$9:$DP$409,82,FALSE)</f>
        <v>781901.38261812588</v>
      </c>
      <c r="I52" s="10">
        <f>VLOOKUP(A52,'2023_24 vs 2024_25 Detail'!A53:DO457,84,FALSE)+VLOOKUP(A52,'2023_24 vs 2024_25 Detail'!A53:DO457,85,FALSE)+VLOOKUP(A52,'2023_24 vs 2024_25 Detail'!A53:DO457,86,FALSE)+VLOOKUP(A52,'2023_24 vs 2024_25 Detail'!A53:DO457,87,FALSE)+VLOOKUP(A52,'2023_24 vs 2024_25 Detail'!A53:DO457,88,FALSE)+VLOOKUP(A52,'2023_24 vs 2024_25 Detail'!A53:DO457,89,FALSE)+VLOOKUP(A52,'2023_24 vs 2024_25 Detail'!A53:DO457,90,FALSE)+VLOOKUP(A52,'2023_24 vs 2024_25 Detail'!A53:DO457,91,FALSE)+VLOOKUP(A52,'2023_24 vs 2024_25 Detail'!A53:DO457,92,FALSE)+VLOOKUP(A52,'2023_24 vs 2024_25 Detail'!A53:DO457,93,FALSE)+VLOOKUP(A52,'2023_24 vs 2024_25 Detail'!A53:DO457,94,FALSE)+VLOOKUP(A52,'2023_24 vs 2024_25 Detail'!A53:DO457,95,FALSE)+VLOOKUP(A52,'2023_24 vs 2024_25 Detail'!A53:DO457,96,FALSE)+VLOOKUP(A52,'2023_24 vs 2024_25 Detail'!A53:DO457,97,FALSE)+VLOOKUP(A52,'2023_24 vs 2024_25 Detail'!A53:DO457,98,FALSE)+VLOOKUP(A52,'2023_24 vs 2024_25 Detail'!A53:DO457,99,FALSE)+VLOOKUP(A52,'2023_24 vs 2024_25 Detail'!A53:DO457,100,FALSE)+VLOOKUP(A52,'2023_24 vs 2024_25 Detail'!A53:DO457,101,FALSE)+VLOOKUP(A52,'2023_24 vs 2024_25 Detail'!A53:DO457,102,FALSE)+VLOOKUP(A52,'2023_24 vs 2024_25 Detail'!A53:DO457,103,FALSE)+VLOOKUP(A52,'2023_24 vs 2024_25 Detail'!A53:DO457,104,FALSE)+VLOOKUP(A52,'2023_24 vs 2024_25 Detail'!A53:DO457,105,FALSE)+VLOOKUP(A52,'2023_24 vs 2024_25 Detail'!A53:DO457,106,FALSE)+VLOOKUP(A52,'2023_24 vs 2024_25 Detail'!A53:DO457,107,FALSE)+VLOOKUP(A52,'2023_24 vs 2024_25 Detail'!A53:DO457,108,FALSE)+VLOOKUP(A52,'2023_24 vs 2024_25 Detail'!A53:DO457,109,FALSE)+VLOOKUP(A52,'2023_24 vs 2024_25 Detail'!A53:DO457,110,FALSE)+VLOOKUP(A52,'2023_24 vs 2024_25 Detail'!A53:DO457,111,FALSE)+VLOOKUP(A52,'2023_24 vs 2024_25 Detail'!A53:DO457,112,FALSE)+VLOOKUP(A52,'2023_24 vs 2024_25 Detail'!A53:DO457,113,FALSE)+VLOOKUP(A52,'2023_24 vs 2024_25 Detail'!A53:DO457,114,FALSE)+VLOOKUP(A52,'2023_24 vs 2024_25 Detail'!A53:DO457,115,FALSE)+VLOOKUP(A52,'2023_24 vs 2024_25 Detail'!A53:DO457,116,FALSE)+VLOOKUP(A52,'2023_24 vs 2024_25 Detail'!A53:DO457,117,FALSE)</f>
        <v>43790.305433165653</v>
      </c>
      <c r="J52" s="10">
        <f>VLOOKUP($A52,'2023_24 vs 2024_25 Detail'!$A$9:$DP$409,118,FALSE)</f>
        <v>0</v>
      </c>
      <c r="K52" s="10">
        <f>VLOOKUP($A52,'2023_24 vs 2024_25 Detail'!$A$9:$DP$409,119,FALSE)</f>
        <v>25394.310962621719</v>
      </c>
      <c r="L52" s="11">
        <f t="shared" si="1"/>
        <v>42723.61639578722</v>
      </c>
    </row>
    <row r="53" spans="1:12" x14ac:dyDescent="0.35">
      <c r="A53" s="2" t="s">
        <v>154</v>
      </c>
      <c r="B53" s="2" t="s">
        <v>155</v>
      </c>
      <c r="C53" s="2" t="s">
        <v>156</v>
      </c>
      <c r="D53" s="10">
        <f>VLOOKUP(A53,'2023_24 vs 2024_25 Detail'!$A$9:$DP$409,5,FALSE)</f>
        <v>201</v>
      </c>
      <c r="E53" s="10">
        <f>VLOOKUP(A53,MSAG!$A$2:$D$401,4,FALSE)</f>
        <v>31237</v>
      </c>
      <c r="F53" s="10">
        <f>VLOOKUP($A53,'2023_24 vs 2024_25 Detail'!$A$9:$DP$409,43,FALSE)</f>
        <v>908873.71056277305</v>
      </c>
      <c r="G53" s="10">
        <f t="shared" si="0"/>
        <v>940110.71056277305</v>
      </c>
      <c r="H53" s="10">
        <f>VLOOKUP($A53,'2023_24 vs 2024_25 Detail'!$A$9:$DP$409,82,FALSE)</f>
        <v>970021.28481953498</v>
      </c>
      <c r="I53" s="10">
        <f>VLOOKUP(A53,'2023_24 vs 2024_25 Detail'!A54:DO458,84,FALSE)+VLOOKUP(A53,'2023_24 vs 2024_25 Detail'!A54:DO458,85,FALSE)+VLOOKUP(A53,'2023_24 vs 2024_25 Detail'!A54:DO458,86,FALSE)+VLOOKUP(A53,'2023_24 vs 2024_25 Detail'!A54:DO458,87,FALSE)+VLOOKUP(A53,'2023_24 vs 2024_25 Detail'!A54:DO458,88,FALSE)+VLOOKUP(A53,'2023_24 vs 2024_25 Detail'!A54:DO458,89,FALSE)+VLOOKUP(A53,'2023_24 vs 2024_25 Detail'!A54:DO458,90,FALSE)+VLOOKUP(A53,'2023_24 vs 2024_25 Detail'!A54:DO458,91,FALSE)+VLOOKUP(A53,'2023_24 vs 2024_25 Detail'!A54:DO458,92,FALSE)+VLOOKUP(A53,'2023_24 vs 2024_25 Detail'!A54:DO458,93,FALSE)+VLOOKUP(A53,'2023_24 vs 2024_25 Detail'!A54:DO458,94,FALSE)+VLOOKUP(A53,'2023_24 vs 2024_25 Detail'!A54:DO458,95,FALSE)+VLOOKUP(A53,'2023_24 vs 2024_25 Detail'!A54:DO458,96,FALSE)+VLOOKUP(A53,'2023_24 vs 2024_25 Detail'!A54:DO458,97,FALSE)+VLOOKUP(A53,'2023_24 vs 2024_25 Detail'!A54:DO458,98,FALSE)+VLOOKUP(A53,'2023_24 vs 2024_25 Detail'!A54:DO458,99,FALSE)+VLOOKUP(A53,'2023_24 vs 2024_25 Detail'!A54:DO458,100,FALSE)+VLOOKUP(A53,'2023_24 vs 2024_25 Detail'!A54:DO458,101,FALSE)+VLOOKUP(A53,'2023_24 vs 2024_25 Detail'!A54:DO458,102,FALSE)+VLOOKUP(A53,'2023_24 vs 2024_25 Detail'!A54:DO458,103,FALSE)+VLOOKUP(A53,'2023_24 vs 2024_25 Detail'!A54:DO458,104,FALSE)+VLOOKUP(A53,'2023_24 vs 2024_25 Detail'!A54:DO458,105,FALSE)+VLOOKUP(A53,'2023_24 vs 2024_25 Detail'!A54:DO458,106,FALSE)+VLOOKUP(A53,'2023_24 vs 2024_25 Detail'!A54:DO458,107,FALSE)+VLOOKUP(A53,'2023_24 vs 2024_25 Detail'!A54:DO458,108,FALSE)+VLOOKUP(A53,'2023_24 vs 2024_25 Detail'!A54:DO458,109,FALSE)+VLOOKUP(A53,'2023_24 vs 2024_25 Detail'!A54:DO458,110,FALSE)+VLOOKUP(A53,'2023_24 vs 2024_25 Detail'!A54:DO458,111,FALSE)+VLOOKUP(A53,'2023_24 vs 2024_25 Detail'!A54:DO458,112,FALSE)+VLOOKUP(A53,'2023_24 vs 2024_25 Detail'!A54:DO458,113,FALSE)+VLOOKUP(A53,'2023_24 vs 2024_25 Detail'!A54:DO458,114,FALSE)+VLOOKUP(A53,'2023_24 vs 2024_25 Detail'!A54:DO458,115,FALSE)+VLOOKUP(A53,'2023_24 vs 2024_25 Detail'!A54:DO458,116,FALSE)+VLOOKUP(A53,'2023_24 vs 2024_25 Detail'!A54:DO458,117,FALSE)</f>
        <v>53225.902592711289</v>
      </c>
      <c r="J53" s="10">
        <f>VLOOKUP($A53,'2023_24 vs 2024_25 Detail'!$A$9:$DP$409,118,FALSE)</f>
        <v>0</v>
      </c>
      <c r="K53" s="10">
        <f>VLOOKUP($A53,'2023_24 vs 2024_25 Detail'!$A$9:$DP$409,119,FALSE)</f>
        <v>7921.6716640507238</v>
      </c>
      <c r="L53" s="11">
        <f t="shared" si="1"/>
        <v>29910.574256761931</v>
      </c>
    </row>
    <row r="54" spans="1:12" x14ac:dyDescent="0.35">
      <c r="A54" s="2" t="s">
        <v>157</v>
      </c>
      <c r="B54" s="2" t="s">
        <v>158</v>
      </c>
      <c r="C54" s="2" t="s">
        <v>159</v>
      </c>
      <c r="D54" s="10">
        <f>VLOOKUP(A54,'2023_24 vs 2024_25 Detail'!$A$9:$DP$409,5,FALSE)</f>
        <v>141</v>
      </c>
      <c r="E54" s="10">
        <f>VLOOKUP(A54,MSAG!$A$2:$D$401,4,FALSE)</f>
        <v>22953</v>
      </c>
      <c r="F54" s="10">
        <f>VLOOKUP($A54,'2023_24 vs 2024_25 Detail'!$A$9:$DP$409,43,FALSE)</f>
        <v>667613.61680721876</v>
      </c>
      <c r="G54" s="10">
        <f t="shared" si="0"/>
        <v>690566.61680721876</v>
      </c>
      <c r="H54" s="10">
        <f>VLOOKUP($A54,'2023_24 vs 2024_25 Detail'!$A$9:$DP$409,82,FALSE)</f>
        <v>734921.08621489652</v>
      </c>
      <c r="I54" s="10">
        <f>VLOOKUP(A54,'2023_24 vs 2024_25 Detail'!A55:DO459,84,FALSE)+VLOOKUP(A54,'2023_24 vs 2024_25 Detail'!A55:DO459,85,FALSE)+VLOOKUP(A54,'2023_24 vs 2024_25 Detail'!A55:DO459,86,FALSE)+VLOOKUP(A54,'2023_24 vs 2024_25 Detail'!A55:DO459,87,FALSE)+VLOOKUP(A54,'2023_24 vs 2024_25 Detail'!A55:DO459,88,FALSE)+VLOOKUP(A54,'2023_24 vs 2024_25 Detail'!A55:DO459,89,FALSE)+VLOOKUP(A54,'2023_24 vs 2024_25 Detail'!A55:DO459,90,FALSE)+VLOOKUP(A54,'2023_24 vs 2024_25 Detail'!A55:DO459,91,FALSE)+VLOOKUP(A54,'2023_24 vs 2024_25 Detail'!A55:DO459,92,FALSE)+VLOOKUP(A54,'2023_24 vs 2024_25 Detail'!A55:DO459,93,FALSE)+VLOOKUP(A54,'2023_24 vs 2024_25 Detail'!A55:DO459,94,FALSE)+VLOOKUP(A54,'2023_24 vs 2024_25 Detail'!A55:DO459,95,FALSE)+VLOOKUP(A54,'2023_24 vs 2024_25 Detail'!A55:DO459,96,FALSE)+VLOOKUP(A54,'2023_24 vs 2024_25 Detail'!A55:DO459,97,FALSE)+VLOOKUP(A54,'2023_24 vs 2024_25 Detail'!A55:DO459,98,FALSE)+VLOOKUP(A54,'2023_24 vs 2024_25 Detail'!A55:DO459,99,FALSE)+VLOOKUP(A54,'2023_24 vs 2024_25 Detail'!A55:DO459,100,FALSE)+VLOOKUP(A54,'2023_24 vs 2024_25 Detail'!A55:DO459,101,FALSE)+VLOOKUP(A54,'2023_24 vs 2024_25 Detail'!A55:DO459,102,FALSE)+VLOOKUP(A54,'2023_24 vs 2024_25 Detail'!A55:DO459,103,FALSE)+VLOOKUP(A54,'2023_24 vs 2024_25 Detail'!A55:DO459,104,FALSE)+VLOOKUP(A54,'2023_24 vs 2024_25 Detail'!A55:DO459,105,FALSE)+VLOOKUP(A54,'2023_24 vs 2024_25 Detail'!A55:DO459,106,FALSE)+VLOOKUP(A54,'2023_24 vs 2024_25 Detail'!A55:DO459,107,FALSE)+VLOOKUP(A54,'2023_24 vs 2024_25 Detail'!A55:DO459,108,FALSE)+VLOOKUP(A54,'2023_24 vs 2024_25 Detail'!A55:DO459,109,FALSE)+VLOOKUP(A54,'2023_24 vs 2024_25 Detail'!A55:DO459,110,FALSE)+VLOOKUP(A54,'2023_24 vs 2024_25 Detail'!A55:DO459,111,FALSE)+VLOOKUP(A54,'2023_24 vs 2024_25 Detail'!A55:DO459,112,FALSE)+VLOOKUP(A54,'2023_24 vs 2024_25 Detail'!A55:DO459,113,FALSE)+VLOOKUP(A54,'2023_24 vs 2024_25 Detail'!A55:DO459,114,FALSE)+VLOOKUP(A54,'2023_24 vs 2024_25 Detail'!A55:DO459,115,FALSE)+VLOOKUP(A54,'2023_24 vs 2024_25 Detail'!A55:DO459,116,FALSE)+VLOOKUP(A54,'2023_24 vs 2024_25 Detail'!A55:DO459,117,FALSE)</f>
        <v>38940.619704047269</v>
      </c>
      <c r="J54" s="10">
        <f>VLOOKUP($A54,'2023_24 vs 2024_25 Detail'!$A$9:$DP$409,118,FALSE)</f>
        <v>0</v>
      </c>
      <c r="K54" s="10">
        <f>VLOOKUP($A54,'2023_24 vs 2024_25 Detail'!$A$9:$DP$409,119,FALSE)</f>
        <v>28366.849703630662</v>
      </c>
      <c r="L54" s="11">
        <f t="shared" si="1"/>
        <v>44354.469407677767</v>
      </c>
    </row>
    <row r="55" spans="1:12" x14ac:dyDescent="0.35">
      <c r="A55" s="2" t="s">
        <v>160</v>
      </c>
      <c r="B55" s="2" t="s">
        <v>161</v>
      </c>
      <c r="C55" s="2" t="s">
        <v>1494</v>
      </c>
      <c r="D55" s="10">
        <f>VLOOKUP(A55,'2023_24 vs 2024_25 Detail'!$A$9:$DP$409,5,FALSE)</f>
        <v>64</v>
      </c>
      <c r="E55" s="10">
        <f>VLOOKUP(A55,MSAG!$A$2:$D$401,4,FALSE)</f>
        <v>13894</v>
      </c>
      <c r="F55" s="10">
        <f>VLOOKUP($A55,'2023_24 vs 2024_25 Detail'!$A$9:$DP$409,43,FALSE)</f>
        <v>405432.17367974715</v>
      </c>
      <c r="G55" s="10">
        <f t="shared" si="0"/>
        <v>419326.17367974715</v>
      </c>
      <c r="H55" s="10">
        <f>VLOOKUP($A55,'2023_24 vs 2024_25 Detail'!$A$9:$DP$409,82,FALSE)</f>
        <v>467278.00047747709</v>
      </c>
      <c r="I55" s="10">
        <f>VLOOKUP(A55,'2023_24 vs 2024_25 Detail'!A56:DO460,84,FALSE)+VLOOKUP(A55,'2023_24 vs 2024_25 Detail'!A56:DO460,85,FALSE)+VLOOKUP(A55,'2023_24 vs 2024_25 Detail'!A56:DO460,86,FALSE)+VLOOKUP(A55,'2023_24 vs 2024_25 Detail'!A56:DO460,87,FALSE)+VLOOKUP(A55,'2023_24 vs 2024_25 Detail'!A56:DO460,88,FALSE)+VLOOKUP(A55,'2023_24 vs 2024_25 Detail'!A56:DO460,89,FALSE)+VLOOKUP(A55,'2023_24 vs 2024_25 Detail'!A56:DO460,90,FALSE)+VLOOKUP(A55,'2023_24 vs 2024_25 Detail'!A56:DO460,91,FALSE)+VLOOKUP(A55,'2023_24 vs 2024_25 Detail'!A56:DO460,92,FALSE)+VLOOKUP(A55,'2023_24 vs 2024_25 Detail'!A56:DO460,93,FALSE)+VLOOKUP(A55,'2023_24 vs 2024_25 Detail'!A56:DO460,94,FALSE)+VLOOKUP(A55,'2023_24 vs 2024_25 Detail'!A56:DO460,95,FALSE)+VLOOKUP(A55,'2023_24 vs 2024_25 Detail'!A56:DO460,96,FALSE)+VLOOKUP(A55,'2023_24 vs 2024_25 Detail'!A56:DO460,97,FALSE)+VLOOKUP(A55,'2023_24 vs 2024_25 Detail'!A56:DO460,98,FALSE)+VLOOKUP(A55,'2023_24 vs 2024_25 Detail'!A56:DO460,99,FALSE)+VLOOKUP(A55,'2023_24 vs 2024_25 Detail'!A56:DO460,100,FALSE)+VLOOKUP(A55,'2023_24 vs 2024_25 Detail'!A56:DO460,101,FALSE)+VLOOKUP(A55,'2023_24 vs 2024_25 Detail'!A56:DO460,102,FALSE)+VLOOKUP(A55,'2023_24 vs 2024_25 Detail'!A56:DO460,103,FALSE)+VLOOKUP(A55,'2023_24 vs 2024_25 Detail'!A56:DO460,104,FALSE)+VLOOKUP(A55,'2023_24 vs 2024_25 Detail'!A56:DO460,105,FALSE)+VLOOKUP(A55,'2023_24 vs 2024_25 Detail'!A56:DO460,106,FALSE)+VLOOKUP(A55,'2023_24 vs 2024_25 Detail'!A56:DO460,107,FALSE)+VLOOKUP(A55,'2023_24 vs 2024_25 Detail'!A56:DO460,108,FALSE)+VLOOKUP(A55,'2023_24 vs 2024_25 Detail'!A56:DO460,109,FALSE)+VLOOKUP(A55,'2023_24 vs 2024_25 Detail'!A56:DO460,110,FALSE)+VLOOKUP(A55,'2023_24 vs 2024_25 Detail'!A56:DO460,111,FALSE)+VLOOKUP(A55,'2023_24 vs 2024_25 Detail'!A56:DO460,112,FALSE)+VLOOKUP(A55,'2023_24 vs 2024_25 Detail'!A56:DO460,113,FALSE)+VLOOKUP(A55,'2023_24 vs 2024_25 Detail'!A56:DO460,114,FALSE)+VLOOKUP(A55,'2023_24 vs 2024_25 Detail'!A56:DO460,115,FALSE)+VLOOKUP(A55,'2023_24 vs 2024_25 Detail'!A56:DO460,116,FALSE)+VLOOKUP(A55,'2023_24 vs 2024_25 Detail'!A56:DO460,117,FALSE)</f>
        <v>23127.316761348095</v>
      </c>
      <c r="J55" s="10">
        <f>VLOOKUP($A55,'2023_24 vs 2024_25 Detail'!$A$9:$DP$409,118,FALSE)</f>
        <v>0</v>
      </c>
      <c r="K55" s="10">
        <f>VLOOKUP($A55,'2023_24 vs 2024_25 Detail'!$A$9:$DP$409,119,FALSE)</f>
        <v>38718.510036381871</v>
      </c>
      <c r="L55" s="11">
        <f t="shared" si="1"/>
        <v>47951.82679772994</v>
      </c>
    </row>
    <row r="56" spans="1:12" x14ac:dyDescent="0.35">
      <c r="A56" s="2" t="s">
        <v>163</v>
      </c>
      <c r="B56" s="2" t="s">
        <v>164</v>
      </c>
      <c r="C56" s="2" t="s">
        <v>165</v>
      </c>
      <c r="D56" s="10">
        <f>VLOOKUP(A56,'2023_24 vs 2024_25 Detail'!$A$9:$DP$409,5,FALSE)</f>
        <v>201</v>
      </c>
      <c r="E56" s="10">
        <f>VLOOKUP(A56,MSAG!$A$2:$D$401,4,FALSE)</f>
        <v>30925</v>
      </c>
      <c r="F56" s="10">
        <f>VLOOKUP($A56,'2023_24 vs 2024_25 Detail'!$A$9:$DP$409,43,FALSE)</f>
        <v>909847.99195121962</v>
      </c>
      <c r="G56" s="10">
        <f t="shared" si="0"/>
        <v>940772.99195121962</v>
      </c>
      <c r="H56" s="10">
        <f>VLOOKUP($A56,'2023_24 vs 2024_25 Detail'!$A$9:$DP$409,82,FALSE)</f>
        <v>961920.20883828541</v>
      </c>
      <c r="I56" s="10">
        <f>VLOOKUP(A56,'2023_24 vs 2024_25 Detail'!A57:DO461,84,FALSE)+VLOOKUP(A56,'2023_24 vs 2024_25 Detail'!A57:DO461,85,FALSE)+VLOOKUP(A56,'2023_24 vs 2024_25 Detail'!A57:DO461,86,FALSE)+VLOOKUP(A56,'2023_24 vs 2024_25 Detail'!A57:DO461,87,FALSE)+VLOOKUP(A56,'2023_24 vs 2024_25 Detail'!A57:DO461,88,FALSE)+VLOOKUP(A56,'2023_24 vs 2024_25 Detail'!A57:DO461,89,FALSE)+VLOOKUP(A56,'2023_24 vs 2024_25 Detail'!A57:DO461,90,FALSE)+VLOOKUP(A56,'2023_24 vs 2024_25 Detail'!A57:DO461,91,FALSE)+VLOOKUP(A56,'2023_24 vs 2024_25 Detail'!A57:DO461,92,FALSE)+VLOOKUP(A56,'2023_24 vs 2024_25 Detail'!A57:DO461,93,FALSE)+VLOOKUP(A56,'2023_24 vs 2024_25 Detail'!A57:DO461,94,FALSE)+VLOOKUP(A56,'2023_24 vs 2024_25 Detail'!A57:DO461,95,FALSE)+VLOOKUP(A56,'2023_24 vs 2024_25 Detail'!A57:DO461,96,FALSE)+VLOOKUP(A56,'2023_24 vs 2024_25 Detail'!A57:DO461,97,FALSE)+VLOOKUP(A56,'2023_24 vs 2024_25 Detail'!A57:DO461,98,FALSE)+VLOOKUP(A56,'2023_24 vs 2024_25 Detail'!A57:DO461,99,FALSE)+VLOOKUP(A56,'2023_24 vs 2024_25 Detail'!A57:DO461,100,FALSE)+VLOOKUP(A56,'2023_24 vs 2024_25 Detail'!A57:DO461,101,FALSE)+VLOOKUP(A56,'2023_24 vs 2024_25 Detail'!A57:DO461,102,FALSE)+VLOOKUP(A56,'2023_24 vs 2024_25 Detail'!A57:DO461,103,FALSE)+VLOOKUP(A56,'2023_24 vs 2024_25 Detail'!A57:DO461,104,FALSE)+VLOOKUP(A56,'2023_24 vs 2024_25 Detail'!A57:DO461,105,FALSE)+VLOOKUP(A56,'2023_24 vs 2024_25 Detail'!A57:DO461,106,FALSE)+VLOOKUP(A56,'2023_24 vs 2024_25 Detail'!A57:DO461,107,FALSE)+VLOOKUP(A56,'2023_24 vs 2024_25 Detail'!A57:DO461,108,FALSE)+VLOOKUP(A56,'2023_24 vs 2024_25 Detail'!A57:DO461,109,FALSE)+VLOOKUP(A56,'2023_24 vs 2024_25 Detail'!A57:DO461,110,FALSE)+VLOOKUP(A56,'2023_24 vs 2024_25 Detail'!A57:DO461,111,FALSE)+VLOOKUP(A56,'2023_24 vs 2024_25 Detail'!A57:DO461,112,FALSE)+VLOOKUP(A56,'2023_24 vs 2024_25 Detail'!A57:DO461,113,FALSE)+VLOOKUP(A56,'2023_24 vs 2024_25 Detail'!A57:DO461,114,FALSE)+VLOOKUP(A56,'2023_24 vs 2024_25 Detail'!A57:DO461,115,FALSE)+VLOOKUP(A56,'2023_24 vs 2024_25 Detail'!A57:DO461,116,FALSE)+VLOOKUP(A56,'2023_24 vs 2024_25 Detail'!A57:DO461,117,FALSE)</f>
        <v>52565.186495021706</v>
      </c>
      <c r="J56" s="10">
        <f>VLOOKUP($A56,'2023_24 vs 2024_25 Detail'!$A$9:$DP$409,118,FALSE)</f>
        <v>0</v>
      </c>
      <c r="K56" s="10">
        <f>VLOOKUP($A56,'2023_24 vs 2024_25 Detail'!$A$9:$DP$409,119,FALSE)</f>
        <v>-492.96960795586102</v>
      </c>
      <c r="L56" s="11">
        <f t="shared" si="1"/>
        <v>21147.216887065792</v>
      </c>
    </row>
    <row r="57" spans="1:12" x14ac:dyDescent="0.35">
      <c r="A57" s="2" t="s">
        <v>166</v>
      </c>
      <c r="B57" s="2" t="s">
        <v>1484</v>
      </c>
      <c r="C57" s="2" t="s">
        <v>167</v>
      </c>
      <c r="D57" s="10">
        <f>VLOOKUP(A57,'2023_24 vs 2024_25 Detail'!$A$9:$DP$409,5,FALSE)</f>
        <v>25</v>
      </c>
      <c r="E57" s="10">
        <f>VLOOKUP(A57,MSAG!$A$2:$D$401,4,FALSE)</f>
        <v>8109</v>
      </c>
      <c r="F57" s="10">
        <f>VLOOKUP($A57,'2023_24 vs 2024_25 Detail'!$A$9:$DP$409,43,FALSE)</f>
        <v>271996.12403792463</v>
      </c>
      <c r="G57" s="10">
        <f t="shared" si="0"/>
        <v>280105.12403792463</v>
      </c>
      <c r="H57" s="10">
        <f>VLOOKUP($A57,'2023_24 vs 2024_25 Detail'!$A$9:$DP$409,82,FALSE)</f>
        <v>303908.38375865528</v>
      </c>
      <c r="I57" s="10">
        <f>VLOOKUP(A57,'2023_24 vs 2024_25 Detail'!A58:DO462,84,FALSE)+VLOOKUP(A57,'2023_24 vs 2024_25 Detail'!A58:DO462,85,FALSE)+VLOOKUP(A57,'2023_24 vs 2024_25 Detail'!A58:DO462,86,FALSE)+VLOOKUP(A57,'2023_24 vs 2024_25 Detail'!A58:DO462,87,FALSE)+VLOOKUP(A57,'2023_24 vs 2024_25 Detail'!A58:DO462,88,FALSE)+VLOOKUP(A57,'2023_24 vs 2024_25 Detail'!A58:DO462,89,FALSE)+VLOOKUP(A57,'2023_24 vs 2024_25 Detail'!A58:DO462,90,FALSE)+VLOOKUP(A57,'2023_24 vs 2024_25 Detail'!A58:DO462,91,FALSE)+VLOOKUP(A57,'2023_24 vs 2024_25 Detail'!A58:DO462,92,FALSE)+VLOOKUP(A57,'2023_24 vs 2024_25 Detail'!A58:DO462,93,FALSE)+VLOOKUP(A57,'2023_24 vs 2024_25 Detail'!A58:DO462,94,FALSE)+VLOOKUP(A57,'2023_24 vs 2024_25 Detail'!A58:DO462,95,FALSE)+VLOOKUP(A57,'2023_24 vs 2024_25 Detail'!A58:DO462,96,FALSE)+VLOOKUP(A57,'2023_24 vs 2024_25 Detail'!A58:DO462,97,FALSE)+VLOOKUP(A57,'2023_24 vs 2024_25 Detail'!A58:DO462,98,FALSE)+VLOOKUP(A57,'2023_24 vs 2024_25 Detail'!A58:DO462,99,FALSE)+VLOOKUP(A57,'2023_24 vs 2024_25 Detail'!A58:DO462,100,FALSE)+VLOOKUP(A57,'2023_24 vs 2024_25 Detail'!A58:DO462,101,FALSE)+VLOOKUP(A57,'2023_24 vs 2024_25 Detail'!A58:DO462,102,FALSE)+VLOOKUP(A57,'2023_24 vs 2024_25 Detail'!A58:DO462,103,FALSE)+VLOOKUP(A57,'2023_24 vs 2024_25 Detail'!A58:DO462,104,FALSE)+VLOOKUP(A57,'2023_24 vs 2024_25 Detail'!A58:DO462,105,FALSE)+VLOOKUP(A57,'2023_24 vs 2024_25 Detail'!A58:DO462,106,FALSE)+VLOOKUP(A57,'2023_24 vs 2024_25 Detail'!A58:DO462,107,FALSE)+VLOOKUP(A57,'2023_24 vs 2024_25 Detail'!A58:DO462,108,FALSE)+VLOOKUP(A57,'2023_24 vs 2024_25 Detail'!A58:DO462,109,FALSE)+VLOOKUP(A57,'2023_24 vs 2024_25 Detail'!A58:DO462,110,FALSE)+VLOOKUP(A57,'2023_24 vs 2024_25 Detail'!A58:DO462,111,FALSE)+VLOOKUP(A57,'2023_24 vs 2024_25 Detail'!A58:DO462,112,FALSE)+VLOOKUP(A57,'2023_24 vs 2024_25 Detail'!A58:DO462,113,FALSE)+VLOOKUP(A57,'2023_24 vs 2024_25 Detail'!A58:DO462,114,FALSE)+VLOOKUP(A57,'2023_24 vs 2024_25 Detail'!A58:DO462,115,FALSE)+VLOOKUP(A57,'2023_24 vs 2024_25 Detail'!A58:DO462,116,FALSE)+VLOOKUP(A57,'2023_24 vs 2024_25 Detail'!A58:DO462,117,FALSE)</f>
        <v>13399.131249564349</v>
      </c>
      <c r="J57" s="10">
        <f>VLOOKUP($A57,'2023_24 vs 2024_25 Detail'!$A$9:$DP$409,118,FALSE)</f>
        <v>0</v>
      </c>
      <c r="K57" s="10">
        <f>VLOOKUP($A57,'2023_24 vs 2024_25 Detail'!$A$9:$DP$409,119,FALSE)</f>
        <v>18513.128471166317</v>
      </c>
      <c r="L57" s="11">
        <f t="shared" si="1"/>
        <v>23803.259720730653</v>
      </c>
    </row>
    <row r="58" spans="1:12" x14ac:dyDescent="0.35">
      <c r="A58" s="2" t="s">
        <v>171</v>
      </c>
      <c r="B58" s="2" t="s">
        <v>172</v>
      </c>
      <c r="C58" s="2" t="s">
        <v>1264</v>
      </c>
      <c r="D58" s="10">
        <f>VLOOKUP(A58,'2023_24 vs 2024_25 Detail'!$A$9:$DP$409,5,FALSE)</f>
        <v>580</v>
      </c>
      <c r="E58" s="10">
        <f>VLOOKUP(A58,MSAG!$A$2:$D$401,4,FALSE)</f>
        <v>89650</v>
      </c>
      <c r="F58" s="10">
        <f>VLOOKUP($A58,'2023_24 vs 2024_25 Detail'!$A$9:$DP$409,43,FALSE)</f>
        <v>2573760.9276040266</v>
      </c>
      <c r="G58" s="10">
        <f t="shared" si="0"/>
        <v>2663410.9276040266</v>
      </c>
      <c r="H58" s="10">
        <f>VLOOKUP($A58,'2023_24 vs 2024_25 Detail'!$A$9:$DP$409,82,FALSE)</f>
        <v>2687695.2892195513</v>
      </c>
      <c r="I58" s="10">
        <f>VLOOKUP(A58,'2023_24 vs 2024_25 Detail'!A59:DO463,84,FALSE)+VLOOKUP(A58,'2023_24 vs 2024_25 Detail'!A59:DO463,85,FALSE)+VLOOKUP(A58,'2023_24 vs 2024_25 Detail'!A59:DO463,86,FALSE)+VLOOKUP(A58,'2023_24 vs 2024_25 Detail'!A59:DO463,87,FALSE)+VLOOKUP(A58,'2023_24 vs 2024_25 Detail'!A59:DO463,88,FALSE)+VLOOKUP(A58,'2023_24 vs 2024_25 Detail'!A59:DO463,89,FALSE)+VLOOKUP(A58,'2023_24 vs 2024_25 Detail'!A59:DO463,90,FALSE)+VLOOKUP(A58,'2023_24 vs 2024_25 Detail'!A59:DO463,91,FALSE)+VLOOKUP(A58,'2023_24 vs 2024_25 Detail'!A59:DO463,92,FALSE)+VLOOKUP(A58,'2023_24 vs 2024_25 Detail'!A59:DO463,93,FALSE)+VLOOKUP(A58,'2023_24 vs 2024_25 Detail'!A59:DO463,94,FALSE)+VLOOKUP(A58,'2023_24 vs 2024_25 Detail'!A59:DO463,95,FALSE)+VLOOKUP(A58,'2023_24 vs 2024_25 Detail'!A59:DO463,96,FALSE)+VLOOKUP(A58,'2023_24 vs 2024_25 Detail'!A59:DO463,97,FALSE)+VLOOKUP(A58,'2023_24 vs 2024_25 Detail'!A59:DO463,98,FALSE)+VLOOKUP(A58,'2023_24 vs 2024_25 Detail'!A59:DO463,99,FALSE)+VLOOKUP(A58,'2023_24 vs 2024_25 Detail'!A59:DO463,100,FALSE)+VLOOKUP(A58,'2023_24 vs 2024_25 Detail'!A59:DO463,101,FALSE)+VLOOKUP(A58,'2023_24 vs 2024_25 Detail'!A59:DO463,102,FALSE)+VLOOKUP(A58,'2023_24 vs 2024_25 Detail'!A59:DO463,103,FALSE)+VLOOKUP(A58,'2023_24 vs 2024_25 Detail'!A59:DO463,104,FALSE)+VLOOKUP(A58,'2023_24 vs 2024_25 Detail'!A59:DO463,105,FALSE)+VLOOKUP(A58,'2023_24 vs 2024_25 Detail'!A59:DO463,106,FALSE)+VLOOKUP(A58,'2023_24 vs 2024_25 Detail'!A59:DO463,107,FALSE)+VLOOKUP(A58,'2023_24 vs 2024_25 Detail'!A59:DO463,108,FALSE)+VLOOKUP(A58,'2023_24 vs 2024_25 Detail'!A59:DO463,109,FALSE)+VLOOKUP(A58,'2023_24 vs 2024_25 Detail'!A59:DO463,110,FALSE)+VLOOKUP(A58,'2023_24 vs 2024_25 Detail'!A59:DO463,111,FALSE)+VLOOKUP(A58,'2023_24 vs 2024_25 Detail'!A59:DO463,112,FALSE)+VLOOKUP(A58,'2023_24 vs 2024_25 Detail'!A59:DO463,113,FALSE)+VLOOKUP(A58,'2023_24 vs 2024_25 Detail'!A59:DO463,114,FALSE)+VLOOKUP(A58,'2023_24 vs 2024_25 Detail'!A59:DO463,115,FALSE)+VLOOKUP(A58,'2023_24 vs 2024_25 Detail'!A59:DO463,116,FALSE)+VLOOKUP(A58,'2023_24 vs 2024_25 Detail'!A59:DO463,117,FALSE)</f>
        <v>151653.18137594443</v>
      </c>
      <c r="J58" s="10">
        <f>VLOOKUP($A58,'2023_24 vs 2024_25 Detail'!$A$9:$DP$409,118,FALSE)</f>
        <v>-30544.804156393278</v>
      </c>
      <c r="K58" s="10">
        <f>VLOOKUP($A58,'2023_24 vs 2024_25 Detail'!$A$9:$DP$409,119,FALSE)</f>
        <v>-7174.0156040267875</v>
      </c>
      <c r="L58" s="11">
        <f t="shared" si="1"/>
        <v>24284.361615524627</v>
      </c>
    </row>
    <row r="59" spans="1:12" x14ac:dyDescent="0.35">
      <c r="A59" s="2" t="s">
        <v>174</v>
      </c>
      <c r="B59" s="2" t="s">
        <v>175</v>
      </c>
      <c r="C59" s="2" t="s">
        <v>1265</v>
      </c>
      <c r="D59" s="10">
        <f>VLOOKUP(A59,'2023_24 vs 2024_25 Detail'!$A$9:$DP$409,5,FALSE)</f>
        <v>528</v>
      </c>
      <c r="E59" s="10">
        <f>VLOOKUP(A59,MSAG!$A$2:$D$401,4,FALSE)</f>
        <v>73166</v>
      </c>
      <c r="F59" s="10">
        <f>VLOOKUP($A59,'2023_24 vs 2024_25 Detail'!$A$9:$DP$409,43,FALSE)</f>
        <v>2493479.9296624558</v>
      </c>
      <c r="G59" s="10">
        <f t="shared" si="0"/>
        <v>2566645.9296624558</v>
      </c>
      <c r="H59" s="10">
        <f>VLOOKUP($A59,'2023_24 vs 2024_25 Detail'!$A$9:$DP$409,82,FALSE)</f>
        <v>2578624.8693485004</v>
      </c>
      <c r="I59" s="10">
        <f>VLOOKUP(A59,'2023_24 vs 2024_25 Detail'!A60:DO464,84,FALSE)+VLOOKUP(A59,'2023_24 vs 2024_25 Detail'!A60:DO464,85,FALSE)+VLOOKUP(A59,'2023_24 vs 2024_25 Detail'!A60:DO464,86,FALSE)+VLOOKUP(A59,'2023_24 vs 2024_25 Detail'!A60:DO464,87,FALSE)+VLOOKUP(A59,'2023_24 vs 2024_25 Detail'!A60:DO464,88,FALSE)+VLOOKUP(A59,'2023_24 vs 2024_25 Detail'!A60:DO464,89,FALSE)+VLOOKUP(A59,'2023_24 vs 2024_25 Detail'!A60:DO464,90,FALSE)+VLOOKUP(A59,'2023_24 vs 2024_25 Detail'!A60:DO464,91,FALSE)+VLOOKUP(A59,'2023_24 vs 2024_25 Detail'!A60:DO464,92,FALSE)+VLOOKUP(A59,'2023_24 vs 2024_25 Detail'!A60:DO464,93,FALSE)+VLOOKUP(A59,'2023_24 vs 2024_25 Detail'!A60:DO464,94,FALSE)+VLOOKUP(A59,'2023_24 vs 2024_25 Detail'!A60:DO464,95,FALSE)+VLOOKUP(A59,'2023_24 vs 2024_25 Detail'!A60:DO464,96,FALSE)+VLOOKUP(A59,'2023_24 vs 2024_25 Detail'!A60:DO464,97,FALSE)+VLOOKUP(A59,'2023_24 vs 2024_25 Detail'!A60:DO464,98,FALSE)+VLOOKUP(A59,'2023_24 vs 2024_25 Detail'!A60:DO464,99,FALSE)+VLOOKUP(A59,'2023_24 vs 2024_25 Detail'!A60:DO464,100,FALSE)+VLOOKUP(A59,'2023_24 vs 2024_25 Detail'!A60:DO464,101,FALSE)+VLOOKUP(A59,'2023_24 vs 2024_25 Detail'!A60:DO464,102,FALSE)+VLOOKUP(A59,'2023_24 vs 2024_25 Detail'!A60:DO464,103,FALSE)+VLOOKUP(A59,'2023_24 vs 2024_25 Detail'!A60:DO464,104,FALSE)+VLOOKUP(A59,'2023_24 vs 2024_25 Detail'!A60:DO464,105,FALSE)+VLOOKUP(A59,'2023_24 vs 2024_25 Detail'!A60:DO464,106,FALSE)+VLOOKUP(A59,'2023_24 vs 2024_25 Detail'!A60:DO464,107,FALSE)+VLOOKUP(A59,'2023_24 vs 2024_25 Detail'!A60:DO464,108,FALSE)+VLOOKUP(A59,'2023_24 vs 2024_25 Detail'!A60:DO464,109,FALSE)+VLOOKUP(A59,'2023_24 vs 2024_25 Detail'!A60:DO464,110,FALSE)+VLOOKUP(A59,'2023_24 vs 2024_25 Detail'!A60:DO464,111,FALSE)+VLOOKUP(A59,'2023_24 vs 2024_25 Detail'!A60:DO464,112,FALSE)+VLOOKUP(A59,'2023_24 vs 2024_25 Detail'!A60:DO464,113,FALSE)+VLOOKUP(A59,'2023_24 vs 2024_25 Detail'!A60:DO464,114,FALSE)+VLOOKUP(A59,'2023_24 vs 2024_25 Detail'!A60:DO464,115,FALSE)+VLOOKUP(A59,'2023_24 vs 2024_25 Detail'!A60:DO464,116,FALSE)+VLOOKUP(A59,'2023_24 vs 2024_25 Detail'!A60:DO464,117,FALSE)</f>
        <v>127807.26486036048</v>
      </c>
      <c r="J59" s="10">
        <f>VLOOKUP($A59,'2023_24 vs 2024_25 Detail'!$A$9:$DP$409,118,FALSE)</f>
        <v>-19567.264860360418</v>
      </c>
      <c r="K59" s="10">
        <f>VLOOKUP($A59,'2023_24 vs 2024_25 Detail'!$A$9:$DP$409,119,FALSE)</f>
        <v>-23095.060313955481</v>
      </c>
      <c r="L59" s="11">
        <f t="shared" si="1"/>
        <v>11978.939686044585</v>
      </c>
    </row>
    <row r="60" spans="1:12" x14ac:dyDescent="0.35">
      <c r="A60" s="2" t="s">
        <v>177</v>
      </c>
      <c r="B60" s="2" t="s">
        <v>178</v>
      </c>
      <c r="C60" s="2" t="s">
        <v>1266</v>
      </c>
      <c r="D60" s="10">
        <f>VLOOKUP(A60,'2023_24 vs 2024_25 Detail'!$A$9:$DP$409,5,FALSE)</f>
        <v>308</v>
      </c>
      <c r="E60" s="10">
        <f>VLOOKUP(A60,MSAG!$A$2:$D$401,4,FALSE)</f>
        <v>44698</v>
      </c>
      <c r="F60" s="10">
        <f>VLOOKUP($A60,'2023_24 vs 2024_25 Detail'!$A$9:$DP$409,43,FALSE)</f>
        <v>1384200.6758694984</v>
      </c>
      <c r="G60" s="10">
        <f t="shared" si="0"/>
        <v>1428898.6758694984</v>
      </c>
      <c r="H60" s="10">
        <f>VLOOKUP($A60,'2023_24 vs 2024_25 Detail'!$A$9:$DP$409,82,FALSE)</f>
        <v>1471925.9050405947</v>
      </c>
      <c r="I60" s="10">
        <f>VLOOKUP(A60,'2023_24 vs 2024_25 Detail'!A61:DO465,84,FALSE)+VLOOKUP(A60,'2023_24 vs 2024_25 Detail'!A61:DO465,85,FALSE)+VLOOKUP(A60,'2023_24 vs 2024_25 Detail'!A61:DO465,86,FALSE)+VLOOKUP(A60,'2023_24 vs 2024_25 Detail'!A61:DO465,87,FALSE)+VLOOKUP(A60,'2023_24 vs 2024_25 Detail'!A61:DO465,88,FALSE)+VLOOKUP(A60,'2023_24 vs 2024_25 Detail'!A61:DO465,89,FALSE)+VLOOKUP(A60,'2023_24 vs 2024_25 Detail'!A61:DO465,90,FALSE)+VLOOKUP(A60,'2023_24 vs 2024_25 Detail'!A61:DO465,91,FALSE)+VLOOKUP(A60,'2023_24 vs 2024_25 Detail'!A61:DO465,92,FALSE)+VLOOKUP(A60,'2023_24 vs 2024_25 Detail'!A61:DO465,93,FALSE)+VLOOKUP(A60,'2023_24 vs 2024_25 Detail'!A61:DO465,94,FALSE)+VLOOKUP(A60,'2023_24 vs 2024_25 Detail'!A61:DO465,95,FALSE)+VLOOKUP(A60,'2023_24 vs 2024_25 Detail'!A61:DO465,96,FALSE)+VLOOKUP(A60,'2023_24 vs 2024_25 Detail'!A61:DO465,97,FALSE)+VLOOKUP(A60,'2023_24 vs 2024_25 Detail'!A61:DO465,98,FALSE)+VLOOKUP(A60,'2023_24 vs 2024_25 Detail'!A61:DO465,99,FALSE)+VLOOKUP(A60,'2023_24 vs 2024_25 Detail'!A61:DO465,100,FALSE)+VLOOKUP(A60,'2023_24 vs 2024_25 Detail'!A61:DO465,101,FALSE)+VLOOKUP(A60,'2023_24 vs 2024_25 Detail'!A61:DO465,102,FALSE)+VLOOKUP(A60,'2023_24 vs 2024_25 Detail'!A61:DO465,103,FALSE)+VLOOKUP(A60,'2023_24 vs 2024_25 Detail'!A61:DO465,104,FALSE)+VLOOKUP(A60,'2023_24 vs 2024_25 Detail'!A61:DO465,105,FALSE)+VLOOKUP(A60,'2023_24 vs 2024_25 Detail'!A61:DO465,106,FALSE)+VLOOKUP(A60,'2023_24 vs 2024_25 Detail'!A61:DO465,107,FALSE)+VLOOKUP(A60,'2023_24 vs 2024_25 Detail'!A61:DO465,108,FALSE)+VLOOKUP(A60,'2023_24 vs 2024_25 Detail'!A61:DO465,109,FALSE)+VLOOKUP(A60,'2023_24 vs 2024_25 Detail'!A61:DO465,110,FALSE)+VLOOKUP(A60,'2023_24 vs 2024_25 Detail'!A61:DO465,111,FALSE)+VLOOKUP(A60,'2023_24 vs 2024_25 Detail'!A61:DO465,112,FALSE)+VLOOKUP(A60,'2023_24 vs 2024_25 Detail'!A61:DO465,113,FALSE)+VLOOKUP(A60,'2023_24 vs 2024_25 Detail'!A61:DO465,114,FALSE)+VLOOKUP(A60,'2023_24 vs 2024_25 Detail'!A61:DO465,115,FALSE)+VLOOKUP(A60,'2023_24 vs 2024_25 Detail'!A61:DO465,116,FALSE)+VLOOKUP(A60,'2023_24 vs 2024_25 Detail'!A61:DO465,117,FALSE)</f>
        <v>78167.889949124263</v>
      </c>
      <c r="J60" s="10">
        <f>VLOOKUP($A60,'2023_24 vs 2024_25 Detail'!$A$9:$DP$409,118,FALSE)</f>
        <v>0</v>
      </c>
      <c r="K60" s="10">
        <f>VLOOKUP($A60,'2023_24 vs 2024_25 Detail'!$A$9:$DP$409,119,FALSE)</f>
        <v>9557.3392219721336</v>
      </c>
      <c r="L60" s="11">
        <f t="shared" si="1"/>
        <v>43027.229171096347</v>
      </c>
    </row>
    <row r="61" spans="1:12" x14ac:dyDescent="0.35">
      <c r="A61" s="2" t="s">
        <v>180</v>
      </c>
      <c r="B61" s="2" t="s">
        <v>181</v>
      </c>
      <c r="C61" s="2" t="s">
        <v>182</v>
      </c>
      <c r="D61" s="10">
        <f>VLOOKUP(A61,'2023_24 vs 2024_25 Detail'!$A$9:$DP$409,5,FALSE)</f>
        <v>445</v>
      </c>
      <c r="E61" s="10">
        <f>VLOOKUP(A61,MSAG!$A$2:$D$401,4,FALSE)</f>
        <v>61625</v>
      </c>
      <c r="F61" s="10">
        <f>VLOOKUP($A61,'2023_24 vs 2024_25 Detail'!$A$9:$DP$409,43,FALSE)</f>
        <v>1976633.32</v>
      </c>
      <c r="G61" s="10">
        <f t="shared" si="0"/>
        <v>2038258.32</v>
      </c>
      <c r="H61" s="10">
        <f>VLOOKUP($A61,'2023_24 vs 2024_25 Detail'!$A$9:$DP$409,82,FALSE)</f>
        <v>2067858.32</v>
      </c>
      <c r="I61" s="10">
        <f>VLOOKUP(A61,'2023_24 vs 2024_25 Detail'!A62:DO466,84,FALSE)+VLOOKUP(A61,'2023_24 vs 2024_25 Detail'!A62:DO466,85,FALSE)+VLOOKUP(A61,'2023_24 vs 2024_25 Detail'!A62:DO466,86,FALSE)+VLOOKUP(A61,'2023_24 vs 2024_25 Detail'!A62:DO466,87,FALSE)+VLOOKUP(A61,'2023_24 vs 2024_25 Detail'!A62:DO466,88,FALSE)+VLOOKUP(A61,'2023_24 vs 2024_25 Detail'!A62:DO466,89,FALSE)+VLOOKUP(A61,'2023_24 vs 2024_25 Detail'!A62:DO466,90,FALSE)+VLOOKUP(A61,'2023_24 vs 2024_25 Detail'!A62:DO466,91,FALSE)+VLOOKUP(A61,'2023_24 vs 2024_25 Detail'!A62:DO466,92,FALSE)+VLOOKUP(A61,'2023_24 vs 2024_25 Detail'!A62:DO466,93,FALSE)+VLOOKUP(A61,'2023_24 vs 2024_25 Detail'!A62:DO466,94,FALSE)+VLOOKUP(A61,'2023_24 vs 2024_25 Detail'!A62:DO466,95,FALSE)+VLOOKUP(A61,'2023_24 vs 2024_25 Detail'!A62:DO466,96,FALSE)+VLOOKUP(A61,'2023_24 vs 2024_25 Detail'!A62:DO466,97,FALSE)+VLOOKUP(A61,'2023_24 vs 2024_25 Detail'!A62:DO466,98,FALSE)+VLOOKUP(A61,'2023_24 vs 2024_25 Detail'!A62:DO466,99,FALSE)+VLOOKUP(A61,'2023_24 vs 2024_25 Detail'!A62:DO466,100,FALSE)+VLOOKUP(A61,'2023_24 vs 2024_25 Detail'!A62:DO466,101,FALSE)+VLOOKUP(A61,'2023_24 vs 2024_25 Detail'!A62:DO466,102,FALSE)+VLOOKUP(A61,'2023_24 vs 2024_25 Detail'!A62:DO466,103,FALSE)+VLOOKUP(A61,'2023_24 vs 2024_25 Detail'!A62:DO466,104,FALSE)+VLOOKUP(A61,'2023_24 vs 2024_25 Detail'!A62:DO466,105,FALSE)+VLOOKUP(A61,'2023_24 vs 2024_25 Detail'!A62:DO466,106,FALSE)+VLOOKUP(A61,'2023_24 vs 2024_25 Detail'!A62:DO466,107,FALSE)+VLOOKUP(A61,'2023_24 vs 2024_25 Detail'!A62:DO466,108,FALSE)+VLOOKUP(A61,'2023_24 vs 2024_25 Detail'!A62:DO466,109,FALSE)+VLOOKUP(A61,'2023_24 vs 2024_25 Detail'!A62:DO466,110,FALSE)+VLOOKUP(A61,'2023_24 vs 2024_25 Detail'!A62:DO466,111,FALSE)+VLOOKUP(A61,'2023_24 vs 2024_25 Detail'!A62:DO466,112,FALSE)+VLOOKUP(A61,'2023_24 vs 2024_25 Detail'!A62:DO466,113,FALSE)+VLOOKUP(A61,'2023_24 vs 2024_25 Detail'!A62:DO466,114,FALSE)+VLOOKUP(A61,'2023_24 vs 2024_25 Detail'!A62:DO466,115,FALSE)+VLOOKUP(A61,'2023_24 vs 2024_25 Detail'!A62:DO466,116,FALSE)+VLOOKUP(A61,'2023_24 vs 2024_25 Detail'!A62:DO466,117,FALSE)</f>
        <v>108405.87723212788</v>
      </c>
      <c r="J61" s="10">
        <f>VLOOKUP($A61,'2023_24 vs 2024_25 Detail'!$A$9:$DP$409,118,FALSE)</f>
        <v>-17180.877232128056</v>
      </c>
      <c r="K61" s="10">
        <f>VLOOKUP($A61,'2023_24 vs 2024_25 Detail'!$A$9:$DP$409,119,FALSE)</f>
        <v>0</v>
      </c>
      <c r="L61" s="11">
        <f t="shared" si="1"/>
        <v>29600</v>
      </c>
    </row>
    <row r="62" spans="1:12" x14ac:dyDescent="0.35">
      <c r="A62" s="2" t="s">
        <v>183</v>
      </c>
      <c r="B62" s="2" t="s">
        <v>184</v>
      </c>
      <c r="C62" s="2" t="s">
        <v>1267</v>
      </c>
      <c r="D62" s="10">
        <f>VLOOKUP(A62,'2023_24 vs 2024_25 Detail'!$A$9:$DP$409,5,FALSE)</f>
        <v>168</v>
      </c>
      <c r="E62" s="10">
        <f>VLOOKUP(A62,MSAG!$A$2:$D$401,4,FALSE)</f>
        <v>27310</v>
      </c>
      <c r="F62" s="10">
        <f>VLOOKUP($A62,'2023_24 vs 2024_25 Detail'!$A$9:$DP$409,43,FALSE)</f>
        <v>859386.44442631956</v>
      </c>
      <c r="G62" s="10">
        <f t="shared" si="0"/>
        <v>886696.44442631956</v>
      </c>
      <c r="H62" s="10">
        <f>VLOOKUP($A62,'2023_24 vs 2024_25 Detail'!$A$9:$DP$409,82,FALSE)</f>
        <v>932085.0863573699</v>
      </c>
      <c r="I62" s="10">
        <f>VLOOKUP(A62,'2023_24 vs 2024_25 Detail'!A63:DO467,84,FALSE)+VLOOKUP(A62,'2023_24 vs 2024_25 Detail'!A63:DO467,85,FALSE)+VLOOKUP(A62,'2023_24 vs 2024_25 Detail'!A63:DO467,86,FALSE)+VLOOKUP(A62,'2023_24 vs 2024_25 Detail'!A63:DO467,87,FALSE)+VLOOKUP(A62,'2023_24 vs 2024_25 Detail'!A63:DO467,88,FALSE)+VLOOKUP(A62,'2023_24 vs 2024_25 Detail'!A63:DO467,89,FALSE)+VLOOKUP(A62,'2023_24 vs 2024_25 Detail'!A63:DO467,90,FALSE)+VLOOKUP(A62,'2023_24 vs 2024_25 Detail'!A63:DO467,91,FALSE)+VLOOKUP(A62,'2023_24 vs 2024_25 Detail'!A63:DO467,92,FALSE)+VLOOKUP(A62,'2023_24 vs 2024_25 Detail'!A63:DO467,93,FALSE)+VLOOKUP(A62,'2023_24 vs 2024_25 Detail'!A63:DO467,94,FALSE)+VLOOKUP(A62,'2023_24 vs 2024_25 Detail'!A63:DO467,95,FALSE)+VLOOKUP(A62,'2023_24 vs 2024_25 Detail'!A63:DO467,96,FALSE)+VLOOKUP(A62,'2023_24 vs 2024_25 Detail'!A63:DO467,97,FALSE)+VLOOKUP(A62,'2023_24 vs 2024_25 Detail'!A63:DO467,98,FALSE)+VLOOKUP(A62,'2023_24 vs 2024_25 Detail'!A63:DO467,99,FALSE)+VLOOKUP(A62,'2023_24 vs 2024_25 Detail'!A63:DO467,100,FALSE)+VLOOKUP(A62,'2023_24 vs 2024_25 Detail'!A63:DO467,101,FALSE)+VLOOKUP(A62,'2023_24 vs 2024_25 Detail'!A63:DO467,102,FALSE)+VLOOKUP(A62,'2023_24 vs 2024_25 Detail'!A63:DO467,103,FALSE)+VLOOKUP(A62,'2023_24 vs 2024_25 Detail'!A63:DO467,104,FALSE)+VLOOKUP(A62,'2023_24 vs 2024_25 Detail'!A63:DO467,105,FALSE)+VLOOKUP(A62,'2023_24 vs 2024_25 Detail'!A63:DO467,106,FALSE)+VLOOKUP(A62,'2023_24 vs 2024_25 Detail'!A63:DO467,107,FALSE)+VLOOKUP(A62,'2023_24 vs 2024_25 Detail'!A63:DO467,108,FALSE)+VLOOKUP(A62,'2023_24 vs 2024_25 Detail'!A63:DO467,109,FALSE)+VLOOKUP(A62,'2023_24 vs 2024_25 Detail'!A63:DO467,110,FALSE)+VLOOKUP(A62,'2023_24 vs 2024_25 Detail'!A63:DO467,111,FALSE)+VLOOKUP(A62,'2023_24 vs 2024_25 Detail'!A63:DO467,112,FALSE)+VLOOKUP(A62,'2023_24 vs 2024_25 Detail'!A63:DO467,113,FALSE)+VLOOKUP(A62,'2023_24 vs 2024_25 Detail'!A63:DO467,114,FALSE)+VLOOKUP(A62,'2023_24 vs 2024_25 Detail'!A63:DO467,115,FALSE)+VLOOKUP(A62,'2023_24 vs 2024_25 Detail'!A63:DO467,116,FALSE)+VLOOKUP(A62,'2023_24 vs 2024_25 Detail'!A63:DO467,117,FALSE)</f>
        <v>46941.132740632223</v>
      </c>
      <c r="J62" s="10">
        <f>VLOOKUP($A62,'2023_24 vs 2024_25 Detail'!$A$9:$DP$409,118,FALSE)</f>
        <v>0</v>
      </c>
      <c r="K62" s="10">
        <f>VLOOKUP($A62,'2023_24 vs 2024_25 Detail'!$A$9:$DP$409,119,FALSE)</f>
        <v>25757.509190418121</v>
      </c>
      <c r="L62" s="11">
        <f t="shared" si="1"/>
        <v>45388.641931050341</v>
      </c>
    </row>
    <row r="63" spans="1:12" x14ac:dyDescent="0.35">
      <c r="A63" s="2" t="s">
        <v>186</v>
      </c>
      <c r="B63" s="2" t="s">
        <v>187</v>
      </c>
      <c r="C63" s="2" t="s">
        <v>188</v>
      </c>
      <c r="D63" s="10">
        <f>VLOOKUP(A63,'2023_24 vs 2024_25 Detail'!$A$9:$DP$409,5,FALSE)</f>
        <v>250</v>
      </c>
      <c r="E63" s="10">
        <f>VLOOKUP(A63,MSAG!$A$2:$D$401,4,FALSE)</f>
        <v>42164</v>
      </c>
      <c r="F63" s="10">
        <f>VLOOKUP($A63,'2023_24 vs 2024_25 Detail'!$A$9:$DP$409,43,FALSE)</f>
        <v>1185848.8050610733</v>
      </c>
      <c r="G63" s="10">
        <f t="shared" si="0"/>
        <v>1228012.8050610733</v>
      </c>
      <c r="H63" s="10">
        <f>VLOOKUP($A63,'2023_24 vs 2024_25 Detail'!$A$9:$DP$409,82,FALSE)</f>
        <v>1266191.4038199424</v>
      </c>
      <c r="I63" s="10">
        <f>VLOOKUP(A63,'2023_24 vs 2024_25 Detail'!A64:DO468,84,FALSE)+VLOOKUP(A63,'2023_24 vs 2024_25 Detail'!A64:DO468,85,FALSE)+VLOOKUP(A63,'2023_24 vs 2024_25 Detail'!A64:DO468,86,FALSE)+VLOOKUP(A63,'2023_24 vs 2024_25 Detail'!A64:DO468,87,FALSE)+VLOOKUP(A63,'2023_24 vs 2024_25 Detail'!A64:DO468,88,FALSE)+VLOOKUP(A63,'2023_24 vs 2024_25 Detail'!A64:DO468,89,FALSE)+VLOOKUP(A63,'2023_24 vs 2024_25 Detail'!A64:DO468,90,FALSE)+VLOOKUP(A63,'2023_24 vs 2024_25 Detail'!A64:DO468,91,FALSE)+VLOOKUP(A63,'2023_24 vs 2024_25 Detail'!A64:DO468,92,FALSE)+VLOOKUP(A63,'2023_24 vs 2024_25 Detail'!A64:DO468,93,FALSE)+VLOOKUP(A63,'2023_24 vs 2024_25 Detail'!A64:DO468,94,FALSE)+VLOOKUP(A63,'2023_24 vs 2024_25 Detail'!A64:DO468,95,FALSE)+VLOOKUP(A63,'2023_24 vs 2024_25 Detail'!A64:DO468,96,FALSE)+VLOOKUP(A63,'2023_24 vs 2024_25 Detail'!A64:DO468,97,FALSE)+VLOOKUP(A63,'2023_24 vs 2024_25 Detail'!A64:DO468,98,FALSE)+VLOOKUP(A63,'2023_24 vs 2024_25 Detail'!A64:DO468,99,FALSE)+VLOOKUP(A63,'2023_24 vs 2024_25 Detail'!A64:DO468,100,FALSE)+VLOOKUP(A63,'2023_24 vs 2024_25 Detail'!A64:DO468,101,FALSE)+VLOOKUP(A63,'2023_24 vs 2024_25 Detail'!A64:DO468,102,FALSE)+VLOOKUP(A63,'2023_24 vs 2024_25 Detail'!A64:DO468,103,FALSE)+VLOOKUP(A63,'2023_24 vs 2024_25 Detail'!A64:DO468,104,FALSE)+VLOOKUP(A63,'2023_24 vs 2024_25 Detail'!A64:DO468,105,FALSE)+VLOOKUP(A63,'2023_24 vs 2024_25 Detail'!A64:DO468,106,FALSE)+VLOOKUP(A63,'2023_24 vs 2024_25 Detail'!A64:DO468,107,FALSE)+VLOOKUP(A63,'2023_24 vs 2024_25 Detail'!A64:DO468,108,FALSE)+VLOOKUP(A63,'2023_24 vs 2024_25 Detail'!A64:DO468,109,FALSE)+VLOOKUP(A63,'2023_24 vs 2024_25 Detail'!A64:DO468,110,FALSE)+VLOOKUP(A63,'2023_24 vs 2024_25 Detail'!A64:DO468,111,FALSE)+VLOOKUP(A63,'2023_24 vs 2024_25 Detail'!A64:DO468,112,FALSE)+VLOOKUP(A63,'2023_24 vs 2024_25 Detail'!A64:DO468,113,FALSE)+VLOOKUP(A63,'2023_24 vs 2024_25 Detail'!A64:DO468,114,FALSE)+VLOOKUP(A63,'2023_24 vs 2024_25 Detail'!A64:DO468,115,FALSE)+VLOOKUP(A63,'2023_24 vs 2024_25 Detail'!A64:DO468,116,FALSE)+VLOOKUP(A63,'2023_24 vs 2024_25 Detail'!A64:DO468,117,FALSE)</f>
        <v>71066.383379622712</v>
      </c>
      <c r="J63" s="10">
        <f>VLOOKUP($A63,'2023_24 vs 2024_25 Detail'!$A$9:$DP$409,118,FALSE)</f>
        <v>0</v>
      </c>
      <c r="K63" s="10">
        <f>VLOOKUP($A63,'2023_24 vs 2024_25 Detail'!$A$9:$DP$409,119,FALSE)</f>
        <v>9276.2153792462614</v>
      </c>
      <c r="L63" s="11">
        <f t="shared" si="1"/>
        <v>38178.598758869106</v>
      </c>
    </row>
    <row r="64" spans="1:12" x14ac:dyDescent="0.35">
      <c r="A64" s="2" t="s">
        <v>189</v>
      </c>
      <c r="B64" s="2" t="s">
        <v>190</v>
      </c>
      <c r="C64" s="2" t="s">
        <v>1268</v>
      </c>
      <c r="D64" s="10">
        <f>VLOOKUP(A64,'2023_24 vs 2024_25 Detail'!$A$9:$DP$409,5,FALSE)</f>
        <v>103</v>
      </c>
      <c r="E64" s="10">
        <f>VLOOKUP(A64,MSAG!$A$2:$D$401,4,FALSE)</f>
        <v>18431</v>
      </c>
      <c r="F64" s="10">
        <f>VLOOKUP($A64,'2023_24 vs 2024_25 Detail'!$A$9:$DP$409,43,FALSE)</f>
        <v>534219.72121666675</v>
      </c>
      <c r="G64" s="10">
        <f t="shared" si="0"/>
        <v>552650.72121666675</v>
      </c>
      <c r="H64" s="10">
        <f>VLOOKUP($A64,'2023_24 vs 2024_25 Detail'!$A$9:$DP$409,82,FALSE)</f>
        <v>603622.0091020175</v>
      </c>
      <c r="I64" s="10">
        <f>VLOOKUP(A64,'2023_24 vs 2024_25 Detail'!A65:DO469,84,FALSE)+VLOOKUP(A64,'2023_24 vs 2024_25 Detail'!A65:DO469,85,FALSE)+VLOOKUP(A64,'2023_24 vs 2024_25 Detail'!A65:DO469,86,FALSE)+VLOOKUP(A64,'2023_24 vs 2024_25 Detail'!A65:DO469,87,FALSE)+VLOOKUP(A64,'2023_24 vs 2024_25 Detail'!A65:DO469,88,FALSE)+VLOOKUP(A64,'2023_24 vs 2024_25 Detail'!A65:DO469,89,FALSE)+VLOOKUP(A64,'2023_24 vs 2024_25 Detail'!A65:DO469,90,FALSE)+VLOOKUP(A64,'2023_24 vs 2024_25 Detail'!A65:DO469,91,FALSE)+VLOOKUP(A64,'2023_24 vs 2024_25 Detail'!A65:DO469,92,FALSE)+VLOOKUP(A64,'2023_24 vs 2024_25 Detail'!A65:DO469,93,FALSE)+VLOOKUP(A64,'2023_24 vs 2024_25 Detail'!A65:DO469,94,FALSE)+VLOOKUP(A64,'2023_24 vs 2024_25 Detail'!A65:DO469,95,FALSE)+VLOOKUP(A64,'2023_24 vs 2024_25 Detail'!A65:DO469,96,FALSE)+VLOOKUP(A64,'2023_24 vs 2024_25 Detail'!A65:DO469,97,FALSE)+VLOOKUP(A64,'2023_24 vs 2024_25 Detail'!A65:DO469,98,FALSE)+VLOOKUP(A64,'2023_24 vs 2024_25 Detail'!A65:DO469,99,FALSE)+VLOOKUP(A64,'2023_24 vs 2024_25 Detail'!A65:DO469,100,FALSE)+VLOOKUP(A64,'2023_24 vs 2024_25 Detail'!A65:DO469,101,FALSE)+VLOOKUP(A64,'2023_24 vs 2024_25 Detail'!A65:DO469,102,FALSE)+VLOOKUP(A64,'2023_24 vs 2024_25 Detail'!A65:DO469,103,FALSE)+VLOOKUP(A64,'2023_24 vs 2024_25 Detail'!A65:DO469,104,FALSE)+VLOOKUP(A64,'2023_24 vs 2024_25 Detail'!A65:DO469,105,FALSE)+VLOOKUP(A64,'2023_24 vs 2024_25 Detail'!A65:DO469,106,FALSE)+VLOOKUP(A64,'2023_24 vs 2024_25 Detail'!A65:DO469,107,FALSE)+VLOOKUP(A64,'2023_24 vs 2024_25 Detail'!A65:DO469,108,FALSE)+VLOOKUP(A64,'2023_24 vs 2024_25 Detail'!A65:DO469,109,FALSE)+VLOOKUP(A64,'2023_24 vs 2024_25 Detail'!A65:DO469,110,FALSE)+VLOOKUP(A64,'2023_24 vs 2024_25 Detail'!A65:DO469,111,FALSE)+VLOOKUP(A64,'2023_24 vs 2024_25 Detail'!A65:DO469,112,FALSE)+VLOOKUP(A64,'2023_24 vs 2024_25 Detail'!A65:DO469,113,FALSE)+VLOOKUP(A64,'2023_24 vs 2024_25 Detail'!A65:DO469,114,FALSE)+VLOOKUP(A64,'2023_24 vs 2024_25 Detail'!A65:DO469,115,FALSE)+VLOOKUP(A64,'2023_24 vs 2024_25 Detail'!A65:DO469,116,FALSE)+VLOOKUP(A64,'2023_24 vs 2024_25 Detail'!A65:DO469,117,FALSE)</f>
        <v>30974.713062973038</v>
      </c>
      <c r="J64" s="10">
        <f>VLOOKUP($A64,'2023_24 vs 2024_25 Detail'!$A$9:$DP$409,118,FALSE)</f>
        <v>0</v>
      </c>
      <c r="K64" s="10">
        <f>VLOOKUP($A64,'2023_24 vs 2024_25 Detail'!$A$9:$DP$409,119,FALSE)</f>
        <v>38427.574822377617</v>
      </c>
      <c r="L64" s="11">
        <f t="shared" si="1"/>
        <v>50971.287885350757</v>
      </c>
    </row>
    <row r="65" spans="1:12" x14ac:dyDescent="0.35">
      <c r="A65" s="2" t="s">
        <v>192</v>
      </c>
      <c r="B65" s="2" t="s">
        <v>193</v>
      </c>
      <c r="C65" s="2" t="s">
        <v>194</v>
      </c>
      <c r="D65" s="10">
        <f>VLOOKUP(A65,'2023_24 vs 2024_25 Detail'!$A$9:$DP$409,5,FALSE)</f>
        <v>186</v>
      </c>
      <c r="E65" s="10">
        <f>VLOOKUP(A65,MSAG!$A$2:$D$401,4,FALSE)</f>
        <v>31116</v>
      </c>
      <c r="F65" s="10">
        <f>VLOOKUP($A65,'2023_24 vs 2024_25 Detail'!$A$9:$DP$409,43,FALSE)</f>
        <v>906724.02961112745</v>
      </c>
      <c r="G65" s="10">
        <f t="shared" si="0"/>
        <v>937840.02961112745</v>
      </c>
      <c r="H65" s="10">
        <f>VLOOKUP($A65,'2023_24 vs 2024_25 Detail'!$A$9:$DP$409,82,FALSE)</f>
        <v>959410.30902100215</v>
      </c>
      <c r="I65" s="10">
        <f>VLOOKUP(A65,'2023_24 vs 2024_25 Detail'!A66:DO470,84,FALSE)+VLOOKUP(A65,'2023_24 vs 2024_25 Detail'!A66:DO470,85,FALSE)+VLOOKUP(A65,'2023_24 vs 2024_25 Detail'!A66:DO470,86,FALSE)+VLOOKUP(A65,'2023_24 vs 2024_25 Detail'!A66:DO470,87,FALSE)+VLOOKUP(A65,'2023_24 vs 2024_25 Detail'!A66:DO470,88,FALSE)+VLOOKUP(A65,'2023_24 vs 2024_25 Detail'!A66:DO470,89,FALSE)+VLOOKUP(A65,'2023_24 vs 2024_25 Detail'!A66:DO470,90,FALSE)+VLOOKUP(A65,'2023_24 vs 2024_25 Detail'!A66:DO470,91,FALSE)+VLOOKUP(A65,'2023_24 vs 2024_25 Detail'!A66:DO470,92,FALSE)+VLOOKUP(A65,'2023_24 vs 2024_25 Detail'!A66:DO470,93,FALSE)+VLOOKUP(A65,'2023_24 vs 2024_25 Detail'!A66:DO470,94,FALSE)+VLOOKUP(A65,'2023_24 vs 2024_25 Detail'!A66:DO470,95,FALSE)+VLOOKUP(A65,'2023_24 vs 2024_25 Detail'!A66:DO470,96,FALSE)+VLOOKUP(A65,'2023_24 vs 2024_25 Detail'!A66:DO470,97,FALSE)+VLOOKUP(A65,'2023_24 vs 2024_25 Detail'!A66:DO470,98,FALSE)+VLOOKUP(A65,'2023_24 vs 2024_25 Detail'!A66:DO470,99,FALSE)+VLOOKUP(A65,'2023_24 vs 2024_25 Detail'!A66:DO470,100,FALSE)+VLOOKUP(A65,'2023_24 vs 2024_25 Detail'!A66:DO470,101,FALSE)+VLOOKUP(A65,'2023_24 vs 2024_25 Detail'!A66:DO470,102,FALSE)+VLOOKUP(A65,'2023_24 vs 2024_25 Detail'!A66:DO470,103,FALSE)+VLOOKUP(A65,'2023_24 vs 2024_25 Detail'!A66:DO470,104,FALSE)+VLOOKUP(A65,'2023_24 vs 2024_25 Detail'!A66:DO470,105,FALSE)+VLOOKUP(A65,'2023_24 vs 2024_25 Detail'!A66:DO470,106,FALSE)+VLOOKUP(A65,'2023_24 vs 2024_25 Detail'!A66:DO470,107,FALSE)+VLOOKUP(A65,'2023_24 vs 2024_25 Detail'!A66:DO470,108,FALSE)+VLOOKUP(A65,'2023_24 vs 2024_25 Detail'!A66:DO470,109,FALSE)+VLOOKUP(A65,'2023_24 vs 2024_25 Detail'!A66:DO470,110,FALSE)+VLOOKUP(A65,'2023_24 vs 2024_25 Detail'!A66:DO470,111,FALSE)+VLOOKUP(A65,'2023_24 vs 2024_25 Detail'!A66:DO470,112,FALSE)+VLOOKUP(A65,'2023_24 vs 2024_25 Detail'!A66:DO470,113,FALSE)+VLOOKUP(A65,'2023_24 vs 2024_25 Detail'!A66:DO470,114,FALSE)+VLOOKUP(A65,'2023_24 vs 2024_25 Detail'!A66:DO470,115,FALSE)+VLOOKUP(A65,'2023_24 vs 2024_25 Detail'!A66:DO470,116,FALSE)+VLOOKUP(A65,'2023_24 vs 2024_25 Detail'!A66:DO470,117,FALSE)</f>
        <v>52686.279409874674</v>
      </c>
      <c r="J65" s="10">
        <f>VLOOKUP($A65,'2023_24 vs 2024_25 Detail'!$A$9:$DP$409,118,FALSE)</f>
        <v>0</v>
      </c>
      <c r="K65" s="10">
        <f>VLOOKUP($A65,'2023_24 vs 2024_25 Detail'!$A$9:$DP$409,119,FALSE)</f>
        <v>0</v>
      </c>
      <c r="L65" s="11">
        <f t="shared" si="1"/>
        <v>21570.279409874696</v>
      </c>
    </row>
    <row r="66" spans="1:12" x14ac:dyDescent="0.35">
      <c r="A66" s="2" t="s">
        <v>195</v>
      </c>
      <c r="B66" s="2" t="s">
        <v>196</v>
      </c>
      <c r="C66" s="2" t="s">
        <v>1493</v>
      </c>
      <c r="D66" s="10">
        <f>VLOOKUP(A66,'2023_24 vs 2024_25 Detail'!$A$9:$DP$409,5,FALSE)</f>
        <v>182</v>
      </c>
      <c r="E66" s="10">
        <f>VLOOKUP(A66,MSAG!$A$2:$D$401,4,FALSE)</f>
        <v>28664</v>
      </c>
      <c r="F66" s="10">
        <f>VLOOKUP($A66,'2023_24 vs 2024_25 Detail'!$A$9:$DP$409,43,FALSE)</f>
        <v>825252.66318991734</v>
      </c>
      <c r="G66" s="10">
        <f t="shared" si="0"/>
        <v>853916.66318991734</v>
      </c>
      <c r="H66" s="10">
        <f>VLOOKUP($A66,'2023_24 vs 2024_25 Detail'!$A$9:$DP$409,82,FALSE)</f>
        <v>885447.55009452277</v>
      </c>
      <c r="I66" s="10">
        <f>VLOOKUP(A66,'2023_24 vs 2024_25 Detail'!A67:DO471,84,FALSE)+VLOOKUP(A66,'2023_24 vs 2024_25 Detail'!A67:DO471,85,FALSE)+VLOOKUP(A66,'2023_24 vs 2024_25 Detail'!A67:DO471,86,FALSE)+VLOOKUP(A66,'2023_24 vs 2024_25 Detail'!A67:DO471,87,FALSE)+VLOOKUP(A66,'2023_24 vs 2024_25 Detail'!A67:DO471,88,FALSE)+VLOOKUP(A66,'2023_24 vs 2024_25 Detail'!A67:DO471,89,FALSE)+VLOOKUP(A66,'2023_24 vs 2024_25 Detail'!A67:DO471,90,FALSE)+VLOOKUP(A66,'2023_24 vs 2024_25 Detail'!A67:DO471,91,FALSE)+VLOOKUP(A66,'2023_24 vs 2024_25 Detail'!A67:DO471,92,FALSE)+VLOOKUP(A66,'2023_24 vs 2024_25 Detail'!A67:DO471,93,FALSE)+VLOOKUP(A66,'2023_24 vs 2024_25 Detail'!A67:DO471,94,FALSE)+VLOOKUP(A66,'2023_24 vs 2024_25 Detail'!A67:DO471,95,FALSE)+VLOOKUP(A66,'2023_24 vs 2024_25 Detail'!A67:DO471,96,FALSE)+VLOOKUP(A66,'2023_24 vs 2024_25 Detail'!A67:DO471,97,FALSE)+VLOOKUP(A66,'2023_24 vs 2024_25 Detail'!A67:DO471,98,FALSE)+VLOOKUP(A66,'2023_24 vs 2024_25 Detail'!A67:DO471,99,FALSE)+VLOOKUP(A66,'2023_24 vs 2024_25 Detail'!A67:DO471,100,FALSE)+VLOOKUP(A66,'2023_24 vs 2024_25 Detail'!A67:DO471,101,FALSE)+VLOOKUP(A66,'2023_24 vs 2024_25 Detail'!A67:DO471,102,FALSE)+VLOOKUP(A66,'2023_24 vs 2024_25 Detail'!A67:DO471,103,FALSE)+VLOOKUP(A66,'2023_24 vs 2024_25 Detail'!A67:DO471,104,FALSE)+VLOOKUP(A66,'2023_24 vs 2024_25 Detail'!A67:DO471,105,FALSE)+VLOOKUP(A66,'2023_24 vs 2024_25 Detail'!A67:DO471,106,FALSE)+VLOOKUP(A66,'2023_24 vs 2024_25 Detail'!A67:DO471,107,FALSE)+VLOOKUP(A66,'2023_24 vs 2024_25 Detail'!A67:DO471,108,FALSE)+VLOOKUP(A66,'2023_24 vs 2024_25 Detail'!A67:DO471,109,FALSE)+VLOOKUP(A66,'2023_24 vs 2024_25 Detail'!A67:DO471,110,FALSE)+VLOOKUP(A66,'2023_24 vs 2024_25 Detail'!A67:DO471,111,FALSE)+VLOOKUP(A66,'2023_24 vs 2024_25 Detail'!A67:DO471,112,FALSE)+VLOOKUP(A66,'2023_24 vs 2024_25 Detail'!A67:DO471,113,FALSE)+VLOOKUP(A66,'2023_24 vs 2024_25 Detail'!A67:DO471,114,FALSE)+VLOOKUP(A66,'2023_24 vs 2024_25 Detail'!A67:DO471,115,FALSE)+VLOOKUP(A66,'2023_24 vs 2024_25 Detail'!A67:DO471,116,FALSE)+VLOOKUP(A66,'2023_24 vs 2024_25 Detail'!A67:DO471,117,FALSE)</f>
        <v>48603.062932176865</v>
      </c>
      <c r="J66" s="10">
        <f>VLOOKUP($A66,'2023_24 vs 2024_25 Detail'!$A$9:$DP$409,118,FALSE)</f>
        <v>0</v>
      </c>
      <c r="K66" s="10">
        <f>VLOOKUP($A66,'2023_24 vs 2024_25 Detail'!$A$9:$DP$409,119,FALSE)</f>
        <v>11591.823972428547</v>
      </c>
      <c r="L66" s="11">
        <f t="shared" si="1"/>
        <v>31530.886904605431</v>
      </c>
    </row>
    <row r="67" spans="1:12" x14ac:dyDescent="0.35">
      <c r="A67" s="2" t="s">
        <v>198</v>
      </c>
      <c r="B67" s="2" t="s">
        <v>199</v>
      </c>
      <c r="C67" s="2" t="s">
        <v>1269</v>
      </c>
      <c r="D67" s="10">
        <f>VLOOKUP(A67,'2023_24 vs 2024_25 Detail'!$A$9:$DP$409,5,FALSE)</f>
        <v>104</v>
      </c>
      <c r="E67" s="10">
        <f>VLOOKUP(A67,MSAG!$A$2:$D$401,4,FALSE)</f>
        <v>18758</v>
      </c>
      <c r="F67" s="10">
        <f>VLOOKUP($A67,'2023_24 vs 2024_25 Detail'!$A$9:$DP$409,43,FALSE)</f>
        <v>569064.89024445671</v>
      </c>
      <c r="G67" s="10">
        <f t="shared" si="0"/>
        <v>587822.89024445671</v>
      </c>
      <c r="H67" s="10">
        <f>VLOOKUP($A67,'2023_24 vs 2024_25 Detail'!$A$9:$DP$409,82,FALSE)</f>
        <v>600619.17307240434</v>
      </c>
      <c r="I67" s="10">
        <f>VLOOKUP(A67,'2023_24 vs 2024_25 Detail'!A68:DO472,84,FALSE)+VLOOKUP(A67,'2023_24 vs 2024_25 Detail'!A68:DO472,85,FALSE)+VLOOKUP(A67,'2023_24 vs 2024_25 Detail'!A68:DO472,86,FALSE)+VLOOKUP(A67,'2023_24 vs 2024_25 Detail'!A68:DO472,87,FALSE)+VLOOKUP(A67,'2023_24 vs 2024_25 Detail'!A68:DO472,88,FALSE)+VLOOKUP(A67,'2023_24 vs 2024_25 Detail'!A68:DO472,89,FALSE)+VLOOKUP(A67,'2023_24 vs 2024_25 Detail'!A68:DO472,90,FALSE)+VLOOKUP(A67,'2023_24 vs 2024_25 Detail'!A68:DO472,91,FALSE)+VLOOKUP(A67,'2023_24 vs 2024_25 Detail'!A68:DO472,92,FALSE)+VLOOKUP(A67,'2023_24 vs 2024_25 Detail'!A68:DO472,93,FALSE)+VLOOKUP(A67,'2023_24 vs 2024_25 Detail'!A68:DO472,94,FALSE)+VLOOKUP(A67,'2023_24 vs 2024_25 Detail'!A68:DO472,95,FALSE)+VLOOKUP(A67,'2023_24 vs 2024_25 Detail'!A68:DO472,96,FALSE)+VLOOKUP(A67,'2023_24 vs 2024_25 Detail'!A68:DO472,97,FALSE)+VLOOKUP(A67,'2023_24 vs 2024_25 Detail'!A68:DO472,98,FALSE)+VLOOKUP(A67,'2023_24 vs 2024_25 Detail'!A68:DO472,99,FALSE)+VLOOKUP(A67,'2023_24 vs 2024_25 Detail'!A68:DO472,100,FALSE)+VLOOKUP(A67,'2023_24 vs 2024_25 Detail'!A68:DO472,101,FALSE)+VLOOKUP(A67,'2023_24 vs 2024_25 Detail'!A68:DO472,102,FALSE)+VLOOKUP(A67,'2023_24 vs 2024_25 Detail'!A68:DO472,103,FALSE)+VLOOKUP(A67,'2023_24 vs 2024_25 Detail'!A68:DO472,104,FALSE)+VLOOKUP(A67,'2023_24 vs 2024_25 Detail'!A68:DO472,105,FALSE)+VLOOKUP(A67,'2023_24 vs 2024_25 Detail'!A68:DO472,106,FALSE)+VLOOKUP(A67,'2023_24 vs 2024_25 Detail'!A68:DO472,107,FALSE)+VLOOKUP(A67,'2023_24 vs 2024_25 Detail'!A68:DO472,108,FALSE)+VLOOKUP(A67,'2023_24 vs 2024_25 Detail'!A68:DO472,109,FALSE)+VLOOKUP(A67,'2023_24 vs 2024_25 Detail'!A68:DO472,110,FALSE)+VLOOKUP(A67,'2023_24 vs 2024_25 Detail'!A68:DO472,111,FALSE)+VLOOKUP(A67,'2023_24 vs 2024_25 Detail'!A68:DO472,112,FALSE)+VLOOKUP(A67,'2023_24 vs 2024_25 Detail'!A68:DO472,113,FALSE)+VLOOKUP(A67,'2023_24 vs 2024_25 Detail'!A68:DO472,114,FALSE)+VLOOKUP(A67,'2023_24 vs 2024_25 Detail'!A68:DO472,115,FALSE)+VLOOKUP(A67,'2023_24 vs 2024_25 Detail'!A68:DO472,116,FALSE)+VLOOKUP(A67,'2023_24 vs 2024_25 Detail'!A68:DO472,117,FALSE)</f>
        <v>31554.282827947642</v>
      </c>
      <c r="J67" s="10">
        <f>VLOOKUP($A67,'2023_24 vs 2024_25 Detail'!$A$9:$DP$409,118,FALSE)</f>
        <v>0</v>
      </c>
      <c r="K67" s="10">
        <f>VLOOKUP($A67,'2023_24 vs 2024_25 Detail'!$A$9:$DP$409,119,FALSE)</f>
        <v>0</v>
      </c>
      <c r="L67" s="11">
        <f t="shared" si="1"/>
        <v>12796.282827947638</v>
      </c>
    </row>
    <row r="68" spans="1:12" x14ac:dyDescent="0.35">
      <c r="A68" s="2" t="s">
        <v>201</v>
      </c>
      <c r="B68" s="2" t="s">
        <v>1270</v>
      </c>
      <c r="C68" s="2" t="s">
        <v>1271</v>
      </c>
      <c r="D68" s="10">
        <f>VLOOKUP(A68,'2023_24 vs 2024_25 Detail'!$A$9:$DP$409,5,FALSE)</f>
        <v>199</v>
      </c>
      <c r="E68" s="10">
        <f>VLOOKUP(A68,MSAG!$A$2:$D$401,4,FALSE)</f>
        <v>34847</v>
      </c>
      <c r="F68" s="10">
        <f>VLOOKUP($A68,'2023_24 vs 2024_25 Detail'!$A$9:$DP$409,43,FALSE)</f>
        <v>986348.50395400508</v>
      </c>
      <c r="G68" s="10">
        <f t="shared" si="0"/>
        <v>1021195.5039540051</v>
      </c>
      <c r="H68" s="10">
        <f>VLOOKUP($A68,'2023_24 vs 2024_25 Detail'!$A$9:$DP$409,82,FALSE)</f>
        <v>1067352.5974098113</v>
      </c>
      <c r="I68" s="10">
        <f>VLOOKUP(A68,'2023_24 vs 2024_25 Detail'!A69:DO473,84,FALSE)+VLOOKUP(A68,'2023_24 vs 2024_25 Detail'!A69:DO473,85,FALSE)+VLOOKUP(A68,'2023_24 vs 2024_25 Detail'!A69:DO473,86,FALSE)+VLOOKUP(A68,'2023_24 vs 2024_25 Detail'!A69:DO473,87,FALSE)+VLOOKUP(A68,'2023_24 vs 2024_25 Detail'!A69:DO473,88,FALSE)+VLOOKUP(A68,'2023_24 vs 2024_25 Detail'!A69:DO473,89,FALSE)+VLOOKUP(A68,'2023_24 vs 2024_25 Detail'!A69:DO473,90,FALSE)+VLOOKUP(A68,'2023_24 vs 2024_25 Detail'!A69:DO473,91,FALSE)+VLOOKUP(A68,'2023_24 vs 2024_25 Detail'!A69:DO473,92,FALSE)+VLOOKUP(A68,'2023_24 vs 2024_25 Detail'!A69:DO473,93,FALSE)+VLOOKUP(A68,'2023_24 vs 2024_25 Detail'!A69:DO473,94,FALSE)+VLOOKUP(A68,'2023_24 vs 2024_25 Detail'!A69:DO473,95,FALSE)+VLOOKUP(A68,'2023_24 vs 2024_25 Detail'!A69:DO473,96,FALSE)+VLOOKUP(A68,'2023_24 vs 2024_25 Detail'!A69:DO473,97,FALSE)+VLOOKUP(A68,'2023_24 vs 2024_25 Detail'!A69:DO473,98,FALSE)+VLOOKUP(A68,'2023_24 vs 2024_25 Detail'!A69:DO473,99,FALSE)+VLOOKUP(A68,'2023_24 vs 2024_25 Detail'!A69:DO473,100,FALSE)+VLOOKUP(A68,'2023_24 vs 2024_25 Detail'!A69:DO473,101,FALSE)+VLOOKUP(A68,'2023_24 vs 2024_25 Detail'!A69:DO473,102,FALSE)+VLOOKUP(A68,'2023_24 vs 2024_25 Detail'!A69:DO473,103,FALSE)+VLOOKUP(A68,'2023_24 vs 2024_25 Detail'!A69:DO473,104,FALSE)+VLOOKUP(A68,'2023_24 vs 2024_25 Detail'!A69:DO473,105,FALSE)+VLOOKUP(A68,'2023_24 vs 2024_25 Detail'!A69:DO473,106,FALSE)+VLOOKUP(A68,'2023_24 vs 2024_25 Detail'!A69:DO473,107,FALSE)+VLOOKUP(A68,'2023_24 vs 2024_25 Detail'!A69:DO473,108,FALSE)+VLOOKUP(A68,'2023_24 vs 2024_25 Detail'!A69:DO473,109,FALSE)+VLOOKUP(A68,'2023_24 vs 2024_25 Detail'!A69:DO473,110,FALSE)+VLOOKUP(A68,'2023_24 vs 2024_25 Detail'!A69:DO473,111,FALSE)+VLOOKUP(A68,'2023_24 vs 2024_25 Detail'!A69:DO473,112,FALSE)+VLOOKUP(A68,'2023_24 vs 2024_25 Detail'!A69:DO473,113,FALSE)+VLOOKUP(A68,'2023_24 vs 2024_25 Detail'!A69:DO473,114,FALSE)+VLOOKUP(A68,'2023_24 vs 2024_25 Detail'!A69:DO473,115,FALSE)+VLOOKUP(A68,'2023_24 vs 2024_25 Detail'!A69:DO473,116,FALSE)+VLOOKUP(A68,'2023_24 vs 2024_25 Detail'!A69:DO473,117,FALSE)</f>
        <v>58200.272511575597</v>
      </c>
      <c r="J68" s="10">
        <f>VLOOKUP($A68,'2023_24 vs 2024_25 Detail'!$A$9:$DP$409,118,FALSE)</f>
        <v>0</v>
      </c>
      <c r="K68" s="10">
        <f>VLOOKUP($A68,'2023_24 vs 2024_25 Detail'!$A$9:$DP$409,119,FALSE)</f>
        <v>22803.820944230574</v>
      </c>
      <c r="L68" s="11">
        <f t="shared" si="1"/>
        <v>46157.093455806258</v>
      </c>
    </row>
    <row r="69" spans="1:12" x14ac:dyDescent="0.35">
      <c r="A69" s="2" t="s">
        <v>204</v>
      </c>
      <c r="B69" s="2" t="s">
        <v>205</v>
      </c>
      <c r="C69" s="2" t="s">
        <v>1272</v>
      </c>
      <c r="D69" s="10">
        <f>VLOOKUP(A69,'2023_24 vs 2024_25 Detail'!$A$9:$DP$409,5,FALSE)</f>
        <v>84</v>
      </c>
      <c r="E69" s="10">
        <f>VLOOKUP(A69,MSAG!$A$2:$D$401,4,FALSE)</f>
        <v>16170</v>
      </c>
      <c r="F69" s="10">
        <f>VLOOKUP($A69,'2023_24 vs 2024_25 Detail'!$A$9:$DP$409,43,FALSE)</f>
        <v>449229.35059162881</v>
      </c>
      <c r="G69" s="10">
        <f t="shared" si="0"/>
        <v>465399.35059162881</v>
      </c>
      <c r="H69" s="10">
        <f>VLOOKUP($A69,'2023_24 vs 2024_25 Detail'!$A$9:$DP$409,82,FALSE)</f>
        <v>480088.03736217256</v>
      </c>
      <c r="I69" s="10">
        <f>VLOOKUP(A69,'2023_24 vs 2024_25 Detail'!A70:DO474,84,FALSE)+VLOOKUP(A69,'2023_24 vs 2024_25 Detail'!A70:DO474,85,FALSE)+VLOOKUP(A69,'2023_24 vs 2024_25 Detail'!A70:DO474,86,FALSE)+VLOOKUP(A69,'2023_24 vs 2024_25 Detail'!A70:DO474,87,FALSE)+VLOOKUP(A69,'2023_24 vs 2024_25 Detail'!A70:DO474,88,FALSE)+VLOOKUP(A69,'2023_24 vs 2024_25 Detail'!A70:DO474,89,FALSE)+VLOOKUP(A69,'2023_24 vs 2024_25 Detail'!A70:DO474,90,FALSE)+VLOOKUP(A69,'2023_24 vs 2024_25 Detail'!A70:DO474,91,FALSE)+VLOOKUP(A69,'2023_24 vs 2024_25 Detail'!A70:DO474,92,FALSE)+VLOOKUP(A69,'2023_24 vs 2024_25 Detail'!A70:DO474,93,FALSE)+VLOOKUP(A69,'2023_24 vs 2024_25 Detail'!A70:DO474,94,FALSE)+VLOOKUP(A69,'2023_24 vs 2024_25 Detail'!A70:DO474,95,FALSE)+VLOOKUP(A69,'2023_24 vs 2024_25 Detail'!A70:DO474,96,FALSE)+VLOOKUP(A69,'2023_24 vs 2024_25 Detail'!A70:DO474,97,FALSE)+VLOOKUP(A69,'2023_24 vs 2024_25 Detail'!A70:DO474,98,FALSE)+VLOOKUP(A69,'2023_24 vs 2024_25 Detail'!A70:DO474,99,FALSE)+VLOOKUP(A69,'2023_24 vs 2024_25 Detail'!A70:DO474,100,FALSE)+VLOOKUP(A69,'2023_24 vs 2024_25 Detail'!A70:DO474,101,FALSE)+VLOOKUP(A69,'2023_24 vs 2024_25 Detail'!A70:DO474,102,FALSE)+VLOOKUP(A69,'2023_24 vs 2024_25 Detail'!A70:DO474,103,FALSE)+VLOOKUP(A69,'2023_24 vs 2024_25 Detail'!A70:DO474,104,FALSE)+VLOOKUP(A69,'2023_24 vs 2024_25 Detail'!A70:DO474,105,FALSE)+VLOOKUP(A69,'2023_24 vs 2024_25 Detail'!A70:DO474,106,FALSE)+VLOOKUP(A69,'2023_24 vs 2024_25 Detail'!A70:DO474,107,FALSE)+VLOOKUP(A69,'2023_24 vs 2024_25 Detail'!A70:DO474,108,FALSE)+VLOOKUP(A69,'2023_24 vs 2024_25 Detail'!A70:DO474,109,FALSE)+VLOOKUP(A69,'2023_24 vs 2024_25 Detail'!A70:DO474,110,FALSE)+VLOOKUP(A69,'2023_24 vs 2024_25 Detail'!A70:DO474,111,FALSE)+VLOOKUP(A69,'2023_24 vs 2024_25 Detail'!A70:DO474,112,FALSE)+VLOOKUP(A69,'2023_24 vs 2024_25 Detail'!A70:DO474,113,FALSE)+VLOOKUP(A69,'2023_24 vs 2024_25 Detail'!A70:DO474,114,FALSE)+VLOOKUP(A69,'2023_24 vs 2024_25 Detail'!A70:DO474,115,FALSE)+VLOOKUP(A69,'2023_24 vs 2024_25 Detail'!A70:DO474,116,FALSE)+VLOOKUP(A69,'2023_24 vs 2024_25 Detail'!A70:DO474,117,FALSE)</f>
        <v>26394.374704829963</v>
      </c>
      <c r="J69" s="10">
        <f>VLOOKUP($A69,'2023_24 vs 2024_25 Detail'!$A$9:$DP$409,118,FALSE)</f>
        <v>0</v>
      </c>
      <c r="K69" s="10">
        <f>VLOOKUP($A69,'2023_24 vs 2024_25 Detail'!$A$9:$DP$409,119,FALSE)</f>
        <v>4464.3120657138916</v>
      </c>
      <c r="L69" s="11">
        <f t="shared" si="1"/>
        <v>14688.686770543747</v>
      </c>
    </row>
    <row r="70" spans="1:12" x14ac:dyDescent="0.35">
      <c r="A70" s="2" t="s">
        <v>207</v>
      </c>
      <c r="B70" s="2" t="s">
        <v>208</v>
      </c>
      <c r="C70" s="2" t="s">
        <v>1497</v>
      </c>
      <c r="D70" s="10">
        <f>VLOOKUP(A70,'2023_24 vs 2024_25 Detail'!$A$9:$DP$409,5,FALSE)</f>
        <v>106</v>
      </c>
      <c r="E70" s="10">
        <f>VLOOKUP(A70,MSAG!$A$2:$D$401,4,FALSE)</f>
        <v>18476</v>
      </c>
      <c r="F70" s="10">
        <f>VLOOKUP($A70,'2023_24 vs 2024_25 Detail'!$A$9:$DP$409,43,FALSE)</f>
        <v>571251.81345492555</v>
      </c>
      <c r="G70" s="10">
        <f t="shared" si="0"/>
        <v>589727.81345492555</v>
      </c>
      <c r="H70" s="10">
        <f>VLOOKUP($A70,'2023_24 vs 2024_25 Detail'!$A$9:$DP$409,82,FALSE)</f>
        <v>614309.00998351059</v>
      </c>
      <c r="I70" s="10">
        <f>VLOOKUP(A70,'2023_24 vs 2024_25 Detail'!A71:DO475,84,FALSE)+VLOOKUP(A70,'2023_24 vs 2024_25 Detail'!A71:DO475,85,FALSE)+VLOOKUP(A70,'2023_24 vs 2024_25 Detail'!A71:DO475,86,FALSE)+VLOOKUP(A70,'2023_24 vs 2024_25 Detail'!A71:DO475,87,FALSE)+VLOOKUP(A70,'2023_24 vs 2024_25 Detail'!A71:DO475,88,FALSE)+VLOOKUP(A70,'2023_24 vs 2024_25 Detail'!A71:DO475,89,FALSE)+VLOOKUP(A70,'2023_24 vs 2024_25 Detail'!A71:DO475,90,FALSE)+VLOOKUP(A70,'2023_24 vs 2024_25 Detail'!A71:DO475,91,FALSE)+VLOOKUP(A70,'2023_24 vs 2024_25 Detail'!A71:DO475,92,FALSE)+VLOOKUP(A70,'2023_24 vs 2024_25 Detail'!A71:DO475,93,FALSE)+VLOOKUP(A70,'2023_24 vs 2024_25 Detail'!A71:DO475,94,FALSE)+VLOOKUP(A70,'2023_24 vs 2024_25 Detail'!A71:DO475,95,FALSE)+VLOOKUP(A70,'2023_24 vs 2024_25 Detail'!A71:DO475,96,FALSE)+VLOOKUP(A70,'2023_24 vs 2024_25 Detail'!A71:DO475,97,FALSE)+VLOOKUP(A70,'2023_24 vs 2024_25 Detail'!A71:DO475,98,FALSE)+VLOOKUP(A70,'2023_24 vs 2024_25 Detail'!A71:DO475,99,FALSE)+VLOOKUP(A70,'2023_24 vs 2024_25 Detail'!A71:DO475,100,FALSE)+VLOOKUP(A70,'2023_24 vs 2024_25 Detail'!A71:DO475,101,FALSE)+VLOOKUP(A70,'2023_24 vs 2024_25 Detail'!A71:DO475,102,FALSE)+VLOOKUP(A70,'2023_24 vs 2024_25 Detail'!A71:DO475,103,FALSE)+VLOOKUP(A70,'2023_24 vs 2024_25 Detail'!A71:DO475,104,FALSE)+VLOOKUP(A70,'2023_24 vs 2024_25 Detail'!A71:DO475,105,FALSE)+VLOOKUP(A70,'2023_24 vs 2024_25 Detail'!A71:DO475,106,FALSE)+VLOOKUP(A70,'2023_24 vs 2024_25 Detail'!A71:DO475,107,FALSE)+VLOOKUP(A70,'2023_24 vs 2024_25 Detail'!A71:DO475,108,FALSE)+VLOOKUP(A70,'2023_24 vs 2024_25 Detail'!A71:DO475,109,FALSE)+VLOOKUP(A70,'2023_24 vs 2024_25 Detail'!A71:DO475,110,FALSE)+VLOOKUP(A70,'2023_24 vs 2024_25 Detail'!A71:DO475,111,FALSE)+VLOOKUP(A70,'2023_24 vs 2024_25 Detail'!A71:DO475,112,FALSE)+VLOOKUP(A70,'2023_24 vs 2024_25 Detail'!A71:DO475,113,FALSE)+VLOOKUP(A70,'2023_24 vs 2024_25 Detail'!A71:DO475,114,FALSE)+VLOOKUP(A70,'2023_24 vs 2024_25 Detail'!A71:DO475,115,FALSE)+VLOOKUP(A70,'2023_24 vs 2024_25 Detail'!A71:DO475,116,FALSE)+VLOOKUP(A70,'2023_24 vs 2024_25 Detail'!A71:DO475,117,FALSE)</f>
        <v>31559.969103298266</v>
      </c>
      <c r="J70" s="10">
        <f>VLOOKUP($A70,'2023_24 vs 2024_25 Detail'!$A$9:$DP$409,118,FALSE)</f>
        <v>0</v>
      </c>
      <c r="K70" s="10">
        <f>VLOOKUP($A70,'2023_24 vs 2024_25 Detail'!$A$9:$DP$409,119,FALSE)</f>
        <v>11497.227425286766</v>
      </c>
      <c r="L70" s="11">
        <f t="shared" si="1"/>
        <v>24581.196528585046</v>
      </c>
    </row>
    <row r="71" spans="1:12" x14ac:dyDescent="0.35">
      <c r="A71" s="2" t="s">
        <v>210</v>
      </c>
      <c r="B71" s="2" t="s">
        <v>211</v>
      </c>
      <c r="C71" s="2" t="s">
        <v>212</v>
      </c>
      <c r="D71" s="10">
        <f>VLOOKUP(A71,'2023_24 vs 2024_25 Detail'!$A$9:$DP$409,5,FALSE)</f>
        <v>367</v>
      </c>
      <c r="E71" s="10">
        <f>VLOOKUP(A71,MSAG!$A$2:$D$401,4,FALSE)</f>
        <v>61079</v>
      </c>
      <c r="F71" s="10">
        <f>VLOOKUP($A71,'2023_24 vs 2024_25 Detail'!$A$9:$DP$409,43,FALSE)</f>
        <v>1718160.7855535639</v>
      </c>
      <c r="G71" s="10">
        <f t="shared" si="0"/>
        <v>1779239.7855535639</v>
      </c>
      <c r="H71" s="10">
        <f>VLOOKUP($A71,'2023_24 vs 2024_25 Detail'!$A$9:$DP$409,82,FALSE)</f>
        <v>1836087.6948607871</v>
      </c>
      <c r="I71" s="10">
        <f>VLOOKUP(A71,'2023_24 vs 2024_25 Detail'!A72:DO476,84,FALSE)+VLOOKUP(A71,'2023_24 vs 2024_25 Detail'!A72:DO476,85,FALSE)+VLOOKUP(A71,'2023_24 vs 2024_25 Detail'!A72:DO476,86,FALSE)+VLOOKUP(A71,'2023_24 vs 2024_25 Detail'!A72:DO476,87,FALSE)+VLOOKUP(A71,'2023_24 vs 2024_25 Detail'!A72:DO476,88,FALSE)+VLOOKUP(A71,'2023_24 vs 2024_25 Detail'!A72:DO476,89,FALSE)+VLOOKUP(A71,'2023_24 vs 2024_25 Detail'!A72:DO476,90,FALSE)+VLOOKUP(A71,'2023_24 vs 2024_25 Detail'!A72:DO476,91,FALSE)+VLOOKUP(A71,'2023_24 vs 2024_25 Detail'!A72:DO476,92,FALSE)+VLOOKUP(A71,'2023_24 vs 2024_25 Detail'!A72:DO476,93,FALSE)+VLOOKUP(A71,'2023_24 vs 2024_25 Detail'!A72:DO476,94,FALSE)+VLOOKUP(A71,'2023_24 vs 2024_25 Detail'!A72:DO476,95,FALSE)+VLOOKUP(A71,'2023_24 vs 2024_25 Detail'!A72:DO476,96,FALSE)+VLOOKUP(A71,'2023_24 vs 2024_25 Detail'!A72:DO476,97,FALSE)+VLOOKUP(A71,'2023_24 vs 2024_25 Detail'!A72:DO476,98,FALSE)+VLOOKUP(A71,'2023_24 vs 2024_25 Detail'!A72:DO476,99,FALSE)+VLOOKUP(A71,'2023_24 vs 2024_25 Detail'!A72:DO476,100,FALSE)+VLOOKUP(A71,'2023_24 vs 2024_25 Detail'!A72:DO476,101,FALSE)+VLOOKUP(A71,'2023_24 vs 2024_25 Detail'!A72:DO476,102,FALSE)+VLOOKUP(A71,'2023_24 vs 2024_25 Detail'!A72:DO476,103,FALSE)+VLOOKUP(A71,'2023_24 vs 2024_25 Detail'!A72:DO476,104,FALSE)+VLOOKUP(A71,'2023_24 vs 2024_25 Detail'!A72:DO476,105,FALSE)+VLOOKUP(A71,'2023_24 vs 2024_25 Detail'!A72:DO476,106,FALSE)+VLOOKUP(A71,'2023_24 vs 2024_25 Detail'!A72:DO476,107,FALSE)+VLOOKUP(A71,'2023_24 vs 2024_25 Detail'!A72:DO476,108,FALSE)+VLOOKUP(A71,'2023_24 vs 2024_25 Detail'!A72:DO476,109,FALSE)+VLOOKUP(A71,'2023_24 vs 2024_25 Detail'!A72:DO476,110,FALSE)+VLOOKUP(A71,'2023_24 vs 2024_25 Detail'!A72:DO476,111,FALSE)+VLOOKUP(A71,'2023_24 vs 2024_25 Detail'!A72:DO476,112,FALSE)+VLOOKUP(A71,'2023_24 vs 2024_25 Detail'!A72:DO476,113,FALSE)+VLOOKUP(A71,'2023_24 vs 2024_25 Detail'!A72:DO476,114,FALSE)+VLOOKUP(A71,'2023_24 vs 2024_25 Detail'!A72:DO476,115,FALSE)+VLOOKUP(A71,'2023_24 vs 2024_25 Detail'!A72:DO476,116,FALSE)+VLOOKUP(A71,'2023_24 vs 2024_25 Detail'!A72:DO476,117,FALSE)</f>
        <v>102509.87626883168</v>
      </c>
      <c r="J71" s="10">
        <f>VLOOKUP($A71,'2023_24 vs 2024_25 Detail'!$A$9:$DP$409,118,FALSE)</f>
        <v>0</v>
      </c>
      <c r="K71" s="10">
        <f>VLOOKUP($A71,'2023_24 vs 2024_25 Detail'!$A$9:$DP$409,119,FALSE)</f>
        <v>15417.033038391848</v>
      </c>
      <c r="L71" s="11">
        <f t="shared" si="1"/>
        <v>56847.909307223279</v>
      </c>
    </row>
    <row r="72" spans="1:12" x14ac:dyDescent="0.35">
      <c r="A72" s="2" t="s">
        <v>213</v>
      </c>
      <c r="B72" s="2" t="s">
        <v>214</v>
      </c>
      <c r="C72" s="2" t="s">
        <v>1273</v>
      </c>
      <c r="D72" s="10">
        <f>VLOOKUP(A72,'2023_24 vs 2024_25 Detail'!$A$9:$DP$409,5,FALSE)</f>
        <v>463</v>
      </c>
      <c r="E72" s="10">
        <f>VLOOKUP(A72,MSAG!$A$2:$D$401,4,FALSE)</f>
        <v>69695</v>
      </c>
      <c r="F72" s="10">
        <f>VLOOKUP($A72,'2023_24 vs 2024_25 Detail'!$A$9:$DP$409,43,FALSE)</f>
        <v>2126650.182677363</v>
      </c>
      <c r="G72" s="10">
        <f t="shared" si="0"/>
        <v>2196345.182677363</v>
      </c>
      <c r="H72" s="10">
        <f>VLOOKUP($A72,'2023_24 vs 2024_25 Detail'!$A$9:$DP$409,82,FALSE)</f>
        <v>2247109.5679371995</v>
      </c>
      <c r="I72" s="10">
        <f>VLOOKUP(A72,'2023_24 vs 2024_25 Detail'!A73:DO477,84,FALSE)+VLOOKUP(A72,'2023_24 vs 2024_25 Detail'!A73:DO477,85,FALSE)+VLOOKUP(A72,'2023_24 vs 2024_25 Detail'!A73:DO477,86,FALSE)+VLOOKUP(A72,'2023_24 vs 2024_25 Detail'!A73:DO477,87,FALSE)+VLOOKUP(A72,'2023_24 vs 2024_25 Detail'!A73:DO477,88,FALSE)+VLOOKUP(A72,'2023_24 vs 2024_25 Detail'!A73:DO477,89,FALSE)+VLOOKUP(A72,'2023_24 vs 2024_25 Detail'!A73:DO477,90,FALSE)+VLOOKUP(A72,'2023_24 vs 2024_25 Detail'!A73:DO477,91,FALSE)+VLOOKUP(A72,'2023_24 vs 2024_25 Detail'!A73:DO477,92,FALSE)+VLOOKUP(A72,'2023_24 vs 2024_25 Detail'!A73:DO477,93,FALSE)+VLOOKUP(A72,'2023_24 vs 2024_25 Detail'!A73:DO477,94,FALSE)+VLOOKUP(A72,'2023_24 vs 2024_25 Detail'!A73:DO477,95,FALSE)+VLOOKUP(A72,'2023_24 vs 2024_25 Detail'!A73:DO477,96,FALSE)+VLOOKUP(A72,'2023_24 vs 2024_25 Detail'!A73:DO477,97,FALSE)+VLOOKUP(A72,'2023_24 vs 2024_25 Detail'!A73:DO477,98,FALSE)+VLOOKUP(A72,'2023_24 vs 2024_25 Detail'!A73:DO477,99,FALSE)+VLOOKUP(A72,'2023_24 vs 2024_25 Detail'!A73:DO477,100,FALSE)+VLOOKUP(A72,'2023_24 vs 2024_25 Detail'!A73:DO477,101,FALSE)+VLOOKUP(A72,'2023_24 vs 2024_25 Detail'!A73:DO477,102,FALSE)+VLOOKUP(A72,'2023_24 vs 2024_25 Detail'!A73:DO477,103,FALSE)+VLOOKUP(A72,'2023_24 vs 2024_25 Detail'!A73:DO477,104,FALSE)+VLOOKUP(A72,'2023_24 vs 2024_25 Detail'!A73:DO477,105,FALSE)+VLOOKUP(A72,'2023_24 vs 2024_25 Detail'!A73:DO477,106,FALSE)+VLOOKUP(A72,'2023_24 vs 2024_25 Detail'!A73:DO477,107,FALSE)+VLOOKUP(A72,'2023_24 vs 2024_25 Detail'!A73:DO477,108,FALSE)+VLOOKUP(A72,'2023_24 vs 2024_25 Detail'!A73:DO477,109,FALSE)+VLOOKUP(A72,'2023_24 vs 2024_25 Detail'!A73:DO477,110,FALSE)+VLOOKUP(A72,'2023_24 vs 2024_25 Detail'!A73:DO477,111,FALSE)+VLOOKUP(A72,'2023_24 vs 2024_25 Detail'!A73:DO477,112,FALSE)+VLOOKUP(A72,'2023_24 vs 2024_25 Detail'!A73:DO477,113,FALSE)+VLOOKUP(A72,'2023_24 vs 2024_25 Detail'!A73:DO477,114,FALSE)+VLOOKUP(A72,'2023_24 vs 2024_25 Detail'!A73:DO477,115,FALSE)+VLOOKUP(A72,'2023_24 vs 2024_25 Detail'!A73:DO477,116,FALSE)+VLOOKUP(A72,'2023_24 vs 2024_25 Detail'!A73:DO477,117,FALSE)</f>
        <v>120459.38525983584</v>
      </c>
      <c r="J72" s="10">
        <f>VLOOKUP($A72,'2023_24 vs 2024_25 Detail'!$A$9:$DP$409,118,FALSE)</f>
        <v>0</v>
      </c>
      <c r="K72" s="10">
        <f>VLOOKUP($A72,'2023_24 vs 2024_25 Detail'!$A$9:$DP$409,119,FALSE)</f>
        <v>0</v>
      </c>
      <c r="L72" s="11">
        <f t="shared" si="1"/>
        <v>50764.385259836446</v>
      </c>
    </row>
    <row r="73" spans="1:12" x14ac:dyDescent="0.35">
      <c r="A73" s="2" t="s">
        <v>216</v>
      </c>
      <c r="B73" s="2" t="s">
        <v>1485</v>
      </c>
      <c r="C73" s="2" t="s">
        <v>217</v>
      </c>
      <c r="D73" s="10">
        <f>VLOOKUP(A73,'2023_24 vs 2024_25 Detail'!$A$9:$DP$409,5,FALSE)</f>
        <v>246</v>
      </c>
      <c r="E73" s="10">
        <f>VLOOKUP(A73,MSAG!$A$2:$D$401,4,FALSE)</f>
        <v>35649</v>
      </c>
      <c r="F73" s="10">
        <f>VLOOKUP($A73,'2023_24 vs 2024_25 Detail'!$A$9:$DP$409,43,FALSE)</f>
        <v>1102630.023624206</v>
      </c>
      <c r="G73" s="10">
        <f t="shared" ref="G73:G136" si="2">F73+E73</f>
        <v>1138279.023624206</v>
      </c>
      <c r="H73" s="10">
        <f>VLOOKUP($A73,'2023_24 vs 2024_25 Detail'!$A$9:$DP$409,82,FALSE)</f>
        <v>1167190.4531148209</v>
      </c>
      <c r="I73" s="10">
        <f>VLOOKUP(A73,'2023_24 vs 2024_25 Detail'!A74:DO478,84,FALSE)+VLOOKUP(A73,'2023_24 vs 2024_25 Detail'!A74:DO478,85,FALSE)+VLOOKUP(A73,'2023_24 vs 2024_25 Detail'!A74:DO478,86,FALSE)+VLOOKUP(A73,'2023_24 vs 2024_25 Detail'!A74:DO478,87,FALSE)+VLOOKUP(A73,'2023_24 vs 2024_25 Detail'!A74:DO478,88,FALSE)+VLOOKUP(A73,'2023_24 vs 2024_25 Detail'!A74:DO478,89,FALSE)+VLOOKUP(A73,'2023_24 vs 2024_25 Detail'!A74:DO478,90,FALSE)+VLOOKUP(A73,'2023_24 vs 2024_25 Detail'!A74:DO478,91,FALSE)+VLOOKUP(A73,'2023_24 vs 2024_25 Detail'!A74:DO478,92,FALSE)+VLOOKUP(A73,'2023_24 vs 2024_25 Detail'!A74:DO478,93,FALSE)+VLOOKUP(A73,'2023_24 vs 2024_25 Detail'!A74:DO478,94,FALSE)+VLOOKUP(A73,'2023_24 vs 2024_25 Detail'!A74:DO478,95,FALSE)+VLOOKUP(A73,'2023_24 vs 2024_25 Detail'!A74:DO478,96,FALSE)+VLOOKUP(A73,'2023_24 vs 2024_25 Detail'!A74:DO478,97,FALSE)+VLOOKUP(A73,'2023_24 vs 2024_25 Detail'!A74:DO478,98,FALSE)+VLOOKUP(A73,'2023_24 vs 2024_25 Detail'!A74:DO478,99,FALSE)+VLOOKUP(A73,'2023_24 vs 2024_25 Detail'!A74:DO478,100,FALSE)+VLOOKUP(A73,'2023_24 vs 2024_25 Detail'!A74:DO478,101,FALSE)+VLOOKUP(A73,'2023_24 vs 2024_25 Detail'!A74:DO478,102,FALSE)+VLOOKUP(A73,'2023_24 vs 2024_25 Detail'!A74:DO478,103,FALSE)+VLOOKUP(A73,'2023_24 vs 2024_25 Detail'!A74:DO478,104,FALSE)+VLOOKUP(A73,'2023_24 vs 2024_25 Detail'!A74:DO478,105,FALSE)+VLOOKUP(A73,'2023_24 vs 2024_25 Detail'!A74:DO478,106,FALSE)+VLOOKUP(A73,'2023_24 vs 2024_25 Detail'!A74:DO478,107,FALSE)+VLOOKUP(A73,'2023_24 vs 2024_25 Detail'!A74:DO478,108,FALSE)+VLOOKUP(A73,'2023_24 vs 2024_25 Detail'!A74:DO478,109,FALSE)+VLOOKUP(A73,'2023_24 vs 2024_25 Detail'!A74:DO478,110,FALSE)+VLOOKUP(A73,'2023_24 vs 2024_25 Detail'!A74:DO478,111,FALSE)+VLOOKUP(A73,'2023_24 vs 2024_25 Detail'!A74:DO478,112,FALSE)+VLOOKUP(A73,'2023_24 vs 2024_25 Detail'!A74:DO478,113,FALSE)+VLOOKUP(A73,'2023_24 vs 2024_25 Detail'!A74:DO478,114,FALSE)+VLOOKUP(A73,'2023_24 vs 2024_25 Detail'!A74:DO478,115,FALSE)+VLOOKUP(A73,'2023_24 vs 2024_25 Detail'!A74:DO478,116,FALSE)+VLOOKUP(A73,'2023_24 vs 2024_25 Detail'!A74:DO478,117,FALSE)</f>
        <v>62194.967759096144</v>
      </c>
      <c r="J73" s="10">
        <f>VLOOKUP($A73,'2023_24 vs 2024_25 Detail'!$A$9:$DP$409,118,FALSE)</f>
        <v>0</v>
      </c>
      <c r="K73" s="10">
        <f>VLOOKUP($A73,'2023_24 vs 2024_25 Detail'!$A$9:$DP$409,119,FALSE)</f>
        <v>2365.4617315188143</v>
      </c>
      <c r="L73" s="11">
        <f t="shared" ref="L73:L136" si="3">H73-G73</f>
        <v>28911.429490614915</v>
      </c>
    </row>
    <row r="74" spans="1:12" x14ac:dyDescent="0.35">
      <c r="A74" s="2" t="s">
        <v>218</v>
      </c>
      <c r="B74" s="2" t="s">
        <v>219</v>
      </c>
      <c r="C74" s="2" t="s">
        <v>1274</v>
      </c>
      <c r="D74" s="10">
        <f>VLOOKUP(A74,'2023_24 vs 2024_25 Detail'!$A$9:$DP$409,5,FALSE)</f>
        <v>332</v>
      </c>
      <c r="E74" s="10">
        <f>VLOOKUP(A74,MSAG!$A$2:$D$401,4,FALSE)</f>
        <v>49738</v>
      </c>
      <c r="F74" s="10">
        <f>VLOOKUP($A74,'2023_24 vs 2024_25 Detail'!$A$9:$DP$409,43,FALSE)</f>
        <v>1499842.2199999997</v>
      </c>
      <c r="G74" s="10">
        <f t="shared" si="2"/>
        <v>1549580.2199999997</v>
      </c>
      <c r="H74" s="10">
        <f>VLOOKUP($A74,'2023_24 vs 2024_25 Detail'!$A$9:$DP$409,82,FALSE)</f>
        <v>1566780.9999999998</v>
      </c>
      <c r="I74" s="10">
        <f>VLOOKUP(A74,'2023_24 vs 2024_25 Detail'!A75:DO479,84,FALSE)+VLOOKUP(A74,'2023_24 vs 2024_25 Detail'!A75:DO479,85,FALSE)+VLOOKUP(A74,'2023_24 vs 2024_25 Detail'!A75:DO479,86,FALSE)+VLOOKUP(A74,'2023_24 vs 2024_25 Detail'!A75:DO479,87,FALSE)+VLOOKUP(A74,'2023_24 vs 2024_25 Detail'!A75:DO479,88,FALSE)+VLOOKUP(A74,'2023_24 vs 2024_25 Detail'!A75:DO479,89,FALSE)+VLOOKUP(A74,'2023_24 vs 2024_25 Detail'!A75:DO479,90,FALSE)+VLOOKUP(A74,'2023_24 vs 2024_25 Detail'!A75:DO479,91,FALSE)+VLOOKUP(A74,'2023_24 vs 2024_25 Detail'!A75:DO479,92,FALSE)+VLOOKUP(A74,'2023_24 vs 2024_25 Detail'!A75:DO479,93,FALSE)+VLOOKUP(A74,'2023_24 vs 2024_25 Detail'!A75:DO479,94,FALSE)+VLOOKUP(A74,'2023_24 vs 2024_25 Detail'!A75:DO479,95,FALSE)+VLOOKUP(A74,'2023_24 vs 2024_25 Detail'!A75:DO479,96,FALSE)+VLOOKUP(A74,'2023_24 vs 2024_25 Detail'!A75:DO479,97,FALSE)+VLOOKUP(A74,'2023_24 vs 2024_25 Detail'!A75:DO479,98,FALSE)+VLOOKUP(A74,'2023_24 vs 2024_25 Detail'!A75:DO479,99,FALSE)+VLOOKUP(A74,'2023_24 vs 2024_25 Detail'!A75:DO479,100,FALSE)+VLOOKUP(A74,'2023_24 vs 2024_25 Detail'!A75:DO479,101,FALSE)+VLOOKUP(A74,'2023_24 vs 2024_25 Detail'!A75:DO479,102,FALSE)+VLOOKUP(A74,'2023_24 vs 2024_25 Detail'!A75:DO479,103,FALSE)+VLOOKUP(A74,'2023_24 vs 2024_25 Detail'!A75:DO479,104,FALSE)+VLOOKUP(A74,'2023_24 vs 2024_25 Detail'!A75:DO479,105,FALSE)+VLOOKUP(A74,'2023_24 vs 2024_25 Detail'!A75:DO479,106,FALSE)+VLOOKUP(A74,'2023_24 vs 2024_25 Detail'!A75:DO479,107,FALSE)+VLOOKUP(A74,'2023_24 vs 2024_25 Detail'!A75:DO479,108,FALSE)+VLOOKUP(A74,'2023_24 vs 2024_25 Detail'!A75:DO479,109,FALSE)+VLOOKUP(A74,'2023_24 vs 2024_25 Detail'!A75:DO479,110,FALSE)+VLOOKUP(A74,'2023_24 vs 2024_25 Detail'!A75:DO479,111,FALSE)+VLOOKUP(A74,'2023_24 vs 2024_25 Detail'!A75:DO479,112,FALSE)+VLOOKUP(A74,'2023_24 vs 2024_25 Detail'!A75:DO479,113,FALSE)+VLOOKUP(A74,'2023_24 vs 2024_25 Detail'!A75:DO479,114,FALSE)+VLOOKUP(A74,'2023_24 vs 2024_25 Detail'!A75:DO479,115,FALSE)+VLOOKUP(A74,'2023_24 vs 2024_25 Detail'!A75:DO479,116,FALSE)+VLOOKUP(A74,'2023_24 vs 2024_25 Detail'!A75:DO479,117,FALSE)</f>
        <v>84692.671119805411</v>
      </c>
      <c r="J74" s="10">
        <f>VLOOKUP($A74,'2023_24 vs 2024_25 Detail'!$A$9:$DP$409,118,FALSE)</f>
        <v>-16632.671119805425</v>
      </c>
      <c r="K74" s="10">
        <f>VLOOKUP($A74,'2023_24 vs 2024_25 Detail'!$A$9:$DP$409,119,FALSE)</f>
        <v>-1121.2199999999532</v>
      </c>
      <c r="L74" s="11">
        <f t="shared" si="3"/>
        <v>17200.780000000028</v>
      </c>
    </row>
    <row r="75" spans="1:12" x14ac:dyDescent="0.35">
      <c r="A75" s="2" t="s">
        <v>221</v>
      </c>
      <c r="B75" s="2" t="s">
        <v>222</v>
      </c>
      <c r="C75" s="2" t="s">
        <v>1275</v>
      </c>
      <c r="D75" s="10">
        <f>VLOOKUP(A75,'2023_24 vs 2024_25 Detail'!$A$9:$DP$409,5,FALSE)</f>
        <v>92</v>
      </c>
      <c r="E75" s="10">
        <f>VLOOKUP(A75,MSAG!$A$2:$D$401,4,FALSE)</f>
        <v>16498</v>
      </c>
      <c r="F75" s="10">
        <f>VLOOKUP($A75,'2023_24 vs 2024_25 Detail'!$A$9:$DP$409,43,FALSE)</f>
        <v>482736.51303849579</v>
      </c>
      <c r="G75" s="10">
        <f t="shared" si="2"/>
        <v>499234.51303849579</v>
      </c>
      <c r="H75" s="10">
        <f>VLOOKUP($A75,'2023_24 vs 2024_25 Detail'!$A$9:$DP$409,82,FALSE)</f>
        <v>514740.61014125403</v>
      </c>
      <c r="I75" s="10">
        <f>VLOOKUP(A75,'2023_24 vs 2024_25 Detail'!A76:DO480,84,FALSE)+VLOOKUP(A75,'2023_24 vs 2024_25 Detail'!A76:DO480,85,FALSE)+VLOOKUP(A75,'2023_24 vs 2024_25 Detail'!A76:DO480,86,FALSE)+VLOOKUP(A75,'2023_24 vs 2024_25 Detail'!A76:DO480,87,FALSE)+VLOOKUP(A75,'2023_24 vs 2024_25 Detail'!A76:DO480,88,FALSE)+VLOOKUP(A75,'2023_24 vs 2024_25 Detail'!A76:DO480,89,FALSE)+VLOOKUP(A75,'2023_24 vs 2024_25 Detail'!A76:DO480,90,FALSE)+VLOOKUP(A75,'2023_24 vs 2024_25 Detail'!A76:DO480,91,FALSE)+VLOOKUP(A75,'2023_24 vs 2024_25 Detail'!A76:DO480,92,FALSE)+VLOOKUP(A75,'2023_24 vs 2024_25 Detail'!A76:DO480,93,FALSE)+VLOOKUP(A75,'2023_24 vs 2024_25 Detail'!A76:DO480,94,FALSE)+VLOOKUP(A75,'2023_24 vs 2024_25 Detail'!A76:DO480,95,FALSE)+VLOOKUP(A75,'2023_24 vs 2024_25 Detail'!A76:DO480,96,FALSE)+VLOOKUP(A75,'2023_24 vs 2024_25 Detail'!A76:DO480,97,FALSE)+VLOOKUP(A75,'2023_24 vs 2024_25 Detail'!A76:DO480,98,FALSE)+VLOOKUP(A75,'2023_24 vs 2024_25 Detail'!A76:DO480,99,FALSE)+VLOOKUP(A75,'2023_24 vs 2024_25 Detail'!A76:DO480,100,FALSE)+VLOOKUP(A75,'2023_24 vs 2024_25 Detail'!A76:DO480,101,FALSE)+VLOOKUP(A75,'2023_24 vs 2024_25 Detail'!A76:DO480,102,FALSE)+VLOOKUP(A75,'2023_24 vs 2024_25 Detail'!A76:DO480,103,FALSE)+VLOOKUP(A75,'2023_24 vs 2024_25 Detail'!A76:DO480,104,FALSE)+VLOOKUP(A75,'2023_24 vs 2024_25 Detail'!A76:DO480,105,FALSE)+VLOOKUP(A75,'2023_24 vs 2024_25 Detail'!A76:DO480,106,FALSE)+VLOOKUP(A75,'2023_24 vs 2024_25 Detail'!A76:DO480,107,FALSE)+VLOOKUP(A75,'2023_24 vs 2024_25 Detail'!A76:DO480,108,FALSE)+VLOOKUP(A75,'2023_24 vs 2024_25 Detail'!A76:DO480,109,FALSE)+VLOOKUP(A75,'2023_24 vs 2024_25 Detail'!A76:DO480,110,FALSE)+VLOOKUP(A75,'2023_24 vs 2024_25 Detail'!A76:DO480,111,FALSE)+VLOOKUP(A75,'2023_24 vs 2024_25 Detail'!A76:DO480,112,FALSE)+VLOOKUP(A75,'2023_24 vs 2024_25 Detail'!A76:DO480,113,FALSE)+VLOOKUP(A75,'2023_24 vs 2024_25 Detail'!A76:DO480,114,FALSE)+VLOOKUP(A75,'2023_24 vs 2024_25 Detail'!A76:DO480,115,FALSE)+VLOOKUP(A75,'2023_24 vs 2024_25 Detail'!A76:DO480,116,FALSE)+VLOOKUP(A75,'2023_24 vs 2024_25 Detail'!A76:DO480,117,FALSE)</f>
        <v>27584.160141253997</v>
      </c>
      <c r="J75" s="10">
        <f>VLOOKUP($A75,'2023_24 vs 2024_25 Detail'!$A$9:$DP$409,118,FALSE)</f>
        <v>0</v>
      </c>
      <c r="K75" s="10">
        <f>VLOOKUP($A75,'2023_24 vs 2024_25 Detail'!$A$9:$DP$409,119,FALSE)</f>
        <v>4419.9369615042278</v>
      </c>
      <c r="L75" s="11">
        <f t="shared" si="3"/>
        <v>15506.097102758242</v>
      </c>
    </row>
    <row r="76" spans="1:12" x14ac:dyDescent="0.35">
      <c r="A76" s="2" t="s">
        <v>224</v>
      </c>
      <c r="B76" s="2" t="s">
        <v>225</v>
      </c>
      <c r="C76" s="2" t="s">
        <v>1276</v>
      </c>
      <c r="D76" s="10">
        <f>VLOOKUP(A76,'2023_24 vs 2024_25 Detail'!$A$9:$DP$409,5,FALSE)</f>
        <v>144</v>
      </c>
      <c r="E76" s="10">
        <f>VLOOKUP(A76,MSAG!$A$2:$D$401,4,FALSE)</f>
        <v>26118</v>
      </c>
      <c r="F76" s="10">
        <f>VLOOKUP($A76,'2023_24 vs 2024_25 Detail'!$A$9:$DP$409,43,FALSE)</f>
        <v>707015.63817934867</v>
      </c>
      <c r="G76" s="10">
        <f t="shared" si="2"/>
        <v>733133.63817934867</v>
      </c>
      <c r="H76" s="10">
        <f>VLOOKUP($A76,'2023_24 vs 2024_25 Detail'!$A$9:$DP$409,82,FALSE)</f>
        <v>797409.04983900976</v>
      </c>
      <c r="I76" s="10">
        <f>VLOOKUP(A76,'2023_24 vs 2024_25 Detail'!A77:DO481,84,FALSE)+VLOOKUP(A76,'2023_24 vs 2024_25 Detail'!A77:DO481,85,FALSE)+VLOOKUP(A76,'2023_24 vs 2024_25 Detail'!A77:DO481,86,FALSE)+VLOOKUP(A76,'2023_24 vs 2024_25 Detail'!A77:DO481,87,FALSE)+VLOOKUP(A76,'2023_24 vs 2024_25 Detail'!A77:DO481,88,FALSE)+VLOOKUP(A76,'2023_24 vs 2024_25 Detail'!A77:DO481,89,FALSE)+VLOOKUP(A76,'2023_24 vs 2024_25 Detail'!A77:DO481,90,FALSE)+VLOOKUP(A76,'2023_24 vs 2024_25 Detail'!A77:DO481,91,FALSE)+VLOOKUP(A76,'2023_24 vs 2024_25 Detail'!A77:DO481,92,FALSE)+VLOOKUP(A76,'2023_24 vs 2024_25 Detail'!A77:DO481,93,FALSE)+VLOOKUP(A76,'2023_24 vs 2024_25 Detail'!A77:DO481,94,FALSE)+VLOOKUP(A76,'2023_24 vs 2024_25 Detail'!A77:DO481,95,FALSE)+VLOOKUP(A76,'2023_24 vs 2024_25 Detail'!A77:DO481,96,FALSE)+VLOOKUP(A76,'2023_24 vs 2024_25 Detail'!A77:DO481,97,FALSE)+VLOOKUP(A76,'2023_24 vs 2024_25 Detail'!A77:DO481,98,FALSE)+VLOOKUP(A76,'2023_24 vs 2024_25 Detail'!A77:DO481,99,FALSE)+VLOOKUP(A76,'2023_24 vs 2024_25 Detail'!A77:DO481,100,FALSE)+VLOOKUP(A76,'2023_24 vs 2024_25 Detail'!A77:DO481,101,FALSE)+VLOOKUP(A76,'2023_24 vs 2024_25 Detail'!A77:DO481,102,FALSE)+VLOOKUP(A76,'2023_24 vs 2024_25 Detail'!A77:DO481,103,FALSE)+VLOOKUP(A76,'2023_24 vs 2024_25 Detail'!A77:DO481,104,FALSE)+VLOOKUP(A76,'2023_24 vs 2024_25 Detail'!A77:DO481,105,FALSE)+VLOOKUP(A76,'2023_24 vs 2024_25 Detail'!A77:DO481,106,FALSE)+VLOOKUP(A76,'2023_24 vs 2024_25 Detail'!A77:DO481,107,FALSE)+VLOOKUP(A76,'2023_24 vs 2024_25 Detail'!A77:DO481,108,FALSE)+VLOOKUP(A76,'2023_24 vs 2024_25 Detail'!A77:DO481,109,FALSE)+VLOOKUP(A76,'2023_24 vs 2024_25 Detail'!A77:DO481,110,FALSE)+VLOOKUP(A76,'2023_24 vs 2024_25 Detail'!A77:DO481,111,FALSE)+VLOOKUP(A76,'2023_24 vs 2024_25 Detail'!A77:DO481,112,FALSE)+VLOOKUP(A76,'2023_24 vs 2024_25 Detail'!A77:DO481,113,FALSE)+VLOOKUP(A76,'2023_24 vs 2024_25 Detail'!A77:DO481,114,FALSE)+VLOOKUP(A76,'2023_24 vs 2024_25 Detail'!A77:DO481,115,FALSE)+VLOOKUP(A76,'2023_24 vs 2024_25 Detail'!A77:DO481,116,FALSE)+VLOOKUP(A76,'2023_24 vs 2024_25 Detail'!A77:DO481,117,FALSE)</f>
        <v>43316.054148497147</v>
      </c>
      <c r="J76" s="10">
        <f>VLOOKUP($A76,'2023_24 vs 2024_25 Detail'!$A$9:$DP$409,118,FALSE)</f>
        <v>0</v>
      </c>
      <c r="K76" s="10">
        <f>VLOOKUP($A76,'2023_24 vs 2024_25 Detail'!$A$9:$DP$409,119,FALSE)</f>
        <v>47077.357511164089</v>
      </c>
      <c r="L76" s="11">
        <f t="shared" si="3"/>
        <v>64275.411659661098</v>
      </c>
    </row>
    <row r="77" spans="1:12" x14ac:dyDescent="0.35">
      <c r="A77" s="2" t="s">
        <v>227</v>
      </c>
      <c r="B77" s="2" t="s">
        <v>977</v>
      </c>
      <c r="C77" s="2" t="s">
        <v>228</v>
      </c>
      <c r="D77" s="10">
        <f>VLOOKUP(A77,'2023_24 vs 2024_25 Detail'!$A$9:$DP$409,5,FALSE)</f>
        <v>407</v>
      </c>
      <c r="E77" s="10">
        <f>VLOOKUP(A77,MSAG!$A$2:$D$401,4,FALSE)</f>
        <v>69895</v>
      </c>
      <c r="F77" s="10">
        <f>VLOOKUP($A77,'2023_24 vs 2024_25 Detail'!$A$9:$DP$409,43,FALSE)</f>
        <v>1873695.392365779</v>
      </c>
      <c r="G77" s="10">
        <f t="shared" si="2"/>
        <v>1943590.392365779</v>
      </c>
      <c r="H77" s="10">
        <f>VLOOKUP($A77,'2023_24 vs 2024_25 Detail'!$A$9:$DP$409,82,FALSE)</f>
        <v>1989732.647422597</v>
      </c>
      <c r="I77" s="10">
        <f>VLOOKUP(A77,'2023_24 vs 2024_25 Detail'!A78:DO482,84,FALSE)+VLOOKUP(A77,'2023_24 vs 2024_25 Detail'!A78:DO482,85,FALSE)+VLOOKUP(A77,'2023_24 vs 2024_25 Detail'!A78:DO482,86,FALSE)+VLOOKUP(A77,'2023_24 vs 2024_25 Detail'!A78:DO482,87,FALSE)+VLOOKUP(A77,'2023_24 vs 2024_25 Detail'!A78:DO482,88,FALSE)+VLOOKUP(A77,'2023_24 vs 2024_25 Detail'!A78:DO482,89,FALSE)+VLOOKUP(A77,'2023_24 vs 2024_25 Detail'!A78:DO482,90,FALSE)+VLOOKUP(A77,'2023_24 vs 2024_25 Detail'!A78:DO482,91,FALSE)+VLOOKUP(A77,'2023_24 vs 2024_25 Detail'!A78:DO482,92,FALSE)+VLOOKUP(A77,'2023_24 vs 2024_25 Detail'!A78:DO482,93,FALSE)+VLOOKUP(A77,'2023_24 vs 2024_25 Detail'!A78:DO482,94,FALSE)+VLOOKUP(A77,'2023_24 vs 2024_25 Detail'!A78:DO482,95,FALSE)+VLOOKUP(A77,'2023_24 vs 2024_25 Detail'!A78:DO482,96,FALSE)+VLOOKUP(A77,'2023_24 vs 2024_25 Detail'!A78:DO482,97,FALSE)+VLOOKUP(A77,'2023_24 vs 2024_25 Detail'!A78:DO482,98,FALSE)+VLOOKUP(A77,'2023_24 vs 2024_25 Detail'!A78:DO482,99,FALSE)+VLOOKUP(A77,'2023_24 vs 2024_25 Detail'!A78:DO482,100,FALSE)+VLOOKUP(A77,'2023_24 vs 2024_25 Detail'!A78:DO482,101,FALSE)+VLOOKUP(A77,'2023_24 vs 2024_25 Detail'!A78:DO482,102,FALSE)+VLOOKUP(A77,'2023_24 vs 2024_25 Detail'!A78:DO482,103,FALSE)+VLOOKUP(A77,'2023_24 vs 2024_25 Detail'!A78:DO482,104,FALSE)+VLOOKUP(A77,'2023_24 vs 2024_25 Detail'!A78:DO482,105,FALSE)+VLOOKUP(A77,'2023_24 vs 2024_25 Detail'!A78:DO482,106,FALSE)+VLOOKUP(A77,'2023_24 vs 2024_25 Detail'!A78:DO482,107,FALSE)+VLOOKUP(A77,'2023_24 vs 2024_25 Detail'!A78:DO482,108,FALSE)+VLOOKUP(A77,'2023_24 vs 2024_25 Detail'!A78:DO482,109,FALSE)+VLOOKUP(A77,'2023_24 vs 2024_25 Detail'!A78:DO482,110,FALSE)+VLOOKUP(A77,'2023_24 vs 2024_25 Detail'!A78:DO482,111,FALSE)+VLOOKUP(A77,'2023_24 vs 2024_25 Detail'!A78:DO482,112,FALSE)+VLOOKUP(A77,'2023_24 vs 2024_25 Detail'!A78:DO482,113,FALSE)+VLOOKUP(A77,'2023_24 vs 2024_25 Detail'!A78:DO482,114,FALSE)+VLOOKUP(A77,'2023_24 vs 2024_25 Detail'!A78:DO482,115,FALSE)+VLOOKUP(A77,'2023_24 vs 2024_25 Detail'!A78:DO482,116,FALSE)+VLOOKUP(A77,'2023_24 vs 2024_25 Detail'!A78:DO482,117,FALSE)</f>
        <v>115368.94379662775</v>
      </c>
      <c r="J77" s="10">
        <f>VLOOKUP($A77,'2023_24 vs 2024_25 Detail'!$A$9:$DP$409,118,FALSE)</f>
        <v>0</v>
      </c>
      <c r="K77" s="10">
        <f>VLOOKUP($A77,'2023_24 vs 2024_25 Detail'!$A$9:$DP$409,119,FALSE)</f>
        <v>668.31126019002693</v>
      </c>
      <c r="L77" s="11">
        <f t="shared" si="3"/>
        <v>46142.255056818016</v>
      </c>
    </row>
    <row r="78" spans="1:12" x14ac:dyDescent="0.35">
      <c r="A78" s="2" t="s">
        <v>229</v>
      </c>
      <c r="B78" s="2" t="s">
        <v>230</v>
      </c>
      <c r="C78" s="2" t="s">
        <v>1277</v>
      </c>
      <c r="D78" s="10">
        <f>VLOOKUP(A78,'2023_24 vs 2024_25 Detail'!$A$9:$DP$409,5,FALSE)</f>
        <v>77</v>
      </c>
      <c r="E78" s="10">
        <f>VLOOKUP(A78,MSAG!$A$2:$D$401,4,FALSE)</f>
        <v>15545</v>
      </c>
      <c r="F78" s="10">
        <f>VLOOKUP($A78,'2023_24 vs 2024_25 Detail'!$A$9:$DP$409,43,FALSE)</f>
        <v>444769.43970861984</v>
      </c>
      <c r="G78" s="10">
        <f t="shared" si="2"/>
        <v>460314.43970861984</v>
      </c>
      <c r="H78" s="10">
        <f>VLOOKUP($A78,'2023_24 vs 2024_25 Detail'!$A$9:$DP$409,82,FALSE)</f>
        <v>482261.86662248999</v>
      </c>
      <c r="I78" s="10">
        <f>VLOOKUP(A78,'2023_24 vs 2024_25 Detail'!A79:DO483,84,FALSE)+VLOOKUP(A78,'2023_24 vs 2024_25 Detail'!A79:DO483,85,FALSE)+VLOOKUP(A78,'2023_24 vs 2024_25 Detail'!A79:DO483,86,FALSE)+VLOOKUP(A78,'2023_24 vs 2024_25 Detail'!A79:DO483,87,FALSE)+VLOOKUP(A78,'2023_24 vs 2024_25 Detail'!A79:DO483,88,FALSE)+VLOOKUP(A78,'2023_24 vs 2024_25 Detail'!A79:DO483,89,FALSE)+VLOOKUP(A78,'2023_24 vs 2024_25 Detail'!A79:DO483,90,FALSE)+VLOOKUP(A78,'2023_24 vs 2024_25 Detail'!A79:DO483,91,FALSE)+VLOOKUP(A78,'2023_24 vs 2024_25 Detail'!A79:DO483,92,FALSE)+VLOOKUP(A78,'2023_24 vs 2024_25 Detail'!A79:DO483,93,FALSE)+VLOOKUP(A78,'2023_24 vs 2024_25 Detail'!A79:DO483,94,FALSE)+VLOOKUP(A78,'2023_24 vs 2024_25 Detail'!A79:DO483,95,FALSE)+VLOOKUP(A78,'2023_24 vs 2024_25 Detail'!A79:DO483,96,FALSE)+VLOOKUP(A78,'2023_24 vs 2024_25 Detail'!A79:DO483,97,FALSE)+VLOOKUP(A78,'2023_24 vs 2024_25 Detail'!A79:DO483,98,FALSE)+VLOOKUP(A78,'2023_24 vs 2024_25 Detail'!A79:DO483,99,FALSE)+VLOOKUP(A78,'2023_24 vs 2024_25 Detail'!A79:DO483,100,FALSE)+VLOOKUP(A78,'2023_24 vs 2024_25 Detail'!A79:DO483,101,FALSE)+VLOOKUP(A78,'2023_24 vs 2024_25 Detail'!A79:DO483,102,FALSE)+VLOOKUP(A78,'2023_24 vs 2024_25 Detail'!A79:DO483,103,FALSE)+VLOOKUP(A78,'2023_24 vs 2024_25 Detail'!A79:DO483,104,FALSE)+VLOOKUP(A78,'2023_24 vs 2024_25 Detail'!A79:DO483,105,FALSE)+VLOOKUP(A78,'2023_24 vs 2024_25 Detail'!A79:DO483,106,FALSE)+VLOOKUP(A78,'2023_24 vs 2024_25 Detail'!A79:DO483,107,FALSE)+VLOOKUP(A78,'2023_24 vs 2024_25 Detail'!A79:DO483,108,FALSE)+VLOOKUP(A78,'2023_24 vs 2024_25 Detail'!A79:DO483,109,FALSE)+VLOOKUP(A78,'2023_24 vs 2024_25 Detail'!A79:DO483,110,FALSE)+VLOOKUP(A78,'2023_24 vs 2024_25 Detail'!A79:DO483,111,FALSE)+VLOOKUP(A78,'2023_24 vs 2024_25 Detail'!A79:DO483,112,FALSE)+VLOOKUP(A78,'2023_24 vs 2024_25 Detail'!A79:DO483,113,FALSE)+VLOOKUP(A78,'2023_24 vs 2024_25 Detail'!A79:DO483,114,FALSE)+VLOOKUP(A78,'2023_24 vs 2024_25 Detail'!A79:DO483,115,FALSE)+VLOOKUP(A78,'2023_24 vs 2024_25 Detail'!A79:DO483,116,FALSE)+VLOOKUP(A78,'2023_24 vs 2024_25 Detail'!A79:DO483,117,FALSE)</f>
        <v>25517.338526955187</v>
      </c>
      <c r="J78" s="10">
        <f>VLOOKUP($A78,'2023_24 vs 2024_25 Detail'!$A$9:$DP$409,118,FALSE)</f>
        <v>0</v>
      </c>
      <c r="K78" s="10">
        <f>VLOOKUP($A78,'2023_24 vs 2024_25 Detail'!$A$9:$DP$409,119,FALSE)</f>
        <v>11975.088386914873</v>
      </c>
      <c r="L78" s="11">
        <f t="shared" si="3"/>
        <v>21947.426913870149</v>
      </c>
    </row>
    <row r="79" spans="1:12" x14ac:dyDescent="0.35">
      <c r="A79" s="2" t="s">
        <v>232</v>
      </c>
      <c r="B79" s="2" t="s">
        <v>233</v>
      </c>
      <c r="C79" s="2" t="s">
        <v>1278</v>
      </c>
      <c r="D79" s="10">
        <f>VLOOKUP(A79,'2023_24 vs 2024_25 Detail'!$A$9:$DP$409,5,FALSE)</f>
        <v>61</v>
      </c>
      <c r="E79" s="10">
        <f>VLOOKUP(A79,MSAG!$A$2:$D$401,4,FALSE)</f>
        <v>13433</v>
      </c>
      <c r="F79" s="10">
        <f>VLOOKUP($A79,'2023_24 vs 2024_25 Detail'!$A$9:$DP$409,43,FALSE)</f>
        <v>373349.27576020896</v>
      </c>
      <c r="G79" s="10">
        <f t="shared" si="2"/>
        <v>386782.27576020896</v>
      </c>
      <c r="H79" s="10">
        <f>VLOOKUP($A79,'2023_24 vs 2024_25 Detail'!$A$9:$DP$409,82,FALSE)</f>
        <v>400946.89370861172</v>
      </c>
      <c r="I79" s="10">
        <f>VLOOKUP(A79,'2023_24 vs 2024_25 Detail'!A80:DO484,84,FALSE)+VLOOKUP(A79,'2023_24 vs 2024_25 Detail'!A80:DO484,85,FALSE)+VLOOKUP(A79,'2023_24 vs 2024_25 Detail'!A80:DO484,86,FALSE)+VLOOKUP(A79,'2023_24 vs 2024_25 Detail'!A80:DO484,87,FALSE)+VLOOKUP(A79,'2023_24 vs 2024_25 Detail'!A80:DO484,88,FALSE)+VLOOKUP(A79,'2023_24 vs 2024_25 Detail'!A80:DO484,89,FALSE)+VLOOKUP(A79,'2023_24 vs 2024_25 Detail'!A80:DO484,90,FALSE)+VLOOKUP(A79,'2023_24 vs 2024_25 Detail'!A80:DO484,91,FALSE)+VLOOKUP(A79,'2023_24 vs 2024_25 Detail'!A80:DO484,92,FALSE)+VLOOKUP(A79,'2023_24 vs 2024_25 Detail'!A80:DO484,93,FALSE)+VLOOKUP(A79,'2023_24 vs 2024_25 Detail'!A80:DO484,94,FALSE)+VLOOKUP(A79,'2023_24 vs 2024_25 Detail'!A80:DO484,95,FALSE)+VLOOKUP(A79,'2023_24 vs 2024_25 Detail'!A80:DO484,96,FALSE)+VLOOKUP(A79,'2023_24 vs 2024_25 Detail'!A80:DO484,97,FALSE)+VLOOKUP(A79,'2023_24 vs 2024_25 Detail'!A80:DO484,98,FALSE)+VLOOKUP(A79,'2023_24 vs 2024_25 Detail'!A80:DO484,99,FALSE)+VLOOKUP(A79,'2023_24 vs 2024_25 Detail'!A80:DO484,100,FALSE)+VLOOKUP(A79,'2023_24 vs 2024_25 Detail'!A80:DO484,101,FALSE)+VLOOKUP(A79,'2023_24 vs 2024_25 Detail'!A80:DO484,102,FALSE)+VLOOKUP(A79,'2023_24 vs 2024_25 Detail'!A80:DO484,103,FALSE)+VLOOKUP(A79,'2023_24 vs 2024_25 Detail'!A80:DO484,104,FALSE)+VLOOKUP(A79,'2023_24 vs 2024_25 Detail'!A80:DO484,105,FALSE)+VLOOKUP(A79,'2023_24 vs 2024_25 Detail'!A80:DO484,106,FALSE)+VLOOKUP(A79,'2023_24 vs 2024_25 Detail'!A80:DO484,107,FALSE)+VLOOKUP(A79,'2023_24 vs 2024_25 Detail'!A80:DO484,108,FALSE)+VLOOKUP(A79,'2023_24 vs 2024_25 Detail'!A80:DO484,109,FALSE)+VLOOKUP(A79,'2023_24 vs 2024_25 Detail'!A80:DO484,110,FALSE)+VLOOKUP(A79,'2023_24 vs 2024_25 Detail'!A80:DO484,111,FALSE)+VLOOKUP(A79,'2023_24 vs 2024_25 Detail'!A80:DO484,112,FALSE)+VLOOKUP(A79,'2023_24 vs 2024_25 Detail'!A80:DO484,113,FALSE)+VLOOKUP(A79,'2023_24 vs 2024_25 Detail'!A80:DO484,114,FALSE)+VLOOKUP(A79,'2023_24 vs 2024_25 Detail'!A80:DO484,115,FALSE)+VLOOKUP(A79,'2023_24 vs 2024_25 Detail'!A80:DO484,116,FALSE)+VLOOKUP(A79,'2023_24 vs 2024_25 Detail'!A80:DO484,117,FALSE)</f>
        <v>21598.875172209209</v>
      </c>
      <c r="J79" s="10">
        <f>VLOOKUP($A79,'2023_24 vs 2024_25 Detail'!$A$9:$DP$409,118,FALSE)</f>
        <v>0</v>
      </c>
      <c r="K79" s="10">
        <f>VLOOKUP($A79,'2023_24 vs 2024_25 Detail'!$A$9:$DP$409,119,FALSE)</f>
        <v>5998.742776193516</v>
      </c>
      <c r="L79" s="11">
        <f t="shared" si="3"/>
        <v>14164.617948402767</v>
      </c>
    </row>
    <row r="80" spans="1:12" x14ac:dyDescent="0.35">
      <c r="A80" s="2" t="s">
        <v>235</v>
      </c>
      <c r="B80" s="2" t="s">
        <v>236</v>
      </c>
      <c r="C80" s="2" t="s">
        <v>237</v>
      </c>
      <c r="D80" s="10">
        <f>VLOOKUP(A80,'2023_24 vs 2024_25 Detail'!$A$9:$DP$409,5,FALSE)</f>
        <v>224</v>
      </c>
      <c r="E80" s="10">
        <f>VLOOKUP(A80,MSAG!$A$2:$D$401,4,FALSE)</f>
        <v>33870</v>
      </c>
      <c r="F80" s="10">
        <f>VLOOKUP($A80,'2023_24 vs 2024_25 Detail'!$A$9:$DP$409,43,FALSE)</f>
        <v>1000863.603147133</v>
      </c>
      <c r="G80" s="10">
        <f t="shared" si="2"/>
        <v>1034733.603147133</v>
      </c>
      <c r="H80" s="10">
        <f>VLOOKUP($A80,'2023_24 vs 2024_25 Detail'!$A$9:$DP$409,82,FALSE)</f>
        <v>1058845.7713813453</v>
      </c>
      <c r="I80" s="10">
        <f>VLOOKUP(A80,'2023_24 vs 2024_25 Detail'!A81:DO485,84,FALSE)+VLOOKUP(A80,'2023_24 vs 2024_25 Detail'!A81:DO485,85,FALSE)+VLOOKUP(A80,'2023_24 vs 2024_25 Detail'!A81:DO485,86,FALSE)+VLOOKUP(A80,'2023_24 vs 2024_25 Detail'!A81:DO485,87,FALSE)+VLOOKUP(A80,'2023_24 vs 2024_25 Detail'!A81:DO485,88,FALSE)+VLOOKUP(A80,'2023_24 vs 2024_25 Detail'!A81:DO485,89,FALSE)+VLOOKUP(A80,'2023_24 vs 2024_25 Detail'!A81:DO485,90,FALSE)+VLOOKUP(A80,'2023_24 vs 2024_25 Detail'!A81:DO485,91,FALSE)+VLOOKUP(A80,'2023_24 vs 2024_25 Detail'!A81:DO485,92,FALSE)+VLOOKUP(A80,'2023_24 vs 2024_25 Detail'!A81:DO485,93,FALSE)+VLOOKUP(A80,'2023_24 vs 2024_25 Detail'!A81:DO485,94,FALSE)+VLOOKUP(A80,'2023_24 vs 2024_25 Detail'!A81:DO485,95,FALSE)+VLOOKUP(A80,'2023_24 vs 2024_25 Detail'!A81:DO485,96,FALSE)+VLOOKUP(A80,'2023_24 vs 2024_25 Detail'!A81:DO485,97,FALSE)+VLOOKUP(A80,'2023_24 vs 2024_25 Detail'!A81:DO485,98,FALSE)+VLOOKUP(A80,'2023_24 vs 2024_25 Detail'!A81:DO485,99,FALSE)+VLOOKUP(A80,'2023_24 vs 2024_25 Detail'!A81:DO485,100,FALSE)+VLOOKUP(A80,'2023_24 vs 2024_25 Detail'!A81:DO485,101,FALSE)+VLOOKUP(A80,'2023_24 vs 2024_25 Detail'!A81:DO485,102,FALSE)+VLOOKUP(A80,'2023_24 vs 2024_25 Detail'!A81:DO485,103,FALSE)+VLOOKUP(A80,'2023_24 vs 2024_25 Detail'!A81:DO485,104,FALSE)+VLOOKUP(A80,'2023_24 vs 2024_25 Detail'!A81:DO485,105,FALSE)+VLOOKUP(A80,'2023_24 vs 2024_25 Detail'!A81:DO485,106,FALSE)+VLOOKUP(A80,'2023_24 vs 2024_25 Detail'!A81:DO485,107,FALSE)+VLOOKUP(A80,'2023_24 vs 2024_25 Detail'!A81:DO485,108,FALSE)+VLOOKUP(A80,'2023_24 vs 2024_25 Detail'!A81:DO485,109,FALSE)+VLOOKUP(A80,'2023_24 vs 2024_25 Detail'!A81:DO485,110,FALSE)+VLOOKUP(A80,'2023_24 vs 2024_25 Detail'!A81:DO485,111,FALSE)+VLOOKUP(A80,'2023_24 vs 2024_25 Detail'!A81:DO485,112,FALSE)+VLOOKUP(A80,'2023_24 vs 2024_25 Detail'!A81:DO485,113,FALSE)+VLOOKUP(A80,'2023_24 vs 2024_25 Detail'!A81:DO485,114,FALSE)+VLOOKUP(A80,'2023_24 vs 2024_25 Detail'!A81:DO485,115,FALSE)+VLOOKUP(A80,'2023_24 vs 2024_25 Detail'!A81:DO485,116,FALSE)+VLOOKUP(A80,'2023_24 vs 2024_25 Detail'!A81:DO485,117,FALSE)</f>
        <v>57982.168234212266</v>
      </c>
      <c r="J80" s="10">
        <f>VLOOKUP($A80,'2023_24 vs 2024_25 Detail'!$A$9:$DP$409,118,FALSE)</f>
        <v>0</v>
      </c>
      <c r="K80" s="10">
        <f>VLOOKUP($A80,'2023_24 vs 2024_25 Detail'!$A$9:$DP$409,119,FALSE)</f>
        <v>0</v>
      </c>
      <c r="L80" s="11">
        <f t="shared" si="3"/>
        <v>24112.168234212324</v>
      </c>
    </row>
    <row r="81" spans="1:12" x14ac:dyDescent="0.35">
      <c r="A81" s="2" t="s">
        <v>238</v>
      </c>
      <c r="B81" s="2" t="s">
        <v>239</v>
      </c>
      <c r="C81" s="2" t="s">
        <v>1279</v>
      </c>
      <c r="D81" s="10">
        <f>VLOOKUP(A81,'2023_24 vs 2024_25 Detail'!$A$9:$DP$409,5,FALSE)</f>
        <v>345</v>
      </c>
      <c r="E81" s="10">
        <f>VLOOKUP(A81,MSAG!$A$2:$D$401,4,FALSE)</f>
        <v>50765</v>
      </c>
      <c r="F81" s="10">
        <f>VLOOKUP($A81,'2023_24 vs 2024_25 Detail'!$A$9:$DP$409,43,FALSE)</f>
        <v>1553703</v>
      </c>
      <c r="G81" s="10">
        <f t="shared" si="2"/>
        <v>1604468</v>
      </c>
      <c r="H81" s="10">
        <f>VLOOKUP($A81,'2023_24 vs 2024_25 Detail'!$A$9:$DP$409,82,FALSE)</f>
        <v>1624427.9999999998</v>
      </c>
      <c r="I81" s="10">
        <f>VLOOKUP(A81,'2023_24 vs 2024_25 Detail'!A82:DO486,84,FALSE)+VLOOKUP(A81,'2023_24 vs 2024_25 Detail'!A82:DO486,85,FALSE)+VLOOKUP(A81,'2023_24 vs 2024_25 Detail'!A82:DO486,86,FALSE)+VLOOKUP(A81,'2023_24 vs 2024_25 Detail'!A82:DO486,87,FALSE)+VLOOKUP(A81,'2023_24 vs 2024_25 Detail'!A82:DO486,88,FALSE)+VLOOKUP(A81,'2023_24 vs 2024_25 Detail'!A82:DO486,89,FALSE)+VLOOKUP(A81,'2023_24 vs 2024_25 Detail'!A82:DO486,90,FALSE)+VLOOKUP(A81,'2023_24 vs 2024_25 Detail'!A82:DO486,91,FALSE)+VLOOKUP(A81,'2023_24 vs 2024_25 Detail'!A82:DO486,92,FALSE)+VLOOKUP(A81,'2023_24 vs 2024_25 Detail'!A82:DO486,93,FALSE)+VLOOKUP(A81,'2023_24 vs 2024_25 Detail'!A82:DO486,94,FALSE)+VLOOKUP(A81,'2023_24 vs 2024_25 Detail'!A82:DO486,95,FALSE)+VLOOKUP(A81,'2023_24 vs 2024_25 Detail'!A82:DO486,96,FALSE)+VLOOKUP(A81,'2023_24 vs 2024_25 Detail'!A82:DO486,97,FALSE)+VLOOKUP(A81,'2023_24 vs 2024_25 Detail'!A82:DO486,98,FALSE)+VLOOKUP(A81,'2023_24 vs 2024_25 Detail'!A82:DO486,99,FALSE)+VLOOKUP(A81,'2023_24 vs 2024_25 Detail'!A82:DO486,100,FALSE)+VLOOKUP(A81,'2023_24 vs 2024_25 Detail'!A82:DO486,101,FALSE)+VLOOKUP(A81,'2023_24 vs 2024_25 Detail'!A82:DO486,102,FALSE)+VLOOKUP(A81,'2023_24 vs 2024_25 Detail'!A82:DO486,103,FALSE)+VLOOKUP(A81,'2023_24 vs 2024_25 Detail'!A82:DO486,104,FALSE)+VLOOKUP(A81,'2023_24 vs 2024_25 Detail'!A82:DO486,105,FALSE)+VLOOKUP(A81,'2023_24 vs 2024_25 Detail'!A82:DO486,106,FALSE)+VLOOKUP(A81,'2023_24 vs 2024_25 Detail'!A82:DO486,107,FALSE)+VLOOKUP(A81,'2023_24 vs 2024_25 Detail'!A82:DO486,108,FALSE)+VLOOKUP(A81,'2023_24 vs 2024_25 Detail'!A82:DO486,109,FALSE)+VLOOKUP(A81,'2023_24 vs 2024_25 Detail'!A82:DO486,110,FALSE)+VLOOKUP(A81,'2023_24 vs 2024_25 Detail'!A82:DO486,111,FALSE)+VLOOKUP(A81,'2023_24 vs 2024_25 Detail'!A82:DO486,112,FALSE)+VLOOKUP(A81,'2023_24 vs 2024_25 Detail'!A82:DO486,113,FALSE)+VLOOKUP(A81,'2023_24 vs 2024_25 Detail'!A82:DO486,114,FALSE)+VLOOKUP(A81,'2023_24 vs 2024_25 Detail'!A82:DO486,115,FALSE)+VLOOKUP(A81,'2023_24 vs 2024_25 Detail'!A82:DO486,116,FALSE)+VLOOKUP(A81,'2023_24 vs 2024_25 Detail'!A82:DO486,117,FALSE)</f>
        <v>86445.97771629128</v>
      </c>
      <c r="J81" s="10">
        <f>VLOOKUP($A81,'2023_24 vs 2024_25 Detail'!$A$9:$DP$409,118,FALSE)</f>
        <v>-15720.977716291323</v>
      </c>
      <c r="K81" s="10">
        <f>VLOOKUP($A81,'2023_24 vs 2024_25 Detail'!$A$9:$DP$409,119,FALSE)</f>
        <v>0</v>
      </c>
      <c r="L81" s="11">
        <f t="shared" si="3"/>
        <v>19959.999999999767</v>
      </c>
    </row>
    <row r="82" spans="1:12" x14ac:dyDescent="0.35">
      <c r="A82" s="2" t="s">
        <v>241</v>
      </c>
      <c r="B82" s="2" t="s">
        <v>242</v>
      </c>
      <c r="C82" s="2" t="s">
        <v>1280</v>
      </c>
      <c r="D82" s="10">
        <f>VLOOKUP(A82,'2023_24 vs 2024_25 Detail'!$A$9:$DP$409,5,FALSE)</f>
        <v>209</v>
      </c>
      <c r="E82" s="10">
        <f>VLOOKUP(A82,MSAG!$A$2:$D$401,4,FALSE)</f>
        <v>33645</v>
      </c>
      <c r="F82" s="10">
        <f>VLOOKUP($A82,'2023_24 vs 2024_25 Detail'!$A$9:$DP$409,43,FALSE)</f>
        <v>944846.42184274958</v>
      </c>
      <c r="G82" s="10">
        <f t="shared" si="2"/>
        <v>978491.42184274958</v>
      </c>
      <c r="H82" s="10">
        <f>VLOOKUP($A82,'2023_24 vs 2024_25 Detail'!$A$9:$DP$409,82,FALSE)</f>
        <v>1005844.6674952008</v>
      </c>
      <c r="I82" s="10">
        <f>VLOOKUP(A82,'2023_24 vs 2024_25 Detail'!A83:DO487,84,FALSE)+VLOOKUP(A82,'2023_24 vs 2024_25 Detail'!A83:DO487,85,FALSE)+VLOOKUP(A82,'2023_24 vs 2024_25 Detail'!A83:DO487,86,FALSE)+VLOOKUP(A82,'2023_24 vs 2024_25 Detail'!A83:DO487,87,FALSE)+VLOOKUP(A82,'2023_24 vs 2024_25 Detail'!A83:DO487,88,FALSE)+VLOOKUP(A82,'2023_24 vs 2024_25 Detail'!A83:DO487,89,FALSE)+VLOOKUP(A82,'2023_24 vs 2024_25 Detail'!A83:DO487,90,FALSE)+VLOOKUP(A82,'2023_24 vs 2024_25 Detail'!A83:DO487,91,FALSE)+VLOOKUP(A82,'2023_24 vs 2024_25 Detail'!A83:DO487,92,FALSE)+VLOOKUP(A82,'2023_24 vs 2024_25 Detail'!A83:DO487,93,FALSE)+VLOOKUP(A82,'2023_24 vs 2024_25 Detail'!A83:DO487,94,FALSE)+VLOOKUP(A82,'2023_24 vs 2024_25 Detail'!A83:DO487,95,FALSE)+VLOOKUP(A82,'2023_24 vs 2024_25 Detail'!A83:DO487,96,FALSE)+VLOOKUP(A82,'2023_24 vs 2024_25 Detail'!A83:DO487,97,FALSE)+VLOOKUP(A82,'2023_24 vs 2024_25 Detail'!A83:DO487,98,FALSE)+VLOOKUP(A82,'2023_24 vs 2024_25 Detail'!A83:DO487,99,FALSE)+VLOOKUP(A82,'2023_24 vs 2024_25 Detail'!A83:DO487,100,FALSE)+VLOOKUP(A82,'2023_24 vs 2024_25 Detail'!A83:DO487,101,FALSE)+VLOOKUP(A82,'2023_24 vs 2024_25 Detail'!A83:DO487,102,FALSE)+VLOOKUP(A82,'2023_24 vs 2024_25 Detail'!A83:DO487,103,FALSE)+VLOOKUP(A82,'2023_24 vs 2024_25 Detail'!A83:DO487,104,FALSE)+VLOOKUP(A82,'2023_24 vs 2024_25 Detail'!A83:DO487,105,FALSE)+VLOOKUP(A82,'2023_24 vs 2024_25 Detail'!A83:DO487,106,FALSE)+VLOOKUP(A82,'2023_24 vs 2024_25 Detail'!A83:DO487,107,FALSE)+VLOOKUP(A82,'2023_24 vs 2024_25 Detail'!A83:DO487,108,FALSE)+VLOOKUP(A82,'2023_24 vs 2024_25 Detail'!A83:DO487,109,FALSE)+VLOOKUP(A82,'2023_24 vs 2024_25 Detail'!A83:DO487,110,FALSE)+VLOOKUP(A82,'2023_24 vs 2024_25 Detail'!A83:DO487,111,FALSE)+VLOOKUP(A82,'2023_24 vs 2024_25 Detail'!A83:DO487,112,FALSE)+VLOOKUP(A82,'2023_24 vs 2024_25 Detail'!A83:DO487,113,FALSE)+VLOOKUP(A82,'2023_24 vs 2024_25 Detail'!A83:DO487,114,FALSE)+VLOOKUP(A82,'2023_24 vs 2024_25 Detail'!A83:DO487,115,FALSE)+VLOOKUP(A82,'2023_24 vs 2024_25 Detail'!A83:DO487,116,FALSE)+VLOOKUP(A82,'2023_24 vs 2024_25 Detail'!A83:DO487,117,FALSE)</f>
        <v>56389.338192822972</v>
      </c>
      <c r="J82" s="10">
        <f>VLOOKUP($A82,'2023_24 vs 2024_25 Detail'!$A$9:$DP$409,118,FALSE)</f>
        <v>0</v>
      </c>
      <c r="K82" s="10">
        <f>VLOOKUP($A82,'2023_24 vs 2024_25 Detail'!$A$9:$DP$409,119,FALSE)</f>
        <v>4608.9074596283117</v>
      </c>
      <c r="L82" s="11">
        <f t="shared" si="3"/>
        <v>27353.24565245118</v>
      </c>
    </row>
    <row r="83" spans="1:12" x14ac:dyDescent="0.35">
      <c r="A83" s="2" t="s">
        <v>244</v>
      </c>
      <c r="B83" s="2" t="s">
        <v>245</v>
      </c>
      <c r="C83" s="2" t="s">
        <v>1281</v>
      </c>
      <c r="D83" s="10">
        <f>VLOOKUP(A83,'2023_24 vs 2024_25 Detail'!$A$9:$DP$409,5,FALSE)</f>
        <v>84</v>
      </c>
      <c r="E83" s="10">
        <f>VLOOKUP(A83,MSAG!$A$2:$D$401,4,FALSE)</f>
        <v>16690</v>
      </c>
      <c r="F83" s="10">
        <f>VLOOKUP($A83,'2023_24 vs 2024_25 Detail'!$A$9:$DP$409,43,FALSE)</f>
        <v>504234.14068699378</v>
      </c>
      <c r="G83" s="10">
        <f t="shared" si="2"/>
        <v>520924.14068699378</v>
      </c>
      <c r="H83" s="10">
        <f>VLOOKUP($A83,'2023_24 vs 2024_25 Detail'!$A$9:$DP$409,82,FALSE)</f>
        <v>558354.21139500907</v>
      </c>
      <c r="I83" s="10">
        <f>VLOOKUP(A83,'2023_24 vs 2024_25 Detail'!A84:DO488,84,FALSE)+VLOOKUP(A83,'2023_24 vs 2024_25 Detail'!A84:DO488,85,FALSE)+VLOOKUP(A83,'2023_24 vs 2024_25 Detail'!A84:DO488,86,FALSE)+VLOOKUP(A83,'2023_24 vs 2024_25 Detail'!A84:DO488,87,FALSE)+VLOOKUP(A83,'2023_24 vs 2024_25 Detail'!A84:DO488,88,FALSE)+VLOOKUP(A83,'2023_24 vs 2024_25 Detail'!A84:DO488,89,FALSE)+VLOOKUP(A83,'2023_24 vs 2024_25 Detail'!A84:DO488,90,FALSE)+VLOOKUP(A83,'2023_24 vs 2024_25 Detail'!A84:DO488,91,FALSE)+VLOOKUP(A83,'2023_24 vs 2024_25 Detail'!A84:DO488,92,FALSE)+VLOOKUP(A83,'2023_24 vs 2024_25 Detail'!A84:DO488,93,FALSE)+VLOOKUP(A83,'2023_24 vs 2024_25 Detail'!A84:DO488,94,FALSE)+VLOOKUP(A83,'2023_24 vs 2024_25 Detail'!A84:DO488,95,FALSE)+VLOOKUP(A83,'2023_24 vs 2024_25 Detail'!A84:DO488,96,FALSE)+VLOOKUP(A83,'2023_24 vs 2024_25 Detail'!A84:DO488,97,FALSE)+VLOOKUP(A83,'2023_24 vs 2024_25 Detail'!A84:DO488,98,FALSE)+VLOOKUP(A83,'2023_24 vs 2024_25 Detail'!A84:DO488,99,FALSE)+VLOOKUP(A83,'2023_24 vs 2024_25 Detail'!A84:DO488,100,FALSE)+VLOOKUP(A83,'2023_24 vs 2024_25 Detail'!A84:DO488,101,FALSE)+VLOOKUP(A83,'2023_24 vs 2024_25 Detail'!A84:DO488,102,FALSE)+VLOOKUP(A83,'2023_24 vs 2024_25 Detail'!A84:DO488,103,FALSE)+VLOOKUP(A83,'2023_24 vs 2024_25 Detail'!A84:DO488,104,FALSE)+VLOOKUP(A83,'2023_24 vs 2024_25 Detail'!A84:DO488,105,FALSE)+VLOOKUP(A83,'2023_24 vs 2024_25 Detail'!A84:DO488,106,FALSE)+VLOOKUP(A83,'2023_24 vs 2024_25 Detail'!A84:DO488,107,FALSE)+VLOOKUP(A83,'2023_24 vs 2024_25 Detail'!A84:DO488,108,FALSE)+VLOOKUP(A83,'2023_24 vs 2024_25 Detail'!A84:DO488,109,FALSE)+VLOOKUP(A83,'2023_24 vs 2024_25 Detail'!A84:DO488,110,FALSE)+VLOOKUP(A83,'2023_24 vs 2024_25 Detail'!A84:DO488,111,FALSE)+VLOOKUP(A83,'2023_24 vs 2024_25 Detail'!A84:DO488,112,FALSE)+VLOOKUP(A83,'2023_24 vs 2024_25 Detail'!A84:DO488,113,FALSE)+VLOOKUP(A83,'2023_24 vs 2024_25 Detail'!A84:DO488,114,FALSE)+VLOOKUP(A83,'2023_24 vs 2024_25 Detail'!A84:DO488,115,FALSE)+VLOOKUP(A83,'2023_24 vs 2024_25 Detail'!A84:DO488,116,FALSE)+VLOOKUP(A83,'2023_24 vs 2024_25 Detail'!A84:DO488,117,FALSE)</f>
        <v>28280.38402303182</v>
      </c>
      <c r="J83" s="10">
        <f>VLOOKUP($A83,'2023_24 vs 2024_25 Detail'!$A$9:$DP$409,118,FALSE)</f>
        <v>0</v>
      </c>
      <c r="K83" s="10">
        <f>VLOOKUP($A83,'2023_24 vs 2024_25 Detail'!$A$9:$DP$409,119,FALSE)</f>
        <v>25839.686684983517</v>
      </c>
      <c r="L83" s="11">
        <f t="shared" si="3"/>
        <v>37430.070708015293</v>
      </c>
    </row>
    <row r="84" spans="1:12" x14ac:dyDescent="0.35">
      <c r="A84" s="2" t="s">
        <v>247</v>
      </c>
      <c r="B84" s="2" t="s">
        <v>248</v>
      </c>
      <c r="C84" s="2" t="s">
        <v>1282</v>
      </c>
      <c r="D84" s="10">
        <f>VLOOKUP(A84,'2023_24 vs 2024_25 Detail'!$A$9:$DP$409,5,FALSE)</f>
        <v>24</v>
      </c>
      <c r="E84" s="10">
        <f>VLOOKUP(A84,MSAG!$A$2:$D$401,4,FALSE)</f>
        <v>7678</v>
      </c>
      <c r="F84" s="10">
        <f>VLOOKUP($A84,'2023_24 vs 2024_25 Detail'!$A$9:$DP$409,43,FALSE)</f>
        <v>249612.26988216245</v>
      </c>
      <c r="G84" s="10">
        <f t="shared" si="2"/>
        <v>257290.26988216245</v>
      </c>
      <c r="H84" s="10">
        <f>VLOOKUP($A84,'2023_24 vs 2024_25 Detail'!$A$9:$DP$409,82,FALSE)</f>
        <v>291017.48314350698</v>
      </c>
      <c r="I84" s="10">
        <f>VLOOKUP(A84,'2023_24 vs 2024_25 Detail'!A85:DO489,84,FALSE)+VLOOKUP(A84,'2023_24 vs 2024_25 Detail'!A85:DO489,85,FALSE)+VLOOKUP(A84,'2023_24 vs 2024_25 Detail'!A85:DO489,86,FALSE)+VLOOKUP(A84,'2023_24 vs 2024_25 Detail'!A85:DO489,87,FALSE)+VLOOKUP(A84,'2023_24 vs 2024_25 Detail'!A85:DO489,88,FALSE)+VLOOKUP(A84,'2023_24 vs 2024_25 Detail'!A85:DO489,89,FALSE)+VLOOKUP(A84,'2023_24 vs 2024_25 Detail'!A85:DO489,90,FALSE)+VLOOKUP(A84,'2023_24 vs 2024_25 Detail'!A85:DO489,91,FALSE)+VLOOKUP(A84,'2023_24 vs 2024_25 Detail'!A85:DO489,92,FALSE)+VLOOKUP(A84,'2023_24 vs 2024_25 Detail'!A85:DO489,93,FALSE)+VLOOKUP(A84,'2023_24 vs 2024_25 Detail'!A85:DO489,94,FALSE)+VLOOKUP(A84,'2023_24 vs 2024_25 Detail'!A85:DO489,95,FALSE)+VLOOKUP(A84,'2023_24 vs 2024_25 Detail'!A85:DO489,96,FALSE)+VLOOKUP(A84,'2023_24 vs 2024_25 Detail'!A85:DO489,97,FALSE)+VLOOKUP(A84,'2023_24 vs 2024_25 Detail'!A85:DO489,98,FALSE)+VLOOKUP(A84,'2023_24 vs 2024_25 Detail'!A85:DO489,99,FALSE)+VLOOKUP(A84,'2023_24 vs 2024_25 Detail'!A85:DO489,100,FALSE)+VLOOKUP(A84,'2023_24 vs 2024_25 Detail'!A85:DO489,101,FALSE)+VLOOKUP(A84,'2023_24 vs 2024_25 Detail'!A85:DO489,102,FALSE)+VLOOKUP(A84,'2023_24 vs 2024_25 Detail'!A85:DO489,103,FALSE)+VLOOKUP(A84,'2023_24 vs 2024_25 Detail'!A85:DO489,104,FALSE)+VLOOKUP(A84,'2023_24 vs 2024_25 Detail'!A85:DO489,105,FALSE)+VLOOKUP(A84,'2023_24 vs 2024_25 Detail'!A85:DO489,106,FALSE)+VLOOKUP(A84,'2023_24 vs 2024_25 Detail'!A85:DO489,107,FALSE)+VLOOKUP(A84,'2023_24 vs 2024_25 Detail'!A85:DO489,108,FALSE)+VLOOKUP(A84,'2023_24 vs 2024_25 Detail'!A85:DO489,109,FALSE)+VLOOKUP(A84,'2023_24 vs 2024_25 Detail'!A85:DO489,110,FALSE)+VLOOKUP(A84,'2023_24 vs 2024_25 Detail'!A85:DO489,111,FALSE)+VLOOKUP(A84,'2023_24 vs 2024_25 Detail'!A85:DO489,112,FALSE)+VLOOKUP(A84,'2023_24 vs 2024_25 Detail'!A85:DO489,113,FALSE)+VLOOKUP(A84,'2023_24 vs 2024_25 Detail'!A85:DO489,114,FALSE)+VLOOKUP(A84,'2023_24 vs 2024_25 Detail'!A85:DO489,115,FALSE)+VLOOKUP(A84,'2023_24 vs 2024_25 Detail'!A85:DO489,116,FALSE)+VLOOKUP(A84,'2023_24 vs 2024_25 Detail'!A85:DO489,117,FALSE)</f>
        <v>12743.018024503894</v>
      </c>
      <c r="J84" s="10">
        <f>VLOOKUP($A84,'2023_24 vs 2024_25 Detail'!$A$9:$DP$409,118,FALSE)</f>
        <v>0</v>
      </c>
      <c r="K84" s="10">
        <f>VLOOKUP($A84,'2023_24 vs 2024_25 Detail'!$A$9:$DP$409,119,FALSE)</f>
        <v>28662.195236840693</v>
      </c>
      <c r="L84" s="11">
        <f t="shared" si="3"/>
        <v>33727.213261344528</v>
      </c>
    </row>
    <row r="85" spans="1:12" x14ac:dyDescent="0.35">
      <c r="A85" s="2" t="s">
        <v>250</v>
      </c>
      <c r="B85" s="2" t="s">
        <v>251</v>
      </c>
      <c r="C85" s="2" t="s">
        <v>1283</v>
      </c>
      <c r="D85" s="10">
        <f>VLOOKUP(A85,'2023_24 vs 2024_25 Detail'!$A$9:$DP$409,5,FALSE)</f>
        <v>182</v>
      </c>
      <c r="E85" s="10">
        <f>VLOOKUP(A85,MSAG!$A$2:$D$401,4,FALSE)</f>
        <v>28040</v>
      </c>
      <c r="F85" s="10">
        <f>VLOOKUP($A85,'2023_24 vs 2024_25 Detail'!$A$9:$DP$409,43,FALSE)</f>
        <v>836966.57457784854</v>
      </c>
      <c r="G85" s="10">
        <f t="shared" si="2"/>
        <v>865006.57457784854</v>
      </c>
      <c r="H85" s="10">
        <f>VLOOKUP($A85,'2023_24 vs 2024_25 Detail'!$A$9:$DP$409,82,FALSE)</f>
        <v>890490.04229306686</v>
      </c>
      <c r="I85" s="10">
        <f>VLOOKUP(A85,'2023_24 vs 2024_25 Detail'!A86:DO490,84,FALSE)+VLOOKUP(A85,'2023_24 vs 2024_25 Detail'!A86:DO490,85,FALSE)+VLOOKUP(A85,'2023_24 vs 2024_25 Detail'!A86:DO490,86,FALSE)+VLOOKUP(A85,'2023_24 vs 2024_25 Detail'!A86:DO490,87,FALSE)+VLOOKUP(A85,'2023_24 vs 2024_25 Detail'!A86:DO490,88,FALSE)+VLOOKUP(A85,'2023_24 vs 2024_25 Detail'!A86:DO490,89,FALSE)+VLOOKUP(A85,'2023_24 vs 2024_25 Detail'!A86:DO490,90,FALSE)+VLOOKUP(A85,'2023_24 vs 2024_25 Detail'!A86:DO490,91,FALSE)+VLOOKUP(A85,'2023_24 vs 2024_25 Detail'!A86:DO490,92,FALSE)+VLOOKUP(A85,'2023_24 vs 2024_25 Detail'!A86:DO490,93,FALSE)+VLOOKUP(A85,'2023_24 vs 2024_25 Detail'!A86:DO490,94,FALSE)+VLOOKUP(A85,'2023_24 vs 2024_25 Detail'!A86:DO490,95,FALSE)+VLOOKUP(A85,'2023_24 vs 2024_25 Detail'!A86:DO490,96,FALSE)+VLOOKUP(A85,'2023_24 vs 2024_25 Detail'!A86:DO490,97,FALSE)+VLOOKUP(A85,'2023_24 vs 2024_25 Detail'!A86:DO490,98,FALSE)+VLOOKUP(A85,'2023_24 vs 2024_25 Detail'!A86:DO490,99,FALSE)+VLOOKUP(A85,'2023_24 vs 2024_25 Detail'!A86:DO490,100,FALSE)+VLOOKUP(A85,'2023_24 vs 2024_25 Detail'!A86:DO490,101,FALSE)+VLOOKUP(A85,'2023_24 vs 2024_25 Detail'!A86:DO490,102,FALSE)+VLOOKUP(A85,'2023_24 vs 2024_25 Detail'!A86:DO490,103,FALSE)+VLOOKUP(A85,'2023_24 vs 2024_25 Detail'!A86:DO490,104,FALSE)+VLOOKUP(A85,'2023_24 vs 2024_25 Detail'!A86:DO490,105,FALSE)+VLOOKUP(A85,'2023_24 vs 2024_25 Detail'!A86:DO490,106,FALSE)+VLOOKUP(A85,'2023_24 vs 2024_25 Detail'!A86:DO490,107,FALSE)+VLOOKUP(A85,'2023_24 vs 2024_25 Detail'!A86:DO490,108,FALSE)+VLOOKUP(A85,'2023_24 vs 2024_25 Detail'!A86:DO490,109,FALSE)+VLOOKUP(A85,'2023_24 vs 2024_25 Detail'!A86:DO490,110,FALSE)+VLOOKUP(A85,'2023_24 vs 2024_25 Detail'!A86:DO490,111,FALSE)+VLOOKUP(A85,'2023_24 vs 2024_25 Detail'!A86:DO490,112,FALSE)+VLOOKUP(A85,'2023_24 vs 2024_25 Detail'!A86:DO490,113,FALSE)+VLOOKUP(A85,'2023_24 vs 2024_25 Detail'!A86:DO490,114,FALSE)+VLOOKUP(A85,'2023_24 vs 2024_25 Detail'!A86:DO490,115,FALSE)+VLOOKUP(A85,'2023_24 vs 2024_25 Detail'!A86:DO490,116,FALSE)+VLOOKUP(A85,'2023_24 vs 2024_25 Detail'!A86:DO490,117,FALSE)</f>
        <v>48166.486782094958</v>
      </c>
      <c r="J85" s="10">
        <f>VLOOKUP($A85,'2023_24 vs 2024_25 Detail'!$A$9:$DP$409,118,FALSE)</f>
        <v>0</v>
      </c>
      <c r="K85" s="10">
        <f>VLOOKUP($A85,'2023_24 vs 2024_25 Detail'!$A$9:$DP$409,119,FALSE)</f>
        <v>5356.9809331232218</v>
      </c>
      <c r="L85" s="11">
        <f t="shared" si="3"/>
        <v>25483.467715218314</v>
      </c>
    </row>
    <row r="86" spans="1:12" x14ac:dyDescent="0.35">
      <c r="A86" s="2" t="s">
        <v>253</v>
      </c>
      <c r="B86" s="2" t="s">
        <v>254</v>
      </c>
      <c r="C86" s="2" t="s">
        <v>255</v>
      </c>
      <c r="D86" s="10">
        <f>VLOOKUP(A86,'2023_24 vs 2024_25 Detail'!$A$9:$DP$409,5,FALSE)</f>
        <v>102</v>
      </c>
      <c r="E86" s="10">
        <f>VLOOKUP(A86,MSAG!$A$2:$D$401,4,FALSE)</f>
        <v>18416</v>
      </c>
      <c r="F86" s="10">
        <f>VLOOKUP($A86,'2023_24 vs 2024_25 Detail'!$A$9:$DP$409,43,FALSE)</f>
        <v>534138.03420858062</v>
      </c>
      <c r="G86" s="10">
        <f t="shared" si="2"/>
        <v>552554.03420858062</v>
      </c>
      <c r="H86" s="10">
        <f>VLOOKUP($A86,'2023_24 vs 2024_25 Detail'!$A$9:$DP$409,82,FALSE)</f>
        <v>599085.77064004657</v>
      </c>
      <c r="I86" s="10">
        <f>VLOOKUP(A86,'2023_24 vs 2024_25 Detail'!A87:DO491,84,FALSE)+VLOOKUP(A86,'2023_24 vs 2024_25 Detail'!A87:DO491,85,FALSE)+VLOOKUP(A86,'2023_24 vs 2024_25 Detail'!A87:DO491,86,FALSE)+VLOOKUP(A86,'2023_24 vs 2024_25 Detail'!A87:DO491,87,FALSE)+VLOOKUP(A86,'2023_24 vs 2024_25 Detail'!A87:DO491,88,FALSE)+VLOOKUP(A86,'2023_24 vs 2024_25 Detail'!A87:DO491,89,FALSE)+VLOOKUP(A86,'2023_24 vs 2024_25 Detail'!A87:DO491,90,FALSE)+VLOOKUP(A86,'2023_24 vs 2024_25 Detail'!A87:DO491,91,FALSE)+VLOOKUP(A86,'2023_24 vs 2024_25 Detail'!A87:DO491,92,FALSE)+VLOOKUP(A86,'2023_24 vs 2024_25 Detail'!A87:DO491,93,FALSE)+VLOOKUP(A86,'2023_24 vs 2024_25 Detail'!A87:DO491,94,FALSE)+VLOOKUP(A86,'2023_24 vs 2024_25 Detail'!A87:DO491,95,FALSE)+VLOOKUP(A86,'2023_24 vs 2024_25 Detail'!A87:DO491,96,FALSE)+VLOOKUP(A86,'2023_24 vs 2024_25 Detail'!A87:DO491,97,FALSE)+VLOOKUP(A86,'2023_24 vs 2024_25 Detail'!A87:DO491,98,FALSE)+VLOOKUP(A86,'2023_24 vs 2024_25 Detail'!A87:DO491,99,FALSE)+VLOOKUP(A86,'2023_24 vs 2024_25 Detail'!A87:DO491,100,FALSE)+VLOOKUP(A86,'2023_24 vs 2024_25 Detail'!A87:DO491,101,FALSE)+VLOOKUP(A86,'2023_24 vs 2024_25 Detail'!A87:DO491,102,FALSE)+VLOOKUP(A86,'2023_24 vs 2024_25 Detail'!A87:DO491,103,FALSE)+VLOOKUP(A86,'2023_24 vs 2024_25 Detail'!A87:DO491,104,FALSE)+VLOOKUP(A86,'2023_24 vs 2024_25 Detail'!A87:DO491,105,FALSE)+VLOOKUP(A86,'2023_24 vs 2024_25 Detail'!A87:DO491,106,FALSE)+VLOOKUP(A86,'2023_24 vs 2024_25 Detail'!A87:DO491,107,FALSE)+VLOOKUP(A86,'2023_24 vs 2024_25 Detail'!A87:DO491,108,FALSE)+VLOOKUP(A86,'2023_24 vs 2024_25 Detail'!A87:DO491,109,FALSE)+VLOOKUP(A86,'2023_24 vs 2024_25 Detail'!A87:DO491,110,FALSE)+VLOOKUP(A86,'2023_24 vs 2024_25 Detail'!A87:DO491,111,FALSE)+VLOOKUP(A86,'2023_24 vs 2024_25 Detail'!A87:DO491,112,FALSE)+VLOOKUP(A86,'2023_24 vs 2024_25 Detail'!A87:DO491,113,FALSE)+VLOOKUP(A86,'2023_24 vs 2024_25 Detail'!A87:DO491,114,FALSE)+VLOOKUP(A86,'2023_24 vs 2024_25 Detail'!A87:DO491,115,FALSE)+VLOOKUP(A86,'2023_24 vs 2024_25 Detail'!A87:DO491,116,FALSE)+VLOOKUP(A86,'2023_24 vs 2024_25 Detail'!A87:DO491,117,FALSE)</f>
        <v>30883.463782700521</v>
      </c>
      <c r="J86" s="10">
        <f>VLOOKUP($A86,'2023_24 vs 2024_25 Detail'!$A$9:$DP$409,118,FALSE)</f>
        <v>0</v>
      </c>
      <c r="K86" s="10">
        <f>VLOOKUP($A86,'2023_24 vs 2024_25 Detail'!$A$9:$DP$409,119,FALSE)</f>
        <v>34064.272648765524</v>
      </c>
      <c r="L86" s="11">
        <f t="shared" si="3"/>
        <v>46531.73643146595</v>
      </c>
    </row>
    <row r="87" spans="1:12" x14ac:dyDescent="0.35">
      <c r="A87" s="2" t="s">
        <v>256</v>
      </c>
      <c r="B87" s="2" t="s">
        <v>1475</v>
      </c>
      <c r="C87" s="2" t="s">
        <v>1284</v>
      </c>
      <c r="D87" s="10">
        <f>VLOOKUP(A87,'2023_24 vs 2024_25 Detail'!$A$9:$DP$409,5,FALSE)</f>
        <v>196</v>
      </c>
      <c r="E87" s="10">
        <f>VLOOKUP(A87,MSAG!$A$2:$D$401,4,FALSE)</f>
        <v>33554</v>
      </c>
      <c r="F87" s="10">
        <f>VLOOKUP($A87,'2023_24 vs 2024_25 Detail'!$A$9:$DP$409,43,FALSE)</f>
        <v>906992.96190871671</v>
      </c>
      <c r="G87" s="10">
        <f t="shared" si="2"/>
        <v>940546.96190871671</v>
      </c>
      <c r="H87" s="10">
        <f>VLOOKUP($A87,'2023_24 vs 2024_25 Detail'!$A$9:$DP$409,82,FALSE)</f>
        <v>973694.25033775403</v>
      </c>
      <c r="I87" s="10">
        <f>VLOOKUP(A87,'2023_24 vs 2024_25 Detail'!A88:DO492,84,FALSE)+VLOOKUP(A87,'2023_24 vs 2024_25 Detail'!A88:DO492,85,FALSE)+VLOOKUP(A87,'2023_24 vs 2024_25 Detail'!A88:DO492,86,FALSE)+VLOOKUP(A87,'2023_24 vs 2024_25 Detail'!A88:DO492,87,FALSE)+VLOOKUP(A87,'2023_24 vs 2024_25 Detail'!A88:DO492,88,FALSE)+VLOOKUP(A87,'2023_24 vs 2024_25 Detail'!A88:DO492,89,FALSE)+VLOOKUP(A87,'2023_24 vs 2024_25 Detail'!A88:DO492,90,FALSE)+VLOOKUP(A87,'2023_24 vs 2024_25 Detail'!A88:DO492,91,FALSE)+VLOOKUP(A87,'2023_24 vs 2024_25 Detail'!A88:DO492,92,FALSE)+VLOOKUP(A87,'2023_24 vs 2024_25 Detail'!A88:DO492,93,FALSE)+VLOOKUP(A87,'2023_24 vs 2024_25 Detail'!A88:DO492,94,FALSE)+VLOOKUP(A87,'2023_24 vs 2024_25 Detail'!A88:DO492,95,FALSE)+VLOOKUP(A87,'2023_24 vs 2024_25 Detail'!A88:DO492,96,FALSE)+VLOOKUP(A87,'2023_24 vs 2024_25 Detail'!A88:DO492,97,FALSE)+VLOOKUP(A87,'2023_24 vs 2024_25 Detail'!A88:DO492,98,FALSE)+VLOOKUP(A87,'2023_24 vs 2024_25 Detail'!A88:DO492,99,FALSE)+VLOOKUP(A87,'2023_24 vs 2024_25 Detail'!A88:DO492,100,FALSE)+VLOOKUP(A87,'2023_24 vs 2024_25 Detail'!A88:DO492,101,FALSE)+VLOOKUP(A87,'2023_24 vs 2024_25 Detail'!A88:DO492,102,FALSE)+VLOOKUP(A87,'2023_24 vs 2024_25 Detail'!A88:DO492,103,FALSE)+VLOOKUP(A87,'2023_24 vs 2024_25 Detail'!A88:DO492,104,FALSE)+VLOOKUP(A87,'2023_24 vs 2024_25 Detail'!A88:DO492,105,FALSE)+VLOOKUP(A87,'2023_24 vs 2024_25 Detail'!A88:DO492,106,FALSE)+VLOOKUP(A87,'2023_24 vs 2024_25 Detail'!A88:DO492,107,FALSE)+VLOOKUP(A87,'2023_24 vs 2024_25 Detail'!A88:DO492,108,FALSE)+VLOOKUP(A87,'2023_24 vs 2024_25 Detail'!A88:DO492,109,FALSE)+VLOOKUP(A87,'2023_24 vs 2024_25 Detail'!A88:DO492,110,FALSE)+VLOOKUP(A87,'2023_24 vs 2024_25 Detail'!A88:DO492,111,FALSE)+VLOOKUP(A87,'2023_24 vs 2024_25 Detail'!A88:DO492,112,FALSE)+VLOOKUP(A87,'2023_24 vs 2024_25 Detail'!A88:DO492,113,FALSE)+VLOOKUP(A87,'2023_24 vs 2024_25 Detail'!A88:DO492,114,FALSE)+VLOOKUP(A87,'2023_24 vs 2024_25 Detail'!A88:DO492,115,FALSE)+VLOOKUP(A87,'2023_24 vs 2024_25 Detail'!A88:DO492,116,FALSE)+VLOOKUP(A87,'2023_24 vs 2024_25 Detail'!A88:DO492,117,FALSE)</f>
        <v>55506.491082978871</v>
      </c>
      <c r="J87" s="10">
        <f>VLOOKUP($A87,'2023_24 vs 2024_25 Detail'!$A$9:$DP$409,118,FALSE)</f>
        <v>0</v>
      </c>
      <c r="K87" s="10">
        <f>VLOOKUP($A87,'2023_24 vs 2024_25 Detail'!$A$9:$DP$409,119,FALSE)</f>
        <v>11194.797346058514</v>
      </c>
      <c r="L87" s="11">
        <f t="shared" si="3"/>
        <v>33147.288429037319</v>
      </c>
    </row>
    <row r="88" spans="1:12" x14ac:dyDescent="0.35">
      <c r="A88" s="2" t="s">
        <v>258</v>
      </c>
      <c r="B88" s="2" t="s">
        <v>259</v>
      </c>
      <c r="C88" s="2" t="s">
        <v>1285</v>
      </c>
      <c r="D88" s="10">
        <f>VLOOKUP(A88,'2023_24 vs 2024_25 Detail'!$A$9:$DP$409,5,FALSE)</f>
        <v>55</v>
      </c>
      <c r="E88" s="10">
        <f>VLOOKUP(A88,MSAG!$A$2:$D$401,4,FALSE)</f>
        <v>11055</v>
      </c>
      <c r="F88" s="10">
        <f>VLOOKUP($A88,'2023_24 vs 2024_25 Detail'!$A$9:$DP$409,43,FALSE)</f>
        <v>389232.90500496671</v>
      </c>
      <c r="G88" s="10">
        <f t="shared" si="2"/>
        <v>400287.90500496671</v>
      </c>
      <c r="H88" s="10">
        <f>VLOOKUP($A88,'2023_24 vs 2024_25 Detail'!$A$9:$DP$409,82,FALSE)</f>
        <v>422042.85386532062</v>
      </c>
      <c r="I88" s="10">
        <f>VLOOKUP(A88,'2023_24 vs 2024_25 Detail'!A89:DO493,84,FALSE)+VLOOKUP(A88,'2023_24 vs 2024_25 Detail'!A89:DO493,85,FALSE)+VLOOKUP(A88,'2023_24 vs 2024_25 Detail'!A89:DO493,86,FALSE)+VLOOKUP(A88,'2023_24 vs 2024_25 Detail'!A89:DO493,87,FALSE)+VLOOKUP(A88,'2023_24 vs 2024_25 Detail'!A89:DO493,88,FALSE)+VLOOKUP(A88,'2023_24 vs 2024_25 Detail'!A89:DO493,89,FALSE)+VLOOKUP(A88,'2023_24 vs 2024_25 Detail'!A89:DO493,90,FALSE)+VLOOKUP(A88,'2023_24 vs 2024_25 Detail'!A89:DO493,91,FALSE)+VLOOKUP(A88,'2023_24 vs 2024_25 Detail'!A89:DO493,92,FALSE)+VLOOKUP(A88,'2023_24 vs 2024_25 Detail'!A89:DO493,93,FALSE)+VLOOKUP(A88,'2023_24 vs 2024_25 Detail'!A89:DO493,94,FALSE)+VLOOKUP(A88,'2023_24 vs 2024_25 Detail'!A89:DO493,95,FALSE)+VLOOKUP(A88,'2023_24 vs 2024_25 Detail'!A89:DO493,96,FALSE)+VLOOKUP(A88,'2023_24 vs 2024_25 Detail'!A89:DO493,97,FALSE)+VLOOKUP(A88,'2023_24 vs 2024_25 Detail'!A89:DO493,98,FALSE)+VLOOKUP(A88,'2023_24 vs 2024_25 Detail'!A89:DO493,99,FALSE)+VLOOKUP(A88,'2023_24 vs 2024_25 Detail'!A89:DO493,100,FALSE)+VLOOKUP(A88,'2023_24 vs 2024_25 Detail'!A89:DO493,101,FALSE)+VLOOKUP(A88,'2023_24 vs 2024_25 Detail'!A89:DO493,102,FALSE)+VLOOKUP(A88,'2023_24 vs 2024_25 Detail'!A89:DO493,103,FALSE)+VLOOKUP(A88,'2023_24 vs 2024_25 Detail'!A89:DO493,104,FALSE)+VLOOKUP(A88,'2023_24 vs 2024_25 Detail'!A89:DO493,105,FALSE)+VLOOKUP(A88,'2023_24 vs 2024_25 Detail'!A89:DO493,106,FALSE)+VLOOKUP(A88,'2023_24 vs 2024_25 Detail'!A89:DO493,107,FALSE)+VLOOKUP(A88,'2023_24 vs 2024_25 Detail'!A89:DO493,108,FALSE)+VLOOKUP(A88,'2023_24 vs 2024_25 Detail'!A89:DO493,109,FALSE)+VLOOKUP(A88,'2023_24 vs 2024_25 Detail'!A89:DO493,110,FALSE)+VLOOKUP(A88,'2023_24 vs 2024_25 Detail'!A89:DO493,111,FALSE)+VLOOKUP(A88,'2023_24 vs 2024_25 Detail'!A89:DO493,112,FALSE)+VLOOKUP(A88,'2023_24 vs 2024_25 Detail'!A89:DO493,113,FALSE)+VLOOKUP(A88,'2023_24 vs 2024_25 Detail'!A89:DO493,114,FALSE)+VLOOKUP(A88,'2023_24 vs 2024_25 Detail'!A89:DO493,115,FALSE)+VLOOKUP(A88,'2023_24 vs 2024_25 Detail'!A89:DO493,116,FALSE)+VLOOKUP(A88,'2023_24 vs 2024_25 Detail'!A89:DO493,117,FALSE)</f>
        <v>19487.030609506695</v>
      </c>
      <c r="J88" s="10">
        <f>VLOOKUP($A88,'2023_24 vs 2024_25 Detail'!$A$9:$DP$409,118,FALSE)</f>
        <v>0</v>
      </c>
      <c r="K88" s="10">
        <f>VLOOKUP($A88,'2023_24 vs 2024_25 Detail'!$A$9:$DP$409,119,FALSE)</f>
        <v>13322.91825084726</v>
      </c>
      <c r="L88" s="11">
        <f t="shared" si="3"/>
        <v>21754.948860353907</v>
      </c>
    </row>
    <row r="89" spans="1:12" x14ac:dyDescent="0.35">
      <c r="A89" s="2" t="s">
        <v>261</v>
      </c>
      <c r="B89" s="2" t="s">
        <v>262</v>
      </c>
      <c r="C89" s="2" t="s">
        <v>1286</v>
      </c>
      <c r="D89" s="10">
        <f>VLOOKUP(A89,'2023_24 vs 2024_25 Detail'!$A$9:$DP$409,5,FALSE)</f>
        <v>180</v>
      </c>
      <c r="E89" s="10">
        <f>VLOOKUP(A89,MSAG!$A$2:$D$401,4,FALSE)</f>
        <v>28530</v>
      </c>
      <c r="F89" s="10">
        <f>VLOOKUP($A89,'2023_24 vs 2024_25 Detail'!$A$9:$DP$409,43,FALSE)</f>
        <v>861959.09572121024</v>
      </c>
      <c r="G89" s="10">
        <f t="shared" si="2"/>
        <v>890489.09572121024</v>
      </c>
      <c r="H89" s="10">
        <f>VLOOKUP($A89,'2023_24 vs 2024_25 Detail'!$A$9:$DP$409,82,FALSE)</f>
        <v>910699.67819629319</v>
      </c>
      <c r="I89" s="10">
        <f>VLOOKUP(A89,'2023_24 vs 2024_25 Detail'!A90:DO494,84,FALSE)+VLOOKUP(A89,'2023_24 vs 2024_25 Detail'!A90:DO494,85,FALSE)+VLOOKUP(A89,'2023_24 vs 2024_25 Detail'!A90:DO494,86,FALSE)+VLOOKUP(A89,'2023_24 vs 2024_25 Detail'!A90:DO494,87,FALSE)+VLOOKUP(A89,'2023_24 vs 2024_25 Detail'!A90:DO494,88,FALSE)+VLOOKUP(A89,'2023_24 vs 2024_25 Detail'!A90:DO494,89,FALSE)+VLOOKUP(A89,'2023_24 vs 2024_25 Detail'!A90:DO494,90,FALSE)+VLOOKUP(A89,'2023_24 vs 2024_25 Detail'!A90:DO494,91,FALSE)+VLOOKUP(A89,'2023_24 vs 2024_25 Detail'!A90:DO494,92,FALSE)+VLOOKUP(A89,'2023_24 vs 2024_25 Detail'!A90:DO494,93,FALSE)+VLOOKUP(A89,'2023_24 vs 2024_25 Detail'!A90:DO494,94,FALSE)+VLOOKUP(A89,'2023_24 vs 2024_25 Detail'!A90:DO494,95,FALSE)+VLOOKUP(A89,'2023_24 vs 2024_25 Detail'!A90:DO494,96,FALSE)+VLOOKUP(A89,'2023_24 vs 2024_25 Detail'!A90:DO494,97,FALSE)+VLOOKUP(A89,'2023_24 vs 2024_25 Detail'!A90:DO494,98,FALSE)+VLOOKUP(A89,'2023_24 vs 2024_25 Detail'!A90:DO494,99,FALSE)+VLOOKUP(A89,'2023_24 vs 2024_25 Detail'!A90:DO494,100,FALSE)+VLOOKUP(A89,'2023_24 vs 2024_25 Detail'!A90:DO494,101,FALSE)+VLOOKUP(A89,'2023_24 vs 2024_25 Detail'!A90:DO494,102,FALSE)+VLOOKUP(A89,'2023_24 vs 2024_25 Detail'!A90:DO494,103,FALSE)+VLOOKUP(A89,'2023_24 vs 2024_25 Detail'!A90:DO494,104,FALSE)+VLOOKUP(A89,'2023_24 vs 2024_25 Detail'!A90:DO494,105,FALSE)+VLOOKUP(A89,'2023_24 vs 2024_25 Detail'!A90:DO494,106,FALSE)+VLOOKUP(A89,'2023_24 vs 2024_25 Detail'!A90:DO494,107,FALSE)+VLOOKUP(A89,'2023_24 vs 2024_25 Detail'!A90:DO494,108,FALSE)+VLOOKUP(A89,'2023_24 vs 2024_25 Detail'!A90:DO494,109,FALSE)+VLOOKUP(A89,'2023_24 vs 2024_25 Detail'!A90:DO494,110,FALSE)+VLOOKUP(A89,'2023_24 vs 2024_25 Detail'!A90:DO494,111,FALSE)+VLOOKUP(A89,'2023_24 vs 2024_25 Detail'!A90:DO494,112,FALSE)+VLOOKUP(A89,'2023_24 vs 2024_25 Detail'!A90:DO494,113,FALSE)+VLOOKUP(A89,'2023_24 vs 2024_25 Detail'!A90:DO494,114,FALSE)+VLOOKUP(A89,'2023_24 vs 2024_25 Detail'!A90:DO494,115,FALSE)+VLOOKUP(A89,'2023_24 vs 2024_25 Detail'!A90:DO494,116,FALSE)+VLOOKUP(A89,'2023_24 vs 2024_25 Detail'!A90:DO494,117,FALSE)</f>
        <v>48740.582475082971</v>
      </c>
      <c r="J89" s="10">
        <f>VLOOKUP($A89,'2023_24 vs 2024_25 Detail'!$A$9:$DP$409,118,FALSE)</f>
        <v>0</v>
      </c>
      <c r="K89" s="10">
        <f>VLOOKUP($A89,'2023_24 vs 2024_25 Detail'!$A$9:$DP$409,119,FALSE)</f>
        <v>0</v>
      </c>
      <c r="L89" s="11">
        <f t="shared" si="3"/>
        <v>20210.582475082949</v>
      </c>
    </row>
    <row r="90" spans="1:12" x14ac:dyDescent="0.35">
      <c r="A90" s="2" t="s">
        <v>264</v>
      </c>
      <c r="B90" s="2" t="s">
        <v>265</v>
      </c>
      <c r="C90" s="2" t="s">
        <v>266</v>
      </c>
      <c r="D90" s="10">
        <f>VLOOKUP(A90,'2023_24 vs 2024_25 Detail'!$A$9:$DP$409,5,FALSE)</f>
        <v>297</v>
      </c>
      <c r="E90" s="10">
        <f>VLOOKUP(A90,MSAG!$A$2:$D$401,4,FALSE)</f>
        <v>47757</v>
      </c>
      <c r="F90" s="10">
        <f>VLOOKUP($A90,'2023_24 vs 2024_25 Detail'!$A$9:$DP$409,43,FALSE)</f>
        <v>1350973.1400440186</v>
      </c>
      <c r="G90" s="10">
        <f t="shared" si="2"/>
        <v>1398730.1400440186</v>
      </c>
      <c r="H90" s="10">
        <f>VLOOKUP($A90,'2023_24 vs 2024_25 Detail'!$A$9:$DP$409,82,FALSE)</f>
        <v>1449522.7049243934</v>
      </c>
      <c r="I90" s="10">
        <f>VLOOKUP(A90,'2023_24 vs 2024_25 Detail'!A91:DO495,84,FALSE)+VLOOKUP(A90,'2023_24 vs 2024_25 Detail'!A91:DO495,85,FALSE)+VLOOKUP(A90,'2023_24 vs 2024_25 Detail'!A91:DO495,86,FALSE)+VLOOKUP(A90,'2023_24 vs 2024_25 Detail'!A91:DO495,87,FALSE)+VLOOKUP(A90,'2023_24 vs 2024_25 Detail'!A91:DO495,88,FALSE)+VLOOKUP(A90,'2023_24 vs 2024_25 Detail'!A91:DO495,89,FALSE)+VLOOKUP(A90,'2023_24 vs 2024_25 Detail'!A91:DO495,90,FALSE)+VLOOKUP(A90,'2023_24 vs 2024_25 Detail'!A91:DO495,91,FALSE)+VLOOKUP(A90,'2023_24 vs 2024_25 Detail'!A91:DO495,92,FALSE)+VLOOKUP(A90,'2023_24 vs 2024_25 Detail'!A91:DO495,93,FALSE)+VLOOKUP(A90,'2023_24 vs 2024_25 Detail'!A91:DO495,94,FALSE)+VLOOKUP(A90,'2023_24 vs 2024_25 Detail'!A91:DO495,95,FALSE)+VLOOKUP(A90,'2023_24 vs 2024_25 Detail'!A91:DO495,96,FALSE)+VLOOKUP(A90,'2023_24 vs 2024_25 Detail'!A91:DO495,97,FALSE)+VLOOKUP(A90,'2023_24 vs 2024_25 Detail'!A91:DO495,98,FALSE)+VLOOKUP(A90,'2023_24 vs 2024_25 Detail'!A91:DO495,99,FALSE)+VLOOKUP(A90,'2023_24 vs 2024_25 Detail'!A91:DO495,100,FALSE)+VLOOKUP(A90,'2023_24 vs 2024_25 Detail'!A91:DO495,101,FALSE)+VLOOKUP(A90,'2023_24 vs 2024_25 Detail'!A91:DO495,102,FALSE)+VLOOKUP(A90,'2023_24 vs 2024_25 Detail'!A91:DO495,103,FALSE)+VLOOKUP(A90,'2023_24 vs 2024_25 Detail'!A91:DO495,104,FALSE)+VLOOKUP(A90,'2023_24 vs 2024_25 Detail'!A91:DO495,105,FALSE)+VLOOKUP(A90,'2023_24 vs 2024_25 Detail'!A91:DO495,106,FALSE)+VLOOKUP(A90,'2023_24 vs 2024_25 Detail'!A91:DO495,107,FALSE)+VLOOKUP(A90,'2023_24 vs 2024_25 Detail'!A91:DO495,108,FALSE)+VLOOKUP(A90,'2023_24 vs 2024_25 Detail'!A91:DO495,109,FALSE)+VLOOKUP(A90,'2023_24 vs 2024_25 Detail'!A91:DO495,110,FALSE)+VLOOKUP(A90,'2023_24 vs 2024_25 Detail'!A91:DO495,111,FALSE)+VLOOKUP(A90,'2023_24 vs 2024_25 Detail'!A91:DO495,112,FALSE)+VLOOKUP(A90,'2023_24 vs 2024_25 Detail'!A91:DO495,113,FALSE)+VLOOKUP(A90,'2023_24 vs 2024_25 Detail'!A91:DO495,114,FALSE)+VLOOKUP(A90,'2023_24 vs 2024_25 Detail'!A91:DO495,115,FALSE)+VLOOKUP(A90,'2023_24 vs 2024_25 Detail'!A91:DO495,116,FALSE)+VLOOKUP(A90,'2023_24 vs 2024_25 Detail'!A91:DO495,117,FALSE)</f>
        <v>80444.9875816727</v>
      </c>
      <c r="J90" s="10">
        <f>VLOOKUP($A90,'2023_24 vs 2024_25 Detail'!$A$9:$DP$409,118,FALSE)</f>
        <v>0</v>
      </c>
      <c r="K90" s="10">
        <f>VLOOKUP($A90,'2023_24 vs 2024_25 Detail'!$A$9:$DP$409,119,FALSE)</f>
        <v>18104.577298702116</v>
      </c>
      <c r="L90" s="11">
        <f t="shared" si="3"/>
        <v>50792.564880374819</v>
      </c>
    </row>
    <row r="91" spans="1:12" x14ac:dyDescent="0.35">
      <c r="A91" s="2" t="s">
        <v>267</v>
      </c>
      <c r="B91" s="2" t="s">
        <v>268</v>
      </c>
      <c r="C91" s="2" t="s">
        <v>1287</v>
      </c>
      <c r="D91" s="10">
        <f>VLOOKUP(A91,'2023_24 vs 2024_25 Detail'!$A$9:$DP$409,5,FALSE)</f>
        <v>169</v>
      </c>
      <c r="E91" s="10">
        <f>VLOOKUP(A91,MSAG!$A$2:$D$401,4,FALSE)</f>
        <v>27637</v>
      </c>
      <c r="F91" s="10">
        <f>VLOOKUP($A91,'2023_24 vs 2024_25 Detail'!$A$9:$DP$409,43,FALSE)</f>
        <v>809038.42915997386</v>
      </c>
      <c r="G91" s="10">
        <f t="shared" si="2"/>
        <v>836675.42915997386</v>
      </c>
      <c r="H91" s="10">
        <f>VLOOKUP($A91,'2023_24 vs 2024_25 Detail'!$A$9:$DP$409,82,FALSE)</f>
        <v>864859.91172576149</v>
      </c>
      <c r="I91" s="10">
        <f>VLOOKUP(A91,'2023_24 vs 2024_25 Detail'!A92:DO496,84,FALSE)+VLOOKUP(A91,'2023_24 vs 2024_25 Detail'!A92:DO496,85,FALSE)+VLOOKUP(A91,'2023_24 vs 2024_25 Detail'!A92:DO496,86,FALSE)+VLOOKUP(A91,'2023_24 vs 2024_25 Detail'!A92:DO496,87,FALSE)+VLOOKUP(A91,'2023_24 vs 2024_25 Detail'!A92:DO496,88,FALSE)+VLOOKUP(A91,'2023_24 vs 2024_25 Detail'!A92:DO496,89,FALSE)+VLOOKUP(A91,'2023_24 vs 2024_25 Detail'!A92:DO496,90,FALSE)+VLOOKUP(A91,'2023_24 vs 2024_25 Detail'!A92:DO496,91,FALSE)+VLOOKUP(A91,'2023_24 vs 2024_25 Detail'!A92:DO496,92,FALSE)+VLOOKUP(A91,'2023_24 vs 2024_25 Detail'!A92:DO496,93,FALSE)+VLOOKUP(A91,'2023_24 vs 2024_25 Detail'!A92:DO496,94,FALSE)+VLOOKUP(A91,'2023_24 vs 2024_25 Detail'!A92:DO496,95,FALSE)+VLOOKUP(A91,'2023_24 vs 2024_25 Detail'!A92:DO496,96,FALSE)+VLOOKUP(A91,'2023_24 vs 2024_25 Detail'!A92:DO496,97,FALSE)+VLOOKUP(A91,'2023_24 vs 2024_25 Detail'!A92:DO496,98,FALSE)+VLOOKUP(A91,'2023_24 vs 2024_25 Detail'!A92:DO496,99,FALSE)+VLOOKUP(A91,'2023_24 vs 2024_25 Detail'!A92:DO496,100,FALSE)+VLOOKUP(A91,'2023_24 vs 2024_25 Detail'!A92:DO496,101,FALSE)+VLOOKUP(A91,'2023_24 vs 2024_25 Detail'!A92:DO496,102,FALSE)+VLOOKUP(A91,'2023_24 vs 2024_25 Detail'!A92:DO496,103,FALSE)+VLOOKUP(A91,'2023_24 vs 2024_25 Detail'!A92:DO496,104,FALSE)+VLOOKUP(A91,'2023_24 vs 2024_25 Detail'!A92:DO496,105,FALSE)+VLOOKUP(A91,'2023_24 vs 2024_25 Detail'!A92:DO496,106,FALSE)+VLOOKUP(A91,'2023_24 vs 2024_25 Detail'!A92:DO496,107,FALSE)+VLOOKUP(A91,'2023_24 vs 2024_25 Detail'!A92:DO496,108,FALSE)+VLOOKUP(A91,'2023_24 vs 2024_25 Detail'!A92:DO496,109,FALSE)+VLOOKUP(A91,'2023_24 vs 2024_25 Detail'!A92:DO496,110,FALSE)+VLOOKUP(A91,'2023_24 vs 2024_25 Detail'!A92:DO496,111,FALSE)+VLOOKUP(A91,'2023_24 vs 2024_25 Detail'!A92:DO496,112,FALSE)+VLOOKUP(A91,'2023_24 vs 2024_25 Detail'!A92:DO496,113,FALSE)+VLOOKUP(A91,'2023_24 vs 2024_25 Detail'!A92:DO496,114,FALSE)+VLOOKUP(A91,'2023_24 vs 2024_25 Detail'!A92:DO496,115,FALSE)+VLOOKUP(A91,'2023_24 vs 2024_25 Detail'!A92:DO496,116,FALSE)+VLOOKUP(A91,'2023_24 vs 2024_25 Detail'!A92:DO496,117,FALSE)</f>
        <v>46454.56175007383</v>
      </c>
      <c r="J91" s="10">
        <f>VLOOKUP($A91,'2023_24 vs 2024_25 Detail'!$A$9:$DP$409,118,FALSE)</f>
        <v>0</v>
      </c>
      <c r="K91" s="10">
        <f>VLOOKUP($A91,'2023_24 vs 2024_25 Detail'!$A$9:$DP$409,119,FALSE)</f>
        <v>9366.9208157138546</v>
      </c>
      <c r="L91" s="11">
        <f t="shared" si="3"/>
        <v>28184.482565787621</v>
      </c>
    </row>
    <row r="92" spans="1:12" x14ac:dyDescent="0.35">
      <c r="A92" s="2" t="s">
        <v>270</v>
      </c>
      <c r="B92" s="2" t="s">
        <v>271</v>
      </c>
      <c r="C92" s="2" t="s">
        <v>272</v>
      </c>
      <c r="D92" s="10">
        <f>VLOOKUP(A92,'2023_24 vs 2024_25 Detail'!$A$9:$DP$409,5,FALSE)</f>
        <v>100</v>
      </c>
      <c r="E92" s="10">
        <f>VLOOKUP(A92,MSAG!$A$2:$D$401,4,FALSE)</f>
        <v>18386</v>
      </c>
      <c r="F92" s="10">
        <f>VLOOKUP($A92,'2023_24 vs 2024_25 Detail'!$A$9:$DP$409,43,FALSE)</f>
        <v>519382.68591353222</v>
      </c>
      <c r="G92" s="10">
        <f t="shared" si="2"/>
        <v>537768.68591353227</v>
      </c>
      <c r="H92" s="10">
        <f>VLOOKUP($A92,'2023_24 vs 2024_25 Detail'!$A$9:$DP$409,82,FALSE)</f>
        <v>588563.24504480371</v>
      </c>
      <c r="I92" s="10">
        <f>VLOOKUP(A92,'2023_24 vs 2024_25 Detail'!A93:DO497,84,FALSE)+VLOOKUP(A92,'2023_24 vs 2024_25 Detail'!A93:DO497,85,FALSE)+VLOOKUP(A92,'2023_24 vs 2024_25 Detail'!A93:DO497,86,FALSE)+VLOOKUP(A92,'2023_24 vs 2024_25 Detail'!A93:DO497,87,FALSE)+VLOOKUP(A92,'2023_24 vs 2024_25 Detail'!A93:DO497,88,FALSE)+VLOOKUP(A92,'2023_24 vs 2024_25 Detail'!A93:DO497,89,FALSE)+VLOOKUP(A92,'2023_24 vs 2024_25 Detail'!A93:DO497,90,FALSE)+VLOOKUP(A92,'2023_24 vs 2024_25 Detail'!A93:DO497,91,FALSE)+VLOOKUP(A92,'2023_24 vs 2024_25 Detail'!A93:DO497,92,FALSE)+VLOOKUP(A92,'2023_24 vs 2024_25 Detail'!A93:DO497,93,FALSE)+VLOOKUP(A92,'2023_24 vs 2024_25 Detail'!A93:DO497,94,FALSE)+VLOOKUP(A92,'2023_24 vs 2024_25 Detail'!A93:DO497,95,FALSE)+VLOOKUP(A92,'2023_24 vs 2024_25 Detail'!A93:DO497,96,FALSE)+VLOOKUP(A92,'2023_24 vs 2024_25 Detail'!A93:DO497,97,FALSE)+VLOOKUP(A92,'2023_24 vs 2024_25 Detail'!A93:DO497,98,FALSE)+VLOOKUP(A92,'2023_24 vs 2024_25 Detail'!A93:DO497,99,FALSE)+VLOOKUP(A92,'2023_24 vs 2024_25 Detail'!A93:DO497,100,FALSE)+VLOOKUP(A92,'2023_24 vs 2024_25 Detail'!A93:DO497,101,FALSE)+VLOOKUP(A92,'2023_24 vs 2024_25 Detail'!A93:DO497,102,FALSE)+VLOOKUP(A92,'2023_24 vs 2024_25 Detail'!A93:DO497,103,FALSE)+VLOOKUP(A92,'2023_24 vs 2024_25 Detail'!A93:DO497,104,FALSE)+VLOOKUP(A92,'2023_24 vs 2024_25 Detail'!A93:DO497,105,FALSE)+VLOOKUP(A92,'2023_24 vs 2024_25 Detail'!A93:DO497,106,FALSE)+VLOOKUP(A92,'2023_24 vs 2024_25 Detail'!A93:DO497,107,FALSE)+VLOOKUP(A92,'2023_24 vs 2024_25 Detail'!A93:DO497,108,FALSE)+VLOOKUP(A92,'2023_24 vs 2024_25 Detail'!A93:DO497,109,FALSE)+VLOOKUP(A92,'2023_24 vs 2024_25 Detail'!A93:DO497,110,FALSE)+VLOOKUP(A92,'2023_24 vs 2024_25 Detail'!A93:DO497,111,FALSE)+VLOOKUP(A92,'2023_24 vs 2024_25 Detail'!A93:DO497,112,FALSE)+VLOOKUP(A92,'2023_24 vs 2024_25 Detail'!A93:DO497,113,FALSE)+VLOOKUP(A92,'2023_24 vs 2024_25 Detail'!A93:DO497,114,FALSE)+VLOOKUP(A92,'2023_24 vs 2024_25 Detail'!A93:DO497,115,FALSE)+VLOOKUP(A92,'2023_24 vs 2024_25 Detail'!A93:DO497,116,FALSE)+VLOOKUP(A92,'2023_24 vs 2024_25 Detail'!A93:DO497,117,FALSE)</f>
        <v>30778.186159512803</v>
      </c>
      <c r="J92" s="10">
        <f>VLOOKUP($A92,'2023_24 vs 2024_25 Detail'!$A$9:$DP$409,118,FALSE)</f>
        <v>0</v>
      </c>
      <c r="K92" s="10">
        <f>VLOOKUP($A92,'2023_24 vs 2024_25 Detail'!$A$9:$DP$409,119,FALSE)</f>
        <v>38402.372971758661</v>
      </c>
      <c r="L92" s="11">
        <f t="shared" si="3"/>
        <v>50794.559131271439</v>
      </c>
    </row>
    <row r="93" spans="1:12" x14ac:dyDescent="0.35">
      <c r="A93" s="2" t="s">
        <v>273</v>
      </c>
      <c r="B93" s="2" t="s">
        <v>274</v>
      </c>
      <c r="C93" s="2" t="s">
        <v>1288</v>
      </c>
      <c r="D93" s="10">
        <f>VLOOKUP(A93,'2023_24 vs 2024_25 Detail'!$A$9:$DP$409,5,FALSE)</f>
        <v>55</v>
      </c>
      <c r="E93" s="10">
        <f>VLOOKUP(A93,MSAG!$A$2:$D$401,4,FALSE)</f>
        <v>12095</v>
      </c>
      <c r="F93" s="10">
        <f>VLOOKUP($A93,'2023_24 vs 2024_25 Detail'!$A$9:$DP$409,43,FALSE)</f>
        <v>356050.81681005406</v>
      </c>
      <c r="G93" s="10">
        <f t="shared" si="2"/>
        <v>368145.81681005406</v>
      </c>
      <c r="H93" s="10">
        <f>VLOOKUP($A93,'2023_24 vs 2024_25 Detail'!$A$9:$DP$409,82,FALSE)</f>
        <v>404680.82300870289</v>
      </c>
      <c r="I93" s="10">
        <f>VLOOKUP(A93,'2023_24 vs 2024_25 Detail'!A94:DO498,84,FALSE)+VLOOKUP(A93,'2023_24 vs 2024_25 Detail'!A94:DO498,85,FALSE)+VLOOKUP(A93,'2023_24 vs 2024_25 Detail'!A94:DO498,86,FALSE)+VLOOKUP(A93,'2023_24 vs 2024_25 Detail'!A94:DO498,87,FALSE)+VLOOKUP(A93,'2023_24 vs 2024_25 Detail'!A94:DO498,88,FALSE)+VLOOKUP(A93,'2023_24 vs 2024_25 Detail'!A94:DO498,89,FALSE)+VLOOKUP(A93,'2023_24 vs 2024_25 Detail'!A94:DO498,90,FALSE)+VLOOKUP(A93,'2023_24 vs 2024_25 Detail'!A94:DO498,91,FALSE)+VLOOKUP(A93,'2023_24 vs 2024_25 Detail'!A94:DO498,92,FALSE)+VLOOKUP(A93,'2023_24 vs 2024_25 Detail'!A94:DO498,93,FALSE)+VLOOKUP(A93,'2023_24 vs 2024_25 Detail'!A94:DO498,94,FALSE)+VLOOKUP(A93,'2023_24 vs 2024_25 Detail'!A94:DO498,95,FALSE)+VLOOKUP(A93,'2023_24 vs 2024_25 Detail'!A94:DO498,96,FALSE)+VLOOKUP(A93,'2023_24 vs 2024_25 Detail'!A94:DO498,97,FALSE)+VLOOKUP(A93,'2023_24 vs 2024_25 Detail'!A94:DO498,98,FALSE)+VLOOKUP(A93,'2023_24 vs 2024_25 Detail'!A94:DO498,99,FALSE)+VLOOKUP(A93,'2023_24 vs 2024_25 Detail'!A94:DO498,100,FALSE)+VLOOKUP(A93,'2023_24 vs 2024_25 Detail'!A94:DO498,101,FALSE)+VLOOKUP(A93,'2023_24 vs 2024_25 Detail'!A94:DO498,102,FALSE)+VLOOKUP(A93,'2023_24 vs 2024_25 Detail'!A94:DO498,103,FALSE)+VLOOKUP(A93,'2023_24 vs 2024_25 Detail'!A94:DO498,104,FALSE)+VLOOKUP(A93,'2023_24 vs 2024_25 Detail'!A94:DO498,105,FALSE)+VLOOKUP(A93,'2023_24 vs 2024_25 Detail'!A94:DO498,106,FALSE)+VLOOKUP(A93,'2023_24 vs 2024_25 Detail'!A94:DO498,107,FALSE)+VLOOKUP(A93,'2023_24 vs 2024_25 Detail'!A94:DO498,108,FALSE)+VLOOKUP(A93,'2023_24 vs 2024_25 Detail'!A94:DO498,109,FALSE)+VLOOKUP(A93,'2023_24 vs 2024_25 Detail'!A94:DO498,110,FALSE)+VLOOKUP(A93,'2023_24 vs 2024_25 Detail'!A94:DO498,111,FALSE)+VLOOKUP(A93,'2023_24 vs 2024_25 Detail'!A94:DO498,112,FALSE)+VLOOKUP(A93,'2023_24 vs 2024_25 Detail'!A94:DO498,113,FALSE)+VLOOKUP(A93,'2023_24 vs 2024_25 Detail'!A94:DO498,114,FALSE)+VLOOKUP(A93,'2023_24 vs 2024_25 Detail'!A94:DO498,115,FALSE)+VLOOKUP(A93,'2023_24 vs 2024_25 Detail'!A94:DO498,116,FALSE)+VLOOKUP(A93,'2023_24 vs 2024_25 Detail'!A94:DO498,117,FALSE)</f>
        <v>19983.345153731112</v>
      </c>
      <c r="J93" s="10">
        <f>VLOOKUP($A93,'2023_24 vs 2024_25 Detail'!$A$9:$DP$409,118,FALSE)</f>
        <v>0</v>
      </c>
      <c r="K93" s="10">
        <f>VLOOKUP($A93,'2023_24 vs 2024_25 Detail'!$A$9:$DP$409,119,FALSE)</f>
        <v>28646.661044917735</v>
      </c>
      <c r="L93" s="11">
        <f t="shared" si="3"/>
        <v>36535.006198648829</v>
      </c>
    </row>
    <row r="94" spans="1:12" x14ac:dyDescent="0.35">
      <c r="A94" s="2" t="s">
        <v>276</v>
      </c>
      <c r="B94" s="2" t="s">
        <v>277</v>
      </c>
      <c r="C94" s="2" t="s">
        <v>1289</v>
      </c>
      <c r="D94" s="10">
        <f>VLOOKUP(A94,'2023_24 vs 2024_25 Detail'!$A$9:$DP$409,5,FALSE)</f>
        <v>66</v>
      </c>
      <c r="E94" s="10">
        <f>VLOOKUP(A94,MSAG!$A$2:$D$401,4,FALSE)</f>
        <v>12676</v>
      </c>
      <c r="F94" s="10">
        <f>VLOOKUP($A94,'2023_24 vs 2024_25 Detail'!$A$9:$DP$409,43,FALSE)</f>
        <v>417779.62797915499</v>
      </c>
      <c r="G94" s="10">
        <f t="shared" si="2"/>
        <v>430455.62797915499</v>
      </c>
      <c r="H94" s="10">
        <f>VLOOKUP($A94,'2023_24 vs 2024_25 Detail'!$A$9:$DP$409,82,FALSE)</f>
        <v>456836.02467027848</v>
      </c>
      <c r="I94" s="10">
        <f>VLOOKUP(A94,'2023_24 vs 2024_25 Detail'!A95:DO499,84,FALSE)+VLOOKUP(A94,'2023_24 vs 2024_25 Detail'!A95:DO499,85,FALSE)+VLOOKUP(A94,'2023_24 vs 2024_25 Detail'!A95:DO499,86,FALSE)+VLOOKUP(A94,'2023_24 vs 2024_25 Detail'!A95:DO499,87,FALSE)+VLOOKUP(A94,'2023_24 vs 2024_25 Detail'!A95:DO499,88,FALSE)+VLOOKUP(A94,'2023_24 vs 2024_25 Detail'!A95:DO499,89,FALSE)+VLOOKUP(A94,'2023_24 vs 2024_25 Detail'!A95:DO499,90,FALSE)+VLOOKUP(A94,'2023_24 vs 2024_25 Detail'!A95:DO499,91,FALSE)+VLOOKUP(A94,'2023_24 vs 2024_25 Detail'!A95:DO499,92,FALSE)+VLOOKUP(A94,'2023_24 vs 2024_25 Detail'!A95:DO499,93,FALSE)+VLOOKUP(A94,'2023_24 vs 2024_25 Detail'!A95:DO499,94,FALSE)+VLOOKUP(A94,'2023_24 vs 2024_25 Detail'!A95:DO499,95,FALSE)+VLOOKUP(A94,'2023_24 vs 2024_25 Detail'!A95:DO499,96,FALSE)+VLOOKUP(A94,'2023_24 vs 2024_25 Detail'!A95:DO499,97,FALSE)+VLOOKUP(A94,'2023_24 vs 2024_25 Detail'!A95:DO499,98,FALSE)+VLOOKUP(A94,'2023_24 vs 2024_25 Detail'!A95:DO499,99,FALSE)+VLOOKUP(A94,'2023_24 vs 2024_25 Detail'!A95:DO499,100,FALSE)+VLOOKUP(A94,'2023_24 vs 2024_25 Detail'!A95:DO499,101,FALSE)+VLOOKUP(A94,'2023_24 vs 2024_25 Detail'!A95:DO499,102,FALSE)+VLOOKUP(A94,'2023_24 vs 2024_25 Detail'!A95:DO499,103,FALSE)+VLOOKUP(A94,'2023_24 vs 2024_25 Detail'!A95:DO499,104,FALSE)+VLOOKUP(A94,'2023_24 vs 2024_25 Detail'!A95:DO499,105,FALSE)+VLOOKUP(A94,'2023_24 vs 2024_25 Detail'!A95:DO499,106,FALSE)+VLOOKUP(A94,'2023_24 vs 2024_25 Detail'!A95:DO499,107,FALSE)+VLOOKUP(A94,'2023_24 vs 2024_25 Detail'!A95:DO499,108,FALSE)+VLOOKUP(A94,'2023_24 vs 2024_25 Detail'!A95:DO499,109,FALSE)+VLOOKUP(A94,'2023_24 vs 2024_25 Detail'!A95:DO499,110,FALSE)+VLOOKUP(A94,'2023_24 vs 2024_25 Detail'!A95:DO499,111,FALSE)+VLOOKUP(A94,'2023_24 vs 2024_25 Detail'!A95:DO499,112,FALSE)+VLOOKUP(A94,'2023_24 vs 2024_25 Detail'!A95:DO499,113,FALSE)+VLOOKUP(A94,'2023_24 vs 2024_25 Detail'!A95:DO499,114,FALSE)+VLOOKUP(A94,'2023_24 vs 2024_25 Detail'!A95:DO499,115,FALSE)+VLOOKUP(A94,'2023_24 vs 2024_25 Detail'!A95:DO499,116,FALSE)+VLOOKUP(A94,'2023_24 vs 2024_25 Detail'!A95:DO499,117,FALSE)</f>
        <v>21816.449355992761</v>
      </c>
      <c r="J94" s="10">
        <f>VLOOKUP($A94,'2023_24 vs 2024_25 Detail'!$A$9:$DP$409,118,FALSE)</f>
        <v>0</v>
      </c>
      <c r="K94" s="10">
        <f>VLOOKUP($A94,'2023_24 vs 2024_25 Detail'!$A$9:$DP$409,119,FALSE)</f>
        <v>17239.947335130699</v>
      </c>
      <c r="L94" s="11">
        <f t="shared" si="3"/>
        <v>26380.396691123489</v>
      </c>
    </row>
    <row r="95" spans="1:12" x14ac:dyDescent="0.35">
      <c r="A95" s="2" t="s">
        <v>279</v>
      </c>
      <c r="B95" s="2" t="s">
        <v>280</v>
      </c>
      <c r="C95" s="2" t="s">
        <v>1290</v>
      </c>
      <c r="D95" s="10">
        <f>VLOOKUP(A95,'2023_24 vs 2024_25 Detail'!$A$9:$DP$409,5,FALSE)</f>
        <v>95</v>
      </c>
      <c r="E95" s="10">
        <f>VLOOKUP(A95,MSAG!$A$2:$D$401,4,FALSE)</f>
        <v>17375</v>
      </c>
      <c r="F95" s="10">
        <f>VLOOKUP($A95,'2023_24 vs 2024_25 Detail'!$A$9:$DP$409,43,FALSE)</f>
        <v>489291.62100990937</v>
      </c>
      <c r="G95" s="10">
        <f t="shared" si="2"/>
        <v>506666.62100990937</v>
      </c>
      <c r="H95" s="10">
        <f>VLOOKUP($A95,'2023_24 vs 2024_25 Detail'!$A$9:$DP$409,82,FALSE)</f>
        <v>554397.75996076281</v>
      </c>
      <c r="I95" s="10">
        <f>VLOOKUP(A95,'2023_24 vs 2024_25 Detail'!A96:DO500,84,FALSE)+VLOOKUP(A95,'2023_24 vs 2024_25 Detail'!A96:DO500,85,FALSE)+VLOOKUP(A95,'2023_24 vs 2024_25 Detail'!A96:DO500,86,FALSE)+VLOOKUP(A95,'2023_24 vs 2024_25 Detail'!A96:DO500,87,FALSE)+VLOOKUP(A95,'2023_24 vs 2024_25 Detail'!A96:DO500,88,FALSE)+VLOOKUP(A95,'2023_24 vs 2024_25 Detail'!A96:DO500,89,FALSE)+VLOOKUP(A95,'2023_24 vs 2024_25 Detail'!A96:DO500,90,FALSE)+VLOOKUP(A95,'2023_24 vs 2024_25 Detail'!A96:DO500,91,FALSE)+VLOOKUP(A95,'2023_24 vs 2024_25 Detail'!A96:DO500,92,FALSE)+VLOOKUP(A95,'2023_24 vs 2024_25 Detail'!A96:DO500,93,FALSE)+VLOOKUP(A95,'2023_24 vs 2024_25 Detail'!A96:DO500,94,FALSE)+VLOOKUP(A95,'2023_24 vs 2024_25 Detail'!A96:DO500,95,FALSE)+VLOOKUP(A95,'2023_24 vs 2024_25 Detail'!A96:DO500,96,FALSE)+VLOOKUP(A95,'2023_24 vs 2024_25 Detail'!A96:DO500,97,FALSE)+VLOOKUP(A95,'2023_24 vs 2024_25 Detail'!A96:DO500,98,FALSE)+VLOOKUP(A95,'2023_24 vs 2024_25 Detail'!A96:DO500,99,FALSE)+VLOOKUP(A95,'2023_24 vs 2024_25 Detail'!A96:DO500,100,FALSE)+VLOOKUP(A95,'2023_24 vs 2024_25 Detail'!A96:DO500,101,FALSE)+VLOOKUP(A95,'2023_24 vs 2024_25 Detail'!A96:DO500,102,FALSE)+VLOOKUP(A95,'2023_24 vs 2024_25 Detail'!A96:DO500,103,FALSE)+VLOOKUP(A95,'2023_24 vs 2024_25 Detail'!A96:DO500,104,FALSE)+VLOOKUP(A95,'2023_24 vs 2024_25 Detail'!A96:DO500,105,FALSE)+VLOOKUP(A95,'2023_24 vs 2024_25 Detail'!A96:DO500,106,FALSE)+VLOOKUP(A95,'2023_24 vs 2024_25 Detail'!A96:DO500,107,FALSE)+VLOOKUP(A95,'2023_24 vs 2024_25 Detail'!A96:DO500,108,FALSE)+VLOOKUP(A95,'2023_24 vs 2024_25 Detail'!A96:DO500,109,FALSE)+VLOOKUP(A95,'2023_24 vs 2024_25 Detail'!A96:DO500,110,FALSE)+VLOOKUP(A95,'2023_24 vs 2024_25 Detail'!A96:DO500,111,FALSE)+VLOOKUP(A95,'2023_24 vs 2024_25 Detail'!A96:DO500,112,FALSE)+VLOOKUP(A95,'2023_24 vs 2024_25 Detail'!A96:DO500,113,FALSE)+VLOOKUP(A95,'2023_24 vs 2024_25 Detail'!A96:DO500,114,FALSE)+VLOOKUP(A95,'2023_24 vs 2024_25 Detail'!A96:DO500,115,FALSE)+VLOOKUP(A95,'2023_24 vs 2024_25 Detail'!A96:DO500,116,FALSE)+VLOOKUP(A95,'2023_24 vs 2024_25 Detail'!A96:DO500,117,FALSE)</f>
        <v>29129.529057955682</v>
      </c>
      <c r="J95" s="10">
        <f>VLOOKUP($A95,'2023_24 vs 2024_25 Detail'!$A$9:$DP$409,118,FALSE)</f>
        <v>0</v>
      </c>
      <c r="K95" s="10">
        <f>VLOOKUP($A95,'2023_24 vs 2024_25 Detail'!$A$9:$DP$409,119,FALSE)</f>
        <v>35976.609892897737</v>
      </c>
      <c r="L95" s="11">
        <f t="shared" si="3"/>
        <v>47731.138950853434</v>
      </c>
    </row>
    <row r="96" spans="1:12" x14ac:dyDescent="0.35">
      <c r="A96" s="2" t="s">
        <v>282</v>
      </c>
      <c r="B96" s="2" t="s">
        <v>283</v>
      </c>
      <c r="C96" s="2" t="s">
        <v>284</v>
      </c>
      <c r="D96" s="10">
        <f>VLOOKUP(A96,'2023_24 vs 2024_25 Detail'!$A$9:$DP$409,5,FALSE)</f>
        <v>83</v>
      </c>
      <c r="E96" s="10">
        <f>VLOOKUP(A96,MSAG!$A$2:$D$401,4,FALSE)</f>
        <v>16779</v>
      </c>
      <c r="F96" s="10">
        <f>VLOOKUP($A96,'2023_24 vs 2024_25 Detail'!$A$9:$DP$409,43,FALSE)</f>
        <v>496777.04796835576</v>
      </c>
      <c r="G96" s="10">
        <f t="shared" si="2"/>
        <v>513556.04796835576</v>
      </c>
      <c r="H96" s="10">
        <f>VLOOKUP($A96,'2023_24 vs 2024_25 Detail'!$A$9:$DP$409,82,FALSE)</f>
        <v>529036.99477506895</v>
      </c>
      <c r="I96" s="10">
        <f>VLOOKUP(A96,'2023_24 vs 2024_25 Detail'!A97:DO501,84,FALSE)+VLOOKUP(A96,'2023_24 vs 2024_25 Detail'!A97:DO501,85,FALSE)+VLOOKUP(A96,'2023_24 vs 2024_25 Detail'!A97:DO501,86,FALSE)+VLOOKUP(A96,'2023_24 vs 2024_25 Detail'!A97:DO501,87,FALSE)+VLOOKUP(A96,'2023_24 vs 2024_25 Detail'!A97:DO501,88,FALSE)+VLOOKUP(A96,'2023_24 vs 2024_25 Detail'!A97:DO501,89,FALSE)+VLOOKUP(A96,'2023_24 vs 2024_25 Detail'!A97:DO501,90,FALSE)+VLOOKUP(A96,'2023_24 vs 2024_25 Detail'!A97:DO501,91,FALSE)+VLOOKUP(A96,'2023_24 vs 2024_25 Detail'!A97:DO501,92,FALSE)+VLOOKUP(A96,'2023_24 vs 2024_25 Detail'!A97:DO501,93,FALSE)+VLOOKUP(A96,'2023_24 vs 2024_25 Detail'!A97:DO501,94,FALSE)+VLOOKUP(A96,'2023_24 vs 2024_25 Detail'!A97:DO501,95,FALSE)+VLOOKUP(A96,'2023_24 vs 2024_25 Detail'!A97:DO501,96,FALSE)+VLOOKUP(A96,'2023_24 vs 2024_25 Detail'!A97:DO501,97,FALSE)+VLOOKUP(A96,'2023_24 vs 2024_25 Detail'!A97:DO501,98,FALSE)+VLOOKUP(A96,'2023_24 vs 2024_25 Detail'!A97:DO501,99,FALSE)+VLOOKUP(A96,'2023_24 vs 2024_25 Detail'!A97:DO501,100,FALSE)+VLOOKUP(A96,'2023_24 vs 2024_25 Detail'!A97:DO501,101,FALSE)+VLOOKUP(A96,'2023_24 vs 2024_25 Detail'!A97:DO501,102,FALSE)+VLOOKUP(A96,'2023_24 vs 2024_25 Detail'!A97:DO501,103,FALSE)+VLOOKUP(A96,'2023_24 vs 2024_25 Detail'!A97:DO501,104,FALSE)+VLOOKUP(A96,'2023_24 vs 2024_25 Detail'!A97:DO501,105,FALSE)+VLOOKUP(A96,'2023_24 vs 2024_25 Detail'!A97:DO501,106,FALSE)+VLOOKUP(A96,'2023_24 vs 2024_25 Detail'!A97:DO501,107,FALSE)+VLOOKUP(A96,'2023_24 vs 2024_25 Detail'!A97:DO501,108,FALSE)+VLOOKUP(A96,'2023_24 vs 2024_25 Detail'!A97:DO501,109,FALSE)+VLOOKUP(A96,'2023_24 vs 2024_25 Detail'!A97:DO501,110,FALSE)+VLOOKUP(A96,'2023_24 vs 2024_25 Detail'!A97:DO501,111,FALSE)+VLOOKUP(A96,'2023_24 vs 2024_25 Detail'!A97:DO501,112,FALSE)+VLOOKUP(A96,'2023_24 vs 2024_25 Detail'!A97:DO501,113,FALSE)+VLOOKUP(A96,'2023_24 vs 2024_25 Detail'!A97:DO501,114,FALSE)+VLOOKUP(A96,'2023_24 vs 2024_25 Detail'!A97:DO501,115,FALSE)+VLOOKUP(A96,'2023_24 vs 2024_25 Detail'!A97:DO501,116,FALSE)+VLOOKUP(A96,'2023_24 vs 2024_25 Detail'!A97:DO501,117,FALSE)</f>
        <v>27669.274210122392</v>
      </c>
      <c r="J96" s="10">
        <f>VLOOKUP($A96,'2023_24 vs 2024_25 Detail'!$A$9:$DP$409,118,FALSE)</f>
        <v>0</v>
      </c>
      <c r="K96" s="10">
        <f>VLOOKUP($A96,'2023_24 vs 2024_25 Detail'!$A$9:$DP$409,119,FALSE)</f>
        <v>4590.6725965907908</v>
      </c>
      <c r="L96" s="11">
        <f t="shared" si="3"/>
        <v>15480.946806713182</v>
      </c>
    </row>
    <row r="97" spans="1:12" x14ac:dyDescent="0.35">
      <c r="A97" s="2" t="s">
        <v>285</v>
      </c>
      <c r="B97" s="2" t="s">
        <v>286</v>
      </c>
      <c r="C97" s="2" t="s">
        <v>1291</v>
      </c>
      <c r="D97" s="10">
        <f>VLOOKUP(A97,'2023_24 vs 2024_25 Detail'!$A$9:$DP$409,5,FALSE)</f>
        <v>129</v>
      </c>
      <c r="E97" s="10">
        <f>VLOOKUP(A97,MSAG!$A$2:$D$401,4,FALSE)</f>
        <v>21109</v>
      </c>
      <c r="F97" s="10">
        <f>VLOOKUP($A97,'2023_24 vs 2024_25 Detail'!$A$9:$DP$409,43,FALSE)</f>
        <v>625953.98208001675</v>
      </c>
      <c r="G97" s="10">
        <f t="shared" si="2"/>
        <v>647062.98208001675</v>
      </c>
      <c r="H97" s="10">
        <f>VLOOKUP($A97,'2023_24 vs 2024_25 Detail'!$A$9:$DP$409,82,FALSE)</f>
        <v>664777.15974886459</v>
      </c>
      <c r="I97" s="10">
        <f>VLOOKUP(A97,'2023_24 vs 2024_25 Detail'!A98:DO502,84,FALSE)+VLOOKUP(A97,'2023_24 vs 2024_25 Detail'!A98:DO502,85,FALSE)+VLOOKUP(A97,'2023_24 vs 2024_25 Detail'!A98:DO502,86,FALSE)+VLOOKUP(A97,'2023_24 vs 2024_25 Detail'!A98:DO502,87,FALSE)+VLOOKUP(A97,'2023_24 vs 2024_25 Detail'!A98:DO502,88,FALSE)+VLOOKUP(A97,'2023_24 vs 2024_25 Detail'!A98:DO502,89,FALSE)+VLOOKUP(A97,'2023_24 vs 2024_25 Detail'!A98:DO502,90,FALSE)+VLOOKUP(A97,'2023_24 vs 2024_25 Detail'!A98:DO502,91,FALSE)+VLOOKUP(A97,'2023_24 vs 2024_25 Detail'!A98:DO502,92,FALSE)+VLOOKUP(A97,'2023_24 vs 2024_25 Detail'!A98:DO502,93,FALSE)+VLOOKUP(A97,'2023_24 vs 2024_25 Detail'!A98:DO502,94,FALSE)+VLOOKUP(A97,'2023_24 vs 2024_25 Detail'!A98:DO502,95,FALSE)+VLOOKUP(A97,'2023_24 vs 2024_25 Detail'!A98:DO502,96,FALSE)+VLOOKUP(A97,'2023_24 vs 2024_25 Detail'!A98:DO502,97,FALSE)+VLOOKUP(A97,'2023_24 vs 2024_25 Detail'!A98:DO502,98,FALSE)+VLOOKUP(A97,'2023_24 vs 2024_25 Detail'!A98:DO502,99,FALSE)+VLOOKUP(A97,'2023_24 vs 2024_25 Detail'!A98:DO502,100,FALSE)+VLOOKUP(A97,'2023_24 vs 2024_25 Detail'!A98:DO502,101,FALSE)+VLOOKUP(A97,'2023_24 vs 2024_25 Detail'!A98:DO502,102,FALSE)+VLOOKUP(A97,'2023_24 vs 2024_25 Detail'!A98:DO502,103,FALSE)+VLOOKUP(A97,'2023_24 vs 2024_25 Detail'!A98:DO502,104,FALSE)+VLOOKUP(A97,'2023_24 vs 2024_25 Detail'!A98:DO502,105,FALSE)+VLOOKUP(A97,'2023_24 vs 2024_25 Detail'!A98:DO502,106,FALSE)+VLOOKUP(A97,'2023_24 vs 2024_25 Detail'!A98:DO502,107,FALSE)+VLOOKUP(A97,'2023_24 vs 2024_25 Detail'!A98:DO502,108,FALSE)+VLOOKUP(A97,'2023_24 vs 2024_25 Detail'!A98:DO502,109,FALSE)+VLOOKUP(A97,'2023_24 vs 2024_25 Detail'!A98:DO502,110,FALSE)+VLOOKUP(A97,'2023_24 vs 2024_25 Detail'!A98:DO502,111,FALSE)+VLOOKUP(A97,'2023_24 vs 2024_25 Detail'!A98:DO502,112,FALSE)+VLOOKUP(A97,'2023_24 vs 2024_25 Detail'!A98:DO502,113,FALSE)+VLOOKUP(A97,'2023_24 vs 2024_25 Detail'!A98:DO502,114,FALSE)+VLOOKUP(A97,'2023_24 vs 2024_25 Detail'!A98:DO502,115,FALSE)+VLOOKUP(A97,'2023_24 vs 2024_25 Detail'!A98:DO502,116,FALSE)+VLOOKUP(A97,'2023_24 vs 2024_25 Detail'!A98:DO502,117,FALSE)</f>
        <v>35591.076926468973</v>
      </c>
      <c r="J97" s="10">
        <f>VLOOKUP($A97,'2023_24 vs 2024_25 Detail'!$A$9:$DP$409,118,FALSE)</f>
        <v>0</v>
      </c>
      <c r="K97" s="10">
        <f>VLOOKUP($A97,'2023_24 vs 2024_25 Detail'!$A$9:$DP$409,119,FALSE)</f>
        <v>3232.1007423790279</v>
      </c>
      <c r="L97" s="11">
        <f t="shared" si="3"/>
        <v>17714.177668847842</v>
      </c>
    </row>
    <row r="98" spans="1:12" x14ac:dyDescent="0.35">
      <c r="A98" s="2" t="s">
        <v>288</v>
      </c>
      <c r="B98" s="2" t="s">
        <v>289</v>
      </c>
      <c r="C98" s="2" t="s">
        <v>1292</v>
      </c>
      <c r="D98" s="10">
        <f>VLOOKUP(A98,'2023_24 vs 2024_25 Detail'!$A$9:$DP$409,5,FALSE)</f>
        <v>68</v>
      </c>
      <c r="E98" s="10">
        <f>VLOOKUP(A98,MSAG!$A$2:$D$401,4,FALSE)</f>
        <v>13226</v>
      </c>
      <c r="F98" s="10">
        <f>VLOOKUP($A98,'2023_24 vs 2024_25 Detail'!$A$9:$DP$409,43,FALSE)</f>
        <v>405689.63546041714</v>
      </c>
      <c r="G98" s="10">
        <f t="shared" si="2"/>
        <v>418915.63546041714</v>
      </c>
      <c r="H98" s="10">
        <f>VLOOKUP($A98,'2023_24 vs 2024_25 Detail'!$A$9:$DP$409,82,FALSE)</f>
        <v>450866.22732139571</v>
      </c>
      <c r="I98" s="10">
        <f>VLOOKUP(A98,'2023_24 vs 2024_25 Detail'!A99:DO503,84,FALSE)+VLOOKUP(A98,'2023_24 vs 2024_25 Detail'!A99:DO503,85,FALSE)+VLOOKUP(A98,'2023_24 vs 2024_25 Detail'!A99:DO503,86,FALSE)+VLOOKUP(A98,'2023_24 vs 2024_25 Detail'!A99:DO503,87,FALSE)+VLOOKUP(A98,'2023_24 vs 2024_25 Detail'!A99:DO503,88,FALSE)+VLOOKUP(A98,'2023_24 vs 2024_25 Detail'!A99:DO503,89,FALSE)+VLOOKUP(A98,'2023_24 vs 2024_25 Detail'!A99:DO503,90,FALSE)+VLOOKUP(A98,'2023_24 vs 2024_25 Detail'!A99:DO503,91,FALSE)+VLOOKUP(A98,'2023_24 vs 2024_25 Detail'!A99:DO503,92,FALSE)+VLOOKUP(A98,'2023_24 vs 2024_25 Detail'!A99:DO503,93,FALSE)+VLOOKUP(A98,'2023_24 vs 2024_25 Detail'!A99:DO503,94,FALSE)+VLOOKUP(A98,'2023_24 vs 2024_25 Detail'!A99:DO503,95,FALSE)+VLOOKUP(A98,'2023_24 vs 2024_25 Detail'!A99:DO503,96,FALSE)+VLOOKUP(A98,'2023_24 vs 2024_25 Detail'!A99:DO503,97,FALSE)+VLOOKUP(A98,'2023_24 vs 2024_25 Detail'!A99:DO503,98,FALSE)+VLOOKUP(A98,'2023_24 vs 2024_25 Detail'!A99:DO503,99,FALSE)+VLOOKUP(A98,'2023_24 vs 2024_25 Detail'!A99:DO503,100,FALSE)+VLOOKUP(A98,'2023_24 vs 2024_25 Detail'!A99:DO503,101,FALSE)+VLOOKUP(A98,'2023_24 vs 2024_25 Detail'!A99:DO503,102,FALSE)+VLOOKUP(A98,'2023_24 vs 2024_25 Detail'!A99:DO503,103,FALSE)+VLOOKUP(A98,'2023_24 vs 2024_25 Detail'!A99:DO503,104,FALSE)+VLOOKUP(A98,'2023_24 vs 2024_25 Detail'!A99:DO503,105,FALSE)+VLOOKUP(A98,'2023_24 vs 2024_25 Detail'!A99:DO503,106,FALSE)+VLOOKUP(A98,'2023_24 vs 2024_25 Detail'!A99:DO503,107,FALSE)+VLOOKUP(A98,'2023_24 vs 2024_25 Detail'!A99:DO503,108,FALSE)+VLOOKUP(A98,'2023_24 vs 2024_25 Detail'!A99:DO503,109,FALSE)+VLOOKUP(A98,'2023_24 vs 2024_25 Detail'!A99:DO503,110,FALSE)+VLOOKUP(A98,'2023_24 vs 2024_25 Detail'!A99:DO503,111,FALSE)+VLOOKUP(A98,'2023_24 vs 2024_25 Detail'!A99:DO503,112,FALSE)+VLOOKUP(A98,'2023_24 vs 2024_25 Detail'!A99:DO503,113,FALSE)+VLOOKUP(A98,'2023_24 vs 2024_25 Detail'!A99:DO503,114,FALSE)+VLOOKUP(A98,'2023_24 vs 2024_25 Detail'!A99:DO503,115,FALSE)+VLOOKUP(A98,'2023_24 vs 2024_25 Detail'!A99:DO503,116,FALSE)+VLOOKUP(A98,'2023_24 vs 2024_25 Detail'!A99:DO503,117,FALSE)</f>
        <v>22285.550977309678</v>
      </c>
      <c r="J98" s="10">
        <f>VLOOKUP($A98,'2023_24 vs 2024_25 Detail'!$A$9:$DP$409,118,FALSE)</f>
        <v>0</v>
      </c>
      <c r="K98" s="10">
        <f>VLOOKUP($A98,'2023_24 vs 2024_25 Detail'!$A$9:$DP$409,119,FALSE)</f>
        <v>22891.040883668898</v>
      </c>
      <c r="L98" s="11">
        <f t="shared" si="3"/>
        <v>31950.591860978573</v>
      </c>
    </row>
    <row r="99" spans="1:12" x14ac:dyDescent="0.35">
      <c r="A99" s="2" t="s">
        <v>291</v>
      </c>
      <c r="B99" s="2" t="s">
        <v>1293</v>
      </c>
      <c r="C99" s="2" t="s">
        <v>1294</v>
      </c>
      <c r="D99" s="10">
        <f>VLOOKUP(A99,'2023_24 vs 2024_25 Detail'!$A$9:$DP$409,5,FALSE)</f>
        <v>77</v>
      </c>
      <c r="E99" s="10">
        <f>VLOOKUP(A99,MSAG!$A$2:$D$401,4,FALSE)</f>
        <v>14713</v>
      </c>
      <c r="F99" s="10">
        <f>VLOOKUP($A99,'2023_24 vs 2024_25 Detail'!$A$9:$DP$409,43,FALSE)</f>
        <v>426649.51044395973</v>
      </c>
      <c r="G99" s="10">
        <f t="shared" si="2"/>
        <v>441362.51044395973</v>
      </c>
      <c r="H99" s="10">
        <f>VLOOKUP($A99,'2023_24 vs 2024_25 Detail'!$A$9:$DP$409,82,FALSE)</f>
        <v>511442.75070147699</v>
      </c>
      <c r="I99" s="10">
        <f>VLOOKUP(A99,'2023_24 vs 2024_25 Detail'!A100:DO504,84,FALSE)+VLOOKUP(A99,'2023_24 vs 2024_25 Detail'!A100:DO504,85,FALSE)+VLOOKUP(A99,'2023_24 vs 2024_25 Detail'!A100:DO504,86,FALSE)+VLOOKUP(A99,'2023_24 vs 2024_25 Detail'!A100:DO504,87,FALSE)+VLOOKUP(A99,'2023_24 vs 2024_25 Detail'!A100:DO504,88,FALSE)+VLOOKUP(A99,'2023_24 vs 2024_25 Detail'!A100:DO504,89,FALSE)+VLOOKUP(A99,'2023_24 vs 2024_25 Detail'!A100:DO504,90,FALSE)+VLOOKUP(A99,'2023_24 vs 2024_25 Detail'!A100:DO504,91,FALSE)+VLOOKUP(A99,'2023_24 vs 2024_25 Detail'!A100:DO504,92,FALSE)+VLOOKUP(A99,'2023_24 vs 2024_25 Detail'!A100:DO504,93,FALSE)+VLOOKUP(A99,'2023_24 vs 2024_25 Detail'!A100:DO504,94,FALSE)+VLOOKUP(A99,'2023_24 vs 2024_25 Detail'!A100:DO504,95,FALSE)+VLOOKUP(A99,'2023_24 vs 2024_25 Detail'!A100:DO504,96,FALSE)+VLOOKUP(A99,'2023_24 vs 2024_25 Detail'!A100:DO504,97,FALSE)+VLOOKUP(A99,'2023_24 vs 2024_25 Detail'!A100:DO504,98,FALSE)+VLOOKUP(A99,'2023_24 vs 2024_25 Detail'!A100:DO504,99,FALSE)+VLOOKUP(A99,'2023_24 vs 2024_25 Detail'!A100:DO504,100,FALSE)+VLOOKUP(A99,'2023_24 vs 2024_25 Detail'!A100:DO504,101,FALSE)+VLOOKUP(A99,'2023_24 vs 2024_25 Detail'!A100:DO504,102,FALSE)+VLOOKUP(A99,'2023_24 vs 2024_25 Detail'!A100:DO504,103,FALSE)+VLOOKUP(A99,'2023_24 vs 2024_25 Detail'!A100:DO504,104,FALSE)+VLOOKUP(A99,'2023_24 vs 2024_25 Detail'!A100:DO504,105,FALSE)+VLOOKUP(A99,'2023_24 vs 2024_25 Detail'!A100:DO504,106,FALSE)+VLOOKUP(A99,'2023_24 vs 2024_25 Detail'!A100:DO504,107,FALSE)+VLOOKUP(A99,'2023_24 vs 2024_25 Detail'!A100:DO504,108,FALSE)+VLOOKUP(A99,'2023_24 vs 2024_25 Detail'!A100:DO504,109,FALSE)+VLOOKUP(A99,'2023_24 vs 2024_25 Detail'!A100:DO504,110,FALSE)+VLOOKUP(A99,'2023_24 vs 2024_25 Detail'!A100:DO504,111,FALSE)+VLOOKUP(A99,'2023_24 vs 2024_25 Detail'!A100:DO504,112,FALSE)+VLOOKUP(A99,'2023_24 vs 2024_25 Detail'!A100:DO504,113,FALSE)+VLOOKUP(A99,'2023_24 vs 2024_25 Detail'!A100:DO504,114,FALSE)+VLOOKUP(A99,'2023_24 vs 2024_25 Detail'!A100:DO504,115,FALSE)+VLOOKUP(A99,'2023_24 vs 2024_25 Detail'!A100:DO504,116,FALSE)+VLOOKUP(A99,'2023_24 vs 2024_25 Detail'!A100:DO504,117,FALSE)</f>
        <v>25044.537022016892</v>
      </c>
      <c r="J99" s="10">
        <f>VLOOKUP($A99,'2023_24 vs 2024_25 Detail'!$A$9:$DP$409,118,FALSE)</f>
        <v>0</v>
      </c>
      <c r="K99" s="10">
        <f>VLOOKUP($A99,'2023_24 vs 2024_25 Detail'!$A$9:$DP$409,119,FALSE)</f>
        <v>59748.703235500405</v>
      </c>
      <c r="L99" s="11">
        <f t="shared" si="3"/>
        <v>70080.24025751726</v>
      </c>
    </row>
    <row r="100" spans="1:12" x14ac:dyDescent="0.35">
      <c r="A100" s="2" t="s">
        <v>294</v>
      </c>
      <c r="B100" s="2" t="s">
        <v>295</v>
      </c>
      <c r="C100" s="2" t="s">
        <v>1295</v>
      </c>
      <c r="D100" s="10">
        <f>VLOOKUP(A100,'2023_24 vs 2024_25 Detail'!$A$9:$DP$409,5,FALSE)</f>
        <v>70</v>
      </c>
      <c r="E100" s="10">
        <f>VLOOKUP(A100,MSAG!$A$2:$D$401,4,FALSE)</f>
        <v>14296</v>
      </c>
      <c r="F100" s="10">
        <f>VLOOKUP($A100,'2023_24 vs 2024_25 Detail'!$A$9:$DP$409,43,FALSE)</f>
        <v>449404.30525347975</v>
      </c>
      <c r="G100" s="10">
        <f t="shared" si="2"/>
        <v>463700.30525347975</v>
      </c>
      <c r="H100" s="10">
        <f>VLOOKUP($A100,'2023_24 vs 2024_25 Detail'!$A$9:$DP$409,82,FALSE)</f>
        <v>498782.06761490926</v>
      </c>
      <c r="I100" s="10">
        <f>VLOOKUP(A100,'2023_24 vs 2024_25 Detail'!A101:DO505,84,FALSE)+VLOOKUP(A100,'2023_24 vs 2024_25 Detail'!A101:DO505,85,FALSE)+VLOOKUP(A100,'2023_24 vs 2024_25 Detail'!A101:DO505,86,FALSE)+VLOOKUP(A100,'2023_24 vs 2024_25 Detail'!A101:DO505,87,FALSE)+VLOOKUP(A100,'2023_24 vs 2024_25 Detail'!A101:DO505,88,FALSE)+VLOOKUP(A100,'2023_24 vs 2024_25 Detail'!A101:DO505,89,FALSE)+VLOOKUP(A100,'2023_24 vs 2024_25 Detail'!A101:DO505,90,FALSE)+VLOOKUP(A100,'2023_24 vs 2024_25 Detail'!A101:DO505,91,FALSE)+VLOOKUP(A100,'2023_24 vs 2024_25 Detail'!A101:DO505,92,FALSE)+VLOOKUP(A100,'2023_24 vs 2024_25 Detail'!A101:DO505,93,FALSE)+VLOOKUP(A100,'2023_24 vs 2024_25 Detail'!A101:DO505,94,FALSE)+VLOOKUP(A100,'2023_24 vs 2024_25 Detail'!A101:DO505,95,FALSE)+VLOOKUP(A100,'2023_24 vs 2024_25 Detail'!A101:DO505,96,FALSE)+VLOOKUP(A100,'2023_24 vs 2024_25 Detail'!A101:DO505,97,FALSE)+VLOOKUP(A100,'2023_24 vs 2024_25 Detail'!A101:DO505,98,FALSE)+VLOOKUP(A100,'2023_24 vs 2024_25 Detail'!A101:DO505,99,FALSE)+VLOOKUP(A100,'2023_24 vs 2024_25 Detail'!A101:DO505,100,FALSE)+VLOOKUP(A100,'2023_24 vs 2024_25 Detail'!A101:DO505,101,FALSE)+VLOOKUP(A100,'2023_24 vs 2024_25 Detail'!A101:DO505,102,FALSE)+VLOOKUP(A100,'2023_24 vs 2024_25 Detail'!A101:DO505,103,FALSE)+VLOOKUP(A100,'2023_24 vs 2024_25 Detail'!A101:DO505,104,FALSE)+VLOOKUP(A100,'2023_24 vs 2024_25 Detail'!A101:DO505,105,FALSE)+VLOOKUP(A100,'2023_24 vs 2024_25 Detail'!A101:DO505,106,FALSE)+VLOOKUP(A100,'2023_24 vs 2024_25 Detail'!A101:DO505,107,FALSE)+VLOOKUP(A100,'2023_24 vs 2024_25 Detail'!A101:DO505,108,FALSE)+VLOOKUP(A100,'2023_24 vs 2024_25 Detail'!A101:DO505,109,FALSE)+VLOOKUP(A100,'2023_24 vs 2024_25 Detail'!A101:DO505,110,FALSE)+VLOOKUP(A100,'2023_24 vs 2024_25 Detail'!A101:DO505,111,FALSE)+VLOOKUP(A100,'2023_24 vs 2024_25 Detail'!A101:DO505,112,FALSE)+VLOOKUP(A100,'2023_24 vs 2024_25 Detail'!A101:DO505,113,FALSE)+VLOOKUP(A100,'2023_24 vs 2024_25 Detail'!A101:DO505,114,FALSE)+VLOOKUP(A100,'2023_24 vs 2024_25 Detail'!A101:DO505,115,FALSE)+VLOOKUP(A100,'2023_24 vs 2024_25 Detail'!A101:DO505,116,FALSE)+VLOOKUP(A100,'2023_24 vs 2024_25 Detail'!A101:DO505,117,FALSE)</f>
        <v>24180.071531038273</v>
      </c>
      <c r="J100" s="10">
        <f>VLOOKUP($A100,'2023_24 vs 2024_25 Detail'!$A$9:$DP$409,118,FALSE)</f>
        <v>0</v>
      </c>
      <c r="K100" s="10">
        <f>VLOOKUP($A100,'2023_24 vs 2024_25 Detail'!$A$9:$DP$409,119,FALSE)</f>
        <v>25197.690830391221</v>
      </c>
      <c r="L100" s="11">
        <f t="shared" si="3"/>
        <v>35081.762361429515</v>
      </c>
    </row>
    <row r="101" spans="1:12" x14ac:dyDescent="0.35">
      <c r="A101" s="2" t="s">
        <v>297</v>
      </c>
      <c r="B101" s="2" t="s">
        <v>298</v>
      </c>
      <c r="C101" s="2" t="s">
        <v>1296</v>
      </c>
      <c r="D101" s="10">
        <f>VLOOKUP(A101,'2023_24 vs 2024_25 Detail'!$A$9:$DP$409,5,FALSE)</f>
        <v>153</v>
      </c>
      <c r="E101" s="10">
        <f>VLOOKUP(A101,MSAG!$A$2:$D$401,4,FALSE)</f>
        <v>25941</v>
      </c>
      <c r="F101" s="10">
        <f>VLOOKUP($A101,'2023_24 vs 2024_25 Detail'!$A$9:$DP$409,43,FALSE)</f>
        <v>717073.03666600422</v>
      </c>
      <c r="G101" s="10">
        <f t="shared" si="2"/>
        <v>743014.03666600422</v>
      </c>
      <c r="H101" s="10">
        <f>VLOOKUP($A101,'2023_24 vs 2024_25 Detail'!$A$9:$DP$409,82,FALSE)</f>
        <v>769006.81961942697</v>
      </c>
      <c r="I101" s="10">
        <f>VLOOKUP(A101,'2023_24 vs 2024_25 Detail'!A102:DO506,84,FALSE)+VLOOKUP(A101,'2023_24 vs 2024_25 Detail'!A102:DO506,85,FALSE)+VLOOKUP(A101,'2023_24 vs 2024_25 Detail'!A102:DO506,86,FALSE)+VLOOKUP(A101,'2023_24 vs 2024_25 Detail'!A102:DO506,87,FALSE)+VLOOKUP(A101,'2023_24 vs 2024_25 Detail'!A102:DO506,88,FALSE)+VLOOKUP(A101,'2023_24 vs 2024_25 Detail'!A102:DO506,89,FALSE)+VLOOKUP(A101,'2023_24 vs 2024_25 Detail'!A102:DO506,90,FALSE)+VLOOKUP(A101,'2023_24 vs 2024_25 Detail'!A102:DO506,91,FALSE)+VLOOKUP(A101,'2023_24 vs 2024_25 Detail'!A102:DO506,92,FALSE)+VLOOKUP(A101,'2023_24 vs 2024_25 Detail'!A102:DO506,93,FALSE)+VLOOKUP(A101,'2023_24 vs 2024_25 Detail'!A102:DO506,94,FALSE)+VLOOKUP(A101,'2023_24 vs 2024_25 Detail'!A102:DO506,95,FALSE)+VLOOKUP(A101,'2023_24 vs 2024_25 Detail'!A102:DO506,96,FALSE)+VLOOKUP(A101,'2023_24 vs 2024_25 Detail'!A102:DO506,97,FALSE)+VLOOKUP(A101,'2023_24 vs 2024_25 Detail'!A102:DO506,98,FALSE)+VLOOKUP(A101,'2023_24 vs 2024_25 Detail'!A102:DO506,99,FALSE)+VLOOKUP(A101,'2023_24 vs 2024_25 Detail'!A102:DO506,100,FALSE)+VLOOKUP(A101,'2023_24 vs 2024_25 Detail'!A102:DO506,101,FALSE)+VLOOKUP(A101,'2023_24 vs 2024_25 Detail'!A102:DO506,102,FALSE)+VLOOKUP(A101,'2023_24 vs 2024_25 Detail'!A102:DO506,103,FALSE)+VLOOKUP(A101,'2023_24 vs 2024_25 Detail'!A102:DO506,104,FALSE)+VLOOKUP(A101,'2023_24 vs 2024_25 Detail'!A102:DO506,105,FALSE)+VLOOKUP(A101,'2023_24 vs 2024_25 Detail'!A102:DO506,106,FALSE)+VLOOKUP(A101,'2023_24 vs 2024_25 Detail'!A102:DO506,107,FALSE)+VLOOKUP(A101,'2023_24 vs 2024_25 Detail'!A102:DO506,108,FALSE)+VLOOKUP(A101,'2023_24 vs 2024_25 Detail'!A102:DO506,109,FALSE)+VLOOKUP(A101,'2023_24 vs 2024_25 Detail'!A102:DO506,110,FALSE)+VLOOKUP(A101,'2023_24 vs 2024_25 Detail'!A102:DO506,111,FALSE)+VLOOKUP(A101,'2023_24 vs 2024_25 Detail'!A102:DO506,112,FALSE)+VLOOKUP(A101,'2023_24 vs 2024_25 Detail'!A102:DO506,113,FALSE)+VLOOKUP(A101,'2023_24 vs 2024_25 Detail'!A102:DO506,114,FALSE)+VLOOKUP(A101,'2023_24 vs 2024_25 Detail'!A102:DO506,115,FALSE)+VLOOKUP(A101,'2023_24 vs 2024_25 Detail'!A102:DO506,116,FALSE)+VLOOKUP(A101,'2023_24 vs 2024_25 Detail'!A102:DO506,117,FALSE)</f>
        <v>43081.497200822225</v>
      </c>
      <c r="J101" s="10">
        <f>VLOOKUP($A101,'2023_24 vs 2024_25 Detail'!$A$9:$DP$409,118,FALSE)</f>
        <v>0</v>
      </c>
      <c r="K101" s="10">
        <f>VLOOKUP($A101,'2023_24 vs 2024_25 Detail'!$A$9:$DP$409,119,FALSE)</f>
        <v>8852.28575260051</v>
      </c>
      <c r="L101" s="11">
        <f t="shared" si="3"/>
        <v>25992.782953422749</v>
      </c>
    </row>
    <row r="102" spans="1:12" x14ac:dyDescent="0.35">
      <c r="A102" s="2" t="s">
        <v>300</v>
      </c>
      <c r="B102" s="2" t="s">
        <v>301</v>
      </c>
      <c r="C102" s="2" t="s">
        <v>1297</v>
      </c>
      <c r="D102" s="10">
        <f>VLOOKUP(A102,'2023_24 vs 2024_25 Detail'!$A$9:$DP$409,5,FALSE)</f>
        <v>56</v>
      </c>
      <c r="E102" s="10">
        <f>VLOOKUP(A102,MSAG!$A$2:$D$401,4,FALSE)</f>
        <v>13046</v>
      </c>
      <c r="F102" s="10">
        <f>VLOOKUP($A102,'2023_24 vs 2024_25 Detail'!$A$9:$DP$409,43,FALSE)</f>
        <v>358548.83718844707</v>
      </c>
      <c r="G102" s="10">
        <f t="shared" si="2"/>
        <v>371594.83718844707</v>
      </c>
      <c r="H102" s="10">
        <f>VLOOKUP($A102,'2023_24 vs 2024_25 Detail'!$A$9:$DP$409,82,FALSE)</f>
        <v>425727.58854894224</v>
      </c>
      <c r="I102" s="10">
        <f>VLOOKUP(A102,'2023_24 vs 2024_25 Detail'!A103:DO507,84,FALSE)+VLOOKUP(A102,'2023_24 vs 2024_25 Detail'!A103:DO507,85,FALSE)+VLOOKUP(A102,'2023_24 vs 2024_25 Detail'!A103:DO507,86,FALSE)+VLOOKUP(A102,'2023_24 vs 2024_25 Detail'!A103:DO507,87,FALSE)+VLOOKUP(A102,'2023_24 vs 2024_25 Detail'!A103:DO507,88,FALSE)+VLOOKUP(A102,'2023_24 vs 2024_25 Detail'!A103:DO507,89,FALSE)+VLOOKUP(A102,'2023_24 vs 2024_25 Detail'!A103:DO507,90,FALSE)+VLOOKUP(A102,'2023_24 vs 2024_25 Detail'!A103:DO507,91,FALSE)+VLOOKUP(A102,'2023_24 vs 2024_25 Detail'!A103:DO507,92,FALSE)+VLOOKUP(A102,'2023_24 vs 2024_25 Detail'!A103:DO507,93,FALSE)+VLOOKUP(A102,'2023_24 vs 2024_25 Detail'!A103:DO507,94,FALSE)+VLOOKUP(A102,'2023_24 vs 2024_25 Detail'!A103:DO507,95,FALSE)+VLOOKUP(A102,'2023_24 vs 2024_25 Detail'!A103:DO507,96,FALSE)+VLOOKUP(A102,'2023_24 vs 2024_25 Detail'!A103:DO507,97,FALSE)+VLOOKUP(A102,'2023_24 vs 2024_25 Detail'!A103:DO507,98,FALSE)+VLOOKUP(A102,'2023_24 vs 2024_25 Detail'!A103:DO507,99,FALSE)+VLOOKUP(A102,'2023_24 vs 2024_25 Detail'!A103:DO507,100,FALSE)+VLOOKUP(A102,'2023_24 vs 2024_25 Detail'!A103:DO507,101,FALSE)+VLOOKUP(A102,'2023_24 vs 2024_25 Detail'!A103:DO507,102,FALSE)+VLOOKUP(A102,'2023_24 vs 2024_25 Detail'!A103:DO507,103,FALSE)+VLOOKUP(A102,'2023_24 vs 2024_25 Detail'!A103:DO507,104,FALSE)+VLOOKUP(A102,'2023_24 vs 2024_25 Detail'!A103:DO507,105,FALSE)+VLOOKUP(A102,'2023_24 vs 2024_25 Detail'!A103:DO507,106,FALSE)+VLOOKUP(A102,'2023_24 vs 2024_25 Detail'!A103:DO507,107,FALSE)+VLOOKUP(A102,'2023_24 vs 2024_25 Detail'!A103:DO507,108,FALSE)+VLOOKUP(A102,'2023_24 vs 2024_25 Detail'!A103:DO507,109,FALSE)+VLOOKUP(A102,'2023_24 vs 2024_25 Detail'!A103:DO507,110,FALSE)+VLOOKUP(A102,'2023_24 vs 2024_25 Detail'!A103:DO507,111,FALSE)+VLOOKUP(A102,'2023_24 vs 2024_25 Detail'!A103:DO507,112,FALSE)+VLOOKUP(A102,'2023_24 vs 2024_25 Detail'!A103:DO507,113,FALSE)+VLOOKUP(A102,'2023_24 vs 2024_25 Detail'!A103:DO507,114,FALSE)+VLOOKUP(A102,'2023_24 vs 2024_25 Detail'!A103:DO507,115,FALSE)+VLOOKUP(A102,'2023_24 vs 2024_25 Detail'!A103:DO507,116,FALSE)+VLOOKUP(A102,'2023_24 vs 2024_25 Detail'!A103:DO507,117,FALSE)</f>
        <v>21343.426503115807</v>
      </c>
      <c r="J102" s="10">
        <f>VLOOKUP($A102,'2023_24 vs 2024_25 Detail'!$A$9:$DP$409,118,FALSE)</f>
        <v>0</v>
      </c>
      <c r="K102" s="10">
        <f>VLOOKUP($A102,'2023_24 vs 2024_25 Detail'!$A$9:$DP$409,119,FALSE)</f>
        <v>45835.32485737939</v>
      </c>
      <c r="L102" s="11">
        <f t="shared" si="3"/>
        <v>54132.751360495167</v>
      </c>
    </row>
    <row r="103" spans="1:12" x14ac:dyDescent="0.35">
      <c r="A103" s="2" t="s">
        <v>303</v>
      </c>
      <c r="B103" s="2" t="s">
        <v>304</v>
      </c>
      <c r="C103" s="2" t="s">
        <v>1298</v>
      </c>
      <c r="D103" s="10">
        <f>VLOOKUP(A103,'2023_24 vs 2024_25 Detail'!$A$9:$DP$409,5,FALSE)</f>
        <v>43</v>
      </c>
      <c r="E103" s="10">
        <f>VLOOKUP(A103,MSAG!$A$2:$D$401,4,FALSE)</f>
        <v>10043</v>
      </c>
      <c r="F103" s="10">
        <f>VLOOKUP($A103,'2023_24 vs 2024_25 Detail'!$A$9:$DP$409,43,FALSE)</f>
        <v>334579.21376344352</v>
      </c>
      <c r="G103" s="10">
        <f t="shared" si="2"/>
        <v>344622.21376344352</v>
      </c>
      <c r="H103" s="10">
        <f>VLOOKUP($A103,'2023_24 vs 2024_25 Detail'!$A$9:$DP$409,82,FALSE)</f>
        <v>372375.22111198184</v>
      </c>
      <c r="I103" s="10">
        <f>VLOOKUP(A103,'2023_24 vs 2024_25 Detail'!A104:DO508,84,FALSE)+VLOOKUP(A103,'2023_24 vs 2024_25 Detail'!A104:DO508,85,FALSE)+VLOOKUP(A103,'2023_24 vs 2024_25 Detail'!A104:DO508,86,FALSE)+VLOOKUP(A103,'2023_24 vs 2024_25 Detail'!A104:DO508,87,FALSE)+VLOOKUP(A103,'2023_24 vs 2024_25 Detail'!A104:DO508,88,FALSE)+VLOOKUP(A103,'2023_24 vs 2024_25 Detail'!A104:DO508,89,FALSE)+VLOOKUP(A103,'2023_24 vs 2024_25 Detail'!A104:DO508,90,FALSE)+VLOOKUP(A103,'2023_24 vs 2024_25 Detail'!A104:DO508,91,FALSE)+VLOOKUP(A103,'2023_24 vs 2024_25 Detail'!A104:DO508,92,FALSE)+VLOOKUP(A103,'2023_24 vs 2024_25 Detail'!A104:DO508,93,FALSE)+VLOOKUP(A103,'2023_24 vs 2024_25 Detail'!A104:DO508,94,FALSE)+VLOOKUP(A103,'2023_24 vs 2024_25 Detail'!A104:DO508,95,FALSE)+VLOOKUP(A103,'2023_24 vs 2024_25 Detail'!A104:DO508,96,FALSE)+VLOOKUP(A103,'2023_24 vs 2024_25 Detail'!A104:DO508,97,FALSE)+VLOOKUP(A103,'2023_24 vs 2024_25 Detail'!A104:DO508,98,FALSE)+VLOOKUP(A103,'2023_24 vs 2024_25 Detail'!A104:DO508,99,FALSE)+VLOOKUP(A103,'2023_24 vs 2024_25 Detail'!A104:DO508,100,FALSE)+VLOOKUP(A103,'2023_24 vs 2024_25 Detail'!A104:DO508,101,FALSE)+VLOOKUP(A103,'2023_24 vs 2024_25 Detail'!A104:DO508,102,FALSE)+VLOOKUP(A103,'2023_24 vs 2024_25 Detail'!A104:DO508,103,FALSE)+VLOOKUP(A103,'2023_24 vs 2024_25 Detail'!A104:DO508,104,FALSE)+VLOOKUP(A103,'2023_24 vs 2024_25 Detail'!A104:DO508,105,FALSE)+VLOOKUP(A103,'2023_24 vs 2024_25 Detail'!A104:DO508,106,FALSE)+VLOOKUP(A103,'2023_24 vs 2024_25 Detail'!A104:DO508,107,FALSE)+VLOOKUP(A103,'2023_24 vs 2024_25 Detail'!A104:DO508,108,FALSE)+VLOOKUP(A103,'2023_24 vs 2024_25 Detail'!A104:DO508,109,FALSE)+VLOOKUP(A103,'2023_24 vs 2024_25 Detail'!A104:DO508,110,FALSE)+VLOOKUP(A103,'2023_24 vs 2024_25 Detail'!A104:DO508,111,FALSE)+VLOOKUP(A103,'2023_24 vs 2024_25 Detail'!A104:DO508,112,FALSE)+VLOOKUP(A103,'2023_24 vs 2024_25 Detail'!A104:DO508,113,FALSE)+VLOOKUP(A103,'2023_24 vs 2024_25 Detail'!A104:DO508,114,FALSE)+VLOOKUP(A103,'2023_24 vs 2024_25 Detail'!A104:DO508,115,FALSE)+VLOOKUP(A103,'2023_24 vs 2024_25 Detail'!A104:DO508,116,FALSE)+VLOOKUP(A103,'2023_24 vs 2024_25 Detail'!A104:DO508,117,FALSE)</f>
        <v>17015.067484670333</v>
      </c>
      <c r="J103" s="10">
        <f>VLOOKUP($A103,'2023_24 vs 2024_25 Detail'!$A$9:$DP$409,118,FALSE)</f>
        <v>0</v>
      </c>
      <c r="K103" s="10">
        <f>VLOOKUP($A103,'2023_24 vs 2024_25 Detail'!$A$9:$DP$409,119,FALSE)</f>
        <v>20780.939863867923</v>
      </c>
      <c r="L103" s="11">
        <f t="shared" si="3"/>
        <v>27753.007348538318</v>
      </c>
    </row>
    <row r="104" spans="1:12" x14ac:dyDescent="0.35">
      <c r="A104" s="2" t="s">
        <v>306</v>
      </c>
      <c r="B104" s="2" t="s">
        <v>307</v>
      </c>
      <c r="C104" s="2" t="s">
        <v>308</v>
      </c>
      <c r="D104" s="10">
        <f>VLOOKUP(A104,'2023_24 vs 2024_25 Detail'!$A$9:$DP$409,5,FALSE)</f>
        <v>54</v>
      </c>
      <c r="E104" s="10">
        <f>VLOOKUP(A104,MSAG!$A$2:$D$401,4,FALSE)</f>
        <v>11976</v>
      </c>
      <c r="F104" s="10">
        <f>VLOOKUP($A104,'2023_24 vs 2024_25 Detail'!$A$9:$DP$409,43,FALSE)</f>
        <v>361330.49990549666</v>
      </c>
      <c r="G104" s="10">
        <f t="shared" si="2"/>
        <v>373306.49990549666</v>
      </c>
      <c r="H104" s="10">
        <f>VLOOKUP($A104,'2023_24 vs 2024_25 Detail'!$A$9:$DP$409,82,FALSE)</f>
        <v>433407.81533579371</v>
      </c>
      <c r="I104" s="10">
        <f>VLOOKUP(A104,'2023_24 vs 2024_25 Detail'!A105:DO509,84,FALSE)+VLOOKUP(A104,'2023_24 vs 2024_25 Detail'!A105:DO509,85,FALSE)+VLOOKUP(A104,'2023_24 vs 2024_25 Detail'!A105:DO509,86,FALSE)+VLOOKUP(A104,'2023_24 vs 2024_25 Detail'!A105:DO509,87,FALSE)+VLOOKUP(A104,'2023_24 vs 2024_25 Detail'!A105:DO509,88,FALSE)+VLOOKUP(A104,'2023_24 vs 2024_25 Detail'!A105:DO509,89,FALSE)+VLOOKUP(A104,'2023_24 vs 2024_25 Detail'!A105:DO509,90,FALSE)+VLOOKUP(A104,'2023_24 vs 2024_25 Detail'!A105:DO509,91,FALSE)+VLOOKUP(A104,'2023_24 vs 2024_25 Detail'!A105:DO509,92,FALSE)+VLOOKUP(A104,'2023_24 vs 2024_25 Detail'!A105:DO509,93,FALSE)+VLOOKUP(A104,'2023_24 vs 2024_25 Detail'!A105:DO509,94,FALSE)+VLOOKUP(A104,'2023_24 vs 2024_25 Detail'!A105:DO509,95,FALSE)+VLOOKUP(A104,'2023_24 vs 2024_25 Detail'!A105:DO509,96,FALSE)+VLOOKUP(A104,'2023_24 vs 2024_25 Detail'!A105:DO509,97,FALSE)+VLOOKUP(A104,'2023_24 vs 2024_25 Detail'!A105:DO509,98,FALSE)+VLOOKUP(A104,'2023_24 vs 2024_25 Detail'!A105:DO509,99,FALSE)+VLOOKUP(A104,'2023_24 vs 2024_25 Detail'!A105:DO509,100,FALSE)+VLOOKUP(A104,'2023_24 vs 2024_25 Detail'!A105:DO509,101,FALSE)+VLOOKUP(A104,'2023_24 vs 2024_25 Detail'!A105:DO509,102,FALSE)+VLOOKUP(A104,'2023_24 vs 2024_25 Detail'!A105:DO509,103,FALSE)+VLOOKUP(A104,'2023_24 vs 2024_25 Detail'!A105:DO509,104,FALSE)+VLOOKUP(A104,'2023_24 vs 2024_25 Detail'!A105:DO509,105,FALSE)+VLOOKUP(A104,'2023_24 vs 2024_25 Detail'!A105:DO509,106,FALSE)+VLOOKUP(A104,'2023_24 vs 2024_25 Detail'!A105:DO509,107,FALSE)+VLOOKUP(A104,'2023_24 vs 2024_25 Detail'!A105:DO509,108,FALSE)+VLOOKUP(A104,'2023_24 vs 2024_25 Detail'!A105:DO509,109,FALSE)+VLOOKUP(A104,'2023_24 vs 2024_25 Detail'!A105:DO509,110,FALSE)+VLOOKUP(A104,'2023_24 vs 2024_25 Detail'!A105:DO509,111,FALSE)+VLOOKUP(A104,'2023_24 vs 2024_25 Detail'!A105:DO509,112,FALSE)+VLOOKUP(A104,'2023_24 vs 2024_25 Detail'!A105:DO509,113,FALSE)+VLOOKUP(A104,'2023_24 vs 2024_25 Detail'!A105:DO509,114,FALSE)+VLOOKUP(A104,'2023_24 vs 2024_25 Detail'!A105:DO509,115,FALSE)+VLOOKUP(A104,'2023_24 vs 2024_25 Detail'!A105:DO509,116,FALSE)+VLOOKUP(A104,'2023_24 vs 2024_25 Detail'!A105:DO509,117,FALSE)</f>
        <v>20229.543907222265</v>
      </c>
      <c r="J104" s="10">
        <f>VLOOKUP($A104,'2023_24 vs 2024_25 Detail'!$A$9:$DP$409,118,FALSE)</f>
        <v>0</v>
      </c>
      <c r="K104" s="10">
        <f>VLOOKUP($A104,'2023_24 vs 2024_25 Detail'!$A$9:$DP$409,119,FALSE)</f>
        <v>51847.771523074764</v>
      </c>
      <c r="L104" s="11">
        <f t="shared" si="3"/>
        <v>60101.315430297051</v>
      </c>
    </row>
    <row r="105" spans="1:12" x14ac:dyDescent="0.35">
      <c r="A105" s="2" t="s">
        <v>309</v>
      </c>
      <c r="B105" s="2" t="s">
        <v>310</v>
      </c>
      <c r="C105" s="2" t="s">
        <v>311</v>
      </c>
      <c r="D105" s="10">
        <f>VLOOKUP(A105,'2023_24 vs 2024_25 Detail'!$A$9:$DP$409,5,FALSE)</f>
        <v>183</v>
      </c>
      <c r="E105" s="10">
        <f>VLOOKUP(A105,MSAG!$A$2:$D$401,4,FALSE)</f>
        <v>28055</v>
      </c>
      <c r="F105" s="10">
        <f>VLOOKUP($A105,'2023_24 vs 2024_25 Detail'!$A$9:$DP$409,43,FALSE)</f>
        <v>835099.82211538462</v>
      </c>
      <c r="G105" s="10">
        <f t="shared" si="2"/>
        <v>863154.82211538462</v>
      </c>
      <c r="H105" s="10">
        <f>VLOOKUP($A105,'2023_24 vs 2024_25 Detail'!$A$9:$DP$409,82,FALSE)</f>
        <v>882865.91684571211</v>
      </c>
      <c r="I105" s="10">
        <f>VLOOKUP(A105,'2023_24 vs 2024_25 Detail'!A106:DO510,84,FALSE)+VLOOKUP(A105,'2023_24 vs 2024_25 Detail'!A106:DO510,85,FALSE)+VLOOKUP(A105,'2023_24 vs 2024_25 Detail'!A106:DO510,86,FALSE)+VLOOKUP(A105,'2023_24 vs 2024_25 Detail'!A106:DO510,87,FALSE)+VLOOKUP(A105,'2023_24 vs 2024_25 Detail'!A106:DO510,88,FALSE)+VLOOKUP(A105,'2023_24 vs 2024_25 Detail'!A106:DO510,89,FALSE)+VLOOKUP(A105,'2023_24 vs 2024_25 Detail'!A106:DO510,90,FALSE)+VLOOKUP(A105,'2023_24 vs 2024_25 Detail'!A106:DO510,91,FALSE)+VLOOKUP(A105,'2023_24 vs 2024_25 Detail'!A106:DO510,92,FALSE)+VLOOKUP(A105,'2023_24 vs 2024_25 Detail'!A106:DO510,93,FALSE)+VLOOKUP(A105,'2023_24 vs 2024_25 Detail'!A106:DO510,94,FALSE)+VLOOKUP(A105,'2023_24 vs 2024_25 Detail'!A106:DO510,95,FALSE)+VLOOKUP(A105,'2023_24 vs 2024_25 Detail'!A106:DO510,96,FALSE)+VLOOKUP(A105,'2023_24 vs 2024_25 Detail'!A106:DO510,97,FALSE)+VLOOKUP(A105,'2023_24 vs 2024_25 Detail'!A106:DO510,98,FALSE)+VLOOKUP(A105,'2023_24 vs 2024_25 Detail'!A106:DO510,99,FALSE)+VLOOKUP(A105,'2023_24 vs 2024_25 Detail'!A106:DO510,100,FALSE)+VLOOKUP(A105,'2023_24 vs 2024_25 Detail'!A106:DO510,101,FALSE)+VLOOKUP(A105,'2023_24 vs 2024_25 Detail'!A106:DO510,102,FALSE)+VLOOKUP(A105,'2023_24 vs 2024_25 Detail'!A106:DO510,103,FALSE)+VLOOKUP(A105,'2023_24 vs 2024_25 Detail'!A106:DO510,104,FALSE)+VLOOKUP(A105,'2023_24 vs 2024_25 Detail'!A106:DO510,105,FALSE)+VLOOKUP(A105,'2023_24 vs 2024_25 Detail'!A106:DO510,106,FALSE)+VLOOKUP(A105,'2023_24 vs 2024_25 Detail'!A106:DO510,107,FALSE)+VLOOKUP(A105,'2023_24 vs 2024_25 Detail'!A106:DO510,108,FALSE)+VLOOKUP(A105,'2023_24 vs 2024_25 Detail'!A106:DO510,109,FALSE)+VLOOKUP(A105,'2023_24 vs 2024_25 Detail'!A106:DO510,110,FALSE)+VLOOKUP(A105,'2023_24 vs 2024_25 Detail'!A106:DO510,111,FALSE)+VLOOKUP(A105,'2023_24 vs 2024_25 Detail'!A106:DO510,112,FALSE)+VLOOKUP(A105,'2023_24 vs 2024_25 Detail'!A106:DO510,113,FALSE)+VLOOKUP(A105,'2023_24 vs 2024_25 Detail'!A106:DO510,114,FALSE)+VLOOKUP(A105,'2023_24 vs 2024_25 Detail'!A106:DO510,115,FALSE)+VLOOKUP(A105,'2023_24 vs 2024_25 Detail'!A106:DO510,116,FALSE)+VLOOKUP(A105,'2023_24 vs 2024_25 Detail'!A106:DO510,117,FALSE)</f>
        <v>47766.094730327539</v>
      </c>
      <c r="J105" s="10">
        <f>VLOOKUP($A105,'2023_24 vs 2024_25 Detail'!$A$9:$DP$409,118,FALSE)</f>
        <v>0</v>
      </c>
      <c r="K105" s="10">
        <f>VLOOKUP($A105,'2023_24 vs 2024_25 Detail'!$A$9:$DP$409,119,FALSE)</f>
        <v>0</v>
      </c>
      <c r="L105" s="11">
        <f t="shared" si="3"/>
        <v>19711.094730327488</v>
      </c>
    </row>
    <row r="106" spans="1:12" x14ac:dyDescent="0.35">
      <c r="A106" s="2" t="s">
        <v>312</v>
      </c>
      <c r="B106" s="2" t="s">
        <v>313</v>
      </c>
      <c r="C106" s="2" t="s">
        <v>1299</v>
      </c>
      <c r="D106" s="10">
        <f>VLOOKUP(A106,'2023_24 vs 2024_25 Detail'!$A$9:$DP$409,5,FALSE)</f>
        <v>66</v>
      </c>
      <c r="E106" s="10">
        <f>VLOOKUP(A106,MSAG!$A$2:$D$401,4,FALSE)</f>
        <v>13716</v>
      </c>
      <c r="F106" s="10">
        <f>VLOOKUP($A106,'2023_24 vs 2024_25 Detail'!$A$9:$DP$409,43,FALSE)</f>
        <v>404383.14502807771</v>
      </c>
      <c r="G106" s="10">
        <f t="shared" si="2"/>
        <v>418099.14502807771</v>
      </c>
      <c r="H106" s="10">
        <f>VLOOKUP($A106,'2023_24 vs 2024_25 Detail'!$A$9:$DP$409,82,FALSE)</f>
        <v>475261.84463444311</v>
      </c>
      <c r="I106" s="10">
        <f>VLOOKUP(A106,'2023_24 vs 2024_25 Detail'!A107:DO511,84,FALSE)+VLOOKUP(A106,'2023_24 vs 2024_25 Detail'!A107:DO511,85,FALSE)+VLOOKUP(A106,'2023_24 vs 2024_25 Detail'!A107:DO511,86,FALSE)+VLOOKUP(A106,'2023_24 vs 2024_25 Detail'!A107:DO511,87,FALSE)+VLOOKUP(A106,'2023_24 vs 2024_25 Detail'!A107:DO511,88,FALSE)+VLOOKUP(A106,'2023_24 vs 2024_25 Detail'!A107:DO511,89,FALSE)+VLOOKUP(A106,'2023_24 vs 2024_25 Detail'!A107:DO511,90,FALSE)+VLOOKUP(A106,'2023_24 vs 2024_25 Detail'!A107:DO511,91,FALSE)+VLOOKUP(A106,'2023_24 vs 2024_25 Detail'!A107:DO511,92,FALSE)+VLOOKUP(A106,'2023_24 vs 2024_25 Detail'!A107:DO511,93,FALSE)+VLOOKUP(A106,'2023_24 vs 2024_25 Detail'!A107:DO511,94,FALSE)+VLOOKUP(A106,'2023_24 vs 2024_25 Detail'!A107:DO511,95,FALSE)+VLOOKUP(A106,'2023_24 vs 2024_25 Detail'!A107:DO511,96,FALSE)+VLOOKUP(A106,'2023_24 vs 2024_25 Detail'!A107:DO511,97,FALSE)+VLOOKUP(A106,'2023_24 vs 2024_25 Detail'!A107:DO511,98,FALSE)+VLOOKUP(A106,'2023_24 vs 2024_25 Detail'!A107:DO511,99,FALSE)+VLOOKUP(A106,'2023_24 vs 2024_25 Detail'!A107:DO511,100,FALSE)+VLOOKUP(A106,'2023_24 vs 2024_25 Detail'!A107:DO511,101,FALSE)+VLOOKUP(A106,'2023_24 vs 2024_25 Detail'!A107:DO511,102,FALSE)+VLOOKUP(A106,'2023_24 vs 2024_25 Detail'!A107:DO511,103,FALSE)+VLOOKUP(A106,'2023_24 vs 2024_25 Detail'!A107:DO511,104,FALSE)+VLOOKUP(A106,'2023_24 vs 2024_25 Detail'!A107:DO511,105,FALSE)+VLOOKUP(A106,'2023_24 vs 2024_25 Detail'!A107:DO511,106,FALSE)+VLOOKUP(A106,'2023_24 vs 2024_25 Detail'!A107:DO511,107,FALSE)+VLOOKUP(A106,'2023_24 vs 2024_25 Detail'!A107:DO511,108,FALSE)+VLOOKUP(A106,'2023_24 vs 2024_25 Detail'!A107:DO511,109,FALSE)+VLOOKUP(A106,'2023_24 vs 2024_25 Detail'!A107:DO511,110,FALSE)+VLOOKUP(A106,'2023_24 vs 2024_25 Detail'!A107:DO511,111,FALSE)+VLOOKUP(A106,'2023_24 vs 2024_25 Detail'!A107:DO511,112,FALSE)+VLOOKUP(A106,'2023_24 vs 2024_25 Detail'!A107:DO511,113,FALSE)+VLOOKUP(A106,'2023_24 vs 2024_25 Detail'!A107:DO511,114,FALSE)+VLOOKUP(A106,'2023_24 vs 2024_25 Detail'!A107:DO511,115,FALSE)+VLOOKUP(A106,'2023_24 vs 2024_25 Detail'!A107:DO511,116,FALSE)+VLOOKUP(A106,'2023_24 vs 2024_25 Detail'!A107:DO511,117,FALSE)</f>
        <v>23045.274295460073</v>
      </c>
      <c r="J106" s="10">
        <f>VLOOKUP($A106,'2023_24 vs 2024_25 Detail'!$A$9:$DP$409,118,FALSE)</f>
        <v>0</v>
      </c>
      <c r="K106" s="10">
        <f>VLOOKUP($A106,'2023_24 vs 2024_25 Detail'!$A$9:$DP$409,119,FALSE)</f>
        <v>47833.425310905346</v>
      </c>
      <c r="L106" s="11">
        <f t="shared" si="3"/>
        <v>57162.699606365408</v>
      </c>
    </row>
    <row r="107" spans="1:12" x14ac:dyDescent="0.35">
      <c r="A107" s="2" t="s">
        <v>315</v>
      </c>
      <c r="B107" s="2" t="s">
        <v>316</v>
      </c>
      <c r="C107" s="2" t="s">
        <v>1300</v>
      </c>
      <c r="D107" s="10">
        <f>VLOOKUP(A107,'2023_24 vs 2024_25 Detail'!$A$9:$DP$409,5,FALSE)</f>
        <v>151</v>
      </c>
      <c r="E107" s="10">
        <f>VLOOKUP(A107,MSAG!$A$2:$D$401,4,FALSE)</f>
        <v>25911</v>
      </c>
      <c r="F107" s="10">
        <f>VLOOKUP($A107,'2023_24 vs 2024_25 Detail'!$A$9:$DP$409,43,FALSE)</f>
        <v>747468.55987475638</v>
      </c>
      <c r="G107" s="10">
        <f t="shared" si="2"/>
        <v>773379.55987475638</v>
      </c>
      <c r="H107" s="10">
        <f>VLOOKUP($A107,'2023_24 vs 2024_25 Detail'!$A$9:$DP$409,82,FALSE)</f>
        <v>796489.03281694558</v>
      </c>
      <c r="I107" s="10">
        <f>VLOOKUP(A107,'2023_24 vs 2024_25 Detail'!A108:DO512,84,FALSE)+VLOOKUP(A107,'2023_24 vs 2024_25 Detail'!A108:DO512,85,FALSE)+VLOOKUP(A107,'2023_24 vs 2024_25 Detail'!A108:DO512,86,FALSE)+VLOOKUP(A107,'2023_24 vs 2024_25 Detail'!A108:DO512,87,FALSE)+VLOOKUP(A107,'2023_24 vs 2024_25 Detail'!A108:DO512,88,FALSE)+VLOOKUP(A107,'2023_24 vs 2024_25 Detail'!A108:DO512,89,FALSE)+VLOOKUP(A107,'2023_24 vs 2024_25 Detail'!A108:DO512,90,FALSE)+VLOOKUP(A107,'2023_24 vs 2024_25 Detail'!A108:DO512,91,FALSE)+VLOOKUP(A107,'2023_24 vs 2024_25 Detail'!A108:DO512,92,FALSE)+VLOOKUP(A107,'2023_24 vs 2024_25 Detail'!A108:DO512,93,FALSE)+VLOOKUP(A107,'2023_24 vs 2024_25 Detail'!A108:DO512,94,FALSE)+VLOOKUP(A107,'2023_24 vs 2024_25 Detail'!A108:DO512,95,FALSE)+VLOOKUP(A107,'2023_24 vs 2024_25 Detail'!A108:DO512,96,FALSE)+VLOOKUP(A107,'2023_24 vs 2024_25 Detail'!A108:DO512,97,FALSE)+VLOOKUP(A107,'2023_24 vs 2024_25 Detail'!A108:DO512,98,FALSE)+VLOOKUP(A107,'2023_24 vs 2024_25 Detail'!A108:DO512,99,FALSE)+VLOOKUP(A107,'2023_24 vs 2024_25 Detail'!A108:DO512,100,FALSE)+VLOOKUP(A107,'2023_24 vs 2024_25 Detail'!A108:DO512,101,FALSE)+VLOOKUP(A107,'2023_24 vs 2024_25 Detail'!A108:DO512,102,FALSE)+VLOOKUP(A107,'2023_24 vs 2024_25 Detail'!A108:DO512,103,FALSE)+VLOOKUP(A107,'2023_24 vs 2024_25 Detail'!A108:DO512,104,FALSE)+VLOOKUP(A107,'2023_24 vs 2024_25 Detail'!A108:DO512,105,FALSE)+VLOOKUP(A107,'2023_24 vs 2024_25 Detail'!A108:DO512,106,FALSE)+VLOOKUP(A107,'2023_24 vs 2024_25 Detail'!A108:DO512,107,FALSE)+VLOOKUP(A107,'2023_24 vs 2024_25 Detail'!A108:DO512,108,FALSE)+VLOOKUP(A107,'2023_24 vs 2024_25 Detail'!A108:DO512,109,FALSE)+VLOOKUP(A107,'2023_24 vs 2024_25 Detail'!A108:DO512,110,FALSE)+VLOOKUP(A107,'2023_24 vs 2024_25 Detail'!A108:DO512,111,FALSE)+VLOOKUP(A107,'2023_24 vs 2024_25 Detail'!A108:DO512,112,FALSE)+VLOOKUP(A107,'2023_24 vs 2024_25 Detail'!A108:DO512,113,FALSE)+VLOOKUP(A107,'2023_24 vs 2024_25 Detail'!A108:DO512,114,FALSE)+VLOOKUP(A107,'2023_24 vs 2024_25 Detail'!A108:DO512,115,FALSE)+VLOOKUP(A107,'2023_24 vs 2024_25 Detail'!A108:DO512,116,FALSE)+VLOOKUP(A107,'2023_24 vs 2024_25 Detail'!A108:DO512,117,FALSE)</f>
        <v>43128.421780025041</v>
      </c>
      <c r="J107" s="10">
        <f>VLOOKUP($A107,'2023_24 vs 2024_25 Detail'!$A$9:$DP$409,118,FALSE)</f>
        <v>0</v>
      </c>
      <c r="K107" s="10">
        <f>VLOOKUP($A107,'2023_24 vs 2024_25 Detail'!$A$9:$DP$409,119,FALSE)</f>
        <v>5892.0511621641772</v>
      </c>
      <c r="L107" s="11">
        <f t="shared" si="3"/>
        <v>23109.472942189197</v>
      </c>
    </row>
    <row r="108" spans="1:12" x14ac:dyDescent="0.35">
      <c r="A108" s="2" t="s">
        <v>318</v>
      </c>
      <c r="B108" s="2" t="s">
        <v>319</v>
      </c>
      <c r="C108" s="2" t="s">
        <v>1301</v>
      </c>
      <c r="D108" s="10">
        <f>VLOOKUP(A108,'2023_24 vs 2024_25 Detail'!$A$9:$DP$409,5,FALSE)</f>
        <v>70</v>
      </c>
      <c r="E108" s="10">
        <f>VLOOKUP(A108,MSAG!$A$2:$D$401,4,FALSE)</f>
        <v>14504</v>
      </c>
      <c r="F108" s="10">
        <f>VLOOKUP($A108,'2023_24 vs 2024_25 Detail'!$A$9:$DP$409,43,FALSE)</f>
        <v>446519.38426777633</v>
      </c>
      <c r="G108" s="10">
        <f t="shared" si="2"/>
        <v>461023.38426777633</v>
      </c>
      <c r="H108" s="10">
        <f>VLOOKUP($A108,'2023_24 vs 2024_25 Detail'!$A$9:$DP$409,82,FALSE)</f>
        <v>501430.76741134853</v>
      </c>
      <c r="I108" s="10">
        <f>VLOOKUP(A108,'2023_24 vs 2024_25 Detail'!A109:DO513,84,FALSE)+VLOOKUP(A108,'2023_24 vs 2024_25 Detail'!A109:DO513,85,FALSE)+VLOOKUP(A108,'2023_24 vs 2024_25 Detail'!A109:DO513,86,FALSE)+VLOOKUP(A108,'2023_24 vs 2024_25 Detail'!A109:DO513,87,FALSE)+VLOOKUP(A108,'2023_24 vs 2024_25 Detail'!A109:DO513,88,FALSE)+VLOOKUP(A108,'2023_24 vs 2024_25 Detail'!A109:DO513,89,FALSE)+VLOOKUP(A108,'2023_24 vs 2024_25 Detail'!A109:DO513,90,FALSE)+VLOOKUP(A108,'2023_24 vs 2024_25 Detail'!A109:DO513,91,FALSE)+VLOOKUP(A108,'2023_24 vs 2024_25 Detail'!A109:DO513,92,FALSE)+VLOOKUP(A108,'2023_24 vs 2024_25 Detail'!A109:DO513,93,FALSE)+VLOOKUP(A108,'2023_24 vs 2024_25 Detail'!A109:DO513,94,FALSE)+VLOOKUP(A108,'2023_24 vs 2024_25 Detail'!A109:DO513,95,FALSE)+VLOOKUP(A108,'2023_24 vs 2024_25 Detail'!A109:DO513,96,FALSE)+VLOOKUP(A108,'2023_24 vs 2024_25 Detail'!A109:DO513,97,FALSE)+VLOOKUP(A108,'2023_24 vs 2024_25 Detail'!A109:DO513,98,FALSE)+VLOOKUP(A108,'2023_24 vs 2024_25 Detail'!A109:DO513,99,FALSE)+VLOOKUP(A108,'2023_24 vs 2024_25 Detail'!A109:DO513,100,FALSE)+VLOOKUP(A108,'2023_24 vs 2024_25 Detail'!A109:DO513,101,FALSE)+VLOOKUP(A108,'2023_24 vs 2024_25 Detail'!A109:DO513,102,FALSE)+VLOOKUP(A108,'2023_24 vs 2024_25 Detail'!A109:DO513,103,FALSE)+VLOOKUP(A108,'2023_24 vs 2024_25 Detail'!A109:DO513,104,FALSE)+VLOOKUP(A108,'2023_24 vs 2024_25 Detail'!A109:DO513,105,FALSE)+VLOOKUP(A108,'2023_24 vs 2024_25 Detail'!A109:DO513,106,FALSE)+VLOOKUP(A108,'2023_24 vs 2024_25 Detail'!A109:DO513,107,FALSE)+VLOOKUP(A108,'2023_24 vs 2024_25 Detail'!A109:DO513,108,FALSE)+VLOOKUP(A108,'2023_24 vs 2024_25 Detail'!A109:DO513,109,FALSE)+VLOOKUP(A108,'2023_24 vs 2024_25 Detail'!A109:DO513,110,FALSE)+VLOOKUP(A108,'2023_24 vs 2024_25 Detail'!A109:DO513,111,FALSE)+VLOOKUP(A108,'2023_24 vs 2024_25 Detail'!A109:DO513,112,FALSE)+VLOOKUP(A108,'2023_24 vs 2024_25 Detail'!A109:DO513,113,FALSE)+VLOOKUP(A108,'2023_24 vs 2024_25 Detail'!A109:DO513,114,FALSE)+VLOOKUP(A108,'2023_24 vs 2024_25 Detail'!A109:DO513,115,FALSE)+VLOOKUP(A108,'2023_24 vs 2024_25 Detail'!A109:DO513,116,FALSE)+VLOOKUP(A108,'2023_24 vs 2024_25 Detail'!A109:DO513,117,FALSE)</f>
        <v>24419.835258343046</v>
      </c>
      <c r="J108" s="10">
        <f>VLOOKUP($A108,'2023_24 vs 2024_25 Detail'!$A$9:$DP$409,118,FALSE)</f>
        <v>0</v>
      </c>
      <c r="K108" s="10">
        <f>VLOOKUP($A108,'2023_24 vs 2024_25 Detail'!$A$9:$DP$409,119,FALSE)</f>
        <v>30491.547885229196</v>
      </c>
      <c r="L108" s="11">
        <f t="shared" si="3"/>
        <v>40407.383143572195</v>
      </c>
    </row>
    <row r="109" spans="1:12" x14ac:dyDescent="0.35">
      <c r="A109" s="2" t="s">
        <v>324</v>
      </c>
      <c r="B109" s="2" t="s">
        <v>325</v>
      </c>
      <c r="C109" s="2" t="s">
        <v>1302</v>
      </c>
      <c r="D109" s="10">
        <f>VLOOKUP(A109,'2023_24 vs 2024_25 Detail'!$A$9:$DP$409,5,FALSE)</f>
        <v>512</v>
      </c>
      <c r="E109" s="10">
        <f>VLOOKUP(A109,MSAG!$A$2:$D$401,4,FALSE)</f>
        <v>79062</v>
      </c>
      <c r="F109" s="10">
        <f>VLOOKUP($A109,'2023_24 vs 2024_25 Detail'!$A$9:$DP$409,43,FALSE)</f>
        <v>2345536.4977561091</v>
      </c>
      <c r="G109" s="10">
        <f t="shared" si="2"/>
        <v>2424598.4977561091</v>
      </c>
      <c r="H109" s="10">
        <f>VLOOKUP($A109,'2023_24 vs 2024_25 Detail'!$A$9:$DP$409,82,FALSE)</f>
        <v>2457395.3348032758</v>
      </c>
      <c r="I109" s="10">
        <f>VLOOKUP(A109,'2023_24 vs 2024_25 Detail'!A110:DO514,84,FALSE)+VLOOKUP(A109,'2023_24 vs 2024_25 Detail'!A110:DO514,85,FALSE)+VLOOKUP(A109,'2023_24 vs 2024_25 Detail'!A110:DO514,86,FALSE)+VLOOKUP(A109,'2023_24 vs 2024_25 Detail'!A110:DO514,87,FALSE)+VLOOKUP(A109,'2023_24 vs 2024_25 Detail'!A110:DO514,88,FALSE)+VLOOKUP(A109,'2023_24 vs 2024_25 Detail'!A110:DO514,89,FALSE)+VLOOKUP(A109,'2023_24 vs 2024_25 Detail'!A110:DO514,90,FALSE)+VLOOKUP(A109,'2023_24 vs 2024_25 Detail'!A110:DO514,91,FALSE)+VLOOKUP(A109,'2023_24 vs 2024_25 Detail'!A110:DO514,92,FALSE)+VLOOKUP(A109,'2023_24 vs 2024_25 Detail'!A110:DO514,93,FALSE)+VLOOKUP(A109,'2023_24 vs 2024_25 Detail'!A110:DO514,94,FALSE)+VLOOKUP(A109,'2023_24 vs 2024_25 Detail'!A110:DO514,95,FALSE)+VLOOKUP(A109,'2023_24 vs 2024_25 Detail'!A110:DO514,96,FALSE)+VLOOKUP(A109,'2023_24 vs 2024_25 Detail'!A110:DO514,97,FALSE)+VLOOKUP(A109,'2023_24 vs 2024_25 Detail'!A110:DO514,98,FALSE)+VLOOKUP(A109,'2023_24 vs 2024_25 Detail'!A110:DO514,99,FALSE)+VLOOKUP(A109,'2023_24 vs 2024_25 Detail'!A110:DO514,100,FALSE)+VLOOKUP(A109,'2023_24 vs 2024_25 Detail'!A110:DO514,101,FALSE)+VLOOKUP(A109,'2023_24 vs 2024_25 Detail'!A110:DO514,102,FALSE)+VLOOKUP(A109,'2023_24 vs 2024_25 Detail'!A110:DO514,103,FALSE)+VLOOKUP(A109,'2023_24 vs 2024_25 Detail'!A110:DO514,104,FALSE)+VLOOKUP(A109,'2023_24 vs 2024_25 Detail'!A110:DO514,105,FALSE)+VLOOKUP(A109,'2023_24 vs 2024_25 Detail'!A110:DO514,106,FALSE)+VLOOKUP(A109,'2023_24 vs 2024_25 Detail'!A110:DO514,107,FALSE)+VLOOKUP(A109,'2023_24 vs 2024_25 Detail'!A110:DO514,108,FALSE)+VLOOKUP(A109,'2023_24 vs 2024_25 Detail'!A110:DO514,109,FALSE)+VLOOKUP(A109,'2023_24 vs 2024_25 Detail'!A110:DO514,110,FALSE)+VLOOKUP(A109,'2023_24 vs 2024_25 Detail'!A110:DO514,111,FALSE)+VLOOKUP(A109,'2023_24 vs 2024_25 Detail'!A110:DO514,112,FALSE)+VLOOKUP(A109,'2023_24 vs 2024_25 Detail'!A110:DO514,113,FALSE)+VLOOKUP(A109,'2023_24 vs 2024_25 Detail'!A110:DO514,114,FALSE)+VLOOKUP(A109,'2023_24 vs 2024_25 Detail'!A110:DO514,115,FALSE)+VLOOKUP(A109,'2023_24 vs 2024_25 Detail'!A110:DO514,116,FALSE)+VLOOKUP(A109,'2023_24 vs 2024_25 Detail'!A110:DO514,117,FALSE)</f>
        <v>86717.608251844591</v>
      </c>
      <c r="J109" s="10">
        <f>VLOOKUP($A109,'2023_24 vs 2024_25 Detail'!$A$9:$DP$409,118,FALSE)</f>
        <v>0</v>
      </c>
      <c r="K109" s="10">
        <f>VLOOKUP($A109,'2023_24 vs 2024_25 Detail'!$A$9:$DP$409,119,FALSE)</f>
        <v>25141.228795321967</v>
      </c>
      <c r="L109" s="11">
        <f t="shared" si="3"/>
        <v>32796.837047166657</v>
      </c>
    </row>
    <row r="110" spans="1:12" x14ac:dyDescent="0.35">
      <c r="A110" s="2" t="s">
        <v>330</v>
      </c>
      <c r="B110" s="2" t="s">
        <v>331</v>
      </c>
      <c r="C110" s="2" t="s">
        <v>1303</v>
      </c>
      <c r="D110" s="10">
        <f>VLOOKUP(A110,'2023_24 vs 2024_25 Detail'!$A$9:$DP$409,5,FALSE)</f>
        <v>166</v>
      </c>
      <c r="E110" s="10">
        <f>VLOOKUP(A110,MSAG!$A$2:$D$401,4,FALSE)</f>
        <v>32064</v>
      </c>
      <c r="F110" s="10">
        <f>VLOOKUP($A110,'2023_24 vs 2024_25 Detail'!$A$9:$DP$409,43,FALSE)</f>
        <v>949040.25605361676</v>
      </c>
      <c r="G110" s="10">
        <f t="shared" si="2"/>
        <v>981104.25605361676</v>
      </c>
      <c r="H110" s="10">
        <f>VLOOKUP($A110,'2023_24 vs 2024_25 Detail'!$A$9:$DP$409,82,FALSE)</f>
        <v>1013753.1932780982</v>
      </c>
      <c r="I110" s="10">
        <f>VLOOKUP(A110,'2023_24 vs 2024_25 Detail'!A111:DO515,84,FALSE)+VLOOKUP(A110,'2023_24 vs 2024_25 Detail'!A111:DO515,85,FALSE)+VLOOKUP(A110,'2023_24 vs 2024_25 Detail'!A111:DO515,86,FALSE)+VLOOKUP(A110,'2023_24 vs 2024_25 Detail'!A111:DO515,87,FALSE)+VLOOKUP(A110,'2023_24 vs 2024_25 Detail'!A111:DO515,88,FALSE)+VLOOKUP(A110,'2023_24 vs 2024_25 Detail'!A111:DO515,89,FALSE)+VLOOKUP(A110,'2023_24 vs 2024_25 Detail'!A111:DO515,90,FALSE)+VLOOKUP(A110,'2023_24 vs 2024_25 Detail'!A111:DO515,91,FALSE)+VLOOKUP(A110,'2023_24 vs 2024_25 Detail'!A111:DO515,92,FALSE)+VLOOKUP(A110,'2023_24 vs 2024_25 Detail'!A111:DO515,93,FALSE)+VLOOKUP(A110,'2023_24 vs 2024_25 Detail'!A111:DO515,94,FALSE)+VLOOKUP(A110,'2023_24 vs 2024_25 Detail'!A111:DO515,95,FALSE)+VLOOKUP(A110,'2023_24 vs 2024_25 Detail'!A111:DO515,96,FALSE)+VLOOKUP(A110,'2023_24 vs 2024_25 Detail'!A111:DO515,97,FALSE)+VLOOKUP(A110,'2023_24 vs 2024_25 Detail'!A111:DO515,98,FALSE)+VLOOKUP(A110,'2023_24 vs 2024_25 Detail'!A111:DO515,99,FALSE)+VLOOKUP(A110,'2023_24 vs 2024_25 Detail'!A111:DO515,100,FALSE)+VLOOKUP(A110,'2023_24 vs 2024_25 Detail'!A111:DO515,101,FALSE)+VLOOKUP(A110,'2023_24 vs 2024_25 Detail'!A111:DO515,102,FALSE)+VLOOKUP(A110,'2023_24 vs 2024_25 Detail'!A111:DO515,103,FALSE)+VLOOKUP(A110,'2023_24 vs 2024_25 Detail'!A111:DO515,104,FALSE)+VLOOKUP(A110,'2023_24 vs 2024_25 Detail'!A111:DO515,105,FALSE)+VLOOKUP(A110,'2023_24 vs 2024_25 Detail'!A111:DO515,106,FALSE)+VLOOKUP(A110,'2023_24 vs 2024_25 Detail'!A111:DO515,107,FALSE)+VLOOKUP(A110,'2023_24 vs 2024_25 Detail'!A111:DO515,108,FALSE)+VLOOKUP(A110,'2023_24 vs 2024_25 Detail'!A111:DO515,109,FALSE)+VLOOKUP(A110,'2023_24 vs 2024_25 Detail'!A111:DO515,110,FALSE)+VLOOKUP(A110,'2023_24 vs 2024_25 Detail'!A111:DO515,111,FALSE)+VLOOKUP(A110,'2023_24 vs 2024_25 Detail'!A111:DO515,112,FALSE)+VLOOKUP(A110,'2023_24 vs 2024_25 Detail'!A111:DO515,113,FALSE)+VLOOKUP(A110,'2023_24 vs 2024_25 Detail'!A111:DO515,114,FALSE)+VLOOKUP(A110,'2023_24 vs 2024_25 Detail'!A111:DO515,115,FALSE)+VLOOKUP(A110,'2023_24 vs 2024_25 Detail'!A111:DO515,116,FALSE)+VLOOKUP(A110,'2023_24 vs 2024_25 Detail'!A111:DO515,117,FALSE)</f>
        <v>52999.569874941808</v>
      </c>
      <c r="J110" s="10">
        <f>VLOOKUP($A110,'2023_24 vs 2024_25 Detail'!$A$9:$DP$409,118,FALSE)</f>
        <v>0</v>
      </c>
      <c r="K110" s="10">
        <f>VLOOKUP($A110,'2023_24 vs 2024_25 Detail'!$A$9:$DP$409,119,FALSE)</f>
        <v>11713.36734953972</v>
      </c>
      <c r="L110" s="11">
        <f t="shared" si="3"/>
        <v>32648.937224481488</v>
      </c>
    </row>
    <row r="111" spans="1:12" x14ac:dyDescent="0.35">
      <c r="A111" s="2" t="s">
        <v>333</v>
      </c>
      <c r="B111" s="2" t="s">
        <v>1470</v>
      </c>
      <c r="C111" s="2" t="s">
        <v>334</v>
      </c>
      <c r="D111" s="10">
        <f>VLOOKUP(A111,'2023_24 vs 2024_25 Detail'!$A$9:$DP$409,5,FALSE)</f>
        <v>328</v>
      </c>
      <c r="E111" s="10">
        <f>VLOOKUP(A111,MSAG!$A$2:$D$401,4,FALSE)</f>
        <v>58102</v>
      </c>
      <c r="F111" s="10">
        <f>VLOOKUP($A111,'2023_24 vs 2024_25 Detail'!$A$9:$DP$409,43,FALSE)</f>
        <v>1718176.2874595143</v>
      </c>
      <c r="G111" s="10">
        <f t="shared" si="2"/>
        <v>1776278.2874595143</v>
      </c>
      <c r="H111" s="10">
        <f>VLOOKUP($A111,'2023_24 vs 2024_25 Detail'!$A$9:$DP$409,82,FALSE)</f>
        <v>1816306.6688616907</v>
      </c>
      <c r="I111" s="10">
        <f>VLOOKUP(A111,'2023_24 vs 2024_25 Detail'!A112:DO516,84,FALSE)+VLOOKUP(A111,'2023_24 vs 2024_25 Detail'!A112:DO516,85,FALSE)+VLOOKUP(A111,'2023_24 vs 2024_25 Detail'!A112:DO516,86,FALSE)+VLOOKUP(A111,'2023_24 vs 2024_25 Detail'!A112:DO516,87,FALSE)+VLOOKUP(A111,'2023_24 vs 2024_25 Detail'!A112:DO516,88,FALSE)+VLOOKUP(A111,'2023_24 vs 2024_25 Detail'!A112:DO516,89,FALSE)+VLOOKUP(A111,'2023_24 vs 2024_25 Detail'!A112:DO516,90,FALSE)+VLOOKUP(A111,'2023_24 vs 2024_25 Detail'!A112:DO516,91,FALSE)+VLOOKUP(A111,'2023_24 vs 2024_25 Detail'!A112:DO516,92,FALSE)+VLOOKUP(A111,'2023_24 vs 2024_25 Detail'!A112:DO516,93,FALSE)+VLOOKUP(A111,'2023_24 vs 2024_25 Detail'!A112:DO516,94,FALSE)+VLOOKUP(A111,'2023_24 vs 2024_25 Detail'!A112:DO516,95,FALSE)+VLOOKUP(A111,'2023_24 vs 2024_25 Detail'!A112:DO516,96,FALSE)+VLOOKUP(A111,'2023_24 vs 2024_25 Detail'!A112:DO516,97,FALSE)+VLOOKUP(A111,'2023_24 vs 2024_25 Detail'!A112:DO516,98,FALSE)+VLOOKUP(A111,'2023_24 vs 2024_25 Detail'!A112:DO516,99,FALSE)+VLOOKUP(A111,'2023_24 vs 2024_25 Detail'!A112:DO516,100,FALSE)+VLOOKUP(A111,'2023_24 vs 2024_25 Detail'!A112:DO516,101,FALSE)+VLOOKUP(A111,'2023_24 vs 2024_25 Detail'!A112:DO516,102,FALSE)+VLOOKUP(A111,'2023_24 vs 2024_25 Detail'!A112:DO516,103,FALSE)+VLOOKUP(A111,'2023_24 vs 2024_25 Detail'!A112:DO516,104,FALSE)+VLOOKUP(A111,'2023_24 vs 2024_25 Detail'!A112:DO516,105,FALSE)+VLOOKUP(A111,'2023_24 vs 2024_25 Detail'!A112:DO516,106,FALSE)+VLOOKUP(A111,'2023_24 vs 2024_25 Detail'!A112:DO516,107,FALSE)+VLOOKUP(A111,'2023_24 vs 2024_25 Detail'!A112:DO516,108,FALSE)+VLOOKUP(A111,'2023_24 vs 2024_25 Detail'!A112:DO516,109,FALSE)+VLOOKUP(A111,'2023_24 vs 2024_25 Detail'!A112:DO516,110,FALSE)+VLOOKUP(A111,'2023_24 vs 2024_25 Detail'!A112:DO516,111,FALSE)+VLOOKUP(A111,'2023_24 vs 2024_25 Detail'!A112:DO516,112,FALSE)+VLOOKUP(A111,'2023_24 vs 2024_25 Detail'!A112:DO516,113,FALSE)+VLOOKUP(A111,'2023_24 vs 2024_25 Detail'!A112:DO516,114,FALSE)+VLOOKUP(A111,'2023_24 vs 2024_25 Detail'!A112:DO516,115,FALSE)+VLOOKUP(A111,'2023_24 vs 2024_25 Detail'!A112:DO516,116,FALSE)+VLOOKUP(A111,'2023_24 vs 2024_25 Detail'!A112:DO516,117,FALSE)</f>
        <v>97015.240760607921</v>
      </c>
      <c r="J111" s="10">
        <f>VLOOKUP($A111,'2023_24 vs 2024_25 Detail'!$A$9:$DP$409,118,FALSE)</f>
        <v>0</v>
      </c>
      <c r="K111" s="10">
        <f>VLOOKUP($A111,'2023_24 vs 2024_25 Detail'!$A$9:$DP$409,119,FALSE)</f>
        <v>1115.1406415686768</v>
      </c>
      <c r="L111" s="11">
        <f t="shared" si="3"/>
        <v>40028.381402176339</v>
      </c>
    </row>
    <row r="112" spans="1:12" x14ac:dyDescent="0.35">
      <c r="A112" s="2" t="s">
        <v>335</v>
      </c>
      <c r="B112" s="2" t="s">
        <v>336</v>
      </c>
      <c r="C112" s="2" t="s">
        <v>337</v>
      </c>
      <c r="D112" s="10">
        <f>VLOOKUP(A112,'2023_24 vs 2024_25 Detail'!$A$9:$DP$409,5,FALSE)</f>
        <v>378</v>
      </c>
      <c r="E112" s="10">
        <f>VLOOKUP(A112,MSAG!$A$2:$D$401,4,FALSE)</f>
        <v>74437</v>
      </c>
      <c r="F112" s="10">
        <f>VLOOKUP($A112,'2023_24 vs 2024_25 Detail'!$A$9:$DP$409,43,FALSE)</f>
        <v>2055467.4784645531</v>
      </c>
      <c r="G112" s="10">
        <f t="shared" si="2"/>
        <v>2129904.4784645531</v>
      </c>
      <c r="H112" s="10">
        <f>VLOOKUP($A112,'2023_24 vs 2024_25 Detail'!$A$9:$DP$409,82,FALSE)</f>
        <v>2246939.7857376928</v>
      </c>
      <c r="I112" s="10">
        <f>VLOOKUP(A112,'2023_24 vs 2024_25 Detail'!A113:DO517,84,FALSE)+VLOOKUP(A112,'2023_24 vs 2024_25 Detail'!A113:DO517,85,FALSE)+VLOOKUP(A112,'2023_24 vs 2024_25 Detail'!A113:DO517,86,FALSE)+VLOOKUP(A112,'2023_24 vs 2024_25 Detail'!A113:DO517,87,FALSE)+VLOOKUP(A112,'2023_24 vs 2024_25 Detail'!A113:DO517,88,FALSE)+VLOOKUP(A112,'2023_24 vs 2024_25 Detail'!A113:DO517,89,FALSE)+VLOOKUP(A112,'2023_24 vs 2024_25 Detail'!A113:DO517,90,FALSE)+VLOOKUP(A112,'2023_24 vs 2024_25 Detail'!A113:DO517,91,FALSE)+VLOOKUP(A112,'2023_24 vs 2024_25 Detail'!A113:DO517,92,FALSE)+VLOOKUP(A112,'2023_24 vs 2024_25 Detail'!A113:DO517,93,FALSE)+VLOOKUP(A112,'2023_24 vs 2024_25 Detail'!A113:DO517,94,FALSE)+VLOOKUP(A112,'2023_24 vs 2024_25 Detail'!A113:DO517,95,FALSE)+VLOOKUP(A112,'2023_24 vs 2024_25 Detail'!A113:DO517,96,FALSE)+VLOOKUP(A112,'2023_24 vs 2024_25 Detail'!A113:DO517,97,FALSE)+VLOOKUP(A112,'2023_24 vs 2024_25 Detail'!A113:DO517,98,FALSE)+VLOOKUP(A112,'2023_24 vs 2024_25 Detail'!A113:DO517,99,FALSE)+VLOOKUP(A112,'2023_24 vs 2024_25 Detail'!A113:DO517,100,FALSE)+VLOOKUP(A112,'2023_24 vs 2024_25 Detail'!A113:DO517,101,FALSE)+VLOOKUP(A112,'2023_24 vs 2024_25 Detail'!A113:DO517,102,FALSE)+VLOOKUP(A112,'2023_24 vs 2024_25 Detail'!A113:DO517,103,FALSE)+VLOOKUP(A112,'2023_24 vs 2024_25 Detail'!A113:DO517,104,FALSE)+VLOOKUP(A112,'2023_24 vs 2024_25 Detail'!A113:DO517,105,FALSE)+VLOOKUP(A112,'2023_24 vs 2024_25 Detail'!A113:DO517,106,FALSE)+VLOOKUP(A112,'2023_24 vs 2024_25 Detail'!A113:DO517,107,FALSE)+VLOOKUP(A112,'2023_24 vs 2024_25 Detail'!A113:DO517,108,FALSE)+VLOOKUP(A112,'2023_24 vs 2024_25 Detail'!A113:DO517,109,FALSE)+VLOOKUP(A112,'2023_24 vs 2024_25 Detail'!A113:DO517,110,FALSE)+VLOOKUP(A112,'2023_24 vs 2024_25 Detail'!A113:DO517,111,FALSE)+VLOOKUP(A112,'2023_24 vs 2024_25 Detail'!A113:DO517,112,FALSE)+VLOOKUP(A112,'2023_24 vs 2024_25 Detail'!A113:DO517,113,FALSE)+VLOOKUP(A112,'2023_24 vs 2024_25 Detail'!A113:DO517,114,FALSE)+VLOOKUP(A112,'2023_24 vs 2024_25 Detail'!A113:DO517,115,FALSE)+VLOOKUP(A112,'2023_24 vs 2024_25 Detail'!A113:DO517,116,FALSE)+VLOOKUP(A112,'2023_24 vs 2024_25 Detail'!A113:DO517,117,FALSE)</f>
        <v>122346.36377560593</v>
      </c>
      <c r="J112" s="10">
        <f>VLOOKUP($A112,'2023_24 vs 2024_25 Detail'!$A$9:$DP$409,118,FALSE)</f>
        <v>0</v>
      </c>
      <c r="K112" s="10">
        <f>VLOOKUP($A112,'2023_24 vs 2024_25 Detail'!$A$9:$DP$409,119,FALSE)</f>
        <v>69125.943497533372</v>
      </c>
      <c r="L112" s="11">
        <f t="shared" si="3"/>
        <v>117035.30727313971</v>
      </c>
    </row>
    <row r="113" spans="1:12" x14ac:dyDescent="0.35">
      <c r="A113" s="2" t="s">
        <v>338</v>
      </c>
      <c r="B113" s="2" t="s">
        <v>339</v>
      </c>
      <c r="C113" s="2" t="s">
        <v>340</v>
      </c>
      <c r="D113" s="10">
        <f>VLOOKUP(A113,'2023_24 vs 2024_25 Detail'!$A$9:$DP$409,5,FALSE)</f>
        <v>357</v>
      </c>
      <c r="E113" s="10">
        <f>VLOOKUP(A113,MSAG!$A$2:$D$401,4,FALSE)</f>
        <v>60201</v>
      </c>
      <c r="F113" s="10">
        <f>VLOOKUP($A113,'2023_24 vs 2024_25 Detail'!$A$9:$DP$409,43,FALSE)</f>
        <v>1746992.8095931725</v>
      </c>
      <c r="G113" s="10">
        <f t="shared" si="2"/>
        <v>1807193.8095931725</v>
      </c>
      <c r="H113" s="10">
        <f>VLOOKUP($A113,'2023_24 vs 2024_25 Detail'!$A$9:$DP$409,82,FALSE)</f>
        <v>1848303.0831021357</v>
      </c>
      <c r="I113" s="10">
        <f>VLOOKUP(A113,'2023_24 vs 2024_25 Detail'!A114:DO518,84,FALSE)+VLOOKUP(A113,'2023_24 vs 2024_25 Detail'!A114:DO518,85,FALSE)+VLOOKUP(A113,'2023_24 vs 2024_25 Detail'!A114:DO518,86,FALSE)+VLOOKUP(A113,'2023_24 vs 2024_25 Detail'!A114:DO518,87,FALSE)+VLOOKUP(A113,'2023_24 vs 2024_25 Detail'!A114:DO518,88,FALSE)+VLOOKUP(A113,'2023_24 vs 2024_25 Detail'!A114:DO518,89,FALSE)+VLOOKUP(A113,'2023_24 vs 2024_25 Detail'!A114:DO518,90,FALSE)+VLOOKUP(A113,'2023_24 vs 2024_25 Detail'!A114:DO518,91,FALSE)+VLOOKUP(A113,'2023_24 vs 2024_25 Detail'!A114:DO518,92,FALSE)+VLOOKUP(A113,'2023_24 vs 2024_25 Detail'!A114:DO518,93,FALSE)+VLOOKUP(A113,'2023_24 vs 2024_25 Detail'!A114:DO518,94,FALSE)+VLOOKUP(A113,'2023_24 vs 2024_25 Detail'!A114:DO518,95,FALSE)+VLOOKUP(A113,'2023_24 vs 2024_25 Detail'!A114:DO518,96,FALSE)+VLOOKUP(A113,'2023_24 vs 2024_25 Detail'!A114:DO518,97,FALSE)+VLOOKUP(A113,'2023_24 vs 2024_25 Detail'!A114:DO518,98,FALSE)+VLOOKUP(A113,'2023_24 vs 2024_25 Detail'!A114:DO518,99,FALSE)+VLOOKUP(A113,'2023_24 vs 2024_25 Detail'!A114:DO518,100,FALSE)+VLOOKUP(A113,'2023_24 vs 2024_25 Detail'!A114:DO518,101,FALSE)+VLOOKUP(A113,'2023_24 vs 2024_25 Detail'!A114:DO518,102,FALSE)+VLOOKUP(A113,'2023_24 vs 2024_25 Detail'!A114:DO518,103,FALSE)+VLOOKUP(A113,'2023_24 vs 2024_25 Detail'!A114:DO518,104,FALSE)+VLOOKUP(A113,'2023_24 vs 2024_25 Detail'!A114:DO518,105,FALSE)+VLOOKUP(A113,'2023_24 vs 2024_25 Detail'!A114:DO518,106,FALSE)+VLOOKUP(A113,'2023_24 vs 2024_25 Detail'!A114:DO518,107,FALSE)+VLOOKUP(A113,'2023_24 vs 2024_25 Detail'!A114:DO518,108,FALSE)+VLOOKUP(A113,'2023_24 vs 2024_25 Detail'!A114:DO518,109,FALSE)+VLOOKUP(A113,'2023_24 vs 2024_25 Detail'!A114:DO518,110,FALSE)+VLOOKUP(A113,'2023_24 vs 2024_25 Detail'!A114:DO518,111,FALSE)+VLOOKUP(A113,'2023_24 vs 2024_25 Detail'!A114:DO518,112,FALSE)+VLOOKUP(A113,'2023_24 vs 2024_25 Detail'!A114:DO518,113,FALSE)+VLOOKUP(A113,'2023_24 vs 2024_25 Detail'!A114:DO518,114,FALSE)+VLOOKUP(A113,'2023_24 vs 2024_25 Detail'!A114:DO518,115,FALSE)+VLOOKUP(A113,'2023_24 vs 2024_25 Detail'!A114:DO518,116,FALSE)+VLOOKUP(A113,'2023_24 vs 2024_25 Detail'!A114:DO518,117,FALSE)</f>
        <v>100921.58778964248</v>
      </c>
      <c r="J113" s="10">
        <f>VLOOKUP($A113,'2023_24 vs 2024_25 Detail'!$A$9:$DP$409,118,FALSE)</f>
        <v>0</v>
      </c>
      <c r="K113" s="10">
        <f>VLOOKUP($A113,'2023_24 vs 2024_25 Detail'!$A$9:$DP$409,119,FALSE)</f>
        <v>388.68571932047445</v>
      </c>
      <c r="L113" s="11">
        <f t="shared" si="3"/>
        <v>41109.273508963175</v>
      </c>
    </row>
    <row r="114" spans="1:12" x14ac:dyDescent="0.35">
      <c r="A114" s="2" t="s">
        <v>341</v>
      </c>
      <c r="B114" s="2" t="s">
        <v>342</v>
      </c>
      <c r="C114" s="2" t="s">
        <v>1463</v>
      </c>
      <c r="D114" s="10">
        <f>VLOOKUP(A114,'2023_24 vs 2024_25 Detail'!$A$9:$DP$409,5,FALSE)</f>
        <v>366</v>
      </c>
      <c r="E114" s="10">
        <f>VLOOKUP(A114,MSAG!$A$2:$D$401,4,FALSE)</f>
        <v>63248</v>
      </c>
      <c r="F114" s="10">
        <f>VLOOKUP($A114,'2023_24 vs 2024_25 Detail'!$A$9:$DP$409,43,FALSE)</f>
        <v>1896349.0566251362</v>
      </c>
      <c r="G114" s="10">
        <f t="shared" si="2"/>
        <v>1959597.0566251362</v>
      </c>
      <c r="H114" s="10">
        <f>VLOOKUP($A114,'2023_24 vs 2024_25 Detail'!$A$9:$DP$409,82,FALSE)</f>
        <v>2023358.9517566434</v>
      </c>
      <c r="I114" s="10">
        <f>VLOOKUP(A114,'2023_24 vs 2024_25 Detail'!A115:DO519,84,FALSE)+VLOOKUP(A114,'2023_24 vs 2024_25 Detail'!A115:DO519,85,FALSE)+VLOOKUP(A114,'2023_24 vs 2024_25 Detail'!A115:DO519,86,FALSE)+VLOOKUP(A114,'2023_24 vs 2024_25 Detail'!A115:DO519,87,FALSE)+VLOOKUP(A114,'2023_24 vs 2024_25 Detail'!A115:DO519,88,FALSE)+VLOOKUP(A114,'2023_24 vs 2024_25 Detail'!A115:DO519,89,FALSE)+VLOOKUP(A114,'2023_24 vs 2024_25 Detail'!A115:DO519,90,FALSE)+VLOOKUP(A114,'2023_24 vs 2024_25 Detail'!A115:DO519,91,FALSE)+VLOOKUP(A114,'2023_24 vs 2024_25 Detail'!A115:DO519,92,FALSE)+VLOOKUP(A114,'2023_24 vs 2024_25 Detail'!A115:DO519,93,FALSE)+VLOOKUP(A114,'2023_24 vs 2024_25 Detail'!A115:DO519,94,FALSE)+VLOOKUP(A114,'2023_24 vs 2024_25 Detail'!A115:DO519,95,FALSE)+VLOOKUP(A114,'2023_24 vs 2024_25 Detail'!A115:DO519,96,FALSE)+VLOOKUP(A114,'2023_24 vs 2024_25 Detail'!A115:DO519,97,FALSE)+VLOOKUP(A114,'2023_24 vs 2024_25 Detail'!A115:DO519,98,FALSE)+VLOOKUP(A114,'2023_24 vs 2024_25 Detail'!A115:DO519,99,FALSE)+VLOOKUP(A114,'2023_24 vs 2024_25 Detail'!A115:DO519,100,FALSE)+VLOOKUP(A114,'2023_24 vs 2024_25 Detail'!A115:DO519,101,FALSE)+VLOOKUP(A114,'2023_24 vs 2024_25 Detail'!A115:DO519,102,FALSE)+VLOOKUP(A114,'2023_24 vs 2024_25 Detail'!A115:DO519,103,FALSE)+VLOOKUP(A114,'2023_24 vs 2024_25 Detail'!A115:DO519,104,FALSE)+VLOOKUP(A114,'2023_24 vs 2024_25 Detail'!A115:DO519,105,FALSE)+VLOOKUP(A114,'2023_24 vs 2024_25 Detail'!A115:DO519,106,FALSE)+VLOOKUP(A114,'2023_24 vs 2024_25 Detail'!A115:DO519,107,FALSE)+VLOOKUP(A114,'2023_24 vs 2024_25 Detail'!A115:DO519,108,FALSE)+VLOOKUP(A114,'2023_24 vs 2024_25 Detail'!A115:DO519,109,FALSE)+VLOOKUP(A114,'2023_24 vs 2024_25 Detail'!A115:DO519,110,FALSE)+VLOOKUP(A114,'2023_24 vs 2024_25 Detail'!A115:DO519,111,FALSE)+VLOOKUP(A114,'2023_24 vs 2024_25 Detail'!A115:DO519,112,FALSE)+VLOOKUP(A114,'2023_24 vs 2024_25 Detail'!A115:DO519,113,FALSE)+VLOOKUP(A114,'2023_24 vs 2024_25 Detail'!A115:DO519,114,FALSE)+VLOOKUP(A114,'2023_24 vs 2024_25 Detail'!A115:DO519,115,FALSE)+VLOOKUP(A114,'2023_24 vs 2024_25 Detail'!A115:DO519,116,FALSE)+VLOOKUP(A114,'2023_24 vs 2024_25 Detail'!A115:DO519,117,FALSE)</f>
        <v>107090.86930647306</v>
      </c>
      <c r="J114" s="10">
        <f>VLOOKUP($A114,'2023_24 vs 2024_25 Detail'!$A$9:$DP$409,118,FALSE)</f>
        <v>0</v>
      </c>
      <c r="K114" s="10">
        <f>VLOOKUP($A114,'2023_24 vs 2024_25 Detail'!$A$9:$DP$409,119,FALSE)</f>
        <v>19919.025825034223</v>
      </c>
      <c r="L114" s="11">
        <f t="shared" si="3"/>
        <v>63761.89513150719</v>
      </c>
    </row>
    <row r="115" spans="1:12" x14ac:dyDescent="0.35">
      <c r="A115" s="2" t="s">
        <v>344</v>
      </c>
      <c r="B115" s="2" t="s">
        <v>345</v>
      </c>
      <c r="C115" s="2" t="s">
        <v>346</v>
      </c>
      <c r="D115" s="10">
        <f>VLOOKUP(A115,'2023_24 vs 2024_25 Detail'!$A$9:$DP$409,5,FALSE)</f>
        <v>416</v>
      </c>
      <c r="E115" s="10">
        <f>VLOOKUP(A115,MSAG!$A$2:$D$401,4,FALSE)</f>
        <v>73878</v>
      </c>
      <c r="F115" s="10">
        <f>VLOOKUP($A115,'2023_24 vs 2024_25 Detail'!$A$9:$DP$409,43,FALSE)</f>
        <v>2192716.1645697937</v>
      </c>
      <c r="G115" s="10">
        <f t="shared" si="2"/>
        <v>2266594.1645697937</v>
      </c>
      <c r="H115" s="10">
        <f>VLOOKUP($A115,'2023_24 vs 2024_25 Detail'!$A$9:$DP$409,82,FALSE)</f>
        <v>2342971.8321034741</v>
      </c>
      <c r="I115" s="10">
        <f>VLOOKUP(A115,'2023_24 vs 2024_25 Detail'!A116:DO520,84,FALSE)+VLOOKUP(A115,'2023_24 vs 2024_25 Detail'!A116:DO520,85,FALSE)+VLOOKUP(A115,'2023_24 vs 2024_25 Detail'!A116:DO520,86,FALSE)+VLOOKUP(A115,'2023_24 vs 2024_25 Detail'!A116:DO520,87,FALSE)+VLOOKUP(A115,'2023_24 vs 2024_25 Detail'!A116:DO520,88,FALSE)+VLOOKUP(A115,'2023_24 vs 2024_25 Detail'!A116:DO520,89,FALSE)+VLOOKUP(A115,'2023_24 vs 2024_25 Detail'!A116:DO520,90,FALSE)+VLOOKUP(A115,'2023_24 vs 2024_25 Detail'!A116:DO520,91,FALSE)+VLOOKUP(A115,'2023_24 vs 2024_25 Detail'!A116:DO520,92,FALSE)+VLOOKUP(A115,'2023_24 vs 2024_25 Detail'!A116:DO520,93,FALSE)+VLOOKUP(A115,'2023_24 vs 2024_25 Detail'!A116:DO520,94,FALSE)+VLOOKUP(A115,'2023_24 vs 2024_25 Detail'!A116:DO520,95,FALSE)+VLOOKUP(A115,'2023_24 vs 2024_25 Detail'!A116:DO520,96,FALSE)+VLOOKUP(A115,'2023_24 vs 2024_25 Detail'!A116:DO520,97,FALSE)+VLOOKUP(A115,'2023_24 vs 2024_25 Detail'!A116:DO520,98,FALSE)+VLOOKUP(A115,'2023_24 vs 2024_25 Detail'!A116:DO520,99,FALSE)+VLOOKUP(A115,'2023_24 vs 2024_25 Detail'!A116:DO520,100,FALSE)+VLOOKUP(A115,'2023_24 vs 2024_25 Detail'!A116:DO520,101,FALSE)+VLOOKUP(A115,'2023_24 vs 2024_25 Detail'!A116:DO520,102,FALSE)+VLOOKUP(A115,'2023_24 vs 2024_25 Detail'!A116:DO520,103,FALSE)+VLOOKUP(A115,'2023_24 vs 2024_25 Detail'!A116:DO520,104,FALSE)+VLOOKUP(A115,'2023_24 vs 2024_25 Detail'!A116:DO520,105,FALSE)+VLOOKUP(A115,'2023_24 vs 2024_25 Detail'!A116:DO520,106,FALSE)+VLOOKUP(A115,'2023_24 vs 2024_25 Detail'!A116:DO520,107,FALSE)+VLOOKUP(A115,'2023_24 vs 2024_25 Detail'!A116:DO520,108,FALSE)+VLOOKUP(A115,'2023_24 vs 2024_25 Detail'!A116:DO520,109,FALSE)+VLOOKUP(A115,'2023_24 vs 2024_25 Detail'!A116:DO520,110,FALSE)+VLOOKUP(A115,'2023_24 vs 2024_25 Detail'!A116:DO520,111,FALSE)+VLOOKUP(A115,'2023_24 vs 2024_25 Detail'!A116:DO520,112,FALSE)+VLOOKUP(A115,'2023_24 vs 2024_25 Detail'!A116:DO520,113,FALSE)+VLOOKUP(A115,'2023_24 vs 2024_25 Detail'!A116:DO520,114,FALSE)+VLOOKUP(A115,'2023_24 vs 2024_25 Detail'!A116:DO520,115,FALSE)+VLOOKUP(A115,'2023_24 vs 2024_25 Detail'!A116:DO520,116,FALSE)+VLOOKUP(A115,'2023_24 vs 2024_25 Detail'!A116:DO520,117,FALSE)</f>
        <v>123741.04855941089</v>
      </c>
      <c r="J115" s="10">
        <f>VLOOKUP($A115,'2023_24 vs 2024_25 Detail'!$A$9:$DP$409,118,FALSE)</f>
        <v>0</v>
      </c>
      <c r="K115" s="10">
        <f>VLOOKUP($A115,'2023_24 vs 2024_25 Detail'!$A$9:$DP$409,119,FALSE)</f>
        <v>26514.618974269506</v>
      </c>
      <c r="L115" s="11">
        <f t="shared" si="3"/>
        <v>76377.667533680331</v>
      </c>
    </row>
    <row r="116" spans="1:12" x14ac:dyDescent="0.35">
      <c r="A116" s="2" t="s">
        <v>347</v>
      </c>
      <c r="B116" s="2" t="s">
        <v>348</v>
      </c>
      <c r="C116" s="2" t="s">
        <v>1304</v>
      </c>
      <c r="D116" s="10">
        <f>VLOOKUP(A116,'2023_24 vs 2024_25 Detail'!$A$9:$DP$409,5,FALSE)</f>
        <v>393</v>
      </c>
      <c r="E116" s="10">
        <f>VLOOKUP(A116,MSAG!$A$2:$D$401,4,FALSE)</f>
        <v>73637</v>
      </c>
      <c r="F116" s="10">
        <f>VLOOKUP($A116,'2023_24 vs 2024_25 Detail'!$A$9:$DP$409,43,FALSE)</f>
        <v>2023383.3342200539</v>
      </c>
      <c r="G116" s="10">
        <f t="shared" si="2"/>
        <v>2097020.3342200539</v>
      </c>
      <c r="H116" s="10">
        <f>VLOOKUP($A116,'2023_24 vs 2024_25 Detail'!$A$9:$DP$409,82,FALSE)</f>
        <v>2180759.467295066</v>
      </c>
      <c r="I116" s="10">
        <f>VLOOKUP(A116,'2023_24 vs 2024_25 Detail'!A117:DO521,84,FALSE)+VLOOKUP(A116,'2023_24 vs 2024_25 Detail'!A117:DO521,85,FALSE)+VLOOKUP(A116,'2023_24 vs 2024_25 Detail'!A117:DO521,86,FALSE)+VLOOKUP(A116,'2023_24 vs 2024_25 Detail'!A117:DO521,87,FALSE)+VLOOKUP(A116,'2023_24 vs 2024_25 Detail'!A117:DO521,88,FALSE)+VLOOKUP(A116,'2023_24 vs 2024_25 Detail'!A117:DO521,89,FALSE)+VLOOKUP(A116,'2023_24 vs 2024_25 Detail'!A117:DO521,90,FALSE)+VLOOKUP(A116,'2023_24 vs 2024_25 Detail'!A117:DO521,91,FALSE)+VLOOKUP(A116,'2023_24 vs 2024_25 Detail'!A117:DO521,92,FALSE)+VLOOKUP(A116,'2023_24 vs 2024_25 Detail'!A117:DO521,93,FALSE)+VLOOKUP(A116,'2023_24 vs 2024_25 Detail'!A117:DO521,94,FALSE)+VLOOKUP(A116,'2023_24 vs 2024_25 Detail'!A117:DO521,95,FALSE)+VLOOKUP(A116,'2023_24 vs 2024_25 Detail'!A117:DO521,96,FALSE)+VLOOKUP(A116,'2023_24 vs 2024_25 Detail'!A117:DO521,97,FALSE)+VLOOKUP(A116,'2023_24 vs 2024_25 Detail'!A117:DO521,98,FALSE)+VLOOKUP(A116,'2023_24 vs 2024_25 Detail'!A117:DO521,99,FALSE)+VLOOKUP(A116,'2023_24 vs 2024_25 Detail'!A117:DO521,100,FALSE)+VLOOKUP(A116,'2023_24 vs 2024_25 Detail'!A117:DO521,101,FALSE)+VLOOKUP(A116,'2023_24 vs 2024_25 Detail'!A117:DO521,102,FALSE)+VLOOKUP(A116,'2023_24 vs 2024_25 Detail'!A117:DO521,103,FALSE)+VLOOKUP(A116,'2023_24 vs 2024_25 Detail'!A117:DO521,104,FALSE)+VLOOKUP(A116,'2023_24 vs 2024_25 Detail'!A117:DO521,105,FALSE)+VLOOKUP(A116,'2023_24 vs 2024_25 Detail'!A117:DO521,106,FALSE)+VLOOKUP(A116,'2023_24 vs 2024_25 Detail'!A117:DO521,107,FALSE)+VLOOKUP(A116,'2023_24 vs 2024_25 Detail'!A117:DO521,108,FALSE)+VLOOKUP(A116,'2023_24 vs 2024_25 Detail'!A117:DO521,109,FALSE)+VLOOKUP(A116,'2023_24 vs 2024_25 Detail'!A117:DO521,110,FALSE)+VLOOKUP(A116,'2023_24 vs 2024_25 Detail'!A117:DO521,111,FALSE)+VLOOKUP(A116,'2023_24 vs 2024_25 Detail'!A117:DO521,112,FALSE)+VLOOKUP(A116,'2023_24 vs 2024_25 Detail'!A117:DO521,113,FALSE)+VLOOKUP(A116,'2023_24 vs 2024_25 Detail'!A117:DO521,114,FALSE)+VLOOKUP(A116,'2023_24 vs 2024_25 Detail'!A117:DO521,115,FALSE)+VLOOKUP(A116,'2023_24 vs 2024_25 Detail'!A117:DO521,116,FALSE)+VLOOKUP(A116,'2023_24 vs 2024_25 Detail'!A117:DO521,117,FALSE)</f>
        <v>120523.552584092</v>
      </c>
      <c r="J116" s="10">
        <f>VLOOKUP($A116,'2023_24 vs 2024_25 Detail'!$A$9:$DP$409,118,FALSE)</f>
        <v>0</v>
      </c>
      <c r="K116" s="10">
        <f>VLOOKUP($A116,'2023_24 vs 2024_25 Detail'!$A$9:$DP$409,119,FALSE)</f>
        <v>36852.580490920169</v>
      </c>
      <c r="L116" s="11">
        <f t="shared" si="3"/>
        <v>83739.133075012127</v>
      </c>
    </row>
    <row r="117" spans="1:12" x14ac:dyDescent="0.35">
      <c r="A117" s="2" t="s">
        <v>350</v>
      </c>
      <c r="B117" s="2" t="s">
        <v>351</v>
      </c>
      <c r="C117" s="2" t="s">
        <v>1305</v>
      </c>
      <c r="D117" s="10">
        <f>VLOOKUP(A117,'2023_24 vs 2024_25 Detail'!$A$9:$DP$409,5,FALSE)</f>
        <v>424</v>
      </c>
      <c r="E117" s="10">
        <f>VLOOKUP(A117,MSAG!$A$2:$D$401,4,FALSE)</f>
        <v>77534</v>
      </c>
      <c r="F117" s="10">
        <f>VLOOKUP($A117,'2023_24 vs 2024_25 Detail'!$A$9:$DP$409,43,FALSE)</f>
        <v>2259038.8543551881</v>
      </c>
      <c r="G117" s="10">
        <f t="shared" si="2"/>
        <v>2336572.8543551881</v>
      </c>
      <c r="H117" s="10">
        <f>VLOOKUP($A117,'2023_24 vs 2024_25 Detail'!$A$9:$DP$409,82,FALSE)</f>
        <v>2387770.9794904804</v>
      </c>
      <c r="I117" s="10">
        <f>VLOOKUP(A117,'2023_24 vs 2024_25 Detail'!A118:DO522,84,FALSE)+VLOOKUP(A117,'2023_24 vs 2024_25 Detail'!A118:DO522,85,FALSE)+VLOOKUP(A117,'2023_24 vs 2024_25 Detail'!A118:DO522,86,FALSE)+VLOOKUP(A117,'2023_24 vs 2024_25 Detail'!A118:DO522,87,FALSE)+VLOOKUP(A117,'2023_24 vs 2024_25 Detail'!A118:DO522,88,FALSE)+VLOOKUP(A117,'2023_24 vs 2024_25 Detail'!A118:DO522,89,FALSE)+VLOOKUP(A117,'2023_24 vs 2024_25 Detail'!A118:DO522,90,FALSE)+VLOOKUP(A117,'2023_24 vs 2024_25 Detail'!A118:DO522,91,FALSE)+VLOOKUP(A117,'2023_24 vs 2024_25 Detail'!A118:DO522,92,FALSE)+VLOOKUP(A117,'2023_24 vs 2024_25 Detail'!A118:DO522,93,FALSE)+VLOOKUP(A117,'2023_24 vs 2024_25 Detail'!A118:DO522,94,FALSE)+VLOOKUP(A117,'2023_24 vs 2024_25 Detail'!A118:DO522,95,FALSE)+VLOOKUP(A117,'2023_24 vs 2024_25 Detail'!A118:DO522,96,FALSE)+VLOOKUP(A117,'2023_24 vs 2024_25 Detail'!A118:DO522,97,FALSE)+VLOOKUP(A117,'2023_24 vs 2024_25 Detail'!A118:DO522,98,FALSE)+VLOOKUP(A117,'2023_24 vs 2024_25 Detail'!A118:DO522,99,FALSE)+VLOOKUP(A117,'2023_24 vs 2024_25 Detail'!A118:DO522,100,FALSE)+VLOOKUP(A117,'2023_24 vs 2024_25 Detail'!A118:DO522,101,FALSE)+VLOOKUP(A117,'2023_24 vs 2024_25 Detail'!A118:DO522,102,FALSE)+VLOOKUP(A117,'2023_24 vs 2024_25 Detail'!A118:DO522,103,FALSE)+VLOOKUP(A117,'2023_24 vs 2024_25 Detail'!A118:DO522,104,FALSE)+VLOOKUP(A117,'2023_24 vs 2024_25 Detail'!A118:DO522,105,FALSE)+VLOOKUP(A117,'2023_24 vs 2024_25 Detail'!A118:DO522,106,FALSE)+VLOOKUP(A117,'2023_24 vs 2024_25 Detail'!A118:DO522,107,FALSE)+VLOOKUP(A117,'2023_24 vs 2024_25 Detail'!A118:DO522,108,FALSE)+VLOOKUP(A117,'2023_24 vs 2024_25 Detail'!A118:DO522,109,FALSE)+VLOOKUP(A117,'2023_24 vs 2024_25 Detail'!A118:DO522,110,FALSE)+VLOOKUP(A117,'2023_24 vs 2024_25 Detail'!A118:DO522,111,FALSE)+VLOOKUP(A117,'2023_24 vs 2024_25 Detail'!A118:DO522,112,FALSE)+VLOOKUP(A117,'2023_24 vs 2024_25 Detail'!A118:DO522,113,FALSE)+VLOOKUP(A117,'2023_24 vs 2024_25 Detail'!A118:DO522,114,FALSE)+VLOOKUP(A117,'2023_24 vs 2024_25 Detail'!A118:DO522,115,FALSE)+VLOOKUP(A117,'2023_24 vs 2024_25 Detail'!A118:DO522,116,FALSE)+VLOOKUP(A117,'2023_24 vs 2024_25 Detail'!A118:DO522,117,FALSE)</f>
        <v>128732.12513529215</v>
      </c>
      <c r="J117" s="10">
        <f>VLOOKUP($A117,'2023_24 vs 2024_25 Detail'!$A$9:$DP$409,118,FALSE)</f>
        <v>0</v>
      </c>
      <c r="K117" s="10">
        <f>VLOOKUP($A117,'2023_24 vs 2024_25 Detail'!$A$9:$DP$409,119,FALSE)</f>
        <v>0</v>
      </c>
      <c r="L117" s="11">
        <f t="shared" si="3"/>
        <v>51198.125135292299</v>
      </c>
    </row>
    <row r="118" spans="1:12" x14ac:dyDescent="0.35">
      <c r="A118" s="2" t="s">
        <v>353</v>
      </c>
      <c r="B118" s="2" t="s">
        <v>354</v>
      </c>
      <c r="C118" s="2" t="s">
        <v>1306</v>
      </c>
      <c r="D118" s="10">
        <f>VLOOKUP(A118,'2023_24 vs 2024_25 Detail'!$A$9:$DP$409,5,FALSE)</f>
        <v>206</v>
      </c>
      <c r="E118" s="10">
        <f>VLOOKUP(A118,MSAG!$A$2:$D$401,4,FALSE)</f>
        <v>42856</v>
      </c>
      <c r="F118" s="10">
        <f>VLOOKUP($A118,'2023_24 vs 2024_25 Detail'!$A$9:$DP$409,43,FALSE)</f>
        <v>1237203.6534929697</v>
      </c>
      <c r="G118" s="10">
        <f t="shared" si="2"/>
        <v>1280059.6534929697</v>
      </c>
      <c r="H118" s="10">
        <f>VLOOKUP($A118,'2023_24 vs 2024_25 Detail'!$A$9:$DP$409,82,FALSE)</f>
        <v>1340494.1927159224</v>
      </c>
      <c r="I118" s="10">
        <f>VLOOKUP(A118,'2023_24 vs 2024_25 Detail'!A119:DO523,84,FALSE)+VLOOKUP(A118,'2023_24 vs 2024_25 Detail'!A119:DO523,85,FALSE)+VLOOKUP(A118,'2023_24 vs 2024_25 Detail'!A119:DO523,86,FALSE)+VLOOKUP(A118,'2023_24 vs 2024_25 Detail'!A119:DO523,87,FALSE)+VLOOKUP(A118,'2023_24 vs 2024_25 Detail'!A119:DO523,88,FALSE)+VLOOKUP(A118,'2023_24 vs 2024_25 Detail'!A119:DO523,89,FALSE)+VLOOKUP(A118,'2023_24 vs 2024_25 Detail'!A119:DO523,90,FALSE)+VLOOKUP(A118,'2023_24 vs 2024_25 Detail'!A119:DO523,91,FALSE)+VLOOKUP(A118,'2023_24 vs 2024_25 Detail'!A119:DO523,92,FALSE)+VLOOKUP(A118,'2023_24 vs 2024_25 Detail'!A119:DO523,93,FALSE)+VLOOKUP(A118,'2023_24 vs 2024_25 Detail'!A119:DO523,94,FALSE)+VLOOKUP(A118,'2023_24 vs 2024_25 Detail'!A119:DO523,95,FALSE)+VLOOKUP(A118,'2023_24 vs 2024_25 Detail'!A119:DO523,96,FALSE)+VLOOKUP(A118,'2023_24 vs 2024_25 Detail'!A119:DO523,97,FALSE)+VLOOKUP(A118,'2023_24 vs 2024_25 Detail'!A119:DO523,98,FALSE)+VLOOKUP(A118,'2023_24 vs 2024_25 Detail'!A119:DO523,99,FALSE)+VLOOKUP(A118,'2023_24 vs 2024_25 Detail'!A119:DO523,100,FALSE)+VLOOKUP(A118,'2023_24 vs 2024_25 Detail'!A119:DO523,101,FALSE)+VLOOKUP(A118,'2023_24 vs 2024_25 Detail'!A119:DO523,102,FALSE)+VLOOKUP(A118,'2023_24 vs 2024_25 Detail'!A119:DO523,103,FALSE)+VLOOKUP(A118,'2023_24 vs 2024_25 Detail'!A119:DO523,104,FALSE)+VLOOKUP(A118,'2023_24 vs 2024_25 Detail'!A119:DO523,105,FALSE)+VLOOKUP(A118,'2023_24 vs 2024_25 Detail'!A119:DO523,106,FALSE)+VLOOKUP(A118,'2023_24 vs 2024_25 Detail'!A119:DO523,107,FALSE)+VLOOKUP(A118,'2023_24 vs 2024_25 Detail'!A119:DO523,108,FALSE)+VLOOKUP(A118,'2023_24 vs 2024_25 Detail'!A119:DO523,109,FALSE)+VLOOKUP(A118,'2023_24 vs 2024_25 Detail'!A119:DO523,110,FALSE)+VLOOKUP(A118,'2023_24 vs 2024_25 Detail'!A119:DO523,111,FALSE)+VLOOKUP(A118,'2023_24 vs 2024_25 Detail'!A119:DO523,112,FALSE)+VLOOKUP(A118,'2023_24 vs 2024_25 Detail'!A119:DO523,113,FALSE)+VLOOKUP(A118,'2023_24 vs 2024_25 Detail'!A119:DO523,114,FALSE)+VLOOKUP(A118,'2023_24 vs 2024_25 Detail'!A119:DO523,115,FALSE)+VLOOKUP(A118,'2023_24 vs 2024_25 Detail'!A119:DO523,116,FALSE)+VLOOKUP(A118,'2023_24 vs 2024_25 Detail'!A119:DO523,117,FALSE)</f>
        <v>70247.257866016327</v>
      </c>
      <c r="J118" s="10">
        <f>VLOOKUP($A118,'2023_24 vs 2024_25 Detail'!$A$9:$DP$409,118,FALSE)</f>
        <v>0</v>
      </c>
      <c r="K118" s="10">
        <f>VLOOKUP($A118,'2023_24 vs 2024_25 Detail'!$A$9:$DP$409,119,FALSE)</f>
        <v>33043.281356936714</v>
      </c>
      <c r="L118" s="11">
        <f t="shared" si="3"/>
        <v>60434.539222952677</v>
      </c>
    </row>
    <row r="119" spans="1:12" x14ac:dyDescent="0.35">
      <c r="A119" s="2" t="s">
        <v>356</v>
      </c>
      <c r="B119" s="2" t="s">
        <v>357</v>
      </c>
      <c r="C119" s="2" t="s">
        <v>358</v>
      </c>
      <c r="D119" s="10">
        <f>VLOOKUP(A119,'2023_24 vs 2024_25 Detail'!$A$9:$DP$409,5,FALSE)</f>
        <v>201</v>
      </c>
      <c r="E119" s="10">
        <f>VLOOKUP(A119,MSAG!$A$2:$D$401,4,FALSE)</f>
        <v>34357</v>
      </c>
      <c r="F119" s="10">
        <f>VLOOKUP($A119,'2023_24 vs 2024_25 Detail'!$A$9:$DP$409,43,FALSE)</f>
        <v>1027397.2554659331</v>
      </c>
      <c r="G119" s="10">
        <f t="shared" si="2"/>
        <v>1061754.2554659331</v>
      </c>
      <c r="H119" s="10">
        <f>VLOOKUP($A119,'2023_24 vs 2024_25 Detail'!$A$9:$DP$409,82,FALSE)</f>
        <v>1103788.1420253695</v>
      </c>
      <c r="I119" s="10">
        <f>VLOOKUP(A119,'2023_24 vs 2024_25 Detail'!A120:DO524,84,FALSE)+VLOOKUP(A119,'2023_24 vs 2024_25 Detail'!A120:DO524,85,FALSE)+VLOOKUP(A119,'2023_24 vs 2024_25 Detail'!A120:DO524,86,FALSE)+VLOOKUP(A119,'2023_24 vs 2024_25 Detail'!A120:DO524,87,FALSE)+VLOOKUP(A119,'2023_24 vs 2024_25 Detail'!A120:DO524,88,FALSE)+VLOOKUP(A119,'2023_24 vs 2024_25 Detail'!A120:DO524,89,FALSE)+VLOOKUP(A119,'2023_24 vs 2024_25 Detail'!A120:DO524,90,FALSE)+VLOOKUP(A119,'2023_24 vs 2024_25 Detail'!A120:DO524,91,FALSE)+VLOOKUP(A119,'2023_24 vs 2024_25 Detail'!A120:DO524,92,FALSE)+VLOOKUP(A119,'2023_24 vs 2024_25 Detail'!A120:DO524,93,FALSE)+VLOOKUP(A119,'2023_24 vs 2024_25 Detail'!A120:DO524,94,FALSE)+VLOOKUP(A119,'2023_24 vs 2024_25 Detail'!A120:DO524,95,FALSE)+VLOOKUP(A119,'2023_24 vs 2024_25 Detail'!A120:DO524,96,FALSE)+VLOOKUP(A119,'2023_24 vs 2024_25 Detail'!A120:DO524,97,FALSE)+VLOOKUP(A119,'2023_24 vs 2024_25 Detail'!A120:DO524,98,FALSE)+VLOOKUP(A119,'2023_24 vs 2024_25 Detail'!A120:DO524,99,FALSE)+VLOOKUP(A119,'2023_24 vs 2024_25 Detail'!A120:DO524,100,FALSE)+VLOOKUP(A119,'2023_24 vs 2024_25 Detail'!A120:DO524,101,FALSE)+VLOOKUP(A119,'2023_24 vs 2024_25 Detail'!A120:DO524,102,FALSE)+VLOOKUP(A119,'2023_24 vs 2024_25 Detail'!A120:DO524,103,FALSE)+VLOOKUP(A119,'2023_24 vs 2024_25 Detail'!A120:DO524,104,FALSE)+VLOOKUP(A119,'2023_24 vs 2024_25 Detail'!A120:DO524,105,FALSE)+VLOOKUP(A119,'2023_24 vs 2024_25 Detail'!A120:DO524,106,FALSE)+VLOOKUP(A119,'2023_24 vs 2024_25 Detail'!A120:DO524,107,FALSE)+VLOOKUP(A119,'2023_24 vs 2024_25 Detail'!A120:DO524,108,FALSE)+VLOOKUP(A119,'2023_24 vs 2024_25 Detail'!A120:DO524,109,FALSE)+VLOOKUP(A119,'2023_24 vs 2024_25 Detail'!A120:DO524,110,FALSE)+VLOOKUP(A119,'2023_24 vs 2024_25 Detail'!A120:DO524,111,FALSE)+VLOOKUP(A119,'2023_24 vs 2024_25 Detail'!A120:DO524,112,FALSE)+VLOOKUP(A119,'2023_24 vs 2024_25 Detail'!A120:DO524,113,FALSE)+VLOOKUP(A119,'2023_24 vs 2024_25 Detail'!A120:DO524,114,FALSE)+VLOOKUP(A119,'2023_24 vs 2024_25 Detail'!A120:DO524,115,FALSE)+VLOOKUP(A119,'2023_24 vs 2024_25 Detail'!A120:DO524,116,FALSE)+VLOOKUP(A119,'2023_24 vs 2024_25 Detail'!A120:DO524,117,FALSE)</f>
        <v>58042.923441306644</v>
      </c>
      <c r="J119" s="10">
        <f>VLOOKUP($A119,'2023_24 vs 2024_25 Detail'!$A$9:$DP$409,118,FALSE)</f>
        <v>0</v>
      </c>
      <c r="K119" s="10">
        <f>VLOOKUP($A119,'2023_24 vs 2024_25 Detail'!$A$9:$DP$409,119,FALSE)</f>
        <v>18347.963118129701</v>
      </c>
      <c r="L119" s="11">
        <f t="shared" si="3"/>
        <v>42033.886559436331</v>
      </c>
    </row>
    <row r="120" spans="1:12" x14ac:dyDescent="0.35">
      <c r="A120" s="2" t="s">
        <v>359</v>
      </c>
      <c r="B120" s="2" t="s">
        <v>360</v>
      </c>
      <c r="C120" s="2" t="s">
        <v>1307</v>
      </c>
      <c r="D120" s="10">
        <f>VLOOKUP(A120,'2023_24 vs 2024_25 Detail'!$A$9:$DP$409,5,FALSE)</f>
        <v>210</v>
      </c>
      <c r="E120" s="10">
        <f>VLOOKUP(A120,MSAG!$A$2:$D$401,4,FALSE)</f>
        <v>37716</v>
      </c>
      <c r="F120" s="10">
        <f>VLOOKUP($A120,'2023_24 vs 2024_25 Detail'!$A$9:$DP$409,43,FALSE)</f>
        <v>1076224.4113230789</v>
      </c>
      <c r="G120" s="10">
        <f t="shared" si="2"/>
        <v>1113940.4113230789</v>
      </c>
      <c r="H120" s="10">
        <f>VLOOKUP($A120,'2023_24 vs 2024_25 Detail'!$A$9:$DP$409,82,FALSE)</f>
        <v>1153233.9354815893</v>
      </c>
      <c r="I120" s="10">
        <f>VLOOKUP(A120,'2023_24 vs 2024_25 Detail'!A121:DO525,84,FALSE)+VLOOKUP(A120,'2023_24 vs 2024_25 Detail'!A121:DO525,85,FALSE)+VLOOKUP(A120,'2023_24 vs 2024_25 Detail'!A121:DO525,86,FALSE)+VLOOKUP(A120,'2023_24 vs 2024_25 Detail'!A121:DO525,87,FALSE)+VLOOKUP(A120,'2023_24 vs 2024_25 Detail'!A121:DO525,88,FALSE)+VLOOKUP(A120,'2023_24 vs 2024_25 Detail'!A121:DO525,89,FALSE)+VLOOKUP(A120,'2023_24 vs 2024_25 Detail'!A121:DO525,90,FALSE)+VLOOKUP(A120,'2023_24 vs 2024_25 Detail'!A121:DO525,91,FALSE)+VLOOKUP(A120,'2023_24 vs 2024_25 Detail'!A121:DO525,92,FALSE)+VLOOKUP(A120,'2023_24 vs 2024_25 Detail'!A121:DO525,93,FALSE)+VLOOKUP(A120,'2023_24 vs 2024_25 Detail'!A121:DO525,94,FALSE)+VLOOKUP(A120,'2023_24 vs 2024_25 Detail'!A121:DO525,95,FALSE)+VLOOKUP(A120,'2023_24 vs 2024_25 Detail'!A121:DO525,96,FALSE)+VLOOKUP(A120,'2023_24 vs 2024_25 Detail'!A121:DO525,97,FALSE)+VLOOKUP(A120,'2023_24 vs 2024_25 Detail'!A121:DO525,98,FALSE)+VLOOKUP(A120,'2023_24 vs 2024_25 Detail'!A121:DO525,99,FALSE)+VLOOKUP(A120,'2023_24 vs 2024_25 Detail'!A121:DO525,100,FALSE)+VLOOKUP(A120,'2023_24 vs 2024_25 Detail'!A121:DO525,101,FALSE)+VLOOKUP(A120,'2023_24 vs 2024_25 Detail'!A121:DO525,102,FALSE)+VLOOKUP(A120,'2023_24 vs 2024_25 Detail'!A121:DO525,103,FALSE)+VLOOKUP(A120,'2023_24 vs 2024_25 Detail'!A121:DO525,104,FALSE)+VLOOKUP(A120,'2023_24 vs 2024_25 Detail'!A121:DO525,105,FALSE)+VLOOKUP(A120,'2023_24 vs 2024_25 Detail'!A121:DO525,106,FALSE)+VLOOKUP(A120,'2023_24 vs 2024_25 Detail'!A121:DO525,107,FALSE)+VLOOKUP(A120,'2023_24 vs 2024_25 Detail'!A121:DO525,108,FALSE)+VLOOKUP(A120,'2023_24 vs 2024_25 Detail'!A121:DO525,109,FALSE)+VLOOKUP(A120,'2023_24 vs 2024_25 Detail'!A121:DO525,110,FALSE)+VLOOKUP(A120,'2023_24 vs 2024_25 Detail'!A121:DO525,111,FALSE)+VLOOKUP(A120,'2023_24 vs 2024_25 Detail'!A121:DO525,112,FALSE)+VLOOKUP(A120,'2023_24 vs 2024_25 Detail'!A121:DO525,113,FALSE)+VLOOKUP(A120,'2023_24 vs 2024_25 Detail'!A121:DO525,114,FALSE)+VLOOKUP(A120,'2023_24 vs 2024_25 Detail'!A121:DO525,115,FALSE)+VLOOKUP(A120,'2023_24 vs 2024_25 Detail'!A121:DO525,116,FALSE)+VLOOKUP(A120,'2023_24 vs 2024_25 Detail'!A121:DO525,117,FALSE)</f>
        <v>62653.992434197608</v>
      </c>
      <c r="J120" s="10">
        <f>VLOOKUP($A120,'2023_24 vs 2024_25 Detail'!$A$9:$DP$409,118,FALSE)</f>
        <v>0</v>
      </c>
      <c r="K120" s="10">
        <f>VLOOKUP($A120,'2023_24 vs 2024_25 Detail'!$A$9:$DP$409,119,FALSE)</f>
        <v>14355.531724312783</v>
      </c>
      <c r="L120" s="11">
        <f t="shared" si="3"/>
        <v>39293.524158510379</v>
      </c>
    </row>
    <row r="121" spans="1:12" x14ac:dyDescent="0.35">
      <c r="A121" s="2" t="s">
        <v>362</v>
      </c>
      <c r="B121" s="2" t="s">
        <v>363</v>
      </c>
      <c r="C121" s="2" t="s">
        <v>1308</v>
      </c>
      <c r="D121" s="10">
        <f>VLOOKUP(A121,'2023_24 vs 2024_25 Detail'!$A$9:$DP$409,5,FALSE)</f>
        <v>185</v>
      </c>
      <c r="E121" s="10">
        <f>VLOOKUP(A121,MSAG!$A$2:$D$401,4,FALSE)</f>
        <v>34013</v>
      </c>
      <c r="F121" s="10">
        <f>VLOOKUP($A121,'2023_24 vs 2024_25 Detail'!$A$9:$DP$409,43,FALSE)</f>
        <v>977640.32458873175</v>
      </c>
      <c r="G121" s="10">
        <f t="shared" si="2"/>
        <v>1011653.3245887317</v>
      </c>
      <c r="H121" s="10">
        <f>VLOOKUP($A121,'2023_24 vs 2024_25 Detail'!$A$9:$DP$409,82,FALSE)</f>
        <v>1054151.0918459094</v>
      </c>
      <c r="I121" s="10">
        <f>VLOOKUP(A121,'2023_24 vs 2024_25 Detail'!A122:DO526,84,FALSE)+VLOOKUP(A121,'2023_24 vs 2024_25 Detail'!A122:DO526,85,FALSE)+VLOOKUP(A121,'2023_24 vs 2024_25 Detail'!A122:DO526,86,FALSE)+VLOOKUP(A121,'2023_24 vs 2024_25 Detail'!A122:DO526,87,FALSE)+VLOOKUP(A121,'2023_24 vs 2024_25 Detail'!A122:DO526,88,FALSE)+VLOOKUP(A121,'2023_24 vs 2024_25 Detail'!A122:DO526,89,FALSE)+VLOOKUP(A121,'2023_24 vs 2024_25 Detail'!A122:DO526,90,FALSE)+VLOOKUP(A121,'2023_24 vs 2024_25 Detail'!A122:DO526,91,FALSE)+VLOOKUP(A121,'2023_24 vs 2024_25 Detail'!A122:DO526,92,FALSE)+VLOOKUP(A121,'2023_24 vs 2024_25 Detail'!A122:DO526,93,FALSE)+VLOOKUP(A121,'2023_24 vs 2024_25 Detail'!A122:DO526,94,FALSE)+VLOOKUP(A121,'2023_24 vs 2024_25 Detail'!A122:DO526,95,FALSE)+VLOOKUP(A121,'2023_24 vs 2024_25 Detail'!A122:DO526,96,FALSE)+VLOOKUP(A121,'2023_24 vs 2024_25 Detail'!A122:DO526,97,FALSE)+VLOOKUP(A121,'2023_24 vs 2024_25 Detail'!A122:DO526,98,FALSE)+VLOOKUP(A121,'2023_24 vs 2024_25 Detail'!A122:DO526,99,FALSE)+VLOOKUP(A121,'2023_24 vs 2024_25 Detail'!A122:DO526,100,FALSE)+VLOOKUP(A121,'2023_24 vs 2024_25 Detail'!A122:DO526,101,FALSE)+VLOOKUP(A121,'2023_24 vs 2024_25 Detail'!A122:DO526,102,FALSE)+VLOOKUP(A121,'2023_24 vs 2024_25 Detail'!A122:DO526,103,FALSE)+VLOOKUP(A121,'2023_24 vs 2024_25 Detail'!A122:DO526,104,FALSE)+VLOOKUP(A121,'2023_24 vs 2024_25 Detail'!A122:DO526,105,FALSE)+VLOOKUP(A121,'2023_24 vs 2024_25 Detail'!A122:DO526,106,FALSE)+VLOOKUP(A121,'2023_24 vs 2024_25 Detail'!A122:DO526,107,FALSE)+VLOOKUP(A121,'2023_24 vs 2024_25 Detail'!A122:DO526,108,FALSE)+VLOOKUP(A121,'2023_24 vs 2024_25 Detail'!A122:DO526,109,FALSE)+VLOOKUP(A121,'2023_24 vs 2024_25 Detail'!A122:DO526,110,FALSE)+VLOOKUP(A121,'2023_24 vs 2024_25 Detail'!A122:DO526,111,FALSE)+VLOOKUP(A121,'2023_24 vs 2024_25 Detail'!A122:DO526,112,FALSE)+VLOOKUP(A121,'2023_24 vs 2024_25 Detail'!A122:DO526,113,FALSE)+VLOOKUP(A121,'2023_24 vs 2024_25 Detail'!A122:DO526,114,FALSE)+VLOOKUP(A121,'2023_24 vs 2024_25 Detail'!A122:DO526,115,FALSE)+VLOOKUP(A121,'2023_24 vs 2024_25 Detail'!A122:DO526,116,FALSE)+VLOOKUP(A121,'2023_24 vs 2024_25 Detail'!A122:DO526,117,FALSE)</f>
        <v>56390.592465995927</v>
      </c>
      <c r="J121" s="10">
        <f>VLOOKUP($A121,'2023_24 vs 2024_25 Detail'!$A$9:$DP$409,118,FALSE)</f>
        <v>0</v>
      </c>
      <c r="K121" s="10">
        <f>VLOOKUP($A121,'2023_24 vs 2024_25 Detail'!$A$9:$DP$409,119,FALSE)</f>
        <v>20120.174791181646</v>
      </c>
      <c r="L121" s="11">
        <f t="shared" si="3"/>
        <v>42497.76725717762</v>
      </c>
    </row>
    <row r="122" spans="1:12" x14ac:dyDescent="0.35">
      <c r="A122" s="2" t="s">
        <v>365</v>
      </c>
      <c r="B122" s="2" t="s">
        <v>366</v>
      </c>
      <c r="C122" s="2" t="s">
        <v>1309</v>
      </c>
      <c r="D122" s="10">
        <f>VLOOKUP(A122,'2023_24 vs 2024_25 Detail'!$A$9:$DP$409,5,FALSE)</f>
        <v>324</v>
      </c>
      <c r="E122" s="10">
        <f>VLOOKUP(A122,MSAG!$A$2:$D$401,4,FALSE)</f>
        <v>61578</v>
      </c>
      <c r="F122" s="10">
        <f>VLOOKUP($A122,'2023_24 vs 2024_25 Detail'!$A$9:$DP$409,43,FALSE)</f>
        <v>1683259.7801767341</v>
      </c>
      <c r="G122" s="10">
        <f t="shared" si="2"/>
        <v>1744837.7801767341</v>
      </c>
      <c r="H122" s="10">
        <f>VLOOKUP($A122,'2023_24 vs 2024_25 Detail'!$A$9:$DP$409,82,FALSE)</f>
        <v>1786841.6349711865</v>
      </c>
      <c r="I122" s="10">
        <f>VLOOKUP(A122,'2023_24 vs 2024_25 Detail'!A123:DO527,84,FALSE)+VLOOKUP(A122,'2023_24 vs 2024_25 Detail'!A123:DO527,85,FALSE)+VLOOKUP(A122,'2023_24 vs 2024_25 Detail'!A123:DO527,86,FALSE)+VLOOKUP(A122,'2023_24 vs 2024_25 Detail'!A123:DO527,87,FALSE)+VLOOKUP(A122,'2023_24 vs 2024_25 Detail'!A123:DO527,88,FALSE)+VLOOKUP(A122,'2023_24 vs 2024_25 Detail'!A123:DO527,89,FALSE)+VLOOKUP(A122,'2023_24 vs 2024_25 Detail'!A123:DO527,90,FALSE)+VLOOKUP(A122,'2023_24 vs 2024_25 Detail'!A123:DO527,91,FALSE)+VLOOKUP(A122,'2023_24 vs 2024_25 Detail'!A123:DO527,92,FALSE)+VLOOKUP(A122,'2023_24 vs 2024_25 Detail'!A123:DO527,93,FALSE)+VLOOKUP(A122,'2023_24 vs 2024_25 Detail'!A123:DO527,94,FALSE)+VLOOKUP(A122,'2023_24 vs 2024_25 Detail'!A123:DO527,95,FALSE)+VLOOKUP(A122,'2023_24 vs 2024_25 Detail'!A123:DO527,96,FALSE)+VLOOKUP(A122,'2023_24 vs 2024_25 Detail'!A123:DO527,97,FALSE)+VLOOKUP(A122,'2023_24 vs 2024_25 Detail'!A123:DO527,98,FALSE)+VLOOKUP(A122,'2023_24 vs 2024_25 Detail'!A123:DO527,99,FALSE)+VLOOKUP(A122,'2023_24 vs 2024_25 Detail'!A123:DO527,100,FALSE)+VLOOKUP(A122,'2023_24 vs 2024_25 Detail'!A123:DO527,101,FALSE)+VLOOKUP(A122,'2023_24 vs 2024_25 Detail'!A123:DO527,102,FALSE)+VLOOKUP(A122,'2023_24 vs 2024_25 Detail'!A123:DO527,103,FALSE)+VLOOKUP(A122,'2023_24 vs 2024_25 Detail'!A123:DO527,104,FALSE)+VLOOKUP(A122,'2023_24 vs 2024_25 Detail'!A123:DO527,105,FALSE)+VLOOKUP(A122,'2023_24 vs 2024_25 Detail'!A123:DO527,106,FALSE)+VLOOKUP(A122,'2023_24 vs 2024_25 Detail'!A123:DO527,107,FALSE)+VLOOKUP(A122,'2023_24 vs 2024_25 Detail'!A123:DO527,108,FALSE)+VLOOKUP(A122,'2023_24 vs 2024_25 Detail'!A123:DO527,109,FALSE)+VLOOKUP(A122,'2023_24 vs 2024_25 Detail'!A123:DO527,110,FALSE)+VLOOKUP(A122,'2023_24 vs 2024_25 Detail'!A123:DO527,111,FALSE)+VLOOKUP(A122,'2023_24 vs 2024_25 Detail'!A123:DO527,112,FALSE)+VLOOKUP(A122,'2023_24 vs 2024_25 Detail'!A123:DO527,113,FALSE)+VLOOKUP(A122,'2023_24 vs 2024_25 Detail'!A123:DO527,114,FALSE)+VLOOKUP(A122,'2023_24 vs 2024_25 Detail'!A123:DO527,115,FALSE)+VLOOKUP(A122,'2023_24 vs 2024_25 Detail'!A123:DO527,116,FALSE)+VLOOKUP(A122,'2023_24 vs 2024_25 Detail'!A123:DO527,117,FALSE)</f>
        <v>100058.48910528488</v>
      </c>
      <c r="J122" s="10">
        <f>VLOOKUP($A122,'2023_24 vs 2024_25 Detail'!$A$9:$DP$409,118,FALSE)</f>
        <v>0</v>
      </c>
      <c r="K122" s="10">
        <f>VLOOKUP($A122,'2023_24 vs 2024_25 Detail'!$A$9:$DP$409,119,FALSE)</f>
        <v>3523.3656891675587</v>
      </c>
      <c r="L122" s="11">
        <f t="shared" si="3"/>
        <v>42003.854794452433</v>
      </c>
    </row>
    <row r="123" spans="1:12" x14ac:dyDescent="0.35">
      <c r="A123" s="2" t="s">
        <v>368</v>
      </c>
      <c r="B123" s="2" t="s">
        <v>369</v>
      </c>
      <c r="C123" s="2" t="s">
        <v>370</v>
      </c>
      <c r="D123" s="10">
        <f>VLOOKUP(A123,'2023_24 vs 2024_25 Detail'!$A$9:$DP$409,5,FALSE)</f>
        <v>191</v>
      </c>
      <c r="E123" s="10">
        <f>VLOOKUP(A123,MSAG!$A$2:$D$401,4,FALSE)</f>
        <v>37015</v>
      </c>
      <c r="F123" s="10">
        <f>VLOOKUP($A123,'2023_24 vs 2024_25 Detail'!$A$9:$DP$409,43,FALSE)</f>
        <v>1072449.2363573106</v>
      </c>
      <c r="G123" s="10">
        <f t="shared" si="2"/>
        <v>1109464.2363573106</v>
      </c>
      <c r="H123" s="10">
        <f>VLOOKUP($A123,'2023_24 vs 2024_25 Detail'!$A$9:$DP$409,82,FALSE)</f>
        <v>1158538.7978273167</v>
      </c>
      <c r="I123" s="10">
        <f>VLOOKUP(A123,'2023_24 vs 2024_25 Detail'!A124:DO528,84,FALSE)+VLOOKUP(A123,'2023_24 vs 2024_25 Detail'!A124:DO528,85,FALSE)+VLOOKUP(A123,'2023_24 vs 2024_25 Detail'!A124:DO528,86,FALSE)+VLOOKUP(A123,'2023_24 vs 2024_25 Detail'!A124:DO528,87,FALSE)+VLOOKUP(A123,'2023_24 vs 2024_25 Detail'!A124:DO528,88,FALSE)+VLOOKUP(A123,'2023_24 vs 2024_25 Detail'!A124:DO528,89,FALSE)+VLOOKUP(A123,'2023_24 vs 2024_25 Detail'!A124:DO528,90,FALSE)+VLOOKUP(A123,'2023_24 vs 2024_25 Detail'!A124:DO528,91,FALSE)+VLOOKUP(A123,'2023_24 vs 2024_25 Detail'!A124:DO528,92,FALSE)+VLOOKUP(A123,'2023_24 vs 2024_25 Detail'!A124:DO528,93,FALSE)+VLOOKUP(A123,'2023_24 vs 2024_25 Detail'!A124:DO528,94,FALSE)+VLOOKUP(A123,'2023_24 vs 2024_25 Detail'!A124:DO528,95,FALSE)+VLOOKUP(A123,'2023_24 vs 2024_25 Detail'!A124:DO528,96,FALSE)+VLOOKUP(A123,'2023_24 vs 2024_25 Detail'!A124:DO528,97,FALSE)+VLOOKUP(A123,'2023_24 vs 2024_25 Detail'!A124:DO528,98,FALSE)+VLOOKUP(A123,'2023_24 vs 2024_25 Detail'!A124:DO528,99,FALSE)+VLOOKUP(A123,'2023_24 vs 2024_25 Detail'!A124:DO528,100,FALSE)+VLOOKUP(A123,'2023_24 vs 2024_25 Detail'!A124:DO528,101,FALSE)+VLOOKUP(A123,'2023_24 vs 2024_25 Detail'!A124:DO528,102,FALSE)+VLOOKUP(A123,'2023_24 vs 2024_25 Detail'!A124:DO528,103,FALSE)+VLOOKUP(A123,'2023_24 vs 2024_25 Detail'!A124:DO528,104,FALSE)+VLOOKUP(A123,'2023_24 vs 2024_25 Detail'!A124:DO528,105,FALSE)+VLOOKUP(A123,'2023_24 vs 2024_25 Detail'!A124:DO528,106,FALSE)+VLOOKUP(A123,'2023_24 vs 2024_25 Detail'!A124:DO528,107,FALSE)+VLOOKUP(A123,'2023_24 vs 2024_25 Detail'!A124:DO528,108,FALSE)+VLOOKUP(A123,'2023_24 vs 2024_25 Detail'!A124:DO528,109,FALSE)+VLOOKUP(A123,'2023_24 vs 2024_25 Detail'!A124:DO528,110,FALSE)+VLOOKUP(A123,'2023_24 vs 2024_25 Detail'!A124:DO528,111,FALSE)+VLOOKUP(A123,'2023_24 vs 2024_25 Detail'!A124:DO528,112,FALSE)+VLOOKUP(A123,'2023_24 vs 2024_25 Detail'!A124:DO528,113,FALSE)+VLOOKUP(A123,'2023_24 vs 2024_25 Detail'!A124:DO528,114,FALSE)+VLOOKUP(A123,'2023_24 vs 2024_25 Detail'!A124:DO528,115,FALSE)+VLOOKUP(A123,'2023_24 vs 2024_25 Detail'!A124:DO528,116,FALSE)+VLOOKUP(A123,'2023_24 vs 2024_25 Detail'!A124:DO528,117,FALSE)</f>
        <v>61276.853100269647</v>
      </c>
      <c r="J123" s="10">
        <f>VLOOKUP($A123,'2023_24 vs 2024_25 Detail'!$A$9:$DP$409,118,FALSE)</f>
        <v>0</v>
      </c>
      <c r="K123" s="10">
        <f>VLOOKUP($A123,'2023_24 vs 2024_25 Detail'!$A$9:$DP$409,119,FALSE)</f>
        <v>24812.708369736629</v>
      </c>
      <c r="L123" s="11">
        <f t="shared" si="3"/>
        <v>49074.561470006127</v>
      </c>
    </row>
    <row r="124" spans="1:12" x14ac:dyDescent="0.35">
      <c r="A124" s="2" t="s">
        <v>371</v>
      </c>
      <c r="B124" s="2" t="s">
        <v>372</v>
      </c>
      <c r="C124" s="2" t="s">
        <v>373</v>
      </c>
      <c r="D124" s="10">
        <f>VLOOKUP(A124,'2023_24 vs 2024_25 Detail'!$A$9:$DP$409,5,FALSE)</f>
        <v>154</v>
      </c>
      <c r="E124" s="10">
        <f>VLOOKUP(A124,MSAG!$A$2:$D$401,4,FALSE)</f>
        <v>24292</v>
      </c>
      <c r="F124" s="10">
        <f>VLOOKUP($A124,'2023_24 vs 2024_25 Detail'!$A$9:$DP$409,43,FALSE)</f>
        <v>718712.01552605873</v>
      </c>
      <c r="G124" s="10">
        <f t="shared" si="2"/>
        <v>743004.01552605873</v>
      </c>
      <c r="H124" s="10">
        <f>VLOOKUP($A124,'2023_24 vs 2024_25 Detail'!$A$9:$DP$409,82,FALSE)</f>
        <v>765373.82308358327</v>
      </c>
      <c r="I124" s="10">
        <f>VLOOKUP(A124,'2023_24 vs 2024_25 Detail'!A125:DO529,84,FALSE)+VLOOKUP(A124,'2023_24 vs 2024_25 Detail'!A125:DO529,85,FALSE)+VLOOKUP(A124,'2023_24 vs 2024_25 Detail'!A125:DO529,86,FALSE)+VLOOKUP(A124,'2023_24 vs 2024_25 Detail'!A125:DO529,87,FALSE)+VLOOKUP(A124,'2023_24 vs 2024_25 Detail'!A125:DO529,88,FALSE)+VLOOKUP(A124,'2023_24 vs 2024_25 Detail'!A125:DO529,89,FALSE)+VLOOKUP(A124,'2023_24 vs 2024_25 Detail'!A125:DO529,90,FALSE)+VLOOKUP(A124,'2023_24 vs 2024_25 Detail'!A125:DO529,91,FALSE)+VLOOKUP(A124,'2023_24 vs 2024_25 Detail'!A125:DO529,92,FALSE)+VLOOKUP(A124,'2023_24 vs 2024_25 Detail'!A125:DO529,93,FALSE)+VLOOKUP(A124,'2023_24 vs 2024_25 Detail'!A125:DO529,94,FALSE)+VLOOKUP(A124,'2023_24 vs 2024_25 Detail'!A125:DO529,95,FALSE)+VLOOKUP(A124,'2023_24 vs 2024_25 Detail'!A125:DO529,96,FALSE)+VLOOKUP(A124,'2023_24 vs 2024_25 Detail'!A125:DO529,97,FALSE)+VLOOKUP(A124,'2023_24 vs 2024_25 Detail'!A125:DO529,98,FALSE)+VLOOKUP(A124,'2023_24 vs 2024_25 Detail'!A125:DO529,99,FALSE)+VLOOKUP(A124,'2023_24 vs 2024_25 Detail'!A125:DO529,100,FALSE)+VLOOKUP(A124,'2023_24 vs 2024_25 Detail'!A125:DO529,101,FALSE)+VLOOKUP(A124,'2023_24 vs 2024_25 Detail'!A125:DO529,102,FALSE)+VLOOKUP(A124,'2023_24 vs 2024_25 Detail'!A125:DO529,103,FALSE)+VLOOKUP(A124,'2023_24 vs 2024_25 Detail'!A125:DO529,104,FALSE)+VLOOKUP(A124,'2023_24 vs 2024_25 Detail'!A125:DO529,105,FALSE)+VLOOKUP(A124,'2023_24 vs 2024_25 Detail'!A125:DO529,106,FALSE)+VLOOKUP(A124,'2023_24 vs 2024_25 Detail'!A125:DO529,107,FALSE)+VLOOKUP(A124,'2023_24 vs 2024_25 Detail'!A125:DO529,108,FALSE)+VLOOKUP(A124,'2023_24 vs 2024_25 Detail'!A125:DO529,109,FALSE)+VLOOKUP(A124,'2023_24 vs 2024_25 Detail'!A125:DO529,110,FALSE)+VLOOKUP(A124,'2023_24 vs 2024_25 Detail'!A125:DO529,111,FALSE)+VLOOKUP(A124,'2023_24 vs 2024_25 Detail'!A125:DO529,112,FALSE)+VLOOKUP(A124,'2023_24 vs 2024_25 Detail'!A125:DO529,113,FALSE)+VLOOKUP(A124,'2023_24 vs 2024_25 Detail'!A125:DO529,114,FALSE)+VLOOKUP(A124,'2023_24 vs 2024_25 Detail'!A125:DO529,115,FALSE)+VLOOKUP(A124,'2023_24 vs 2024_25 Detail'!A125:DO529,116,FALSE)+VLOOKUP(A124,'2023_24 vs 2024_25 Detail'!A125:DO529,117,FALSE)</f>
        <v>41384.433300383673</v>
      </c>
      <c r="J124" s="10">
        <f>VLOOKUP($A124,'2023_24 vs 2024_25 Detail'!$A$9:$DP$409,118,FALSE)</f>
        <v>0</v>
      </c>
      <c r="K124" s="10">
        <f>VLOOKUP($A124,'2023_24 vs 2024_25 Detail'!$A$9:$DP$409,119,FALSE)</f>
        <v>5277.3742571409211</v>
      </c>
      <c r="L124" s="11">
        <f t="shared" si="3"/>
        <v>22369.807557524531</v>
      </c>
    </row>
    <row r="125" spans="1:12" x14ac:dyDescent="0.35">
      <c r="A125" s="2" t="s">
        <v>374</v>
      </c>
      <c r="B125" s="2" t="s">
        <v>375</v>
      </c>
      <c r="C125" s="2" t="s">
        <v>1310</v>
      </c>
      <c r="D125" s="10">
        <f>VLOOKUP(A125,'2023_24 vs 2024_25 Detail'!$A$9:$DP$409,5,FALSE)</f>
        <v>135</v>
      </c>
      <c r="E125" s="10">
        <f>VLOOKUP(A125,MSAG!$A$2:$D$401,4,FALSE)</f>
        <v>22239</v>
      </c>
      <c r="F125" s="10">
        <f>VLOOKUP($A125,'2023_24 vs 2024_25 Detail'!$A$9:$DP$409,43,FALSE)</f>
        <v>654643.07811933779</v>
      </c>
      <c r="G125" s="10">
        <f t="shared" si="2"/>
        <v>676882.07811933779</v>
      </c>
      <c r="H125" s="10">
        <f>VLOOKUP($A125,'2023_24 vs 2024_25 Detail'!$A$9:$DP$409,82,FALSE)</f>
        <v>716056.48923974356</v>
      </c>
      <c r="I125" s="10">
        <f>VLOOKUP(A125,'2023_24 vs 2024_25 Detail'!A126:DO530,84,FALSE)+VLOOKUP(A125,'2023_24 vs 2024_25 Detail'!A126:DO530,85,FALSE)+VLOOKUP(A125,'2023_24 vs 2024_25 Detail'!A126:DO530,86,FALSE)+VLOOKUP(A125,'2023_24 vs 2024_25 Detail'!A126:DO530,87,FALSE)+VLOOKUP(A125,'2023_24 vs 2024_25 Detail'!A126:DO530,88,FALSE)+VLOOKUP(A125,'2023_24 vs 2024_25 Detail'!A126:DO530,89,FALSE)+VLOOKUP(A125,'2023_24 vs 2024_25 Detail'!A126:DO530,90,FALSE)+VLOOKUP(A125,'2023_24 vs 2024_25 Detail'!A126:DO530,91,FALSE)+VLOOKUP(A125,'2023_24 vs 2024_25 Detail'!A126:DO530,92,FALSE)+VLOOKUP(A125,'2023_24 vs 2024_25 Detail'!A126:DO530,93,FALSE)+VLOOKUP(A125,'2023_24 vs 2024_25 Detail'!A126:DO530,94,FALSE)+VLOOKUP(A125,'2023_24 vs 2024_25 Detail'!A126:DO530,95,FALSE)+VLOOKUP(A125,'2023_24 vs 2024_25 Detail'!A126:DO530,96,FALSE)+VLOOKUP(A125,'2023_24 vs 2024_25 Detail'!A126:DO530,97,FALSE)+VLOOKUP(A125,'2023_24 vs 2024_25 Detail'!A126:DO530,98,FALSE)+VLOOKUP(A125,'2023_24 vs 2024_25 Detail'!A126:DO530,99,FALSE)+VLOOKUP(A125,'2023_24 vs 2024_25 Detail'!A126:DO530,100,FALSE)+VLOOKUP(A125,'2023_24 vs 2024_25 Detail'!A126:DO530,101,FALSE)+VLOOKUP(A125,'2023_24 vs 2024_25 Detail'!A126:DO530,102,FALSE)+VLOOKUP(A125,'2023_24 vs 2024_25 Detail'!A126:DO530,103,FALSE)+VLOOKUP(A125,'2023_24 vs 2024_25 Detail'!A126:DO530,104,FALSE)+VLOOKUP(A125,'2023_24 vs 2024_25 Detail'!A126:DO530,105,FALSE)+VLOOKUP(A125,'2023_24 vs 2024_25 Detail'!A126:DO530,106,FALSE)+VLOOKUP(A125,'2023_24 vs 2024_25 Detail'!A126:DO530,107,FALSE)+VLOOKUP(A125,'2023_24 vs 2024_25 Detail'!A126:DO530,108,FALSE)+VLOOKUP(A125,'2023_24 vs 2024_25 Detail'!A126:DO530,109,FALSE)+VLOOKUP(A125,'2023_24 vs 2024_25 Detail'!A126:DO530,110,FALSE)+VLOOKUP(A125,'2023_24 vs 2024_25 Detail'!A126:DO530,111,FALSE)+VLOOKUP(A125,'2023_24 vs 2024_25 Detail'!A126:DO530,112,FALSE)+VLOOKUP(A125,'2023_24 vs 2024_25 Detail'!A126:DO530,113,FALSE)+VLOOKUP(A125,'2023_24 vs 2024_25 Detail'!A126:DO530,114,FALSE)+VLOOKUP(A125,'2023_24 vs 2024_25 Detail'!A126:DO530,115,FALSE)+VLOOKUP(A125,'2023_24 vs 2024_25 Detail'!A126:DO530,116,FALSE)+VLOOKUP(A125,'2023_24 vs 2024_25 Detail'!A126:DO530,117,FALSE)</f>
        <v>37754.82683036034</v>
      </c>
      <c r="J125" s="10">
        <f>VLOOKUP($A125,'2023_24 vs 2024_25 Detail'!$A$9:$DP$409,118,FALSE)</f>
        <v>0</v>
      </c>
      <c r="K125" s="10">
        <f>VLOOKUP($A125,'2023_24 vs 2024_25 Detail'!$A$9:$DP$409,119,FALSE)</f>
        <v>23658.58429004539</v>
      </c>
      <c r="L125" s="11">
        <f t="shared" si="3"/>
        <v>39174.41112040577</v>
      </c>
    </row>
    <row r="126" spans="1:12" x14ac:dyDescent="0.35">
      <c r="A126" s="2" t="s">
        <v>377</v>
      </c>
      <c r="B126" s="2" t="s">
        <v>378</v>
      </c>
      <c r="C126" s="2" t="s">
        <v>1311</v>
      </c>
      <c r="D126" s="10">
        <f>VLOOKUP(A126,'2023_24 vs 2024_25 Detail'!$A$9:$DP$409,5,FALSE)</f>
        <v>72</v>
      </c>
      <c r="E126" s="10">
        <f>VLOOKUP(A126,MSAG!$A$2:$D$401,4,FALSE)</f>
        <v>14118</v>
      </c>
      <c r="F126" s="10">
        <f>VLOOKUP($A126,'2023_24 vs 2024_25 Detail'!$A$9:$DP$409,43,FALSE)</f>
        <v>410168.66860880988</v>
      </c>
      <c r="G126" s="10">
        <f t="shared" si="2"/>
        <v>424286.66860880988</v>
      </c>
      <c r="H126" s="10">
        <f>VLOOKUP($A126,'2023_24 vs 2024_25 Detail'!$A$9:$DP$409,82,FALSE)</f>
        <v>501842.73340858141</v>
      </c>
      <c r="I126" s="10">
        <f>VLOOKUP(A126,'2023_24 vs 2024_25 Detail'!A127:DO531,84,FALSE)+VLOOKUP(A126,'2023_24 vs 2024_25 Detail'!A127:DO531,85,FALSE)+VLOOKUP(A126,'2023_24 vs 2024_25 Detail'!A127:DO531,86,FALSE)+VLOOKUP(A126,'2023_24 vs 2024_25 Detail'!A127:DO531,87,FALSE)+VLOOKUP(A126,'2023_24 vs 2024_25 Detail'!A127:DO531,88,FALSE)+VLOOKUP(A126,'2023_24 vs 2024_25 Detail'!A127:DO531,89,FALSE)+VLOOKUP(A126,'2023_24 vs 2024_25 Detail'!A127:DO531,90,FALSE)+VLOOKUP(A126,'2023_24 vs 2024_25 Detail'!A127:DO531,91,FALSE)+VLOOKUP(A126,'2023_24 vs 2024_25 Detail'!A127:DO531,92,FALSE)+VLOOKUP(A126,'2023_24 vs 2024_25 Detail'!A127:DO531,93,FALSE)+VLOOKUP(A126,'2023_24 vs 2024_25 Detail'!A127:DO531,94,FALSE)+VLOOKUP(A126,'2023_24 vs 2024_25 Detail'!A127:DO531,95,FALSE)+VLOOKUP(A126,'2023_24 vs 2024_25 Detail'!A127:DO531,96,FALSE)+VLOOKUP(A126,'2023_24 vs 2024_25 Detail'!A127:DO531,97,FALSE)+VLOOKUP(A126,'2023_24 vs 2024_25 Detail'!A127:DO531,98,FALSE)+VLOOKUP(A126,'2023_24 vs 2024_25 Detail'!A127:DO531,99,FALSE)+VLOOKUP(A126,'2023_24 vs 2024_25 Detail'!A127:DO531,100,FALSE)+VLOOKUP(A126,'2023_24 vs 2024_25 Detail'!A127:DO531,101,FALSE)+VLOOKUP(A126,'2023_24 vs 2024_25 Detail'!A127:DO531,102,FALSE)+VLOOKUP(A126,'2023_24 vs 2024_25 Detail'!A127:DO531,103,FALSE)+VLOOKUP(A126,'2023_24 vs 2024_25 Detail'!A127:DO531,104,FALSE)+VLOOKUP(A126,'2023_24 vs 2024_25 Detail'!A127:DO531,105,FALSE)+VLOOKUP(A126,'2023_24 vs 2024_25 Detail'!A127:DO531,106,FALSE)+VLOOKUP(A126,'2023_24 vs 2024_25 Detail'!A127:DO531,107,FALSE)+VLOOKUP(A126,'2023_24 vs 2024_25 Detail'!A127:DO531,108,FALSE)+VLOOKUP(A126,'2023_24 vs 2024_25 Detail'!A127:DO531,109,FALSE)+VLOOKUP(A126,'2023_24 vs 2024_25 Detail'!A127:DO531,110,FALSE)+VLOOKUP(A126,'2023_24 vs 2024_25 Detail'!A127:DO531,111,FALSE)+VLOOKUP(A126,'2023_24 vs 2024_25 Detail'!A127:DO531,112,FALSE)+VLOOKUP(A126,'2023_24 vs 2024_25 Detail'!A127:DO531,113,FALSE)+VLOOKUP(A126,'2023_24 vs 2024_25 Detail'!A127:DO531,114,FALSE)+VLOOKUP(A126,'2023_24 vs 2024_25 Detail'!A127:DO531,115,FALSE)+VLOOKUP(A126,'2023_24 vs 2024_25 Detail'!A127:DO531,116,FALSE)+VLOOKUP(A126,'2023_24 vs 2024_25 Detail'!A127:DO531,117,FALSE)</f>
        <v>24245.055375794534</v>
      </c>
      <c r="J126" s="10">
        <f>VLOOKUP($A126,'2023_24 vs 2024_25 Detail'!$A$9:$DP$409,118,FALSE)</f>
        <v>0</v>
      </c>
      <c r="K126" s="10">
        <f>VLOOKUP($A126,'2023_24 vs 2024_25 Detail'!$A$9:$DP$409,119,FALSE)</f>
        <v>67429.009423977055</v>
      </c>
      <c r="L126" s="11">
        <f t="shared" si="3"/>
        <v>77556.064799771528</v>
      </c>
    </row>
    <row r="127" spans="1:12" x14ac:dyDescent="0.35">
      <c r="A127" s="2" t="s">
        <v>380</v>
      </c>
      <c r="B127" s="2" t="s">
        <v>381</v>
      </c>
      <c r="C127" s="2" t="s">
        <v>1312</v>
      </c>
      <c r="D127" s="10">
        <f>VLOOKUP(A127,'2023_24 vs 2024_25 Detail'!$A$9:$DP$409,5,FALSE)</f>
        <v>74</v>
      </c>
      <c r="E127" s="10">
        <f>VLOOKUP(A127,MSAG!$A$2:$D$401,4,FALSE)</f>
        <v>15188</v>
      </c>
      <c r="F127" s="10">
        <f>VLOOKUP($A127,'2023_24 vs 2024_25 Detail'!$A$9:$DP$409,43,FALSE)</f>
        <v>461051.89426820289</v>
      </c>
      <c r="G127" s="10">
        <f t="shared" si="2"/>
        <v>476239.89426820289</v>
      </c>
      <c r="H127" s="10">
        <f>VLOOKUP($A127,'2023_24 vs 2024_25 Detail'!$A$9:$DP$409,82,FALSE)</f>
        <v>523946.01904629858</v>
      </c>
      <c r="I127" s="10">
        <f>VLOOKUP(A127,'2023_24 vs 2024_25 Detail'!A128:DO532,84,FALSE)+VLOOKUP(A127,'2023_24 vs 2024_25 Detail'!A128:DO532,85,FALSE)+VLOOKUP(A127,'2023_24 vs 2024_25 Detail'!A128:DO532,86,FALSE)+VLOOKUP(A127,'2023_24 vs 2024_25 Detail'!A128:DO532,87,FALSE)+VLOOKUP(A127,'2023_24 vs 2024_25 Detail'!A128:DO532,88,FALSE)+VLOOKUP(A127,'2023_24 vs 2024_25 Detail'!A128:DO532,89,FALSE)+VLOOKUP(A127,'2023_24 vs 2024_25 Detail'!A128:DO532,90,FALSE)+VLOOKUP(A127,'2023_24 vs 2024_25 Detail'!A128:DO532,91,FALSE)+VLOOKUP(A127,'2023_24 vs 2024_25 Detail'!A128:DO532,92,FALSE)+VLOOKUP(A127,'2023_24 vs 2024_25 Detail'!A128:DO532,93,FALSE)+VLOOKUP(A127,'2023_24 vs 2024_25 Detail'!A128:DO532,94,FALSE)+VLOOKUP(A127,'2023_24 vs 2024_25 Detail'!A128:DO532,95,FALSE)+VLOOKUP(A127,'2023_24 vs 2024_25 Detail'!A128:DO532,96,FALSE)+VLOOKUP(A127,'2023_24 vs 2024_25 Detail'!A128:DO532,97,FALSE)+VLOOKUP(A127,'2023_24 vs 2024_25 Detail'!A128:DO532,98,FALSE)+VLOOKUP(A127,'2023_24 vs 2024_25 Detail'!A128:DO532,99,FALSE)+VLOOKUP(A127,'2023_24 vs 2024_25 Detail'!A128:DO532,100,FALSE)+VLOOKUP(A127,'2023_24 vs 2024_25 Detail'!A128:DO532,101,FALSE)+VLOOKUP(A127,'2023_24 vs 2024_25 Detail'!A128:DO532,102,FALSE)+VLOOKUP(A127,'2023_24 vs 2024_25 Detail'!A128:DO532,103,FALSE)+VLOOKUP(A127,'2023_24 vs 2024_25 Detail'!A128:DO532,104,FALSE)+VLOOKUP(A127,'2023_24 vs 2024_25 Detail'!A128:DO532,105,FALSE)+VLOOKUP(A127,'2023_24 vs 2024_25 Detail'!A128:DO532,106,FALSE)+VLOOKUP(A127,'2023_24 vs 2024_25 Detail'!A128:DO532,107,FALSE)+VLOOKUP(A127,'2023_24 vs 2024_25 Detail'!A128:DO532,108,FALSE)+VLOOKUP(A127,'2023_24 vs 2024_25 Detail'!A128:DO532,109,FALSE)+VLOOKUP(A127,'2023_24 vs 2024_25 Detail'!A128:DO532,110,FALSE)+VLOOKUP(A127,'2023_24 vs 2024_25 Detail'!A128:DO532,111,FALSE)+VLOOKUP(A127,'2023_24 vs 2024_25 Detail'!A128:DO532,112,FALSE)+VLOOKUP(A127,'2023_24 vs 2024_25 Detail'!A128:DO532,113,FALSE)+VLOOKUP(A127,'2023_24 vs 2024_25 Detail'!A128:DO532,114,FALSE)+VLOOKUP(A127,'2023_24 vs 2024_25 Detail'!A128:DO532,115,FALSE)+VLOOKUP(A127,'2023_24 vs 2024_25 Detail'!A128:DO532,116,FALSE)+VLOOKUP(A127,'2023_24 vs 2024_25 Detail'!A128:DO532,117,FALSE)</f>
        <v>25594.794600405417</v>
      </c>
      <c r="J127" s="10">
        <f>VLOOKUP($A127,'2023_24 vs 2024_25 Detail'!$A$9:$DP$409,118,FALSE)</f>
        <v>0</v>
      </c>
      <c r="K127" s="10">
        <f>VLOOKUP($A127,'2023_24 vs 2024_25 Detail'!$A$9:$DP$409,119,FALSE)</f>
        <v>37299.330177690215</v>
      </c>
      <c r="L127" s="11">
        <f t="shared" si="3"/>
        <v>47706.124778095691</v>
      </c>
    </row>
    <row r="128" spans="1:12" x14ac:dyDescent="0.35">
      <c r="A128" s="2" t="s">
        <v>383</v>
      </c>
      <c r="B128" s="2" t="s">
        <v>384</v>
      </c>
      <c r="C128" s="2" t="s">
        <v>1313</v>
      </c>
      <c r="D128" s="10">
        <f>VLOOKUP(A128,'2023_24 vs 2024_25 Detail'!$A$9:$DP$409,5,FALSE)</f>
        <v>33</v>
      </c>
      <c r="E128" s="10">
        <f>VLOOKUP(A128,MSAG!$A$2:$D$401,4,FALSE)</f>
        <v>9685</v>
      </c>
      <c r="F128" s="10">
        <f>VLOOKUP($A128,'2023_24 vs 2024_25 Detail'!$A$9:$DP$409,43,FALSE)</f>
        <v>279384.17633591802</v>
      </c>
      <c r="G128" s="10">
        <f t="shared" si="2"/>
        <v>289069.17633591802</v>
      </c>
      <c r="H128" s="10">
        <f>VLOOKUP($A128,'2023_24 vs 2024_25 Detail'!$A$9:$DP$409,82,FALSE)</f>
        <v>347000.74546299555</v>
      </c>
      <c r="I128" s="10">
        <f>VLOOKUP(A128,'2023_24 vs 2024_25 Detail'!A129:DO533,84,FALSE)+VLOOKUP(A128,'2023_24 vs 2024_25 Detail'!A129:DO533,85,FALSE)+VLOOKUP(A128,'2023_24 vs 2024_25 Detail'!A129:DO533,86,FALSE)+VLOOKUP(A128,'2023_24 vs 2024_25 Detail'!A129:DO533,87,FALSE)+VLOOKUP(A128,'2023_24 vs 2024_25 Detail'!A129:DO533,88,FALSE)+VLOOKUP(A128,'2023_24 vs 2024_25 Detail'!A129:DO533,89,FALSE)+VLOOKUP(A128,'2023_24 vs 2024_25 Detail'!A129:DO533,90,FALSE)+VLOOKUP(A128,'2023_24 vs 2024_25 Detail'!A129:DO533,91,FALSE)+VLOOKUP(A128,'2023_24 vs 2024_25 Detail'!A129:DO533,92,FALSE)+VLOOKUP(A128,'2023_24 vs 2024_25 Detail'!A129:DO533,93,FALSE)+VLOOKUP(A128,'2023_24 vs 2024_25 Detail'!A129:DO533,94,FALSE)+VLOOKUP(A128,'2023_24 vs 2024_25 Detail'!A129:DO533,95,FALSE)+VLOOKUP(A128,'2023_24 vs 2024_25 Detail'!A129:DO533,96,FALSE)+VLOOKUP(A128,'2023_24 vs 2024_25 Detail'!A129:DO533,97,FALSE)+VLOOKUP(A128,'2023_24 vs 2024_25 Detail'!A129:DO533,98,FALSE)+VLOOKUP(A128,'2023_24 vs 2024_25 Detail'!A129:DO533,99,FALSE)+VLOOKUP(A128,'2023_24 vs 2024_25 Detail'!A129:DO533,100,FALSE)+VLOOKUP(A128,'2023_24 vs 2024_25 Detail'!A129:DO533,101,FALSE)+VLOOKUP(A128,'2023_24 vs 2024_25 Detail'!A129:DO533,102,FALSE)+VLOOKUP(A128,'2023_24 vs 2024_25 Detail'!A129:DO533,103,FALSE)+VLOOKUP(A128,'2023_24 vs 2024_25 Detail'!A129:DO533,104,FALSE)+VLOOKUP(A128,'2023_24 vs 2024_25 Detail'!A129:DO533,105,FALSE)+VLOOKUP(A128,'2023_24 vs 2024_25 Detail'!A129:DO533,106,FALSE)+VLOOKUP(A128,'2023_24 vs 2024_25 Detail'!A129:DO533,107,FALSE)+VLOOKUP(A128,'2023_24 vs 2024_25 Detail'!A129:DO533,108,FALSE)+VLOOKUP(A128,'2023_24 vs 2024_25 Detail'!A129:DO533,109,FALSE)+VLOOKUP(A128,'2023_24 vs 2024_25 Detail'!A129:DO533,110,FALSE)+VLOOKUP(A128,'2023_24 vs 2024_25 Detail'!A129:DO533,111,FALSE)+VLOOKUP(A128,'2023_24 vs 2024_25 Detail'!A129:DO533,112,FALSE)+VLOOKUP(A128,'2023_24 vs 2024_25 Detail'!A129:DO533,113,FALSE)+VLOOKUP(A128,'2023_24 vs 2024_25 Detail'!A129:DO533,114,FALSE)+VLOOKUP(A128,'2023_24 vs 2024_25 Detail'!A129:DO533,115,FALSE)+VLOOKUP(A128,'2023_24 vs 2024_25 Detail'!A129:DO533,116,FALSE)+VLOOKUP(A128,'2023_24 vs 2024_25 Detail'!A129:DO533,117,FALSE)</f>
        <v>15923.028666555099</v>
      </c>
      <c r="J128" s="10">
        <f>VLOOKUP($A128,'2023_24 vs 2024_25 Detail'!$A$9:$DP$409,118,FALSE)</f>
        <v>0</v>
      </c>
      <c r="K128" s="10">
        <f>VLOOKUP($A128,'2023_24 vs 2024_25 Detail'!$A$9:$DP$409,119,FALSE)</f>
        <v>51693.54046052249</v>
      </c>
      <c r="L128" s="11">
        <f t="shared" si="3"/>
        <v>57931.569127077528</v>
      </c>
    </row>
    <row r="129" spans="1:12" x14ac:dyDescent="0.35">
      <c r="A129" s="2" t="s">
        <v>386</v>
      </c>
      <c r="B129" s="2" t="s">
        <v>387</v>
      </c>
      <c r="C129" s="2" t="s">
        <v>388</v>
      </c>
      <c r="D129" s="10">
        <f>VLOOKUP(A129,'2023_24 vs 2024_25 Detail'!$A$9:$DP$409,5,FALSE)</f>
        <v>53</v>
      </c>
      <c r="E129" s="10">
        <f>VLOOKUP(A129,MSAG!$A$2:$D$401,4,FALSE)</f>
        <v>11961</v>
      </c>
      <c r="F129" s="10">
        <f>VLOOKUP($A129,'2023_24 vs 2024_25 Detail'!$A$9:$DP$409,43,FALSE)</f>
        <v>392641.51311544253</v>
      </c>
      <c r="G129" s="10">
        <f t="shared" si="2"/>
        <v>404602.51311544253</v>
      </c>
      <c r="H129" s="10">
        <f>VLOOKUP($A129,'2023_24 vs 2024_25 Detail'!$A$9:$DP$409,82,FALSE)</f>
        <v>447543.64085777209</v>
      </c>
      <c r="I129" s="10">
        <f>VLOOKUP(A129,'2023_24 vs 2024_25 Detail'!A130:DO534,84,FALSE)+VLOOKUP(A129,'2023_24 vs 2024_25 Detail'!A130:DO534,85,FALSE)+VLOOKUP(A129,'2023_24 vs 2024_25 Detail'!A130:DO534,86,FALSE)+VLOOKUP(A129,'2023_24 vs 2024_25 Detail'!A130:DO534,87,FALSE)+VLOOKUP(A129,'2023_24 vs 2024_25 Detail'!A130:DO534,88,FALSE)+VLOOKUP(A129,'2023_24 vs 2024_25 Detail'!A130:DO534,89,FALSE)+VLOOKUP(A129,'2023_24 vs 2024_25 Detail'!A130:DO534,90,FALSE)+VLOOKUP(A129,'2023_24 vs 2024_25 Detail'!A130:DO534,91,FALSE)+VLOOKUP(A129,'2023_24 vs 2024_25 Detail'!A130:DO534,92,FALSE)+VLOOKUP(A129,'2023_24 vs 2024_25 Detail'!A130:DO534,93,FALSE)+VLOOKUP(A129,'2023_24 vs 2024_25 Detail'!A130:DO534,94,FALSE)+VLOOKUP(A129,'2023_24 vs 2024_25 Detail'!A130:DO534,95,FALSE)+VLOOKUP(A129,'2023_24 vs 2024_25 Detail'!A130:DO534,96,FALSE)+VLOOKUP(A129,'2023_24 vs 2024_25 Detail'!A130:DO534,97,FALSE)+VLOOKUP(A129,'2023_24 vs 2024_25 Detail'!A130:DO534,98,FALSE)+VLOOKUP(A129,'2023_24 vs 2024_25 Detail'!A130:DO534,99,FALSE)+VLOOKUP(A129,'2023_24 vs 2024_25 Detail'!A130:DO534,100,FALSE)+VLOOKUP(A129,'2023_24 vs 2024_25 Detail'!A130:DO534,101,FALSE)+VLOOKUP(A129,'2023_24 vs 2024_25 Detail'!A130:DO534,102,FALSE)+VLOOKUP(A129,'2023_24 vs 2024_25 Detail'!A130:DO534,103,FALSE)+VLOOKUP(A129,'2023_24 vs 2024_25 Detail'!A130:DO534,104,FALSE)+VLOOKUP(A129,'2023_24 vs 2024_25 Detail'!A130:DO534,105,FALSE)+VLOOKUP(A129,'2023_24 vs 2024_25 Detail'!A130:DO534,106,FALSE)+VLOOKUP(A129,'2023_24 vs 2024_25 Detail'!A130:DO534,107,FALSE)+VLOOKUP(A129,'2023_24 vs 2024_25 Detail'!A130:DO534,108,FALSE)+VLOOKUP(A129,'2023_24 vs 2024_25 Detail'!A130:DO534,109,FALSE)+VLOOKUP(A129,'2023_24 vs 2024_25 Detail'!A130:DO534,110,FALSE)+VLOOKUP(A129,'2023_24 vs 2024_25 Detail'!A130:DO534,111,FALSE)+VLOOKUP(A129,'2023_24 vs 2024_25 Detail'!A130:DO534,112,FALSE)+VLOOKUP(A129,'2023_24 vs 2024_25 Detail'!A130:DO534,113,FALSE)+VLOOKUP(A129,'2023_24 vs 2024_25 Detail'!A130:DO534,114,FALSE)+VLOOKUP(A129,'2023_24 vs 2024_25 Detail'!A130:DO534,115,FALSE)+VLOOKUP(A129,'2023_24 vs 2024_25 Detail'!A130:DO534,116,FALSE)+VLOOKUP(A129,'2023_24 vs 2024_25 Detail'!A130:DO534,117,FALSE)</f>
        <v>20363.396654873533</v>
      </c>
      <c r="J129" s="10">
        <f>VLOOKUP($A129,'2023_24 vs 2024_25 Detail'!$A$9:$DP$409,118,FALSE)</f>
        <v>0</v>
      </c>
      <c r="K129" s="10">
        <f>VLOOKUP($A129,'2023_24 vs 2024_25 Detail'!$A$9:$DP$409,119,FALSE)</f>
        <v>34538.731087455999</v>
      </c>
      <c r="L129" s="11">
        <f t="shared" si="3"/>
        <v>42941.127742329554</v>
      </c>
    </row>
    <row r="130" spans="1:12" x14ac:dyDescent="0.35">
      <c r="A130" s="2" t="s">
        <v>389</v>
      </c>
      <c r="B130" s="2" t="s">
        <v>390</v>
      </c>
      <c r="C130" s="2" t="s">
        <v>1314</v>
      </c>
      <c r="D130" s="10">
        <f>VLOOKUP(A130,'2023_24 vs 2024_25 Detail'!$A$9:$DP$409,5,FALSE)</f>
        <v>75</v>
      </c>
      <c r="E130" s="10">
        <f>VLOOKUP(A130,MSAG!$A$2:$D$401,4,FALSE)</f>
        <v>15307</v>
      </c>
      <c r="F130" s="10">
        <f>VLOOKUP($A130,'2023_24 vs 2024_25 Detail'!$A$9:$DP$409,43,FALSE)</f>
        <v>423056.55691565044</v>
      </c>
      <c r="G130" s="10">
        <f t="shared" si="2"/>
        <v>438363.55691565044</v>
      </c>
      <c r="H130" s="10">
        <f>VLOOKUP($A130,'2023_24 vs 2024_25 Detail'!$A$9:$DP$409,82,FALSE)</f>
        <v>455068.07964935666</v>
      </c>
      <c r="I130" s="10">
        <f>VLOOKUP(A130,'2023_24 vs 2024_25 Detail'!A131:DO535,84,FALSE)+VLOOKUP(A130,'2023_24 vs 2024_25 Detail'!A131:DO535,85,FALSE)+VLOOKUP(A130,'2023_24 vs 2024_25 Detail'!A131:DO535,86,FALSE)+VLOOKUP(A130,'2023_24 vs 2024_25 Detail'!A131:DO535,87,FALSE)+VLOOKUP(A130,'2023_24 vs 2024_25 Detail'!A131:DO535,88,FALSE)+VLOOKUP(A130,'2023_24 vs 2024_25 Detail'!A131:DO535,89,FALSE)+VLOOKUP(A130,'2023_24 vs 2024_25 Detail'!A131:DO535,90,FALSE)+VLOOKUP(A130,'2023_24 vs 2024_25 Detail'!A131:DO535,91,FALSE)+VLOOKUP(A130,'2023_24 vs 2024_25 Detail'!A131:DO535,92,FALSE)+VLOOKUP(A130,'2023_24 vs 2024_25 Detail'!A131:DO535,93,FALSE)+VLOOKUP(A130,'2023_24 vs 2024_25 Detail'!A131:DO535,94,FALSE)+VLOOKUP(A130,'2023_24 vs 2024_25 Detail'!A131:DO535,95,FALSE)+VLOOKUP(A130,'2023_24 vs 2024_25 Detail'!A131:DO535,96,FALSE)+VLOOKUP(A130,'2023_24 vs 2024_25 Detail'!A131:DO535,97,FALSE)+VLOOKUP(A130,'2023_24 vs 2024_25 Detail'!A131:DO535,98,FALSE)+VLOOKUP(A130,'2023_24 vs 2024_25 Detail'!A131:DO535,99,FALSE)+VLOOKUP(A130,'2023_24 vs 2024_25 Detail'!A131:DO535,100,FALSE)+VLOOKUP(A130,'2023_24 vs 2024_25 Detail'!A131:DO535,101,FALSE)+VLOOKUP(A130,'2023_24 vs 2024_25 Detail'!A131:DO535,102,FALSE)+VLOOKUP(A130,'2023_24 vs 2024_25 Detail'!A131:DO535,103,FALSE)+VLOOKUP(A130,'2023_24 vs 2024_25 Detail'!A131:DO535,104,FALSE)+VLOOKUP(A130,'2023_24 vs 2024_25 Detail'!A131:DO535,105,FALSE)+VLOOKUP(A130,'2023_24 vs 2024_25 Detail'!A131:DO535,106,FALSE)+VLOOKUP(A130,'2023_24 vs 2024_25 Detail'!A131:DO535,107,FALSE)+VLOOKUP(A130,'2023_24 vs 2024_25 Detail'!A131:DO535,108,FALSE)+VLOOKUP(A130,'2023_24 vs 2024_25 Detail'!A131:DO535,109,FALSE)+VLOOKUP(A130,'2023_24 vs 2024_25 Detail'!A131:DO535,110,FALSE)+VLOOKUP(A130,'2023_24 vs 2024_25 Detail'!A131:DO535,111,FALSE)+VLOOKUP(A130,'2023_24 vs 2024_25 Detail'!A131:DO535,112,FALSE)+VLOOKUP(A130,'2023_24 vs 2024_25 Detail'!A131:DO535,113,FALSE)+VLOOKUP(A130,'2023_24 vs 2024_25 Detail'!A131:DO535,114,FALSE)+VLOOKUP(A130,'2023_24 vs 2024_25 Detail'!A131:DO535,115,FALSE)+VLOOKUP(A130,'2023_24 vs 2024_25 Detail'!A131:DO535,116,FALSE)+VLOOKUP(A130,'2023_24 vs 2024_25 Detail'!A131:DO535,117,FALSE)</f>
        <v>24779.705321098085</v>
      </c>
      <c r="J130" s="10">
        <f>VLOOKUP($A130,'2023_24 vs 2024_25 Detail'!$A$9:$DP$409,118,FALSE)</f>
        <v>0</v>
      </c>
      <c r="K130" s="10">
        <f>VLOOKUP($A130,'2023_24 vs 2024_25 Detail'!$A$9:$DP$409,119,FALSE)</f>
        <v>7231.8174126082095</v>
      </c>
      <c r="L130" s="11">
        <f t="shared" si="3"/>
        <v>16704.522733706224</v>
      </c>
    </row>
    <row r="131" spans="1:12" x14ac:dyDescent="0.35">
      <c r="A131" s="2" t="s">
        <v>392</v>
      </c>
      <c r="B131" s="2" t="s">
        <v>393</v>
      </c>
      <c r="C131" s="2" t="s">
        <v>394</v>
      </c>
      <c r="D131" s="10">
        <f>VLOOKUP(A131,'2023_24 vs 2024_25 Detail'!$A$9:$DP$409,5,FALSE)</f>
        <v>108</v>
      </c>
      <c r="E131" s="10">
        <f>VLOOKUP(A131,MSAG!$A$2:$D$401,4,FALSE)</f>
        <v>20898</v>
      </c>
      <c r="F131" s="10">
        <f>VLOOKUP($A131,'2023_24 vs 2024_25 Detail'!$A$9:$DP$409,43,FALSE)</f>
        <v>561782.88777228526</v>
      </c>
      <c r="G131" s="10">
        <f t="shared" si="2"/>
        <v>582680.88777228526</v>
      </c>
      <c r="H131" s="10">
        <f>VLOOKUP($A131,'2023_24 vs 2024_25 Detail'!$A$9:$DP$409,82,FALSE)</f>
        <v>609631.87540933304</v>
      </c>
      <c r="I131" s="10">
        <f>VLOOKUP(A131,'2023_24 vs 2024_25 Detail'!A132:DO536,84,FALSE)+VLOOKUP(A131,'2023_24 vs 2024_25 Detail'!A132:DO536,85,FALSE)+VLOOKUP(A131,'2023_24 vs 2024_25 Detail'!A132:DO536,86,FALSE)+VLOOKUP(A131,'2023_24 vs 2024_25 Detail'!A132:DO536,87,FALSE)+VLOOKUP(A131,'2023_24 vs 2024_25 Detail'!A132:DO536,88,FALSE)+VLOOKUP(A131,'2023_24 vs 2024_25 Detail'!A132:DO536,89,FALSE)+VLOOKUP(A131,'2023_24 vs 2024_25 Detail'!A132:DO536,90,FALSE)+VLOOKUP(A131,'2023_24 vs 2024_25 Detail'!A132:DO536,91,FALSE)+VLOOKUP(A131,'2023_24 vs 2024_25 Detail'!A132:DO536,92,FALSE)+VLOOKUP(A131,'2023_24 vs 2024_25 Detail'!A132:DO536,93,FALSE)+VLOOKUP(A131,'2023_24 vs 2024_25 Detail'!A132:DO536,94,FALSE)+VLOOKUP(A131,'2023_24 vs 2024_25 Detail'!A132:DO536,95,FALSE)+VLOOKUP(A131,'2023_24 vs 2024_25 Detail'!A132:DO536,96,FALSE)+VLOOKUP(A131,'2023_24 vs 2024_25 Detail'!A132:DO536,97,FALSE)+VLOOKUP(A131,'2023_24 vs 2024_25 Detail'!A132:DO536,98,FALSE)+VLOOKUP(A131,'2023_24 vs 2024_25 Detail'!A132:DO536,99,FALSE)+VLOOKUP(A131,'2023_24 vs 2024_25 Detail'!A132:DO536,100,FALSE)+VLOOKUP(A131,'2023_24 vs 2024_25 Detail'!A132:DO536,101,FALSE)+VLOOKUP(A131,'2023_24 vs 2024_25 Detail'!A132:DO536,102,FALSE)+VLOOKUP(A131,'2023_24 vs 2024_25 Detail'!A132:DO536,103,FALSE)+VLOOKUP(A131,'2023_24 vs 2024_25 Detail'!A132:DO536,104,FALSE)+VLOOKUP(A131,'2023_24 vs 2024_25 Detail'!A132:DO536,105,FALSE)+VLOOKUP(A131,'2023_24 vs 2024_25 Detail'!A132:DO536,106,FALSE)+VLOOKUP(A131,'2023_24 vs 2024_25 Detail'!A132:DO536,107,FALSE)+VLOOKUP(A131,'2023_24 vs 2024_25 Detail'!A132:DO536,108,FALSE)+VLOOKUP(A131,'2023_24 vs 2024_25 Detail'!A132:DO536,109,FALSE)+VLOOKUP(A131,'2023_24 vs 2024_25 Detail'!A132:DO536,110,FALSE)+VLOOKUP(A131,'2023_24 vs 2024_25 Detail'!A132:DO536,111,FALSE)+VLOOKUP(A131,'2023_24 vs 2024_25 Detail'!A132:DO536,112,FALSE)+VLOOKUP(A131,'2023_24 vs 2024_25 Detail'!A132:DO536,113,FALSE)+VLOOKUP(A131,'2023_24 vs 2024_25 Detail'!A132:DO536,114,FALSE)+VLOOKUP(A131,'2023_24 vs 2024_25 Detail'!A132:DO536,115,FALSE)+VLOOKUP(A131,'2023_24 vs 2024_25 Detail'!A132:DO536,116,FALSE)+VLOOKUP(A131,'2023_24 vs 2024_25 Detail'!A132:DO536,117,FALSE)</f>
        <v>33900.712562460205</v>
      </c>
      <c r="J131" s="10">
        <f>VLOOKUP($A131,'2023_24 vs 2024_25 Detail'!$A$9:$DP$409,118,FALSE)</f>
        <v>0</v>
      </c>
      <c r="K131" s="10">
        <f>VLOOKUP($A131,'2023_24 vs 2024_25 Detail'!$A$9:$DP$409,119,FALSE)</f>
        <v>13948.27507458756</v>
      </c>
      <c r="L131" s="11">
        <f t="shared" si="3"/>
        <v>26950.987637047772</v>
      </c>
    </row>
    <row r="132" spans="1:12" x14ac:dyDescent="0.35">
      <c r="A132" s="2" t="s">
        <v>395</v>
      </c>
      <c r="B132" s="2" t="s">
        <v>396</v>
      </c>
      <c r="C132" s="2" t="s">
        <v>397</v>
      </c>
      <c r="D132" s="10">
        <f>VLOOKUP(A132,'2023_24 vs 2024_25 Detail'!$A$9:$DP$409,5,FALSE)</f>
        <v>173</v>
      </c>
      <c r="E132" s="10">
        <f>VLOOKUP(A132,MSAG!$A$2:$D$401,4,FALSE)</f>
        <v>26449</v>
      </c>
      <c r="F132" s="10">
        <f>VLOOKUP($A132,'2023_24 vs 2024_25 Detail'!$A$9:$DP$409,43,FALSE)</f>
        <v>784253.07418246579</v>
      </c>
      <c r="G132" s="10">
        <f t="shared" si="2"/>
        <v>810702.07418246579</v>
      </c>
      <c r="H132" s="10">
        <f>VLOOKUP($A132,'2023_24 vs 2024_25 Detail'!$A$9:$DP$409,82,FALSE)</f>
        <v>834531.35097216477</v>
      </c>
      <c r="I132" s="10">
        <f>VLOOKUP(A132,'2023_24 vs 2024_25 Detail'!A133:DO537,84,FALSE)+VLOOKUP(A132,'2023_24 vs 2024_25 Detail'!A133:DO537,85,FALSE)+VLOOKUP(A132,'2023_24 vs 2024_25 Detail'!A133:DO537,86,FALSE)+VLOOKUP(A132,'2023_24 vs 2024_25 Detail'!A133:DO537,87,FALSE)+VLOOKUP(A132,'2023_24 vs 2024_25 Detail'!A133:DO537,88,FALSE)+VLOOKUP(A132,'2023_24 vs 2024_25 Detail'!A133:DO537,89,FALSE)+VLOOKUP(A132,'2023_24 vs 2024_25 Detail'!A133:DO537,90,FALSE)+VLOOKUP(A132,'2023_24 vs 2024_25 Detail'!A133:DO537,91,FALSE)+VLOOKUP(A132,'2023_24 vs 2024_25 Detail'!A133:DO537,92,FALSE)+VLOOKUP(A132,'2023_24 vs 2024_25 Detail'!A133:DO537,93,FALSE)+VLOOKUP(A132,'2023_24 vs 2024_25 Detail'!A133:DO537,94,FALSE)+VLOOKUP(A132,'2023_24 vs 2024_25 Detail'!A133:DO537,95,FALSE)+VLOOKUP(A132,'2023_24 vs 2024_25 Detail'!A133:DO537,96,FALSE)+VLOOKUP(A132,'2023_24 vs 2024_25 Detail'!A133:DO537,97,FALSE)+VLOOKUP(A132,'2023_24 vs 2024_25 Detail'!A133:DO537,98,FALSE)+VLOOKUP(A132,'2023_24 vs 2024_25 Detail'!A133:DO537,99,FALSE)+VLOOKUP(A132,'2023_24 vs 2024_25 Detail'!A133:DO537,100,FALSE)+VLOOKUP(A132,'2023_24 vs 2024_25 Detail'!A133:DO537,101,FALSE)+VLOOKUP(A132,'2023_24 vs 2024_25 Detail'!A133:DO537,102,FALSE)+VLOOKUP(A132,'2023_24 vs 2024_25 Detail'!A133:DO537,103,FALSE)+VLOOKUP(A132,'2023_24 vs 2024_25 Detail'!A133:DO537,104,FALSE)+VLOOKUP(A132,'2023_24 vs 2024_25 Detail'!A133:DO537,105,FALSE)+VLOOKUP(A132,'2023_24 vs 2024_25 Detail'!A133:DO537,106,FALSE)+VLOOKUP(A132,'2023_24 vs 2024_25 Detail'!A133:DO537,107,FALSE)+VLOOKUP(A132,'2023_24 vs 2024_25 Detail'!A133:DO537,108,FALSE)+VLOOKUP(A132,'2023_24 vs 2024_25 Detail'!A133:DO537,109,FALSE)+VLOOKUP(A132,'2023_24 vs 2024_25 Detail'!A133:DO537,110,FALSE)+VLOOKUP(A132,'2023_24 vs 2024_25 Detail'!A133:DO537,111,FALSE)+VLOOKUP(A132,'2023_24 vs 2024_25 Detail'!A133:DO537,112,FALSE)+VLOOKUP(A132,'2023_24 vs 2024_25 Detail'!A133:DO537,113,FALSE)+VLOOKUP(A132,'2023_24 vs 2024_25 Detail'!A133:DO537,114,FALSE)+VLOOKUP(A132,'2023_24 vs 2024_25 Detail'!A133:DO537,115,FALSE)+VLOOKUP(A132,'2023_24 vs 2024_25 Detail'!A133:DO537,116,FALSE)+VLOOKUP(A132,'2023_24 vs 2024_25 Detail'!A133:DO537,117,FALSE)</f>
        <v>45240.326230641513</v>
      </c>
      <c r="J132" s="10">
        <f>VLOOKUP($A132,'2023_24 vs 2024_25 Detail'!$A$9:$DP$409,118,FALSE)</f>
        <v>0</v>
      </c>
      <c r="K132" s="10">
        <f>VLOOKUP($A132,'2023_24 vs 2024_25 Detail'!$A$9:$DP$409,119,FALSE)</f>
        <v>5037.9505590575409</v>
      </c>
      <c r="L132" s="11">
        <f t="shared" si="3"/>
        <v>23829.276789698983</v>
      </c>
    </row>
    <row r="133" spans="1:12" x14ac:dyDescent="0.35">
      <c r="A133" s="2" t="s">
        <v>398</v>
      </c>
      <c r="B133" s="2" t="s">
        <v>399</v>
      </c>
      <c r="C133" s="2" t="s">
        <v>400</v>
      </c>
      <c r="D133" s="10">
        <f>VLOOKUP(A133,'2023_24 vs 2024_25 Detail'!$A$9:$DP$409,5,FALSE)</f>
        <v>359</v>
      </c>
      <c r="E133" s="10">
        <f>VLOOKUP(A133,MSAG!$A$2:$D$401,4,FALSE)</f>
        <v>54095</v>
      </c>
      <c r="F133" s="10">
        <f>VLOOKUP($A133,'2023_24 vs 2024_25 Detail'!$A$9:$DP$409,43,FALSE)</f>
        <v>1588024.9372916671</v>
      </c>
      <c r="G133" s="10">
        <f t="shared" si="2"/>
        <v>1642119.9372916671</v>
      </c>
      <c r="H133" s="10">
        <f>VLOOKUP($A133,'2023_24 vs 2024_25 Detail'!$A$9:$DP$409,82,FALSE)</f>
        <v>1659773.3600000003</v>
      </c>
      <c r="I133" s="10">
        <f>VLOOKUP(A133,'2023_24 vs 2024_25 Detail'!A134:DO538,84,FALSE)+VLOOKUP(A133,'2023_24 vs 2024_25 Detail'!A134:DO538,85,FALSE)+VLOOKUP(A133,'2023_24 vs 2024_25 Detail'!A134:DO538,86,FALSE)+VLOOKUP(A133,'2023_24 vs 2024_25 Detail'!A134:DO538,87,FALSE)+VLOOKUP(A133,'2023_24 vs 2024_25 Detail'!A134:DO538,88,FALSE)+VLOOKUP(A133,'2023_24 vs 2024_25 Detail'!A134:DO538,89,FALSE)+VLOOKUP(A133,'2023_24 vs 2024_25 Detail'!A134:DO538,90,FALSE)+VLOOKUP(A133,'2023_24 vs 2024_25 Detail'!A134:DO538,91,FALSE)+VLOOKUP(A133,'2023_24 vs 2024_25 Detail'!A134:DO538,92,FALSE)+VLOOKUP(A133,'2023_24 vs 2024_25 Detail'!A134:DO538,93,FALSE)+VLOOKUP(A133,'2023_24 vs 2024_25 Detail'!A134:DO538,94,FALSE)+VLOOKUP(A133,'2023_24 vs 2024_25 Detail'!A134:DO538,95,FALSE)+VLOOKUP(A133,'2023_24 vs 2024_25 Detail'!A134:DO538,96,FALSE)+VLOOKUP(A133,'2023_24 vs 2024_25 Detail'!A134:DO538,97,FALSE)+VLOOKUP(A133,'2023_24 vs 2024_25 Detail'!A134:DO538,98,FALSE)+VLOOKUP(A133,'2023_24 vs 2024_25 Detail'!A134:DO538,99,FALSE)+VLOOKUP(A133,'2023_24 vs 2024_25 Detail'!A134:DO538,100,FALSE)+VLOOKUP(A133,'2023_24 vs 2024_25 Detail'!A134:DO538,101,FALSE)+VLOOKUP(A133,'2023_24 vs 2024_25 Detail'!A134:DO538,102,FALSE)+VLOOKUP(A133,'2023_24 vs 2024_25 Detail'!A134:DO538,103,FALSE)+VLOOKUP(A133,'2023_24 vs 2024_25 Detail'!A134:DO538,104,FALSE)+VLOOKUP(A133,'2023_24 vs 2024_25 Detail'!A134:DO538,105,FALSE)+VLOOKUP(A133,'2023_24 vs 2024_25 Detail'!A134:DO538,106,FALSE)+VLOOKUP(A133,'2023_24 vs 2024_25 Detail'!A134:DO538,107,FALSE)+VLOOKUP(A133,'2023_24 vs 2024_25 Detail'!A134:DO538,108,FALSE)+VLOOKUP(A133,'2023_24 vs 2024_25 Detail'!A134:DO538,109,FALSE)+VLOOKUP(A133,'2023_24 vs 2024_25 Detail'!A134:DO538,110,FALSE)+VLOOKUP(A133,'2023_24 vs 2024_25 Detail'!A134:DO538,111,FALSE)+VLOOKUP(A133,'2023_24 vs 2024_25 Detail'!A134:DO538,112,FALSE)+VLOOKUP(A133,'2023_24 vs 2024_25 Detail'!A134:DO538,113,FALSE)+VLOOKUP(A133,'2023_24 vs 2024_25 Detail'!A134:DO538,114,FALSE)+VLOOKUP(A133,'2023_24 vs 2024_25 Detail'!A134:DO538,115,FALSE)+VLOOKUP(A133,'2023_24 vs 2024_25 Detail'!A134:DO538,116,FALSE)+VLOOKUP(A133,'2023_24 vs 2024_25 Detail'!A134:DO538,117,FALSE)</f>
        <v>92093.215603328237</v>
      </c>
      <c r="J133" s="10">
        <f>VLOOKUP($A133,'2023_24 vs 2024_25 Detail'!$A$9:$DP$409,118,FALSE)</f>
        <v>-18498.21560332831</v>
      </c>
      <c r="K133" s="10">
        <f>VLOOKUP($A133,'2023_24 vs 2024_25 Detail'!$A$9:$DP$409,119,FALSE)</f>
        <v>-1846.5772916667297</v>
      </c>
      <c r="L133" s="11">
        <f t="shared" si="3"/>
        <v>17653.422708333237</v>
      </c>
    </row>
    <row r="134" spans="1:12" x14ac:dyDescent="0.35">
      <c r="A134" s="2" t="s">
        <v>401</v>
      </c>
      <c r="B134" s="2" t="s">
        <v>402</v>
      </c>
      <c r="C134" s="2" t="s">
        <v>403</v>
      </c>
      <c r="D134" s="10">
        <f>VLOOKUP(A134,'2023_24 vs 2024_25 Detail'!$A$9:$DP$409,5,FALSE)</f>
        <v>129</v>
      </c>
      <c r="E134" s="10">
        <f>VLOOKUP(A134,MSAG!$A$2:$D$401,4,FALSE)</f>
        <v>22773</v>
      </c>
      <c r="F134" s="10">
        <f>VLOOKUP($A134,'2023_24 vs 2024_25 Detail'!$A$9:$DP$409,43,FALSE)</f>
        <v>664852.22179799306</v>
      </c>
      <c r="G134" s="10">
        <f t="shared" si="2"/>
        <v>687625.22179799306</v>
      </c>
      <c r="H134" s="10">
        <f>VLOOKUP($A134,'2023_24 vs 2024_25 Detail'!$A$9:$DP$409,82,FALSE)</f>
        <v>718401.60970734525</v>
      </c>
      <c r="I134" s="10">
        <f>VLOOKUP(A134,'2023_24 vs 2024_25 Detail'!A135:DO539,84,FALSE)+VLOOKUP(A134,'2023_24 vs 2024_25 Detail'!A135:DO539,85,FALSE)+VLOOKUP(A134,'2023_24 vs 2024_25 Detail'!A135:DO539,86,FALSE)+VLOOKUP(A134,'2023_24 vs 2024_25 Detail'!A135:DO539,87,FALSE)+VLOOKUP(A134,'2023_24 vs 2024_25 Detail'!A135:DO539,88,FALSE)+VLOOKUP(A134,'2023_24 vs 2024_25 Detail'!A135:DO539,89,FALSE)+VLOOKUP(A134,'2023_24 vs 2024_25 Detail'!A135:DO539,90,FALSE)+VLOOKUP(A134,'2023_24 vs 2024_25 Detail'!A135:DO539,91,FALSE)+VLOOKUP(A134,'2023_24 vs 2024_25 Detail'!A135:DO539,92,FALSE)+VLOOKUP(A134,'2023_24 vs 2024_25 Detail'!A135:DO539,93,FALSE)+VLOOKUP(A134,'2023_24 vs 2024_25 Detail'!A135:DO539,94,FALSE)+VLOOKUP(A134,'2023_24 vs 2024_25 Detail'!A135:DO539,95,FALSE)+VLOOKUP(A134,'2023_24 vs 2024_25 Detail'!A135:DO539,96,FALSE)+VLOOKUP(A134,'2023_24 vs 2024_25 Detail'!A135:DO539,97,FALSE)+VLOOKUP(A134,'2023_24 vs 2024_25 Detail'!A135:DO539,98,FALSE)+VLOOKUP(A134,'2023_24 vs 2024_25 Detail'!A135:DO539,99,FALSE)+VLOOKUP(A134,'2023_24 vs 2024_25 Detail'!A135:DO539,100,FALSE)+VLOOKUP(A134,'2023_24 vs 2024_25 Detail'!A135:DO539,101,FALSE)+VLOOKUP(A134,'2023_24 vs 2024_25 Detail'!A135:DO539,102,FALSE)+VLOOKUP(A134,'2023_24 vs 2024_25 Detail'!A135:DO539,103,FALSE)+VLOOKUP(A134,'2023_24 vs 2024_25 Detail'!A135:DO539,104,FALSE)+VLOOKUP(A134,'2023_24 vs 2024_25 Detail'!A135:DO539,105,FALSE)+VLOOKUP(A134,'2023_24 vs 2024_25 Detail'!A135:DO539,106,FALSE)+VLOOKUP(A134,'2023_24 vs 2024_25 Detail'!A135:DO539,107,FALSE)+VLOOKUP(A134,'2023_24 vs 2024_25 Detail'!A135:DO539,108,FALSE)+VLOOKUP(A134,'2023_24 vs 2024_25 Detail'!A135:DO539,109,FALSE)+VLOOKUP(A134,'2023_24 vs 2024_25 Detail'!A135:DO539,110,FALSE)+VLOOKUP(A134,'2023_24 vs 2024_25 Detail'!A135:DO539,111,FALSE)+VLOOKUP(A134,'2023_24 vs 2024_25 Detail'!A135:DO539,112,FALSE)+VLOOKUP(A134,'2023_24 vs 2024_25 Detail'!A135:DO539,113,FALSE)+VLOOKUP(A134,'2023_24 vs 2024_25 Detail'!A135:DO539,114,FALSE)+VLOOKUP(A134,'2023_24 vs 2024_25 Detail'!A135:DO539,115,FALSE)+VLOOKUP(A134,'2023_24 vs 2024_25 Detail'!A135:DO539,116,FALSE)+VLOOKUP(A134,'2023_24 vs 2024_25 Detail'!A135:DO539,117,FALSE)</f>
        <v>38225.913069632195</v>
      </c>
      <c r="J134" s="10">
        <f>VLOOKUP($A134,'2023_24 vs 2024_25 Detail'!$A$9:$DP$409,118,FALSE)</f>
        <v>0</v>
      </c>
      <c r="K134" s="10">
        <f>VLOOKUP($A134,'2023_24 vs 2024_25 Detail'!$A$9:$DP$409,119,FALSE)</f>
        <v>15323.474839719973</v>
      </c>
      <c r="L134" s="11">
        <f t="shared" si="3"/>
        <v>30776.387909352197</v>
      </c>
    </row>
    <row r="135" spans="1:12" x14ac:dyDescent="0.35">
      <c r="A135" s="2" t="s">
        <v>404</v>
      </c>
      <c r="B135" s="2" t="s">
        <v>405</v>
      </c>
      <c r="C135" s="2" t="s">
        <v>406</v>
      </c>
      <c r="D135" s="10">
        <f>VLOOKUP(A135,'2023_24 vs 2024_25 Detail'!$A$9:$DP$409,5,FALSE)</f>
        <v>132</v>
      </c>
      <c r="E135" s="10">
        <f>VLOOKUP(A135,MSAG!$A$2:$D$401,4,FALSE)</f>
        <v>22610</v>
      </c>
      <c r="F135" s="10">
        <f>VLOOKUP($A135,'2023_24 vs 2024_25 Detail'!$A$9:$DP$409,43,FALSE)</f>
        <v>657998.34858739632</v>
      </c>
      <c r="G135" s="10">
        <f t="shared" si="2"/>
        <v>680608.34858739632</v>
      </c>
      <c r="H135" s="10">
        <f>VLOOKUP($A135,'2023_24 vs 2024_25 Detail'!$A$9:$DP$409,82,FALSE)</f>
        <v>715375.90770859644</v>
      </c>
      <c r="I135" s="10">
        <f>VLOOKUP(A135,'2023_24 vs 2024_25 Detail'!A136:DO540,84,FALSE)+VLOOKUP(A135,'2023_24 vs 2024_25 Detail'!A136:DO540,85,FALSE)+VLOOKUP(A135,'2023_24 vs 2024_25 Detail'!A136:DO540,86,FALSE)+VLOOKUP(A135,'2023_24 vs 2024_25 Detail'!A136:DO540,87,FALSE)+VLOOKUP(A135,'2023_24 vs 2024_25 Detail'!A136:DO540,88,FALSE)+VLOOKUP(A135,'2023_24 vs 2024_25 Detail'!A136:DO540,89,FALSE)+VLOOKUP(A135,'2023_24 vs 2024_25 Detail'!A136:DO540,90,FALSE)+VLOOKUP(A135,'2023_24 vs 2024_25 Detail'!A136:DO540,91,FALSE)+VLOOKUP(A135,'2023_24 vs 2024_25 Detail'!A136:DO540,92,FALSE)+VLOOKUP(A135,'2023_24 vs 2024_25 Detail'!A136:DO540,93,FALSE)+VLOOKUP(A135,'2023_24 vs 2024_25 Detail'!A136:DO540,94,FALSE)+VLOOKUP(A135,'2023_24 vs 2024_25 Detail'!A136:DO540,95,FALSE)+VLOOKUP(A135,'2023_24 vs 2024_25 Detail'!A136:DO540,96,FALSE)+VLOOKUP(A135,'2023_24 vs 2024_25 Detail'!A136:DO540,97,FALSE)+VLOOKUP(A135,'2023_24 vs 2024_25 Detail'!A136:DO540,98,FALSE)+VLOOKUP(A135,'2023_24 vs 2024_25 Detail'!A136:DO540,99,FALSE)+VLOOKUP(A135,'2023_24 vs 2024_25 Detail'!A136:DO540,100,FALSE)+VLOOKUP(A135,'2023_24 vs 2024_25 Detail'!A136:DO540,101,FALSE)+VLOOKUP(A135,'2023_24 vs 2024_25 Detail'!A136:DO540,102,FALSE)+VLOOKUP(A135,'2023_24 vs 2024_25 Detail'!A136:DO540,103,FALSE)+VLOOKUP(A135,'2023_24 vs 2024_25 Detail'!A136:DO540,104,FALSE)+VLOOKUP(A135,'2023_24 vs 2024_25 Detail'!A136:DO540,105,FALSE)+VLOOKUP(A135,'2023_24 vs 2024_25 Detail'!A136:DO540,106,FALSE)+VLOOKUP(A135,'2023_24 vs 2024_25 Detail'!A136:DO540,107,FALSE)+VLOOKUP(A135,'2023_24 vs 2024_25 Detail'!A136:DO540,108,FALSE)+VLOOKUP(A135,'2023_24 vs 2024_25 Detail'!A136:DO540,109,FALSE)+VLOOKUP(A135,'2023_24 vs 2024_25 Detail'!A136:DO540,110,FALSE)+VLOOKUP(A135,'2023_24 vs 2024_25 Detail'!A136:DO540,111,FALSE)+VLOOKUP(A135,'2023_24 vs 2024_25 Detail'!A136:DO540,112,FALSE)+VLOOKUP(A135,'2023_24 vs 2024_25 Detail'!A136:DO540,113,FALSE)+VLOOKUP(A135,'2023_24 vs 2024_25 Detail'!A136:DO540,114,FALSE)+VLOOKUP(A135,'2023_24 vs 2024_25 Detail'!A136:DO540,115,FALSE)+VLOOKUP(A135,'2023_24 vs 2024_25 Detail'!A136:DO540,116,FALSE)+VLOOKUP(A135,'2023_24 vs 2024_25 Detail'!A136:DO540,117,FALSE)</f>
        <v>37916.392149389241</v>
      </c>
      <c r="J135" s="10">
        <f>VLOOKUP($A135,'2023_24 vs 2024_25 Detail'!$A$9:$DP$409,118,FALSE)</f>
        <v>0</v>
      </c>
      <c r="K135" s="10">
        <f>VLOOKUP($A135,'2023_24 vs 2024_25 Detail'!$A$9:$DP$409,119,FALSE)</f>
        <v>19461.166971810842</v>
      </c>
      <c r="L135" s="11">
        <f t="shared" si="3"/>
        <v>34767.559121200116</v>
      </c>
    </row>
    <row r="136" spans="1:12" x14ac:dyDescent="0.35">
      <c r="A136" s="2" t="s">
        <v>407</v>
      </c>
      <c r="B136" s="2" t="s">
        <v>408</v>
      </c>
      <c r="C136" s="2" t="s">
        <v>409</v>
      </c>
      <c r="D136" s="10">
        <f>VLOOKUP(A136,'2023_24 vs 2024_25 Detail'!$A$9:$DP$409,5,FALSE)</f>
        <v>219</v>
      </c>
      <c r="E136" s="10">
        <f>VLOOKUP(A136,MSAG!$A$2:$D$401,4,FALSE)</f>
        <v>35043</v>
      </c>
      <c r="F136" s="10">
        <f>VLOOKUP($A136,'2023_24 vs 2024_25 Detail'!$A$9:$DP$409,43,FALSE)</f>
        <v>989575.2431860466</v>
      </c>
      <c r="G136" s="10">
        <f t="shared" si="2"/>
        <v>1024618.2431860466</v>
      </c>
      <c r="H136" s="10">
        <f>VLOOKUP($A136,'2023_24 vs 2024_25 Detail'!$A$9:$DP$409,82,FALSE)</f>
        <v>1048124.8923902515</v>
      </c>
      <c r="I136" s="10">
        <f>VLOOKUP(A136,'2023_24 vs 2024_25 Detail'!A137:DO541,84,FALSE)+VLOOKUP(A136,'2023_24 vs 2024_25 Detail'!A137:DO541,85,FALSE)+VLOOKUP(A136,'2023_24 vs 2024_25 Detail'!A137:DO541,86,FALSE)+VLOOKUP(A136,'2023_24 vs 2024_25 Detail'!A137:DO541,87,FALSE)+VLOOKUP(A136,'2023_24 vs 2024_25 Detail'!A137:DO541,88,FALSE)+VLOOKUP(A136,'2023_24 vs 2024_25 Detail'!A137:DO541,89,FALSE)+VLOOKUP(A136,'2023_24 vs 2024_25 Detail'!A137:DO541,90,FALSE)+VLOOKUP(A136,'2023_24 vs 2024_25 Detail'!A137:DO541,91,FALSE)+VLOOKUP(A136,'2023_24 vs 2024_25 Detail'!A137:DO541,92,FALSE)+VLOOKUP(A136,'2023_24 vs 2024_25 Detail'!A137:DO541,93,FALSE)+VLOOKUP(A136,'2023_24 vs 2024_25 Detail'!A137:DO541,94,FALSE)+VLOOKUP(A136,'2023_24 vs 2024_25 Detail'!A137:DO541,95,FALSE)+VLOOKUP(A136,'2023_24 vs 2024_25 Detail'!A137:DO541,96,FALSE)+VLOOKUP(A136,'2023_24 vs 2024_25 Detail'!A137:DO541,97,FALSE)+VLOOKUP(A136,'2023_24 vs 2024_25 Detail'!A137:DO541,98,FALSE)+VLOOKUP(A136,'2023_24 vs 2024_25 Detail'!A137:DO541,99,FALSE)+VLOOKUP(A136,'2023_24 vs 2024_25 Detail'!A137:DO541,100,FALSE)+VLOOKUP(A136,'2023_24 vs 2024_25 Detail'!A137:DO541,101,FALSE)+VLOOKUP(A136,'2023_24 vs 2024_25 Detail'!A137:DO541,102,FALSE)+VLOOKUP(A136,'2023_24 vs 2024_25 Detail'!A137:DO541,103,FALSE)+VLOOKUP(A136,'2023_24 vs 2024_25 Detail'!A137:DO541,104,FALSE)+VLOOKUP(A136,'2023_24 vs 2024_25 Detail'!A137:DO541,105,FALSE)+VLOOKUP(A136,'2023_24 vs 2024_25 Detail'!A137:DO541,106,FALSE)+VLOOKUP(A136,'2023_24 vs 2024_25 Detail'!A137:DO541,107,FALSE)+VLOOKUP(A136,'2023_24 vs 2024_25 Detail'!A137:DO541,108,FALSE)+VLOOKUP(A136,'2023_24 vs 2024_25 Detail'!A137:DO541,109,FALSE)+VLOOKUP(A136,'2023_24 vs 2024_25 Detail'!A137:DO541,110,FALSE)+VLOOKUP(A136,'2023_24 vs 2024_25 Detail'!A137:DO541,111,FALSE)+VLOOKUP(A136,'2023_24 vs 2024_25 Detail'!A137:DO541,112,FALSE)+VLOOKUP(A136,'2023_24 vs 2024_25 Detail'!A137:DO541,113,FALSE)+VLOOKUP(A136,'2023_24 vs 2024_25 Detail'!A137:DO541,114,FALSE)+VLOOKUP(A136,'2023_24 vs 2024_25 Detail'!A137:DO541,115,FALSE)+VLOOKUP(A136,'2023_24 vs 2024_25 Detail'!A137:DO541,116,FALSE)+VLOOKUP(A136,'2023_24 vs 2024_25 Detail'!A137:DO541,117,FALSE)</f>
        <v>58800.711780082056</v>
      </c>
      <c r="J136" s="10">
        <f>VLOOKUP($A136,'2023_24 vs 2024_25 Detail'!$A$9:$DP$409,118,FALSE)</f>
        <v>0</v>
      </c>
      <c r="K136" s="10">
        <f>VLOOKUP($A136,'2023_24 vs 2024_25 Detail'!$A$9:$DP$409,119,FALSE)</f>
        <v>-251.06257587718838</v>
      </c>
      <c r="L136" s="11">
        <f t="shared" si="3"/>
        <v>23506.649204204907</v>
      </c>
    </row>
    <row r="137" spans="1:12" x14ac:dyDescent="0.35">
      <c r="A137" s="2" t="s">
        <v>410</v>
      </c>
      <c r="B137" s="2" t="s">
        <v>411</v>
      </c>
      <c r="C137" s="2" t="s">
        <v>412</v>
      </c>
      <c r="D137" s="10">
        <f>VLOOKUP(A137,'2023_24 vs 2024_25 Detail'!$A$9:$DP$409,5,FALSE)</f>
        <v>145</v>
      </c>
      <c r="E137" s="10">
        <f>VLOOKUP(A137,MSAG!$A$2:$D$401,4,FALSE)</f>
        <v>23845</v>
      </c>
      <c r="F137" s="10">
        <f>VLOOKUP($A137,'2023_24 vs 2024_25 Detail'!$A$9:$DP$409,43,FALSE)</f>
        <v>673672.65349666984</v>
      </c>
      <c r="G137" s="10">
        <f t="shared" ref="G137:G200" si="4">F137+E137</f>
        <v>697517.65349666984</v>
      </c>
      <c r="H137" s="10">
        <f>VLOOKUP($A137,'2023_24 vs 2024_25 Detail'!$A$9:$DP$409,82,FALSE)</f>
        <v>729225.09075235191</v>
      </c>
      <c r="I137" s="10">
        <f>VLOOKUP(A137,'2023_24 vs 2024_25 Detail'!A138:DO542,84,FALSE)+VLOOKUP(A137,'2023_24 vs 2024_25 Detail'!A138:DO542,85,FALSE)+VLOOKUP(A137,'2023_24 vs 2024_25 Detail'!A138:DO542,86,FALSE)+VLOOKUP(A137,'2023_24 vs 2024_25 Detail'!A138:DO542,87,FALSE)+VLOOKUP(A137,'2023_24 vs 2024_25 Detail'!A138:DO542,88,FALSE)+VLOOKUP(A137,'2023_24 vs 2024_25 Detail'!A138:DO542,89,FALSE)+VLOOKUP(A137,'2023_24 vs 2024_25 Detail'!A138:DO542,90,FALSE)+VLOOKUP(A137,'2023_24 vs 2024_25 Detail'!A138:DO542,91,FALSE)+VLOOKUP(A137,'2023_24 vs 2024_25 Detail'!A138:DO542,92,FALSE)+VLOOKUP(A137,'2023_24 vs 2024_25 Detail'!A138:DO542,93,FALSE)+VLOOKUP(A137,'2023_24 vs 2024_25 Detail'!A138:DO542,94,FALSE)+VLOOKUP(A137,'2023_24 vs 2024_25 Detail'!A138:DO542,95,FALSE)+VLOOKUP(A137,'2023_24 vs 2024_25 Detail'!A138:DO542,96,FALSE)+VLOOKUP(A137,'2023_24 vs 2024_25 Detail'!A138:DO542,97,FALSE)+VLOOKUP(A137,'2023_24 vs 2024_25 Detail'!A138:DO542,98,FALSE)+VLOOKUP(A137,'2023_24 vs 2024_25 Detail'!A138:DO542,99,FALSE)+VLOOKUP(A137,'2023_24 vs 2024_25 Detail'!A138:DO542,100,FALSE)+VLOOKUP(A137,'2023_24 vs 2024_25 Detail'!A138:DO542,101,FALSE)+VLOOKUP(A137,'2023_24 vs 2024_25 Detail'!A138:DO542,102,FALSE)+VLOOKUP(A137,'2023_24 vs 2024_25 Detail'!A138:DO542,103,FALSE)+VLOOKUP(A137,'2023_24 vs 2024_25 Detail'!A138:DO542,104,FALSE)+VLOOKUP(A137,'2023_24 vs 2024_25 Detail'!A138:DO542,105,FALSE)+VLOOKUP(A137,'2023_24 vs 2024_25 Detail'!A138:DO542,106,FALSE)+VLOOKUP(A137,'2023_24 vs 2024_25 Detail'!A138:DO542,107,FALSE)+VLOOKUP(A137,'2023_24 vs 2024_25 Detail'!A138:DO542,108,FALSE)+VLOOKUP(A137,'2023_24 vs 2024_25 Detail'!A138:DO542,109,FALSE)+VLOOKUP(A137,'2023_24 vs 2024_25 Detail'!A138:DO542,110,FALSE)+VLOOKUP(A137,'2023_24 vs 2024_25 Detail'!A138:DO542,111,FALSE)+VLOOKUP(A137,'2023_24 vs 2024_25 Detail'!A138:DO542,112,FALSE)+VLOOKUP(A137,'2023_24 vs 2024_25 Detail'!A138:DO542,113,FALSE)+VLOOKUP(A137,'2023_24 vs 2024_25 Detail'!A138:DO542,114,FALSE)+VLOOKUP(A137,'2023_24 vs 2024_25 Detail'!A138:DO542,115,FALSE)+VLOOKUP(A137,'2023_24 vs 2024_25 Detail'!A138:DO542,116,FALSE)+VLOOKUP(A137,'2023_24 vs 2024_25 Detail'!A138:DO542,117,FALSE)</f>
        <v>40164.956709238642</v>
      </c>
      <c r="J137" s="10">
        <f>VLOOKUP($A137,'2023_24 vs 2024_25 Detail'!$A$9:$DP$409,118,FALSE)</f>
        <v>0</v>
      </c>
      <c r="K137" s="10">
        <f>VLOOKUP($A137,'2023_24 vs 2024_25 Detail'!$A$9:$DP$409,119,FALSE)</f>
        <v>15387.480546443448</v>
      </c>
      <c r="L137" s="11">
        <f t="shared" ref="L137:L200" si="5">H137-G137</f>
        <v>31707.437255682074</v>
      </c>
    </row>
    <row r="138" spans="1:12" x14ac:dyDescent="0.35">
      <c r="A138" s="2" t="s">
        <v>413</v>
      </c>
      <c r="B138" s="2" t="s">
        <v>414</v>
      </c>
      <c r="C138" s="2" t="s">
        <v>415</v>
      </c>
      <c r="D138" s="10">
        <f>VLOOKUP(A138,'2023_24 vs 2024_25 Detail'!$A$9:$DP$409,5,FALSE)</f>
        <v>140</v>
      </c>
      <c r="E138" s="10">
        <f>VLOOKUP(A138,MSAG!$A$2:$D$401,4,FALSE)</f>
        <v>23354</v>
      </c>
      <c r="F138" s="10">
        <f>VLOOKUP($A138,'2023_24 vs 2024_25 Detail'!$A$9:$DP$409,43,FALSE)</f>
        <v>687079.62950819638</v>
      </c>
      <c r="G138" s="10">
        <f t="shared" si="4"/>
        <v>710433.62950819638</v>
      </c>
      <c r="H138" s="10">
        <f>VLOOKUP($A138,'2023_24 vs 2024_25 Detail'!$A$9:$DP$409,82,FALSE)</f>
        <v>729565.86819464876</v>
      </c>
      <c r="I138" s="10">
        <f>VLOOKUP(A138,'2023_24 vs 2024_25 Detail'!A139:DO543,84,FALSE)+VLOOKUP(A138,'2023_24 vs 2024_25 Detail'!A139:DO543,85,FALSE)+VLOOKUP(A138,'2023_24 vs 2024_25 Detail'!A139:DO543,86,FALSE)+VLOOKUP(A138,'2023_24 vs 2024_25 Detail'!A139:DO543,87,FALSE)+VLOOKUP(A138,'2023_24 vs 2024_25 Detail'!A139:DO543,88,FALSE)+VLOOKUP(A138,'2023_24 vs 2024_25 Detail'!A139:DO543,89,FALSE)+VLOOKUP(A138,'2023_24 vs 2024_25 Detail'!A139:DO543,90,FALSE)+VLOOKUP(A138,'2023_24 vs 2024_25 Detail'!A139:DO543,91,FALSE)+VLOOKUP(A138,'2023_24 vs 2024_25 Detail'!A139:DO543,92,FALSE)+VLOOKUP(A138,'2023_24 vs 2024_25 Detail'!A139:DO543,93,FALSE)+VLOOKUP(A138,'2023_24 vs 2024_25 Detail'!A139:DO543,94,FALSE)+VLOOKUP(A138,'2023_24 vs 2024_25 Detail'!A139:DO543,95,FALSE)+VLOOKUP(A138,'2023_24 vs 2024_25 Detail'!A139:DO543,96,FALSE)+VLOOKUP(A138,'2023_24 vs 2024_25 Detail'!A139:DO543,97,FALSE)+VLOOKUP(A138,'2023_24 vs 2024_25 Detail'!A139:DO543,98,FALSE)+VLOOKUP(A138,'2023_24 vs 2024_25 Detail'!A139:DO543,99,FALSE)+VLOOKUP(A138,'2023_24 vs 2024_25 Detail'!A139:DO543,100,FALSE)+VLOOKUP(A138,'2023_24 vs 2024_25 Detail'!A139:DO543,101,FALSE)+VLOOKUP(A138,'2023_24 vs 2024_25 Detail'!A139:DO543,102,FALSE)+VLOOKUP(A138,'2023_24 vs 2024_25 Detail'!A139:DO543,103,FALSE)+VLOOKUP(A138,'2023_24 vs 2024_25 Detail'!A139:DO543,104,FALSE)+VLOOKUP(A138,'2023_24 vs 2024_25 Detail'!A139:DO543,105,FALSE)+VLOOKUP(A138,'2023_24 vs 2024_25 Detail'!A139:DO543,106,FALSE)+VLOOKUP(A138,'2023_24 vs 2024_25 Detail'!A139:DO543,107,FALSE)+VLOOKUP(A138,'2023_24 vs 2024_25 Detail'!A139:DO543,108,FALSE)+VLOOKUP(A138,'2023_24 vs 2024_25 Detail'!A139:DO543,109,FALSE)+VLOOKUP(A138,'2023_24 vs 2024_25 Detail'!A139:DO543,110,FALSE)+VLOOKUP(A138,'2023_24 vs 2024_25 Detail'!A139:DO543,111,FALSE)+VLOOKUP(A138,'2023_24 vs 2024_25 Detail'!A139:DO543,112,FALSE)+VLOOKUP(A138,'2023_24 vs 2024_25 Detail'!A139:DO543,113,FALSE)+VLOOKUP(A138,'2023_24 vs 2024_25 Detail'!A139:DO543,114,FALSE)+VLOOKUP(A138,'2023_24 vs 2024_25 Detail'!A139:DO543,115,FALSE)+VLOOKUP(A138,'2023_24 vs 2024_25 Detail'!A139:DO543,116,FALSE)+VLOOKUP(A138,'2023_24 vs 2024_25 Detail'!A139:DO543,117,FALSE)</f>
        <v>39005.188730137503</v>
      </c>
      <c r="J138" s="10">
        <f>VLOOKUP($A138,'2023_24 vs 2024_25 Detail'!$A$9:$DP$409,118,FALSE)</f>
        <v>0</v>
      </c>
      <c r="K138" s="10">
        <f>VLOOKUP($A138,'2023_24 vs 2024_25 Detail'!$A$9:$DP$409,119,FALSE)</f>
        <v>3481.0499563149542</v>
      </c>
      <c r="L138" s="11">
        <f t="shared" si="5"/>
        <v>19132.238686452387</v>
      </c>
    </row>
    <row r="139" spans="1:12" x14ac:dyDescent="0.35">
      <c r="A139" s="2" t="s">
        <v>416</v>
      </c>
      <c r="B139" s="2" t="s">
        <v>417</v>
      </c>
      <c r="C139" s="2" t="s">
        <v>418</v>
      </c>
      <c r="D139" s="10">
        <f>VLOOKUP(A139,'2023_24 vs 2024_25 Detail'!$A$9:$DP$409,5,FALSE)</f>
        <v>152</v>
      </c>
      <c r="E139" s="10">
        <f>VLOOKUP(A139,MSAG!$A$2:$D$401,4,FALSE)</f>
        <v>25302</v>
      </c>
      <c r="F139" s="10">
        <f>VLOOKUP($A139,'2023_24 vs 2024_25 Detail'!$A$9:$DP$409,43,FALSE)</f>
        <v>756123.52261385205</v>
      </c>
      <c r="G139" s="10">
        <f t="shared" si="4"/>
        <v>781425.52261385205</v>
      </c>
      <c r="H139" s="10">
        <f>VLOOKUP($A139,'2023_24 vs 2024_25 Detail'!$A$9:$DP$409,82,FALSE)</f>
        <v>806338.73016228341</v>
      </c>
      <c r="I139" s="10">
        <f>VLOOKUP(A139,'2023_24 vs 2024_25 Detail'!A140:DO544,84,FALSE)+VLOOKUP(A139,'2023_24 vs 2024_25 Detail'!A140:DO544,85,FALSE)+VLOOKUP(A139,'2023_24 vs 2024_25 Detail'!A140:DO544,86,FALSE)+VLOOKUP(A139,'2023_24 vs 2024_25 Detail'!A140:DO544,87,FALSE)+VLOOKUP(A139,'2023_24 vs 2024_25 Detail'!A140:DO544,88,FALSE)+VLOOKUP(A139,'2023_24 vs 2024_25 Detail'!A140:DO544,89,FALSE)+VLOOKUP(A139,'2023_24 vs 2024_25 Detail'!A140:DO544,90,FALSE)+VLOOKUP(A139,'2023_24 vs 2024_25 Detail'!A140:DO544,91,FALSE)+VLOOKUP(A139,'2023_24 vs 2024_25 Detail'!A140:DO544,92,FALSE)+VLOOKUP(A139,'2023_24 vs 2024_25 Detail'!A140:DO544,93,FALSE)+VLOOKUP(A139,'2023_24 vs 2024_25 Detail'!A140:DO544,94,FALSE)+VLOOKUP(A139,'2023_24 vs 2024_25 Detail'!A140:DO544,95,FALSE)+VLOOKUP(A139,'2023_24 vs 2024_25 Detail'!A140:DO544,96,FALSE)+VLOOKUP(A139,'2023_24 vs 2024_25 Detail'!A140:DO544,97,FALSE)+VLOOKUP(A139,'2023_24 vs 2024_25 Detail'!A140:DO544,98,FALSE)+VLOOKUP(A139,'2023_24 vs 2024_25 Detail'!A140:DO544,99,FALSE)+VLOOKUP(A139,'2023_24 vs 2024_25 Detail'!A140:DO544,100,FALSE)+VLOOKUP(A139,'2023_24 vs 2024_25 Detail'!A140:DO544,101,FALSE)+VLOOKUP(A139,'2023_24 vs 2024_25 Detail'!A140:DO544,102,FALSE)+VLOOKUP(A139,'2023_24 vs 2024_25 Detail'!A140:DO544,103,FALSE)+VLOOKUP(A139,'2023_24 vs 2024_25 Detail'!A140:DO544,104,FALSE)+VLOOKUP(A139,'2023_24 vs 2024_25 Detail'!A140:DO544,105,FALSE)+VLOOKUP(A139,'2023_24 vs 2024_25 Detail'!A140:DO544,106,FALSE)+VLOOKUP(A139,'2023_24 vs 2024_25 Detail'!A140:DO544,107,FALSE)+VLOOKUP(A139,'2023_24 vs 2024_25 Detail'!A140:DO544,108,FALSE)+VLOOKUP(A139,'2023_24 vs 2024_25 Detail'!A140:DO544,109,FALSE)+VLOOKUP(A139,'2023_24 vs 2024_25 Detail'!A140:DO544,110,FALSE)+VLOOKUP(A139,'2023_24 vs 2024_25 Detail'!A140:DO544,111,FALSE)+VLOOKUP(A139,'2023_24 vs 2024_25 Detail'!A140:DO544,112,FALSE)+VLOOKUP(A139,'2023_24 vs 2024_25 Detail'!A140:DO544,113,FALSE)+VLOOKUP(A139,'2023_24 vs 2024_25 Detail'!A140:DO544,114,FALSE)+VLOOKUP(A139,'2023_24 vs 2024_25 Detail'!A140:DO544,115,FALSE)+VLOOKUP(A139,'2023_24 vs 2024_25 Detail'!A140:DO544,116,FALSE)+VLOOKUP(A139,'2023_24 vs 2024_25 Detail'!A140:DO544,117,FALSE)</f>
        <v>42919.590550699351</v>
      </c>
      <c r="J139" s="10">
        <f>VLOOKUP($A139,'2023_24 vs 2024_25 Detail'!$A$9:$DP$409,118,FALSE)</f>
        <v>0</v>
      </c>
      <c r="K139" s="10">
        <f>VLOOKUP($A139,'2023_24 vs 2024_25 Detail'!$A$9:$DP$409,119,FALSE)</f>
        <v>7295.6169977321761</v>
      </c>
      <c r="L139" s="11">
        <f t="shared" si="5"/>
        <v>24913.207548431354</v>
      </c>
    </row>
    <row r="140" spans="1:12" x14ac:dyDescent="0.35">
      <c r="A140" s="2" t="s">
        <v>419</v>
      </c>
      <c r="B140" s="2" t="s">
        <v>420</v>
      </c>
      <c r="C140" s="2" t="s">
        <v>1315</v>
      </c>
      <c r="D140" s="10">
        <f>VLOOKUP(A140,'2023_24 vs 2024_25 Detail'!$A$9:$DP$409,5,FALSE)</f>
        <v>406</v>
      </c>
      <c r="E140" s="10">
        <f>VLOOKUP(A140,MSAG!$A$2:$D$401,4,FALSE)</f>
        <v>58128</v>
      </c>
      <c r="F140" s="10">
        <f>VLOOKUP($A140,'2023_24 vs 2024_25 Detail'!$A$9:$DP$409,43,FALSE)</f>
        <v>1891756.0000000002</v>
      </c>
      <c r="G140" s="10">
        <f t="shared" si="4"/>
        <v>1949884.0000000002</v>
      </c>
      <c r="H140" s="10">
        <f>VLOOKUP($A140,'2023_24 vs 2024_25 Detail'!$A$9:$DP$409,82,FALSE)</f>
        <v>1974986</v>
      </c>
      <c r="I140" s="10">
        <f>VLOOKUP(A140,'2023_24 vs 2024_25 Detail'!A141:DO545,84,FALSE)+VLOOKUP(A140,'2023_24 vs 2024_25 Detail'!A141:DO545,85,FALSE)+VLOOKUP(A140,'2023_24 vs 2024_25 Detail'!A141:DO545,86,FALSE)+VLOOKUP(A140,'2023_24 vs 2024_25 Detail'!A141:DO545,87,FALSE)+VLOOKUP(A140,'2023_24 vs 2024_25 Detail'!A141:DO545,88,FALSE)+VLOOKUP(A140,'2023_24 vs 2024_25 Detail'!A141:DO545,89,FALSE)+VLOOKUP(A140,'2023_24 vs 2024_25 Detail'!A141:DO545,90,FALSE)+VLOOKUP(A140,'2023_24 vs 2024_25 Detail'!A141:DO545,91,FALSE)+VLOOKUP(A140,'2023_24 vs 2024_25 Detail'!A141:DO545,92,FALSE)+VLOOKUP(A140,'2023_24 vs 2024_25 Detail'!A141:DO545,93,FALSE)+VLOOKUP(A140,'2023_24 vs 2024_25 Detail'!A141:DO545,94,FALSE)+VLOOKUP(A140,'2023_24 vs 2024_25 Detail'!A141:DO545,95,FALSE)+VLOOKUP(A140,'2023_24 vs 2024_25 Detail'!A141:DO545,96,FALSE)+VLOOKUP(A140,'2023_24 vs 2024_25 Detail'!A141:DO545,97,FALSE)+VLOOKUP(A140,'2023_24 vs 2024_25 Detail'!A141:DO545,98,FALSE)+VLOOKUP(A140,'2023_24 vs 2024_25 Detail'!A141:DO545,99,FALSE)+VLOOKUP(A140,'2023_24 vs 2024_25 Detail'!A141:DO545,100,FALSE)+VLOOKUP(A140,'2023_24 vs 2024_25 Detail'!A141:DO545,101,FALSE)+VLOOKUP(A140,'2023_24 vs 2024_25 Detail'!A141:DO545,102,FALSE)+VLOOKUP(A140,'2023_24 vs 2024_25 Detail'!A141:DO545,103,FALSE)+VLOOKUP(A140,'2023_24 vs 2024_25 Detail'!A141:DO545,104,FALSE)+VLOOKUP(A140,'2023_24 vs 2024_25 Detail'!A141:DO545,105,FALSE)+VLOOKUP(A140,'2023_24 vs 2024_25 Detail'!A141:DO545,106,FALSE)+VLOOKUP(A140,'2023_24 vs 2024_25 Detail'!A141:DO545,107,FALSE)+VLOOKUP(A140,'2023_24 vs 2024_25 Detail'!A141:DO545,108,FALSE)+VLOOKUP(A140,'2023_24 vs 2024_25 Detail'!A141:DO545,109,FALSE)+VLOOKUP(A140,'2023_24 vs 2024_25 Detail'!A141:DO545,110,FALSE)+VLOOKUP(A140,'2023_24 vs 2024_25 Detail'!A141:DO545,111,FALSE)+VLOOKUP(A140,'2023_24 vs 2024_25 Detail'!A141:DO545,112,FALSE)+VLOOKUP(A140,'2023_24 vs 2024_25 Detail'!A141:DO545,113,FALSE)+VLOOKUP(A140,'2023_24 vs 2024_25 Detail'!A141:DO545,114,FALSE)+VLOOKUP(A140,'2023_24 vs 2024_25 Detail'!A141:DO545,115,FALSE)+VLOOKUP(A140,'2023_24 vs 2024_25 Detail'!A141:DO545,116,FALSE)+VLOOKUP(A140,'2023_24 vs 2024_25 Detail'!A141:DO545,117,FALSE)</f>
        <v>101043.70480883695</v>
      </c>
      <c r="J140" s="10">
        <f>VLOOKUP($A140,'2023_24 vs 2024_25 Detail'!$A$9:$DP$409,118,FALSE)</f>
        <v>-17813.704808837036</v>
      </c>
      <c r="K140" s="10">
        <f>VLOOKUP($A140,'2023_24 vs 2024_25 Detail'!$A$9:$DP$409,119,FALSE)</f>
        <v>0</v>
      </c>
      <c r="L140" s="11">
        <f t="shared" si="5"/>
        <v>25101.999999999767</v>
      </c>
    </row>
    <row r="141" spans="1:12" x14ac:dyDescent="0.35">
      <c r="A141" s="2" t="s">
        <v>422</v>
      </c>
      <c r="B141" s="2" t="s">
        <v>423</v>
      </c>
      <c r="C141" s="2" t="s">
        <v>1316</v>
      </c>
      <c r="D141" s="10">
        <f>VLOOKUP(A141,'2023_24 vs 2024_25 Detail'!$A$9:$DP$409,5,FALSE)</f>
        <v>267</v>
      </c>
      <c r="E141" s="10">
        <f>VLOOKUP(A141,MSAG!$A$2:$D$401,4,FALSE)</f>
        <v>40235</v>
      </c>
      <c r="F141" s="10">
        <f>VLOOKUP($A141,'2023_24 vs 2024_25 Detail'!$A$9:$DP$409,43,FALSE)</f>
        <v>1221168.5289161995</v>
      </c>
      <c r="G141" s="10">
        <f t="shared" si="4"/>
        <v>1261403.5289161995</v>
      </c>
      <c r="H141" s="10">
        <f>VLOOKUP($A141,'2023_24 vs 2024_25 Detail'!$A$9:$DP$409,82,FALSE)</f>
        <v>1266887.3401444999</v>
      </c>
      <c r="I141" s="10">
        <f>VLOOKUP(A141,'2023_24 vs 2024_25 Detail'!A142:DO546,84,FALSE)+VLOOKUP(A141,'2023_24 vs 2024_25 Detail'!A142:DO546,85,FALSE)+VLOOKUP(A141,'2023_24 vs 2024_25 Detail'!A142:DO546,86,FALSE)+VLOOKUP(A141,'2023_24 vs 2024_25 Detail'!A142:DO546,87,FALSE)+VLOOKUP(A141,'2023_24 vs 2024_25 Detail'!A142:DO546,88,FALSE)+VLOOKUP(A141,'2023_24 vs 2024_25 Detail'!A142:DO546,89,FALSE)+VLOOKUP(A141,'2023_24 vs 2024_25 Detail'!A142:DO546,90,FALSE)+VLOOKUP(A141,'2023_24 vs 2024_25 Detail'!A142:DO546,91,FALSE)+VLOOKUP(A141,'2023_24 vs 2024_25 Detail'!A142:DO546,92,FALSE)+VLOOKUP(A141,'2023_24 vs 2024_25 Detail'!A142:DO546,93,FALSE)+VLOOKUP(A141,'2023_24 vs 2024_25 Detail'!A142:DO546,94,FALSE)+VLOOKUP(A141,'2023_24 vs 2024_25 Detail'!A142:DO546,95,FALSE)+VLOOKUP(A141,'2023_24 vs 2024_25 Detail'!A142:DO546,96,FALSE)+VLOOKUP(A141,'2023_24 vs 2024_25 Detail'!A142:DO546,97,FALSE)+VLOOKUP(A141,'2023_24 vs 2024_25 Detail'!A142:DO546,98,FALSE)+VLOOKUP(A141,'2023_24 vs 2024_25 Detail'!A142:DO546,99,FALSE)+VLOOKUP(A141,'2023_24 vs 2024_25 Detail'!A142:DO546,100,FALSE)+VLOOKUP(A141,'2023_24 vs 2024_25 Detail'!A142:DO546,101,FALSE)+VLOOKUP(A141,'2023_24 vs 2024_25 Detail'!A142:DO546,102,FALSE)+VLOOKUP(A141,'2023_24 vs 2024_25 Detail'!A142:DO546,103,FALSE)+VLOOKUP(A141,'2023_24 vs 2024_25 Detail'!A142:DO546,104,FALSE)+VLOOKUP(A141,'2023_24 vs 2024_25 Detail'!A142:DO546,105,FALSE)+VLOOKUP(A141,'2023_24 vs 2024_25 Detail'!A142:DO546,106,FALSE)+VLOOKUP(A141,'2023_24 vs 2024_25 Detail'!A142:DO546,107,FALSE)+VLOOKUP(A141,'2023_24 vs 2024_25 Detail'!A142:DO546,108,FALSE)+VLOOKUP(A141,'2023_24 vs 2024_25 Detail'!A142:DO546,109,FALSE)+VLOOKUP(A141,'2023_24 vs 2024_25 Detail'!A142:DO546,110,FALSE)+VLOOKUP(A141,'2023_24 vs 2024_25 Detail'!A142:DO546,111,FALSE)+VLOOKUP(A141,'2023_24 vs 2024_25 Detail'!A142:DO546,112,FALSE)+VLOOKUP(A141,'2023_24 vs 2024_25 Detail'!A142:DO546,113,FALSE)+VLOOKUP(A141,'2023_24 vs 2024_25 Detail'!A142:DO546,114,FALSE)+VLOOKUP(A141,'2023_24 vs 2024_25 Detail'!A142:DO546,115,FALSE)+VLOOKUP(A141,'2023_24 vs 2024_25 Detail'!A142:DO546,116,FALSE)+VLOOKUP(A141,'2023_24 vs 2024_25 Detail'!A142:DO546,117,FALSE)</f>
        <v>68593.0826385986</v>
      </c>
      <c r="J141" s="10">
        <f>VLOOKUP($A141,'2023_24 vs 2024_25 Detail'!$A$9:$DP$409,118,FALSE)</f>
        <v>-13858.082638598746</v>
      </c>
      <c r="K141" s="10">
        <f>VLOOKUP($A141,'2023_24 vs 2024_25 Detail'!$A$9:$DP$409,119,FALSE)</f>
        <v>-9016.1887716990204</v>
      </c>
      <c r="L141" s="11">
        <f t="shared" si="5"/>
        <v>5483.8112283004448</v>
      </c>
    </row>
    <row r="142" spans="1:12" x14ac:dyDescent="0.35">
      <c r="A142" s="2" t="s">
        <v>425</v>
      </c>
      <c r="B142" s="2" t="s">
        <v>426</v>
      </c>
      <c r="C142" s="2" t="s">
        <v>427</v>
      </c>
      <c r="D142" s="10">
        <f>VLOOKUP(A142,'2023_24 vs 2024_25 Detail'!$A$9:$DP$409,5,FALSE)</f>
        <v>92</v>
      </c>
      <c r="E142" s="10">
        <f>VLOOKUP(A142,MSAG!$A$2:$D$401,4,FALSE)</f>
        <v>16914</v>
      </c>
      <c r="F142" s="10">
        <f>VLOOKUP($A142,'2023_24 vs 2024_25 Detail'!$A$9:$DP$409,43,FALSE)</f>
        <v>481835.72215145919</v>
      </c>
      <c r="G142" s="10">
        <f t="shared" si="4"/>
        <v>498749.72215145919</v>
      </c>
      <c r="H142" s="10">
        <f>VLOOKUP($A142,'2023_24 vs 2024_25 Detail'!$A$9:$DP$409,82,FALSE)</f>
        <v>554906.25212809909</v>
      </c>
      <c r="I142" s="10">
        <f>VLOOKUP(A142,'2023_24 vs 2024_25 Detail'!A143:DO547,84,FALSE)+VLOOKUP(A142,'2023_24 vs 2024_25 Detail'!A143:DO547,85,FALSE)+VLOOKUP(A142,'2023_24 vs 2024_25 Detail'!A143:DO547,86,FALSE)+VLOOKUP(A142,'2023_24 vs 2024_25 Detail'!A143:DO547,87,FALSE)+VLOOKUP(A142,'2023_24 vs 2024_25 Detail'!A143:DO547,88,FALSE)+VLOOKUP(A142,'2023_24 vs 2024_25 Detail'!A143:DO547,89,FALSE)+VLOOKUP(A142,'2023_24 vs 2024_25 Detail'!A143:DO547,90,FALSE)+VLOOKUP(A142,'2023_24 vs 2024_25 Detail'!A143:DO547,91,FALSE)+VLOOKUP(A142,'2023_24 vs 2024_25 Detail'!A143:DO547,92,FALSE)+VLOOKUP(A142,'2023_24 vs 2024_25 Detail'!A143:DO547,93,FALSE)+VLOOKUP(A142,'2023_24 vs 2024_25 Detail'!A143:DO547,94,FALSE)+VLOOKUP(A142,'2023_24 vs 2024_25 Detail'!A143:DO547,95,FALSE)+VLOOKUP(A142,'2023_24 vs 2024_25 Detail'!A143:DO547,96,FALSE)+VLOOKUP(A142,'2023_24 vs 2024_25 Detail'!A143:DO547,97,FALSE)+VLOOKUP(A142,'2023_24 vs 2024_25 Detail'!A143:DO547,98,FALSE)+VLOOKUP(A142,'2023_24 vs 2024_25 Detail'!A143:DO547,99,FALSE)+VLOOKUP(A142,'2023_24 vs 2024_25 Detail'!A143:DO547,100,FALSE)+VLOOKUP(A142,'2023_24 vs 2024_25 Detail'!A143:DO547,101,FALSE)+VLOOKUP(A142,'2023_24 vs 2024_25 Detail'!A143:DO547,102,FALSE)+VLOOKUP(A142,'2023_24 vs 2024_25 Detail'!A143:DO547,103,FALSE)+VLOOKUP(A142,'2023_24 vs 2024_25 Detail'!A143:DO547,104,FALSE)+VLOOKUP(A142,'2023_24 vs 2024_25 Detail'!A143:DO547,105,FALSE)+VLOOKUP(A142,'2023_24 vs 2024_25 Detail'!A143:DO547,106,FALSE)+VLOOKUP(A142,'2023_24 vs 2024_25 Detail'!A143:DO547,107,FALSE)+VLOOKUP(A142,'2023_24 vs 2024_25 Detail'!A143:DO547,108,FALSE)+VLOOKUP(A142,'2023_24 vs 2024_25 Detail'!A143:DO547,109,FALSE)+VLOOKUP(A142,'2023_24 vs 2024_25 Detail'!A143:DO547,110,FALSE)+VLOOKUP(A142,'2023_24 vs 2024_25 Detail'!A143:DO547,111,FALSE)+VLOOKUP(A142,'2023_24 vs 2024_25 Detail'!A143:DO547,112,FALSE)+VLOOKUP(A142,'2023_24 vs 2024_25 Detail'!A143:DO547,113,FALSE)+VLOOKUP(A142,'2023_24 vs 2024_25 Detail'!A143:DO547,114,FALSE)+VLOOKUP(A142,'2023_24 vs 2024_25 Detail'!A143:DO547,115,FALSE)+VLOOKUP(A142,'2023_24 vs 2024_25 Detail'!A143:DO547,116,FALSE)+VLOOKUP(A142,'2023_24 vs 2024_25 Detail'!A143:DO547,117,FALSE)</f>
        <v>28471.47212137789</v>
      </c>
      <c r="J142" s="10">
        <f>VLOOKUP($A142,'2023_24 vs 2024_25 Detail'!$A$9:$DP$409,118,FALSE)</f>
        <v>0</v>
      </c>
      <c r="K142" s="10">
        <f>VLOOKUP($A142,'2023_24 vs 2024_25 Detail'!$A$9:$DP$409,119,FALSE)</f>
        <v>44599.057855262043</v>
      </c>
      <c r="L142" s="11">
        <f t="shared" si="5"/>
        <v>56156.529976639897</v>
      </c>
    </row>
    <row r="143" spans="1:12" x14ac:dyDescent="0.35">
      <c r="A143" s="2" t="s">
        <v>428</v>
      </c>
      <c r="B143" s="2" t="s">
        <v>429</v>
      </c>
      <c r="C143" s="2" t="s">
        <v>430</v>
      </c>
      <c r="D143" s="10">
        <f>VLOOKUP(A143,'2023_24 vs 2024_25 Detail'!$A$9:$DP$409,5,FALSE)</f>
        <v>20</v>
      </c>
      <c r="E143" s="10">
        <f>VLOOKUP(A143,MSAG!$A$2:$D$401,4,FALSE)</f>
        <v>6994</v>
      </c>
      <c r="F143" s="10">
        <f>VLOOKUP($A143,'2023_24 vs 2024_25 Detail'!$A$9:$DP$409,43,FALSE)</f>
        <v>247040.18540606202</v>
      </c>
      <c r="G143" s="10">
        <f t="shared" si="4"/>
        <v>254034.18540606202</v>
      </c>
      <c r="H143" s="10">
        <f>VLOOKUP($A143,'2023_24 vs 2024_25 Detail'!$A$9:$DP$409,82,FALSE)</f>
        <v>276244.26699342096</v>
      </c>
      <c r="I143" s="10">
        <f>VLOOKUP(A143,'2023_24 vs 2024_25 Detail'!A144:DO548,84,FALSE)+VLOOKUP(A143,'2023_24 vs 2024_25 Detail'!A144:DO548,85,FALSE)+VLOOKUP(A143,'2023_24 vs 2024_25 Detail'!A144:DO548,86,FALSE)+VLOOKUP(A143,'2023_24 vs 2024_25 Detail'!A144:DO548,87,FALSE)+VLOOKUP(A143,'2023_24 vs 2024_25 Detail'!A144:DO548,88,FALSE)+VLOOKUP(A143,'2023_24 vs 2024_25 Detail'!A144:DO548,89,FALSE)+VLOOKUP(A143,'2023_24 vs 2024_25 Detail'!A144:DO548,90,FALSE)+VLOOKUP(A143,'2023_24 vs 2024_25 Detail'!A144:DO548,91,FALSE)+VLOOKUP(A143,'2023_24 vs 2024_25 Detail'!A144:DO548,92,FALSE)+VLOOKUP(A143,'2023_24 vs 2024_25 Detail'!A144:DO548,93,FALSE)+VLOOKUP(A143,'2023_24 vs 2024_25 Detail'!A144:DO548,94,FALSE)+VLOOKUP(A143,'2023_24 vs 2024_25 Detail'!A144:DO548,95,FALSE)+VLOOKUP(A143,'2023_24 vs 2024_25 Detail'!A144:DO548,96,FALSE)+VLOOKUP(A143,'2023_24 vs 2024_25 Detail'!A144:DO548,97,FALSE)+VLOOKUP(A143,'2023_24 vs 2024_25 Detail'!A144:DO548,98,FALSE)+VLOOKUP(A143,'2023_24 vs 2024_25 Detail'!A144:DO548,99,FALSE)+VLOOKUP(A143,'2023_24 vs 2024_25 Detail'!A144:DO548,100,FALSE)+VLOOKUP(A143,'2023_24 vs 2024_25 Detail'!A144:DO548,101,FALSE)+VLOOKUP(A143,'2023_24 vs 2024_25 Detail'!A144:DO548,102,FALSE)+VLOOKUP(A143,'2023_24 vs 2024_25 Detail'!A144:DO548,103,FALSE)+VLOOKUP(A143,'2023_24 vs 2024_25 Detail'!A144:DO548,104,FALSE)+VLOOKUP(A143,'2023_24 vs 2024_25 Detail'!A144:DO548,105,FALSE)+VLOOKUP(A143,'2023_24 vs 2024_25 Detail'!A144:DO548,106,FALSE)+VLOOKUP(A143,'2023_24 vs 2024_25 Detail'!A144:DO548,107,FALSE)+VLOOKUP(A143,'2023_24 vs 2024_25 Detail'!A144:DO548,108,FALSE)+VLOOKUP(A143,'2023_24 vs 2024_25 Detail'!A144:DO548,109,FALSE)+VLOOKUP(A143,'2023_24 vs 2024_25 Detail'!A144:DO548,110,FALSE)+VLOOKUP(A143,'2023_24 vs 2024_25 Detail'!A144:DO548,111,FALSE)+VLOOKUP(A143,'2023_24 vs 2024_25 Detail'!A144:DO548,112,FALSE)+VLOOKUP(A143,'2023_24 vs 2024_25 Detail'!A144:DO548,113,FALSE)+VLOOKUP(A143,'2023_24 vs 2024_25 Detail'!A144:DO548,114,FALSE)+VLOOKUP(A143,'2023_24 vs 2024_25 Detail'!A144:DO548,115,FALSE)+VLOOKUP(A143,'2023_24 vs 2024_25 Detail'!A144:DO548,116,FALSE)+VLOOKUP(A143,'2023_24 vs 2024_25 Detail'!A144:DO548,117,FALSE)</f>
        <v>11620.948102135713</v>
      </c>
      <c r="J143" s="10">
        <f>VLOOKUP($A143,'2023_24 vs 2024_25 Detail'!$A$9:$DP$409,118,FALSE)</f>
        <v>0</v>
      </c>
      <c r="K143" s="10">
        <f>VLOOKUP($A143,'2023_24 vs 2024_25 Detail'!$A$9:$DP$409,119,FALSE)</f>
        <v>17583.133485223196</v>
      </c>
      <c r="L143" s="11">
        <f t="shared" si="5"/>
        <v>22210.081587358931</v>
      </c>
    </row>
    <row r="144" spans="1:12" x14ac:dyDescent="0.35">
      <c r="A144" s="2" t="s">
        <v>431</v>
      </c>
      <c r="B144" s="2" t="s">
        <v>432</v>
      </c>
      <c r="C144" s="2" t="s">
        <v>433</v>
      </c>
      <c r="D144" s="10">
        <f>VLOOKUP(A144,'2023_24 vs 2024_25 Detail'!$A$9:$DP$409,5,FALSE)</f>
        <v>27</v>
      </c>
      <c r="E144" s="10">
        <f>VLOOKUP(A144,MSAG!$A$2:$D$401,4,FALSE)</f>
        <v>8243</v>
      </c>
      <c r="F144" s="10">
        <f>VLOOKUP($A144,'2023_24 vs 2024_25 Detail'!$A$9:$DP$409,43,FALSE)</f>
        <v>279429.40737011324</v>
      </c>
      <c r="G144" s="10">
        <f t="shared" si="4"/>
        <v>287672.40737011324</v>
      </c>
      <c r="H144" s="10">
        <f>VLOOKUP($A144,'2023_24 vs 2024_25 Detail'!$A$9:$DP$409,82,FALSE)</f>
        <v>311136.52866755932</v>
      </c>
      <c r="I144" s="10">
        <f>VLOOKUP(A144,'2023_24 vs 2024_25 Detail'!A145:DO549,84,FALSE)+VLOOKUP(A144,'2023_24 vs 2024_25 Detail'!A145:DO549,85,FALSE)+VLOOKUP(A144,'2023_24 vs 2024_25 Detail'!A145:DO549,86,FALSE)+VLOOKUP(A144,'2023_24 vs 2024_25 Detail'!A145:DO549,87,FALSE)+VLOOKUP(A144,'2023_24 vs 2024_25 Detail'!A145:DO549,88,FALSE)+VLOOKUP(A144,'2023_24 vs 2024_25 Detail'!A145:DO549,89,FALSE)+VLOOKUP(A144,'2023_24 vs 2024_25 Detail'!A145:DO549,90,FALSE)+VLOOKUP(A144,'2023_24 vs 2024_25 Detail'!A145:DO549,91,FALSE)+VLOOKUP(A144,'2023_24 vs 2024_25 Detail'!A145:DO549,92,FALSE)+VLOOKUP(A144,'2023_24 vs 2024_25 Detail'!A145:DO549,93,FALSE)+VLOOKUP(A144,'2023_24 vs 2024_25 Detail'!A145:DO549,94,FALSE)+VLOOKUP(A144,'2023_24 vs 2024_25 Detail'!A145:DO549,95,FALSE)+VLOOKUP(A144,'2023_24 vs 2024_25 Detail'!A145:DO549,96,FALSE)+VLOOKUP(A144,'2023_24 vs 2024_25 Detail'!A145:DO549,97,FALSE)+VLOOKUP(A144,'2023_24 vs 2024_25 Detail'!A145:DO549,98,FALSE)+VLOOKUP(A144,'2023_24 vs 2024_25 Detail'!A145:DO549,99,FALSE)+VLOOKUP(A144,'2023_24 vs 2024_25 Detail'!A145:DO549,100,FALSE)+VLOOKUP(A144,'2023_24 vs 2024_25 Detail'!A145:DO549,101,FALSE)+VLOOKUP(A144,'2023_24 vs 2024_25 Detail'!A145:DO549,102,FALSE)+VLOOKUP(A144,'2023_24 vs 2024_25 Detail'!A145:DO549,103,FALSE)+VLOOKUP(A144,'2023_24 vs 2024_25 Detail'!A145:DO549,104,FALSE)+VLOOKUP(A144,'2023_24 vs 2024_25 Detail'!A145:DO549,105,FALSE)+VLOOKUP(A144,'2023_24 vs 2024_25 Detail'!A145:DO549,106,FALSE)+VLOOKUP(A144,'2023_24 vs 2024_25 Detail'!A145:DO549,107,FALSE)+VLOOKUP(A144,'2023_24 vs 2024_25 Detail'!A145:DO549,108,FALSE)+VLOOKUP(A144,'2023_24 vs 2024_25 Detail'!A145:DO549,109,FALSE)+VLOOKUP(A144,'2023_24 vs 2024_25 Detail'!A145:DO549,110,FALSE)+VLOOKUP(A144,'2023_24 vs 2024_25 Detail'!A145:DO549,111,FALSE)+VLOOKUP(A144,'2023_24 vs 2024_25 Detail'!A145:DO549,112,FALSE)+VLOOKUP(A144,'2023_24 vs 2024_25 Detail'!A145:DO549,113,FALSE)+VLOOKUP(A144,'2023_24 vs 2024_25 Detail'!A145:DO549,114,FALSE)+VLOOKUP(A144,'2023_24 vs 2024_25 Detail'!A145:DO549,115,FALSE)+VLOOKUP(A144,'2023_24 vs 2024_25 Detail'!A145:DO549,116,FALSE)+VLOOKUP(A144,'2023_24 vs 2024_25 Detail'!A145:DO549,117,FALSE)</f>
        <v>13740.109271572674</v>
      </c>
      <c r="J144" s="10">
        <f>VLOOKUP($A144,'2023_24 vs 2024_25 Detail'!$A$9:$DP$409,118,FALSE)</f>
        <v>0</v>
      </c>
      <c r="K144" s="10">
        <f>VLOOKUP($A144,'2023_24 vs 2024_25 Detail'!$A$9:$DP$409,119,FALSE)</f>
        <v>17967.01202587341</v>
      </c>
      <c r="L144" s="11">
        <f t="shared" si="5"/>
        <v>23464.12129744608</v>
      </c>
    </row>
    <row r="145" spans="1:12" x14ac:dyDescent="0.35">
      <c r="A145" s="2" t="s">
        <v>434</v>
      </c>
      <c r="B145" s="2" t="s">
        <v>435</v>
      </c>
      <c r="C145" s="2" t="s">
        <v>436</v>
      </c>
      <c r="D145" s="10">
        <f>VLOOKUP(A145,'2023_24 vs 2024_25 Detail'!$A$9:$DP$409,5,FALSE)</f>
        <v>54</v>
      </c>
      <c r="E145" s="10">
        <f>VLOOKUP(A145,MSAG!$A$2:$D$401,4,FALSE)</f>
        <v>13224</v>
      </c>
      <c r="F145" s="10">
        <f>VLOOKUP($A145,'2023_24 vs 2024_25 Detail'!$A$9:$DP$409,43,FALSE)</f>
        <v>343743.11500587221</v>
      </c>
      <c r="G145" s="10">
        <f t="shared" si="4"/>
        <v>356967.11500587221</v>
      </c>
      <c r="H145" s="10">
        <f>VLOOKUP($A145,'2023_24 vs 2024_25 Detail'!$A$9:$DP$409,82,FALSE)</f>
        <v>443469.7505628888</v>
      </c>
      <c r="I145" s="10">
        <f>VLOOKUP(A145,'2023_24 vs 2024_25 Detail'!A146:DO550,84,FALSE)+VLOOKUP(A145,'2023_24 vs 2024_25 Detail'!A146:DO550,85,FALSE)+VLOOKUP(A145,'2023_24 vs 2024_25 Detail'!A146:DO550,86,FALSE)+VLOOKUP(A145,'2023_24 vs 2024_25 Detail'!A146:DO550,87,FALSE)+VLOOKUP(A145,'2023_24 vs 2024_25 Detail'!A146:DO550,88,FALSE)+VLOOKUP(A145,'2023_24 vs 2024_25 Detail'!A146:DO550,89,FALSE)+VLOOKUP(A145,'2023_24 vs 2024_25 Detail'!A146:DO550,90,FALSE)+VLOOKUP(A145,'2023_24 vs 2024_25 Detail'!A146:DO550,91,FALSE)+VLOOKUP(A145,'2023_24 vs 2024_25 Detail'!A146:DO550,92,FALSE)+VLOOKUP(A145,'2023_24 vs 2024_25 Detail'!A146:DO550,93,FALSE)+VLOOKUP(A145,'2023_24 vs 2024_25 Detail'!A146:DO550,94,FALSE)+VLOOKUP(A145,'2023_24 vs 2024_25 Detail'!A146:DO550,95,FALSE)+VLOOKUP(A145,'2023_24 vs 2024_25 Detail'!A146:DO550,96,FALSE)+VLOOKUP(A145,'2023_24 vs 2024_25 Detail'!A146:DO550,97,FALSE)+VLOOKUP(A145,'2023_24 vs 2024_25 Detail'!A146:DO550,98,FALSE)+VLOOKUP(A145,'2023_24 vs 2024_25 Detail'!A146:DO550,99,FALSE)+VLOOKUP(A145,'2023_24 vs 2024_25 Detail'!A146:DO550,100,FALSE)+VLOOKUP(A145,'2023_24 vs 2024_25 Detail'!A146:DO550,101,FALSE)+VLOOKUP(A145,'2023_24 vs 2024_25 Detail'!A146:DO550,102,FALSE)+VLOOKUP(A145,'2023_24 vs 2024_25 Detail'!A146:DO550,103,FALSE)+VLOOKUP(A145,'2023_24 vs 2024_25 Detail'!A146:DO550,104,FALSE)+VLOOKUP(A145,'2023_24 vs 2024_25 Detail'!A146:DO550,105,FALSE)+VLOOKUP(A145,'2023_24 vs 2024_25 Detail'!A146:DO550,106,FALSE)+VLOOKUP(A145,'2023_24 vs 2024_25 Detail'!A146:DO550,107,FALSE)+VLOOKUP(A145,'2023_24 vs 2024_25 Detail'!A146:DO550,108,FALSE)+VLOOKUP(A145,'2023_24 vs 2024_25 Detail'!A146:DO550,109,FALSE)+VLOOKUP(A145,'2023_24 vs 2024_25 Detail'!A146:DO550,110,FALSE)+VLOOKUP(A145,'2023_24 vs 2024_25 Detail'!A146:DO550,111,FALSE)+VLOOKUP(A145,'2023_24 vs 2024_25 Detail'!A146:DO550,112,FALSE)+VLOOKUP(A145,'2023_24 vs 2024_25 Detail'!A146:DO550,113,FALSE)+VLOOKUP(A145,'2023_24 vs 2024_25 Detail'!A146:DO550,114,FALSE)+VLOOKUP(A145,'2023_24 vs 2024_25 Detail'!A146:DO550,115,FALSE)+VLOOKUP(A145,'2023_24 vs 2024_25 Detail'!A146:DO550,116,FALSE)+VLOOKUP(A145,'2023_24 vs 2024_25 Detail'!A146:DO550,117,FALSE)</f>
        <v>21789.570307569644</v>
      </c>
      <c r="J145" s="10">
        <f>VLOOKUP($A145,'2023_24 vs 2024_25 Detail'!$A$9:$DP$409,118,FALSE)</f>
        <v>0</v>
      </c>
      <c r="K145" s="10">
        <f>VLOOKUP($A145,'2023_24 vs 2024_25 Detail'!$A$9:$DP$409,119,FALSE)</f>
        <v>77937.065249446954</v>
      </c>
      <c r="L145" s="11">
        <f t="shared" si="5"/>
        <v>86502.635557016591</v>
      </c>
    </row>
    <row r="146" spans="1:12" x14ac:dyDescent="0.35">
      <c r="A146" s="2" t="s">
        <v>437</v>
      </c>
      <c r="B146" s="2" t="s">
        <v>438</v>
      </c>
      <c r="C146" s="2" t="s">
        <v>1317</v>
      </c>
      <c r="D146" s="10">
        <f>VLOOKUP(A146,'2023_24 vs 2024_25 Detail'!$A$9:$DP$409,5,FALSE)</f>
        <v>17</v>
      </c>
      <c r="E146" s="10">
        <f>VLOOKUP(A146,MSAG!$A$2:$D$401,4,FALSE)</f>
        <v>6949</v>
      </c>
      <c r="F146" s="10">
        <f>VLOOKUP($A146,'2023_24 vs 2024_25 Detail'!$A$9:$DP$409,43,FALSE)</f>
        <v>249408.3111170459</v>
      </c>
      <c r="G146" s="10">
        <f t="shared" si="4"/>
        <v>256357.3111170459</v>
      </c>
      <c r="H146" s="10">
        <f>VLOOKUP($A146,'2023_24 vs 2024_25 Detail'!$A$9:$DP$409,82,FALSE)</f>
        <v>273021.50924970373</v>
      </c>
      <c r="I146" s="10">
        <f>VLOOKUP(A146,'2023_24 vs 2024_25 Detail'!A147:DO551,84,FALSE)+VLOOKUP(A146,'2023_24 vs 2024_25 Detail'!A147:DO551,85,FALSE)+VLOOKUP(A146,'2023_24 vs 2024_25 Detail'!A147:DO551,86,FALSE)+VLOOKUP(A146,'2023_24 vs 2024_25 Detail'!A147:DO551,87,FALSE)+VLOOKUP(A146,'2023_24 vs 2024_25 Detail'!A147:DO551,88,FALSE)+VLOOKUP(A146,'2023_24 vs 2024_25 Detail'!A147:DO551,89,FALSE)+VLOOKUP(A146,'2023_24 vs 2024_25 Detail'!A147:DO551,90,FALSE)+VLOOKUP(A146,'2023_24 vs 2024_25 Detail'!A147:DO551,91,FALSE)+VLOOKUP(A146,'2023_24 vs 2024_25 Detail'!A147:DO551,92,FALSE)+VLOOKUP(A146,'2023_24 vs 2024_25 Detail'!A147:DO551,93,FALSE)+VLOOKUP(A146,'2023_24 vs 2024_25 Detail'!A147:DO551,94,FALSE)+VLOOKUP(A146,'2023_24 vs 2024_25 Detail'!A147:DO551,95,FALSE)+VLOOKUP(A146,'2023_24 vs 2024_25 Detail'!A147:DO551,96,FALSE)+VLOOKUP(A146,'2023_24 vs 2024_25 Detail'!A147:DO551,97,FALSE)+VLOOKUP(A146,'2023_24 vs 2024_25 Detail'!A147:DO551,98,FALSE)+VLOOKUP(A146,'2023_24 vs 2024_25 Detail'!A147:DO551,99,FALSE)+VLOOKUP(A146,'2023_24 vs 2024_25 Detail'!A147:DO551,100,FALSE)+VLOOKUP(A146,'2023_24 vs 2024_25 Detail'!A147:DO551,101,FALSE)+VLOOKUP(A146,'2023_24 vs 2024_25 Detail'!A147:DO551,102,FALSE)+VLOOKUP(A146,'2023_24 vs 2024_25 Detail'!A147:DO551,103,FALSE)+VLOOKUP(A146,'2023_24 vs 2024_25 Detail'!A147:DO551,104,FALSE)+VLOOKUP(A146,'2023_24 vs 2024_25 Detail'!A147:DO551,105,FALSE)+VLOOKUP(A146,'2023_24 vs 2024_25 Detail'!A147:DO551,106,FALSE)+VLOOKUP(A146,'2023_24 vs 2024_25 Detail'!A147:DO551,107,FALSE)+VLOOKUP(A146,'2023_24 vs 2024_25 Detail'!A147:DO551,108,FALSE)+VLOOKUP(A146,'2023_24 vs 2024_25 Detail'!A147:DO551,109,FALSE)+VLOOKUP(A146,'2023_24 vs 2024_25 Detail'!A147:DO551,110,FALSE)+VLOOKUP(A146,'2023_24 vs 2024_25 Detail'!A147:DO551,111,FALSE)+VLOOKUP(A146,'2023_24 vs 2024_25 Detail'!A147:DO551,112,FALSE)+VLOOKUP(A146,'2023_24 vs 2024_25 Detail'!A147:DO551,113,FALSE)+VLOOKUP(A146,'2023_24 vs 2024_25 Detail'!A147:DO551,114,FALSE)+VLOOKUP(A146,'2023_24 vs 2024_25 Detail'!A147:DO551,115,FALSE)+VLOOKUP(A146,'2023_24 vs 2024_25 Detail'!A147:DO551,116,FALSE)+VLOOKUP(A146,'2023_24 vs 2024_25 Detail'!A147:DO551,117,FALSE)</f>
        <v>11451.27591637043</v>
      </c>
      <c r="J146" s="10">
        <f>VLOOKUP($A146,'2023_24 vs 2024_25 Detail'!$A$9:$DP$409,118,FALSE)</f>
        <v>0</v>
      </c>
      <c r="K146" s="10">
        <f>VLOOKUP($A146,'2023_24 vs 2024_25 Detail'!$A$9:$DP$409,119,FALSE)</f>
        <v>12161.922216287396</v>
      </c>
      <c r="L146" s="11">
        <f t="shared" si="5"/>
        <v>16664.198132657824</v>
      </c>
    </row>
    <row r="147" spans="1:12" x14ac:dyDescent="0.35">
      <c r="A147" s="2" t="s">
        <v>440</v>
      </c>
      <c r="B147" s="2" t="s">
        <v>441</v>
      </c>
      <c r="C147" s="2" t="s">
        <v>442</v>
      </c>
      <c r="D147" s="10">
        <f>VLOOKUP(A147,'2023_24 vs 2024_25 Detail'!$A$9:$DP$409,5,FALSE)</f>
        <v>149</v>
      </c>
      <c r="E147" s="10">
        <f>VLOOKUP(A147,MSAG!$A$2:$D$401,4,FALSE)</f>
        <v>25777</v>
      </c>
      <c r="F147" s="10">
        <f>VLOOKUP($A147,'2023_24 vs 2024_25 Detail'!$A$9:$DP$409,43,FALSE)</f>
        <v>742541.5042240991</v>
      </c>
      <c r="G147" s="10">
        <f t="shared" si="4"/>
        <v>768318.5042240991</v>
      </c>
      <c r="H147" s="10">
        <f>VLOOKUP($A147,'2023_24 vs 2024_25 Detail'!$A$9:$DP$409,82,FALSE)</f>
        <v>801552.75072849425</v>
      </c>
      <c r="I147" s="10">
        <f>VLOOKUP(A147,'2023_24 vs 2024_25 Detail'!A148:DO552,84,FALSE)+VLOOKUP(A147,'2023_24 vs 2024_25 Detail'!A148:DO552,85,FALSE)+VLOOKUP(A147,'2023_24 vs 2024_25 Detail'!A148:DO552,86,FALSE)+VLOOKUP(A147,'2023_24 vs 2024_25 Detail'!A148:DO552,87,FALSE)+VLOOKUP(A147,'2023_24 vs 2024_25 Detail'!A148:DO552,88,FALSE)+VLOOKUP(A147,'2023_24 vs 2024_25 Detail'!A148:DO552,89,FALSE)+VLOOKUP(A147,'2023_24 vs 2024_25 Detail'!A148:DO552,90,FALSE)+VLOOKUP(A147,'2023_24 vs 2024_25 Detail'!A148:DO552,91,FALSE)+VLOOKUP(A147,'2023_24 vs 2024_25 Detail'!A148:DO552,92,FALSE)+VLOOKUP(A147,'2023_24 vs 2024_25 Detail'!A148:DO552,93,FALSE)+VLOOKUP(A147,'2023_24 vs 2024_25 Detail'!A148:DO552,94,FALSE)+VLOOKUP(A147,'2023_24 vs 2024_25 Detail'!A148:DO552,95,FALSE)+VLOOKUP(A147,'2023_24 vs 2024_25 Detail'!A148:DO552,96,FALSE)+VLOOKUP(A147,'2023_24 vs 2024_25 Detail'!A148:DO552,97,FALSE)+VLOOKUP(A147,'2023_24 vs 2024_25 Detail'!A148:DO552,98,FALSE)+VLOOKUP(A147,'2023_24 vs 2024_25 Detail'!A148:DO552,99,FALSE)+VLOOKUP(A147,'2023_24 vs 2024_25 Detail'!A148:DO552,100,FALSE)+VLOOKUP(A147,'2023_24 vs 2024_25 Detail'!A148:DO552,101,FALSE)+VLOOKUP(A147,'2023_24 vs 2024_25 Detail'!A148:DO552,102,FALSE)+VLOOKUP(A147,'2023_24 vs 2024_25 Detail'!A148:DO552,103,FALSE)+VLOOKUP(A147,'2023_24 vs 2024_25 Detail'!A148:DO552,104,FALSE)+VLOOKUP(A147,'2023_24 vs 2024_25 Detail'!A148:DO552,105,FALSE)+VLOOKUP(A147,'2023_24 vs 2024_25 Detail'!A148:DO552,106,FALSE)+VLOOKUP(A147,'2023_24 vs 2024_25 Detail'!A148:DO552,107,FALSE)+VLOOKUP(A147,'2023_24 vs 2024_25 Detail'!A148:DO552,108,FALSE)+VLOOKUP(A147,'2023_24 vs 2024_25 Detail'!A148:DO552,109,FALSE)+VLOOKUP(A147,'2023_24 vs 2024_25 Detail'!A148:DO552,110,FALSE)+VLOOKUP(A147,'2023_24 vs 2024_25 Detail'!A148:DO552,111,FALSE)+VLOOKUP(A147,'2023_24 vs 2024_25 Detail'!A148:DO552,112,FALSE)+VLOOKUP(A147,'2023_24 vs 2024_25 Detail'!A148:DO552,113,FALSE)+VLOOKUP(A147,'2023_24 vs 2024_25 Detail'!A148:DO552,114,FALSE)+VLOOKUP(A147,'2023_24 vs 2024_25 Detail'!A148:DO552,115,FALSE)+VLOOKUP(A147,'2023_24 vs 2024_25 Detail'!A148:DO552,116,FALSE)+VLOOKUP(A147,'2023_24 vs 2024_25 Detail'!A148:DO552,117,FALSE)</f>
        <v>43202.139392183541</v>
      </c>
      <c r="J147" s="10">
        <f>VLOOKUP($A147,'2023_24 vs 2024_25 Detail'!$A$9:$DP$409,118,FALSE)</f>
        <v>0</v>
      </c>
      <c r="K147" s="10">
        <f>VLOOKUP($A147,'2023_24 vs 2024_25 Detail'!$A$9:$DP$409,119,FALSE)</f>
        <v>15809.107112211628</v>
      </c>
      <c r="L147" s="11">
        <f t="shared" si="5"/>
        <v>33234.246504395152</v>
      </c>
    </row>
    <row r="148" spans="1:12" x14ac:dyDescent="0.35">
      <c r="A148" s="2" t="s">
        <v>443</v>
      </c>
      <c r="B148" s="2" t="s">
        <v>444</v>
      </c>
      <c r="C148" s="2" t="s">
        <v>1318</v>
      </c>
      <c r="D148" s="10">
        <f>VLOOKUP(A148,'2023_24 vs 2024_25 Detail'!$A$9:$DP$409,5,FALSE)</f>
        <v>42</v>
      </c>
      <c r="E148" s="10">
        <f>VLOOKUP(A148,MSAG!$A$2:$D$401,4,FALSE)</f>
        <v>10444</v>
      </c>
      <c r="F148" s="10">
        <f>VLOOKUP($A148,'2023_24 vs 2024_25 Detail'!$A$9:$DP$409,43,FALSE)</f>
        <v>314205.14901511651</v>
      </c>
      <c r="G148" s="10">
        <f t="shared" si="4"/>
        <v>324649.14901511651</v>
      </c>
      <c r="H148" s="10">
        <f>VLOOKUP($A148,'2023_24 vs 2024_25 Detail'!$A$9:$DP$409,82,FALSE)</f>
        <v>383540.12071744993</v>
      </c>
      <c r="I148" s="10">
        <f>VLOOKUP(A148,'2023_24 vs 2024_25 Detail'!A149:DO553,84,FALSE)+VLOOKUP(A148,'2023_24 vs 2024_25 Detail'!A149:DO553,85,FALSE)+VLOOKUP(A148,'2023_24 vs 2024_25 Detail'!A149:DO553,86,FALSE)+VLOOKUP(A148,'2023_24 vs 2024_25 Detail'!A149:DO553,87,FALSE)+VLOOKUP(A148,'2023_24 vs 2024_25 Detail'!A149:DO553,88,FALSE)+VLOOKUP(A148,'2023_24 vs 2024_25 Detail'!A149:DO553,89,FALSE)+VLOOKUP(A148,'2023_24 vs 2024_25 Detail'!A149:DO553,90,FALSE)+VLOOKUP(A148,'2023_24 vs 2024_25 Detail'!A149:DO553,91,FALSE)+VLOOKUP(A148,'2023_24 vs 2024_25 Detail'!A149:DO553,92,FALSE)+VLOOKUP(A148,'2023_24 vs 2024_25 Detail'!A149:DO553,93,FALSE)+VLOOKUP(A148,'2023_24 vs 2024_25 Detail'!A149:DO553,94,FALSE)+VLOOKUP(A148,'2023_24 vs 2024_25 Detail'!A149:DO553,95,FALSE)+VLOOKUP(A148,'2023_24 vs 2024_25 Detail'!A149:DO553,96,FALSE)+VLOOKUP(A148,'2023_24 vs 2024_25 Detail'!A149:DO553,97,FALSE)+VLOOKUP(A148,'2023_24 vs 2024_25 Detail'!A149:DO553,98,FALSE)+VLOOKUP(A148,'2023_24 vs 2024_25 Detail'!A149:DO553,99,FALSE)+VLOOKUP(A148,'2023_24 vs 2024_25 Detail'!A149:DO553,100,FALSE)+VLOOKUP(A148,'2023_24 vs 2024_25 Detail'!A149:DO553,101,FALSE)+VLOOKUP(A148,'2023_24 vs 2024_25 Detail'!A149:DO553,102,FALSE)+VLOOKUP(A148,'2023_24 vs 2024_25 Detail'!A149:DO553,103,FALSE)+VLOOKUP(A148,'2023_24 vs 2024_25 Detail'!A149:DO553,104,FALSE)+VLOOKUP(A148,'2023_24 vs 2024_25 Detail'!A149:DO553,105,FALSE)+VLOOKUP(A148,'2023_24 vs 2024_25 Detail'!A149:DO553,106,FALSE)+VLOOKUP(A148,'2023_24 vs 2024_25 Detail'!A149:DO553,107,FALSE)+VLOOKUP(A148,'2023_24 vs 2024_25 Detail'!A149:DO553,108,FALSE)+VLOOKUP(A148,'2023_24 vs 2024_25 Detail'!A149:DO553,109,FALSE)+VLOOKUP(A148,'2023_24 vs 2024_25 Detail'!A149:DO553,110,FALSE)+VLOOKUP(A148,'2023_24 vs 2024_25 Detail'!A149:DO553,111,FALSE)+VLOOKUP(A148,'2023_24 vs 2024_25 Detail'!A149:DO553,112,FALSE)+VLOOKUP(A148,'2023_24 vs 2024_25 Detail'!A149:DO553,113,FALSE)+VLOOKUP(A148,'2023_24 vs 2024_25 Detail'!A149:DO553,114,FALSE)+VLOOKUP(A148,'2023_24 vs 2024_25 Detail'!A149:DO553,115,FALSE)+VLOOKUP(A148,'2023_24 vs 2024_25 Detail'!A149:DO553,116,FALSE)+VLOOKUP(A148,'2023_24 vs 2024_25 Detail'!A149:DO553,117,FALSE)</f>
        <v>17550.922317449946</v>
      </c>
      <c r="J148" s="10">
        <f>VLOOKUP($A148,'2023_24 vs 2024_25 Detail'!$A$9:$DP$409,118,FALSE)</f>
        <v>0</v>
      </c>
      <c r="K148" s="10">
        <f>VLOOKUP($A148,'2023_24 vs 2024_25 Detail'!$A$9:$DP$409,119,FALSE)</f>
        <v>51784.049384883481</v>
      </c>
      <c r="L148" s="11">
        <f t="shared" si="5"/>
        <v>58890.971702333423</v>
      </c>
    </row>
    <row r="149" spans="1:12" x14ac:dyDescent="0.35">
      <c r="A149" s="2" t="s">
        <v>446</v>
      </c>
      <c r="B149" s="2" t="s">
        <v>447</v>
      </c>
      <c r="C149" s="2" t="s">
        <v>1319</v>
      </c>
      <c r="D149" s="10">
        <f>VLOOKUP(A149,'2023_24 vs 2024_25 Detail'!$A$9:$DP$409,5,FALSE)</f>
        <v>98</v>
      </c>
      <c r="E149" s="10">
        <f>VLOOKUP(A149,MSAG!$A$2:$D$401,4,FALSE)</f>
        <v>17628</v>
      </c>
      <c r="F149" s="10">
        <f>VLOOKUP($A149,'2023_24 vs 2024_25 Detail'!$A$9:$DP$409,43,FALSE)</f>
        <v>530048.83351114648</v>
      </c>
      <c r="G149" s="10">
        <f t="shared" si="4"/>
        <v>547676.83351114648</v>
      </c>
      <c r="H149" s="10">
        <f>VLOOKUP($A149,'2023_24 vs 2024_25 Detail'!$A$9:$DP$409,82,FALSE)</f>
        <v>585635.52823918918</v>
      </c>
      <c r="I149" s="10">
        <f>VLOOKUP(A149,'2023_24 vs 2024_25 Detail'!A150:DO554,84,FALSE)+VLOOKUP(A149,'2023_24 vs 2024_25 Detail'!A150:DO554,85,FALSE)+VLOOKUP(A149,'2023_24 vs 2024_25 Detail'!A150:DO554,86,FALSE)+VLOOKUP(A149,'2023_24 vs 2024_25 Detail'!A150:DO554,87,FALSE)+VLOOKUP(A149,'2023_24 vs 2024_25 Detail'!A150:DO554,88,FALSE)+VLOOKUP(A149,'2023_24 vs 2024_25 Detail'!A150:DO554,89,FALSE)+VLOOKUP(A149,'2023_24 vs 2024_25 Detail'!A150:DO554,90,FALSE)+VLOOKUP(A149,'2023_24 vs 2024_25 Detail'!A150:DO554,91,FALSE)+VLOOKUP(A149,'2023_24 vs 2024_25 Detail'!A150:DO554,92,FALSE)+VLOOKUP(A149,'2023_24 vs 2024_25 Detail'!A150:DO554,93,FALSE)+VLOOKUP(A149,'2023_24 vs 2024_25 Detail'!A150:DO554,94,FALSE)+VLOOKUP(A149,'2023_24 vs 2024_25 Detail'!A150:DO554,95,FALSE)+VLOOKUP(A149,'2023_24 vs 2024_25 Detail'!A150:DO554,96,FALSE)+VLOOKUP(A149,'2023_24 vs 2024_25 Detail'!A150:DO554,97,FALSE)+VLOOKUP(A149,'2023_24 vs 2024_25 Detail'!A150:DO554,98,FALSE)+VLOOKUP(A149,'2023_24 vs 2024_25 Detail'!A150:DO554,99,FALSE)+VLOOKUP(A149,'2023_24 vs 2024_25 Detail'!A150:DO554,100,FALSE)+VLOOKUP(A149,'2023_24 vs 2024_25 Detail'!A150:DO554,101,FALSE)+VLOOKUP(A149,'2023_24 vs 2024_25 Detail'!A150:DO554,102,FALSE)+VLOOKUP(A149,'2023_24 vs 2024_25 Detail'!A150:DO554,103,FALSE)+VLOOKUP(A149,'2023_24 vs 2024_25 Detail'!A150:DO554,104,FALSE)+VLOOKUP(A149,'2023_24 vs 2024_25 Detail'!A150:DO554,105,FALSE)+VLOOKUP(A149,'2023_24 vs 2024_25 Detail'!A150:DO554,106,FALSE)+VLOOKUP(A149,'2023_24 vs 2024_25 Detail'!A150:DO554,107,FALSE)+VLOOKUP(A149,'2023_24 vs 2024_25 Detail'!A150:DO554,108,FALSE)+VLOOKUP(A149,'2023_24 vs 2024_25 Detail'!A150:DO554,109,FALSE)+VLOOKUP(A149,'2023_24 vs 2024_25 Detail'!A150:DO554,110,FALSE)+VLOOKUP(A149,'2023_24 vs 2024_25 Detail'!A150:DO554,111,FALSE)+VLOOKUP(A149,'2023_24 vs 2024_25 Detail'!A150:DO554,112,FALSE)+VLOOKUP(A149,'2023_24 vs 2024_25 Detail'!A150:DO554,113,FALSE)+VLOOKUP(A149,'2023_24 vs 2024_25 Detail'!A150:DO554,114,FALSE)+VLOOKUP(A149,'2023_24 vs 2024_25 Detail'!A150:DO554,115,FALSE)+VLOOKUP(A149,'2023_24 vs 2024_25 Detail'!A150:DO554,116,FALSE)+VLOOKUP(A149,'2023_24 vs 2024_25 Detail'!A150:DO554,117,FALSE)</f>
        <v>29873.149764055739</v>
      </c>
      <c r="J149" s="10">
        <f>VLOOKUP($A149,'2023_24 vs 2024_25 Detail'!$A$9:$DP$409,118,FALSE)</f>
        <v>0</v>
      </c>
      <c r="K149" s="10">
        <f>VLOOKUP($A149,'2023_24 vs 2024_25 Detail'!$A$9:$DP$409,119,FALSE)</f>
        <v>25713.544963986918</v>
      </c>
      <c r="L149" s="11">
        <f t="shared" si="5"/>
        <v>37958.694728042698</v>
      </c>
    </row>
    <row r="150" spans="1:12" x14ac:dyDescent="0.35">
      <c r="A150" s="2" t="s">
        <v>449</v>
      </c>
      <c r="B150" s="2" t="s">
        <v>450</v>
      </c>
      <c r="C150" s="2" t="s">
        <v>451</v>
      </c>
      <c r="D150" s="10">
        <f>VLOOKUP(A150,'2023_24 vs 2024_25 Detail'!$A$9:$DP$409,5,FALSE)</f>
        <v>190</v>
      </c>
      <c r="E150" s="10">
        <f>VLOOKUP(A150,MSAG!$A$2:$D$401,4,FALSE)</f>
        <v>32840</v>
      </c>
      <c r="F150" s="10">
        <f>VLOOKUP($A150,'2023_24 vs 2024_25 Detail'!$A$9:$DP$409,43,FALSE)</f>
        <v>936119.79398781364</v>
      </c>
      <c r="G150" s="10">
        <f t="shared" si="4"/>
        <v>968959.79398781364</v>
      </c>
      <c r="H150" s="10">
        <f>VLOOKUP($A150,'2023_24 vs 2024_25 Detail'!$A$9:$DP$409,82,FALSE)</f>
        <v>993528.42996422155</v>
      </c>
      <c r="I150" s="10">
        <f>VLOOKUP(A150,'2023_24 vs 2024_25 Detail'!A151:DO555,84,FALSE)+VLOOKUP(A150,'2023_24 vs 2024_25 Detail'!A151:DO555,85,FALSE)+VLOOKUP(A150,'2023_24 vs 2024_25 Detail'!A151:DO555,86,FALSE)+VLOOKUP(A150,'2023_24 vs 2024_25 Detail'!A151:DO555,87,FALSE)+VLOOKUP(A150,'2023_24 vs 2024_25 Detail'!A151:DO555,88,FALSE)+VLOOKUP(A150,'2023_24 vs 2024_25 Detail'!A151:DO555,89,FALSE)+VLOOKUP(A150,'2023_24 vs 2024_25 Detail'!A151:DO555,90,FALSE)+VLOOKUP(A150,'2023_24 vs 2024_25 Detail'!A151:DO555,91,FALSE)+VLOOKUP(A150,'2023_24 vs 2024_25 Detail'!A151:DO555,92,FALSE)+VLOOKUP(A150,'2023_24 vs 2024_25 Detail'!A151:DO555,93,FALSE)+VLOOKUP(A150,'2023_24 vs 2024_25 Detail'!A151:DO555,94,FALSE)+VLOOKUP(A150,'2023_24 vs 2024_25 Detail'!A151:DO555,95,FALSE)+VLOOKUP(A150,'2023_24 vs 2024_25 Detail'!A151:DO555,96,FALSE)+VLOOKUP(A150,'2023_24 vs 2024_25 Detail'!A151:DO555,97,FALSE)+VLOOKUP(A150,'2023_24 vs 2024_25 Detail'!A151:DO555,98,FALSE)+VLOOKUP(A150,'2023_24 vs 2024_25 Detail'!A151:DO555,99,FALSE)+VLOOKUP(A150,'2023_24 vs 2024_25 Detail'!A151:DO555,100,FALSE)+VLOOKUP(A150,'2023_24 vs 2024_25 Detail'!A151:DO555,101,FALSE)+VLOOKUP(A150,'2023_24 vs 2024_25 Detail'!A151:DO555,102,FALSE)+VLOOKUP(A150,'2023_24 vs 2024_25 Detail'!A151:DO555,103,FALSE)+VLOOKUP(A150,'2023_24 vs 2024_25 Detail'!A151:DO555,104,FALSE)+VLOOKUP(A150,'2023_24 vs 2024_25 Detail'!A151:DO555,105,FALSE)+VLOOKUP(A150,'2023_24 vs 2024_25 Detail'!A151:DO555,106,FALSE)+VLOOKUP(A150,'2023_24 vs 2024_25 Detail'!A151:DO555,107,FALSE)+VLOOKUP(A150,'2023_24 vs 2024_25 Detail'!A151:DO555,108,FALSE)+VLOOKUP(A150,'2023_24 vs 2024_25 Detail'!A151:DO555,109,FALSE)+VLOOKUP(A150,'2023_24 vs 2024_25 Detail'!A151:DO555,110,FALSE)+VLOOKUP(A150,'2023_24 vs 2024_25 Detail'!A151:DO555,111,FALSE)+VLOOKUP(A150,'2023_24 vs 2024_25 Detail'!A151:DO555,112,FALSE)+VLOOKUP(A150,'2023_24 vs 2024_25 Detail'!A151:DO555,113,FALSE)+VLOOKUP(A150,'2023_24 vs 2024_25 Detail'!A151:DO555,114,FALSE)+VLOOKUP(A150,'2023_24 vs 2024_25 Detail'!A151:DO555,115,FALSE)+VLOOKUP(A150,'2023_24 vs 2024_25 Detail'!A151:DO555,116,FALSE)+VLOOKUP(A150,'2023_24 vs 2024_25 Detail'!A151:DO555,117,FALSE)</f>
        <v>54355.353041144648</v>
      </c>
      <c r="J150" s="10">
        <f>VLOOKUP($A150,'2023_24 vs 2024_25 Detail'!$A$9:$DP$409,118,FALSE)</f>
        <v>0</v>
      </c>
      <c r="K150" s="10">
        <f>VLOOKUP($A150,'2023_24 vs 2024_25 Detail'!$A$9:$DP$409,119,FALSE)</f>
        <v>3053.2829352632666</v>
      </c>
      <c r="L150" s="11">
        <f t="shared" si="5"/>
        <v>24568.63597640791</v>
      </c>
    </row>
    <row r="151" spans="1:12" x14ac:dyDescent="0.35">
      <c r="A151" s="2" t="s">
        <v>452</v>
      </c>
      <c r="B151" s="2" t="s">
        <v>453</v>
      </c>
      <c r="C151" s="2" t="s">
        <v>1320</v>
      </c>
      <c r="D151" s="10">
        <f>VLOOKUP(A151,'2023_24 vs 2024_25 Detail'!$A$9:$DP$409,5,FALSE)</f>
        <v>180</v>
      </c>
      <c r="E151" s="10">
        <f>VLOOKUP(A151,MSAG!$A$2:$D$401,4,FALSE)</f>
        <v>28946</v>
      </c>
      <c r="F151" s="10">
        <f>VLOOKUP($A151,'2023_24 vs 2024_25 Detail'!$A$9:$DP$409,43,FALSE)</f>
        <v>828590.79380783706</v>
      </c>
      <c r="G151" s="10">
        <f t="shared" si="4"/>
        <v>857536.79380783706</v>
      </c>
      <c r="H151" s="10">
        <f>VLOOKUP($A151,'2023_24 vs 2024_25 Detail'!$A$9:$DP$409,82,FALSE)</f>
        <v>885513.80948664667</v>
      </c>
      <c r="I151" s="10">
        <f>VLOOKUP(A151,'2023_24 vs 2024_25 Detail'!A152:DO556,84,FALSE)+VLOOKUP(A151,'2023_24 vs 2024_25 Detail'!A152:DO556,85,FALSE)+VLOOKUP(A151,'2023_24 vs 2024_25 Detail'!A152:DO556,86,FALSE)+VLOOKUP(A151,'2023_24 vs 2024_25 Detail'!A152:DO556,87,FALSE)+VLOOKUP(A151,'2023_24 vs 2024_25 Detail'!A152:DO556,88,FALSE)+VLOOKUP(A151,'2023_24 vs 2024_25 Detail'!A152:DO556,89,FALSE)+VLOOKUP(A151,'2023_24 vs 2024_25 Detail'!A152:DO556,90,FALSE)+VLOOKUP(A151,'2023_24 vs 2024_25 Detail'!A152:DO556,91,FALSE)+VLOOKUP(A151,'2023_24 vs 2024_25 Detail'!A152:DO556,92,FALSE)+VLOOKUP(A151,'2023_24 vs 2024_25 Detail'!A152:DO556,93,FALSE)+VLOOKUP(A151,'2023_24 vs 2024_25 Detail'!A152:DO556,94,FALSE)+VLOOKUP(A151,'2023_24 vs 2024_25 Detail'!A152:DO556,95,FALSE)+VLOOKUP(A151,'2023_24 vs 2024_25 Detail'!A152:DO556,96,FALSE)+VLOOKUP(A151,'2023_24 vs 2024_25 Detail'!A152:DO556,97,FALSE)+VLOOKUP(A151,'2023_24 vs 2024_25 Detail'!A152:DO556,98,FALSE)+VLOOKUP(A151,'2023_24 vs 2024_25 Detail'!A152:DO556,99,FALSE)+VLOOKUP(A151,'2023_24 vs 2024_25 Detail'!A152:DO556,100,FALSE)+VLOOKUP(A151,'2023_24 vs 2024_25 Detail'!A152:DO556,101,FALSE)+VLOOKUP(A151,'2023_24 vs 2024_25 Detail'!A152:DO556,102,FALSE)+VLOOKUP(A151,'2023_24 vs 2024_25 Detail'!A152:DO556,103,FALSE)+VLOOKUP(A151,'2023_24 vs 2024_25 Detail'!A152:DO556,104,FALSE)+VLOOKUP(A151,'2023_24 vs 2024_25 Detail'!A152:DO556,105,FALSE)+VLOOKUP(A151,'2023_24 vs 2024_25 Detail'!A152:DO556,106,FALSE)+VLOOKUP(A151,'2023_24 vs 2024_25 Detail'!A152:DO556,107,FALSE)+VLOOKUP(A151,'2023_24 vs 2024_25 Detail'!A152:DO556,108,FALSE)+VLOOKUP(A151,'2023_24 vs 2024_25 Detail'!A152:DO556,109,FALSE)+VLOOKUP(A151,'2023_24 vs 2024_25 Detail'!A152:DO556,110,FALSE)+VLOOKUP(A151,'2023_24 vs 2024_25 Detail'!A152:DO556,111,FALSE)+VLOOKUP(A151,'2023_24 vs 2024_25 Detail'!A152:DO556,112,FALSE)+VLOOKUP(A151,'2023_24 vs 2024_25 Detail'!A152:DO556,113,FALSE)+VLOOKUP(A151,'2023_24 vs 2024_25 Detail'!A152:DO556,114,FALSE)+VLOOKUP(A151,'2023_24 vs 2024_25 Detail'!A152:DO556,115,FALSE)+VLOOKUP(A151,'2023_24 vs 2024_25 Detail'!A152:DO556,116,FALSE)+VLOOKUP(A151,'2023_24 vs 2024_25 Detail'!A152:DO556,117,FALSE)</f>
        <v>48875.88442774069</v>
      </c>
      <c r="J151" s="10">
        <f>VLOOKUP($A151,'2023_24 vs 2024_25 Detail'!$A$9:$DP$409,118,FALSE)</f>
        <v>0</v>
      </c>
      <c r="K151" s="10">
        <f>VLOOKUP($A151,'2023_24 vs 2024_25 Detail'!$A$9:$DP$409,119,FALSE)</f>
        <v>8047.1312510689459</v>
      </c>
      <c r="L151" s="11">
        <f t="shared" si="5"/>
        <v>27977.015678809606</v>
      </c>
    </row>
    <row r="152" spans="1:12" x14ac:dyDescent="0.35">
      <c r="A152" s="2" t="s">
        <v>455</v>
      </c>
      <c r="B152" s="2" t="s">
        <v>456</v>
      </c>
      <c r="C152" s="2" t="s">
        <v>457</v>
      </c>
      <c r="D152" s="10">
        <f>VLOOKUP(A152,'2023_24 vs 2024_25 Detail'!$A$9:$DP$409,5,FALSE)</f>
        <v>25</v>
      </c>
      <c r="E152" s="10">
        <f>VLOOKUP(A152,MSAG!$A$2:$D$401,4,FALSE)</f>
        <v>8109</v>
      </c>
      <c r="F152" s="10">
        <f>VLOOKUP($A152,'2023_24 vs 2024_25 Detail'!$A$9:$DP$409,43,FALSE)</f>
        <v>252604.8338858952</v>
      </c>
      <c r="G152" s="10">
        <f t="shared" si="4"/>
        <v>260713.8338858952</v>
      </c>
      <c r="H152" s="10">
        <f>VLOOKUP($A152,'2023_24 vs 2024_25 Detail'!$A$9:$DP$409,82,FALSE)</f>
        <v>303939.21287011768</v>
      </c>
      <c r="I152" s="10">
        <f>VLOOKUP(A152,'2023_24 vs 2024_25 Detail'!A153:DO557,84,FALSE)+VLOOKUP(A152,'2023_24 vs 2024_25 Detail'!A153:DO557,85,FALSE)+VLOOKUP(A152,'2023_24 vs 2024_25 Detail'!A153:DO557,86,FALSE)+VLOOKUP(A152,'2023_24 vs 2024_25 Detail'!A153:DO557,87,FALSE)+VLOOKUP(A152,'2023_24 vs 2024_25 Detail'!A153:DO557,88,FALSE)+VLOOKUP(A152,'2023_24 vs 2024_25 Detail'!A153:DO557,89,FALSE)+VLOOKUP(A152,'2023_24 vs 2024_25 Detail'!A153:DO557,90,FALSE)+VLOOKUP(A152,'2023_24 vs 2024_25 Detail'!A153:DO557,91,FALSE)+VLOOKUP(A152,'2023_24 vs 2024_25 Detail'!A153:DO557,92,FALSE)+VLOOKUP(A152,'2023_24 vs 2024_25 Detail'!A153:DO557,93,FALSE)+VLOOKUP(A152,'2023_24 vs 2024_25 Detail'!A153:DO557,94,FALSE)+VLOOKUP(A152,'2023_24 vs 2024_25 Detail'!A153:DO557,95,FALSE)+VLOOKUP(A152,'2023_24 vs 2024_25 Detail'!A153:DO557,96,FALSE)+VLOOKUP(A152,'2023_24 vs 2024_25 Detail'!A153:DO557,97,FALSE)+VLOOKUP(A152,'2023_24 vs 2024_25 Detail'!A153:DO557,98,FALSE)+VLOOKUP(A152,'2023_24 vs 2024_25 Detail'!A153:DO557,99,FALSE)+VLOOKUP(A152,'2023_24 vs 2024_25 Detail'!A153:DO557,100,FALSE)+VLOOKUP(A152,'2023_24 vs 2024_25 Detail'!A153:DO557,101,FALSE)+VLOOKUP(A152,'2023_24 vs 2024_25 Detail'!A153:DO557,102,FALSE)+VLOOKUP(A152,'2023_24 vs 2024_25 Detail'!A153:DO557,103,FALSE)+VLOOKUP(A152,'2023_24 vs 2024_25 Detail'!A153:DO557,104,FALSE)+VLOOKUP(A152,'2023_24 vs 2024_25 Detail'!A153:DO557,105,FALSE)+VLOOKUP(A152,'2023_24 vs 2024_25 Detail'!A153:DO557,106,FALSE)+VLOOKUP(A152,'2023_24 vs 2024_25 Detail'!A153:DO557,107,FALSE)+VLOOKUP(A152,'2023_24 vs 2024_25 Detail'!A153:DO557,108,FALSE)+VLOOKUP(A152,'2023_24 vs 2024_25 Detail'!A153:DO557,109,FALSE)+VLOOKUP(A152,'2023_24 vs 2024_25 Detail'!A153:DO557,110,FALSE)+VLOOKUP(A152,'2023_24 vs 2024_25 Detail'!A153:DO557,111,FALSE)+VLOOKUP(A152,'2023_24 vs 2024_25 Detail'!A153:DO557,112,FALSE)+VLOOKUP(A152,'2023_24 vs 2024_25 Detail'!A153:DO557,113,FALSE)+VLOOKUP(A152,'2023_24 vs 2024_25 Detail'!A153:DO557,114,FALSE)+VLOOKUP(A152,'2023_24 vs 2024_25 Detail'!A153:DO557,115,FALSE)+VLOOKUP(A152,'2023_24 vs 2024_25 Detail'!A153:DO557,116,FALSE)+VLOOKUP(A152,'2023_24 vs 2024_25 Detail'!A153:DO557,117,FALSE)</f>
        <v>13357.728087509015</v>
      </c>
      <c r="J152" s="10">
        <f>VLOOKUP($A152,'2023_24 vs 2024_25 Detail'!$A$9:$DP$409,118,FALSE)</f>
        <v>0</v>
      </c>
      <c r="K152" s="10">
        <f>VLOOKUP($A152,'2023_24 vs 2024_25 Detail'!$A$9:$DP$409,119,FALSE)</f>
        <v>37976.650896713501</v>
      </c>
      <c r="L152" s="11">
        <f t="shared" si="5"/>
        <v>43225.37898422248</v>
      </c>
    </row>
    <row r="153" spans="1:12" x14ac:dyDescent="0.35">
      <c r="A153" s="2" t="s">
        <v>458</v>
      </c>
      <c r="B153" s="2" t="s">
        <v>459</v>
      </c>
      <c r="C153" s="2" t="s">
        <v>1321</v>
      </c>
      <c r="D153" s="10">
        <f>VLOOKUP(A153,'2023_24 vs 2024_25 Detail'!$A$9:$DP$409,5,FALSE)</f>
        <v>321</v>
      </c>
      <c r="E153" s="10">
        <f>VLOOKUP(A153,MSAG!$A$2:$D$401,4,FALSE)</f>
        <v>48949</v>
      </c>
      <c r="F153" s="10">
        <f>VLOOKUP($A153,'2023_24 vs 2024_25 Detail'!$A$9:$DP$409,43,FALSE)</f>
        <v>1460404.1</v>
      </c>
      <c r="G153" s="10">
        <f t="shared" si="4"/>
        <v>1509353.1</v>
      </c>
      <c r="H153" s="10">
        <f>VLOOKUP($A153,'2023_24 vs 2024_25 Detail'!$A$9:$DP$409,82,FALSE)</f>
        <v>1565409.5367896904</v>
      </c>
      <c r="I153" s="10">
        <f>VLOOKUP(A153,'2023_24 vs 2024_25 Detail'!A154:DO558,84,FALSE)+VLOOKUP(A153,'2023_24 vs 2024_25 Detail'!A154:DO558,85,FALSE)+VLOOKUP(A153,'2023_24 vs 2024_25 Detail'!A154:DO558,86,FALSE)+VLOOKUP(A153,'2023_24 vs 2024_25 Detail'!A154:DO558,87,FALSE)+VLOOKUP(A153,'2023_24 vs 2024_25 Detail'!A154:DO558,88,FALSE)+VLOOKUP(A153,'2023_24 vs 2024_25 Detail'!A154:DO558,89,FALSE)+VLOOKUP(A153,'2023_24 vs 2024_25 Detail'!A154:DO558,90,FALSE)+VLOOKUP(A153,'2023_24 vs 2024_25 Detail'!A154:DO558,91,FALSE)+VLOOKUP(A153,'2023_24 vs 2024_25 Detail'!A154:DO558,92,FALSE)+VLOOKUP(A153,'2023_24 vs 2024_25 Detail'!A154:DO558,93,FALSE)+VLOOKUP(A153,'2023_24 vs 2024_25 Detail'!A154:DO558,94,FALSE)+VLOOKUP(A153,'2023_24 vs 2024_25 Detail'!A154:DO558,95,FALSE)+VLOOKUP(A153,'2023_24 vs 2024_25 Detail'!A154:DO558,96,FALSE)+VLOOKUP(A153,'2023_24 vs 2024_25 Detail'!A154:DO558,97,FALSE)+VLOOKUP(A153,'2023_24 vs 2024_25 Detail'!A154:DO558,98,FALSE)+VLOOKUP(A153,'2023_24 vs 2024_25 Detail'!A154:DO558,99,FALSE)+VLOOKUP(A153,'2023_24 vs 2024_25 Detail'!A154:DO558,100,FALSE)+VLOOKUP(A153,'2023_24 vs 2024_25 Detail'!A154:DO558,101,FALSE)+VLOOKUP(A153,'2023_24 vs 2024_25 Detail'!A154:DO558,102,FALSE)+VLOOKUP(A153,'2023_24 vs 2024_25 Detail'!A154:DO558,103,FALSE)+VLOOKUP(A153,'2023_24 vs 2024_25 Detail'!A154:DO558,104,FALSE)+VLOOKUP(A153,'2023_24 vs 2024_25 Detail'!A154:DO558,105,FALSE)+VLOOKUP(A153,'2023_24 vs 2024_25 Detail'!A154:DO558,106,FALSE)+VLOOKUP(A153,'2023_24 vs 2024_25 Detail'!A154:DO558,107,FALSE)+VLOOKUP(A153,'2023_24 vs 2024_25 Detail'!A154:DO558,108,FALSE)+VLOOKUP(A153,'2023_24 vs 2024_25 Detail'!A154:DO558,109,FALSE)+VLOOKUP(A153,'2023_24 vs 2024_25 Detail'!A154:DO558,110,FALSE)+VLOOKUP(A153,'2023_24 vs 2024_25 Detail'!A154:DO558,111,FALSE)+VLOOKUP(A153,'2023_24 vs 2024_25 Detail'!A154:DO558,112,FALSE)+VLOOKUP(A153,'2023_24 vs 2024_25 Detail'!A154:DO558,113,FALSE)+VLOOKUP(A153,'2023_24 vs 2024_25 Detail'!A154:DO558,114,FALSE)+VLOOKUP(A153,'2023_24 vs 2024_25 Detail'!A154:DO558,115,FALSE)+VLOOKUP(A153,'2023_24 vs 2024_25 Detail'!A154:DO558,116,FALSE)+VLOOKUP(A153,'2023_24 vs 2024_25 Detail'!A154:DO558,117,FALSE)</f>
        <v>121254.95793403577</v>
      </c>
      <c r="J153" s="10">
        <f>VLOOKUP($A153,'2023_24 vs 2024_25 Detail'!$A$9:$DP$409,118,FALSE)</f>
        <v>-16249.521144345636</v>
      </c>
      <c r="K153" s="10">
        <f>VLOOKUP($A153,'2023_24 vs 2024_25 Detail'!$A$9:$DP$409,119,FALSE)</f>
        <v>0</v>
      </c>
      <c r="L153" s="11">
        <f t="shared" si="5"/>
        <v>56056.436789690284</v>
      </c>
    </row>
    <row r="154" spans="1:12" x14ac:dyDescent="0.35">
      <c r="A154" s="2" t="s">
        <v>461</v>
      </c>
      <c r="B154" s="2" t="s">
        <v>462</v>
      </c>
      <c r="C154" s="2" t="s">
        <v>1322</v>
      </c>
      <c r="D154" s="10">
        <f>VLOOKUP(A154,'2023_24 vs 2024_25 Detail'!$A$9:$DP$409,5,FALSE)</f>
        <v>90</v>
      </c>
      <c r="E154" s="10">
        <f>VLOOKUP(A154,MSAG!$A$2:$D$401,4,FALSE)</f>
        <v>16780</v>
      </c>
      <c r="F154" s="10">
        <f>VLOOKUP($A154,'2023_24 vs 2024_25 Detail'!$A$9:$DP$409,43,FALSE)</f>
        <v>483575.1039665498</v>
      </c>
      <c r="G154" s="10">
        <f t="shared" si="4"/>
        <v>500355.1039665498</v>
      </c>
      <c r="H154" s="10">
        <f>VLOOKUP($A154,'2023_24 vs 2024_25 Detail'!$A$9:$DP$409,82,FALSE)</f>
        <v>555053.0131785206</v>
      </c>
      <c r="I154" s="10">
        <f>VLOOKUP(A154,'2023_24 vs 2024_25 Detail'!A155:DO559,84,FALSE)+VLOOKUP(A154,'2023_24 vs 2024_25 Detail'!A155:DO559,85,FALSE)+VLOOKUP(A154,'2023_24 vs 2024_25 Detail'!A155:DO559,86,FALSE)+VLOOKUP(A154,'2023_24 vs 2024_25 Detail'!A155:DO559,87,FALSE)+VLOOKUP(A154,'2023_24 vs 2024_25 Detail'!A155:DO559,88,FALSE)+VLOOKUP(A154,'2023_24 vs 2024_25 Detail'!A155:DO559,89,FALSE)+VLOOKUP(A154,'2023_24 vs 2024_25 Detail'!A155:DO559,90,FALSE)+VLOOKUP(A154,'2023_24 vs 2024_25 Detail'!A155:DO559,91,FALSE)+VLOOKUP(A154,'2023_24 vs 2024_25 Detail'!A155:DO559,92,FALSE)+VLOOKUP(A154,'2023_24 vs 2024_25 Detail'!A155:DO559,93,FALSE)+VLOOKUP(A154,'2023_24 vs 2024_25 Detail'!A155:DO559,94,FALSE)+VLOOKUP(A154,'2023_24 vs 2024_25 Detail'!A155:DO559,95,FALSE)+VLOOKUP(A154,'2023_24 vs 2024_25 Detail'!A155:DO559,96,FALSE)+VLOOKUP(A154,'2023_24 vs 2024_25 Detail'!A155:DO559,97,FALSE)+VLOOKUP(A154,'2023_24 vs 2024_25 Detail'!A155:DO559,98,FALSE)+VLOOKUP(A154,'2023_24 vs 2024_25 Detail'!A155:DO559,99,FALSE)+VLOOKUP(A154,'2023_24 vs 2024_25 Detail'!A155:DO559,100,FALSE)+VLOOKUP(A154,'2023_24 vs 2024_25 Detail'!A155:DO559,101,FALSE)+VLOOKUP(A154,'2023_24 vs 2024_25 Detail'!A155:DO559,102,FALSE)+VLOOKUP(A154,'2023_24 vs 2024_25 Detail'!A155:DO559,103,FALSE)+VLOOKUP(A154,'2023_24 vs 2024_25 Detail'!A155:DO559,104,FALSE)+VLOOKUP(A154,'2023_24 vs 2024_25 Detail'!A155:DO559,105,FALSE)+VLOOKUP(A154,'2023_24 vs 2024_25 Detail'!A155:DO559,106,FALSE)+VLOOKUP(A154,'2023_24 vs 2024_25 Detail'!A155:DO559,107,FALSE)+VLOOKUP(A154,'2023_24 vs 2024_25 Detail'!A155:DO559,108,FALSE)+VLOOKUP(A154,'2023_24 vs 2024_25 Detail'!A155:DO559,109,FALSE)+VLOOKUP(A154,'2023_24 vs 2024_25 Detail'!A155:DO559,110,FALSE)+VLOOKUP(A154,'2023_24 vs 2024_25 Detail'!A155:DO559,111,FALSE)+VLOOKUP(A154,'2023_24 vs 2024_25 Detail'!A155:DO559,112,FALSE)+VLOOKUP(A154,'2023_24 vs 2024_25 Detail'!A155:DO559,113,FALSE)+VLOOKUP(A154,'2023_24 vs 2024_25 Detail'!A155:DO559,114,FALSE)+VLOOKUP(A154,'2023_24 vs 2024_25 Detail'!A155:DO559,115,FALSE)+VLOOKUP(A154,'2023_24 vs 2024_25 Detail'!A155:DO559,116,FALSE)+VLOOKUP(A154,'2023_24 vs 2024_25 Detail'!A155:DO559,117,FALSE)</f>
        <v>28116.23735913682</v>
      </c>
      <c r="J154" s="10">
        <f>VLOOKUP($A154,'2023_24 vs 2024_25 Detail'!$A$9:$DP$409,118,FALSE)</f>
        <v>0</v>
      </c>
      <c r="K154" s="10">
        <f>VLOOKUP($A154,'2023_24 vs 2024_25 Detail'!$A$9:$DP$409,119,FALSE)</f>
        <v>43361.671852834101</v>
      </c>
      <c r="L154" s="11">
        <f t="shared" si="5"/>
        <v>54697.909211970808</v>
      </c>
    </row>
    <row r="155" spans="1:12" x14ac:dyDescent="0.35">
      <c r="A155" s="2" t="s">
        <v>464</v>
      </c>
      <c r="B155" s="2" t="s">
        <v>465</v>
      </c>
      <c r="C155" s="2" t="s">
        <v>1323</v>
      </c>
      <c r="D155" s="10">
        <f>VLOOKUP(A155,'2023_24 vs 2024_25 Detail'!$A$9:$DP$409,5,FALSE)</f>
        <v>207</v>
      </c>
      <c r="E155" s="10">
        <f>VLOOKUP(A155,MSAG!$A$2:$D$401,4,FALSE)</f>
        <v>34031</v>
      </c>
      <c r="F155" s="10">
        <f>VLOOKUP($A155,'2023_24 vs 2024_25 Detail'!$A$9:$DP$409,43,FALSE)</f>
        <v>989530.40394523577</v>
      </c>
      <c r="G155" s="10">
        <f t="shared" si="4"/>
        <v>1023561.4039452358</v>
      </c>
      <c r="H155" s="10">
        <f>VLOOKUP($A155,'2023_24 vs 2024_25 Detail'!$A$9:$DP$409,82,FALSE)</f>
        <v>1066644.6823277883</v>
      </c>
      <c r="I155" s="10">
        <f>VLOOKUP(A155,'2023_24 vs 2024_25 Detail'!A156:DO560,84,FALSE)+VLOOKUP(A155,'2023_24 vs 2024_25 Detail'!A156:DO560,85,FALSE)+VLOOKUP(A155,'2023_24 vs 2024_25 Detail'!A156:DO560,86,FALSE)+VLOOKUP(A155,'2023_24 vs 2024_25 Detail'!A156:DO560,87,FALSE)+VLOOKUP(A155,'2023_24 vs 2024_25 Detail'!A156:DO560,88,FALSE)+VLOOKUP(A155,'2023_24 vs 2024_25 Detail'!A156:DO560,89,FALSE)+VLOOKUP(A155,'2023_24 vs 2024_25 Detail'!A156:DO560,90,FALSE)+VLOOKUP(A155,'2023_24 vs 2024_25 Detail'!A156:DO560,91,FALSE)+VLOOKUP(A155,'2023_24 vs 2024_25 Detail'!A156:DO560,92,FALSE)+VLOOKUP(A155,'2023_24 vs 2024_25 Detail'!A156:DO560,93,FALSE)+VLOOKUP(A155,'2023_24 vs 2024_25 Detail'!A156:DO560,94,FALSE)+VLOOKUP(A155,'2023_24 vs 2024_25 Detail'!A156:DO560,95,FALSE)+VLOOKUP(A155,'2023_24 vs 2024_25 Detail'!A156:DO560,96,FALSE)+VLOOKUP(A155,'2023_24 vs 2024_25 Detail'!A156:DO560,97,FALSE)+VLOOKUP(A155,'2023_24 vs 2024_25 Detail'!A156:DO560,98,FALSE)+VLOOKUP(A155,'2023_24 vs 2024_25 Detail'!A156:DO560,99,FALSE)+VLOOKUP(A155,'2023_24 vs 2024_25 Detail'!A156:DO560,100,FALSE)+VLOOKUP(A155,'2023_24 vs 2024_25 Detail'!A156:DO560,101,FALSE)+VLOOKUP(A155,'2023_24 vs 2024_25 Detail'!A156:DO560,102,FALSE)+VLOOKUP(A155,'2023_24 vs 2024_25 Detail'!A156:DO560,103,FALSE)+VLOOKUP(A155,'2023_24 vs 2024_25 Detail'!A156:DO560,104,FALSE)+VLOOKUP(A155,'2023_24 vs 2024_25 Detail'!A156:DO560,105,FALSE)+VLOOKUP(A155,'2023_24 vs 2024_25 Detail'!A156:DO560,106,FALSE)+VLOOKUP(A155,'2023_24 vs 2024_25 Detail'!A156:DO560,107,FALSE)+VLOOKUP(A155,'2023_24 vs 2024_25 Detail'!A156:DO560,108,FALSE)+VLOOKUP(A155,'2023_24 vs 2024_25 Detail'!A156:DO560,109,FALSE)+VLOOKUP(A155,'2023_24 vs 2024_25 Detail'!A156:DO560,110,FALSE)+VLOOKUP(A155,'2023_24 vs 2024_25 Detail'!A156:DO560,111,FALSE)+VLOOKUP(A155,'2023_24 vs 2024_25 Detail'!A156:DO560,112,FALSE)+VLOOKUP(A155,'2023_24 vs 2024_25 Detail'!A156:DO560,113,FALSE)+VLOOKUP(A155,'2023_24 vs 2024_25 Detail'!A156:DO560,114,FALSE)+VLOOKUP(A155,'2023_24 vs 2024_25 Detail'!A156:DO560,115,FALSE)+VLOOKUP(A155,'2023_24 vs 2024_25 Detail'!A156:DO560,116,FALSE)+VLOOKUP(A155,'2023_24 vs 2024_25 Detail'!A156:DO560,117,FALSE)</f>
        <v>57680.35587922691</v>
      </c>
      <c r="J155" s="10">
        <f>VLOOKUP($A155,'2023_24 vs 2024_25 Detail'!$A$9:$DP$409,118,FALSE)</f>
        <v>0</v>
      </c>
      <c r="K155" s="10">
        <f>VLOOKUP($A155,'2023_24 vs 2024_25 Detail'!$A$9:$DP$409,119,FALSE)</f>
        <v>19433.922503325448</v>
      </c>
      <c r="L155" s="11">
        <f t="shared" si="5"/>
        <v>43083.278382552555</v>
      </c>
    </row>
    <row r="156" spans="1:12" x14ac:dyDescent="0.35">
      <c r="A156" s="2" t="s">
        <v>467</v>
      </c>
      <c r="B156" s="2" t="s">
        <v>468</v>
      </c>
      <c r="C156" s="2" t="s">
        <v>469</v>
      </c>
      <c r="D156" s="10">
        <f>VLOOKUP(A156,'2023_24 vs 2024_25 Detail'!$A$9:$DP$409,5,FALSE)</f>
        <v>161</v>
      </c>
      <c r="E156" s="10">
        <f>VLOOKUP(A156,MSAG!$A$2:$D$401,4,FALSE)</f>
        <v>29597</v>
      </c>
      <c r="F156" s="10">
        <f>VLOOKUP($A156,'2023_24 vs 2024_25 Detail'!$A$9:$DP$409,43,FALSE)</f>
        <v>841439.26958257006</v>
      </c>
      <c r="G156" s="10">
        <f t="shared" si="4"/>
        <v>871036.26958257006</v>
      </c>
      <c r="H156" s="10">
        <f>VLOOKUP($A156,'2023_24 vs 2024_25 Detail'!$A$9:$DP$409,82,FALSE)</f>
        <v>922941.43606911227</v>
      </c>
      <c r="I156" s="10">
        <f>VLOOKUP(A156,'2023_24 vs 2024_25 Detail'!A157:DO561,84,FALSE)+VLOOKUP(A156,'2023_24 vs 2024_25 Detail'!A157:DO561,85,FALSE)+VLOOKUP(A156,'2023_24 vs 2024_25 Detail'!A157:DO561,86,FALSE)+VLOOKUP(A156,'2023_24 vs 2024_25 Detail'!A157:DO561,87,FALSE)+VLOOKUP(A156,'2023_24 vs 2024_25 Detail'!A157:DO561,88,FALSE)+VLOOKUP(A156,'2023_24 vs 2024_25 Detail'!A157:DO561,89,FALSE)+VLOOKUP(A156,'2023_24 vs 2024_25 Detail'!A157:DO561,90,FALSE)+VLOOKUP(A156,'2023_24 vs 2024_25 Detail'!A157:DO561,91,FALSE)+VLOOKUP(A156,'2023_24 vs 2024_25 Detail'!A157:DO561,92,FALSE)+VLOOKUP(A156,'2023_24 vs 2024_25 Detail'!A157:DO561,93,FALSE)+VLOOKUP(A156,'2023_24 vs 2024_25 Detail'!A157:DO561,94,FALSE)+VLOOKUP(A156,'2023_24 vs 2024_25 Detail'!A157:DO561,95,FALSE)+VLOOKUP(A156,'2023_24 vs 2024_25 Detail'!A157:DO561,96,FALSE)+VLOOKUP(A156,'2023_24 vs 2024_25 Detail'!A157:DO561,97,FALSE)+VLOOKUP(A156,'2023_24 vs 2024_25 Detail'!A157:DO561,98,FALSE)+VLOOKUP(A156,'2023_24 vs 2024_25 Detail'!A157:DO561,99,FALSE)+VLOOKUP(A156,'2023_24 vs 2024_25 Detail'!A157:DO561,100,FALSE)+VLOOKUP(A156,'2023_24 vs 2024_25 Detail'!A157:DO561,101,FALSE)+VLOOKUP(A156,'2023_24 vs 2024_25 Detail'!A157:DO561,102,FALSE)+VLOOKUP(A156,'2023_24 vs 2024_25 Detail'!A157:DO561,103,FALSE)+VLOOKUP(A156,'2023_24 vs 2024_25 Detail'!A157:DO561,104,FALSE)+VLOOKUP(A156,'2023_24 vs 2024_25 Detail'!A157:DO561,105,FALSE)+VLOOKUP(A156,'2023_24 vs 2024_25 Detail'!A157:DO561,106,FALSE)+VLOOKUP(A156,'2023_24 vs 2024_25 Detail'!A157:DO561,107,FALSE)+VLOOKUP(A156,'2023_24 vs 2024_25 Detail'!A157:DO561,108,FALSE)+VLOOKUP(A156,'2023_24 vs 2024_25 Detail'!A157:DO561,109,FALSE)+VLOOKUP(A156,'2023_24 vs 2024_25 Detail'!A157:DO561,110,FALSE)+VLOOKUP(A156,'2023_24 vs 2024_25 Detail'!A157:DO561,111,FALSE)+VLOOKUP(A156,'2023_24 vs 2024_25 Detail'!A157:DO561,112,FALSE)+VLOOKUP(A156,'2023_24 vs 2024_25 Detail'!A157:DO561,113,FALSE)+VLOOKUP(A156,'2023_24 vs 2024_25 Detail'!A157:DO561,114,FALSE)+VLOOKUP(A156,'2023_24 vs 2024_25 Detail'!A157:DO561,115,FALSE)+VLOOKUP(A156,'2023_24 vs 2024_25 Detail'!A157:DO561,116,FALSE)+VLOOKUP(A156,'2023_24 vs 2024_25 Detail'!A157:DO561,117,FALSE)</f>
        <v>49557.306617057482</v>
      </c>
      <c r="J156" s="10">
        <f>VLOOKUP($A156,'2023_24 vs 2024_25 Detail'!$A$9:$DP$409,118,FALSE)</f>
        <v>0</v>
      </c>
      <c r="K156" s="10">
        <f>VLOOKUP($A156,'2023_24 vs 2024_25 Detail'!$A$9:$DP$409,119,FALSE)</f>
        <v>31944.859869484771</v>
      </c>
      <c r="L156" s="11">
        <f t="shared" si="5"/>
        <v>51905.166486542206</v>
      </c>
    </row>
    <row r="157" spans="1:12" x14ac:dyDescent="0.35">
      <c r="A157" s="2" t="s">
        <v>470</v>
      </c>
      <c r="B157" s="2" t="s">
        <v>471</v>
      </c>
      <c r="C157" s="2" t="s">
        <v>1324</v>
      </c>
      <c r="D157" s="10">
        <f>VLOOKUP(A157,'2023_24 vs 2024_25 Detail'!$A$9:$DP$409,5,FALSE)</f>
        <v>125</v>
      </c>
      <c r="E157" s="10">
        <f>VLOOKUP(A157,MSAG!$A$2:$D$401,4,FALSE)</f>
        <v>19801</v>
      </c>
      <c r="F157" s="10">
        <f>VLOOKUP($A157,'2023_24 vs 2024_25 Detail'!$A$9:$DP$409,43,FALSE)</f>
        <v>574296.08413153968</v>
      </c>
      <c r="G157" s="10">
        <f t="shared" si="4"/>
        <v>594097.08413153968</v>
      </c>
      <c r="H157" s="10">
        <f>VLOOKUP($A157,'2023_24 vs 2024_25 Detail'!$A$9:$DP$409,82,FALSE)</f>
        <v>614686.80030722776</v>
      </c>
      <c r="I157" s="10">
        <f>VLOOKUP(A157,'2023_24 vs 2024_25 Detail'!A158:DO562,84,FALSE)+VLOOKUP(A157,'2023_24 vs 2024_25 Detail'!A158:DO562,85,FALSE)+VLOOKUP(A157,'2023_24 vs 2024_25 Detail'!A158:DO562,86,FALSE)+VLOOKUP(A157,'2023_24 vs 2024_25 Detail'!A158:DO562,87,FALSE)+VLOOKUP(A157,'2023_24 vs 2024_25 Detail'!A158:DO562,88,FALSE)+VLOOKUP(A157,'2023_24 vs 2024_25 Detail'!A158:DO562,89,FALSE)+VLOOKUP(A157,'2023_24 vs 2024_25 Detail'!A158:DO562,90,FALSE)+VLOOKUP(A157,'2023_24 vs 2024_25 Detail'!A158:DO562,91,FALSE)+VLOOKUP(A157,'2023_24 vs 2024_25 Detail'!A158:DO562,92,FALSE)+VLOOKUP(A157,'2023_24 vs 2024_25 Detail'!A158:DO562,93,FALSE)+VLOOKUP(A157,'2023_24 vs 2024_25 Detail'!A158:DO562,94,FALSE)+VLOOKUP(A157,'2023_24 vs 2024_25 Detail'!A158:DO562,95,FALSE)+VLOOKUP(A157,'2023_24 vs 2024_25 Detail'!A158:DO562,96,FALSE)+VLOOKUP(A157,'2023_24 vs 2024_25 Detail'!A158:DO562,97,FALSE)+VLOOKUP(A157,'2023_24 vs 2024_25 Detail'!A158:DO562,98,FALSE)+VLOOKUP(A157,'2023_24 vs 2024_25 Detail'!A158:DO562,99,FALSE)+VLOOKUP(A157,'2023_24 vs 2024_25 Detail'!A158:DO562,100,FALSE)+VLOOKUP(A157,'2023_24 vs 2024_25 Detail'!A158:DO562,101,FALSE)+VLOOKUP(A157,'2023_24 vs 2024_25 Detail'!A158:DO562,102,FALSE)+VLOOKUP(A157,'2023_24 vs 2024_25 Detail'!A158:DO562,103,FALSE)+VLOOKUP(A157,'2023_24 vs 2024_25 Detail'!A158:DO562,104,FALSE)+VLOOKUP(A157,'2023_24 vs 2024_25 Detail'!A158:DO562,105,FALSE)+VLOOKUP(A157,'2023_24 vs 2024_25 Detail'!A158:DO562,106,FALSE)+VLOOKUP(A157,'2023_24 vs 2024_25 Detail'!A158:DO562,107,FALSE)+VLOOKUP(A157,'2023_24 vs 2024_25 Detail'!A158:DO562,108,FALSE)+VLOOKUP(A157,'2023_24 vs 2024_25 Detail'!A158:DO562,109,FALSE)+VLOOKUP(A157,'2023_24 vs 2024_25 Detail'!A158:DO562,110,FALSE)+VLOOKUP(A157,'2023_24 vs 2024_25 Detail'!A158:DO562,111,FALSE)+VLOOKUP(A157,'2023_24 vs 2024_25 Detail'!A158:DO562,112,FALSE)+VLOOKUP(A157,'2023_24 vs 2024_25 Detail'!A158:DO562,113,FALSE)+VLOOKUP(A157,'2023_24 vs 2024_25 Detail'!A158:DO562,114,FALSE)+VLOOKUP(A157,'2023_24 vs 2024_25 Detail'!A158:DO562,115,FALSE)+VLOOKUP(A157,'2023_24 vs 2024_25 Detail'!A158:DO562,116,FALSE)+VLOOKUP(A157,'2023_24 vs 2024_25 Detail'!A158:DO562,117,FALSE)</f>
        <v>33565.086940891117</v>
      </c>
      <c r="J157" s="10">
        <f>VLOOKUP($A157,'2023_24 vs 2024_25 Detail'!$A$9:$DP$409,118,FALSE)</f>
        <v>0</v>
      </c>
      <c r="K157" s="10">
        <f>VLOOKUP($A157,'2023_24 vs 2024_25 Detail'!$A$9:$DP$409,119,FALSE)</f>
        <v>6825.6292347969356</v>
      </c>
      <c r="L157" s="11">
        <f t="shared" si="5"/>
        <v>20589.716175688081</v>
      </c>
    </row>
    <row r="158" spans="1:12" x14ac:dyDescent="0.35">
      <c r="A158" s="2" t="s">
        <v>473</v>
      </c>
      <c r="B158" s="2" t="s">
        <v>474</v>
      </c>
      <c r="C158" s="2" t="s">
        <v>1325</v>
      </c>
      <c r="D158" s="10">
        <f>VLOOKUP(A158,'2023_24 vs 2024_25 Detail'!$A$9:$DP$409,5,FALSE)</f>
        <v>47</v>
      </c>
      <c r="E158" s="10">
        <f>VLOOKUP(A158,MSAG!$A$2:$D$401,4,FALSE)</f>
        <v>11455</v>
      </c>
      <c r="F158" s="10">
        <f>VLOOKUP($A158,'2023_24 vs 2024_25 Detail'!$A$9:$DP$409,43,FALSE)</f>
        <v>365904.12889440591</v>
      </c>
      <c r="G158" s="10">
        <f t="shared" si="4"/>
        <v>377359.12889440591</v>
      </c>
      <c r="H158" s="10">
        <f>VLOOKUP($A158,'2023_24 vs 2024_25 Detail'!$A$9:$DP$409,82,FALSE)</f>
        <v>417764.90424918098</v>
      </c>
      <c r="I158" s="10">
        <f>VLOOKUP(A158,'2023_24 vs 2024_25 Detail'!A159:DO563,84,FALSE)+VLOOKUP(A158,'2023_24 vs 2024_25 Detail'!A159:DO563,85,FALSE)+VLOOKUP(A158,'2023_24 vs 2024_25 Detail'!A159:DO563,86,FALSE)+VLOOKUP(A158,'2023_24 vs 2024_25 Detail'!A159:DO563,87,FALSE)+VLOOKUP(A158,'2023_24 vs 2024_25 Detail'!A159:DO563,88,FALSE)+VLOOKUP(A158,'2023_24 vs 2024_25 Detail'!A159:DO563,89,FALSE)+VLOOKUP(A158,'2023_24 vs 2024_25 Detail'!A159:DO563,90,FALSE)+VLOOKUP(A158,'2023_24 vs 2024_25 Detail'!A159:DO563,91,FALSE)+VLOOKUP(A158,'2023_24 vs 2024_25 Detail'!A159:DO563,92,FALSE)+VLOOKUP(A158,'2023_24 vs 2024_25 Detail'!A159:DO563,93,FALSE)+VLOOKUP(A158,'2023_24 vs 2024_25 Detail'!A159:DO563,94,FALSE)+VLOOKUP(A158,'2023_24 vs 2024_25 Detail'!A159:DO563,95,FALSE)+VLOOKUP(A158,'2023_24 vs 2024_25 Detail'!A159:DO563,96,FALSE)+VLOOKUP(A158,'2023_24 vs 2024_25 Detail'!A159:DO563,97,FALSE)+VLOOKUP(A158,'2023_24 vs 2024_25 Detail'!A159:DO563,98,FALSE)+VLOOKUP(A158,'2023_24 vs 2024_25 Detail'!A159:DO563,99,FALSE)+VLOOKUP(A158,'2023_24 vs 2024_25 Detail'!A159:DO563,100,FALSE)+VLOOKUP(A158,'2023_24 vs 2024_25 Detail'!A159:DO563,101,FALSE)+VLOOKUP(A158,'2023_24 vs 2024_25 Detail'!A159:DO563,102,FALSE)+VLOOKUP(A158,'2023_24 vs 2024_25 Detail'!A159:DO563,103,FALSE)+VLOOKUP(A158,'2023_24 vs 2024_25 Detail'!A159:DO563,104,FALSE)+VLOOKUP(A158,'2023_24 vs 2024_25 Detail'!A159:DO563,105,FALSE)+VLOOKUP(A158,'2023_24 vs 2024_25 Detail'!A159:DO563,106,FALSE)+VLOOKUP(A158,'2023_24 vs 2024_25 Detail'!A159:DO563,107,FALSE)+VLOOKUP(A158,'2023_24 vs 2024_25 Detail'!A159:DO563,108,FALSE)+VLOOKUP(A158,'2023_24 vs 2024_25 Detail'!A159:DO563,109,FALSE)+VLOOKUP(A158,'2023_24 vs 2024_25 Detail'!A159:DO563,110,FALSE)+VLOOKUP(A158,'2023_24 vs 2024_25 Detail'!A159:DO563,111,FALSE)+VLOOKUP(A158,'2023_24 vs 2024_25 Detail'!A159:DO563,112,FALSE)+VLOOKUP(A158,'2023_24 vs 2024_25 Detail'!A159:DO563,113,FALSE)+VLOOKUP(A158,'2023_24 vs 2024_25 Detail'!A159:DO563,114,FALSE)+VLOOKUP(A158,'2023_24 vs 2024_25 Detail'!A159:DO563,115,FALSE)+VLOOKUP(A158,'2023_24 vs 2024_25 Detail'!A159:DO563,116,FALSE)+VLOOKUP(A158,'2023_24 vs 2024_25 Detail'!A159:DO563,117,FALSE)</f>
        <v>19243.972999181005</v>
      </c>
      <c r="J158" s="10">
        <f>VLOOKUP($A158,'2023_24 vs 2024_25 Detail'!$A$9:$DP$409,118,FALSE)</f>
        <v>0</v>
      </c>
      <c r="K158" s="10">
        <f>VLOOKUP($A158,'2023_24 vs 2024_25 Detail'!$A$9:$DP$409,119,FALSE)</f>
        <v>32616.802355594031</v>
      </c>
      <c r="L158" s="11">
        <f t="shared" si="5"/>
        <v>40405.775354775076</v>
      </c>
    </row>
    <row r="159" spans="1:12" x14ac:dyDescent="0.35">
      <c r="A159" s="2" t="s">
        <v>476</v>
      </c>
      <c r="B159" s="2" t="s">
        <v>1486</v>
      </c>
      <c r="C159" s="2" t="s">
        <v>1326</v>
      </c>
      <c r="D159" s="10">
        <f>VLOOKUP(A159,'2023_24 vs 2024_25 Detail'!$A$9:$DP$409,5,FALSE)</f>
        <v>86</v>
      </c>
      <c r="E159" s="10">
        <f>VLOOKUP(A159,MSAG!$A$2:$D$401,4,FALSE)</f>
        <v>16720</v>
      </c>
      <c r="F159" s="10">
        <f>VLOOKUP($A159,'2023_24 vs 2024_25 Detail'!$A$9:$DP$409,43,FALSE)</f>
        <v>453733.3062688408</v>
      </c>
      <c r="G159" s="10">
        <f t="shared" si="4"/>
        <v>470453.3062688408</v>
      </c>
      <c r="H159" s="10">
        <f>VLOOKUP($A159,'2023_24 vs 2024_25 Detail'!$A$9:$DP$409,82,FALSE)</f>
        <v>553440.52409984393</v>
      </c>
      <c r="I159" s="10">
        <f>VLOOKUP(A159,'2023_24 vs 2024_25 Detail'!A160:DO564,84,FALSE)+VLOOKUP(A159,'2023_24 vs 2024_25 Detail'!A160:DO564,85,FALSE)+VLOOKUP(A159,'2023_24 vs 2024_25 Detail'!A160:DO564,86,FALSE)+VLOOKUP(A159,'2023_24 vs 2024_25 Detail'!A160:DO564,87,FALSE)+VLOOKUP(A159,'2023_24 vs 2024_25 Detail'!A160:DO564,88,FALSE)+VLOOKUP(A159,'2023_24 vs 2024_25 Detail'!A160:DO564,89,FALSE)+VLOOKUP(A159,'2023_24 vs 2024_25 Detail'!A160:DO564,90,FALSE)+VLOOKUP(A159,'2023_24 vs 2024_25 Detail'!A160:DO564,91,FALSE)+VLOOKUP(A159,'2023_24 vs 2024_25 Detail'!A160:DO564,92,FALSE)+VLOOKUP(A159,'2023_24 vs 2024_25 Detail'!A160:DO564,93,FALSE)+VLOOKUP(A159,'2023_24 vs 2024_25 Detail'!A160:DO564,94,FALSE)+VLOOKUP(A159,'2023_24 vs 2024_25 Detail'!A160:DO564,95,FALSE)+VLOOKUP(A159,'2023_24 vs 2024_25 Detail'!A160:DO564,96,FALSE)+VLOOKUP(A159,'2023_24 vs 2024_25 Detail'!A160:DO564,97,FALSE)+VLOOKUP(A159,'2023_24 vs 2024_25 Detail'!A160:DO564,98,FALSE)+VLOOKUP(A159,'2023_24 vs 2024_25 Detail'!A160:DO564,99,FALSE)+VLOOKUP(A159,'2023_24 vs 2024_25 Detail'!A160:DO564,100,FALSE)+VLOOKUP(A159,'2023_24 vs 2024_25 Detail'!A160:DO564,101,FALSE)+VLOOKUP(A159,'2023_24 vs 2024_25 Detail'!A160:DO564,102,FALSE)+VLOOKUP(A159,'2023_24 vs 2024_25 Detail'!A160:DO564,103,FALSE)+VLOOKUP(A159,'2023_24 vs 2024_25 Detail'!A160:DO564,104,FALSE)+VLOOKUP(A159,'2023_24 vs 2024_25 Detail'!A160:DO564,105,FALSE)+VLOOKUP(A159,'2023_24 vs 2024_25 Detail'!A160:DO564,106,FALSE)+VLOOKUP(A159,'2023_24 vs 2024_25 Detail'!A160:DO564,107,FALSE)+VLOOKUP(A159,'2023_24 vs 2024_25 Detail'!A160:DO564,108,FALSE)+VLOOKUP(A159,'2023_24 vs 2024_25 Detail'!A160:DO564,109,FALSE)+VLOOKUP(A159,'2023_24 vs 2024_25 Detail'!A160:DO564,110,FALSE)+VLOOKUP(A159,'2023_24 vs 2024_25 Detail'!A160:DO564,111,FALSE)+VLOOKUP(A159,'2023_24 vs 2024_25 Detail'!A160:DO564,112,FALSE)+VLOOKUP(A159,'2023_24 vs 2024_25 Detail'!A160:DO564,113,FALSE)+VLOOKUP(A159,'2023_24 vs 2024_25 Detail'!A160:DO564,114,FALSE)+VLOOKUP(A159,'2023_24 vs 2024_25 Detail'!A160:DO564,115,FALSE)+VLOOKUP(A159,'2023_24 vs 2024_25 Detail'!A160:DO564,116,FALSE)+VLOOKUP(A159,'2023_24 vs 2024_25 Detail'!A160:DO564,117,FALSE)</f>
        <v>28033.835515659426</v>
      </c>
      <c r="J159" s="10">
        <f>VLOOKUP($A159,'2023_24 vs 2024_25 Detail'!$A$9:$DP$409,118,FALSE)</f>
        <v>0</v>
      </c>
      <c r="K159" s="10">
        <f>VLOOKUP($A159,'2023_24 vs 2024_25 Detail'!$A$9:$DP$409,119,FALSE)</f>
        <v>71673.38231534361</v>
      </c>
      <c r="L159" s="11">
        <f t="shared" si="5"/>
        <v>82987.21783100313</v>
      </c>
    </row>
    <row r="160" spans="1:12" x14ac:dyDescent="0.35">
      <c r="A160" s="2" t="s">
        <v>478</v>
      </c>
      <c r="B160" s="2" t="s">
        <v>479</v>
      </c>
      <c r="C160" s="2" t="s">
        <v>1327</v>
      </c>
      <c r="D160" s="10">
        <f>VLOOKUP(A160,'2023_24 vs 2024_25 Detail'!$A$9:$DP$409,5,FALSE)</f>
        <v>393</v>
      </c>
      <c r="E160" s="10">
        <f>VLOOKUP(A160,MSAG!$A$2:$D$401,4,FALSE)</f>
        <v>66149</v>
      </c>
      <c r="F160" s="10">
        <f>VLOOKUP($A160,'2023_24 vs 2024_25 Detail'!$A$9:$DP$409,43,FALSE)</f>
        <v>1939538.6977482454</v>
      </c>
      <c r="G160" s="10">
        <f t="shared" si="4"/>
        <v>2005687.6977482454</v>
      </c>
      <c r="H160" s="10">
        <f>VLOOKUP($A160,'2023_24 vs 2024_25 Detail'!$A$9:$DP$409,82,FALSE)</f>
        <v>2060614.0127798065</v>
      </c>
      <c r="I160" s="10">
        <f>VLOOKUP(A160,'2023_24 vs 2024_25 Detail'!A161:DO565,84,FALSE)+VLOOKUP(A160,'2023_24 vs 2024_25 Detail'!A161:DO565,85,FALSE)+VLOOKUP(A160,'2023_24 vs 2024_25 Detail'!A161:DO565,86,FALSE)+VLOOKUP(A160,'2023_24 vs 2024_25 Detail'!A161:DO565,87,FALSE)+VLOOKUP(A160,'2023_24 vs 2024_25 Detail'!A161:DO565,88,FALSE)+VLOOKUP(A160,'2023_24 vs 2024_25 Detail'!A161:DO565,89,FALSE)+VLOOKUP(A160,'2023_24 vs 2024_25 Detail'!A161:DO565,90,FALSE)+VLOOKUP(A160,'2023_24 vs 2024_25 Detail'!A161:DO565,91,FALSE)+VLOOKUP(A160,'2023_24 vs 2024_25 Detail'!A161:DO565,92,FALSE)+VLOOKUP(A160,'2023_24 vs 2024_25 Detail'!A161:DO565,93,FALSE)+VLOOKUP(A160,'2023_24 vs 2024_25 Detail'!A161:DO565,94,FALSE)+VLOOKUP(A160,'2023_24 vs 2024_25 Detail'!A161:DO565,95,FALSE)+VLOOKUP(A160,'2023_24 vs 2024_25 Detail'!A161:DO565,96,FALSE)+VLOOKUP(A160,'2023_24 vs 2024_25 Detail'!A161:DO565,97,FALSE)+VLOOKUP(A160,'2023_24 vs 2024_25 Detail'!A161:DO565,98,FALSE)+VLOOKUP(A160,'2023_24 vs 2024_25 Detail'!A161:DO565,99,FALSE)+VLOOKUP(A160,'2023_24 vs 2024_25 Detail'!A161:DO565,100,FALSE)+VLOOKUP(A160,'2023_24 vs 2024_25 Detail'!A161:DO565,101,FALSE)+VLOOKUP(A160,'2023_24 vs 2024_25 Detail'!A161:DO565,102,FALSE)+VLOOKUP(A160,'2023_24 vs 2024_25 Detail'!A161:DO565,103,FALSE)+VLOOKUP(A160,'2023_24 vs 2024_25 Detail'!A161:DO565,104,FALSE)+VLOOKUP(A160,'2023_24 vs 2024_25 Detail'!A161:DO565,105,FALSE)+VLOOKUP(A160,'2023_24 vs 2024_25 Detail'!A161:DO565,106,FALSE)+VLOOKUP(A160,'2023_24 vs 2024_25 Detail'!A161:DO565,107,FALSE)+VLOOKUP(A160,'2023_24 vs 2024_25 Detail'!A161:DO565,108,FALSE)+VLOOKUP(A160,'2023_24 vs 2024_25 Detail'!A161:DO565,109,FALSE)+VLOOKUP(A160,'2023_24 vs 2024_25 Detail'!A161:DO565,110,FALSE)+VLOOKUP(A160,'2023_24 vs 2024_25 Detail'!A161:DO565,111,FALSE)+VLOOKUP(A160,'2023_24 vs 2024_25 Detail'!A161:DO565,112,FALSE)+VLOOKUP(A160,'2023_24 vs 2024_25 Detail'!A161:DO565,113,FALSE)+VLOOKUP(A160,'2023_24 vs 2024_25 Detail'!A161:DO565,114,FALSE)+VLOOKUP(A160,'2023_24 vs 2024_25 Detail'!A161:DO565,115,FALSE)+VLOOKUP(A160,'2023_24 vs 2024_25 Detail'!A161:DO565,116,FALSE)+VLOOKUP(A160,'2023_24 vs 2024_25 Detail'!A161:DO565,117,FALSE)</f>
        <v>111616.47488084716</v>
      </c>
      <c r="J160" s="10">
        <f>VLOOKUP($A160,'2023_24 vs 2024_25 Detail'!$A$9:$DP$409,118,FALSE)</f>
        <v>0</v>
      </c>
      <c r="K160" s="10">
        <f>VLOOKUP($A160,'2023_24 vs 2024_25 Detail'!$A$9:$DP$409,119,FALSE)</f>
        <v>9458.8401507135914</v>
      </c>
      <c r="L160" s="11">
        <f t="shared" si="5"/>
        <v>54926.315031561069</v>
      </c>
    </row>
    <row r="161" spans="1:12" x14ac:dyDescent="0.35">
      <c r="A161" s="2" t="s">
        <v>481</v>
      </c>
      <c r="B161" s="2" t="s">
        <v>482</v>
      </c>
      <c r="C161" s="2" t="s">
        <v>1328</v>
      </c>
      <c r="D161" s="10">
        <f>VLOOKUP(A161,'2023_24 vs 2024_25 Detail'!$A$9:$DP$409,5,FALSE)</f>
        <v>118</v>
      </c>
      <c r="E161" s="10">
        <f>VLOOKUP(A161,MSAG!$A$2:$D$401,4,FALSE)</f>
        <v>22608</v>
      </c>
      <c r="F161" s="10">
        <f>VLOOKUP($A161,'2023_24 vs 2024_25 Detail'!$A$9:$DP$409,43,FALSE)</f>
        <v>694771.11404650158</v>
      </c>
      <c r="G161" s="10">
        <f t="shared" si="4"/>
        <v>717379.11404650158</v>
      </c>
      <c r="H161" s="10">
        <f>VLOOKUP($A161,'2023_24 vs 2024_25 Detail'!$A$9:$DP$409,82,FALSE)</f>
        <v>743740.87175325071</v>
      </c>
      <c r="I161" s="10">
        <f>VLOOKUP(A161,'2023_24 vs 2024_25 Detail'!A162:DO566,84,FALSE)+VLOOKUP(A161,'2023_24 vs 2024_25 Detail'!A162:DO566,85,FALSE)+VLOOKUP(A161,'2023_24 vs 2024_25 Detail'!A162:DO566,86,FALSE)+VLOOKUP(A161,'2023_24 vs 2024_25 Detail'!A162:DO566,87,FALSE)+VLOOKUP(A161,'2023_24 vs 2024_25 Detail'!A162:DO566,88,FALSE)+VLOOKUP(A161,'2023_24 vs 2024_25 Detail'!A162:DO566,89,FALSE)+VLOOKUP(A161,'2023_24 vs 2024_25 Detail'!A162:DO566,90,FALSE)+VLOOKUP(A161,'2023_24 vs 2024_25 Detail'!A162:DO566,91,FALSE)+VLOOKUP(A161,'2023_24 vs 2024_25 Detail'!A162:DO566,92,FALSE)+VLOOKUP(A161,'2023_24 vs 2024_25 Detail'!A162:DO566,93,FALSE)+VLOOKUP(A161,'2023_24 vs 2024_25 Detail'!A162:DO566,94,FALSE)+VLOOKUP(A161,'2023_24 vs 2024_25 Detail'!A162:DO566,95,FALSE)+VLOOKUP(A161,'2023_24 vs 2024_25 Detail'!A162:DO566,96,FALSE)+VLOOKUP(A161,'2023_24 vs 2024_25 Detail'!A162:DO566,97,FALSE)+VLOOKUP(A161,'2023_24 vs 2024_25 Detail'!A162:DO566,98,FALSE)+VLOOKUP(A161,'2023_24 vs 2024_25 Detail'!A162:DO566,99,FALSE)+VLOOKUP(A161,'2023_24 vs 2024_25 Detail'!A162:DO566,100,FALSE)+VLOOKUP(A161,'2023_24 vs 2024_25 Detail'!A162:DO566,101,FALSE)+VLOOKUP(A161,'2023_24 vs 2024_25 Detail'!A162:DO566,102,FALSE)+VLOOKUP(A161,'2023_24 vs 2024_25 Detail'!A162:DO566,103,FALSE)+VLOOKUP(A161,'2023_24 vs 2024_25 Detail'!A162:DO566,104,FALSE)+VLOOKUP(A161,'2023_24 vs 2024_25 Detail'!A162:DO566,105,FALSE)+VLOOKUP(A161,'2023_24 vs 2024_25 Detail'!A162:DO566,106,FALSE)+VLOOKUP(A161,'2023_24 vs 2024_25 Detail'!A162:DO566,107,FALSE)+VLOOKUP(A161,'2023_24 vs 2024_25 Detail'!A162:DO566,108,FALSE)+VLOOKUP(A161,'2023_24 vs 2024_25 Detail'!A162:DO566,109,FALSE)+VLOOKUP(A161,'2023_24 vs 2024_25 Detail'!A162:DO566,110,FALSE)+VLOOKUP(A161,'2023_24 vs 2024_25 Detail'!A162:DO566,111,FALSE)+VLOOKUP(A161,'2023_24 vs 2024_25 Detail'!A162:DO566,112,FALSE)+VLOOKUP(A161,'2023_24 vs 2024_25 Detail'!A162:DO566,113,FALSE)+VLOOKUP(A161,'2023_24 vs 2024_25 Detail'!A162:DO566,114,FALSE)+VLOOKUP(A161,'2023_24 vs 2024_25 Detail'!A162:DO566,115,FALSE)+VLOOKUP(A161,'2023_24 vs 2024_25 Detail'!A162:DO566,116,FALSE)+VLOOKUP(A161,'2023_24 vs 2024_25 Detail'!A162:DO566,117,FALSE)</f>
        <v>37952.062457686807</v>
      </c>
      <c r="J161" s="10">
        <f>VLOOKUP($A161,'2023_24 vs 2024_25 Detail'!$A$9:$DP$409,118,FALSE)</f>
        <v>0</v>
      </c>
      <c r="K161" s="10">
        <f>VLOOKUP($A161,'2023_24 vs 2024_25 Detail'!$A$9:$DP$409,119,FALSE)</f>
        <v>11017.695249062292</v>
      </c>
      <c r="L161" s="11">
        <f t="shared" si="5"/>
        <v>26361.757706749137</v>
      </c>
    </row>
    <row r="162" spans="1:12" x14ac:dyDescent="0.35">
      <c r="A162" s="2" t="s">
        <v>484</v>
      </c>
      <c r="B162" s="2" t="s">
        <v>485</v>
      </c>
      <c r="C162" s="2" t="s">
        <v>1329</v>
      </c>
      <c r="D162" s="10">
        <f>VLOOKUP(A162,'2023_24 vs 2024_25 Detail'!$A$9:$DP$409,5,FALSE)</f>
        <v>193</v>
      </c>
      <c r="E162" s="10">
        <f>VLOOKUP(A162,MSAG!$A$2:$D$401,4,FALSE)</f>
        <v>34861</v>
      </c>
      <c r="F162" s="10">
        <f>VLOOKUP($A162,'2023_24 vs 2024_25 Detail'!$A$9:$DP$409,43,FALSE)</f>
        <v>1031312.0196472543</v>
      </c>
      <c r="G162" s="10">
        <f t="shared" si="4"/>
        <v>1066173.0196472541</v>
      </c>
      <c r="H162" s="10">
        <f>VLOOKUP($A162,'2023_24 vs 2024_25 Detail'!$A$9:$DP$409,82,FALSE)</f>
        <v>1106745.2959728939</v>
      </c>
      <c r="I162" s="10">
        <f>VLOOKUP(A162,'2023_24 vs 2024_25 Detail'!A163:DO567,84,FALSE)+VLOOKUP(A162,'2023_24 vs 2024_25 Detail'!A163:DO567,85,FALSE)+VLOOKUP(A162,'2023_24 vs 2024_25 Detail'!A163:DO567,86,FALSE)+VLOOKUP(A162,'2023_24 vs 2024_25 Detail'!A163:DO567,87,FALSE)+VLOOKUP(A162,'2023_24 vs 2024_25 Detail'!A163:DO567,88,FALSE)+VLOOKUP(A162,'2023_24 vs 2024_25 Detail'!A163:DO567,89,FALSE)+VLOOKUP(A162,'2023_24 vs 2024_25 Detail'!A163:DO567,90,FALSE)+VLOOKUP(A162,'2023_24 vs 2024_25 Detail'!A163:DO567,91,FALSE)+VLOOKUP(A162,'2023_24 vs 2024_25 Detail'!A163:DO567,92,FALSE)+VLOOKUP(A162,'2023_24 vs 2024_25 Detail'!A163:DO567,93,FALSE)+VLOOKUP(A162,'2023_24 vs 2024_25 Detail'!A163:DO567,94,FALSE)+VLOOKUP(A162,'2023_24 vs 2024_25 Detail'!A163:DO567,95,FALSE)+VLOOKUP(A162,'2023_24 vs 2024_25 Detail'!A163:DO567,96,FALSE)+VLOOKUP(A162,'2023_24 vs 2024_25 Detail'!A163:DO567,97,FALSE)+VLOOKUP(A162,'2023_24 vs 2024_25 Detail'!A163:DO567,98,FALSE)+VLOOKUP(A162,'2023_24 vs 2024_25 Detail'!A163:DO567,99,FALSE)+VLOOKUP(A162,'2023_24 vs 2024_25 Detail'!A163:DO567,100,FALSE)+VLOOKUP(A162,'2023_24 vs 2024_25 Detail'!A163:DO567,101,FALSE)+VLOOKUP(A162,'2023_24 vs 2024_25 Detail'!A163:DO567,102,FALSE)+VLOOKUP(A162,'2023_24 vs 2024_25 Detail'!A163:DO567,103,FALSE)+VLOOKUP(A162,'2023_24 vs 2024_25 Detail'!A163:DO567,104,FALSE)+VLOOKUP(A162,'2023_24 vs 2024_25 Detail'!A163:DO567,105,FALSE)+VLOOKUP(A162,'2023_24 vs 2024_25 Detail'!A163:DO567,106,FALSE)+VLOOKUP(A162,'2023_24 vs 2024_25 Detail'!A163:DO567,107,FALSE)+VLOOKUP(A162,'2023_24 vs 2024_25 Detail'!A163:DO567,108,FALSE)+VLOOKUP(A162,'2023_24 vs 2024_25 Detail'!A163:DO567,109,FALSE)+VLOOKUP(A162,'2023_24 vs 2024_25 Detail'!A163:DO567,110,FALSE)+VLOOKUP(A162,'2023_24 vs 2024_25 Detail'!A163:DO567,111,FALSE)+VLOOKUP(A162,'2023_24 vs 2024_25 Detail'!A163:DO567,112,FALSE)+VLOOKUP(A162,'2023_24 vs 2024_25 Detail'!A163:DO567,113,FALSE)+VLOOKUP(A162,'2023_24 vs 2024_25 Detail'!A163:DO567,114,FALSE)+VLOOKUP(A162,'2023_24 vs 2024_25 Detail'!A163:DO567,115,FALSE)+VLOOKUP(A162,'2023_24 vs 2024_25 Detail'!A163:DO567,116,FALSE)+VLOOKUP(A162,'2023_24 vs 2024_25 Detail'!A163:DO567,117,FALSE)</f>
        <v>58368.287230306836</v>
      </c>
      <c r="J162" s="10">
        <f>VLOOKUP($A162,'2023_24 vs 2024_25 Detail'!$A$9:$DP$409,118,FALSE)</f>
        <v>0</v>
      </c>
      <c r="K162" s="10">
        <f>VLOOKUP($A162,'2023_24 vs 2024_25 Detail'!$A$9:$DP$409,119,FALSE)</f>
        <v>17064.989095332719</v>
      </c>
      <c r="L162" s="11">
        <f t="shared" si="5"/>
        <v>40572.276325639803</v>
      </c>
    </row>
    <row r="163" spans="1:12" x14ac:dyDescent="0.35">
      <c r="A163" s="2" t="s">
        <v>487</v>
      </c>
      <c r="B163" s="2" t="s">
        <v>488</v>
      </c>
      <c r="C163" s="2" t="s">
        <v>1330</v>
      </c>
      <c r="D163" s="10">
        <f>VLOOKUP(A163,'2023_24 vs 2024_25 Detail'!$A$9:$DP$409,5,FALSE)</f>
        <v>382</v>
      </c>
      <c r="E163" s="10">
        <f>VLOOKUP(A163,MSAG!$A$2:$D$401,4,FALSE)</f>
        <v>56929</v>
      </c>
      <c r="F163" s="10">
        <f>VLOOKUP($A163,'2023_24 vs 2024_25 Detail'!$A$9:$DP$409,43,FALSE)</f>
        <v>1696822.1455879395</v>
      </c>
      <c r="G163" s="10">
        <f t="shared" si="4"/>
        <v>1753751.1455879395</v>
      </c>
      <c r="H163" s="10">
        <f>VLOOKUP($A163,'2023_24 vs 2024_25 Detail'!$A$9:$DP$409,82,FALSE)</f>
        <v>1774561.8265004535</v>
      </c>
      <c r="I163" s="10">
        <f>VLOOKUP(A163,'2023_24 vs 2024_25 Detail'!A164:DO568,84,FALSE)+VLOOKUP(A163,'2023_24 vs 2024_25 Detail'!A164:DO568,85,FALSE)+VLOOKUP(A163,'2023_24 vs 2024_25 Detail'!A164:DO568,86,FALSE)+VLOOKUP(A163,'2023_24 vs 2024_25 Detail'!A164:DO568,87,FALSE)+VLOOKUP(A163,'2023_24 vs 2024_25 Detail'!A164:DO568,88,FALSE)+VLOOKUP(A163,'2023_24 vs 2024_25 Detail'!A164:DO568,89,FALSE)+VLOOKUP(A163,'2023_24 vs 2024_25 Detail'!A164:DO568,90,FALSE)+VLOOKUP(A163,'2023_24 vs 2024_25 Detail'!A164:DO568,91,FALSE)+VLOOKUP(A163,'2023_24 vs 2024_25 Detail'!A164:DO568,92,FALSE)+VLOOKUP(A163,'2023_24 vs 2024_25 Detail'!A164:DO568,93,FALSE)+VLOOKUP(A163,'2023_24 vs 2024_25 Detail'!A164:DO568,94,FALSE)+VLOOKUP(A163,'2023_24 vs 2024_25 Detail'!A164:DO568,95,FALSE)+VLOOKUP(A163,'2023_24 vs 2024_25 Detail'!A164:DO568,96,FALSE)+VLOOKUP(A163,'2023_24 vs 2024_25 Detail'!A164:DO568,97,FALSE)+VLOOKUP(A163,'2023_24 vs 2024_25 Detail'!A164:DO568,98,FALSE)+VLOOKUP(A163,'2023_24 vs 2024_25 Detail'!A164:DO568,99,FALSE)+VLOOKUP(A163,'2023_24 vs 2024_25 Detail'!A164:DO568,100,FALSE)+VLOOKUP(A163,'2023_24 vs 2024_25 Detail'!A164:DO568,101,FALSE)+VLOOKUP(A163,'2023_24 vs 2024_25 Detail'!A164:DO568,102,FALSE)+VLOOKUP(A163,'2023_24 vs 2024_25 Detail'!A164:DO568,103,FALSE)+VLOOKUP(A163,'2023_24 vs 2024_25 Detail'!A164:DO568,104,FALSE)+VLOOKUP(A163,'2023_24 vs 2024_25 Detail'!A164:DO568,105,FALSE)+VLOOKUP(A163,'2023_24 vs 2024_25 Detail'!A164:DO568,106,FALSE)+VLOOKUP(A163,'2023_24 vs 2024_25 Detail'!A164:DO568,107,FALSE)+VLOOKUP(A163,'2023_24 vs 2024_25 Detail'!A164:DO568,108,FALSE)+VLOOKUP(A163,'2023_24 vs 2024_25 Detail'!A164:DO568,109,FALSE)+VLOOKUP(A163,'2023_24 vs 2024_25 Detail'!A164:DO568,110,FALSE)+VLOOKUP(A163,'2023_24 vs 2024_25 Detail'!A164:DO568,111,FALSE)+VLOOKUP(A163,'2023_24 vs 2024_25 Detail'!A164:DO568,112,FALSE)+VLOOKUP(A163,'2023_24 vs 2024_25 Detail'!A164:DO568,113,FALSE)+VLOOKUP(A163,'2023_24 vs 2024_25 Detail'!A164:DO568,114,FALSE)+VLOOKUP(A163,'2023_24 vs 2024_25 Detail'!A164:DO568,115,FALSE)+VLOOKUP(A163,'2023_24 vs 2024_25 Detail'!A164:DO568,116,FALSE)+VLOOKUP(A163,'2023_24 vs 2024_25 Detail'!A164:DO568,117,FALSE)</f>
        <v>97764.672192856189</v>
      </c>
      <c r="J163" s="10">
        <f>VLOOKUP($A163,'2023_24 vs 2024_25 Detail'!$A$9:$DP$409,118,FALSE)</f>
        <v>-14135.053692402551</v>
      </c>
      <c r="K163" s="10">
        <f>VLOOKUP($A163,'2023_24 vs 2024_25 Detail'!$A$9:$DP$409,119,FALSE)</f>
        <v>-5889.9375879397267</v>
      </c>
      <c r="L163" s="11">
        <f t="shared" si="5"/>
        <v>20810.680912513984</v>
      </c>
    </row>
    <row r="164" spans="1:12" x14ac:dyDescent="0.35">
      <c r="A164" s="2" t="s">
        <v>490</v>
      </c>
      <c r="B164" s="2" t="s">
        <v>491</v>
      </c>
      <c r="C164" s="2" t="s">
        <v>1331</v>
      </c>
      <c r="D164" s="10">
        <f>VLOOKUP(A164,'2023_24 vs 2024_25 Detail'!$A$9:$DP$409,5,FALSE)</f>
        <v>54</v>
      </c>
      <c r="E164" s="10">
        <f>VLOOKUP(A164,MSAG!$A$2:$D$401,4,FALSE)</f>
        <v>13536</v>
      </c>
      <c r="F164" s="10">
        <f>VLOOKUP($A164,'2023_24 vs 2024_25 Detail'!$A$9:$DP$409,43,FALSE)</f>
        <v>387843.04818438168</v>
      </c>
      <c r="G164" s="10">
        <f t="shared" si="4"/>
        <v>401379.04818438168</v>
      </c>
      <c r="H164" s="10">
        <f>VLOOKUP($A164,'2023_24 vs 2024_25 Detail'!$A$9:$DP$409,82,FALSE)</f>
        <v>414798.46536433598</v>
      </c>
      <c r="I164" s="10">
        <f>VLOOKUP(A164,'2023_24 vs 2024_25 Detail'!A165:DO569,84,FALSE)+VLOOKUP(A164,'2023_24 vs 2024_25 Detail'!A165:DO569,85,FALSE)+VLOOKUP(A164,'2023_24 vs 2024_25 Detail'!A165:DO569,86,FALSE)+VLOOKUP(A164,'2023_24 vs 2024_25 Detail'!A165:DO569,87,FALSE)+VLOOKUP(A164,'2023_24 vs 2024_25 Detail'!A165:DO569,88,FALSE)+VLOOKUP(A164,'2023_24 vs 2024_25 Detail'!A165:DO569,89,FALSE)+VLOOKUP(A164,'2023_24 vs 2024_25 Detail'!A165:DO569,90,FALSE)+VLOOKUP(A164,'2023_24 vs 2024_25 Detail'!A165:DO569,91,FALSE)+VLOOKUP(A164,'2023_24 vs 2024_25 Detail'!A165:DO569,92,FALSE)+VLOOKUP(A164,'2023_24 vs 2024_25 Detail'!A165:DO569,93,FALSE)+VLOOKUP(A164,'2023_24 vs 2024_25 Detail'!A165:DO569,94,FALSE)+VLOOKUP(A164,'2023_24 vs 2024_25 Detail'!A165:DO569,95,FALSE)+VLOOKUP(A164,'2023_24 vs 2024_25 Detail'!A165:DO569,96,FALSE)+VLOOKUP(A164,'2023_24 vs 2024_25 Detail'!A165:DO569,97,FALSE)+VLOOKUP(A164,'2023_24 vs 2024_25 Detail'!A165:DO569,98,FALSE)+VLOOKUP(A164,'2023_24 vs 2024_25 Detail'!A165:DO569,99,FALSE)+VLOOKUP(A164,'2023_24 vs 2024_25 Detail'!A165:DO569,100,FALSE)+VLOOKUP(A164,'2023_24 vs 2024_25 Detail'!A165:DO569,101,FALSE)+VLOOKUP(A164,'2023_24 vs 2024_25 Detail'!A165:DO569,102,FALSE)+VLOOKUP(A164,'2023_24 vs 2024_25 Detail'!A165:DO569,103,FALSE)+VLOOKUP(A164,'2023_24 vs 2024_25 Detail'!A165:DO569,104,FALSE)+VLOOKUP(A164,'2023_24 vs 2024_25 Detail'!A165:DO569,105,FALSE)+VLOOKUP(A164,'2023_24 vs 2024_25 Detail'!A165:DO569,106,FALSE)+VLOOKUP(A164,'2023_24 vs 2024_25 Detail'!A165:DO569,107,FALSE)+VLOOKUP(A164,'2023_24 vs 2024_25 Detail'!A165:DO569,108,FALSE)+VLOOKUP(A164,'2023_24 vs 2024_25 Detail'!A165:DO569,109,FALSE)+VLOOKUP(A164,'2023_24 vs 2024_25 Detail'!A165:DO569,110,FALSE)+VLOOKUP(A164,'2023_24 vs 2024_25 Detail'!A165:DO569,111,FALSE)+VLOOKUP(A164,'2023_24 vs 2024_25 Detail'!A165:DO569,112,FALSE)+VLOOKUP(A164,'2023_24 vs 2024_25 Detail'!A165:DO569,113,FALSE)+VLOOKUP(A164,'2023_24 vs 2024_25 Detail'!A165:DO569,114,FALSE)+VLOOKUP(A164,'2023_24 vs 2024_25 Detail'!A165:DO569,115,FALSE)+VLOOKUP(A164,'2023_24 vs 2024_25 Detail'!A165:DO569,116,FALSE)+VLOOKUP(A164,'2023_24 vs 2024_25 Detail'!A165:DO569,117,FALSE)</f>
        <v>21611.40880502409</v>
      </c>
      <c r="J164" s="10">
        <f>VLOOKUP($A164,'2023_24 vs 2024_25 Detail'!$A$9:$DP$409,118,FALSE)</f>
        <v>0</v>
      </c>
      <c r="K164" s="10">
        <f>VLOOKUP($A164,'2023_24 vs 2024_25 Detail'!$A$9:$DP$409,119,FALSE)</f>
        <v>5344.0083749302303</v>
      </c>
      <c r="L164" s="11">
        <f t="shared" si="5"/>
        <v>13419.417179954296</v>
      </c>
    </row>
    <row r="165" spans="1:12" x14ac:dyDescent="0.35">
      <c r="A165" s="2" t="s">
        <v>493</v>
      </c>
      <c r="B165" s="2" t="s">
        <v>1010</v>
      </c>
      <c r="C165" s="2" t="s">
        <v>1332</v>
      </c>
      <c r="D165" s="10">
        <f>VLOOKUP(A165,'2023_24 vs 2024_25 Detail'!$A$9:$DP$409,5,FALSE)</f>
        <v>348</v>
      </c>
      <c r="E165" s="10">
        <f>VLOOKUP(A165,MSAG!$A$2:$D$401,4,FALSE)</f>
        <v>52682</v>
      </c>
      <c r="F165" s="10">
        <f>VLOOKUP($A165,'2023_24 vs 2024_25 Detail'!$A$9:$DP$409,43,FALSE)</f>
        <v>1543550.7770227268</v>
      </c>
      <c r="G165" s="10">
        <f t="shared" si="4"/>
        <v>1596232.7770227268</v>
      </c>
      <c r="H165" s="10">
        <f>VLOOKUP($A165,'2023_24 vs 2024_25 Detail'!$A$9:$DP$409,82,FALSE)</f>
        <v>1621495.9773686999</v>
      </c>
      <c r="I165" s="10">
        <f>VLOOKUP(A165,'2023_24 vs 2024_25 Detail'!A166:DO570,84,FALSE)+VLOOKUP(A165,'2023_24 vs 2024_25 Detail'!A166:DO570,85,FALSE)+VLOOKUP(A165,'2023_24 vs 2024_25 Detail'!A166:DO570,86,FALSE)+VLOOKUP(A165,'2023_24 vs 2024_25 Detail'!A166:DO570,87,FALSE)+VLOOKUP(A165,'2023_24 vs 2024_25 Detail'!A166:DO570,88,FALSE)+VLOOKUP(A165,'2023_24 vs 2024_25 Detail'!A166:DO570,89,FALSE)+VLOOKUP(A165,'2023_24 vs 2024_25 Detail'!A166:DO570,90,FALSE)+VLOOKUP(A165,'2023_24 vs 2024_25 Detail'!A166:DO570,91,FALSE)+VLOOKUP(A165,'2023_24 vs 2024_25 Detail'!A166:DO570,92,FALSE)+VLOOKUP(A165,'2023_24 vs 2024_25 Detail'!A166:DO570,93,FALSE)+VLOOKUP(A165,'2023_24 vs 2024_25 Detail'!A166:DO570,94,FALSE)+VLOOKUP(A165,'2023_24 vs 2024_25 Detail'!A166:DO570,95,FALSE)+VLOOKUP(A165,'2023_24 vs 2024_25 Detail'!A166:DO570,96,FALSE)+VLOOKUP(A165,'2023_24 vs 2024_25 Detail'!A166:DO570,97,FALSE)+VLOOKUP(A165,'2023_24 vs 2024_25 Detail'!A166:DO570,98,FALSE)+VLOOKUP(A165,'2023_24 vs 2024_25 Detail'!A166:DO570,99,FALSE)+VLOOKUP(A165,'2023_24 vs 2024_25 Detail'!A166:DO570,100,FALSE)+VLOOKUP(A165,'2023_24 vs 2024_25 Detail'!A166:DO570,101,FALSE)+VLOOKUP(A165,'2023_24 vs 2024_25 Detail'!A166:DO570,102,FALSE)+VLOOKUP(A165,'2023_24 vs 2024_25 Detail'!A166:DO570,103,FALSE)+VLOOKUP(A165,'2023_24 vs 2024_25 Detail'!A166:DO570,104,FALSE)+VLOOKUP(A165,'2023_24 vs 2024_25 Detail'!A166:DO570,105,FALSE)+VLOOKUP(A165,'2023_24 vs 2024_25 Detail'!A166:DO570,106,FALSE)+VLOOKUP(A165,'2023_24 vs 2024_25 Detail'!A166:DO570,107,FALSE)+VLOOKUP(A165,'2023_24 vs 2024_25 Detail'!A166:DO570,108,FALSE)+VLOOKUP(A165,'2023_24 vs 2024_25 Detail'!A166:DO570,109,FALSE)+VLOOKUP(A165,'2023_24 vs 2024_25 Detail'!A166:DO570,110,FALSE)+VLOOKUP(A165,'2023_24 vs 2024_25 Detail'!A166:DO570,111,FALSE)+VLOOKUP(A165,'2023_24 vs 2024_25 Detail'!A166:DO570,112,FALSE)+VLOOKUP(A165,'2023_24 vs 2024_25 Detail'!A166:DO570,113,FALSE)+VLOOKUP(A165,'2023_24 vs 2024_25 Detail'!A166:DO570,114,FALSE)+VLOOKUP(A165,'2023_24 vs 2024_25 Detail'!A166:DO570,115,FALSE)+VLOOKUP(A165,'2023_24 vs 2024_25 Detail'!A166:DO570,116,FALSE)+VLOOKUP(A165,'2023_24 vs 2024_25 Detail'!A166:DO570,117,FALSE)</f>
        <v>89792.186023136775</v>
      </c>
      <c r="J165" s="10">
        <f>VLOOKUP($A165,'2023_24 vs 2024_25 Detail'!$A$9:$DP$409,118,FALSE)</f>
        <v>-10182.384654436959</v>
      </c>
      <c r="K165" s="10">
        <f>VLOOKUP($A165,'2023_24 vs 2024_25 Detail'!$A$9:$DP$409,119,FALSE)</f>
        <v>-1664.6010227271909</v>
      </c>
      <c r="L165" s="11">
        <f t="shared" si="5"/>
        <v>25263.200345973019</v>
      </c>
    </row>
    <row r="166" spans="1:12" x14ac:dyDescent="0.35">
      <c r="A166" s="2" t="s">
        <v>495</v>
      </c>
      <c r="B166" s="2" t="s">
        <v>496</v>
      </c>
      <c r="C166" s="2" t="s">
        <v>1333</v>
      </c>
      <c r="D166" s="10">
        <f>VLOOKUP(A166,'2023_24 vs 2024_25 Detail'!$A$9:$DP$409,5,FALSE)</f>
        <v>276</v>
      </c>
      <c r="E166" s="10">
        <f>VLOOKUP(A166,MSAG!$A$2:$D$401,4,FALSE)</f>
        <v>51498</v>
      </c>
      <c r="F166" s="10">
        <f>VLOOKUP($A166,'2023_24 vs 2024_25 Detail'!$A$9:$DP$409,43,FALSE)</f>
        <v>1527236.5153710693</v>
      </c>
      <c r="G166" s="10">
        <f t="shared" si="4"/>
        <v>1578734.5153710693</v>
      </c>
      <c r="H166" s="10">
        <f>VLOOKUP($A166,'2023_24 vs 2024_25 Detail'!$A$9:$DP$409,82,FALSE)</f>
        <v>1612566.4598559274</v>
      </c>
      <c r="I166" s="10">
        <f>VLOOKUP(A166,'2023_24 vs 2024_25 Detail'!A167:DO571,84,FALSE)+VLOOKUP(A166,'2023_24 vs 2024_25 Detail'!A167:DO571,85,FALSE)+VLOOKUP(A166,'2023_24 vs 2024_25 Detail'!A167:DO571,86,FALSE)+VLOOKUP(A166,'2023_24 vs 2024_25 Detail'!A167:DO571,87,FALSE)+VLOOKUP(A166,'2023_24 vs 2024_25 Detail'!A167:DO571,88,FALSE)+VLOOKUP(A166,'2023_24 vs 2024_25 Detail'!A167:DO571,89,FALSE)+VLOOKUP(A166,'2023_24 vs 2024_25 Detail'!A167:DO571,90,FALSE)+VLOOKUP(A166,'2023_24 vs 2024_25 Detail'!A167:DO571,91,FALSE)+VLOOKUP(A166,'2023_24 vs 2024_25 Detail'!A167:DO571,92,FALSE)+VLOOKUP(A166,'2023_24 vs 2024_25 Detail'!A167:DO571,93,FALSE)+VLOOKUP(A166,'2023_24 vs 2024_25 Detail'!A167:DO571,94,FALSE)+VLOOKUP(A166,'2023_24 vs 2024_25 Detail'!A167:DO571,95,FALSE)+VLOOKUP(A166,'2023_24 vs 2024_25 Detail'!A167:DO571,96,FALSE)+VLOOKUP(A166,'2023_24 vs 2024_25 Detail'!A167:DO571,97,FALSE)+VLOOKUP(A166,'2023_24 vs 2024_25 Detail'!A167:DO571,98,FALSE)+VLOOKUP(A166,'2023_24 vs 2024_25 Detail'!A167:DO571,99,FALSE)+VLOOKUP(A166,'2023_24 vs 2024_25 Detail'!A167:DO571,100,FALSE)+VLOOKUP(A166,'2023_24 vs 2024_25 Detail'!A167:DO571,101,FALSE)+VLOOKUP(A166,'2023_24 vs 2024_25 Detail'!A167:DO571,102,FALSE)+VLOOKUP(A166,'2023_24 vs 2024_25 Detail'!A167:DO571,103,FALSE)+VLOOKUP(A166,'2023_24 vs 2024_25 Detail'!A167:DO571,104,FALSE)+VLOOKUP(A166,'2023_24 vs 2024_25 Detail'!A167:DO571,105,FALSE)+VLOOKUP(A166,'2023_24 vs 2024_25 Detail'!A167:DO571,106,FALSE)+VLOOKUP(A166,'2023_24 vs 2024_25 Detail'!A167:DO571,107,FALSE)+VLOOKUP(A166,'2023_24 vs 2024_25 Detail'!A167:DO571,108,FALSE)+VLOOKUP(A166,'2023_24 vs 2024_25 Detail'!A167:DO571,109,FALSE)+VLOOKUP(A166,'2023_24 vs 2024_25 Detail'!A167:DO571,110,FALSE)+VLOOKUP(A166,'2023_24 vs 2024_25 Detail'!A167:DO571,111,FALSE)+VLOOKUP(A166,'2023_24 vs 2024_25 Detail'!A167:DO571,112,FALSE)+VLOOKUP(A166,'2023_24 vs 2024_25 Detail'!A167:DO571,113,FALSE)+VLOOKUP(A166,'2023_24 vs 2024_25 Detail'!A167:DO571,114,FALSE)+VLOOKUP(A166,'2023_24 vs 2024_25 Detail'!A167:DO571,115,FALSE)+VLOOKUP(A166,'2023_24 vs 2024_25 Detail'!A167:DO571,116,FALSE)+VLOOKUP(A166,'2023_24 vs 2024_25 Detail'!A167:DO571,117,FALSE)</f>
        <v>85329.944484858075</v>
      </c>
      <c r="J166" s="10">
        <f>VLOOKUP($A166,'2023_24 vs 2024_25 Detail'!$A$9:$DP$409,118,FALSE)</f>
        <v>0</v>
      </c>
      <c r="K166" s="10">
        <f>VLOOKUP($A166,'2023_24 vs 2024_25 Detail'!$A$9:$DP$409,119,FALSE)</f>
        <v>0</v>
      </c>
      <c r="L166" s="11">
        <f t="shared" si="5"/>
        <v>33831.944484858075</v>
      </c>
    </row>
    <row r="167" spans="1:12" x14ac:dyDescent="0.35">
      <c r="A167" s="2" t="s">
        <v>498</v>
      </c>
      <c r="B167" s="2" t="s">
        <v>499</v>
      </c>
      <c r="C167" s="2" t="s">
        <v>1334</v>
      </c>
      <c r="D167" s="10">
        <f>VLOOKUP(A167,'2023_24 vs 2024_25 Detail'!$A$9:$DP$409,5,FALSE)</f>
        <v>271</v>
      </c>
      <c r="E167" s="10">
        <f>VLOOKUP(A167,MSAG!$A$2:$D$401,4,FALSE)</f>
        <v>49239</v>
      </c>
      <c r="F167" s="10">
        <f>VLOOKUP($A167,'2023_24 vs 2024_25 Detail'!$A$9:$DP$409,43,FALSE)</f>
        <v>1379727.7696741114</v>
      </c>
      <c r="G167" s="10">
        <f t="shared" si="4"/>
        <v>1428966.7696741114</v>
      </c>
      <c r="H167" s="10">
        <f>VLOOKUP($A167,'2023_24 vs 2024_25 Detail'!$A$9:$DP$409,82,FALSE)</f>
        <v>1541887.5789394982</v>
      </c>
      <c r="I167" s="10">
        <f>VLOOKUP(A167,'2023_24 vs 2024_25 Detail'!A168:DO572,84,FALSE)+VLOOKUP(A167,'2023_24 vs 2024_25 Detail'!A168:DO572,85,FALSE)+VLOOKUP(A167,'2023_24 vs 2024_25 Detail'!A168:DO572,86,FALSE)+VLOOKUP(A167,'2023_24 vs 2024_25 Detail'!A168:DO572,87,FALSE)+VLOOKUP(A167,'2023_24 vs 2024_25 Detail'!A168:DO572,88,FALSE)+VLOOKUP(A167,'2023_24 vs 2024_25 Detail'!A168:DO572,89,FALSE)+VLOOKUP(A167,'2023_24 vs 2024_25 Detail'!A168:DO572,90,FALSE)+VLOOKUP(A167,'2023_24 vs 2024_25 Detail'!A168:DO572,91,FALSE)+VLOOKUP(A167,'2023_24 vs 2024_25 Detail'!A168:DO572,92,FALSE)+VLOOKUP(A167,'2023_24 vs 2024_25 Detail'!A168:DO572,93,FALSE)+VLOOKUP(A167,'2023_24 vs 2024_25 Detail'!A168:DO572,94,FALSE)+VLOOKUP(A167,'2023_24 vs 2024_25 Detail'!A168:DO572,95,FALSE)+VLOOKUP(A167,'2023_24 vs 2024_25 Detail'!A168:DO572,96,FALSE)+VLOOKUP(A167,'2023_24 vs 2024_25 Detail'!A168:DO572,97,FALSE)+VLOOKUP(A167,'2023_24 vs 2024_25 Detail'!A168:DO572,98,FALSE)+VLOOKUP(A167,'2023_24 vs 2024_25 Detail'!A168:DO572,99,FALSE)+VLOOKUP(A167,'2023_24 vs 2024_25 Detail'!A168:DO572,100,FALSE)+VLOOKUP(A167,'2023_24 vs 2024_25 Detail'!A168:DO572,101,FALSE)+VLOOKUP(A167,'2023_24 vs 2024_25 Detail'!A168:DO572,102,FALSE)+VLOOKUP(A167,'2023_24 vs 2024_25 Detail'!A168:DO572,103,FALSE)+VLOOKUP(A167,'2023_24 vs 2024_25 Detail'!A168:DO572,104,FALSE)+VLOOKUP(A167,'2023_24 vs 2024_25 Detail'!A168:DO572,105,FALSE)+VLOOKUP(A167,'2023_24 vs 2024_25 Detail'!A168:DO572,106,FALSE)+VLOOKUP(A167,'2023_24 vs 2024_25 Detail'!A168:DO572,107,FALSE)+VLOOKUP(A167,'2023_24 vs 2024_25 Detail'!A168:DO572,108,FALSE)+VLOOKUP(A167,'2023_24 vs 2024_25 Detail'!A168:DO572,109,FALSE)+VLOOKUP(A167,'2023_24 vs 2024_25 Detail'!A168:DO572,110,FALSE)+VLOOKUP(A167,'2023_24 vs 2024_25 Detail'!A168:DO572,111,FALSE)+VLOOKUP(A167,'2023_24 vs 2024_25 Detail'!A168:DO572,112,FALSE)+VLOOKUP(A167,'2023_24 vs 2024_25 Detail'!A168:DO572,113,FALSE)+VLOOKUP(A167,'2023_24 vs 2024_25 Detail'!A168:DO572,114,FALSE)+VLOOKUP(A167,'2023_24 vs 2024_25 Detail'!A168:DO572,115,FALSE)+VLOOKUP(A167,'2023_24 vs 2024_25 Detail'!A168:DO572,116,FALSE)+VLOOKUP(A167,'2023_24 vs 2024_25 Detail'!A168:DO572,117,FALSE)</f>
        <v>82051.71700526902</v>
      </c>
      <c r="J167" s="10">
        <f>VLOOKUP($A167,'2023_24 vs 2024_25 Detail'!$A$9:$DP$409,118,FALSE)</f>
        <v>0</v>
      </c>
      <c r="K167" s="10">
        <f>VLOOKUP($A167,'2023_24 vs 2024_25 Detail'!$A$9:$DP$409,119,FALSE)</f>
        <v>80108.092260118152</v>
      </c>
      <c r="L167" s="11">
        <f t="shared" si="5"/>
        <v>112920.80926538678</v>
      </c>
    </row>
    <row r="168" spans="1:12" x14ac:dyDescent="0.35">
      <c r="A168" s="2" t="s">
        <v>501</v>
      </c>
      <c r="B168" s="2" t="s">
        <v>502</v>
      </c>
      <c r="C168" s="2" t="s">
        <v>503</v>
      </c>
      <c r="D168" s="10">
        <f>VLOOKUP(A168,'2023_24 vs 2024_25 Detail'!$A$9:$DP$409,5,FALSE)</f>
        <v>272</v>
      </c>
      <c r="E168" s="10">
        <f>VLOOKUP(A168,MSAG!$A$2:$D$401,4,FALSE)</f>
        <v>47694</v>
      </c>
      <c r="F168" s="10">
        <f>VLOOKUP($A168,'2023_24 vs 2024_25 Detail'!$A$9:$DP$409,43,FALSE)</f>
        <v>1374636.291936273</v>
      </c>
      <c r="G168" s="10">
        <f t="shared" si="4"/>
        <v>1422330.291936273</v>
      </c>
      <c r="H168" s="10">
        <f>VLOOKUP($A168,'2023_24 vs 2024_25 Detail'!$A$9:$DP$409,82,FALSE)</f>
        <v>1457354.2362145425</v>
      </c>
      <c r="I168" s="10">
        <f>VLOOKUP(A168,'2023_24 vs 2024_25 Detail'!A169:DO573,84,FALSE)+VLOOKUP(A168,'2023_24 vs 2024_25 Detail'!A169:DO573,85,FALSE)+VLOOKUP(A168,'2023_24 vs 2024_25 Detail'!A169:DO573,86,FALSE)+VLOOKUP(A168,'2023_24 vs 2024_25 Detail'!A169:DO573,87,FALSE)+VLOOKUP(A168,'2023_24 vs 2024_25 Detail'!A169:DO573,88,FALSE)+VLOOKUP(A168,'2023_24 vs 2024_25 Detail'!A169:DO573,89,FALSE)+VLOOKUP(A168,'2023_24 vs 2024_25 Detail'!A169:DO573,90,FALSE)+VLOOKUP(A168,'2023_24 vs 2024_25 Detail'!A169:DO573,91,FALSE)+VLOOKUP(A168,'2023_24 vs 2024_25 Detail'!A169:DO573,92,FALSE)+VLOOKUP(A168,'2023_24 vs 2024_25 Detail'!A169:DO573,93,FALSE)+VLOOKUP(A168,'2023_24 vs 2024_25 Detail'!A169:DO573,94,FALSE)+VLOOKUP(A168,'2023_24 vs 2024_25 Detail'!A169:DO573,95,FALSE)+VLOOKUP(A168,'2023_24 vs 2024_25 Detail'!A169:DO573,96,FALSE)+VLOOKUP(A168,'2023_24 vs 2024_25 Detail'!A169:DO573,97,FALSE)+VLOOKUP(A168,'2023_24 vs 2024_25 Detail'!A169:DO573,98,FALSE)+VLOOKUP(A168,'2023_24 vs 2024_25 Detail'!A169:DO573,99,FALSE)+VLOOKUP(A168,'2023_24 vs 2024_25 Detail'!A169:DO573,100,FALSE)+VLOOKUP(A168,'2023_24 vs 2024_25 Detail'!A169:DO573,101,FALSE)+VLOOKUP(A168,'2023_24 vs 2024_25 Detail'!A169:DO573,102,FALSE)+VLOOKUP(A168,'2023_24 vs 2024_25 Detail'!A169:DO573,103,FALSE)+VLOOKUP(A168,'2023_24 vs 2024_25 Detail'!A169:DO573,104,FALSE)+VLOOKUP(A168,'2023_24 vs 2024_25 Detail'!A169:DO573,105,FALSE)+VLOOKUP(A168,'2023_24 vs 2024_25 Detail'!A169:DO573,106,FALSE)+VLOOKUP(A168,'2023_24 vs 2024_25 Detail'!A169:DO573,107,FALSE)+VLOOKUP(A168,'2023_24 vs 2024_25 Detail'!A169:DO573,108,FALSE)+VLOOKUP(A168,'2023_24 vs 2024_25 Detail'!A169:DO573,109,FALSE)+VLOOKUP(A168,'2023_24 vs 2024_25 Detail'!A169:DO573,110,FALSE)+VLOOKUP(A168,'2023_24 vs 2024_25 Detail'!A169:DO573,111,FALSE)+VLOOKUP(A168,'2023_24 vs 2024_25 Detail'!A169:DO573,112,FALSE)+VLOOKUP(A168,'2023_24 vs 2024_25 Detail'!A169:DO573,113,FALSE)+VLOOKUP(A168,'2023_24 vs 2024_25 Detail'!A169:DO573,114,FALSE)+VLOOKUP(A168,'2023_24 vs 2024_25 Detail'!A169:DO573,115,FALSE)+VLOOKUP(A168,'2023_24 vs 2024_25 Detail'!A169:DO573,116,FALSE)+VLOOKUP(A168,'2023_24 vs 2024_25 Detail'!A169:DO573,117,FALSE)</f>
        <v>79678.250514296669</v>
      </c>
      <c r="J168" s="10">
        <f>VLOOKUP($A168,'2023_24 vs 2024_25 Detail'!$A$9:$DP$409,118,FALSE)</f>
        <v>0</v>
      </c>
      <c r="K168" s="10">
        <f>VLOOKUP($A168,'2023_24 vs 2024_25 Detail'!$A$9:$DP$409,119,FALSE)</f>
        <v>3039.6937639726134</v>
      </c>
      <c r="L168" s="11">
        <f t="shared" si="5"/>
        <v>35023.944278269541</v>
      </c>
    </row>
    <row r="169" spans="1:12" x14ac:dyDescent="0.35">
      <c r="A169" s="2" t="s">
        <v>504</v>
      </c>
      <c r="B169" s="2" t="s">
        <v>505</v>
      </c>
      <c r="C169" s="2" t="s">
        <v>1335</v>
      </c>
      <c r="D169" s="10">
        <f>VLOOKUP(A169,'2023_24 vs 2024_25 Detail'!$A$9:$DP$409,5,FALSE)</f>
        <v>417</v>
      </c>
      <c r="E169" s="10">
        <f>VLOOKUP(A169,MSAG!$A$2:$D$401,4,FALSE)</f>
        <v>58397</v>
      </c>
      <c r="F169" s="10">
        <f>VLOOKUP($A169,'2023_24 vs 2024_25 Detail'!$A$9:$DP$409,43,FALSE)</f>
        <v>1843090.44</v>
      </c>
      <c r="G169" s="10">
        <f t="shared" si="4"/>
        <v>1901487.44</v>
      </c>
      <c r="H169" s="10">
        <f>VLOOKUP($A169,'2023_24 vs 2024_25 Detail'!$A$9:$DP$409,82,FALSE)</f>
        <v>1930284.9675078699</v>
      </c>
      <c r="I169" s="10">
        <f>VLOOKUP(A169,'2023_24 vs 2024_25 Detail'!A170:DO574,84,FALSE)+VLOOKUP(A169,'2023_24 vs 2024_25 Detail'!A170:DO574,85,FALSE)+VLOOKUP(A169,'2023_24 vs 2024_25 Detail'!A170:DO574,86,FALSE)+VLOOKUP(A169,'2023_24 vs 2024_25 Detail'!A170:DO574,87,FALSE)+VLOOKUP(A169,'2023_24 vs 2024_25 Detail'!A170:DO574,88,FALSE)+VLOOKUP(A169,'2023_24 vs 2024_25 Detail'!A170:DO574,89,FALSE)+VLOOKUP(A169,'2023_24 vs 2024_25 Detail'!A170:DO574,90,FALSE)+VLOOKUP(A169,'2023_24 vs 2024_25 Detail'!A170:DO574,91,FALSE)+VLOOKUP(A169,'2023_24 vs 2024_25 Detail'!A170:DO574,92,FALSE)+VLOOKUP(A169,'2023_24 vs 2024_25 Detail'!A170:DO574,93,FALSE)+VLOOKUP(A169,'2023_24 vs 2024_25 Detail'!A170:DO574,94,FALSE)+VLOOKUP(A169,'2023_24 vs 2024_25 Detail'!A170:DO574,95,FALSE)+VLOOKUP(A169,'2023_24 vs 2024_25 Detail'!A170:DO574,96,FALSE)+VLOOKUP(A169,'2023_24 vs 2024_25 Detail'!A170:DO574,97,FALSE)+VLOOKUP(A169,'2023_24 vs 2024_25 Detail'!A170:DO574,98,FALSE)+VLOOKUP(A169,'2023_24 vs 2024_25 Detail'!A170:DO574,99,FALSE)+VLOOKUP(A169,'2023_24 vs 2024_25 Detail'!A170:DO574,100,FALSE)+VLOOKUP(A169,'2023_24 vs 2024_25 Detail'!A170:DO574,101,FALSE)+VLOOKUP(A169,'2023_24 vs 2024_25 Detail'!A170:DO574,102,FALSE)+VLOOKUP(A169,'2023_24 vs 2024_25 Detail'!A170:DO574,103,FALSE)+VLOOKUP(A169,'2023_24 vs 2024_25 Detail'!A170:DO574,104,FALSE)+VLOOKUP(A169,'2023_24 vs 2024_25 Detail'!A170:DO574,105,FALSE)+VLOOKUP(A169,'2023_24 vs 2024_25 Detail'!A170:DO574,106,FALSE)+VLOOKUP(A169,'2023_24 vs 2024_25 Detail'!A170:DO574,107,FALSE)+VLOOKUP(A169,'2023_24 vs 2024_25 Detail'!A170:DO574,108,FALSE)+VLOOKUP(A169,'2023_24 vs 2024_25 Detail'!A170:DO574,109,FALSE)+VLOOKUP(A169,'2023_24 vs 2024_25 Detail'!A170:DO574,110,FALSE)+VLOOKUP(A169,'2023_24 vs 2024_25 Detail'!A170:DO574,111,FALSE)+VLOOKUP(A169,'2023_24 vs 2024_25 Detail'!A170:DO574,112,FALSE)+VLOOKUP(A169,'2023_24 vs 2024_25 Detail'!A170:DO574,113,FALSE)+VLOOKUP(A169,'2023_24 vs 2024_25 Detail'!A170:DO574,114,FALSE)+VLOOKUP(A169,'2023_24 vs 2024_25 Detail'!A170:DO574,115,FALSE)+VLOOKUP(A169,'2023_24 vs 2024_25 Detail'!A170:DO574,116,FALSE)+VLOOKUP(A169,'2023_24 vs 2024_25 Detail'!A170:DO574,117,FALSE)</f>
        <v>103003.89476342573</v>
      </c>
      <c r="J169" s="10">
        <f>VLOOKUP($A169,'2023_24 vs 2024_25 Detail'!$A$9:$DP$409,118,FALSE)</f>
        <v>-15809.367255555466</v>
      </c>
      <c r="K169" s="10">
        <f>VLOOKUP($A169,'2023_24 vs 2024_25 Detail'!$A$9:$DP$409,119,FALSE)</f>
        <v>0</v>
      </c>
      <c r="L169" s="11">
        <f t="shared" si="5"/>
        <v>28797.527507869992</v>
      </c>
    </row>
    <row r="170" spans="1:12" x14ac:dyDescent="0.35">
      <c r="A170" s="2" t="s">
        <v>507</v>
      </c>
      <c r="B170" s="2" t="s">
        <v>508</v>
      </c>
      <c r="C170" s="2" t="s">
        <v>1336</v>
      </c>
      <c r="D170" s="10">
        <f>VLOOKUP(A170,'2023_24 vs 2024_25 Detail'!$A$9:$DP$409,5,FALSE)</f>
        <v>194</v>
      </c>
      <c r="E170" s="10">
        <f>VLOOKUP(A170,MSAG!$A$2:$D$401,4,FALSE)</f>
        <v>36020</v>
      </c>
      <c r="F170" s="10">
        <f>VLOOKUP($A170,'2023_24 vs 2024_25 Detail'!$A$9:$DP$409,43,FALSE)</f>
        <v>1082595.8496875558</v>
      </c>
      <c r="G170" s="10">
        <f t="shared" si="4"/>
        <v>1118615.8496875558</v>
      </c>
      <c r="H170" s="10">
        <f>VLOOKUP($A170,'2023_24 vs 2024_25 Detail'!$A$9:$DP$409,82,FALSE)</f>
        <v>1145013.7101044627</v>
      </c>
      <c r="I170" s="10">
        <f>VLOOKUP(A170,'2023_24 vs 2024_25 Detail'!A171:DO575,84,FALSE)+VLOOKUP(A170,'2023_24 vs 2024_25 Detail'!A171:DO575,85,FALSE)+VLOOKUP(A170,'2023_24 vs 2024_25 Detail'!A171:DO575,86,FALSE)+VLOOKUP(A170,'2023_24 vs 2024_25 Detail'!A171:DO575,87,FALSE)+VLOOKUP(A170,'2023_24 vs 2024_25 Detail'!A171:DO575,88,FALSE)+VLOOKUP(A170,'2023_24 vs 2024_25 Detail'!A171:DO575,89,FALSE)+VLOOKUP(A170,'2023_24 vs 2024_25 Detail'!A171:DO575,90,FALSE)+VLOOKUP(A170,'2023_24 vs 2024_25 Detail'!A171:DO575,91,FALSE)+VLOOKUP(A170,'2023_24 vs 2024_25 Detail'!A171:DO575,92,FALSE)+VLOOKUP(A170,'2023_24 vs 2024_25 Detail'!A171:DO575,93,FALSE)+VLOOKUP(A170,'2023_24 vs 2024_25 Detail'!A171:DO575,94,FALSE)+VLOOKUP(A170,'2023_24 vs 2024_25 Detail'!A171:DO575,95,FALSE)+VLOOKUP(A170,'2023_24 vs 2024_25 Detail'!A171:DO575,96,FALSE)+VLOOKUP(A170,'2023_24 vs 2024_25 Detail'!A171:DO575,97,FALSE)+VLOOKUP(A170,'2023_24 vs 2024_25 Detail'!A171:DO575,98,FALSE)+VLOOKUP(A170,'2023_24 vs 2024_25 Detail'!A171:DO575,99,FALSE)+VLOOKUP(A170,'2023_24 vs 2024_25 Detail'!A171:DO575,100,FALSE)+VLOOKUP(A170,'2023_24 vs 2024_25 Detail'!A171:DO575,101,FALSE)+VLOOKUP(A170,'2023_24 vs 2024_25 Detail'!A171:DO575,102,FALSE)+VLOOKUP(A170,'2023_24 vs 2024_25 Detail'!A171:DO575,103,FALSE)+VLOOKUP(A170,'2023_24 vs 2024_25 Detail'!A171:DO575,104,FALSE)+VLOOKUP(A170,'2023_24 vs 2024_25 Detail'!A171:DO575,105,FALSE)+VLOOKUP(A170,'2023_24 vs 2024_25 Detail'!A171:DO575,106,FALSE)+VLOOKUP(A170,'2023_24 vs 2024_25 Detail'!A171:DO575,107,FALSE)+VLOOKUP(A170,'2023_24 vs 2024_25 Detail'!A171:DO575,108,FALSE)+VLOOKUP(A170,'2023_24 vs 2024_25 Detail'!A171:DO575,109,FALSE)+VLOOKUP(A170,'2023_24 vs 2024_25 Detail'!A171:DO575,110,FALSE)+VLOOKUP(A170,'2023_24 vs 2024_25 Detail'!A171:DO575,111,FALSE)+VLOOKUP(A170,'2023_24 vs 2024_25 Detail'!A171:DO575,112,FALSE)+VLOOKUP(A170,'2023_24 vs 2024_25 Detail'!A171:DO575,113,FALSE)+VLOOKUP(A170,'2023_24 vs 2024_25 Detail'!A171:DO575,114,FALSE)+VLOOKUP(A170,'2023_24 vs 2024_25 Detail'!A171:DO575,115,FALSE)+VLOOKUP(A170,'2023_24 vs 2024_25 Detail'!A171:DO575,116,FALSE)+VLOOKUP(A170,'2023_24 vs 2024_25 Detail'!A171:DO575,117,FALSE)</f>
        <v>60030.227124070392</v>
      </c>
      <c r="J170" s="10">
        <f>VLOOKUP($A170,'2023_24 vs 2024_25 Detail'!$A$9:$DP$409,118,FALSE)</f>
        <v>0</v>
      </c>
      <c r="K170" s="10">
        <f>VLOOKUP($A170,'2023_24 vs 2024_25 Detail'!$A$9:$DP$409,119,FALSE)</f>
        <v>2387.6332928360739</v>
      </c>
      <c r="L170" s="11">
        <f t="shared" si="5"/>
        <v>26397.860416906886</v>
      </c>
    </row>
    <row r="171" spans="1:12" x14ac:dyDescent="0.35">
      <c r="A171" s="2" t="s">
        <v>510</v>
      </c>
      <c r="B171" s="2" t="s">
        <v>511</v>
      </c>
      <c r="C171" s="2" t="s">
        <v>1337</v>
      </c>
      <c r="D171" s="10">
        <f>VLOOKUP(A171,'2023_24 vs 2024_25 Detail'!$A$9:$DP$409,5,FALSE)</f>
        <v>364</v>
      </c>
      <c r="E171" s="10">
        <f>VLOOKUP(A171,MSAG!$A$2:$D$401,4,FALSE)</f>
        <v>57810</v>
      </c>
      <c r="F171" s="10">
        <f>VLOOKUP($A171,'2023_24 vs 2024_25 Detail'!$A$9:$DP$409,43,FALSE)</f>
        <v>1742875.7650997443</v>
      </c>
      <c r="G171" s="10">
        <f t="shared" si="4"/>
        <v>1800685.7650997443</v>
      </c>
      <c r="H171" s="10">
        <f>VLOOKUP($A171,'2023_24 vs 2024_25 Detail'!$A$9:$DP$409,82,FALSE)</f>
        <v>1855519.8797852912</v>
      </c>
      <c r="I171" s="10">
        <f>VLOOKUP(A171,'2023_24 vs 2024_25 Detail'!A172:DO576,84,FALSE)+VLOOKUP(A171,'2023_24 vs 2024_25 Detail'!A172:DO576,85,FALSE)+VLOOKUP(A171,'2023_24 vs 2024_25 Detail'!A172:DO576,86,FALSE)+VLOOKUP(A171,'2023_24 vs 2024_25 Detail'!A172:DO576,87,FALSE)+VLOOKUP(A171,'2023_24 vs 2024_25 Detail'!A172:DO576,88,FALSE)+VLOOKUP(A171,'2023_24 vs 2024_25 Detail'!A172:DO576,89,FALSE)+VLOOKUP(A171,'2023_24 vs 2024_25 Detail'!A172:DO576,90,FALSE)+VLOOKUP(A171,'2023_24 vs 2024_25 Detail'!A172:DO576,91,FALSE)+VLOOKUP(A171,'2023_24 vs 2024_25 Detail'!A172:DO576,92,FALSE)+VLOOKUP(A171,'2023_24 vs 2024_25 Detail'!A172:DO576,93,FALSE)+VLOOKUP(A171,'2023_24 vs 2024_25 Detail'!A172:DO576,94,FALSE)+VLOOKUP(A171,'2023_24 vs 2024_25 Detail'!A172:DO576,95,FALSE)+VLOOKUP(A171,'2023_24 vs 2024_25 Detail'!A172:DO576,96,FALSE)+VLOOKUP(A171,'2023_24 vs 2024_25 Detail'!A172:DO576,97,FALSE)+VLOOKUP(A171,'2023_24 vs 2024_25 Detail'!A172:DO576,98,FALSE)+VLOOKUP(A171,'2023_24 vs 2024_25 Detail'!A172:DO576,99,FALSE)+VLOOKUP(A171,'2023_24 vs 2024_25 Detail'!A172:DO576,100,FALSE)+VLOOKUP(A171,'2023_24 vs 2024_25 Detail'!A172:DO576,101,FALSE)+VLOOKUP(A171,'2023_24 vs 2024_25 Detail'!A172:DO576,102,FALSE)+VLOOKUP(A171,'2023_24 vs 2024_25 Detail'!A172:DO576,103,FALSE)+VLOOKUP(A171,'2023_24 vs 2024_25 Detail'!A172:DO576,104,FALSE)+VLOOKUP(A171,'2023_24 vs 2024_25 Detail'!A172:DO576,105,FALSE)+VLOOKUP(A171,'2023_24 vs 2024_25 Detail'!A172:DO576,106,FALSE)+VLOOKUP(A171,'2023_24 vs 2024_25 Detail'!A172:DO576,107,FALSE)+VLOOKUP(A171,'2023_24 vs 2024_25 Detail'!A172:DO576,108,FALSE)+VLOOKUP(A171,'2023_24 vs 2024_25 Detail'!A172:DO576,109,FALSE)+VLOOKUP(A171,'2023_24 vs 2024_25 Detail'!A172:DO576,110,FALSE)+VLOOKUP(A171,'2023_24 vs 2024_25 Detail'!A172:DO576,111,FALSE)+VLOOKUP(A171,'2023_24 vs 2024_25 Detail'!A172:DO576,112,FALSE)+VLOOKUP(A171,'2023_24 vs 2024_25 Detail'!A172:DO576,113,FALSE)+VLOOKUP(A171,'2023_24 vs 2024_25 Detail'!A172:DO576,114,FALSE)+VLOOKUP(A171,'2023_24 vs 2024_25 Detail'!A172:DO576,115,FALSE)+VLOOKUP(A171,'2023_24 vs 2024_25 Detail'!A172:DO576,116,FALSE)+VLOOKUP(A171,'2023_24 vs 2024_25 Detail'!A172:DO576,117,FALSE)</f>
        <v>99246.557748458406</v>
      </c>
      <c r="J171" s="10">
        <f>VLOOKUP($A171,'2023_24 vs 2024_25 Detail'!$A$9:$DP$409,118,FALSE)</f>
        <v>0</v>
      </c>
      <c r="K171" s="10">
        <f>VLOOKUP($A171,'2023_24 vs 2024_25 Detail'!$A$9:$DP$409,119,FALSE)</f>
        <v>13397.556937088353</v>
      </c>
      <c r="L171" s="11">
        <f t="shared" si="5"/>
        <v>54834.11468554684</v>
      </c>
    </row>
    <row r="172" spans="1:12" x14ac:dyDescent="0.35">
      <c r="A172" s="2" t="s">
        <v>513</v>
      </c>
      <c r="B172" s="2" t="s">
        <v>514</v>
      </c>
      <c r="C172" s="2" t="s">
        <v>515</v>
      </c>
      <c r="D172" s="10">
        <f>VLOOKUP(A172,'2023_24 vs 2024_25 Detail'!$A$9:$DP$409,5,FALSE)</f>
        <v>90</v>
      </c>
      <c r="E172" s="10">
        <f>VLOOKUP(A172,MSAG!$A$2:$D$401,4,FALSE)</f>
        <v>16884</v>
      </c>
      <c r="F172" s="10">
        <f>VLOOKUP($A172,'2023_24 vs 2024_25 Detail'!$A$9:$DP$409,43,FALSE)</f>
        <v>521135.53102870332</v>
      </c>
      <c r="G172" s="10">
        <f t="shared" si="4"/>
        <v>538019.53102870332</v>
      </c>
      <c r="H172" s="10">
        <f>VLOOKUP($A172,'2023_24 vs 2024_25 Detail'!$A$9:$DP$409,82,FALSE)</f>
        <v>565714.00091207412</v>
      </c>
      <c r="I172" s="10">
        <f>VLOOKUP(A172,'2023_24 vs 2024_25 Detail'!A173:DO577,84,FALSE)+VLOOKUP(A172,'2023_24 vs 2024_25 Detail'!A173:DO577,85,FALSE)+VLOOKUP(A172,'2023_24 vs 2024_25 Detail'!A173:DO577,86,FALSE)+VLOOKUP(A172,'2023_24 vs 2024_25 Detail'!A173:DO577,87,FALSE)+VLOOKUP(A172,'2023_24 vs 2024_25 Detail'!A173:DO577,88,FALSE)+VLOOKUP(A172,'2023_24 vs 2024_25 Detail'!A173:DO577,89,FALSE)+VLOOKUP(A172,'2023_24 vs 2024_25 Detail'!A173:DO577,90,FALSE)+VLOOKUP(A172,'2023_24 vs 2024_25 Detail'!A173:DO577,91,FALSE)+VLOOKUP(A172,'2023_24 vs 2024_25 Detail'!A173:DO577,92,FALSE)+VLOOKUP(A172,'2023_24 vs 2024_25 Detail'!A173:DO577,93,FALSE)+VLOOKUP(A172,'2023_24 vs 2024_25 Detail'!A173:DO577,94,FALSE)+VLOOKUP(A172,'2023_24 vs 2024_25 Detail'!A173:DO577,95,FALSE)+VLOOKUP(A172,'2023_24 vs 2024_25 Detail'!A173:DO577,96,FALSE)+VLOOKUP(A172,'2023_24 vs 2024_25 Detail'!A173:DO577,97,FALSE)+VLOOKUP(A172,'2023_24 vs 2024_25 Detail'!A173:DO577,98,FALSE)+VLOOKUP(A172,'2023_24 vs 2024_25 Detail'!A173:DO577,99,FALSE)+VLOOKUP(A172,'2023_24 vs 2024_25 Detail'!A173:DO577,100,FALSE)+VLOOKUP(A172,'2023_24 vs 2024_25 Detail'!A173:DO577,101,FALSE)+VLOOKUP(A172,'2023_24 vs 2024_25 Detail'!A173:DO577,102,FALSE)+VLOOKUP(A172,'2023_24 vs 2024_25 Detail'!A173:DO577,103,FALSE)+VLOOKUP(A172,'2023_24 vs 2024_25 Detail'!A173:DO577,104,FALSE)+VLOOKUP(A172,'2023_24 vs 2024_25 Detail'!A173:DO577,105,FALSE)+VLOOKUP(A172,'2023_24 vs 2024_25 Detail'!A173:DO577,106,FALSE)+VLOOKUP(A172,'2023_24 vs 2024_25 Detail'!A173:DO577,107,FALSE)+VLOOKUP(A172,'2023_24 vs 2024_25 Detail'!A173:DO577,108,FALSE)+VLOOKUP(A172,'2023_24 vs 2024_25 Detail'!A173:DO577,109,FALSE)+VLOOKUP(A172,'2023_24 vs 2024_25 Detail'!A173:DO577,110,FALSE)+VLOOKUP(A172,'2023_24 vs 2024_25 Detail'!A173:DO577,111,FALSE)+VLOOKUP(A172,'2023_24 vs 2024_25 Detail'!A173:DO577,112,FALSE)+VLOOKUP(A172,'2023_24 vs 2024_25 Detail'!A173:DO577,113,FALSE)+VLOOKUP(A172,'2023_24 vs 2024_25 Detail'!A173:DO577,114,FALSE)+VLOOKUP(A172,'2023_24 vs 2024_25 Detail'!A173:DO577,115,FALSE)+VLOOKUP(A172,'2023_24 vs 2024_25 Detail'!A173:DO577,116,FALSE)+VLOOKUP(A172,'2023_24 vs 2024_25 Detail'!A173:DO577,117,FALSE)</f>
        <v>28543.779101174761</v>
      </c>
      <c r="J172" s="10">
        <f>VLOOKUP($A172,'2023_24 vs 2024_25 Detail'!$A$9:$DP$409,118,FALSE)</f>
        <v>0</v>
      </c>
      <c r="K172" s="10">
        <f>VLOOKUP($A172,'2023_24 vs 2024_25 Detail'!$A$9:$DP$409,119,FALSE)</f>
        <v>16034.690782196138</v>
      </c>
      <c r="L172" s="11">
        <f t="shared" si="5"/>
        <v>27694.469883370795</v>
      </c>
    </row>
    <row r="173" spans="1:12" x14ac:dyDescent="0.35">
      <c r="A173" s="2" t="s">
        <v>516</v>
      </c>
      <c r="B173" s="2" t="s">
        <v>517</v>
      </c>
      <c r="C173" s="2" t="s">
        <v>518</v>
      </c>
      <c r="D173" s="10">
        <f>VLOOKUP(A173,'2023_24 vs 2024_25 Detail'!$A$9:$DP$409,5,FALSE)</f>
        <v>198</v>
      </c>
      <c r="E173" s="10">
        <f>VLOOKUP(A173,MSAG!$A$2:$D$401,4,FALSE)</f>
        <v>30776</v>
      </c>
      <c r="F173" s="10">
        <f>VLOOKUP($A173,'2023_24 vs 2024_25 Detail'!$A$9:$DP$409,43,FALSE)</f>
        <v>879998.51199999999</v>
      </c>
      <c r="G173" s="10">
        <f t="shared" si="4"/>
        <v>910774.51199999999</v>
      </c>
      <c r="H173" s="10">
        <f>VLOOKUP($A173,'2023_24 vs 2024_25 Detail'!$A$9:$DP$409,82,FALSE)</f>
        <v>927137.05065822625</v>
      </c>
      <c r="I173" s="10">
        <f>VLOOKUP(A173,'2023_24 vs 2024_25 Detail'!A174:DO578,84,FALSE)+VLOOKUP(A173,'2023_24 vs 2024_25 Detail'!A174:DO578,85,FALSE)+VLOOKUP(A173,'2023_24 vs 2024_25 Detail'!A174:DO578,86,FALSE)+VLOOKUP(A173,'2023_24 vs 2024_25 Detail'!A174:DO578,87,FALSE)+VLOOKUP(A173,'2023_24 vs 2024_25 Detail'!A174:DO578,88,FALSE)+VLOOKUP(A173,'2023_24 vs 2024_25 Detail'!A174:DO578,89,FALSE)+VLOOKUP(A173,'2023_24 vs 2024_25 Detail'!A174:DO578,90,FALSE)+VLOOKUP(A173,'2023_24 vs 2024_25 Detail'!A174:DO578,91,FALSE)+VLOOKUP(A173,'2023_24 vs 2024_25 Detail'!A174:DO578,92,FALSE)+VLOOKUP(A173,'2023_24 vs 2024_25 Detail'!A174:DO578,93,FALSE)+VLOOKUP(A173,'2023_24 vs 2024_25 Detail'!A174:DO578,94,FALSE)+VLOOKUP(A173,'2023_24 vs 2024_25 Detail'!A174:DO578,95,FALSE)+VLOOKUP(A173,'2023_24 vs 2024_25 Detail'!A174:DO578,96,FALSE)+VLOOKUP(A173,'2023_24 vs 2024_25 Detail'!A174:DO578,97,FALSE)+VLOOKUP(A173,'2023_24 vs 2024_25 Detail'!A174:DO578,98,FALSE)+VLOOKUP(A173,'2023_24 vs 2024_25 Detail'!A174:DO578,99,FALSE)+VLOOKUP(A173,'2023_24 vs 2024_25 Detail'!A174:DO578,100,FALSE)+VLOOKUP(A173,'2023_24 vs 2024_25 Detail'!A174:DO578,101,FALSE)+VLOOKUP(A173,'2023_24 vs 2024_25 Detail'!A174:DO578,102,FALSE)+VLOOKUP(A173,'2023_24 vs 2024_25 Detail'!A174:DO578,103,FALSE)+VLOOKUP(A173,'2023_24 vs 2024_25 Detail'!A174:DO578,104,FALSE)+VLOOKUP(A173,'2023_24 vs 2024_25 Detail'!A174:DO578,105,FALSE)+VLOOKUP(A173,'2023_24 vs 2024_25 Detail'!A174:DO578,106,FALSE)+VLOOKUP(A173,'2023_24 vs 2024_25 Detail'!A174:DO578,107,FALSE)+VLOOKUP(A173,'2023_24 vs 2024_25 Detail'!A174:DO578,108,FALSE)+VLOOKUP(A173,'2023_24 vs 2024_25 Detail'!A174:DO578,109,FALSE)+VLOOKUP(A173,'2023_24 vs 2024_25 Detail'!A174:DO578,110,FALSE)+VLOOKUP(A173,'2023_24 vs 2024_25 Detail'!A174:DO578,111,FALSE)+VLOOKUP(A173,'2023_24 vs 2024_25 Detail'!A174:DO578,112,FALSE)+VLOOKUP(A173,'2023_24 vs 2024_25 Detail'!A174:DO578,113,FALSE)+VLOOKUP(A173,'2023_24 vs 2024_25 Detail'!A174:DO578,114,FALSE)+VLOOKUP(A173,'2023_24 vs 2024_25 Detail'!A174:DO578,115,FALSE)+VLOOKUP(A173,'2023_24 vs 2024_25 Detail'!A174:DO578,116,FALSE)+VLOOKUP(A173,'2023_24 vs 2024_25 Detail'!A174:DO578,117,FALSE)</f>
        <v>51992.406921699396</v>
      </c>
      <c r="J173" s="10">
        <f>VLOOKUP($A173,'2023_24 vs 2024_25 Detail'!$A$9:$DP$409,118,FALSE)</f>
        <v>-4853.8682634730358</v>
      </c>
      <c r="K173" s="10">
        <f>VLOOKUP($A173,'2023_24 vs 2024_25 Detail'!$A$9:$DP$409,119,FALSE)</f>
        <v>0</v>
      </c>
      <c r="L173" s="11">
        <f t="shared" si="5"/>
        <v>16362.538658226258</v>
      </c>
    </row>
    <row r="174" spans="1:12" x14ac:dyDescent="0.35">
      <c r="A174" s="2" t="s">
        <v>519</v>
      </c>
      <c r="B174" s="2" t="s">
        <v>520</v>
      </c>
      <c r="C174" s="2" t="s">
        <v>521</v>
      </c>
      <c r="D174" s="10">
        <f>VLOOKUP(A174,'2023_24 vs 2024_25 Detail'!$A$9:$DP$409,5,FALSE)</f>
        <v>117</v>
      </c>
      <c r="E174" s="10">
        <f>VLOOKUP(A174,MSAG!$A$2:$D$401,4,FALSE)</f>
        <v>19889</v>
      </c>
      <c r="F174" s="10">
        <f>VLOOKUP($A174,'2023_24 vs 2024_25 Detail'!$A$9:$DP$409,43,FALSE)</f>
        <v>588621.99957834801</v>
      </c>
      <c r="G174" s="10">
        <f t="shared" si="4"/>
        <v>608510.99957834801</v>
      </c>
      <c r="H174" s="10">
        <f>VLOOKUP($A174,'2023_24 vs 2024_25 Detail'!$A$9:$DP$409,82,FALSE)</f>
        <v>630362.44307149062</v>
      </c>
      <c r="I174" s="10">
        <f>VLOOKUP(A174,'2023_24 vs 2024_25 Detail'!A175:DO579,84,FALSE)+VLOOKUP(A174,'2023_24 vs 2024_25 Detail'!A175:DO579,85,FALSE)+VLOOKUP(A174,'2023_24 vs 2024_25 Detail'!A175:DO579,86,FALSE)+VLOOKUP(A174,'2023_24 vs 2024_25 Detail'!A175:DO579,87,FALSE)+VLOOKUP(A174,'2023_24 vs 2024_25 Detail'!A175:DO579,88,FALSE)+VLOOKUP(A174,'2023_24 vs 2024_25 Detail'!A175:DO579,89,FALSE)+VLOOKUP(A174,'2023_24 vs 2024_25 Detail'!A175:DO579,90,FALSE)+VLOOKUP(A174,'2023_24 vs 2024_25 Detail'!A175:DO579,91,FALSE)+VLOOKUP(A174,'2023_24 vs 2024_25 Detail'!A175:DO579,92,FALSE)+VLOOKUP(A174,'2023_24 vs 2024_25 Detail'!A175:DO579,93,FALSE)+VLOOKUP(A174,'2023_24 vs 2024_25 Detail'!A175:DO579,94,FALSE)+VLOOKUP(A174,'2023_24 vs 2024_25 Detail'!A175:DO579,95,FALSE)+VLOOKUP(A174,'2023_24 vs 2024_25 Detail'!A175:DO579,96,FALSE)+VLOOKUP(A174,'2023_24 vs 2024_25 Detail'!A175:DO579,97,FALSE)+VLOOKUP(A174,'2023_24 vs 2024_25 Detail'!A175:DO579,98,FALSE)+VLOOKUP(A174,'2023_24 vs 2024_25 Detail'!A175:DO579,99,FALSE)+VLOOKUP(A174,'2023_24 vs 2024_25 Detail'!A175:DO579,100,FALSE)+VLOOKUP(A174,'2023_24 vs 2024_25 Detail'!A175:DO579,101,FALSE)+VLOOKUP(A174,'2023_24 vs 2024_25 Detail'!A175:DO579,102,FALSE)+VLOOKUP(A174,'2023_24 vs 2024_25 Detail'!A175:DO579,103,FALSE)+VLOOKUP(A174,'2023_24 vs 2024_25 Detail'!A175:DO579,104,FALSE)+VLOOKUP(A174,'2023_24 vs 2024_25 Detail'!A175:DO579,105,FALSE)+VLOOKUP(A174,'2023_24 vs 2024_25 Detail'!A175:DO579,106,FALSE)+VLOOKUP(A174,'2023_24 vs 2024_25 Detail'!A175:DO579,107,FALSE)+VLOOKUP(A174,'2023_24 vs 2024_25 Detail'!A175:DO579,108,FALSE)+VLOOKUP(A174,'2023_24 vs 2024_25 Detail'!A175:DO579,109,FALSE)+VLOOKUP(A174,'2023_24 vs 2024_25 Detail'!A175:DO579,110,FALSE)+VLOOKUP(A174,'2023_24 vs 2024_25 Detail'!A175:DO579,111,FALSE)+VLOOKUP(A174,'2023_24 vs 2024_25 Detail'!A175:DO579,112,FALSE)+VLOOKUP(A174,'2023_24 vs 2024_25 Detail'!A175:DO579,113,FALSE)+VLOOKUP(A174,'2023_24 vs 2024_25 Detail'!A175:DO579,114,FALSE)+VLOOKUP(A174,'2023_24 vs 2024_25 Detail'!A175:DO579,115,FALSE)+VLOOKUP(A174,'2023_24 vs 2024_25 Detail'!A175:DO579,116,FALSE)+VLOOKUP(A174,'2023_24 vs 2024_25 Detail'!A175:DO579,117,FALSE)</f>
        <v>33425.790130314163</v>
      </c>
      <c r="J174" s="10">
        <f>VLOOKUP($A174,'2023_24 vs 2024_25 Detail'!$A$9:$DP$409,118,FALSE)</f>
        <v>0</v>
      </c>
      <c r="K174" s="10">
        <f>VLOOKUP($A174,'2023_24 vs 2024_25 Detail'!$A$9:$DP$409,119,FALSE)</f>
        <v>8314.6533628284687</v>
      </c>
      <c r="L174" s="11">
        <f t="shared" si="5"/>
        <v>21851.443493142608</v>
      </c>
    </row>
    <row r="175" spans="1:12" x14ac:dyDescent="0.35">
      <c r="A175" s="2" t="s">
        <v>522</v>
      </c>
      <c r="B175" s="2" t="s">
        <v>523</v>
      </c>
      <c r="C175" s="2" t="s">
        <v>1338</v>
      </c>
      <c r="D175" s="10">
        <f>VLOOKUP(A175,'2023_24 vs 2024_25 Detail'!$A$9:$DP$409,5,FALSE)</f>
        <v>191</v>
      </c>
      <c r="E175" s="10">
        <f>VLOOKUP(A175,MSAG!$A$2:$D$401,4,FALSE)</f>
        <v>29423</v>
      </c>
      <c r="F175" s="10">
        <f>VLOOKUP($A175,'2023_24 vs 2024_25 Detail'!$A$9:$DP$409,43,FALSE)</f>
        <v>850773.72914062534</v>
      </c>
      <c r="G175" s="10">
        <f t="shared" si="4"/>
        <v>880196.72914062534</v>
      </c>
      <c r="H175" s="10">
        <f>VLOOKUP($A175,'2023_24 vs 2024_25 Detail'!$A$9:$DP$409,82,FALSE)</f>
        <v>897226.42279979866</v>
      </c>
      <c r="I175" s="10">
        <f>VLOOKUP(A175,'2023_24 vs 2024_25 Detail'!A176:DO580,84,FALSE)+VLOOKUP(A175,'2023_24 vs 2024_25 Detail'!A176:DO580,85,FALSE)+VLOOKUP(A175,'2023_24 vs 2024_25 Detail'!A176:DO580,86,FALSE)+VLOOKUP(A175,'2023_24 vs 2024_25 Detail'!A176:DO580,87,FALSE)+VLOOKUP(A175,'2023_24 vs 2024_25 Detail'!A176:DO580,88,FALSE)+VLOOKUP(A175,'2023_24 vs 2024_25 Detail'!A176:DO580,89,FALSE)+VLOOKUP(A175,'2023_24 vs 2024_25 Detail'!A176:DO580,90,FALSE)+VLOOKUP(A175,'2023_24 vs 2024_25 Detail'!A176:DO580,91,FALSE)+VLOOKUP(A175,'2023_24 vs 2024_25 Detail'!A176:DO580,92,FALSE)+VLOOKUP(A175,'2023_24 vs 2024_25 Detail'!A176:DO580,93,FALSE)+VLOOKUP(A175,'2023_24 vs 2024_25 Detail'!A176:DO580,94,FALSE)+VLOOKUP(A175,'2023_24 vs 2024_25 Detail'!A176:DO580,95,FALSE)+VLOOKUP(A175,'2023_24 vs 2024_25 Detail'!A176:DO580,96,FALSE)+VLOOKUP(A175,'2023_24 vs 2024_25 Detail'!A176:DO580,97,FALSE)+VLOOKUP(A175,'2023_24 vs 2024_25 Detail'!A176:DO580,98,FALSE)+VLOOKUP(A175,'2023_24 vs 2024_25 Detail'!A176:DO580,99,FALSE)+VLOOKUP(A175,'2023_24 vs 2024_25 Detail'!A176:DO580,100,FALSE)+VLOOKUP(A175,'2023_24 vs 2024_25 Detail'!A176:DO580,101,FALSE)+VLOOKUP(A175,'2023_24 vs 2024_25 Detail'!A176:DO580,102,FALSE)+VLOOKUP(A175,'2023_24 vs 2024_25 Detail'!A176:DO580,103,FALSE)+VLOOKUP(A175,'2023_24 vs 2024_25 Detail'!A176:DO580,104,FALSE)+VLOOKUP(A175,'2023_24 vs 2024_25 Detail'!A176:DO580,105,FALSE)+VLOOKUP(A175,'2023_24 vs 2024_25 Detail'!A176:DO580,106,FALSE)+VLOOKUP(A175,'2023_24 vs 2024_25 Detail'!A176:DO580,107,FALSE)+VLOOKUP(A175,'2023_24 vs 2024_25 Detail'!A176:DO580,108,FALSE)+VLOOKUP(A175,'2023_24 vs 2024_25 Detail'!A176:DO580,109,FALSE)+VLOOKUP(A175,'2023_24 vs 2024_25 Detail'!A176:DO580,110,FALSE)+VLOOKUP(A175,'2023_24 vs 2024_25 Detail'!A176:DO580,111,FALSE)+VLOOKUP(A175,'2023_24 vs 2024_25 Detail'!A176:DO580,112,FALSE)+VLOOKUP(A175,'2023_24 vs 2024_25 Detail'!A176:DO580,113,FALSE)+VLOOKUP(A175,'2023_24 vs 2024_25 Detail'!A176:DO580,114,FALSE)+VLOOKUP(A175,'2023_24 vs 2024_25 Detail'!A176:DO580,115,FALSE)+VLOOKUP(A175,'2023_24 vs 2024_25 Detail'!A176:DO580,116,FALSE)+VLOOKUP(A175,'2023_24 vs 2024_25 Detail'!A176:DO580,117,FALSE)</f>
        <v>49935.644381370927</v>
      </c>
      <c r="J175" s="10">
        <f>VLOOKUP($A175,'2023_24 vs 2024_25 Detail'!$A$9:$DP$409,118,FALSE)</f>
        <v>-2036.5215815724805</v>
      </c>
      <c r="K175" s="10">
        <f>VLOOKUP($A175,'2023_24 vs 2024_25 Detail'!$A$9:$DP$409,119,FALSE)</f>
        <v>-1446.4291406250372</v>
      </c>
      <c r="L175" s="11">
        <f t="shared" si="5"/>
        <v>17029.693659173325</v>
      </c>
    </row>
    <row r="176" spans="1:12" x14ac:dyDescent="0.35">
      <c r="A176" s="2" t="s">
        <v>525</v>
      </c>
      <c r="B176" s="2" t="s">
        <v>526</v>
      </c>
      <c r="C176" s="2" t="s">
        <v>1339</v>
      </c>
      <c r="D176" s="10">
        <f>VLOOKUP(A176,'2023_24 vs 2024_25 Detail'!$A$9:$DP$409,5,FALSE)</f>
        <v>72</v>
      </c>
      <c r="E176" s="10">
        <f>VLOOKUP(A176,MSAG!$A$2:$D$401,4,FALSE)</f>
        <v>15574</v>
      </c>
      <c r="F176" s="10">
        <f>VLOOKUP($A176,'2023_24 vs 2024_25 Detail'!$A$9:$DP$409,43,FALSE)</f>
        <v>455091.89890549163</v>
      </c>
      <c r="G176" s="10">
        <f t="shared" si="4"/>
        <v>470665.89890549163</v>
      </c>
      <c r="H176" s="10">
        <f>VLOOKUP($A176,'2023_24 vs 2024_25 Detail'!$A$9:$DP$409,82,FALSE)</f>
        <v>513942.61718518601</v>
      </c>
      <c r="I176" s="10">
        <f>VLOOKUP(A176,'2023_24 vs 2024_25 Detail'!A177:DO581,84,FALSE)+VLOOKUP(A176,'2023_24 vs 2024_25 Detail'!A177:DO581,85,FALSE)+VLOOKUP(A176,'2023_24 vs 2024_25 Detail'!A177:DO581,86,FALSE)+VLOOKUP(A176,'2023_24 vs 2024_25 Detail'!A177:DO581,87,FALSE)+VLOOKUP(A176,'2023_24 vs 2024_25 Detail'!A177:DO581,88,FALSE)+VLOOKUP(A176,'2023_24 vs 2024_25 Detail'!A177:DO581,89,FALSE)+VLOOKUP(A176,'2023_24 vs 2024_25 Detail'!A177:DO581,90,FALSE)+VLOOKUP(A176,'2023_24 vs 2024_25 Detail'!A177:DO581,91,FALSE)+VLOOKUP(A176,'2023_24 vs 2024_25 Detail'!A177:DO581,92,FALSE)+VLOOKUP(A176,'2023_24 vs 2024_25 Detail'!A177:DO581,93,FALSE)+VLOOKUP(A176,'2023_24 vs 2024_25 Detail'!A177:DO581,94,FALSE)+VLOOKUP(A176,'2023_24 vs 2024_25 Detail'!A177:DO581,95,FALSE)+VLOOKUP(A176,'2023_24 vs 2024_25 Detail'!A177:DO581,96,FALSE)+VLOOKUP(A176,'2023_24 vs 2024_25 Detail'!A177:DO581,97,FALSE)+VLOOKUP(A176,'2023_24 vs 2024_25 Detail'!A177:DO581,98,FALSE)+VLOOKUP(A176,'2023_24 vs 2024_25 Detail'!A177:DO581,99,FALSE)+VLOOKUP(A176,'2023_24 vs 2024_25 Detail'!A177:DO581,100,FALSE)+VLOOKUP(A176,'2023_24 vs 2024_25 Detail'!A177:DO581,101,FALSE)+VLOOKUP(A176,'2023_24 vs 2024_25 Detail'!A177:DO581,102,FALSE)+VLOOKUP(A176,'2023_24 vs 2024_25 Detail'!A177:DO581,103,FALSE)+VLOOKUP(A176,'2023_24 vs 2024_25 Detail'!A177:DO581,104,FALSE)+VLOOKUP(A176,'2023_24 vs 2024_25 Detail'!A177:DO581,105,FALSE)+VLOOKUP(A176,'2023_24 vs 2024_25 Detail'!A177:DO581,106,FALSE)+VLOOKUP(A176,'2023_24 vs 2024_25 Detail'!A177:DO581,107,FALSE)+VLOOKUP(A176,'2023_24 vs 2024_25 Detail'!A177:DO581,108,FALSE)+VLOOKUP(A176,'2023_24 vs 2024_25 Detail'!A177:DO581,109,FALSE)+VLOOKUP(A176,'2023_24 vs 2024_25 Detail'!A177:DO581,110,FALSE)+VLOOKUP(A176,'2023_24 vs 2024_25 Detail'!A177:DO581,111,FALSE)+VLOOKUP(A176,'2023_24 vs 2024_25 Detail'!A177:DO581,112,FALSE)+VLOOKUP(A176,'2023_24 vs 2024_25 Detail'!A177:DO581,113,FALSE)+VLOOKUP(A176,'2023_24 vs 2024_25 Detail'!A177:DO581,114,FALSE)+VLOOKUP(A176,'2023_24 vs 2024_25 Detail'!A177:DO581,115,FALSE)+VLOOKUP(A176,'2023_24 vs 2024_25 Detail'!A177:DO581,116,FALSE)+VLOOKUP(A176,'2023_24 vs 2024_25 Detail'!A177:DO581,117,FALSE)</f>
        <v>25770.291219084338</v>
      </c>
      <c r="J176" s="10">
        <f>VLOOKUP($A176,'2023_24 vs 2024_25 Detail'!$A$9:$DP$409,118,FALSE)</f>
        <v>0</v>
      </c>
      <c r="K176" s="10">
        <f>VLOOKUP($A176,'2023_24 vs 2024_25 Detail'!$A$9:$DP$409,119,FALSE)</f>
        <v>33080.427060610011</v>
      </c>
      <c r="L176" s="11">
        <f t="shared" si="5"/>
        <v>43276.718279694382</v>
      </c>
    </row>
    <row r="177" spans="1:12" x14ac:dyDescent="0.35">
      <c r="A177" s="2" t="s">
        <v>528</v>
      </c>
      <c r="B177" s="2" t="s">
        <v>529</v>
      </c>
      <c r="C177" s="2" t="s">
        <v>1340</v>
      </c>
      <c r="D177" s="10">
        <f>VLOOKUP(A177,'2023_24 vs 2024_25 Detail'!$A$9:$DP$409,5,FALSE)</f>
        <v>144</v>
      </c>
      <c r="E177" s="10">
        <f>VLOOKUP(A177,MSAG!$A$2:$D$401,4,FALSE)</f>
        <v>24974</v>
      </c>
      <c r="F177" s="10">
        <f>VLOOKUP($A177,'2023_24 vs 2024_25 Detail'!$A$9:$DP$409,43,FALSE)</f>
        <v>706090.28767697874</v>
      </c>
      <c r="G177" s="10">
        <f t="shared" si="4"/>
        <v>731064.28767697874</v>
      </c>
      <c r="H177" s="10">
        <f>VLOOKUP($A177,'2023_24 vs 2024_25 Detail'!$A$9:$DP$409,82,FALSE)</f>
        <v>781052.87277678621</v>
      </c>
      <c r="I177" s="10">
        <f>VLOOKUP(A177,'2023_24 vs 2024_25 Detail'!A178:DO582,84,FALSE)+VLOOKUP(A177,'2023_24 vs 2024_25 Detail'!A178:DO582,85,FALSE)+VLOOKUP(A177,'2023_24 vs 2024_25 Detail'!A178:DO582,86,FALSE)+VLOOKUP(A177,'2023_24 vs 2024_25 Detail'!A178:DO582,87,FALSE)+VLOOKUP(A177,'2023_24 vs 2024_25 Detail'!A178:DO582,88,FALSE)+VLOOKUP(A177,'2023_24 vs 2024_25 Detail'!A178:DO582,89,FALSE)+VLOOKUP(A177,'2023_24 vs 2024_25 Detail'!A178:DO582,90,FALSE)+VLOOKUP(A177,'2023_24 vs 2024_25 Detail'!A178:DO582,91,FALSE)+VLOOKUP(A177,'2023_24 vs 2024_25 Detail'!A178:DO582,92,FALSE)+VLOOKUP(A177,'2023_24 vs 2024_25 Detail'!A178:DO582,93,FALSE)+VLOOKUP(A177,'2023_24 vs 2024_25 Detail'!A178:DO582,94,FALSE)+VLOOKUP(A177,'2023_24 vs 2024_25 Detail'!A178:DO582,95,FALSE)+VLOOKUP(A177,'2023_24 vs 2024_25 Detail'!A178:DO582,96,FALSE)+VLOOKUP(A177,'2023_24 vs 2024_25 Detail'!A178:DO582,97,FALSE)+VLOOKUP(A177,'2023_24 vs 2024_25 Detail'!A178:DO582,98,FALSE)+VLOOKUP(A177,'2023_24 vs 2024_25 Detail'!A178:DO582,99,FALSE)+VLOOKUP(A177,'2023_24 vs 2024_25 Detail'!A178:DO582,100,FALSE)+VLOOKUP(A177,'2023_24 vs 2024_25 Detail'!A178:DO582,101,FALSE)+VLOOKUP(A177,'2023_24 vs 2024_25 Detail'!A178:DO582,102,FALSE)+VLOOKUP(A177,'2023_24 vs 2024_25 Detail'!A178:DO582,103,FALSE)+VLOOKUP(A177,'2023_24 vs 2024_25 Detail'!A178:DO582,104,FALSE)+VLOOKUP(A177,'2023_24 vs 2024_25 Detail'!A178:DO582,105,FALSE)+VLOOKUP(A177,'2023_24 vs 2024_25 Detail'!A178:DO582,106,FALSE)+VLOOKUP(A177,'2023_24 vs 2024_25 Detail'!A178:DO582,107,FALSE)+VLOOKUP(A177,'2023_24 vs 2024_25 Detail'!A178:DO582,108,FALSE)+VLOOKUP(A177,'2023_24 vs 2024_25 Detail'!A178:DO582,109,FALSE)+VLOOKUP(A177,'2023_24 vs 2024_25 Detail'!A178:DO582,110,FALSE)+VLOOKUP(A177,'2023_24 vs 2024_25 Detail'!A178:DO582,111,FALSE)+VLOOKUP(A177,'2023_24 vs 2024_25 Detail'!A178:DO582,112,FALSE)+VLOOKUP(A177,'2023_24 vs 2024_25 Detail'!A178:DO582,113,FALSE)+VLOOKUP(A177,'2023_24 vs 2024_25 Detail'!A178:DO582,114,FALSE)+VLOOKUP(A177,'2023_24 vs 2024_25 Detail'!A178:DO582,115,FALSE)+VLOOKUP(A177,'2023_24 vs 2024_25 Detail'!A178:DO582,116,FALSE)+VLOOKUP(A177,'2023_24 vs 2024_25 Detail'!A178:DO582,117,FALSE)</f>
        <v>42263.40289900043</v>
      </c>
      <c r="J177" s="10">
        <f>VLOOKUP($A177,'2023_24 vs 2024_25 Detail'!$A$9:$DP$409,118,FALSE)</f>
        <v>0</v>
      </c>
      <c r="K177" s="10">
        <f>VLOOKUP($A177,'2023_24 vs 2024_25 Detail'!$A$9:$DP$409,119,FALSE)</f>
        <v>32699.182200806987</v>
      </c>
      <c r="L177" s="11">
        <f t="shared" si="5"/>
        <v>49988.585099807475</v>
      </c>
    </row>
    <row r="178" spans="1:12" x14ac:dyDescent="0.35">
      <c r="A178" s="2" t="s">
        <v>531</v>
      </c>
      <c r="B178" s="2" t="s">
        <v>532</v>
      </c>
      <c r="C178" s="2" t="s">
        <v>533</v>
      </c>
      <c r="D178" s="10">
        <f>VLOOKUP(A178,'2023_24 vs 2024_25 Detail'!$A$9:$DP$409,5,FALSE)</f>
        <v>207</v>
      </c>
      <c r="E178" s="10">
        <f>VLOOKUP(A178,MSAG!$A$2:$D$401,4,FALSE)</f>
        <v>34239</v>
      </c>
      <c r="F178" s="10">
        <f>VLOOKUP($A178,'2023_24 vs 2024_25 Detail'!$A$9:$DP$409,43,FALSE)</f>
        <v>975603.93938002293</v>
      </c>
      <c r="G178" s="10">
        <f t="shared" si="4"/>
        <v>1009842.9393800229</v>
      </c>
      <c r="H178" s="10">
        <f>VLOOKUP($A178,'2023_24 vs 2024_25 Detail'!$A$9:$DP$409,82,FALSE)</f>
        <v>1033102.2739105719</v>
      </c>
      <c r="I178" s="10">
        <f>VLOOKUP(A178,'2023_24 vs 2024_25 Detail'!A179:DO583,84,FALSE)+VLOOKUP(A178,'2023_24 vs 2024_25 Detail'!A179:DO583,85,FALSE)+VLOOKUP(A178,'2023_24 vs 2024_25 Detail'!A179:DO583,86,FALSE)+VLOOKUP(A178,'2023_24 vs 2024_25 Detail'!A179:DO583,87,FALSE)+VLOOKUP(A178,'2023_24 vs 2024_25 Detail'!A179:DO583,88,FALSE)+VLOOKUP(A178,'2023_24 vs 2024_25 Detail'!A179:DO583,89,FALSE)+VLOOKUP(A178,'2023_24 vs 2024_25 Detail'!A179:DO583,90,FALSE)+VLOOKUP(A178,'2023_24 vs 2024_25 Detail'!A179:DO583,91,FALSE)+VLOOKUP(A178,'2023_24 vs 2024_25 Detail'!A179:DO583,92,FALSE)+VLOOKUP(A178,'2023_24 vs 2024_25 Detail'!A179:DO583,93,FALSE)+VLOOKUP(A178,'2023_24 vs 2024_25 Detail'!A179:DO583,94,FALSE)+VLOOKUP(A178,'2023_24 vs 2024_25 Detail'!A179:DO583,95,FALSE)+VLOOKUP(A178,'2023_24 vs 2024_25 Detail'!A179:DO583,96,FALSE)+VLOOKUP(A178,'2023_24 vs 2024_25 Detail'!A179:DO583,97,FALSE)+VLOOKUP(A178,'2023_24 vs 2024_25 Detail'!A179:DO583,98,FALSE)+VLOOKUP(A178,'2023_24 vs 2024_25 Detail'!A179:DO583,99,FALSE)+VLOOKUP(A178,'2023_24 vs 2024_25 Detail'!A179:DO583,100,FALSE)+VLOOKUP(A178,'2023_24 vs 2024_25 Detail'!A179:DO583,101,FALSE)+VLOOKUP(A178,'2023_24 vs 2024_25 Detail'!A179:DO583,102,FALSE)+VLOOKUP(A178,'2023_24 vs 2024_25 Detail'!A179:DO583,103,FALSE)+VLOOKUP(A178,'2023_24 vs 2024_25 Detail'!A179:DO583,104,FALSE)+VLOOKUP(A178,'2023_24 vs 2024_25 Detail'!A179:DO583,105,FALSE)+VLOOKUP(A178,'2023_24 vs 2024_25 Detail'!A179:DO583,106,FALSE)+VLOOKUP(A178,'2023_24 vs 2024_25 Detail'!A179:DO583,107,FALSE)+VLOOKUP(A178,'2023_24 vs 2024_25 Detail'!A179:DO583,108,FALSE)+VLOOKUP(A178,'2023_24 vs 2024_25 Detail'!A179:DO583,109,FALSE)+VLOOKUP(A178,'2023_24 vs 2024_25 Detail'!A179:DO583,110,FALSE)+VLOOKUP(A178,'2023_24 vs 2024_25 Detail'!A179:DO583,111,FALSE)+VLOOKUP(A178,'2023_24 vs 2024_25 Detail'!A179:DO583,112,FALSE)+VLOOKUP(A178,'2023_24 vs 2024_25 Detail'!A179:DO583,113,FALSE)+VLOOKUP(A178,'2023_24 vs 2024_25 Detail'!A179:DO583,114,FALSE)+VLOOKUP(A178,'2023_24 vs 2024_25 Detail'!A179:DO583,115,FALSE)+VLOOKUP(A178,'2023_24 vs 2024_25 Detail'!A179:DO583,116,FALSE)+VLOOKUP(A178,'2023_24 vs 2024_25 Detail'!A179:DO583,117,FALSE)</f>
        <v>57498.334530549015</v>
      </c>
      <c r="J178" s="10">
        <f>VLOOKUP($A178,'2023_24 vs 2024_25 Detail'!$A$9:$DP$409,118,FALSE)</f>
        <v>0</v>
      </c>
      <c r="K178" s="10">
        <f>VLOOKUP($A178,'2023_24 vs 2024_25 Detail'!$A$9:$DP$409,119,FALSE)</f>
        <v>0</v>
      </c>
      <c r="L178" s="11">
        <f t="shared" si="5"/>
        <v>23259.334530549007</v>
      </c>
    </row>
    <row r="179" spans="1:12" x14ac:dyDescent="0.35">
      <c r="A179" s="2" t="s">
        <v>534</v>
      </c>
      <c r="B179" s="2" t="s">
        <v>535</v>
      </c>
      <c r="C179" s="2" t="s">
        <v>1341</v>
      </c>
      <c r="D179" s="10">
        <f>VLOOKUP(A179,'2023_24 vs 2024_25 Detail'!$A$9:$DP$409,5,FALSE)</f>
        <v>119</v>
      </c>
      <c r="E179" s="10">
        <f>VLOOKUP(A179,MSAG!$A$2:$D$401,4,FALSE)</f>
        <v>20439</v>
      </c>
      <c r="F179" s="10">
        <f>VLOOKUP($A179,'2023_24 vs 2024_25 Detail'!$A$9:$DP$409,43,FALSE)</f>
        <v>597262.11388856499</v>
      </c>
      <c r="G179" s="10">
        <f t="shared" si="4"/>
        <v>617701.11388856499</v>
      </c>
      <c r="H179" s="10">
        <f>VLOOKUP($A179,'2023_24 vs 2024_25 Detail'!$A$9:$DP$409,82,FALSE)</f>
        <v>637877.7535549982</v>
      </c>
      <c r="I179" s="10">
        <f>VLOOKUP(A179,'2023_24 vs 2024_25 Detail'!A180:DO584,84,FALSE)+VLOOKUP(A179,'2023_24 vs 2024_25 Detail'!A180:DO584,85,FALSE)+VLOOKUP(A179,'2023_24 vs 2024_25 Detail'!A180:DO584,86,FALSE)+VLOOKUP(A179,'2023_24 vs 2024_25 Detail'!A180:DO584,87,FALSE)+VLOOKUP(A179,'2023_24 vs 2024_25 Detail'!A180:DO584,88,FALSE)+VLOOKUP(A179,'2023_24 vs 2024_25 Detail'!A180:DO584,89,FALSE)+VLOOKUP(A179,'2023_24 vs 2024_25 Detail'!A180:DO584,90,FALSE)+VLOOKUP(A179,'2023_24 vs 2024_25 Detail'!A180:DO584,91,FALSE)+VLOOKUP(A179,'2023_24 vs 2024_25 Detail'!A180:DO584,92,FALSE)+VLOOKUP(A179,'2023_24 vs 2024_25 Detail'!A180:DO584,93,FALSE)+VLOOKUP(A179,'2023_24 vs 2024_25 Detail'!A180:DO584,94,FALSE)+VLOOKUP(A179,'2023_24 vs 2024_25 Detail'!A180:DO584,95,FALSE)+VLOOKUP(A179,'2023_24 vs 2024_25 Detail'!A180:DO584,96,FALSE)+VLOOKUP(A179,'2023_24 vs 2024_25 Detail'!A180:DO584,97,FALSE)+VLOOKUP(A179,'2023_24 vs 2024_25 Detail'!A180:DO584,98,FALSE)+VLOOKUP(A179,'2023_24 vs 2024_25 Detail'!A180:DO584,99,FALSE)+VLOOKUP(A179,'2023_24 vs 2024_25 Detail'!A180:DO584,100,FALSE)+VLOOKUP(A179,'2023_24 vs 2024_25 Detail'!A180:DO584,101,FALSE)+VLOOKUP(A179,'2023_24 vs 2024_25 Detail'!A180:DO584,102,FALSE)+VLOOKUP(A179,'2023_24 vs 2024_25 Detail'!A180:DO584,103,FALSE)+VLOOKUP(A179,'2023_24 vs 2024_25 Detail'!A180:DO584,104,FALSE)+VLOOKUP(A179,'2023_24 vs 2024_25 Detail'!A180:DO584,105,FALSE)+VLOOKUP(A179,'2023_24 vs 2024_25 Detail'!A180:DO584,106,FALSE)+VLOOKUP(A179,'2023_24 vs 2024_25 Detail'!A180:DO584,107,FALSE)+VLOOKUP(A179,'2023_24 vs 2024_25 Detail'!A180:DO584,108,FALSE)+VLOOKUP(A179,'2023_24 vs 2024_25 Detail'!A180:DO584,109,FALSE)+VLOOKUP(A179,'2023_24 vs 2024_25 Detail'!A180:DO584,110,FALSE)+VLOOKUP(A179,'2023_24 vs 2024_25 Detail'!A180:DO584,111,FALSE)+VLOOKUP(A179,'2023_24 vs 2024_25 Detail'!A180:DO584,112,FALSE)+VLOOKUP(A179,'2023_24 vs 2024_25 Detail'!A180:DO584,113,FALSE)+VLOOKUP(A179,'2023_24 vs 2024_25 Detail'!A180:DO584,114,FALSE)+VLOOKUP(A179,'2023_24 vs 2024_25 Detail'!A180:DO584,115,FALSE)+VLOOKUP(A179,'2023_24 vs 2024_25 Detail'!A180:DO584,116,FALSE)+VLOOKUP(A179,'2023_24 vs 2024_25 Detail'!A180:DO584,117,FALSE)</f>
        <v>34279.622894392451</v>
      </c>
      <c r="J179" s="10">
        <f>VLOOKUP($A179,'2023_24 vs 2024_25 Detail'!$A$9:$DP$409,118,FALSE)</f>
        <v>0</v>
      </c>
      <c r="K179" s="10">
        <f>VLOOKUP($A179,'2023_24 vs 2024_25 Detail'!$A$9:$DP$409,119,FALSE)</f>
        <v>6336.0167720407744</v>
      </c>
      <c r="L179" s="11">
        <f t="shared" si="5"/>
        <v>20176.639666433213</v>
      </c>
    </row>
    <row r="180" spans="1:12" x14ac:dyDescent="0.35">
      <c r="A180" s="2" t="s">
        <v>537</v>
      </c>
      <c r="B180" s="2" t="s">
        <v>538</v>
      </c>
      <c r="C180" s="2" t="s">
        <v>1491</v>
      </c>
      <c r="D180" s="10">
        <f>VLOOKUP(A180,'2023_24 vs 2024_25 Detail'!$A$9:$DP$409,5,FALSE)</f>
        <v>213</v>
      </c>
      <c r="E180" s="10">
        <f>VLOOKUP(A180,MSAG!$A$2:$D$401,4,FALSE)</f>
        <v>35265</v>
      </c>
      <c r="F180" s="10">
        <f>VLOOKUP($A180,'2023_24 vs 2024_25 Detail'!$A$9:$DP$409,43,FALSE)</f>
        <v>963971.09899307194</v>
      </c>
      <c r="G180" s="10">
        <f t="shared" si="4"/>
        <v>999236.09899307194</v>
      </c>
      <c r="H180" s="10">
        <f>VLOOKUP($A180,'2023_24 vs 2024_25 Detail'!$A$9:$DP$409,82,FALSE)</f>
        <v>1032807.7959605741</v>
      </c>
      <c r="I180" s="10">
        <f>VLOOKUP(A180,'2023_24 vs 2024_25 Detail'!A181:DO585,84,FALSE)+VLOOKUP(A180,'2023_24 vs 2024_25 Detail'!A181:DO585,85,FALSE)+VLOOKUP(A180,'2023_24 vs 2024_25 Detail'!A181:DO585,86,FALSE)+VLOOKUP(A180,'2023_24 vs 2024_25 Detail'!A181:DO585,87,FALSE)+VLOOKUP(A180,'2023_24 vs 2024_25 Detail'!A181:DO585,88,FALSE)+VLOOKUP(A180,'2023_24 vs 2024_25 Detail'!A181:DO585,89,FALSE)+VLOOKUP(A180,'2023_24 vs 2024_25 Detail'!A181:DO585,90,FALSE)+VLOOKUP(A180,'2023_24 vs 2024_25 Detail'!A181:DO585,91,FALSE)+VLOOKUP(A180,'2023_24 vs 2024_25 Detail'!A181:DO585,92,FALSE)+VLOOKUP(A180,'2023_24 vs 2024_25 Detail'!A181:DO585,93,FALSE)+VLOOKUP(A180,'2023_24 vs 2024_25 Detail'!A181:DO585,94,FALSE)+VLOOKUP(A180,'2023_24 vs 2024_25 Detail'!A181:DO585,95,FALSE)+VLOOKUP(A180,'2023_24 vs 2024_25 Detail'!A181:DO585,96,FALSE)+VLOOKUP(A180,'2023_24 vs 2024_25 Detail'!A181:DO585,97,FALSE)+VLOOKUP(A180,'2023_24 vs 2024_25 Detail'!A181:DO585,98,FALSE)+VLOOKUP(A180,'2023_24 vs 2024_25 Detail'!A181:DO585,99,FALSE)+VLOOKUP(A180,'2023_24 vs 2024_25 Detail'!A181:DO585,100,FALSE)+VLOOKUP(A180,'2023_24 vs 2024_25 Detail'!A181:DO585,101,FALSE)+VLOOKUP(A180,'2023_24 vs 2024_25 Detail'!A181:DO585,102,FALSE)+VLOOKUP(A180,'2023_24 vs 2024_25 Detail'!A181:DO585,103,FALSE)+VLOOKUP(A180,'2023_24 vs 2024_25 Detail'!A181:DO585,104,FALSE)+VLOOKUP(A180,'2023_24 vs 2024_25 Detail'!A181:DO585,105,FALSE)+VLOOKUP(A180,'2023_24 vs 2024_25 Detail'!A181:DO585,106,FALSE)+VLOOKUP(A180,'2023_24 vs 2024_25 Detail'!A181:DO585,107,FALSE)+VLOOKUP(A180,'2023_24 vs 2024_25 Detail'!A181:DO585,108,FALSE)+VLOOKUP(A180,'2023_24 vs 2024_25 Detail'!A181:DO585,109,FALSE)+VLOOKUP(A180,'2023_24 vs 2024_25 Detail'!A181:DO585,110,FALSE)+VLOOKUP(A180,'2023_24 vs 2024_25 Detail'!A181:DO585,111,FALSE)+VLOOKUP(A180,'2023_24 vs 2024_25 Detail'!A181:DO585,112,FALSE)+VLOOKUP(A180,'2023_24 vs 2024_25 Detail'!A181:DO585,113,FALSE)+VLOOKUP(A180,'2023_24 vs 2024_25 Detail'!A181:DO585,114,FALSE)+VLOOKUP(A180,'2023_24 vs 2024_25 Detail'!A181:DO585,115,FALSE)+VLOOKUP(A180,'2023_24 vs 2024_25 Detail'!A181:DO585,116,FALSE)+VLOOKUP(A180,'2023_24 vs 2024_25 Detail'!A181:DO585,117,FALSE)</f>
        <v>58560.88396057408</v>
      </c>
      <c r="J180" s="10">
        <f>VLOOKUP($A180,'2023_24 vs 2024_25 Detail'!$A$9:$DP$409,118,FALSE)</f>
        <v>0</v>
      </c>
      <c r="K180" s="10">
        <f>VLOOKUP($A180,'2023_24 vs 2024_25 Detail'!$A$9:$DP$409,119,FALSE)</f>
        <v>10275.813006928131</v>
      </c>
      <c r="L180" s="11">
        <f t="shared" si="5"/>
        <v>33571.696967502125</v>
      </c>
    </row>
    <row r="181" spans="1:12" x14ac:dyDescent="0.35">
      <c r="A181" s="2" t="s">
        <v>540</v>
      </c>
      <c r="B181" s="2" t="s">
        <v>541</v>
      </c>
      <c r="C181" s="2" t="s">
        <v>1342</v>
      </c>
      <c r="D181" s="10">
        <f>VLOOKUP(A181,'2023_24 vs 2024_25 Detail'!$A$9:$DP$409,5,FALSE)</f>
        <v>90</v>
      </c>
      <c r="E181" s="10">
        <f>VLOOKUP(A181,MSAG!$A$2:$D$401,4,FALSE)</f>
        <v>17196</v>
      </c>
      <c r="F181" s="10">
        <f>VLOOKUP($A181,'2023_24 vs 2024_25 Detail'!$A$9:$DP$409,43,FALSE)</f>
        <v>541479.46298589371</v>
      </c>
      <c r="G181" s="10">
        <f t="shared" si="4"/>
        <v>558675.46298589371</v>
      </c>
      <c r="H181" s="10">
        <f>VLOOKUP($A181,'2023_24 vs 2024_25 Detail'!$A$9:$DP$409,82,FALSE)</f>
        <v>596410.24418100028</v>
      </c>
      <c r="I181" s="10">
        <f>VLOOKUP(A181,'2023_24 vs 2024_25 Detail'!A182:DO586,84,FALSE)+VLOOKUP(A181,'2023_24 vs 2024_25 Detail'!A182:DO586,85,FALSE)+VLOOKUP(A181,'2023_24 vs 2024_25 Detail'!A182:DO586,86,FALSE)+VLOOKUP(A181,'2023_24 vs 2024_25 Detail'!A182:DO586,87,FALSE)+VLOOKUP(A181,'2023_24 vs 2024_25 Detail'!A182:DO586,88,FALSE)+VLOOKUP(A181,'2023_24 vs 2024_25 Detail'!A182:DO586,89,FALSE)+VLOOKUP(A181,'2023_24 vs 2024_25 Detail'!A182:DO586,90,FALSE)+VLOOKUP(A181,'2023_24 vs 2024_25 Detail'!A182:DO586,91,FALSE)+VLOOKUP(A181,'2023_24 vs 2024_25 Detail'!A182:DO586,92,FALSE)+VLOOKUP(A181,'2023_24 vs 2024_25 Detail'!A182:DO586,93,FALSE)+VLOOKUP(A181,'2023_24 vs 2024_25 Detail'!A182:DO586,94,FALSE)+VLOOKUP(A181,'2023_24 vs 2024_25 Detail'!A182:DO586,95,FALSE)+VLOOKUP(A181,'2023_24 vs 2024_25 Detail'!A182:DO586,96,FALSE)+VLOOKUP(A181,'2023_24 vs 2024_25 Detail'!A182:DO586,97,FALSE)+VLOOKUP(A181,'2023_24 vs 2024_25 Detail'!A182:DO586,98,FALSE)+VLOOKUP(A181,'2023_24 vs 2024_25 Detail'!A182:DO586,99,FALSE)+VLOOKUP(A181,'2023_24 vs 2024_25 Detail'!A182:DO586,100,FALSE)+VLOOKUP(A181,'2023_24 vs 2024_25 Detail'!A182:DO586,101,FALSE)+VLOOKUP(A181,'2023_24 vs 2024_25 Detail'!A182:DO586,102,FALSE)+VLOOKUP(A181,'2023_24 vs 2024_25 Detail'!A182:DO586,103,FALSE)+VLOOKUP(A181,'2023_24 vs 2024_25 Detail'!A182:DO586,104,FALSE)+VLOOKUP(A181,'2023_24 vs 2024_25 Detail'!A182:DO586,105,FALSE)+VLOOKUP(A181,'2023_24 vs 2024_25 Detail'!A182:DO586,106,FALSE)+VLOOKUP(A181,'2023_24 vs 2024_25 Detail'!A182:DO586,107,FALSE)+VLOOKUP(A181,'2023_24 vs 2024_25 Detail'!A182:DO586,108,FALSE)+VLOOKUP(A181,'2023_24 vs 2024_25 Detail'!A182:DO586,109,FALSE)+VLOOKUP(A181,'2023_24 vs 2024_25 Detail'!A182:DO586,110,FALSE)+VLOOKUP(A181,'2023_24 vs 2024_25 Detail'!A182:DO586,111,FALSE)+VLOOKUP(A181,'2023_24 vs 2024_25 Detail'!A182:DO586,112,FALSE)+VLOOKUP(A181,'2023_24 vs 2024_25 Detail'!A182:DO586,113,FALSE)+VLOOKUP(A181,'2023_24 vs 2024_25 Detail'!A182:DO586,114,FALSE)+VLOOKUP(A181,'2023_24 vs 2024_25 Detail'!A182:DO586,115,FALSE)+VLOOKUP(A181,'2023_24 vs 2024_25 Detail'!A182:DO586,116,FALSE)+VLOOKUP(A181,'2023_24 vs 2024_25 Detail'!A182:DO586,117,FALSE)</f>
        <v>29148.127374852305</v>
      </c>
      <c r="J181" s="10">
        <f>VLOOKUP($A181,'2023_24 vs 2024_25 Detail'!$A$9:$DP$409,118,FALSE)</f>
        <v>0</v>
      </c>
      <c r="K181" s="10">
        <f>VLOOKUP($A181,'2023_24 vs 2024_25 Detail'!$A$9:$DP$409,119,FALSE)</f>
        <v>25782.653820254418</v>
      </c>
      <c r="L181" s="11">
        <f t="shared" si="5"/>
        <v>37734.781195106567</v>
      </c>
    </row>
    <row r="182" spans="1:12" x14ac:dyDescent="0.35">
      <c r="A182" s="2" t="s">
        <v>543</v>
      </c>
      <c r="B182" s="2" t="s">
        <v>544</v>
      </c>
      <c r="C182" s="2" t="s">
        <v>1504</v>
      </c>
      <c r="D182" s="10">
        <f>VLOOKUP(A182,'2023_24 vs 2024_25 Detail'!$A$9:$DP$409,5,FALSE)</f>
        <v>99</v>
      </c>
      <c r="E182" s="10">
        <f>VLOOKUP(A182,MSAG!$A$2:$D$401,4,FALSE)</f>
        <v>17227</v>
      </c>
      <c r="F182" s="10">
        <f>VLOOKUP($A182,'2023_24 vs 2024_25 Detail'!$A$9:$DP$409,43,FALSE)</f>
        <v>531159.72380771139</v>
      </c>
      <c r="G182" s="10">
        <f t="shared" si="4"/>
        <v>548386.72380771139</v>
      </c>
      <c r="H182" s="10">
        <f>VLOOKUP($A182,'2023_24 vs 2024_25 Detail'!$A$9:$DP$409,82,FALSE)</f>
        <v>572651.56372105156</v>
      </c>
      <c r="I182" s="10">
        <f>VLOOKUP(A182,'2023_24 vs 2024_25 Detail'!A183:DO587,84,FALSE)+VLOOKUP(A182,'2023_24 vs 2024_25 Detail'!A183:DO587,85,FALSE)+VLOOKUP(A182,'2023_24 vs 2024_25 Detail'!A183:DO587,86,FALSE)+VLOOKUP(A182,'2023_24 vs 2024_25 Detail'!A183:DO587,87,FALSE)+VLOOKUP(A182,'2023_24 vs 2024_25 Detail'!A183:DO587,88,FALSE)+VLOOKUP(A182,'2023_24 vs 2024_25 Detail'!A183:DO587,89,FALSE)+VLOOKUP(A182,'2023_24 vs 2024_25 Detail'!A183:DO587,90,FALSE)+VLOOKUP(A182,'2023_24 vs 2024_25 Detail'!A183:DO587,91,FALSE)+VLOOKUP(A182,'2023_24 vs 2024_25 Detail'!A183:DO587,92,FALSE)+VLOOKUP(A182,'2023_24 vs 2024_25 Detail'!A183:DO587,93,FALSE)+VLOOKUP(A182,'2023_24 vs 2024_25 Detail'!A183:DO587,94,FALSE)+VLOOKUP(A182,'2023_24 vs 2024_25 Detail'!A183:DO587,95,FALSE)+VLOOKUP(A182,'2023_24 vs 2024_25 Detail'!A183:DO587,96,FALSE)+VLOOKUP(A182,'2023_24 vs 2024_25 Detail'!A183:DO587,97,FALSE)+VLOOKUP(A182,'2023_24 vs 2024_25 Detail'!A183:DO587,98,FALSE)+VLOOKUP(A182,'2023_24 vs 2024_25 Detail'!A183:DO587,99,FALSE)+VLOOKUP(A182,'2023_24 vs 2024_25 Detail'!A183:DO587,100,FALSE)+VLOOKUP(A182,'2023_24 vs 2024_25 Detail'!A183:DO587,101,FALSE)+VLOOKUP(A182,'2023_24 vs 2024_25 Detail'!A183:DO587,102,FALSE)+VLOOKUP(A182,'2023_24 vs 2024_25 Detail'!A183:DO587,103,FALSE)+VLOOKUP(A182,'2023_24 vs 2024_25 Detail'!A183:DO587,104,FALSE)+VLOOKUP(A182,'2023_24 vs 2024_25 Detail'!A183:DO587,105,FALSE)+VLOOKUP(A182,'2023_24 vs 2024_25 Detail'!A183:DO587,106,FALSE)+VLOOKUP(A182,'2023_24 vs 2024_25 Detail'!A183:DO587,107,FALSE)+VLOOKUP(A182,'2023_24 vs 2024_25 Detail'!A183:DO587,108,FALSE)+VLOOKUP(A182,'2023_24 vs 2024_25 Detail'!A183:DO587,109,FALSE)+VLOOKUP(A182,'2023_24 vs 2024_25 Detail'!A183:DO587,110,FALSE)+VLOOKUP(A182,'2023_24 vs 2024_25 Detail'!A183:DO587,111,FALSE)+VLOOKUP(A182,'2023_24 vs 2024_25 Detail'!A183:DO587,112,FALSE)+VLOOKUP(A182,'2023_24 vs 2024_25 Detail'!A183:DO587,113,FALSE)+VLOOKUP(A182,'2023_24 vs 2024_25 Detail'!A183:DO587,114,FALSE)+VLOOKUP(A182,'2023_24 vs 2024_25 Detail'!A183:DO587,115,FALSE)+VLOOKUP(A182,'2023_24 vs 2024_25 Detail'!A183:DO587,116,FALSE)+VLOOKUP(A182,'2023_24 vs 2024_25 Detail'!A183:DO587,117,FALSE)</f>
        <v>29219.29620989849</v>
      </c>
      <c r="J182" s="10">
        <f>VLOOKUP($A182,'2023_24 vs 2024_25 Detail'!$A$9:$DP$409,118,FALSE)</f>
        <v>0</v>
      </c>
      <c r="K182" s="10">
        <f>VLOOKUP($A182,'2023_24 vs 2024_25 Detail'!$A$9:$DP$409,119,FALSE)</f>
        <v>12272.54370344165</v>
      </c>
      <c r="L182" s="11">
        <f t="shared" si="5"/>
        <v>24264.839913340169</v>
      </c>
    </row>
    <row r="183" spans="1:12" x14ac:dyDescent="0.35">
      <c r="A183" s="2" t="s">
        <v>546</v>
      </c>
      <c r="B183" s="2" t="s">
        <v>547</v>
      </c>
      <c r="C183" s="2" t="s">
        <v>548</v>
      </c>
      <c r="D183" s="10">
        <f>VLOOKUP(A183,'2023_24 vs 2024_25 Detail'!$A$9:$DP$409,5,FALSE)</f>
        <v>187</v>
      </c>
      <c r="E183" s="10">
        <f>VLOOKUP(A183,MSAG!$A$2:$D$401,4,FALSE)</f>
        <v>29779</v>
      </c>
      <c r="F183" s="10">
        <f>VLOOKUP($A183,'2023_24 vs 2024_25 Detail'!$A$9:$DP$409,43,FALSE)</f>
        <v>849483.38632636867</v>
      </c>
      <c r="G183" s="10">
        <f t="shared" si="4"/>
        <v>879262.38632636867</v>
      </c>
      <c r="H183" s="10">
        <f>VLOOKUP($A183,'2023_24 vs 2024_25 Detail'!$A$9:$DP$409,82,FALSE)</f>
        <v>915646.08241083391</v>
      </c>
      <c r="I183" s="10">
        <f>VLOOKUP(A183,'2023_24 vs 2024_25 Detail'!A184:DO588,84,FALSE)+VLOOKUP(A183,'2023_24 vs 2024_25 Detail'!A184:DO588,85,FALSE)+VLOOKUP(A183,'2023_24 vs 2024_25 Detail'!A184:DO588,86,FALSE)+VLOOKUP(A183,'2023_24 vs 2024_25 Detail'!A184:DO588,87,FALSE)+VLOOKUP(A183,'2023_24 vs 2024_25 Detail'!A184:DO588,88,FALSE)+VLOOKUP(A183,'2023_24 vs 2024_25 Detail'!A184:DO588,89,FALSE)+VLOOKUP(A183,'2023_24 vs 2024_25 Detail'!A184:DO588,90,FALSE)+VLOOKUP(A183,'2023_24 vs 2024_25 Detail'!A184:DO588,91,FALSE)+VLOOKUP(A183,'2023_24 vs 2024_25 Detail'!A184:DO588,92,FALSE)+VLOOKUP(A183,'2023_24 vs 2024_25 Detail'!A184:DO588,93,FALSE)+VLOOKUP(A183,'2023_24 vs 2024_25 Detail'!A184:DO588,94,FALSE)+VLOOKUP(A183,'2023_24 vs 2024_25 Detail'!A184:DO588,95,FALSE)+VLOOKUP(A183,'2023_24 vs 2024_25 Detail'!A184:DO588,96,FALSE)+VLOOKUP(A183,'2023_24 vs 2024_25 Detail'!A184:DO588,97,FALSE)+VLOOKUP(A183,'2023_24 vs 2024_25 Detail'!A184:DO588,98,FALSE)+VLOOKUP(A183,'2023_24 vs 2024_25 Detail'!A184:DO588,99,FALSE)+VLOOKUP(A183,'2023_24 vs 2024_25 Detail'!A184:DO588,100,FALSE)+VLOOKUP(A183,'2023_24 vs 2024_25 Detail'!A184:DO588,101,FALSE)+VLOOKUP(A183,'2023_24 vs 2024_25 Detail'!A184:DO588,102,FALSE)+VLOOKUP(A183,'2023_24 vs 2024_25 Detail'!A184:DO588,103,FALSE)+VLOOKUP(A183,'2023_24 vs 2024_25 Detail'!A184:DO588,104,FALSE)+VLOOKUP(A183,'2023_24 vs 2024_25 Detail'!A184:DO588,105,FALSE)+VLOOKUP(A183,'2023_24 vs 2024_25 Detail'!A184:DO588,106,FALSE)+VLOOKUP(A183,'2023_24 vs 2024_25 Detail'!A184:DO588,107,FALSE)+VLOOKUP(A183,'2023_24 vs 2024_25 Detail'!A184:DO588,108,FALSE)+VLOOKUP(A183,'2023_24 vs 2024_25 Detail'!A184:DO588,109,FALSE)+VLOOKUP(A183,'2023_24 vs 2024_25 Detail'!A184:DO588,110,FALSE)+VLOOKUP(A183,'2023_24 vs 2024_25 Detail'!A184:DO588,111,FALSE)+VLOOKUP(A183,'2023_24 vs 2024_25 Detail'!A184:DO588,112,FALSE)+VLOOKUP(A183,'2023_24 vs 2024_25 Detail'!A184:DO588,113,FALSE)+VLOOKUP(A183,'2023_24 vs 2024_25 Detail'!A184:DO588,114,FALSE)+VLOOKUP(A183,'2023_24 vs 2024_25 Detail'!A184:DO588,115,FALSE)+VLOOKUP(A183,'2023_24 vs 2024_25 Detail'!A184:DO588,116,FALSE)+VLOOKUP(A183,'2023_24 vs 2024_25 Detail'!A184:DO588,117,FALSE)</f>
        <v>50436.824140563745</v>
      </c>
      <c r="J183" s="10">
        <f>VLOOKUP($A183,'2023_24 vs 2024_25 Detail'!$A$9:$DP$409,118,FALSE)</f>
        <v>0</v>
      </c>
      <c r="K183" s="10">
        <f>VLOOKUP($A183,'2023_24 vs 2024_25 Detail'!$A$9:$DP$409,119,FALSE)</f>
        <v>15725.871943901569</v>
      </c>
      <c r="L183" s="11">
        <f t="shared" si="5"/>
        <v>36383.696084465249</v>
      </c>
    </row>
    <row r="184" spans="1:12" x14ac:dyDescent="0.35">
      <c r="A184" s="2" t="s">
        <v>549</v>
      </c>
      <c r="B184" s="2" t="s">
        <v>550</v>
      </c>
      <c r="C184" s="2" t="s">
        <v>1343</v>
      </c>
      <c r="D184" s="10">
        <f>VLOOKUP(A184,'2023_24 vs 2024_25 Detail'!$A$9:$DP$409,5,FALSE)</f>
        <v>174</v>
      </c>
      <c r="E184" s="10">
        <f>VLOOKUP(A184,MSAG!$A$2:$D$401,4,FALSE)</f>
        <v>27296</v>
      </c>
      <c r="F184" s="10">
        <f>VLOOKUP($A184,'2023_24 vs 2024_25 Detail'!$A$9:$DP$409,43,FALSE)</f>
        <v>790561.87747763458</v>
      </c>
      <c r="G184" s="10">
        <f t="shared" si="4"/>
        <v>817857.87747763458</v>
      </c>
      <c r="H184" s="10">
        <f>VLOOKUP($A184,'2023_24 vs 2024_25 Detail'!$A$9:$DP$409,82,FALSE)</f>
        <v>859571.87241386611</v>
      </c>
      <c r="I184" s="10">
        <f>VLOOKUP(A184,'2023_24 vs 2024_25 Detail'!A185:DO589,84,FALSE)+VLOOKUP(A184,'2023_24 vs 2024_25 Detail'!A185:DO589,85,FALSE)+VLOOKUP(A184,'2023_24 vs 2024_25 Detail'!A185:DO589,86,FALSE)+VLOOKUP(A184,'2023_24 vs 2024_25 Detail'!A185:DO589,87,FALSE)+VLOOKUP(A184,'2023_24 vs 2024_25 Detail'!A185:DO589,88,FALSE)+VLOOKUP(A184,'2023_24 vs 2024_25 Detail'!A185:DO589,89,FALSE)+VLOOKUP(A184,'2023_24 vs 2024_25 Detail'!A185:DO589,90,FALSE)+VLOOKUP(A184,'2023_24 vs 2024_25 Detail'!A185:DO589,91,FALSE)+VLOOKUP(A184,'2023_24 vs 2024_25 Detail'!A185:DO589,92,FALSE)+VLOOKUP(A184,'2023_24 vs 2024_25 Detail'!A185:DO589,93,FALSE)+VLOOKUP(A184,'2023_24 vs 2024_25 Detail'!A185:DO589,94,FALSE)+VLOOKUP(A184,'2023_24 vs 2024_25 Detail'!A185:DO589,95,FALSE)+VLOOKUP(A184,'2023_24 vs 2024_25 Detail'!A185:DO589,96,FALSE)+VLOOKUP(A184,'2023_24 vs 2024_25 Detail'!A185:DO589,97,FALSE)+VLOOKUP(A184,'2023_24 vs 2024_25 Detail'!A185:DO589,98,FALSE)+VLOOKUP(A184,'2023_24 vs 2024_25 Detail'!A185:DO589,99,FALSE)+VLOOKUP(A184,'2023_24 vs 2024_25 Detail'!A185:DO589,100,FALSE)+VLOOKUP(A184,'2023_24 vs 2024_25 Detail'!A185:DO589,101,FALSE)+VLOOKUP(A184,'2023_24 vs 2024_25 Detail'!A185:DO589,102,FALSE)+VLOOKUP(A184,'2023_24 vs 2024_25 Detail'!A185:DO589,103,FALSE)+VLOOKUP(A184,'2023_24 vs 2024_25 Detail'!A185:DO589,104,FALSE)+VLOOKUP(A184,'2023_24 vs 2024_25 Detail'!A185:DO589,105,FALSE)+VLOOKUP(A184,'2023_24 vs 2024_25 Detail'!A185:DO589,106,FALSE)+VLOOKUP(A184,'2023_24 vs 2024_25 Detail'!A185:DO589,107,FALSE)+VLOOKUP(A184,'2023_24 vs 2024_25 Detail'!A185:DO589,108,FALSE)+VLOOKUP(A184,'2023_24 vs 2024_25 Detail'!A185:DO589,109,FALSE)+VLOOKUP(A184,'2023_24 vs 2024_25 Detail'!A185:DO589,110,FALSE)+VLOOKUP(A184,'2023_24 vs 2024_25 Detail'!A185:DO589,111,FALSE)+VLOOKUP(A184,'2023_24 vs 2024_25 Detail'!A185:DO589,112,FALSE)+VLOOKUP(A184,'2023_24 vs 2024_25 Detail'!A185:DO589,113,FALSE)+VLOOKUP(A184,'2023_24 vs 2024_25 Detail'!A185:DO589,114,FALSE)+VLOOKUP(A184,'2023_24 vs 2024_25 Detail'!A185:DO589,115,FALSE)+VLOOKUP(A184,'2023_24 vs 2024_25 Detail'!A185:DO589,116,FALSE)+VLOOKUP(A184,'2023_24 vs 2024_25 Detail'!A185:DO589,117,FALSE)</f>
        <v>46521.453269637772</v>
      </c>
      <c r="J184" s="10">
        <f>VLOOKUP($A184,'2023_24 vs 2024_25 Detail'!$A$9:$DP$409,118,FALSE)</f>
        <v>0</v>
      </c>
      <c r="K184" s="10">
        <f>VLOOKUP($A184,'2023_24 vs 2024_25 Detail'!$A$9:$DP$409,119,FALSE)</f>
        <v>22488.541666593759</v>
      </c>
      <c r="L184" s="11">
        <f t="shared" si="5"/>
        <v>41713.994936231524</v>
      </c>
    </row>
    <row r="185" spans="1:12" x14ac:dyDescent="0.35">
      <c r="A185" s="2" t="s">
        <v>552</v>
      </c>
      <c r="B185" s="2" t="s">
        <v>553</v>
      </c>
      <c r="C185" s="2" t="s">
        <v>554</v>
      </c>
      <c r="D185" s="10">
        <f>VLOOKUP(A185,'2023_24 vs 2024_25 Detail'!$A$9:$DP$409,5,FALSE)</f>
        <v>27</v>
      </c>
      <c r="E185" s="10">
        <f>VLOOKUP(A185,MSAG!$A$2:$D$401,4,FALSE)</f>
        <v>9387</v>
      </c>
      <c r="F185" s="10">
        <f>VLOOKUP($A185,'2023_24 vs 2024_25 Detail'!$A$9:$DP$409,43,FALSE)</f>
        <v>252676.40378843245</v>
      </c>
      <c r="G185" s="10">
        <f t="shared" si="4"/>
        <v>262063.40378843245</v>
      </c>
      <c r="H185" s="10">
        <f>VLOOKUP($A185,'2023_24 vs 2024_25 Detail'!$A$9:$DP$409,82,FALSE)</f>
        <v>313176.7517495295</v>
      </c>
      <c r="I185" s="10">
        <f>VLOOKUP(A185,'2023_24 vs 2024_25 Detail'!A186:DO590,84,FALSE)+VLOOKUP(A185,'2023_24 vs 2024_25 Detail'!A186:DO590,85,FALSE)+VLOOKUP(A185,'2023_24 vs 2024_25 Detail'!A186:DO590,86,FALSE)+VLOOKUP(A185,'2023_24 vs 2024_25 Detail'!A186:DO590,87,FALSE)+VLOOKUP(A185,'2023_24 vs 2024_25 Detail'!A186:DO590,88,FALSE)+VLOOKUP(A185,'2023_24 vs 2024_25 Detail'!A186:DO590,89,FALSE)+VLOOKUP(A185,'2023_24 vs 2024_25 Detail'!A186:DO590,90,FALSE)+VLOOKUP(A185,'2023_24 vs 2024_25 Detail'!A186:DO590,91,FALSE)+VLOOKUP(A185,'2023_24 vs 2024_25 Detail'!A186:DO590,92,FALSE)+VLOOKUP(A185,'2023_24 vs 2024_25 Detail'!A186:DO590,93,FALSE)+VLOOKUP(A185,'2023_24 vs 2024_25 Detail'!A186:DO590,94,FALSE)+VLOOKUP(A185,'2023_24 vs 2024_25 Detail'!A186:DO590,95,FALSE)+VLOOKUP(A185,'2023_24 vs 2024_25 Detail'!A186:DO590,96,FALSE)+VLOOKUP(A185,'2023_24 vs 2024_25 Detail'!A186:DO590,97,FALSE)+VLOOKUP(A185,'2023_24 vs 2024_25 Detail'!A186:DO590,98,FALSE)+VLOOKUP(A185,'2023_24 vs 2024_25 Detail'!A186:DO590,99,FALSE)+VLOOKUP(A185,'2023_24 vs 2024_25 Detail'!A186:DO590,100,FALSE)+VLOOKUP(A185,'2023_24 vs 2024_25 Detail'!A186:DO590,101,FALSE)+VLOOKUP(A185,'2023_24 vs 2024_25 Detail'!A186:DO590,102,FALSE)+VLOOKUP(A185,'2023_24 vs 2024_25 Detail'!A186:DO590,103,FALSE)+VLOOKUP(A185,'2023_24 vs 2024_25 Detail'!A186:DO590,104,FALSE)+VLOOKUP(A185,'2023_24 vs 2024_25 Detail'!A186:DO590,105,FALSE)+VLOOKUP(A185,'2023_24 vs 2024_25 Detail'!A186:DO590,106,FALSE)+VLOOKUP(A185,'2023_24 vs 2024_25 Detail'!A186:DO590,107,FALSE)+VLOOKUP(A185,'2023_24 vs 2024_25 Detail'!A186:DO590,108,FALSE)+VLOOKUP(A185,'2023_24 vs 2024_25 Detail'!A186:DO590,109,FALSE)+VLOOKUP(A185,'2023_24 vs 2024_25 Detail'!A186:DO590,110,FALSE)+VLOOKUP(A185,'2023_24 vs 2024_25 Detail'!A186:DO590,111,FALSE)+VLOOKUP(A185,'2023_24 vs 2024_25 Detail'!A186:DO590,112,FALSE)+VLOOKUP(A185,'2023_24 vs 2024_25 Detail'!A186:DO590,113,FALSE)+VLOOKUP(A185,'2023_24 vs 2024_25 Detail'!A186:DO590,114,FALSE)+VLOOKUP(A185,'2023_24 vs 2024_25 Detail'!A186:DO590,115,FALSE)+VLOOKUP(A185,'2023_24 vs 2024_25 Detail'!A186:DO590,116,FALSE)+VLOOKUP(A185,'2023_24 vs 2024_25 Detail'!A186:DO590,117,FALSE)</f>
        <v>14950.790595683349</v>
      </c>
      <c r="J185" s="10">
        <f>VLOOKUP($A185,'2023_24 vs 2024_25 Detail'!$A$9:$DP$409,118,FALSE)</f>
        <v>0</v>
      </c>
      <c r="K185" s="10">
        <f>VLOOKUP($A185,'2023_24 vs 2024_25 Detail'!$A$9:$DP$409,119,FALSE)</f>
        <v>45549.557365413726</v>
      </c>
      <c r="L185" s="11">
        <f t="shared" si="5"/>
        <v>51113.347961097053</v>
      </c>
    </row>
    <row r="186" spans="1:12" x14ac:dyDescent="0.35">
      <c r="A186" s="2" t="s">
        <v>555</v>
      </c>
      <c r="B186" s="2" t="s">
        <v>556</v>
      </c>
      <c r="C186" s="2" t="s">
        <v>1344</v>
      </c>
      <c r="D186" s="10">
        <f>VLOOKUP(A186,'2023_24 vs 2024_25 Detail'!$A$9:$DP$409,5,FALSE)</f>
        <v>103</v>
      </c>
      <c r="E186" s="10">
        <f>VLOOKUP(A186,MSAG!$A$2:$D$401,4,FALSE)</f>
        <v>20199</v>
      </c>
      <c r="F186" s="10">
        <f>VLOOKUP($A186,'2023_24 vs 2024_25 Detail'!$A$9:$DP$409,43,FALSE)</f>
        <v>564669.15219183674</v>
      </c>
      <c r="G186" s="10">
        <f t="shared" si="4"/>
        <v>584868.15219183674</v>
      </c>
      <c r="H186" s="10">
        <f>VLOOKUP($A186,'2023_24 vs 2024_25 Detail'!$A$9:$DP$409,82,FALSE)</f>
        <v>611631.96946787147</v>
      </c>
      <c r="I186" s="10">
        <f>VLOOKUP(A186,'2023_24 vs 2024_25 Detail'!A187:DO591,84,FALSE)+VLOOKUP(A186,'2023_24 vs 2024_25 Detail'!A187:DO591,85,FALSE)+VLOOKUP(A186,'2023_24 vs 2024_25 Detail'!A187:DO591,86,FALSE)+VLOOKUP(A186,'2023_24 vs 2024_25 Detail'!A187:DO591,87,FALSE)+VLOOKUP(A186,'2023_24 vs 2024_25 Detail'!A187:DO591,88,FALSE)+VLOOKUP(A186,'2023_24 vs 2024_25 Detail'!A187:DO591,89,FALSE)+VLOOKUP(A186,'2023_24 vs 2024_25 Detail'!A187:DO591,90,FALSE)+VLOOKUP(A186,'2023_24 vs 2024_25 Detail'!A187:DO591,91,FALSE)+VLOOKUP(A186,'2023_24 vs 2024_25 Detail'!A187:DO591,92,FALSE)+VLOOKUP(A186,'2023_24 vs 2024_25 Detail'!A187:DO591,93,FALSE)+VLOOKUP(A186,'2023_24 vs 2024_25 Detail'!A187:DO591,94,FALSE)+VLOOKUP(A186,'2023_24 vs 2024_25 Detail'!A187:DO591,95,FALSE)+VLOOKUP(A186,'2023_24 vs 2024_25 Detail'!A187:DO591,96,FALSE)+VLOOKUP(A186,'2023_24 vs 2024_25 Detail'!A187:DO591,97,FALSE)+VLOOKUP(A186,'2023_24 vs 2024_25 Detail'!A187:DO591,98,FALSE)+VLOOKUP(A186,'2023_24 vs 2024_25 Detail'!A187:DO591,99,FALSE)+VLOOKUP(A186,'2023_24 vs 2024_25 Detail'!A187:DO591,100,FALSE)+VLOOKUP(A186,'2023_24 vs 2024_25 Detail'!A187:DO591,101,FALSE)+VLOOKUP(A186,'2023_24 vs 2024_25 Detail'!A187:DO591,102,FALSE)+VLOOKUP(A186,'2023_24 vs 2024_25 Detail'!A187:DO591,103,FALSE)+VLOOKUP(A186,'2023_24 vs 2024_25 Detail'!A187:DO591,104,FALSE)+VLOOKUP(A186,'2023_24 vs 2024_25 Detail'!A187:DO591,105,FALSE)+VLOOKUP(A186,'2023_24 vs 2024_25 Detail'!A187:DO591,106,FALSE)+VLOOKUP(A186,'2023_24 vs 2024_25 Detail'!A187:DO591,107,FALSE)+VLOOKUP(A186,'2023_24 vs 2024_25 Detail'!A187:DO591,108,FALSE)+VLOOKUP(A186,'2023_24 vs 2024_25 Detail'!A187:DO591,109,FALSE)+VLOOKUP(A186,'2023_24 vs 2024_25 Detail'!A187:DO591,110,FALSE)+VLOOKUP(A186,'2023_24 vs 2024_25 Detail'!A187:DO591,111,FALSE)+VLOOKUP(A186,'2023_24 vs 2024_25 Detail'!A187:DO591,112,FALSE)+VLOOKUP(A186,'2023_24 vs 2024_25 Detail'!A187:DO591,113,FALSE)+VLOOKUP(A186,'2023_24 vs 2024_25 Detail'!A187:DO591,114,FALSE)+VLOOKUP(A186,'2023_24 vs 2024_25 Detail'!A187:DO591,115,FALSE)+VLOOKUP(A186,'2023_24 vs 2024_25 Detail'!A187:DO591,116,FALSE)+VLOOKUP(A186,'2023_24 vs 2024_25 Detail'!A187:DO591,117,FALSE)</f>
        <v>33134.694081161797</v>
      </c>
      <c r="J186" s="10">
        <f>VLOOKUP($A186,'2023_24 vs 2024_25 Detail'!$A$9:$DP$409,118,FALSE)</f>
        <v>0</v>
      </c>
      <c r="K186" s="10">
        <f>VLOOKUP($A186,'2023_24 vs 2024_25 Detail'!$A$9:$DP$409,119,FALSE)</f>
        <v>13828.123194872991</v>
      </c>
      <c r="L186" s="11">
        <f t="shared" si="5"/>
        <v>26763.817276034737</v>
      </c>
    </row>
    <row r="187" spans="1:12" x14ac:dyDescent="0.35">
      <c r="A187" s="2" t="s">
        <v>558</v>
      </c>
      <c r="B187" s="2" t="s">
        <v>559</v>
      </c>
      <c r="C187" s="2" t="s">
        <v>1345</v>
      </c>
      <c r="D187" s="10">
        <f>VLOOKUP(A187,'2023_24 vs 2024_25 Detail'!$A$9:$DP$409,5,FALSE)</f>
        <v>297</v>
      </c>
      <c r="E187" s="10">
        <f>VLOOKUP(A187,MSAG!$A$2:$D$401,4,FALSE)</f>
        <v>44429</v>
      </c>
      <c r="F187" s="10">
        <f>VLOOKUP($A187,'2023_24 vs 2024_25 Detail'!$A$9:$DP$409,43,FALSE)</f>
        <v>1326171.7657187502</v>
      </c>
      <c r="G187" s="10">
        <f t="shared" si="4"/>
        <v>1370600.7657187502</v>
      </c>
      <c r="H187" s="10">
        <f>VLOOKUP($A187,'2023_24 vs 2024_25 Detail'!$A$9:$DP$409,82,FALSE)</f>
        <v>1377056.0284085001</v>
      </c>
      <c r="I187" s="10">
        <f>VLOOKUP(A187,'2023_24 vs 2024_25 Detail'!A188:DO592,84,FALSE)+VLOOKUP(A187,'2023_24 vs 2024_25 Detail'!A188:DO592,85,FALSE)+VLOOKUP(A187,'2023_24 vs 2024_25 Detail'!A188:DO592,86,FALSE)+VLOOKUP(A187,'2023_24 vs 2024_25 Detail'!A188:DO592,87,FALSE)+VLOOKUP(A187,'2023_24 vs 2024_25 Detail'!A188:DO592,88,FALSE)+VLOOKUP(A187,'2023_24 vs 2024_25 Detail'!A188:DO592,89,FALSE)+VLOOKUP(A187,'2023_24 vs 2024_25 Detail'!A188:DO592,90,FALSE)+VLOOKUP(A187,'2023_24 vs 2024_25 Detail'!A188:DO592,91,FALSE)+VLOOKUP(A187,'2023_24 vs 2024_25 Detail'!A188:DO592,92,FALSE)+VLOOKUP(A187,'2023_24 vs 2024_25 Detail'!A188:DO592,93,FALSE)+VLOOKUP(A187,'2023_24 vs 2024_25 Detail'!A188:DO592,94,FALSE)+VLOOKUP(A187,'2023_24 vs 2024_25 Detail'!A188:DO592,95,FALSE)+VLOOKUP(A187,'2023_24 vs 2024_25 Detail'!A188:DO592,96,FALSE)+VLOOKUP(A187,'2023_24 vs 2024_25 Detail'!A188:DO592,97,FALSE)+VLOOKUP(A187,'2023_24 vs 2024_25 Detail'!A188:DO592,98,FALSE)+VLOOKUP(A187,'2023_24 vs 2024_25 Detail'!A188:DO592,99,FALSE)+VLOOKUP(A187,'2023_24 vs 2024_25 Detail'!A188:DO592,100,FALSE)+VLOOKUP(A187,'2023_24 vs 2024_25 Detail'!A188:DO592,101,FALSE)+VLOOKUP(A187,'2023_24 vs 2024_25 Detail'!A188:DO592,102,FALSE)+VLOOKUP(A187,'2023_24 vs 2024_25 Detail'!A188:DO592,103,FALSE)+VLOOKUP(A187,'2023_24 vs 2024_25 Detail'!A188:DO592,104,FALSE)+VLOOKUP(A187,'2023_24 vs 2024_25 Detail'!A188:DO592,105,FALSE)+VLOOKUP(A187,'2023_24 vs 2024_25 Detail'!A188:DO592,106,FALSE)+VLOOKUP(A187,'2023_24 vs 2024_25 Detail'!A188:DO592,107,FALSE)+VLOOKUP(A187,'2023_24 vs 2024_25 Detail'!A188:DO592,108,FALSE)+VLOOKUP(A187,'2023_24 vs 2024_25 Detail'!A188:DO592,109,FALSE)+VLOOKUP(A187,'2023_24 vs 2024_25 Detail'!A188:DO592,110,FALSE)+VLOOKUP(A187,'2023_24 vs 2024_25 Detail'!A188:DO592,111,FALSE)+VLOOKUP(A187,'2023_24 vs 2024_25 Detail'!A188:DO592,112,FALSE)+VLOOKUP(A187,'2023_24 vs 2024_25 Detail'!A188:DO592,113,FALSE)+VLOOKUP(A187,'2023_24 vs 2024_25 Detail'!A188:DO592,114,FALSE)+VLOOKUP(A187,'2023_24 vs 2024_25 Detail'!A188:DO592,115,FALSE)+VLOOKUP(A187,'2023_24 vs 2024_25 Detail'!A188:DO592,116,FALSE)+VLOOKUP(A187,'2023_24 vs 2024_25 Detail'!A188:DO592,117,FALSE)</f>
        <v>75940.057311965051</v>
      </c>
      <c r="J187" s="10">
        <f>VLOOKUP($A187,'2023_24 vs 2024_25 Detail'!$A$9:$DP$409,118,FALSE)</f>
        <v>-15055.057311965153</v>
      </c>
      <c r="K187" s="10">
        <f>VLOOKUP($A187,'2023_24 vs 2024_25 Detail'!$A$9:$DP$409,119,FALSE)</f>
        <v>-10000.737310249817</v>
      </c>
      <c r="L187" s="11">
        <f t="shared" si="5"/>
        <v>6455.2626897499431</v>
      </c>
    </row>
    <row r="188" spans="1:12" x14ac:dyDescent="0.35">
      <c r="A188" s="2" t="s">
        <v>561</v>
      </c>
      <c r="B188" s="2" t="s">
        <v>1474</v>
      </c>
      <c r="C188" s="2" t="s">
        <v>1346</v>
      </c>
      <c r="D188" s="10">
        <f>VLOOKUP(A188,'2023_24 vs 2024_25 Detail'!$A$9:$DP$409,5,FALSE)</f>
        <v>187</v>
      </c>
      <c r="E188" s="10">
        <f>VLOOKUP(A188,MSAG!$A$2:$D$401,4,FALSE)</f>
        <v>30091</v>
      </c>
      <c r="F188" s="10">
        <f>VLOOKUP($A188,'2023_24 vs 2024_25 Detail'!$A$9:$DP$409,43,FALSE)</f>
        <v>861129.26497702627</v>
      </c>
      <c r="G188" s="10">
        <f t="shared" si="4"/>
        <v>891220.26497702627</v>
      </c>
      <c r="H188" s="10">
        <f>VLOOKUP($A188,'2023_24 vs 2024_25 Detail'!$A$9:$DP$409,82,FALSE)</f>
        <v>918537.82145923004</v>
      </c>
      <c r="I188" s="10">
        <f>VLOOKUP(A188,'2023_24 vs 2024_25 Detail'!A189:DO593,84,FALSE)+VLOOKUP(A188,'2023_24 vs 2024_25 Detail'!A189:DO593,85,FALSE)+VLOOKUP(A188,'2023_24 vs 2024_25 Detail'!A189:DO593,86,FALSE)+VLOOKUP(A188,'2023_24 vs 2024_25 Detail'!A189:DO593,87,FALSE)+VLOOKUP(A188,'2023_24 vs 2024_25 Detail'!A189:DO593,88,FALSE)+VLOOKUP(A188,'2023_24 vs 2024_25 Detail'!A189:DO593,89,FALSE)+VLOOKUP(A188,'2023_24 vs 2024_25 Detail'!A189:DO593,90,FALSE)+VLOOKUP(A188,'2023_24 vs 2024_25 Detail'!A189:DO593,91,FALSE)+VLOOKUP(A188,'2023_24 vs 2024_25 Detail'!A189:DO593,92,FALSE)+VLOOKUP(A188,'2023_24 vs 2024_25 Detail'!A189:DO593,93,FALSE)+VLOOKUP(A188,'2023_24 vs 2024_25 Detail'!A189:DO593,94,FALSE)+VLOOKUP(A188,'2023_24 vs 2024_25 Detail'!A189:DO593,95,FALSE)+VLOOKUP(A188,'2023_24 vs 2024_25 Detail'!A189:DO593,96,FALSE)+VLOOKUP(A188,'2023_24 vs 2024_25 Detail'!A189:DO593,97,FALSE)+VLOOKUP(A188,'2023_24 vs 2024_25 Detail'!A189:DO593,98,FALSE)+VLOOKUP(A188,'2023_24 vs 2024_25 Detail'!A189:DO593,99,FALSE)+VLOOKUP(A188,'2023_24 vs 2024_25 Detail'!A189:DO593,100,FALSE)+VLOOKUP(A188,'2023_24 vs 2024_25 Detail'!A189:DO593,101,FALSE)+VLOOKUP(A188,'2023_24 vs 2024_25 Detail'!A189:DO593,102,FALSE)+VLOOKUP(A188,'2023_24 vs 2024_25 Detail'!A189:DO593,103,FALSE)+VLOOKUP(A188,'2023_24 vs 2024_25 Detail'!A189:DO593,104,FALSE)+VLOOKUP(A188,'2023_24 vs 2024_25 Detail'!A189:DO593,105,FALSE)+VLOOKUP(A188,'2023_24 vs 2024_25 Detail'!A189:DO593,106,FALSE)+VLOOKUP(A188,'2023_24 vs 2024_25 Detail'!A189:DO593,107,FALSE)+VLOOKUP(A188,'2023_24 vs 2024_25 Detail'!A189:DO593,108,FALSE)+VLOOKUP(A188,'2023_24 vs 2024_25 Detail'!A189:DO593,109,FALSE)+VLOOKUP(A188,'2023_24 vs 2024_25 Detail'!A189:DO593,110,FALSE)+VLOOKUP(A188,'2023_24 vs 2024_25 Detail'!A189:DO593,111,FALSE)+VLOOKUP(A188,'2023_24 vs 2024_25 Detail'!A189:DO593,112,FALSE)+VLOOKUP(A188,'2023_24 vs 2024_25 Detail'!A189:DO593,113,FALSE)+VLOOKUP(A188,'2023_24 vs 2024_25 Detail'!A189:DO593,114,FALSE)+VLOOKUP(A188,'2023_24 vs 2024_25 Detail'!A189:DO593,115,FALSE)+VLOOKUP(A188,'2023_24 vs 2024_25 Detail'!A189:DO593,116,FALSE)+VLOOKUP(A188,'2023_24 vs 2024_25 Detail'!A189:DO593,117,FALSE)</f>
        <v>50678.94963533074</v>
      </c>
      <c r="J188" s="10">
        <f>VLOOKUP($A188,'2023_24 vs 2024_25 Detail'!$A$9:$DP$409,118,FALSE)</f>
        <v>0</v>
      </c>
      <c r="K188" s="10">
        <f>VLOOKUP($A188,'2023_24 vs 2024_25 Detail'!$A$9:$DP$409,119,FALSE)</f>
        <v>6729.6068468732055</v>
      </c>
      <c r="L188" s="11">
        <f t="shared" si="5"/>
        <v>27317.55648220377</v>
      </c>
    </row>
    <row r="189" spans="1:12" x14ac:dyDescent="0.35">
      <c r="A189" s="2" t="s">
        <v>563</v>
      </c>
      <c r="B189" s="2" t="s">
        <v>564</v>
      </c>
      <c r="C189" s="2" t="s">
        <v>565</v>
      </c>
      <c r="D189" s="10">
        <f>VLOOKUP(A189,'2023_24 vs 2024_25 Detail'!$A$9:$DP$409,5,FALSE)</f>
        <v>213</v>
      </c>
      <c r="E189" s="10">
        <f>VLOOKUP(A189,MSAG!$A$2:$D$401,4,FALSE)</f>
        <v>35161</v>
      </c>
      <c r="F189" s="10">
        <f>VLOOKUP($A189,'2023_24 vs 2024_25 Detail'!$A$9:$DP$409,43,FALSE)</f>
        <v>963458.17236811493</v>
      </c>
      <c r="G189" s="10">
        <f t="shared" si="4"/>
        <v>998619.17236811493</v>
      </c>
      <c r="H189" s="10">
        <f>VLOOKUP($A189,'2023_24 vs 2024_25 Detail'!$A$9:$DP$409,82,FALSE)</f>
        <v>1050150.3426277749</v>
      </c>
      <c r="I189" s="10">
        <f>VLOOKUP(A189,'2023_24 vs 2024_25 Detail'!A190:DO594,84,FALSE)+VLOOKUP(A189,'2023_24 vs 2024_25 Detail'!A190:DO594,85,FALSE)+VLOOKUP(A189,'2023_24 vs 2024_25 Detail'!A190:DO594,86,FALSE)+VLOOKUP(A189,'2023_24 vs 2024_25 Detail'!A190:DO594,87,FALSE)+VLOOKUP(A189,'2023_24 vs 2024_25 Detail'!A190:DO594,88,FALSE)+VLOOKUP(A189,'2023_24 vs 2024_25 Detail'!A190:DO594,89,FALSE)+VLOOKUP(A189,'2023_24 vs 2024_25 Detail'!A190:DO594,90,FALSE)+VLOOKUP(A189,'2023_24 vs 2024_25 Detail'!A190:DO594,91,FALSE)+VLOOKUP(A189,'2023_24 vs 2024_25 Detail'!A190:DO594,92,FALSE)+VLOOKUP(A189,'2023_24 vs 2024_25 Detail'!A190:DO594,93,FALSE)+VLOOKUP(A189,'2023_24 vs 2024_25 Detail'!A190:DO594,94,FALSE)+VLOOKUP(A189,'2023_24 vs 2024_25 Detail'!A190:DO594,95,FALSE)+VLOOKUP(A189,'2023_24 vs 2024_25 Detail'!A190:DO594,96,FALSE)+VLOOKUP(A189,'2023_24 vs 2024_25 Detail'!A190:DO594,97,FALSE)+VLOOKUP(A189,'2023_24 vs 2024_25 Detail'!A190:DO594,98,FALSE)+VLOOKUP(A189,'2023_24 vs 2024_25 Detail'!A190:DO594,99,FALSE)+VLOOKUP(A189,'2023_24 vs 2024_25 Detail'!A190:DO594,100,FALSE)+VLOOKUP(A189,'2023_24 vs 2024_25 Detail'!A190:DO594,101,FALSE)+VLOOKUP(A189,'2023_24 vs 2024_25 Detail'!A190:DO594,102,FALSE)+VLOOKUP(A189,'2023_24 vs 2024_25 Detail'!A190:DO594,103,FALSE)+VLOOKUP(A189,'2023_24 vs 2024_25 Detail'!A190:DO594,104,FALSE)+VLOOKUP(A189,'2023_24 vs 2024_25 Detail'!A190:DO594,105,FALSE)+VLOOKUP(A189,'2023_24 vs 2024_25 Detail'!A190:DO594,106,FALSE)+VLOOKUP(A189,'2023_24 vs 2024_25 Detail'!A190:DO594,107,FALSE)+VLOOKUP(A189,'2023_24 vs 2024_25 Detail'!A190:DO594,108,FALSE)+VLOOKUP(A189,'2023_24 vs 2024_25 Detail'!A190:DO594,109,FALSE)+VLOOKUP(A189,'2023_24 vs 2024_25 Detail'!A190:DO594,110,FALSE)+VLOOKUP(A189,'2023_24 vs 2024_25 Detail'!A190:DO594,111,FALSE)+VLOOKUP(A189,'2023_24 vs 2024_25 Detail'!A190:DO594,112,FALSE)+VLOOKUP(A189,'2023_24 vs 2024_25 Detail'!A190:DO594,113,FALSE)+VLOOKUP(A189,'2023_24 vs 2024_25 Detail'!A190:DO594,114,FALSE)+VLOOKUP(A189,'2023_24 vs 2024_25 Detail'!A190:DO594,115,FALSE)+VLOOKUP(A189,'2023_24 vs 2024_25 Detail'!A190:DO594,116,FALSE)+VLOOKUP(A189,'2023_24 vs 2024_25 Detail'!A190:DO594,117,FALSE)</f>
        <v>58693.796878826943</v>
      </c>
      <c r="J189" s="10">
        <f>VLOOKUP($A189,'2023_24 vs 2024_25 Detail'!$A$9:$DP$409,118,FALSE)</f>
        <v>0</v>
      </c>
      <c r="K189" s="10">
        <f>VLOOKUP($A189,'2023_24 vs 2024_25 Detail'!$A$9:$DP$409,119,FALSE)</f>
        <v>27998.373380833174</v>
      </c>
      <c r="L189" s="11">
        <f t="shared" si="5"/>
        <v>51531.170259659993</v>
      </c>
    </row>
    <row r="190" spans="1:12" x14ac:dyDescent="0.35">
      <c r="A190" s="2" t="s">
        <v>566</v>
      </c>
      <c r="B190" s="2" t="s">
        <v>567</v>
      </c>
      <c r="C190" s="2" t="s">
        <v>1347</v>
      </c>
      <c r="D190" s="10">
        <f>VLOOKUP(A190,'2023_24 vs 2024_25 Detail'!$A$9:$DP$409,5,FALSE)</f>
        <v>99</v>
      </c>
      <c r="E190" s="10">
        <f>VLOOKUP(A190,MSAG!$A$2:$D$401,4,FALSE)</f>
        <v>18787</v>
      </c>
      <c r="F190" s="10">
        <f>VLOOKUP($A190,'2023_24 vs 2024_25 Detail'!$A$9:$DP$409,43,FALSE)</f>
        <v>501524.29233043268</v>
      </c>
      <c r="G190" s="10">
        <f t="shared" si="4"/>
        <v>520311.29233043268</v>
      </c>
      <c r="H190" s="10">
        <f>VLOOKUP($A190,'2023_24 vs 2024_25 Detail'!$A$9:$DP$409,82,FALSE)</f>
        <v>550303.15846364386</v>
      </c>
      <c r="I190" s="10">
        <f>VLOOKUP(A190,'2023_24 vs 2024_25 Detail'!A191:DO595,84,FALSE)+VLOOKUP(A190,'2023_24 vs 2024_25 Detail'!A191:DO595,85,FALSE)+VLOOKUP(A190,'2023_24 vs 2024_25 Detail'!A191:DO595,86,FALSE)+VLOOKUP(A190,'2023_24 vs 2024_25 Detail'!A191:DO595,87,FALSE)+VLOOKUP(A190,'2023_24 vs 2024_25 Detail'!A191:DO595,88,FALSE)+VLOOKUP(A190,'2023_24 vs 2024_25 Detail'!A191:DO595,89,FALSE)+VLOOKUP(A190,'2023_24 vs 2024_25 Detail'!A191:DO595,90,FALSE)+VLOOKUP(A190,'2023_24 vs 2024_25 Detail'!A191:DO595,91,FALSE)+VLOOKUP(A190,'2023_24 vs 2024_25 Detail'!A191:DO595,92,FALSE)+VLOOKUP(A190,'2023_24 vs 2024_25 Detail'!A191:DO595,93,FALSE)+VLOOKUP(A190,'2023_24 vs 2024_25 Detail'!A191:DO595,94,FALSE)+VLOOKUP(A190,'2023_24 vs 2024_25 Detail'!A191:DO595,95,FALSE)+VLOOKUP(A190,'2023_24 vs 2024_25 Detail'!A191:DO595,96,FALSE)+VLOOKUP(A190,'2023_24 vs 2024_25 Detail'!A191:DO595,97,FALSE)+VLOOKUP(A190,'2023_24 vs 2024_25 Detail'!A191:DO595,98,FALSE)+VLOOKUP(A190,'2023_24 vs 2024_25 Detail'!A191:DO595,99,FALSE)+VLOOKUP(A190,'2023_24 vs 2024_25 Detail'!A191:DO595,100,FALSE)+VLOOKUP(A190,'2023_24 vs 2024_25 Detail'!A191:DO595,101,FALSE)+VLOOKUP(A190,'2023_24 vs 2024_25 Detail'!A191:DO595,102,FALSE)+VLOOKUP(A190,'2023_24 vs 2024_25 Detail'!A191:DO595,103,FALSE)+VLOOKUP(A190,'2023_24 vs 2024_25 Detail'!A191:DO595,104,FALSE)+VLOOKUP(A190,'2023_24 vs 2024_25 Detail'!A191:DO595,105,FALSE)+VLOOKUP(A190,'2023_24 vs 2024_25 Detail'!A191:DO595,106,FALSE)+VLOOKUP(A190,'2023_24 vs 2024_25 Detail'!A191:DO595,107,FALSE)+VLOOKUP(A190,'2023_24 vs 2024_25 Detail'!A191:DO595,108,FALSE)+VLOOKUP(A190,'2023_24 vs 2024_25 Detail'!A191:DO595,109,FALSE)+VLOOKUP(A190,'2023_24 vs 2024_25 Detail'!A191:DO595,110,FALSE)+VLOOKUP(A190,'2023_24 vs 2024_25 Detail'!A191:DO595,111,FALSE)+VLOOKUP(A190,'2023_24 vs 2024_25 Detail'!A191:DO595,112,FALSE)+VLOOKUP(A190,'2023_24 vs 2024_25 Detail'!A191:DO595,113,FALSE)+VLOOKUP(A190,'2023_24 vs 2024_25 Detail'!A191:DO595,114,FALSE)+VLOOKUP(A190,'2023_24 vs 2024_25 Detail'!A191:DO595,115,FALSE)+VLOOKUP(A190,'2023_24 vs 2024_25 Detail'!A191:DO595,116,FALSE)+VLOOKUP(A190,'2023_24 vs 2024_25 Detail'!A191:DO595,117,FALSE)</f>
        <v>30606.914162967558</v>
      </c>
      <c r="J190" s="10">
        <f>VLOOKUP($A190,'2023_24 vs 2024_25 Detail'!$A$9:$DP$409,118,FALSE)</f>
        <v>0</v>
      </c>
      <c r="K190" s="10">
        <f>VLOOKUP($A190,'2023_24 vs 2024_25 Detail'!$A$9:$DP$409,119,FALSE)</f>
        <v>18171.951970243685</v>
      </c>
      <c r="L190" s="11">
        <f t="shared" si="5"/>
        <v>29991.866133211181</v>
      </c>
    </row>
    <row r="191" spans="1:12" x14ac:dyDescent="0.35">
      <c r="A191" s="2" t="s">
        <v>569</v>
      </c>
      <c r="B191" s="2" t="s">
        <v>570</v>
      </c>
      <c r="C191" s="2" t="s">
        <v>1468</v>
      </c>
      <c r="D191" s="10">
        <f>VLOOKUP(A191,'2023_24 vs 2024_25 Detail'!$A$9:$DP$409,5,FALSE)</f>
        <v>46</v>
      </c>
      <c r="E191" s="10">
        <f>VLOOKUP(A191,MSAG!$A$2:$D$401,4,FALSE)</f>
        <v>11648</v>
      </c>
      <c r="F191" s="10">
        <f>VLOOKUP($A191,'2023_24 vs 2024_25 Detail'!$A$9:$DP$409,43,FALSE)</f>
        <v>360788.0356131529</v>
      </c>
      <c r="G191" s="10">
        <f t="shared" si="4"/>
        <v>372436.0356131529</v>
      </c>
      <c r="H191" s="10">
        <f>VLOOKUP($A191,'2023_24 vs 2024_25 Detail'!$A$9:$DP$409,82,FALSE)</f>
        <v>408087.98170972476</v>
      </c>
      <c r="I191" s="10">
        <f>VLOOKUP(A191,'2023_24 vs 2024_25 Detail'!A192:DO596,84,FALSE)+VLOOKUP(A191,'2023_24 vs 2024_25 Detail'!A192:DO596,85,FALSE)+VLOOKUP(A191,'2023_24 vs 2024_25 Detail'!A192:DO596,86,FALSE)+VLOOKUP(A191,'2023_24 vs 2024_25 Detail'!A192:DO596,87,FALSE)+VLOOKUP(A191,'2023_24 vs 2024_25 Detail'!A192:DO596,88,FALSE)+VLOOKUP(A191,'2023_24 vs 2024_25 Detail'!A192:DO596,89,FALSE)+VLOOKUP(A191,'2023_24 vs 2024_25 Detail'!A192:DO596,90,FALSE)+VLOOKUP(A191,'2023_24 vs 2024_25 Detail'!A192:DO596,91,FALSE)+VLOOKUP(A191,'2023_24 vs 2024_25 Detail'!A192:DO596,92,FALSE)+VLOOKUP(A191,'2023_24 vs 2024_25 Detail'!A192:DO596,93,FALSE)+VLOOKUP(A191,'2023_24 vs 2024_25 Detail'!A192:DO596,94,FALSE)+VLOOKUP(A191,'2023_24 vs 2024_25 Detail'!A192:DO596,95,FALSE)+VLOOKUP(A191,'2023_24 vs 2024_25 Detail'!A192:DO596,96,FALSE)+VLOOKUP(A191,'2023_24 vs 2024_25 Detail'!A192:DO596,97,FALSE)+VLOOKUP(A191,'2023_24 vs 2024_25 Detail'!A192:DO596,98,FALSE)+VLOOKUP(A191,'2023_24 vs 2024_25 Detail'!A192:DO596,99,FALSE)+VLOOKUP(A191,'2023_24 vs 2024_25 Detail'!A192:DO596,100,FALSE)+VLOOKUP(A191,'2023_24 vs 2024_25 Detail'!A192:DO596,101,FALSE)+VLOOKUP(A191,'2023_24 vs 2024_25 Detail'!A192:DO596,102,FALSE)+VLOOKUP(A191,'2023_24 vs 2024_25 Detail'!A192:DO596,103,FALSE)+VLOOKUP(A191,'2023_24 vs 2024_25 Detail'!A192:DO596,104,FALSE)+VLOOKUP(A191,'2023_24 vs 2024_25 Detail'!A192:DO596,105,FALSE)+VLOOKUP(A191,'2023_24 vs 2024_25 Detail'!A192:DO596,106,FALSE)+VLOOKUP(A191,'2023_24 vs 2024_25 Detail'!A192:DO596,107,FALSE)+VLOOKUP(A191,'2023_24 vs 2024_25 Detail'!A192:DO596,108,FALSE)+VLOOKUP(A191,'2023_24 vs 2024_25 Detail'!A192:DO596,109,FALSE)+VLOOKUP(A191,'2023_24 vs 2024_25 Detail'!A192:DO596,110,FALSE)+VLOOKUP(A191,'2023_24 vs 2024_25 Detail'!A192:DO596,111,FALSE)+VLOOKUP(A191,'2023_24 vs 2024_25 Detail'!A192:DO596,112,FALSE)+VLOOKUP(A191,'2023_24 vs 2024_25 Detail'!A192:DO596,113,FALSE)+VLOOKUP(A191,'2023_24 vs 2024_25 Detail'!A192:DO596,114,FALSE)+VLOOKUP(A191,'2023_24 vs 2024_25 Detail'!A192:DO596,115,FALSE)+VLOOKUP(A191,'2023_24 vs 2024_25 Detail'!A192:DO596,116,FALSE)+VLOOKUP(A191,'2023_24 vs 2024_25 Detail'!A192:DO596,117,FALSE)</f>
        <v>19317.24360446159</v>
      </c>
      <c r="J191" s="10">
        <f>VLOOKUP($A191,'2023_24 vs 2024_25 Detail'!$A$9:$DP$409,118,FALSE)</f>
        <v>0</v>
      </c>
      <c r="K191" s="10">
        <f>VLOOKUP($A191,'2023_24 vs 2024_25 Detail'!$A$9:$DP$409,119,FALSE)</f>
        <v>27982.702492110267</v>
      </c>
      <c r="L191" s="11">
        <f t="shared" si="5"/>
        <v>35651.946096571861</v>
      </c>
    </row>
    <row r="192" spans="1:12" x14ac:dyDescent="0.35">
      <c r="A192" s="2" t="s">
        <v>572</v>
      </c>
      <c r="B192" s="2" t="s">
        <v>573</v>
      </c>
      <c r="C192" s="2" t="s">
        <v>1495</v>
      </c>
      <c r="D192" s="10">
        <f>VLOOKUP(A192,'2023_24 vs 2024_25 Detail'!$A$9:$DP$409,5,FALSE)</f>
        <v>135</v>
      </c>
      <c r="E192" s="10">
        <f>VLOOKUP(A192,MSAG!$A$2:$D$401,4,FALSE)</f>
        <v>22967</v>
      </c>
      <c r="F192" s="10">
        <f>VLOOKUP($A192,'2023_24 vs 2024_25 Detail'!$A$9:$DP$409,43,FALSE)</f>
        <v>659702.17332060472</v>
      </c>
      <c r="G192" s="10">
        <f t="shared" si="4"/>
        <v>682669.17332060472</v>
      </c>
      <c r="H192" s="10">
        <f>VLOOKUP($A192,'2023_24 vs 2024_25 Detail'!$A$9:$DP$409,82,FALSE)</f>
        <v>722774.73559166875</v>
      </c>
      <c r="I192" s="10">
        <f>VLOOKUP(A192,'2023_24 vs 2024_25 Detail'!A193:DO597,84,FALSE)+VLOOKUP(A192,'2023_24 vs 2024_25 Detail'!A193:DO597,85,FALSE)+VLOOKUP(A192,'2023_24 vs 2024_25 Detail'!A193:DO597,86,FALSE)+VLOOKUP(A192,'2023_24 vs 2024_25 Detail'!A193:DO597,87,FALSE)+VLOOKUP(A192,'2023_24 vs 2024_25 Detail'!A193:DO597,88,FALSE)+VLOOKUP(A192,'2023_24 vs 2024_25 Detail'!A193:DO597,89,FALSE)+VLOOKUP(A192,'2023_24 vs 2024_25 Detail'!A193:DO597,90,FALSE)+VLOOKUP(A192,'2023_24 vs 2024_25 Detail'!A193:DO597,91,FALSE)+VLOOKUP(A192,'2023_24 vs 2024_25 Detail'!A193:DO597,92,FALSE)+VLOOKUP(A192,'2023_24 vs 2024_25 Detail'!A193:DO597,93,FALSE)+VLOOKUP(A192,'2023_24 vs 2024_25 Detail'!A193:DO597,94,FALSE)+VLOOKUP(A192,'2023_24 vs 2024_25 Detail'!A193:DO597,95,FALSE)+VLOOKUP(A192,'2023_24 vs 2024_25 Detail'!A193:DO597,96,FALSE)+VLOOKUP(A192,'2023_24 vs 2024_25 Detail'!A193:DO597,97,FALSE)+VLOOKUP(A192,'2023_24 vs 2024_25 Detail'!A193:DO597,98,FALSE)+VLOOKUP(A192,'2023_24 vs 2024_25 Detail'!A193:DO597,99,FALSE)+VLOOKUP(A192,'2023_24 vs 2024_25 Detail'!A193:DO597,100,FALSE)+VLOOKUP(A192,'2023_24 vs 2024_25 Detail'!A193:DO597,101,FALSE)+VLOOKUP(A192,'2023_24 vs 2024_25 Detail'!A193:DO597,102,FALSE)+VLOOKUP(A192,'2023_24 vs 2024_25 Detail'!A193:DO597,103,FALSE)+VLOOKUP(A192,'2023_24 vs 2024_25 Detail'!A193:DO597,104,FALSE)+VLOOKUP(A192,'2023_24 vs 2024_25 Detail'!A193:DO597,105,FALSE)+VLOOKUP(A192,'2023_24 vs 2024_25 Detail'!A193:DO597,106,FALSE)+VLOOKUP(A192,'2023_24 vs 2024_25 Detail'!A193:DO597,107,FALSE)+VLOOKUP(A192,'2023_24 vs 2024_25 Detail'!A193:DO597,108,FALSE)+VLOOKUP(A192,'2023_24 vs 2024_25 Detail'!A193:DO597,109,FALSE)+VLOOKUP(A192,'2023_24 vs 2024_25 Detail'!A193:DO597,110,FALSE)+VLOOKUP(A192,'2023_24 vs 2024_25 Detail'!A193:DO597,111,FALSE)+VLOOKUP(A192,'2023_24 vs 2024_25 Detail'!A193:DO597,112,FALSE)+VLOOKUP(A192,'2023_24 vs 2024_25 Detail'!A193:DO597,113,FALSE)+VLOOKUP(A192,'2023_24 vs 2024_25 Detail'!A193:DO597,114,FALSE)+VLOOKUP(A192,'2023_24 vs 2024_25 Detail'!A193:DO597,115,FALSE)+VLOOKUP(A192,'2023_24 vs 2024_25 Detail'!A193:DO597,116,FALSE)+VLOOKUP(A192,'2023_24 vs 2024_25 Detail'!A193:DO597,117,FALSE)</f>
        <v>38786.28138322445</v>
      </c>
      <c r="J192" s="10">
        <f>VLOOKUP($A192,'2023_24 vs 2024_25 Detail'!$A$9:$DP$409,118,FALSE)</f>
        <v>0</v>
      </c>
      <c r="K192" s="10">
        <f>VLOOKUP($A192,'2023_24 vs 2024_25 Detail'!$A$9:$DP$409,119,FALSE)</f>
        <v>24286.280887839472</v>
      </c>
      <c r="L192" s="11">
        <f t="shared" si="5"/>
        <v>40105.562271064031</v>
      </c>
    </row>
    <row r="193" spans="1:12" x14ac:dyDescent="0.35">
      <c r="A193" s="2" t="s">
        <v>575</v>
      </c>
      <c r="B193" s="2" t="s">
        <v>576</v>
      </c>
      <c r="C193" s="2" t="s">
        <v>577</v>
      </c>
      <c r="D193" s="10">
        <f>VLOOKUP(A193,'2023_24 vs 2024_25 Detail'!$A$9:$DP$409,5,FALSE)</f>
        <v>441</v>
      </c>
      <c r="E193" s="10">
        <f>VLOOKUP(A193,MSAG!$A$2:$D$401,4,FALSE)</f>
        <v>61669</v>
      </c>
      <c r="F193" s="10">
        <f>VLOOKUP($A193,'2023_24 vs 2024_25 Detail'!$A$9:$DP$409,43,FALSE)</f>
        <v>1978687.2499999998</v>
      </c>
      <c r="G193" s="10">
        <f t="shared" si="4"/>
        <v>2040356.2499999998</v>
      </c>
      <c r="H193" s="10">
        <f>VLOOKUP($A193,'2023_24 vs 2024_25 Detail'!$A$9:$DP$409,82,FALSE)</f>
        <v>2069092.2499999998</v>
      </c>
      <c r="I193" s="10">
        <f>VLOOKUP(A193,'2023_24 vs 2024_25 Detail'!A194:DO598,84,FALSE)+VLOOKUP(A193,'2023_24 vs 2024_25 Detail'!A194:DO598,85,FALSE)+VLOOKUP(A193,'2023_24 vs 2024_25 Detail'!A194:DO598,86,FALSE)+VLOOKUP(A193,'2023_24 vs 2024_25 Detail'!A194:DO598,87,FALSE)+VLOOKUP(A193,'2023_24 vs 2024_25 Detail'!A194:DO598,88,FALSE)+VLOOKUP(A193,'2023_24 vs 2024_25 Detail'!A194:DO598,89,FALSE)+VLOOKUP(A193,'2023_24 vs 2024_25 Detail'!A194:DO598,90,FALSE)+VLOOKUP(A193,'2023_24 vs 2024_25 Detail'!A194:DO598,91,FALSE)+VLOOKUP(A193,'2023_24 vs 2024_25 Detail'!A194:DO598,92,FALSE)+VLOOKUP(A193,'2023_24 vs 2024_25 Detail'!A194:DO598,93,FALSE)+VLOOKUP(A193,'2023_24 vs 2024_25 Detail'!A194:DO598,94,FALSE)+VLOOKUP(A193,'2023_24 vs 2024_25 Detail'!A194:DO598,95,FALSE)+VLOOKUP(A193,'2023_24 vs 2024_25 Detail'!A194:DO598,96,FALSE)+VLOOKUP(A193,'2023_24 vs 2024_25 Detail'!A194:DO598,97,FALSE)+VLOOKUP(A193,'2023_24 vs 2024_25 Detail'!A194:DO598,98,FALSE)+VLOOKUP(A193,'2023_24 vs 2024_25 Detail'!A194:DO598,99,FALSE)+VLOOKUP(A193,'2023_24 vs 2024_25 Detail'!A194:DO598,100,FALSE)+VLOOKUP(A193,'2023_24 vs 2024_25 Detail'!A194:DO598,101,FALSE)+VLOOKUP(A193,'2023_24 vs 2024_25 Detail'!A194:DO598,102,FALSE)+VLOOKUP(A193,'2023_24 vs 2024_25 Detail'!A194:DO598,103,FALSE)+VLOOKUP(A193,'2023_24 vs 2024_25 Detail'!A194:DO598,104,FALSE)+VLOOKUP(A193,'2023_24 vs 2024_25 Detail'!A194:DO598,105,FALSE)+VLOOKUP(A193,'2023_24 vs 2024_25 Detail'!A194:DO598,106,FALSE)+VLOOKUP(A193,'2023_24 vs 2024_25 Detail'!A194:DO598,107,FALSE)+VLOOKUP(A193,'2023_24 vs 2024_25 Detail'!A194:DO598,108,FALSE)+VLOOKUP(A193,'2023_24 vs 2024_25 Detail'!A194:DO598,109,FALSE)+VLOOKUP(A193,'2023_24 vs 2024_25 Detail'!A194:DO598,110,FALSE)+VLOOKUP(A193,'2023_24 vs 2024_25 Detail'!A194:DO598,111,FALSE)+VLOOKUP(A193,'2023_24 vs 2024_25 Detail'!A194:DO598,112,FALSE)+VLOOKUP(A193,'2023_24 vs 2024_25 Detail'!A194:DO598,113,FALSE)+VLOOKUP(A193,'2023_24 vs 2024_25 Detail'!A194:DO598,114,FALSE)+VLOOKUP(A193,'2023_24 vs 2024_25 Detail'!A194:DO598,115,FALSE)+VLOOKUP(A193,'2023_24 vs 2024_25 Detail'!A194:DO598,116,FALSE)+VLOOKUP(A193,'2023_24 vs 2024_25 Detail'!A194:DO598,117,FALSE)</f>
        <v>106680.81468571757</v>
      </c>
      <c r="J193" s="10">
        <f>VLOOKUP($A193,'2023_24 vs 2024_25 Detail'!$A$9:$DP$409,118,FALSE)</f>
        <v>-16275.814685717691</v>
      </c>
      <c r="K193" s="10">
        <f>VLOOKUP($A193,'2023_24 vs 2024_25 Detail'!$A$9:$DP$409,119,FALSE)</f>
        <v>0</v>
      </c>
      <c r="L193" s="11">
        <f t="shared" si="5"/>
        <v>28736</v>
      </c>
    </row>
    <row r="194" spans="1:12" x14ac:dyDescent="0.35">
      <c r="A194" s="2" t="s">
        <v>578</v>
      </c>
      <c r="B194" s="2" t="s">
        <v>579</v>
      </c>
      <c r="C194" s="2" t="s">
        <v>580</v>
      </c>
      <c r="D194" s="10">
        <f>VLOOKUP(A194,'2023_24 vs 2024_25 Detail'!$A$9:$DP$409,5,FALSE)</f>
        <v>74</v>
      </c>
      <c r="E194" s="10">
        <f>VLOOKUP(A194,MSAG!$A$2:$D$401,4,FALSE)</f>
        <v>14564</v>
      </c>
      <c r="F194" s="10">
        <f>VLOOKUP($A194,'2023_24 vs 2024_25 Detail'!$A$9:$DP$409,43,FALSE)</f>
        <v>428949.08838326595</v>
      </c>
      <c r="G194" s="10">
        <f t="shared" si="4"/>
        <v>443513.08838326595</v>
      </c>
      <c r="H194" s="10">
        <f>VLOOKUP($A194,'2023_24 vs 2024_25 Detail'!$A$9:$DP$409,82,FALSE)</f>
        <v>465620.62172798073</v>
      </c>
      <c r="I194" s="10">
        <f>VLOOKUP(A194,'2023_24 vs 2024_25 Detail'!A195:DO599,84,FALSE)+VLOOKUP(A194,'2023_24 vs 2024_25 Detail'!A195:DO599,85,FALSE)+VLOOKUP(A194,'2023_24 vs 2024_25 Detail'!A195:DO599,86,FALSE)+VLOOKUP(A194,'2023_24 vs 2024_25 Detail'!A195:DO599,87,FALSE)+VLOOKUP(A194,'2023_24 vs 2024_25 Detail'!A195:DO599,88,FALSE)+VLOOKUP(A194,'2023_24 vs 2024_25 Detail'!A195:DO599,89,FALSE)+VLOOKUP(A194,'2023_24 vs 2024_25 Detail'!A195:DO599,90,FALSE)+VLOOKUP(A194,'2023_24 vs 2024_25 Detail'!A195:DO599,91,FALSE)+VLOOKUP(A194,'2023_24 vs 2024_25 Detail'!A195:DO599,92,FALSE)+VLOOKUP(A194,'2023_24 vs 2024_25 Detail'!A195:DO599,93,FALSE)+VLOOKUP(A194,'2023_24 vs 2024_25 Detail'!A195:DO599,94,FALSE)+VLOOKUP(A194,'2023_24 vs 2024_25 Detail'!A195:DO599,95,FALSE)+VLOOKUP(A194,'2023_24 vs 2024_25 Detail'!A195:DO599,96,FALSE)+VLOOKUP(A194,'2023_24 vs 2024_25 Detail'!A195:DO599,97,FALSE)+VLOOKUP(A194,'2023_24 vs 2024_25 Detail'!A195:DO599,98,FALSE)+VLOOKUP(A194,'2023_24 vs 2024_25 Detail'!A195:DO599,99,FALSE)+VLOOKUP(A194,'2023_24 vs 2024_25 Detail'!A195:DO599,100,FALSE)+VLOOKUP(A194,'2023_24 vs 2024_25 Detail'!A195:DO599,101,FALSE)+VLOOKUP(A194,'2023_24 vs 2024_25 Detail'!A195:DO599,102,FALSE)+VLOOKUP(A194,'2023_24 vs 2024_25 Detail'!A195:DO599,103,FALSE)+VLOOKUP(A194,'2023_24 vs 2024_25 Detail'!A195:DO599,104,FALSE)+VLOOKUP(A194,'2023_24 vs 2024_25 Detail'!A195:DO599,105,FALSE)+VLOOKUP(A194,'2023_24 vs 2024_25 Detail'!A195:DO599,106,FALSE)+VLOOKUP(A194,'2023_24 vs 2024_25 Detail'!A195:DO599,107,FALSE)+VLOOKUP(A194,'2023_24 vs 2024_25 Detail'!A195:DO599,108,FALSE)+VLOOKUP(A194,'2023_24 vs 2024_25 Detail'!A195:DO599,109,FALSE)+VLOOKUP(A194,'2023_24 vs 2024_25 Detail'!A195:DO599,110,FALSE)+VLOOKUP(A194,'2023_24 vs 2024_25 Detail'!A195:DO599,111,FALSE)+VLOOKUP(A194,'2023_24 vs 2024_25 Detail'!A195:DO599,112,FALSE)+VLOOKUP(A194,'2023_24 vs 2024_25 Detail'!A195:DO599,113,FALSE)+VLOOKUP(A194,'2023_24 vs 2024_25 Detail'!A195:DO599,114,FALSE)+VLOOKUP(A194,'2023_24 vs 2024_25 Detail'!A195:DO599,115,FALSE)+VLOOKUP(A194,'2023_24 vs 2024_25 Detail'!A195:DO599,116,FALSE)+VLOOKUP(A194,'2023_24 vs 2024_25 Detail'!A195:DO599,117,FALSE)</f>
        <v>24036.025834164873</v>
      </c>
      <c r="J194" s="10">
        <f>VLOOKUP($A194,'2023_24 vs 2024_25 Detail'!$A$9:$DP$409,118,FALSE)</f>
        <v>0</v>
      </c>
      <c r="K194" s="10">
        <f>VLOOKUP($A194,'2023_24 vs 2024_25 Detail'!$A$9:$DP$409,119,FALSE)</f>
        <v>12635.507510549935</v>
      </c>
      <c r="L194" s="11">
        <f t="shared" si="5"/>
        <v>22107.533344714786</v>
      </c>
    </row>
    <row r="195" spans="1:12" x14ac:dyDescent="0.35">
      <c r="A195" s="2" t="s">
        <v>581</v>
      </c>
      <c r="B195" s="2" t="s">
        <v>582</v>
      </c>
      <c r="C195" s="2" t="s">
        <v>583</v>
      </c>
      <c r="D195" s="10">
        <f>VLOOKUP(A195,'2023_24 vs 2024_25 Detail'!$A$9:$DP$409,5,FALSE)</f>
        <v>108</v>
      </c>
      <c r="E195" s="10">
        <f>VLOOKUP(A195,MSAG!$A$2:$D$401,4,FALSE)</f>
        <v>20170</v>
      </c>
      <c r="F195" s="10">
        <f>VLOOKUP($A195,'2023_24 vs 2024_25 Detail'!$A$9:$DP$409,43,FALSE)</f>
        <v>576076.77873242926</v>
      </c>
      <c r="G195" s="10">
        <f t="shared" si="4"/>
        <v>596246.77873242926</v>
      </c>
      <c r="H195" s="10">
        <f>VLOOKUP($A195,'2023_24 vs 2024_25 Detail'!$A$9:$DP$409,82,FALSE)</f>
        <v>616859.01419189177</v>
      </c>
      <c r="I195" s="10">
        <f>VLOOKUP(A195,'2023_24 vs 2024_25 Detail'!A196:DO600,84,FALSE)+VLOOKUP(A195,'2023_24 vs 2024_25 Detail'!A196:DO600,85,FALSE)+VLOOKUP(A195,'2023_24 vs 2024_25 Detail'!A196:DO600,86,FALSE)+VLOOKUP(A195,'2023_24 vs 2024_25 Detail'!A196:DO600,87,FALSE)+VLOOKUP(A195,'2023_24 vs 2024_25 Detail'!A196:DO600,88,FALSE)+VLOOKUP(A195,'2023_24 vs 2024_25 Detail'!A196:DO600,89,FALSE)+VLOOKUP(A195,'2023_24 vs 2024_25 Detail'!A196:DO600,90,FALSE)+VLOOKUP(A195,'2023_24 vs 2024_25 Detail'!A196:DO600,91,FALSE)+VLOOKUP(A195,'2023_24 vs 2024_25 Detail'!A196:DO600,92,FALSE)+VLOOKUP(A195,'2023_24 vs 2024_25 Detail'!A196:DO600,93,FALSE)+VLOOKUP(A195,'2023_24 vs 2024_25 Detail'!A196:DO600,94,FALSE)+VLOOKUP(A195,'2023_24 vs 2024_25 Detail'!A196:DO600,95,FALSE)+VLOOKUP(A195,'2023_24 vs 2024_25 Detail'!A196:DO600,96,FALSE)+VLOOKUP(A195,'2023_24 vs 2024_25 Detail'!A196:DO600,97,FALSE)+VLOOKUP(A195,'2023_24 vs 2024_25 Detail'!A196:DO600,98,FALSE)+VLOOKUP(A195,'2023_24 vs 2024_25 Detail'!A196:DO600,99,FALSE)+VLOOKUP(A195,'2023_24 vs 2024_25 Detail'!A196:DO600,100,FALSE)+VLOOKUP(A195,'2023_24 vs 2024_25 Detail'!A196:DO600,101,FALSE)+VLOOKUP(A195,'2023_24 vs 2024_25 Detail'!A196:DO600,102,FALSE)+VLOOKUP(A195,'2023_24 vs 2024_25 Detail'!A196:DO600,103,FALSE)+VLOOKUP(A195,'2023_24 vs 2024_25 Detail'!A196:DO600,104,FALSE)+VLOOKUP(A195,'2023_24 vs 2024_25 Detail'!A196:DO600,105,FALSE)+VLOOKUP(A195,'2023_24 vs 2024_25 Detail'!A196:DO600,106,FALSE)+VLOOKUP(A195,'2023_24 vs 2024_25 Detail'!A196:DO600,107,FALSE)+VLOOKUP(A195,'2023_24 vs 2024_25 Detail'!A196:DO600,108,FALSE)+VLOOKUP(A195,'2023_24 vs 2024_25 Detail'!A196:DO600,109,FALSE)+VLOOKUP(A195,'2023_24 vs 2024_25 Detail'!A196:DO600,110,FALSE)+VLOOKUP(A195,'2023_24 vs 2024_25 Detail'!A196:DO600,111,FALSE)+VLOOKUP(A195,'2023_24 vs 2024_25 Detail'!A196:DO600,112,FALSE)+VLOOKUP(A195,'2023_24 vs 2024_25 Detail'!A196:DO600,113,FALSE)+VLOOKUP(A195,'2023_24 vs 2024_25 Detail'!A196:DO600,114,FALSE)+VLOOKUP(A195,'2023_24 vs 2024_25 Detail'!A196:DO600,115,FALSE)+VLOOKUP(A195,'2023_24 vs 2024_25 Detail'!A196:DO600,116,FALSE)+VLOOKUP(A195,'2023_24 vs 2024_25 Detail'!A196:DO600,117,FALSE)</f>
        <v>33256.312010520036</v>
      </c>
      <c r="J195" s="10">
        <f>VLOOKUP($A195,'2023_24 vs 2024_25 Detail'!$A$9:$DP$409,118,FALSE)</f>
        <v>0</v>
      </c>
      <c r="K195" s="10">
        <f>VLOOKUP($A195,'2023_24 vs 2024_25 Detail'!$A$9:$DP$409,119,FALSE)</f>
        <v>7525.9234489425071</v>
      </c>
      <c r="L195" s="11">
        <f t="shared" si="5"/>
        <v>20612.235459462507</v>
      </c>
    </row>
    <row r="196" spans="1:12" x14ac:dyDescent="0.35">
      <c r="A196" s="2" t="s">
        <v>584</v>
      </c>
      <c r="B196" s="2" t="s">
        <v>585</v>
      </c>
      <c r="C196" s="2" t="s">
        <v>1348</v>
      </c>
      <c r="D196" s="10">
        <f>VLOOKUP(A196,'2023_24 vs 2024_25 Detail'!$A$9:$DP$409,5,FALSE)</f>
        <v>180</v>
      </c>
      <c r="E196" s="10">
        <f>VLOOKUP(A196,MSAG!$A$2:$D$401,4,FALSE)</f>
        <v>27906</v>
      </c>
      <c r="F196" s="10">
        <f>VLOOKUP($A196,'2023_24 vs 2024_25 Detail'!$A$9:$DP$409,43,FALSE)</f>
        <v>816321.18978624337</v>
      </c>
      <c r="G196" s="10">
        <f t="shared" si="4"/>
        <v>844227.18978624337</v>
      </c>
      <c r="H196" s="10">
        <f>VLOOKUP($A196,'2023_24 vs 2024_25 Detail'!$A$9:$DP$409,82,FALSE)</f>
        <v>868247.49971364916</v>
      </c>
      <c r="I196" s="10">
        <f>VLOOKUP(A196,'2023_24 vs 2024_25 Detail'!A197:DO601,84,FALSE)+VLOOKUP(A196,'2023_24 vs 2024_25 Detail'!A197:DO601,85,FALSE)+VLOOKUP(A196,'2023_24 vs 2024_25 Detail'!A197:DO601,86,FALSE)+VLOOKUP(A196,'2023_24 vs 2024_25 Detail'!A197:DO601,87,FALSE)+VLOOKUP(A196,'2023_24 vs 2024_25 Detail'!A197:DO601,88,FALSE)+VLOOKUP(A196,'2023_24 vs 2024_25 Detail'!A197:DO601,89,FALSE)+VLOOKUP(A196,'2023_24 vs 2024_25 Detail'!A197:DO601,90,FALSE)+VLOOKUP(A196,'2023_24 vs 2024_25 Detail'!A197:DO601,91,FALSE)+VLOOKUP(A196,'2023_24 vs 2024_25 Detail'!A197:DO601,92,FALSE)+VLOOKUP(A196,'2023_24 vs 2024_25 Detail'!A197:DO601,93,FALSE)+VLOOKUP(A196,'2023_24 vs 2024_25 Detail'!A197:DO601,94,FALSE)+VLOOKUP(A196,'2023_24 vs 2024_25 Detail'!A197:DO601,95,FALSE)+VLOOKUP(A196,'2023_24 vs 2024_25 Detail'!A197:DO601,96,FALSE)+VLOOKUP(A196,'2023_24 vs 2024_25 Detail'!A197:DO601,97,FALSE)+VLOOKUP(A196,'2023_24 vs 2024_25 Detail'!A197:DO601,98,FALSE)+VLOOKUP(A196,'2023_24 vs 2024_25 Detail'!A197:DO601,99,FALSE)+VLOOKUP(A196,'2023_24 vs 2024_25 Detail'!A197:DO601,100,FALSE)+VLOOKUP(A196,'2023_24 vs 2024_25 Detail'!A197:DO601,101,FALSE)+VLOOKUP(A196,'2023_24 vs 2024_25 Detail'!A197:DO601,102,FALSE)+VLOOKUP(A196,'2023_24 vs 2024_25 Detail'!A197:DO601,103,FALSE)+VLOOKUP(A196,'2023_24 vs 2024_25 Detail'!A197:DO601,104,FALSE)+VLOOKUP(A196,'2023_24 vs 2024_25 Detail'!A197:DO601,105,FALSE)+VLOOKUP(A196,'2023_24 vs 2024_25 Detail'!A197:DO601,106,FALSE)+VLOOKUP(A196,'2023_24 vs 2024_25 Detail'!A197:DO601,107,FALSE)+VLOOKUP(A196,'2023_24 vs 2024_25 Detail'!A197:DO601,108,FALSE)+VLOOKUP(A196,'2023_24 vs 2024_25 Detail'!A197:DO601,109,FALSE)+VLOOKUP(A196,'2023_24 vs 2024_25 Detail'!A197:DO601,110,FALSE)+VLOOKUP(A196,'2023_24 vs 2024_25 Detail'!A197:DO601,111,FALSE)+VLOOKUP(A196,'2023_24 vs 2024_25 Detail'!A197:DO601,112,FALSE)+VLOOKUP(A196,'2023_24 vs 2024_25 Detail'!A197:DO601,113,FALSE)+VLOOKUP(A196,'2023_24 vs 2024_25 Detail'!A197:DO601,114,FALSE)+VLOOKUP(A196,'2023_24 vs 2024_25 Detail'!A197:DO601,115,FALSE)+VLOOKUP(A196,'2023_24 vs 2024_25 Detail'!A197:DO601,116,FALSE)+VLOOKUP(A196,'2023_24 vs 2024_25 Detail'!A197:DO601,117,FALSE)</f>
        <v>47471.643365282522</v>
      </c>
      <c r="J196" s="10">
        <f>VLOOKUP($A196,'2023_24 vs 2024_25 Detail'!$A$9:$DP$409,118,FALSE)</f>
        <v>0</v>
      </c>
      <c r="K196" s="10">
        <f>VLOOKUP($A196,'2023_24 vs 2024_25 Detail'!$A$9:$DP$409,119,FALSE)</f>
        <v>4454.666562123105</v>
      </c>
      <c r="L196" s="11">
        <f t="shared" si="5"/>
        <v>24020.309927405789</v>
      </c>
    </row>
    <row r="197" spans="1:12" x14ac:dyDescent="0.35">
      <c r="A197" s="2" t="s">
        <v>587</v>
      </c>
      <c r="B197" s="2" t="s">
        <v>588</v>
      </c>
      <c r="C197" s="2" t="s">
        <v>1349</v>
      </c>
      <c r="D197" s="10">
        <f>VLOOKUP(A197,'2023_24 vs 2024_25 Detail'!$A$9:$DP$409,5,FALSE)</f>
        <v>85</v>
      </c>
      <c r="E197" s="10">
        <f>VLOOKUP(A197,MSAG!$A$2:$D$401,4,FALSE)</f>
        <v>16185</v>
      </c>
      <c r="F197" s="10">
        <f>VLOOKUP($A197,'2023_24 vs 2024_25 Detail'!$A$9:$DP$409,43,FALSE)</f>
        <v>497755.96316708054</v>
      </c>
      <c r="G197" s="10">
        <f t="shared" si="4"/>
        <v>513940.96316708054</v>
      </c>
      <c r="H197" s="10">
        <f>VLOOKUP($A197,'2023_24 vs 2024_25 Detail'!$A$9:$DP$409,82,FALSE)</f>
        <v>541758.57218469656</v>
      </c>
      <c r="I197" s="10">
        <f>VLOOKUP(A197,'2023_24 vs 2024_25 Detail'!A198:DO602,84,FALSE)+VLOOKUP(A197,'2023_24 vs 2024_25 Detail'!A198:DO602,85,FALSE)+VLOOKUP(A197,'2023_24 vs 2024_25 Detail'!A198:DO602,86,FALSE)+VLOOKUP(A197,'2023_24 vs 2024_25 Detail'!A198:DO602,87,FALSE)+VLOOKUP(A197,'2023_24 vs 2024_25 Detail'!A198:DO602,88,FALSE)+VLOOKUP(A197,'2023_24 vs 2024_25 Detail'!A198:DO602,89,FALSE)+VLOOKUP(A197,'2023_24 vs 2024_25 Detail'!A198:DO602,90,FALSE)+VLOOKUP(A197,'2023_24 vs 2024_25 Detail'!A198:DO602,91,FALSE)+VLOOKUP(A197,'2023_24 vs 2024_25 Detail'!A198:DO602,92,FALSE)+VLOOKUP(A197,'2023_24 vs 2024_25 Detail'!A198:DO602,93,FALSE)+VLOOKUP(A197,'2023_24 vs 2024_25 Detail'!A198:DO602,94,FALSE)+VLOOKUP(A197,'2023_24 vs 2024_25 Detail'!A198:DO602,95,FALSE)+VLOOKUP(A197,'2023_24 vs 2024_25 Detail'!A198:DO602,96,FALSE)+VLOOKUP(A197,'2023_24 vs 2024_25 Detail'!A198:DO602,97,FALSE)+VLOOKUP(A197,'2023_24 vs 2024_25 Detail'!A198:DO602,98,FALSE)+VLOOKUP(A197,'2023_24 vs 2024_25 Detail'!A198:DO602,99,FALSE)+VLOOKUP(A197,'2023_24 vs 2024_25 Detail'!A198:DO602,100,FALSE)+VLOOKUP(A197,'2023_24 vs 2024_25 Detail'!A198:DO602,101,FALSE)+VLOOKUP(A197,'2023_24 vs 2024_25 Detail'!A198:DO602,102,FALSE)+VLOOKUP(A197,'2023_24 vs 2024_25 Detail'!A198:DO602,103,FALSE)+VLOOKUP(A197,'2023_24 vs 2024_25 Detail'!A198:DO602,104,FALSE)+VLOOKUP(A197,'2023_24 vs 2024_25 Detail'!A198:DO602,105,FALSE)+VLOOKUP(A197,'2023_24 vs 2024_25 Detail'!A198:DO602,106,FALSE)+VLOOKUP(A197,'2023_24 vs 2024_25 Detail'!A198:DO602,107,FALSE)+VLOOKUP(A197,'2023_24 vs 2024_25 Detail'!A198:DO602,108,FALSE)+VLOOKUP(A197,'2023_24 vs 2024_25 Detail'!A198:DO602,109,FALSE)+VLOOKUP(A197,'2023_24 vs 2024_25 Detail'!A198:DO602,110,FALSE)+VLOOKUP(A197,'2023_24 vs 2024_25 Detail'!A198:DO602,111,FALSE)+VLOOKUP(A197,'2023_24 vs 2024_25 Detail'!A198:DO602,112,FALSE)+VLOOKUP(A197,'2023_24 vs 2024_25 Detail'!A198:DO602,113,FALSE)+VLOOKUP(A197,'2023_24 vs 2024_25 Detail'!A198:DO602,114,FALSE)+VLOOKUP(A197,'2023_24 vs 2024_25 Detail'!A198:DO602,115,FALSE)+VLOOKUP(A197,'2023_24 vs 2024_25 Detail'!A198:DO602,116,FALSE)+VLOOKUP(A197,'2023_24 vs 2024_25 Detail'!A198:DO602,117,FALSE)</f>
        <v>27381.25559807408</v>
      </c>
      <c r="J197" s="10">
        <f>VLOOKUP($A197,'2023_24 vs 2024_25 Detail'!$A$9:$DP$409,118,FALSE)</f>
        <v>0</v>
      </c>
      <c r="K197" s="10">
        <f>VLOOKUP($A197,'2023_24 vs 2024_25 Detail'!$A$9:$DP$409,119,FALSE)</f>
        <v>16621.353419541942</v>
      </c>
      <c r="L197" s="11">
        <f t="shared" si="5"/>
        <v>27817.609017616021</v>
      </c>
    </row>
    <row r="198" spans="1:12" x14ac:dyDescent="0.35">
      <c r="A198" s="2" t="s">
        <v>590</v>
      </c>
      <c r="B198" s="2" t="s">
        <v>591</v>
      </c>
      <c r="C198" s="2" t="s">
        <v>1350</v>
      </c>
      <c r="D198" s="10">
        <f>VLOOKUP(A198,'2023_24 vs 2024_25 Detail'!$A$9:$DP$409,5,FALSE)</f>
        <v>64</v>
      </c>
      <c r="E198" s="10">
        <f>VLOOKUP(A198,MSAG!$A$2:$D$401,4,FALSE)</f>
        <v>13478</v>
      </c>
      <c r="F198" s="10">
        <f>VLOOKUP($A198,'2023_24 vs 2024_25 Detail'!$A$9:$DP$409,43,FALSE)</f>
        <v>419215.0319022499</v>
      </c>
      <c r="G198" s="10">
        <f t="shared" si="4"/>
        <v>432693.0319022499</v>
      </c>
      <c r="H198" s="10">
        <f>VLOOKUP($A198,'2023_24 vs 2024_25 Detail'!$A$9:$DP$409,82,FALSE)</f>
        <v>469334.65002485871</v>
      </c>
      <c r="I198" s="10">
        <f>VLOOKUP(A198,'2023_24 vs 2024_25 Detail'!A199:DO603,84,FALSE)+VLOOKUP(A198,'2023_24 vs 2024_25 Detail'!A199:DO603,85,FALSE)+VLOOKUP(A198,'2023_24 vs 2024_25 Detail'!A199:DO603,86,FALSE)+VLOOKUP(A198,'2023_24 vs 2024_25 Detail'!A199:DO603,87,FALSE)+VLOOKUP(A198,'2023_24 vs 2024_25 Detail'!A199:DO603,88,FALSE)+VLOOKUP(A198,'2023_24 vs 2024_25 Detail'!A199:DO603,89,FALSE)+VLOOKUP(A198,'2023_24 vs 2024_25 Detail'!A199:DO603,90,FALSE)+VLOOKUP(A198,'2023_24 vs 2024_25 Detail'!A199:DO603,91,FALSE)+VLOOKUP(A198,'2023_24 vs 2024_25 Detail'!A199:DO603,92,FALSE)+VLOOKUP(A198,'2023_24 vs 2024_25 Detail'!A199:DO603,93,FALSE)+VLOOKUP(A198,'2023_24 vs 2024_25 Detail'!A199:DO603,94,FALSE)+VLOOKUP(A198,'2023_24 vs 2024_25 Detail'!A199:DO603,95,FALSE)+VLOOKUP(A198,'2023_24 vs 2024_25 Detail'!A199:DO603,96,FALSE)+VLOOKUP(A198,'2023_24 vs 2024_25 Detail'!A199:DO603,97,FALSE)+VLOOKUP(A198,'2023_24 vs 2024_25 Detail'!A199:DO603,98,FALSE)+VLOOKUP(A198,'2023_24 vs 2024_25 Detail'!A199:DO603,99,FALSE)+VLOOKUP(A198,'2023_24 vs 2024_25 Detail'!A199:DO603,100,FALSE)+VLOOKUP(A198,'2023_24 vs 2024_25 Detail'!A199:DO603,101,FALSE)+VLOOKUP(A198,'2023_24 vs 2024_25 Detail'!A199:DO603,102,FALSE)+VLOOKUP(A198,'2023_24 vs 2024_25 Detail'!A199:DO603,103,FALSE)+VLOOKUP(A198,'2023_24 vs 2024_25 Detail'!A199:DO603,104,FALSE)+VLOOKUP(A198,'2023_24 vs 2024_25 Detail'!A199:DO603,105,FALSE)+VLOOKUP(A198,'2023_24 vs 2024_25 Detail'!A199:DO603,106,FALSE)+VLOOKUP(A198,'2023_24 vs 2024_25 Detail'!A199:DO603,107,FALSE)+VLOOKUP(A198,'2023_24 vs 2024_25 Detail'!A199:DO603,108,FALSE)+VLOOKUP(A198,'2023_24 vs 2024_25 Detail'!A199:DO603,109,FALSE)+VLOOKUP(A198,'2023_24 vs 2024_25 Detail'!A199:DO603,110,FALSE)+VLOOKUP(A198,'2023_24 vs 2024_25 Detail'!A199:DO603,111,FALSE)+VLOOKUP(A198,'2023_24 vs 2024_25 Detail'!A199:DO603,112,FALSE)+VLOOKUP(A198,'2023_24 vs 2024_25 Detail'!A199:DO603,113,FALSE)+VLOOKUP(A198,'2023_24 vs 2024_25 Detail'!A199:DO603,114,FALSE)+VLOOKUP(A198,'2023_24 vs 2024_25 Detail'!A199:DO603,115,FALSE)+VLOOKUP(A198,'2023_24 vs 2024_25 Detail'!A199:DO603,116,FALSE)+VLOOKUP(A198,'2023_24 vs 2024_25 Detail'!A199:DO603,117,FALSE)</f>
        <v>22586.15002485878</v>
      </c>
      <c r="J198" s="10">
        <f>VLOOKUP($A198,'2023_24 vs 2024_25 Detail'!$A$9:$DP$409,118,FALSE)</f>
        <v>0</v>
      </c>
      <c r="K198" s="10">
        <f>VLOOKUP($A198,'2023_24 vs 2024_25 Detail'!$A$9:$DP$409,119,FALSE)</f>
        <v>27533.468097750083</v>
      </c>
      <c r="L198" s="11">
        <f t="shared" si="5"/>
        <v>36641.618122608808</v>
      </c>
    </row>
    <row r="199" spans="1:12" x14ac:dyDescent="0.35">
      <c r="A199" s="2" t="s">
        <v>593</v>
      </c>
      <c r="B199" s="2" t="s">
        <v>594</v>
      </c>
      <c r="C199" s="2" t="s">
        <v>1351</v>
      </c>
      <c r="D199" s="10">
        <f>VLOOKUP(A199,'2023_24 vs 2024_25 Detail'!$A$9:$DP$409,5,FALSE)</f>
        <v>191</v>
      </c>
      <c r="E199" s="10">
        <f>VLOOKUP(A199,MSAG!$A$2:$D$401,4,FALSE)</f>
        <v>32127</v>
      </c>
      <c r="F199" s="10">
        <f>VLOOKUP($A199,'2023_24 vs 2024_25 Detail'!$A$9:$DP$409,43,FALSE)</f>
        <v>892921.60505777004</v>
      </c>
      <c r="G199" s="10">
        <f t="shared" si="4"/>
        <v>925048.60505777004</v>
      </c>
      <c r="H199" s="10">
        <f>VLOOKUP($A199,'2023_24 vs 2024_25 Detail'!$A$9:$DP$409,82,FALSE)</f>
        <v>958559.35033338214</v>
      </c>
      <c r="I199" s="10">
        <f>VLOOKUP(A199,'2023_24 vs 2024_25 Detail'!A200:DO604,84,FALSE)+VLOOKUP(A199,'2023_24 vs 2024_25 Detail'!A200:DO604,85,FALSE)+VLOOKUP(A199,'2023_24 vs 2024_25 Detail'!A200:DO604,86,FALSE)+VLOOKUP(A199,'2023_24 vs 2024_25 Detail'!A200:DO604,87,FALSE)+VLOOKUP(A199,'2023_24 vs 2024_25 Detail'!A200:DO604,88,FALSE)+VLOOKUP(A199,'2023_24 vs 2024_25 Detail'!A200:DO604,89,FALSE)+VLOOKUP(A199,'2023_24 vs 2024_25 Detail'!A200:DO604,90,FALSE)+VLOOKUP(A199,'2023_24 vs 2024_25 Detail'!A200:DO604,91,FALSE)+VLOOKUP(A199,'2023_24 vs 2024_25 Detail'!A200:DO604,92,FALSE)+VLOOKUP(A199,'2023_24 vs 2024_25 Detail'!A200:DO604,93,FALSE)+VLOOKUP(A199,'2023_24 vs 2024_25 Detail'!A200:DO604,94,FALSE)+VLOOKUP(A199,'2023_24 vs 2024_25 Detail'!A200:DO604,95,FALSE)+VLOOKUP(A199,'2023_24 vs 2024_25 Detail'!A200:DO604,96,FALSE)+VLOOKUP(A199,'2023_24 vs 2024_25 Detail'!A200:DO604,97,FALSE)+VLOOKUP(A199,'2023_24 vs 2024_25 Detail'!A200:DO604,98,FALSE)+VLOOKUP(A199,'2023_24 vs 2024_25 Detail'!A200:DO604,99,FALSE)+VLOOKUP(A199,'2023_24 vs 2024_25 Detail'!A200:DO604,100,FALSE)+VLOOKUP(A199,'2023_24 vs 2024_25 Detail'!A200:DO604,101,FALSE)+VLOOKUP(A199,'2023_24 vs 2024_25 Detail'!A200:DO604,102,FALSE)+VLOOKUP(A199,'2023_24 vs 2024_25 Detail'!A200:DO604,103,FALSE)+VLOOKUP(A199,'2023_24 vs 2024_25 Detail'!A200:DO604,104,FALSE)+VLOOKUP(A199,'2023_24 vs 2024_25 Detail'!A200:DO604,105,FALSE)+VLOOKUP(A199,'2023_24 vs 2024_25 Detail'!A200:DO604,106,FALSE)+VLOOKUP(A199,'2023_24 vs 2024_25 Detail'!A200:DO604,107,FALSE)+VLOOKUP(A199,'2023_24 vs 2024_25 Detail'!A200:DO604,108,FALSE)+VLOOKUP(A199,'2023_24 vs 2024_25 Detail'!A200:DO604,109,FALSE)+VLOOKUP(A199,'2023_24 vs 2024_25 Detail'!A200:DO604,110,FALSE)+VLOOKUP(A199,'2023_24 vs 2024_25 Detail'!A200:DO604,111,FALSE)+VLOOKUP(A199,'2023_24 vs 2024_25 Detail'!A200:DO604,112,FALSE)+VLOOKUP(A199,'2023_24 vs 2024_25 Detail'!A200:DO604,113,FALSE)+VLOOKUP(A199,'2023_24 vs 2024_25 Detail'!A200:DO604,114,FALSE)+VLOOKUP(A199,'2023_24 vs 2024_25 Detail'!A200:DO604,115,FALSE)+VLOOKUP(A199,'2023_24 vs 2024_25 Detail'!A200:DO604,116,FALSE)+VLOOKUP(A199,'2023_24 vs 2024_25 Detail'!A200:DO604,117,FALSE)</f>
        <v>53561.258469422792</v>
      </c>
      <c r="J199" s="10">
        <f>VLOOKUP($A199,'2023_24 vs 2024_25 Detail'!$A$9:$DP$409,118,FALSE)</f>
        <v>0</v>
      </c>
      <c r="K199" s="10">
        <f>VLOOKUP($A199,'2023_24 vs 2024_25 Detail'!$A$9:$DP$409,119,FALSE)</f>
        <v>12076.486806189261</v>
      </c>
      <c r="L199" s="11">
        <f t="shared" si="5"/>
        <v>33510.745275612106</v>
      </c>
    </row>
    <row r="200" spans="1:12" x14ac:dyDescent="0.35">
      <c r="A200" s="2" t="s">
        <v>596</v>
      </c>
      <c r="B200" s="2" t="s">
        <v>1352</v>
      </c>
      <c r="C200" s="2" t="s">
        <v>1353</v>
      </c>
      <c r="D200" s="10">
        <f>VLOOKUP(A200,'2023_24 vs 2024_25 Detail'!$A$9:$DP$409,5,FALSE)</f>
        <v>106</v>
      </c>
      <c r="E200" s="10">
        <f>VLOOKUP(A200,MSAG!$A$2:$D$401,4,FALSE)</f>
        <v>19620</v>
      </c>
      <c r="F200" s="10">
        <f>VLOOKUP($A200,'2023_24 vs 2024_25 Detail'!$A$9:$DP$409,43,FALSE)</f>
        <v>560267.17270641238</v>
      </c>
      <c r="G200" s="10">
        <f t="shared" si="4"/>
        <v>579887.17270641238</v>
      </c>
      <c r="H200" s="10">
        <f>VLOOKUP($A200,'2023_24 vs 2024_25 Detail'!$A$9:$DP$409,82,FALSE)</f>
        <v>601619.78520309285</v>
      </c>
      <c r="I200" s="10">
        <f>VLOOKUP(A200,'2023_24 vs 2024_25 Detail'!A201:DO605,84,FALSE)+VLOOKUP(A200,'2023_24 vs 2024_25 Detail'!A201:DO605,85,FALSE)+VLOOKUP(A200,'2023_24 vs 2024_25 Detail'!A201:DO605,86,FALSE)+VLOOKUP(A200,'2023_24 vs 2024_25 Detail'!A201:DO605,87,FALSE)+VLOOKUP(A200,'2023_24 vs 2024_25 Detail'!A201:DO605,88,FALSE)+VLOOKUP(A200,'2023_24 vs 2024_25 Detail'!A201:DO605,89,FALSE)+VLOOKUP(A200,'2023_24 vs 2024_25 Detail'!A201:DO605,90,FALSE)+VLOOKUP(A200,'2023_24 vs 2024_25 Detail'!A201:DO605,91,FALSE)+VLOOKUP(A200,'2023_24 vs 2024_25 Detail'!A201:DO605,92,FALSE)+VLOOKUP(A200,'2023_24 vs 2024_25 Detail'!A201:DO605,93,FALSE)+VLOOKUP(A200,'2023_24 vs 2024_25 Detail'!A201:DO605,94,FALSE)+VLOOKUP(A200,'2023_24 vs 2024_25 Detail'!A201:DO605,95,FALSE)+VLOOKUP(A200,'2023_24 vs 2024_25 Detail'!A201:DO605,96,FALSE)+VLOOKUP(A200,'2023_24 vs 2024_25 Detail'!A201:DO605,97,FALSE)+VLOOKUP(A200,'2023_24 vs 2024_25 Detail'!A201:DO605,98,FALSE)+VLOOKUP(A200,'2023_24 vs 2024_25 Detail'!A201:DO605,99,FALSE)+VLOOKUP(A200,'2023_24 vs 2024_25 Detail'!A201:DO605,100,FALSE)+VLOOKUP(A200,'2023_24 vs 2024_25 Detail'!A201:DO605,101,FALSE)+VLOOKUP(A200,'2023_24 vs 2024_25 Detail'!A201:DO605,102,FALSE)+VLOOKUP(A200,'2023_24 vs 2024_25 Detail'!A201:DO605,103,FALSE)+VLOOKUP(A200,'2023_24 vs 2024_25 Detail'!A201:DO605,104,FALSE)+VLOOKUP(A200,'2023_24 vs 2024_25 Detail'!A201:DO605,105,FALSE)+VLOOKUP(A200,'2023_24 vs 2024_25 Detail'!A201:DO605,106,FALSE)+VLOOKUP(A200,'2023_24 vs 2024_25 Detail'!A201:DO605,107,FALSE)+VLOOKUP(A200,'2023_24 vs 2024_25 Detail'!A201:DO605,108,FALSE)+VLOOKUP(A200,'2023_24 vs 2024_25 Detail'!A201:DO605,109,FALSE)+VLOOKUP(A200,'2023_24 vs 2024_25 Detail'!A201:DO605,110,FALSE)+VLOOKUP(A200,'2023_24 vs 2024_25 Detail'!A201:DO605,111,FALSE)+VLOOKUP(A200,'2023_24 vs 2024_25 Detail'!A201:DO605,112,FALSE)+VLOOKUP(A200,'2023_24 vs 2024_25 Detail'!A201:DO605,113,FALSE)+VLOOKUP(A200,'2023_24 vs 2024_25 Detail'!A201:DO605,114,FALSE)+VLOOKUP(A200,'2023_24 vs 2024_25 Detail'!A201:DO605,115,FALSE)+VLOOKUP(A200,'2023_24 vs 2024_25 Detail'!A201:DO605,116,FALSE)+VLOOKUP(A200,'2023_24 vs 2024_25 Detail'!A201:DO605,117,FALSE)</f>
        <v>32446.319702425222</v>
      </c>
      <c r="J200" s="10">
        <f>VLOOKUP($A200,'2023_24 vs 2024_25 Detail'!$A$9:$DP$409,118,FALSE)</f>
        <v>0</v>
      </c>
      <c r="K200" s="10">
        <f>VLOOKUP($A200,'2023_24 vs 2024_25 Detail'!$A$9:$DP$409,119,FALSE)</f>
        <v>8906.2927942552087</v>
      </c>
      <c r="L200" s="11">
        <f t="shared" si="5"/>
        <v>21732.612496680464</v>
      </c>
    </row>
    <row r="201" spans="1:12" x14ac:dyDescent="0.35">
      <c r="A201" s="2" t="s">
        <v>599</v>
      </c>
      <c r="B201" s="2" t="s">
        <v>600</v>
      </c>
      <c r="C201" s="2" t="s">
        <v>1354</v>
      </c>
      <c r="D201" s="10">
        <f>VLOOKUP(A201,'2023_24 vs 2024_25 Detail'!$A$9:$DP$409,5,FALSE)</f>
        <v>56</v>
      </c>
      <c r="E201" s="10">
        <f>VLOOKUP(A201,MSAG!$A$2:$D$401,4,FALSE)</f>
        <v>12318</v>
      </c>
      <c r="F201" s="10">
        <f>VLOOKUP($A201,'2023_24 vs 2024_25 Detail'!$A$9:$DP$409,43,FALSE)</f>
        <v>397502.22314298357</v>
      </c>
      <c r="G201" s="10">
        <f t="shared" ref="G201:G264" si="6">F201+E201</f>
        <v>409820.22314298357</v>
      </c>
      <c r="H201" s="10">
        <f>VLOOKUP($A201,'2023_24 vs 2024_25 Detail'!$A$9:$DP$409,82,FALSE)</f>
        <v>428465.45399902412</v>
      </c>
      <c r="I201" s="10">
        <f>VLOOKUP(A201,'2023_24 vs 2024_25 Detail'!A202:DO606,84,FALSE)+VLOOKUP(A201,'2023_24 vs 2024_25 Detail'!A202:DO606,85,FALSE)+VLOOKUP(A201,'2023_24 vs 2024_25 Detail'!A202:DO606,86,FALSE)+VLOOKUP(A201,'2023_24 vs 2024_25 Detail'!A202:DO606,87,FALSE)+VLOOKUP(A201,'2023_24 vs 2024_25 Detail'!A202:DO606,88,FALSE)+VLOOKUP(A201,'2023_24 vs 2024_25 Detail'!A202:DO606,89,FALSE)+VLOOKUP(A201,'2023_24 vs 2024_25 Detail'!A202:DO606,90,FALSE)+VLOOKUP(A201,'2023_24 vs 2024_25 Detail'!A202:DO606,91,FALSE)+VLOOKUP(A201,'2023_24 vs 2024_25 Detail'!A202:DO606,92,FALSE)+VLOOKUP(A201,'2023_24 vs 2024_25 Detail'!A202:DO606,93,FALSE)+VLOOKUP(A201,'2023_24 vs 2024_25 Detail'!A202:DO606,94,FALSE)+VLOOKUP(A201,'2023_24 vs 2024_25 Detail'!A202:DO606,95,FALSE)+VLOOKUP(A201,'2023_24 vs 2024_25 Detail'!A202:DO606,96,FALSE)+VLOOKUP(A201,'2023_24 vs 2024_25 Detail'!A202:DO606,97,FALSE)+VLOOKUP(A201,'2023_24 vs 2024_25 Detail'!A202:DO606,98,FALSE)+VLOOKUP(A201,'2023_24 vs 2024_25 Detail'!A202:DO606,99,FALSE)+VLOOKUP(A201,'2023_24 vs 2024_25 Detail'!A202:DO606,100,FALSE)+VLOOKUP(A201,'2023_24 vs 2024_25 Detail'!A202:DO606,101,FALSE)+VLOOKUP(A201,'2023_24 vs 2024_25 Detail'!A202:DO606,102,FALSE)+VLOOKUP(A201,'2023_24 vs 2024_25 Detail'!A202:DO606,103,FALSE)+VLOOKUP(A201,'2023_24 vs 2024_25 Detail'!A202:DO606,104,FALSE)+VLOOKUP(A201,'2023_24 vs 2024_25 Detail'!A202:DO606,105,FALSE)+VLOOKUP(A201,'2023_24 vs 2024_25 Detail'!A202:DO606,106,FALSE)+VLOOKUP(A201,'2023_24 vs 2024_25 Detail'!A202:DO606,107,FALSE)+VLOOKUP(A201,'2023_24 vs 2024_25 Detail'!A202:DO606,108,FALSE)+VLOOKUP(A201,'2023_24 vs 2024_25 Detail'!A202:DO606,109,FALSE)+VLOOKUP(A201,'2023_24 vs 2024_25 Detail'!A202:DO606,110,FALSE)+VLOOKUP(A201,'2023_24 vs 2024_25 Detail'!A202:DO606,111,FALSE)+VLOOKUP(A201,'2023_24 vs 2024_25 Detail'!A202:DO606,112,FALSE)+VLOOKUP(A201,'2023_24 vs 2024_25 Detail'!A202:DO606,113,FALSE)+VLOOKUP(A201,'2023_24 vs 2024_25 Detail'!A202:DO606,114,FALSE)+VLOOKUP(A201,'2023_24 vs 2024_25 Detail'!A202:DO606,115,FALSE)+VLOOKUP(A201,'2023_24 vs 2024_25 Detail'!A202:DO606,116,FALSE)+VLOOKUP(A201,'2023_24 vs 2024_25 Detail'!A202:DO606,117,FALSE)</f>
        <v>20682.803999024152</v>
      </c>
      <c r="J201" s="10">
        <f>VLOOKUP($A201,'2023_24 vs 2024_25 Detail'!$A$9:$DP$409,118,FALSE)</f>
        <v>0</v>
      </c>
      <c r="K201" s="10">
        <f>VLOOKUP($A201,'2023_24 vs 2024_25 Detail'!$A$9:$DP$409,119,FALSE)</f>
        <v>10280.426857016462</v>
      </c>
      <c r="L201" s="11">
        <f t="shared" ref="L201:L264" si="7">H201-G201</f>
        <v>18645.230856040551</v>
      </c>
    </row>
    <row r="202" spans="1:12" x14ac:dyDescent="0.35">
      <c r="A202" s="2" t="s">
        <v>602</v>
      </c>
      <c r="B202" s="2" t="s">
        <v>603</v>
      </c>
      <c r="C202" s="2" t="s">
        <v>1355</v>
      </c>
      <c r="D202" s="10">
        <f>VLOOKUP(A202,'2023_24 vs 2024_25 Detail'!$A$9:$DP$409,5,FALSE)</f>
        <v>49</v>
      </c>
      <c r="E202" s="10">
        <f>VLOOKUP(A202,MSAG!$A$2:$D$401,4,FALSE)</f>
        <v>11485</v>
      </c>
      <c r="F202" s="10">
        <f>VLOOKUP($A202,'2023_24 vs 2024_25 Detail'!$A$9:$DP$409,43,FALSE)</f>
        <v>337887.44342168036</v>
      </c>
      <c r="G202" s="10">
        <f t="shared" si="6"/>
        <v>349372.44342168036</v>
      </c>
      <c r="H202" s="10">
        <f>VLOOKUP($A202,'2023_24 vs 2024_25 Detail'!$A$9:$DP$409,82,FALSE)</f>
        <v>406496.89724914613</v>
      </c>
      <c r="I202" s="10">
        <f>VLOOKUP(A202,'2023_24 vs 2024_25 Detail'!A203:DO607,84,FALSE)+VLOOKUP(A202,'2023_24 vs 2024_25 Detail'!A203:DO607,85,FALSE)+VLOOKUP(A202,'2023_24 vs 2024_25 Detail'!A203:DO607,86,FALSE)+VLOOKUP(A202,'2023_24 vs 2024_25 Detail'!A203:DO607,87,FALSE)+VLOOKUP(A202,'2023_24 vs 2024_25 Detail'!A203:DO607,88,FALSE)+VLOOKUP(A202,'2023_24 vs 2024_25 Detail'!A203:DO607,89,FALSE)+VLOOKUP(A202,'2023_24 vs 2024_25 Detail'!A203:DO607,90,FALSE)+VLOOKUP(A202,'2023_24 vs 2024_25 Detail'!A203:DO607,91,FALSE)+VLOOKUP(A202,'2023_24 vs 2024_25 Detail'!A203:DO607,92,FALSE)+VLOOKUP(A202,'2023_24 vs 2024_25 Detail'!A203:DO607,93,FALSE)+VLOOKUP(A202,'2023_24 vs 2024_25 Detail'!A203:DO607,94,FALSE)+VLOOKUP(A202,'2023_24 vs 2024_25 Detail'!A203:DO607,95,FALSE)+VLOOKUP(A202,'2023_24 vs 2024_25 Detail'!A203:DO607,96,FALSE)+VLOOKUP(A202,'2023_24 vs 2024_25 Detail'!A203:DO607,97,FALSE)+VLOOKUP(A202,'2023_24 vs 2024_25 Detail'!A203:DO607,98,FALSE)+VLOOKUP(A202,'2023_24 vs 2024_25 Detail'!A203:DO607,99,FALSE)+VLOOKUP(A202,'2023_24 vs 2024_25 Detail'!A203:DO607,100,FALSE)+VLOOKUP(A202,'2023_24 vs 2024_25 Detail'!A203:DO607,101,FALSE)+VLOOKUP(A202,'2023_24 vs 2024_25 Detail'!A203:DO607,102,FALSE)+VLOOKUP(A202,'2023_24 vs 2024_25 Detail'!A203:DO607,103,FALSE)+VLOOKUP(A202,'2023_24 vs 2024_25 Detail'!A203:DO607,104,FALSE)+VLOOKUP(A202,'2023_24 vs 2024_25 Detail'!A203:DO607,105,FALSE)+VLOOKUP(A202,'2023_24 vs 2024_25 Detail'!A203:DO607,106,FALSE)+VLOOKUP(A202,'2023_24 vs 2024_25 Detail'!A203:DO607,107,FALSE)+VLOOKUP(A202,'2023_24 vs 2024_25 Detail'!A203:DO607,108,FALSE)+VLOOKUP(A202,'2023_24 vs 2024_25 Detail'!A203:DO607,109,FALSE)+VLOOKUP(A202,'2023_24 vs 2024_25 Detail'!A203:DO607,110,FALSE)+VLOOKUP(A202,'2023_24 vs 2024_25 Detail'!A203:DO607,111,FALSE)+VLOOKUP(A202,'2023_24 vs 2024_25 Detail'!A203:DO607,112,FALSE)+VLOOKUP(A202,'2023_24 vs 2024_25 Detail'!A203:DO607,113,FALSE)+VLOOKUP(A202,'2023_24 vs 2024_25 Detail'!A203:DO607,114,FALSE)+VLOOKUP(A202,'2023_24 vs 2024_25 Detail'!A203:DO607,115,FALSE)+VLOOKUP(A202,'2023_24 vs 2024_25 Detail'!A203:DO607,116,FALSE)+VLOOKUP(A202,'2023_24 vs 2024_25 Detail'!A203:DO607,117,FALSE)</f>
        <v>19307.697249146124</v>
      </c>
      <c r="J202" s="10">
        <f>VLOOKUP($A202,'2023_24 vs 2024_25 Detail'!$A$9:$DP$409,118,FALSE)</f>
        <v>0</v>
      </c>
      <c r="K202" s="10">
        <f>VLOOKUP($A202,'2023_24 vs 2024_25 Detail'!$A$9:$DP$409,119,FALSE)</f>
        <v>49301.756578319619</v>
      </c>
      <c r="L202" s="11">
        <f t="shared" si="7"/>
        <v>57124.453827465768</v>
      </c>
    </row>
    <row r="203" spans="1:12" x14ac:dyDescent="0.35">
      <c r="A203" s="2" t="s">
        <v>608</v>
      </c>
      <c r="B203" s="2" t="s">
        <v>609</v>
      </c>
      <c r="C203" s="2" t="s">
        <v>610</v>
      </c>
      <c r="D203" s="10">
        <f>VLOOKUP(A203,'2023_24 vs 2024_25 Detail'!$A$9:$DP$409,5,FALSE)</f>
        <v>34</v>
      </c>
      <c r="E203" s="10">
        <f>VLOOKUP(A203,MSAG!$A$2:$D$401,4,FALSE)</f>
        <v>9284</v>
      </c>
      <c r="F203" s="10">
        <f>VLOOKUP($A203,'2023_24 vs 2024_25 Detail'!$A$9:$DP$409,43,FALSE)</f>
        <v>292216.57840066659</v>
      </c>
      <c r="G203" s="10">
        <f t="shared" si="6"/>
        <v>301500.57840066659</v>
      </c>
      <c r="H203" s="10">
        <f>VLOOKUP($A203,'2023_24 vs 2024_25 Detail'!$A$9:$DP$409,82,FALSE)</f>
        <v>305214.11267017934</v>
      </c>
      <c r="I203" s="10">
        <f>VLOOKUP(A203,'2023_24 vs 2024_25 Detail'!A204:DO608,84,FALSE)+VLOOKUP(A203,'2023_24 vs 2024_25 Detail'!A204:DO608,85,FALSE)+VLOOKUP(A203,'2023_24 vs 2024_25 Detail'!A204:DO608,86,FALSE)+VLOOKUP(A203,'2023_24 vs 2024_25 Detail'!A204:DO608,87,FALSE)+VLOOKUP(A203,'2023_24 vs 2024_25 Detail'!A204:DO608,88,FALSE)+VLOOKUP(A203,'2023_24 vs 2024_25 Detail'!A204:DO608,89,FALSE)+VLOOKUP(A203,'2023_24 vs 2024_25 Detail'!A204:DO608,90,FALSE)+VLOOKUP(A203,'2023_24 vs 2024_25 Detail'!A204:DO608,91,FALSE)+VLOOKUP(A203,'2023_24 vs 2024_25 Detail'!A204:DO608,92,FALSE)+VLOOKUP(A203,'2023_24 vs 2024_25 Detail'!A204:DO608,93,FALSE)+VLOOKUP(A203,'2023_24 vs 2024_25 Detail'!A204:DO608,94,FALSE)+VLOOKUP(A203,'2023_24 vs 2024_25 Detail'!A204:DO608,95,FALSE)+VLOOKUP(A203,'2023_24 vs 2024_25 Detail'!A204:DO608,96,FALSE)+VLOOKUP(A203,'2023_24 vs 2024_25 Detail'!A204:DO608,97,FALSE)+VLOOKUP(A203,'2023_24 vs 2024_25 Detail'!A204:DO608,98,FALSE)+VLOOKUP(A203,'2023_24 vs 2024_25 Detail'!A204:DO608,99,FALSE)+VLOOKUP(A203,'2023_24 vs 2024_25 Detail'!A204:DO608,100,FALSE)+VLOOKUP(A203,'2023_24 vs 2024_25 Detail'!A204:DO608,101,FALSE)+VLOOKUP(A203,'2023_24 vs 2024_25 Detail'!A204:DO608,102,FALSE)+VLOOKUP(A203,'2023_24 vs 2024_25 Detail'!A204:DO608,103,FALSE)+VLOOKUP(A203,'2023_24 vs 2024_25 Detail'!A204:DO608,104,FALSE)+VLOOKUP(A203,'2023_24 vs 2024_25 Detail'!A204:DO608,105,FALSE)+VLOOKUP(A203,'2023_24 vs 2024_25 Detail'!A204:DO608,106,FALSE)+VLOOKUP(A203,'2023_24 vs 2024_25 Detail'!A204:DO608,107,FALSE)+VLOOKUP(A203,'2023_24 vs 2024_25 Detail'!A204:DO608,108,FALSE)+VLOOKUP(A203,'2023_24 vs 2024_25 Detail'!A204:DO608,109,FALSE)+VLOOKUP(A203,'2023_24 vs 2024_25 Detail'!A204:DO608,110,FALSE)+VLOOKUP(A203,'2023_24 vs 2024_25 Detail'!A204:DO608,111,FALSE)+VLOOKUP(A203,'2023_24 vs 2024_25 Detail'!A204:DO608,112,FALSE)+VLOOKUP(A203,'2023_24 vs 2024_25 Detail'!A204:DO608,113,FALSE)+VLOOKUP(A203,'2023_24 vs 2024_25 Detail'!A204:DO608,114,FALSE)+VLOOKUP(A203,'2023_24 vs 2024_25 Detail'!A204:DO608,115,FALSE)+VLOOKUP(A203,'2023_24 vs 2024_25 Detail'!A204:DO608,116,FALSE)+VLOOKUP(A203,'2023_24 vs 2024_25 Detail'!A204:DO608,117,FALSE)</f>
        <v>15067.944279374686</v>
      </c>
      <c r="J203" s="10">
        <f>VLOOKUP($A203,'2023_24 vs 2024_25 Detail'!$A$9:$DP$409,118,FALSE)</f>
        <v>0</v>
      </c>
      <c r="K203" s="10">
        <f>VLOOKUP($A203,'2023_24 vs 2024_25 Detail'!$A$9:$DP$409,119,FALSE)</f>
        <v>-2070.4100098620429</v>
      </c>
      <c r="L203" s="11">
        <f t="shared" si="7"/>
        <v>3713.5342695127474</v>
      </c>
    </row>
    <row r="204" spans="1:12" x14ac:dyDescent="0.35">
      <c r="A204" s="2" t="s">
        <v>611</v>
      </c>
      <c r="B204" s="2" t="s">
        <v>612</v>
      </c>
      <c r="C204" s="2" t="s">
        <v>1356</v>
      </c>
      <c r="D204" s="10">
        <f>VLOOKUP(A204,'2023_24 vs 2024_25 Detail'!$A$9:$DP$409,5,FALSE)</f>
        <v>191</v>
      </c>
      <c r="E204" s="10">
        <f>VLOOKUP(A204,MSAG!$A$2:$D$401,4,FALSE)</f>
        <v>33895</v>
      </c>
      <c r="F204" s="10">
        <f>VLOOKUP($A204,'2023_24 vs 2024_25 Detail'!$A$9:$DP$409,43,FALSE)</f>
        <v>938667.70807436283</v>
      </c>
      <c r="G204" s="10">
        <f t="shared" si="6"/>
        <v>972562.70807436283</v>
      </c>
      <c r="H204" s="10">
        <f>VLOOKUP($A204,'2023_24 vs 2024_25 Detail'!$A$9:$DP$409,82,FALSE)</f>
        <v>1019531.989237974</v>
      </c>
      <c r="I204" s="10">
        <f>VLOOKUP(A204,'2023_24 vs 2024_25 Detail'!A205:DO609,84,FALSE)+VLOOKUP(A204,'2023_24 vs 2024_25 Detail'!A205:DO609,85,FALSE)+VLOOKUP(A204,'2023_24 vs 2024_25 Detail'!A205:DO609,86,FALSE)+VLOOKUP(A204,'2023_24 vs 2024_25 Detail'!A205:DO609,87,FALSE)+VLOOKUP(A204,'2023_24 vs 2024_25 Detail'!A205:DO609,88,FALSE)+VLOOKUP(A204,'2023_24 vs 2024_25 Detail'!A205:DO609,89,FALSE)+VLOOKUP(A204,'2023_24 vs 2024_25 Detail'!A205:DO609,90,FALSE)+VLOOKUP(A204,'2023_24 vs 2024_25 Detail'!A205:DO609,91,FALSE)+VLOOKUP(A204,'2023_24 vs 2024_25 Detail'!A205:DO609,92,FALSE)+VLOOKUP(A204,'2023_24 vs 2024_25 Detail'!A205:DO609,93,FALSE)+VLOOKUP(A204,'2023_24 vs 2024_25 Detail'!A205:DO609,94,FALSE)+VLOOKUP(A204,'2023_24 vs 2024_25 Detail'!A205:DO609,95,FALSE)+VLOOKUP(A204,'2023_24 vs 2024_25 Detail'!A205:DO609,96,FALSE)+VLOOKUP(A204,'2023_24 vs 2024_25 Detail'!A205:DO609,97,FALSE)+VLOOKUP(A204,'2023_24 vs 2024_25 Detail'!A205:DO609,98,FALSE)+VLOOKUP(A204,'2023_24 vs 2024_25 Detail'!A205:DO609,99,FALSE)+VLOOKUP(A204,'2023_24 vs 2024_25 Detail'!A205:DO609,100,FALSE)+VLOOKUP(A204,'2023_24 vs 2024_25 Detail'!A205:DO609,101,FALSE)+VLOOKUP(A204,'2023_24 vs 2024_25 Detail'!A205:DO609,102,FALSE)+VLOOKUP(A204,'2023_24 vs 2024_25 Detail'!A205:DO609,103,FALSE)+VLOOKUP(A204,'2023_24 vs 2024_25 Detail'!A205:DO609,104,FALSE)+VLOOKUP(A204,'2023_24 vs 2024_25 Detail'!A205:DO609,105,FALSE)+VLOOKUP(A204,'2023_24 vs 2024_25 Detail'!A205:DO609,106,FALSE)+VLOOKUP(A204,'2023_24 vs 2024_25 Detail'!A205:DO609,107,FALSE)+VLOOKUP(A204,'2023_24 vs 2024_25 Detail'!A205:DO609,108,FALSE)+VLOOKUP(A204,'2023_24 vs 2024_25 Detail'!A205:DO609,109,FALSE)+VLOOKUP(A204,'2023_24 vs 2024_25 Detail'!A205:DO609,110,FALSE)+VLOOKUP(A204,'2023_24 vs 2024_25 Detail'!A205:DO609,111,FALSE)+VLOOKUP(A204,'2023_24 vs 2024_25 Detail'!A205:DO609,112,FALSE)+VLOOKUP(A204,'2023_24 vs 2024_25 Detail'!A205:DO609,113,FALSE)+VLOOKUP(A204,'2023_24 vs 2024_25 Detail'!A205:DO609,114,FALSE)+VLOOKUP(A204,'2023_24 vs 2024_25 Detail'!A205:DO609,115,FALSE)+VLOOKUP(A204,'2023_24 vs 2024_25 Detail'!A205:DO609,116,FALSE)+VLOOKUP(A204,'2023_24 vs 2024_25 Detail'!A205:DO609,117,FALSE)</f>
        <v>56294.475743473718</v>
      </c>
      <c r="J204" s="10">
        <f>VLOOKUP($A204,'2023_24 vs 2024_25 Detail'!$A$9:$DP$409,118,FALSE)</f>
        <v>0</v>
      </c>
      <c r="K204" s="10">
        <f>VLOOKUP($A204,'2023_24 vs 2024_25 Detail'!$A$9:$DP$409,119,FALSE)</f>
        <v>24569.805420137738</v>
      </c>
      <c r="L204" s="11">
        <f t="shared" si="7"/>
        <v>46969.281163611216</v>
      </c>
    </row>
    <row r="205" spans="1:12" x14ac:dyDescent="0.35">
      <c r="A205" s="2" t="s">
        <v>614</v>
      </c>
      <c r="B205" s="2" t="s">
        <v>615</v>
      </c>
      <c r="C205" s="2" t="s">
        <v>616</v>
      </c>
      <c r="D205" s="10">
        <f>VLOOKUP(A205,'2023_24 vs 2024_25 Detail'!$A$9:$DP$409,5,FALSE)</f>
        <v>308</v>
      </c>
      <c r="E205" s="10">
        <f>VLOOKUP(A205,MSAG!$A$2:$D$401,4,FALSE)</f>
        <v>53954</v>
      </c>
      <c r="F205" s="10">
        <f>VLOOKUP($A205,'2023_24 vs 2024_25 Detail'!$A$9:$DP$409,43,FALSE)</f>
        <v>1414557.6172121912</v>
      </c>
      <c r="G205" s="10">
        <f t="shared" si="6"/>
        <v>1468511.6172121912</v>
      </c>
      <c r="H205" s="10">
        <f>VLOOKUP($A205,'2023_24 vs 2024_25 Detail'!$A$9:$DP$409,82,FALSE)</f>
        <v>1562019.0461823225</v>
      </c>
      <c r="I205" s="10">
        <f>VLOOKUP(A205,'2023_24 vs 2024_25 Detail'!A206:DO610,84,FALSE)+VLOOKUP(A205,'2023_24 vs 2024_25 Detail'!A206:DO610,85,FALSE)+VLOOKUP(A205,'2023_24 vs 2024_25 Detail'!A206:DO610,86,FALSE)+VLOOKUP(A205,'2023_24 vs 2024_25 Detail'!A206:DO610,87,FALSE)+VLOOKUP(A205,'2023_24 vs 2024_25 Detail'!A206:DO610,88,FALSE)+VLOOKUP(A205,'2023_24 vs 2024_25 Detail'!A206:DO610,89,FALSE)+VLOOKUP(A205,'2023_24 vs 2024_25 Detail'!A206:DO610,90,FALSE)+VLOOKUP(A205,'2023_24 vs 2024_25 Detail'!A206:DO610,91,FALSE)+VLOOKUP(A205,'2023_24 vs 2024_25 Detail'!A206:DO610,92,FALSE)+VLOOKUP(A205,'2023_24 vs 2024_25 Detail'!A206:DO610,93,FALSE)+VLOOKUP(A205,'2023_24 vs 2024_25 Detail'!A206:DO610,94,FALSE)+VLOOKUP(A205,'2023_24 vs 2024_25 Detail'!A206:DO610,95,FALSE)+VLOOKUP(A205,'2023_24 vs 2024_25 Detail'!A206:DO610,96,FALSE)+VLOOKUP(A205,'2023_24 vs 2024_25 Detail'!A206:DO610,97,FALSE)+VLOOKUP(A205,'2023_24 vs 2024_25 Detail'!A206:DO610,98,FALSE)+VLOOKUP(A205,'2023_24 vs 2024_25 Detail'!A206:DO610,99,FALSE)+VLOOKUP(A205,'2023_24 vs 2024_25 Detail'!A206:DO610,100,FALSE)+VLOOKUP(A205,'2023_24 vs 2024_25 Detail'!A206:DO610,101,FALSE)+VLOOKUP(A205,'2023_24 vs 2024_25 Detail'!A206:DO610,102,FALSE)+VLOOKUP(A205,'2023_24 vs 2024_25 Detail'!A206:DO610,103,FALSE)+VLOOKUP(A205,'2023_24 vs 2024_25 Detail'!A206:DO610,104,FALSE)+VLOOKUP(A205,'2023_24 vs 2024_25 Detail'!A206:DO610,105,FALSE)+VLOOKUP(A205,'2023_24 vs 2024_25 Detail'!A206:DO610,106,FALSE)+VLOOKUP(A205,'2023_24 vs 2024_25 Detail'!A206:DO610,107,FALSE)+VLOOKUP(A205,'2023_24 vs 2024_25 Detail'!A206:DO610,108,FALSE)+VLOOKUP(A205,'2023_24 vs 2024_25 Detail'!A206:DO610,109,FALSE)+VLOOKUP(A205,'2023_24 vs 2024_25 Detail'!A206:DO610,110,FALSE)+VLOOKUP(A205,'2023_24 vs 2024_25 Detail'!A206:DO610,111,FALSE)+VLOOKUP(A205,'2023_24 vs 2024_25 Detail'!A206:DO610,112,FALSE)+VLOOKUP(A205,'2023_24 vs 2024_25 Detail'!A206:DO610,113,FALSE)+VLOOKUP(A205,'2023_24 vs 2024_25 Detail'!A206:DO610,114,FALSE)+VLOOKUP(A205,'2023_24 vs 2024_25 Detail'!A206:DO610,115,FALSE)+VLOOKUP(A205,'2023_24 vs 2024_25 Detail'!A206:DO610,116,FALSE)+VLOOKUP(A205,'2023_24 vs 2024_25 Detail'!A206:DO610,117,FALSE)</f>
        <v>88963.878884243633</v>
      </c>
      <c r="J205" s="10">
        <f>VLOOKUP($A205,'2023_24 vs 2024_25 Detail'!$A$9:$DP$409,118,FALSE)</f>
        <v>0</v>
      </c>
      <c r="K205" s="10">
        <f>VLOOKUP($A205,'2023_24 vs 2024_25 Detail'!$A$9:$DP$409,119,FALSE)</f>
        <v>58497.550085887786</v>
      </c>
      <c r="L205" s="11">
        <f t="shared" si="7"/>
        <v>93507.428970131325</v>
      </c>
    </row>
    <row r="206" spans="1:12" x14ac:dyDescent="0.35">
      <c r="A206" s="2" t="s">
        <v>617</v>
      </c>
      <c r="B206" s="2" t="s">
        <v>618</v>
      </c>
      <c r="C206" s="2" t="s">
        <v>619</v>
      </c>
      <c r="D206" s="10">
        <f>VLOOKUP(A206,'2023_24 vs 2024_25 Detail'!$A$9:$DP$409,5,FALSE)</f>
        <v>282</v>
      </c>
      <c r="E206" s="10">
        <f>VLOOKUP(A206,MSAG!$A$2:$D$401,4,FALSE)</f>
        <v>44932</v>
      </c>
      <c r="F206" s="10">
        <f>VLOOKUP($A206,'2023_24 vs 2024_25 Detail'!$A$9:$DP$409,43,FALSE)</f>
        <v>1303629.6369841795</v>
      </c>
      <c r="G206" s="10">
        <f t="shared" si="6"/>
        <v>1348561.6369841795</v>
      </c>
      <c r="H206" s="10">
        <f>VLOOKUP($A206,'2023_24 vs 2024_25 Detail'!$A$9:$DP$409,82,FALSE)</f>
        <v>1409034.9194075209</v>
      </c>
      <c r="I206" s="10">
        <f>VLOOKUP(A206,'2023_24 vs 2024_25 Detail'!A207:DO611,84,FALSE)+VLOOKUP(A206,'2023_24 vs 2024_25 Detail'!A207:DO611,85,FALSE)+VLOOKUP(A206,'2023_24 vs 2024_25 Detail'!A207:DO611,86,FALSE)+VLOOKUP(A206,'2023_24 vs 2024_25 Detail'!A207:DO611,87,FALSE)+VLOOKUP(A206,'2023_24 vs 2024_25 Detail'!A207:DO611,88,FALSE)+VLOOKUP(A206,'2023_24 vs 2024_25 Detail'!A207:DO611,89,FALSE)+VLOOKUP(A206,'2023_24 vs 2024_25 Detail'!A207:DO611,90,FALSE)+VLOOKUP(A206,'2023_24 vs 2024_25 Detail'!A207:DO611,91,FALSE)+VLOOKUP(A206,'2023_24 vs 2024_25 Detail'!A207:DO611,92,FALSE)+VLOOKUP(A206,'2023_24 vs 2024_25 Detail'!A207:DO611,93,FALSE)+VLOOKUP(A206,'2023_24 vs 2024_25 Detail'!A207:DO611,94,FALSE)+VLOOKUP(A206,'2023_24 vs 2024_25 Detail'!A207:DO611,95,FALSE)+VLOOKUP(A206,'2023_24 vs 2024_25 Detail'!A207:DO611,96,FALSE)+VLOOKUP(A206,'2023_24 vs 2024_25 Detail'!A207:DO611,97,FALSE)+VLOOKUP(A206,'2023_24 vs 2024_25 Detail'!A207:DO611,98,FALSE)+VLOOKUP(A206,'2023_24 vs 2024_25 Detail'!A207:DO611,99,FALSE)+VLOOKUP(A206,'2023_24 vs 2024_25 Detail'!A207:DO611,100,FALSE)+VLOOKUP(A206,'2023_24 vs 2024_25 Detail'!A207:DO611,101,FALSE)+VLOOKUP(A206,'2023_24 vs 2024_25 Detail'!A207:DO611,102,FALSE)+VLOOKUP(A206,'2023_24 vs 2024_25 Detail'!A207:DO611,103,FALSE)+VLOOKUP(A206,'2023_24 vs 2024_25 Detail'!A207:DO611,104,FALSE)+VLOOKUP(A206,'2023_24 vs 2024_25 Detail'!A207:DO611,105,FALSE)+VLOOKUP(A206,'2023_24 vs 2024_25 Detail'!A207:DO611,106,FALSE)+VLOOKUP(A206,'2023_24 vs 2024_25 Detail'!A207:DO611,107,FALSE)+VLOOKUP(A206,'2023_24 vs 2024_25 Detail'!A207:DO611,108,FALSE)+VLOOKUP(A206,'2023_24 vs 2024_25 Detail'!A207:DO611,109,FALSE)+VLOOKUP(A206,'2023_24 vs 2024_25 Detail'!A207:DO611,110,FALSE)+VLOOKUP(A206,'2023_24 vs 2024_25 Detail'!A207:DO611,111,FALSE)+VLOOKUP(A206,'2023_24 vs 2024_25 Detail'!A207:DO611,112,FALSE)+VLOOKUP(A206,'2023_24 vs 2024_25 Detail'!A207:DO611,113,FALSE)+VLOOKUP(A206,'2023_24 vs 2024_25 Detail'!A207:DO611,114,FALSE)+VLOOKUP(A206,'2023_24 vs 2024_25 Detail'!A207:DO611,115,FALSE)+VLOOKUP(A206,'2023_24 vs 2024_25 Detail'!A207:DO611,116,FALSE)+VLOOKUP(A206,'2023_24 vs 2024_25 Detail'!A207:DO611,117,FALSE)</f>
        <v>76632.29945550175</v>
      </c>
      <c r="J206" s="10">
        <f>VLOOKUP($A206,'2023_24 vs 2024_25 Detail'!$A$9:$DP$409,118,FALSE)</f>
        <v>0</v>
      </c>
      <c r="K206" s="10">
        <f>VLOOKUP($A206,'2023_24 vs 2024_25 Detail'!$A$9:$DP$409,119,FALSE)</f>
        <v>28772.982967839504</v>
      </c>
      <c r="L206" s="11">
        <f t="shared" si="7"/>
        <v>60473.282423341414</v>
      </c>
    </row>
    <row r="207" spans="1:12" x14ac:dyDescent="0.35">
      <c r="A207" s="2" t="s">
        <v>620</v>
      </c>
      <c r="B207" s="2" t="s">
        <v>621</v>
      </c>
      <c r="C207" s="2" t="s">
        <v>1357</v>
      </c>
      <c r="D207" s="10">
        <f>VLOOKUP(A207,'2023_24 vs 2024_25 Detail'!$A$9:$DP$409,5,FALSE)</f>
        <v>92</v>
      </c>
      <c r="E207" s="10">
        <f>VLOOKUP(A207,MSAG!$A$2:$D$401,4,FALSE)</f>
        <v>18474</v>
      </c>
      <c r="F207" s="10">
        <f>VLOOKUP($A207,'2023_24 vs 2024_25 Detail'!$A$9:$DP$409,43,FALSE)</f>
        <v>483562.46976005723</v>
      </c>
      <c r="G207" s="10">
        <f t="shared" si="6"/>
        <v>502036.46976005723</v>
      </c>
      <c r="H207" s="10">
        <f>VLOOKUP($A207,'2023_24 vs 2024_25 Detail'!$A$9:$DP$409,82,FALSE)</f>
        <v>575090.72400755459</v>
      </c>
      <c r="I207" s="10">
        <f>VLOOKUP(A207,'2023_24 vs 2024_25 Detail'!A208:DO612,84,FALSE)+VLOOKUP(A207,'2023_24 vs 2024_25 Detail'!A208:DO612,85,FALSE)+VLOOKUP(A207,'2023_24 vs 2024_25 Detail'!A208:DO612,86,FALSE)+VLOOKUP(A207,'2023_24 vs 2024_25 Detail'!A208:DO612,87,FALSE)+VLOOKUP(A207,'2023_24 vs 2024_25 Detail'!A208:DO612,88,FALSE)+VLOOKUP(A207,'2023_24 vs 2024_25 Detail'!A208:DO612,89,FALSE)+VLOOKUP(A207,'2023_24 vs 2024_25 Detail'!A208:DO612,90,FALSE)+VLOOKUP(A207,'2023_24 vs 2024_25 Detail'!A208:DO612,91,FALSE)+VLOOKUP(A207,'2023_24 vs 2024_25 Detail'!A208:DO612,92,FALSE)+VLOOKUP(A207,'2023_24 vs 2024_25 Detail'!A208:DO612,93,FALSE)+VLOOKUP(A207,'2023_24 vs 2024_25 Detail'!A208:DO612,94,FALSE)+VLOOKUP(A207,'2023_24 vs 2024_25 Detail'!A208:DO612,95,FALSE)+VLOOKUP(A207,'2023_24 vs 2024_25 Detail'!A208:DO612,96,FALSE)+VLOOKUP(A207,'2023_24 vs 2024_25 Detail'!A208:DO612,97,FALSE)+VLOOKUP(A207,'2023_24 vs 2024_25 Detail'!A208:DO612,98,FALSE)+VLOOKUP(A207,'2023_24 vs 2024_25 Detail'!A208:DO612,99,FALSE)+VLOOKUP(A207,'2023_24 vs 2024_25 Detail'!A208:DO612,100,FALSE)+VLOOKUP(A207,'2023_24 vs 2024_25 Detail'!A208:DO612,101,FALSE)+VLOOKUP(A207,'2023_24 vs 2024_25 Detail'!A208:DO612,102,FALSE)+VLOOKUP(A207,'2023_24 vs 2024_25 Detail'!A208:DO612,103,FALSE)+VLOOKUP(A207,'2023_24 vs 2024_25 Detail'!A208:DO612,104,FALSE)+VLOOKUP(A207,'2023_24 vs 2024_25 Detail'!A208:DO612,105,FALSE)+VLOOKUP(A207,'2023_24 vs 2024_25 Detail'!A208:DO612,106,FALSE)+VLOOKUP(A207,'2023_24 vs 2024_25 Detail'!A208:DO612,107,FALSE)+VLOOKUP(A207,'2023_24 vs 2024_25 Detail'!A208:DO612,108,FALSE)+VLOOKUP(A207,'2023_24 vs 2024_25 Detail'!A208:DO612,109,FALSE)+VLOOKUP(A207,'2023_24 vs 2024_25 Detail'!A208:DO612,110,FALSE)+VLOOKUP(A207,'2023_24 vs 2024_25 Detail'!A208:DO612,111,FALSE)+VLOOKUP(A207,'2023_24 vs 2024_25 Detail'!A208:DO612,112,FALSE)+VLOOKUP(A207,'2023_24 vs 2024_25 Detail'!A208:DO612,113,FALSE)+VLOOKUP(A207,'2023_24 vs 2024_25 Detail'!A208:DO612,114,FALSE)+VLOOKUP(A207,'2023_24 vs 2024_25 Detail'!A208:DO612,115,FALSE)+VLOOKUP(A207,'2023_24 vs 2024_25 Detail'!A208:DO612,116,FALSE)+VLOOKUP(A207,'2023_24 vs 2024_25 Detail'!A208:DO612,117,FALSE)</f>
        <v>30378.890992404384</v>
      </c>
      <c r="J207" s="10">
        <f>VLOOKUP($A207,'2023_24 vs 2024_25 Detail'!$A$9:$DP$409,118,FALSE)</f>
        <v>0</v>
      </c>
      <c r="K207" s="10">
        <f>VLOOKUP($A207,'2023_24 vs 2024_25 Detail'!$A$9:$DP$409,119,FALSE)</f>
        <v>61149.363255092947</v>
      </c>
      <c r="L207" s="11">
        <f t="shared" si="7"/>
        <v>73054.25424749736</v>
      </c>
    </row>
    <row r="208" spans="1:12" x14ac:dyDescent="0.35">
      <c r="A208" s="2" t="s">
        <v>623</v>
      </c>
      <c r="B208" s="2" t="s">
        <v>1007</v>
      </c>
      <c r="C208" s="2" t="s">
        <v>624</v>
      </c>
      <c r="D208" s="10">
        <f>VLOOKUP(A208,'2023_24 vs 2024_25 Detail'!$A$9:$DP$409,5,FALSE)</f>
        <v>323</v>
      </c>
      <c r="E208" s="10">
        <f>VLOOKUP(A208,MSAG!$A$2:$D$401,4,FALSE)</f>
        <v>45547</v>
      </c>
      <c r="F208" s="10">
        <f>VLOOKUP($A208,'2023_24 vs 2024_25 Detail'!$A$9:$DP$409,43,FALSE)</f>
        <v>1427624.216</v>
      </c>
      <c r="G208" s="10">
        <f t="shared" si="6"/>
        <v>1473171.216</v>
      </c>
      <c r="H208" s="10">
        <f>VLOOKUP($A208,'2023_24 vs 2024_25 Detail'!$A$9:$DP$409,82,FALSE)</f>
        <v>1493839.2159999995</v>
      </c>
      <c r="I208" s="10">
        <f>VLOOKUP(A208,'2023_24 vs 2024_25 Detail'!A209:DO613,84,FALSE)+VLOOKUP(A208,'2023_24 vs 2024_25 Detail'!A209:DO613,85,FALSE)+VLOOKUP(A208,'2023_24 vs 2024_25 Detail'!A209:DO613,86,FALSE)+VLOOKUP(A208,'2023_24 vs 2024_25 Detail'!A209:DO613,87,FALSE)+VLOOKUP(A208,'2023_24 vs 2024_25 Detail'!A209:DO613,88,FALSE)+VLOOKUP(A208,'2023_24 vs 2024_25 Detail'!A209:DO613,89,FALSE)+VLOOKUP(A208,'2023_24 vs 2024_25 Detail'!A209:DO613,90,FALSE)+VLOOKUP(A208,'2023_24 vs 2024_25 Detail'!A209:DO613,91,FALSE)+VLOOKUP(A208,'2023_24 vs 2024_25 Detail'!A209:DO613,92,FALSE)+VLOOKUP(A208,'2023_24 vs 2024_25 Detail'!A209:DO613,93,FALSE)+VLOOKUP(A208,'2023_24 vs 2024_25 Detail'!A209:DO613,94,FALSE)+VLOOKUP(A208,'2023_24 vs 2024_25 Detail'!A209:DO613,95,FALSE)+VLOOKUP(A208,'2023_24 vs 2024_25 Detail'!A209:DO613,96,FALSE)+VLOOKUP(A208,'2023_24 vs 2024_25 Detail'!A209:DO613,97,FALSE)+VLOOKUP(A208,'2023_24 vs 2024_25 Detail'!A209:DO613,98,FALSE)+VLOOKUP(A208,'2023_24 vs 2024_25 Detail'!A209:DO613,99,FALSE)+VLOOKUP(A208,'2023_24 vs 2024_25 Detail'!A209:DO613,100,FALSE)+VLOOKUP(A208,'2023_24 vs 2024_25 Detail'!A209:DO613,101,FALSE)+VLOOKUP(A208,'2023_24 vs 2024_25 Detail'!A209:DO613,102,FALSE)+VLOOKUP(A208,'2023_24 vs 2024_25 Detail'!A209:DO613,103,FALSE)+VLOOKUP(A208,'2023_24 vs 2024_25 Detail'!A209:DO613,104,FALSE)+VLOOKUP(A208,'2023_24 vs 2024_25 Detail'!A209:DO613,105,FALSE)+VLOOKUP(A208,'2023_24 vs 2024_25 Detail'!A209:DO613,106,FALSE)+VLOOKUP(A208,'2023_24 vs 2024_25 Detail'!A209:DO613,107,FALSE)+VLOOKUP(A208,'2023_24 vs 2024_25 Detail'!A209:DO613,108,FALSE)+VLOOKUP(A208,'2023_24 vs 2024_25 Detail'!A209:DO613,109,FALSE)+VLOOKUP(A208,'2023_24 vs 2024_25 Detail'!A209:DO613,110,FALSE)+VLOOKUP(A208,'2023_24 vs 2024_25 Detail'!A209:DO613,111,FALSE)+VLOOKUP(A208,'2023_24 vs 2024_25 Detail'!A209:DO613,112,FALSE)+VLOOKUP(A208,'2023_24 vs 2024_25 Detail'!A209:DO613,113,FALSE)+VLOOKUP(A208,'2023_24 vs 2024_25 Detail'!A209:DO613,114,FALSE)+VLOOKUP(A208,'2023_24 vs 2024_25 Detail'!A209:DO613,115,FALSE)+VLOOKUP(A208,'2023_24 vs 2024_25 Detail'!A209:DO613,116,FALSE)+VLOOKUP(A208,'2023_24 vs 2024_25 Detail'!A209:DO613,117,FALSE)</f>
        <v>79129.841676718861</v>
      </c>
      <c r="J208" s="10">
        <f>VLOOKUP($A208,'2023_24 vs 2024_25 Detail'!$A$9:$DP$409,118,FALSE)</f>
        <v>-12914.841676719021</v>
      </c>
      <c r="K208" s="10">
        <f>VLOOKUP($A208,'2023_24 vs 2024_25 Detail'!$A$9:$DP$409,119,FALSE)</f>
        <v>0</v>
      </c>
      <c r="L208" s="11">
        <f t="shared" si="7"/>
        <v>20667.999999999534</v>
      </c>
    </row>
    <row r="209" spans="1:12" x14ac:dyDescent="0.35">
      <c r="A209" s="2" t="s">
        <v>625</v>
      </c>
      <c r="B209" s="2" t="s">
        <v>626</v>
      </c>
      <c r="C209" s="2" t="s">
        <v>627</v>
      </c>
      <c r="D209" s="10">
        <f>VLOOKUP(A209,'2023_24 vs 2024_25 Detail'!$A$9:$DP$409,5,FALSE)</f>
        <v>160</v>
      </c>
      <c r="E209" s="10">
        <f>VLOOKUP(A209,MSAG!$A$2:$D$401,4,FALSE)</f>
        <v>28438</v>
      </c>
      <c r="F209" s="10">
        <f>VLOOKUP($A209,'2023_24 vs 2024_25 Detail'!$A$9:$DP$409,43,FALSE)</f>
        <v>859781.22020693612</v>
      </c>
      <c r="G209" s="10">
        <f t="shared" si="6"/>
        <v>888219.22020693612</v>
      </c>
      <c r="H209" s="10">
        <f>VLOOKUP($A209,'2023_24 vs 2024_25 Detail'!$A$9:$DP$409,82,FALSE)</f>
        <v>934471.12380060367</v>
      </c>
      <c r="I209" s="10">
        <f>VLOOKUP(A209,'2023_24 vs 2024_25 Detail'!A210:DO614,84,FALSE)+VLOOKUP(A209,'2023_24 vs 2024_25 Detail'!A210:DO614,85,FALSE)+VLOOKUP(A209,'2023_24 vs 2024_25 Detail'!A210:DO614,86,FALSE)+VLOOKUP(A209,'2023_24 vs 2024_25 Detail'!A210:DO614,87,FALSE)+VLOOKUP(A209,'2023_24 vs 2024_25 Detail'!A210:DO614,88,FALSE)+VLOOKUP(A209,'2023_24 vs 2024_25 Detail'!A210:DO614,89,FALSE)+VLOOKUP(A209,'2023_24 vs 2024_25 Detail'!A210:DO614,90,FALSE)+VLOOKUP(A209,'2023_24 vs 2024_25 Detail'!A210:DO614,91,FALSE)+VLOOKUP(A209,'2023_24 vs 2024_25 Detail'!A210:DO614,92,FALSE)+VLOOKUP(A209,'2023_24 vs 2024_25 Detail'!A210:DO614,93,FALSE)+VLOOKUP(A209,'2023_24 vs 2024_25 Detail'!A210:DO614,94,FALSE)+VLOOKUP(A209,'2023_24 vs 2024_25 Detail'!A210:DO614,95,FALSE)+VLOOKUP(A209,'2023_24 vs 2024_25 Detail'!A210:DO614,96,FALSE)+VLOOKUP(A209,'2023_24 vs 2024_25 Detail'!A210:DO614,97,FALSE)+VLOOKUP(A209,'2023_24 vs 2024_25 Detail'!A210:DO614,98,FALSE)+VLOOKUP(A209,'2023_24 vs 2024_25 Detail'!A210:DO614,99,FALSE)+VLOOKUP(A209,'2023_24 vs 2024_25 Detail'!A210:DO614,100,FALSE)+VLOOKUP(A209,'2023_24 vs 2024_25 Detail'!A210:DO614,101,FALSE)+VLOOKUP(A209,'2023_24 vs 2024_25 Detail'!A210:DO614,102,FALSE)+VLOOKUP(A209,'2023_24 vs 2024_25 Detail'!A210:DO614,103,FALSE)+VLOOKUP(A209,'2023_24 vs 2024_25 Detail'!A210:DO614,104,FALSE)+VLOOKUP(A209,'2023_24 vs 2024_25 Detail'!A210:DO614,105,FALSE)+VLOOKUP(A209,'2023_24 vs 2024_25 Detail'!A210:DO614,106,FALSE)+VLOOKUP(A209,'2023_24 vs 2024_25 Detail'!A210:DO614,107,FALSE)+VLOOKUP(A209,'2023_24 vs 2024_25 Detail'!A210:DO614,108,FALSE)+VLOOKUP(A209,'2023_24 vs 2024_25 Detail'!A210:DO614,109,FALSE)+VLOOKUP(A209,'2023_24 vs 2024_25 Detail'!A210:DO614,110,FALSE)+VLOOKUP(A209,'2023_24 vs 2024_25 Detail'!A210:DO614,111,FALSE)+VLOOKUP(A209,'2023_24 vs 2024_25 Detail'!A210:DO614,112,FALSE)+VLOOKUP(A209,'2023_24 vs 2024_25 Detail'!A210:DO614,113,FALSE)+VLOOKUP(A209,'2023_24 vs 2024_25 Detail'!A210:DO614,114,FALSE)+VLOOKUP(A209,'2023_24 vs 2024_25 Detail'!A210:DO614,115,FALSE)+VLOOKUP(A209,'2023_24 vs 2024_25 Detail'!A210:DO614,116,FALSE)+VLOOKUP(A209,'2023_24 vs 2024_25 Detail'!A210:DO614,117,FALSE)</f>
        <v>48145.80863510909</v>
      </c>
      <c r="J209" s="10">
        <f>VLOOKUP($A209,'2023_24 vs 2024_25 Detail'!$A$9:$DP$409,118,FALSE)</f>
        <v>0</v>
      </c>
      <c r="K209" s="10">
        <f>VLOOKUP($A209,'2023_24 vs 2024_25 Detail'!$A$9:$DP$409,119,FALSE)</f>
        <v>26544.094958558228</v>
      </c>
      <c r="L209" s="11">
        <f t="shared" si="7"/>
        <v>46251.90359366755</v>
      </c>
    </row>
    <row r="210" spans="1:12" x14ac:dyDescent="0.35">
      <c r="A210" s="2" t="s">
        <v>628</v>
      </c>
      <c r="B210" s="2" t="s">
        <v>1358</v>
      </c>
      <c r="C210" s="2" t="s">
        <v>630</v>
      </c>
      <c r="D210" s="10">
        <f>VLOOKUP(A210,'2023_24 vs 2024_25 Detail'!$A$9:$DP$409,5,FALSE)</f>
        <v>257</v>
      </c>
      <c r="E210" s="10">
        <f>VLOOKUP(A210,MSAG!$A$2:$D$401,4,FALSE)</f>
        <v>42990</v>
      </c>
      <c r="F210" s="10">
        <f>VLOOKUP($A210,'2023_24 vs 2024_25 Detail'!$A$9:$DP$409,43,FALSE)</f>
        <v>1274417.040355383</v>
      </c>
      <c r="G210" s="10">
        <f t="shared" si="6"/>
        <v>1317407.040355383</v>
      </c>
      <c r="H210" s="10">
        <f>VLOOKUP($A210,'2023_24 vs 2024_25 Detail'!$A$9:$DP$409,82,FALSE)</f>
        <v>1351592.0523080213</v>
      </c>
      <c r="I210" s="10">
        <f>VLOOKUP(A210,'2023_24 vs 2024_25 Detail'!A211:DO615,84,FALSE)+VLOOKUP(A210,'2023_24 vs 2024_25 Detail'!A211:DO615,85,FALSE)+VLOOKUP(A210,'2023_24 vs 2024_25 Detail'!A211:DO615,86,FALSE)+VLOOKUP(A210,'2023_24 vs 2024_25 Detail'!A211:DO615,87,FALSE)+VLOOKUP(A210,'2023_24 vs 2024_25 Detail'!A211:DO615,88,FALSE)+VLOOKUP(A210,'2023_24 vs 2024_25 Detail'!A211:DO615,89,FALSE)+VLOOKUP(A210,'2023_24 vs 2024_25 Detail'!A211:DO615,90,FALSE)+VLOOKUP(A210,'2023_24 vs 2024_25 Detail'!A211:DO615,91,FALSE)+VLOOKUP(A210,'2023_24 vs 2024_25 Detail'!A211:DO615,92,FALSE)+VLOOKUP(A210,'2023_24 vs 2024_25 Detail'!A211:DO615,93,FALSE)+VLOOKUP(A210,'2023_24 vs 2024_25 Detail'!A211:DO615,94,FALSE)+VLOOKUP(A210,'2023_24 vs 2024_25 Detail'!A211:DO615,95,FALSE)+VLOOKUP(A210,'2023_24 vs 2024_25 Detail'!A211:DO615,96,FALSE)+VLOOKUP(A210,'2023_24 vs 2024_25 Detail'!A211:DO615,97,FALSE)+VLOOKUP(A210,'2023_24 vs 2024_25 Detail'!A211:DO615,98,FALSE)+VLOOKUP(A210,'2023_24 vs 2024_25 Detail'!A211:DO615,99,FALSE)+VLOOKUP(A210,'2023_24 vs 2024_25 Detail'!A211:DO615,100,FALSE)+VLOOKUP(A210,'2023_24 vs 2024_25 Detail'!A211:DO615,101,FALSE)+VLOOKUP(A210,'2023_24 vs 2024_25 Detail'!A211:DO615,102,FALSE)+VLOOKUP(A210,'2023_24 vs 2024_25 Detail'!A211:DO615,103,FALSE)+VLOOKUP(A210,'2023_24 vs 2024_25 Detail'!A211:DO615,104,FALSE)+VLOOKUP(A210,'2023_24 vs 2024_25 Detail'!A211:DO615,105,FALSE)+VLOOKUP(A210,'2023_24 vs 2024_25 Detail'!A211:DO615,106,FALSE)+VLOOKUP(A210,'2023_24 vs 2024_25 Detail'!A211:DO615,107,FALSE)+VLOOKUP(A210,'2023_24 vs 2024_25 Detail'!A211:DO615,108,FALSE)+VLOOKUP(A210,'2023_24 vs 2024_25 Detail'!A211:DO615,109,FALSE)+VLOOKUP(A210,'2023_24 vs 2024_25 Detail'!A211:DO615,110,FALSE)+VLOOKUP(A210,'2023_24 vs 2024_25 Detail'!A211:DO615,111,FALSE)+VLOOKUP(A210,'2023_24 vs 2024_25 Detail'!A211:DO615,112,FALSE)+VLOOKUP(A210,'2023_24 vs 2024_25 Detail'!A211:DO615,113,FALSE)+VLOOKUP(A210,'2023_24 vs 2024_25 Detail'!A211:DO615,114,FALSE)+VLOOKUP(A210,'2023_24 vs 2024_25 Detail'!A211:DO615,115,FALSE)+VLOOKUP(A210,'2023_24 vs 2024_25 Detail'!A211:DO615,116,FALSE)+VLOOKUP(A210,'2023_24 vs 2024_25 Detail'!A211:DO615,117,FALSE)</f>
        <v>72710.018464271561</v>
      </c>
      <c r="J210" s="10">
        <f>VLOOKUP($A210,'2023_24 vs 2024_25 Detail'!$A$9:$DP$409,118,FALSE)</f>
        <v>0</v>
      </c>
      <c r="K210" s="10">
        <f>VLOOKUP($A210,'2023_24 vs 2024_25 Detail'!$A$9:$DP$409,119,FALSE)</f>
        <v>4464.9934883669575</v>
      </c>
      <c r="L210" s="11">
        <f t="shared" si="7"/>
        <v>34185.011952638393</v>
      </c>
    </row>
    <row r="211" spans="1:12" x14ac:dyDescent="0.35">
      <c r="A211" s="2" t="s">
        <v>631</v>
      </c>
      <c r="B211" s="2" t="s">
        <v>632</v>
      </c>
      <c r="C211" s="2" t="s">
        <v>633</v>
      </c>
      <c r="D211" s="10">
        <f>VLOOKUP(A211,'2023_24 vs 2024_25 Detail'!$A$9:$DP$409,5,FALSE)</f>
        <v>475</v>
      </c>
      <c r="E211" s="10">
        <f>VLOOKUP(A211,MSAG!$A$2:$D$401,4,FALSE)</f>
        <v>69251</v>
      </c>
      <c r="F211" s="10">
        <f>VLOOKUP($A211,'2023_24 vs 2024_25 Detail'!$A$9:$DP$409,43,FALSE)</f>
        <v>2118359.75</v>
      </c>
      <c r="G211" s="10">
        <f t="shared" si="6"/>
        <v>2187610.75</v>
      </c>
      <c r="H211" s="10">
        <f>VLOOKUP($A211,'2023_24 vs 2024_25 Detail'!$A$9:$DP$409,82,FALSE)</f>
        <v>2215734.75</v>
      </c>
      <c r="I211" s="10">
        <f>VLOOKUP(A211,'2023_24 vs 2024_25 Detail'!A212:DO616,84,FALSE)+VLOOKUP(A211,'2023_24 vs 2024_25 Detail'!A212:DO616,85,FALSE)+VLOOKUP(A211,'2023_24 vs 2024_25 Detail'!A212:DO616,86,FALSE)+VLOOKUP(A211,'2023_24 vs 2024_25 Detail'!A212:DO616,87,FALSE)+VLOOKUP(A211,'2023_24 vs 2024_25 Detail'!A212:DO616,88,FALSE)+VLOOKUP(A211,'2023_24 vs 2024_25 Detail'!A212:DO616,89,FALSE)+VLOOKUP(A211,'2023_24 vs 2024_25 Detail'!A212:DO616,90,FALSE)+VLOOKUP(A211,'2023_24 vs 2024_25 Detail'!A212:DO616,91,FALSE)+VLOOKUP(A211,'2023_24 vs 2024_25 Detail'!A212:DO616,92,FALSE)+VLOOKUP(A211,'2023_24 vs 2024_25 Detail'!A212:DO616,93,FALSE)+VLOOKUP(A211,'2023_24 vs 2024_25 Detail'!A212:DO616,94,FALSE)+VLOOKUP(A211,'2023_24 vs 2024_25 Detail'!A212:DO616,95,FALSE)+VLOOKUP(A211,'2023_24 vs 2024_25 Detail'!A212:DO616,96,FALSE)+VLOOKUP(A211,'2023_24 vs 2024_25 Detail'!A212:DO616,97,FALSE)+VLOOKUP(A211,'2023_24 vs 2024_25 Detail'!A212:DO616,98,FALSE)+VLOOKUP(A211,'2023_24 vs 2024_25 Detail'!A212:DO616,99,FALSE)+VLOOKUP(A211,'2023_24 vs 2024_25 Detail'!A212:DO616,100,FALSE)+VLOOKUP(A211,'2023_24 vs 2024_25 Detail'!A212:DO616,101,FALSE)+VLOOKUP(A211,'2023_24 vs 2024_25 Detail'!A212:DO616,102,FALSE)+VLOOKUP(A211,'2023_24 vs 2024_25 Detail'!A212:DO616,103,FALSE)+VLOOKUP(A211,'2023_24 vs 2024_25 Detail'!A212:DO616,104,FALSE)+VLOOKUP(A211,'2023_24 vs 2024_25 Detail'!A212:DO616,105,FALSE)+VLOOKUP(A211,'2023_24 vs 2024_25 Detail'!A212:DO616,106,FALSE)+VLOOKUP(A211,'2023_24 vs 2024_25 Detail'!A212:DO616,107,FALSE)+VLOOKUP(A211,'2023_24 vs 2024_25 Detail'!A212:DO616,108,FALSE)+VLOOKUP(A211,'2023_24 vs 2024_25 Detail'!A212:DO616,109,FALSE)+VLOOKUP(A211,'2023_24 vs 2024_25 Detail'!A212:DO616,110,FALSE)+VLOOKUP(A211,'2023_24 vs 2024_25 Detail'!A212:DO616,111,FALSE)+VLOOKUP(A211,'2023_24 vs 2024_25 Detail'!A212:DO616,112,FALSE)+VLOOKUP(A211,'2023_24 vs 2024_25 Detail'!A212:DO616,113,FALSE)+VLOOKUP(A211,'2023_24 vs 2024_25 Detail'!A212:DO616,114,FALSE)+VLOOKUP(A211,'2023_24 vs 2024_25 Detail'!A212:DO616,115,FALSE)+VLOOKUP(A211,'2023_24 vs 2024_25 Detail'!A212:DO616,116,FALSE)+VLOOKUP(A211,'2023_24 vs 2024_25 Detail'!A212:DO616,117,FALSE)</f>
        <v>119413.16815025196</v>
      </c>
      <c r="J211" s="10">
        <f>VLOOKUP($A211,'2023_24 vs 2024_25 Detail'!$A$9:$DP$409,118,FALSE)</f>
        <v>-22038.168150252197</v>
      </c>
      <c r="K211" s="10">
        <f>VLOOKUP($A211,'2023_24 vs 2024_25 Detail'!$A$9:$DP$409,119,FALSE)</f>
        <v>0</v>
      </c>
      <c r="L211" s="11">
        <f t="shared" si="7"/>
        <v>28124</v>
      </c>
    </row>
    <row r="212" spans="1:12" x14ac:dyDescent="0.35">
      <c r="A212" s="2" t="s">
        <v>634</v>
      </c>
      <c r="B212" s="2" t="s">
        <v>635</v>
      </c>
      <c r="C212" s="2" t="s">
        <v>1359</v>
      </c>
      <c r="D212" s="10">
        <f>VLOOKUP(A212,'2023_24 vs 2024_25 Detail'!$A$9:$DP$409,5,FALSE)</f>
        <v>345</v>
      </c>
      <c r="E212" s="10">
        <f>VLOOKUP(A212,MSAG!$A$2:$D$401,4,FALSE)</f>
        <v>49101</v>
      </c>
      <c r="F212" s="10">
        <f>VLOOKUP($A212,'2023_24 vs 2024_25 Detail'!$A$9:$DP$409,43,FALSE)</f>
        <v>1577794.7533475722</v>
      </c>
      <c r="G212" s="10">
        <f t="shared" si="6"/>
        <v>1626895.7533475722</v>
      </c>
      <c r="H212" s="10">
        <f>VLOOKUP($A212,'2023_24 vs 2024_25 Detail'!$A$9:$DP$409,82,FALSE)</f>
        <v>1668885.9640036046</v>
      </c>
      <c r="I212" s="10">
        <f>VLOOKUP(A212,'2023_24 vs 2024_25 Detail'!A213:DO617,84,FALSE)+VLOOKUP(A212,'2023_24 vs 2024_25 Detail'!A213:DO617,85,FALSE)+VLOOKUP(A212,'2023_24 vs 2024_25 Detail'!A213:DO617,86,FALSE)+VLOOKUP(A212,'2023_24 vs 2024_25 Detail'!A213:DO617,87,FALSE)+VLOOKUP(A212,'2023_24 vs 2024_25 Detail'!A213:DO617,88,FALSE)+VLOOKUP(A212,'2023_24 vs 2024_25 Detail'!A213:DO617,89,FALSE)+VLOOKUP(A212,'2023_24 vs 2024_25 Detail'!A213:DO617,90,FALSE)+VLOOKUP(A212,'2023_24 vs 2024_25 Detail'!A213:DO617,91,FALSE)+VLOOKUP(A212,'2023_24 vs 2024_25 Detail'!A213:DO617,92,FALSE)+VLOOKUP(A212,'2023_24 vs 2024_25 Detail'!A213:DO617,93,FALSE)+VLOOKUP(A212,'2023_24 vs 2024_25 Detail'!A213:DO617,94,FALSE)+VLOOKUP(A212,'2023_24 vs 2024_25 Detail'!A213:DO617,95,FALSE)+VLOOKUP(A212,'2023_24 vs 2024_25 Detail'!A213:DO617,96,FALSE)+VLOOKUP(A212,'2023_24 vs 2024_25 Detail'!A213:DO617,97,FALSE)+VLOOKUP(A212,'2023_24 vs 2024_25 Detail'!A213:DO617,98,FALSE)+VLOOKUP(A212,'2023_24 vs 2024_25 Detail'!A213:DO617,99,FALSE)+VLOOKUP(A212,'2023_24 vs 2024_25 Detail'!A213:DO617,100,FALSE)+VLOOKUP(A212,'2023_24 vs 2024_25 Detail'!A213:DO617,101,FALSE)+VLOOKUP(A212,'2023_24 vs 2024_25 Detail'!A213:DO617,102,FALSE)+VLOOKUP(A212,'2023_24 vs 2024_25 Detail'!A213:DO617,103,FALSE)+VLOOKUP(A212,'2023_24 vs 2024_25 Detail'!A213:DO617,104,FALSE)+VLOOKUP(A212,'2023_24 vs 2024_25 Detail'!A213:DO617,105,FALSE)+VLOOKUP(A212,'2023_24 vs 2024_25 Detail'!A213:DO617,106,FALSE)+VLOOKUP(A212,'2023_24 vs 2024_25 Detail'!A213:DO617,107,FALSE)+VLOOKUP(A212,'2023_24 vs 2024_25 Detail'!A213:DO617,108,FALSE)+VLOOKUP(A212,'2023_24 vs 2024_25 Detail'!A213:DO617,109,FALSE)+VLOOKUP(A212,'2023_24 vs 2024_25 Detail'!A213:DO617,110,FALSE)+VLOOKUP(A212,'2023_24 vs 2024_25 Detail'!A213:DO617,111,FALSE)+VLOOKUP(A212,'2023_24 vs 2024_25 Detail'!A213:DO617,112,FALSE)+VLOOKUP(A212,'2023_24 vs 2024_25 Detail'!A213:DO617,113,FALSE)+VLOOKUP(A212,'2023_24 vs 2024_25 Detail'!A213:DO617,114,FALSE)+VLOOKUP(A212,'2023_24 vs 2024_25 Detail'!A213:DO617,115,FALSE)+VLOOKUP(A212,'2023_24 vs 2024_25 Detail'!A213:DO617,116,FALSE)+VLOOKUP(A212,'2023_24 vs 2024_25 Detail'!A213:DO617,117,FALSE)</f>
        <v>86423.178639332546</v>
      </c>
      <c r="J212" s="10">
        <f>VLOOKUP($A212,'2023_24 vs 2024_25 Detail'!$A$9:$DP$409,118,FALSE)</f>
        <v>0</v>
      </c>
      <c r="K212" s="10">
        <f>VLOOKUP($A212,'2023_24 vs 2024_25 Detail'!$A$9:$DP$409,119,FALSE)</f>
        <v>4668.0320166998445</v>
      </c>
      <c r="L212" s="11">
        <f t="shared" si="7"/>
        <v>41990.210656032432</v>
      </c>
    </row>
    <row r="213" spans="1:12" x14ac:dyDescent="0.35">
      <c r="A213" s="2" t="s">
        <v>637</v>
      </c>
      <c r="B213" s="2" t="s">
        <v>638</v>
      </c>
      <c r="C213" s="2" t="s">
        <v>1360</v>
      </c>
      <c r="D213" s="10">
        <f>VLOOKUP(A213,'2023_24 vs 2024_25 Detail'!$A$9:$DP$409,5,FALSE)</f>
        <v>378</v>
      </c>
      <c r="E213" s="10">
        <f>VLOOKUP(A213,MSAG!$A$2:$D$401,4,FALSE)</f>
        <v>59372</v>
      </c>
      <c r="F213" s="10">
        <f>VLOOKUP($A213,'2023_24 vs 2024_25 Detail'!$A$9:$DP$409,43,FALSE)</f>
        <v>1779837.640409719</v>
      </c>
      <c r="G213" s="10">
        <f t="shared" si="6"/>
        <v>1839209.640409719</v>
      </c>
      <c r="H213" s="10">
        <f>VLOOKUP($A213,'2023_24 vs 2024_25 Detail'!$A$9:$DP$409,82,FALSE)</f>
        <v>1922174.6657468998</v>
      </c>
      <c r="I213" s="10">
        <f>VLOOKUP(A213,'2023_24 vs 2024_25 Detail'!A214:DO618,84,FALSE)+VLOOKUP(A213,'2023_24 vs 2024_25 Detail'!A214:DO618,85,FALSE)+VLOOKUP(A213,'2023_24 vs 2024_25 Detail'!A214:DO618,86,FALSE)+VLOOKUP(A213,'2023_24 vs 2024_25 Detail'!A214:DO618,87,FALSE)+VLOOKUP(A213,'2023_24 vs 2024_25 Detail'!A214:DO618,88,FALSE)+VLOOKUP(A213,'2023_24 vs 2024_25 Detail'!A214:DO618,89,FALSE)+VLOOKUP(A213,'2023_24 vs 2024_25 Detail'!A214:DO618,90,FALSE)+VLOOKUP(A213,'2023_24 vs 2024_25 Detail'!A214:DO618,91,FALSE)+VLOOKUP(A213,'2023_24 vs 2024_25 Detail'!A214:DO618,92,FALSE)+VLOOKUP(A213,'2023_24 vs 2024_25 Detail'!A214:DO618,93,FALSE)+VLOOKUP(A213,'2023_24 vs 2024_25 Detail'!A214:DO618,94,FALSE)+VLOOKUP(A213,'2023_24 vs 2024_25 Detail'!A214:DO618,95,FALSE)+VLOOKUP(A213,'2023_24 vs 2024_25 Detail'!A214:DO618,96,FALSE)+VLOOKUP(A213,'2023_24 vs 2024_25 Detail'!A214:DO618,97,FALSE)+VLOOKUP(A213,'2023_24 vs 2024_25 Detail'!A214:DO618,98,FALSE)+VLOOKUP(A213,'2023_24 vs 2024_25 Detail'!A214:DO618,99,FALSE)+VLOOKUP(A213,'2023_24 vs 2024_25 Detail'!A214:DO618,100,FALSE)+VLOOKUP(A213,'2023_24 vs 2024_25 Detail'!A214:DO618,101,FALSE)+VLOOKUP(A213,'2023_24 vs 2024_25 Detail'!A214:DO618,102,FALSE)+VLOOKUP(A213,'2023_24 vs 2024_25 Detail'!A214:DO618,103,FALSE)+VLOOKUP(A213,'2023_24 vs 2024_25 Detail'!A214:DO618,104,FALSE)+VLOOKUP(A213,'2023_24 vs 2024_25 Detail'!A214:DO618,105,FALSE)+VLOOKUP(A213,'2023_24 vs 2024_25 Detail'!A214:DO618,106,FALSE)+VLOOKUP(A213,'2023_24 vs 2024_25 Detail'!A214:DO618,107,FALSE)+VLOOKUP(A213,'2023_24 vs 2024_25 Detail'!A214:DO618,108,FALSE)+VLOOKUP(A213,'2023_24 vs 2024_25 Detail'!A214:DO618,109,FALSE)+VLOOKUP(A213,'2023_24 vs 2024_25 Detail'!A214:DO618,110,FALSE)+VLOOKUP(A213,'2023_24 vs 2024_25 Detail'!A214:DO618,111,FALSE)+VLOOKUP(A213,'2023_24 vs 2024_25 Detail'!A214:DO618,112,FALSE)+VLOOKUP(A213,'2023_24 vs 2024_25 Detail'!A214:DO618,113,FALSE)+VLOOKUP(A213,'2023_24 vs 2024_25 Detail'!A214:DO618,114,FALSE)+VLOOKUP(A213,'2023_24 vs 2024_25 Detail'!A214:DO618,115,FALSE)+VLOOKUP(A213,'2023_24 vs 2024_25 Detail'!A214:DO618,116,FALSE)+VLOOKUP(A213,'2023_24 vs 2024_25 Detail'!A214:DO618,117,FALSE)</f>
        <v>102516.56075137992</v>
      </c>
      <c r="J213" s="10">
        <f>VLOOKUP($A213,'2023_24 vs 2024_25 Detail'!$A$9:$DP$409,118,FALSE)</f>
        <v>0</v>
      </c>
      <c r="K213" s="10">
        <f>VLOOKUP($A213,'2023_24 vs 2024_25 Detail'!$A$9:$DP$409,119,FALSE)</f>
        <v>39820.46458580067</v>
      </c>
      <c r="L213" s="11">
        <f t="shared" si="7"/>
        <v>82965.025337180821</v>
      </c>
    </row>
    <row r="214" spans="1:12" x14ac:dyDescent="0.35">
      <c r="A214" s="2" t="s">
        <v>640</v>
      </c>
      <c r="B214" s="2" t="s">
        <v>641</v>
      </c>
      <c r="C214" s="2" t="s">
        <v>642</v>
      </c>
      <c r="D214" s="10">
        <f>VLOOKUP(A214,'2023_24 vs 2024_25 Detail'!$A$9:$DP$409,5,FALSE)</f>
        <v>207</v>
      </c>
      <c r="E214" s="10">
        <f>VLOOKUP(A214,MSAG!$A$2:$D$401,4,FALSE)</f>
        <v>40271</v>
      </c>
      <c r="F214" s="10">
        <f>VLOOKUP($A214,'2023_24 vs 2024_25 Detail'!$A$9:$DP$409,43,FALSE)</f>
        <v>1168711.0299187999</v>
      </c>
      <c r="G214" s="10">
        <f t="shared" si="6"/>
        <v>1208982.0299187999</v>
      </c>
      <c r="H214" s="10">
        <f>VLOOKUP($A214,'2023_24 vs 2024_25 Detail'!$A$9:$DP$409,82,FALSE)</f>
        <v>1216635.0345385273</v>
      </c>
      <c r="I214" s="10">
        <f>VLOOKUP(A214,'2023_24 vs 2024_25 Detail'!A215:DO619,84,FALSE)+VLOOKUP(A214,'2023_24 vs 2024_25 Detail'!A215:DO619,85,FALSE)+VLOOKUP(A214,'2023_24 vs 2024_25 Detail'!A215:DO619,86,FALSE)+VLOOKUP(A214,'2023_24 vs 2024_25 Detail'!A215:DO619,87,FALSE)+VLOOKUP(A214,'2023_24 vs 2024_25 Detail'!A215:DO619,88,FALSE)+VLOOKUP(A214,'2023_24 vs 2024_25 Detail'!A215:DO619,89,FALSE)+VLOOKUP(A214,'2023_24 vs 2024_25 Detail'!A215:DO619,90,FALSE)+VLOOKUP(A214,'2023_24 vs 2024_25 Detail'!A215:DO619,91,FALSE)+VLOOKUP(A214,'2023_24 vs 2024_25 Detail'!A215:DO619,92,FALSE)+VLOOKUP(A214,'2023_24 vs 2024_25 Detail'!A215:DO619,93,FALSE)+VLOOKUP(A214,'2023_24 vs 2024_25 Detail'!A215:DO619,94,FALSE)+VLOOKUP(A214,'2023_24 vs 2024_25 Detail'!A215:DO619,95,FALSE)+VLOOKUP(A214,'2023_24 vs 2024_25 Detail'!A215:DO619,96,FALSE)+VLOOKUP(A214,'2023_24 vs 2024_25 Detail'!A215:DO619,97,FALSE)+VLOOKUP(A214,'2023_24 vs 2024_25 Detail'!A215:DO619,98,FALSE)+VLOOKUP(A214,'2023_24 vs 2024_25 Detail'!A215:DO619,99,FALSE)+VLOOKUP(A214,'2023_24 vs 2024_25 Detail'!A215:DO619,100,FALSE)+VLOOKUP(A214,'2023_24 vs 2024_25 Detail'!A215:DO619,101,FALSE)+VLOOKUP(A214,'2023_24 vs 2024_25 Detail'!A215:DO619,102,FALSE)+VLOOKUP(A214,'2023_24 vs 2024_25 Detail'!A215:DO619,103,FALSE)+VLOOKUP(A214,'2023_24 vs 2024_25 Detail'!A215:DO619,104,FALSE)+VLOOKUP(A214,'2023_24 vs 2024_25 Detail'!A215:DO619,105,FALSE)+VLOOKUP(A214,'2023_24 vs 2024_25 Detail'!A215:DO619,106,FALSE)+VLOOKUP(A214,'2023_24 vs 2024_25 Detail'!A215:DO619,107,FALSE)+VLOOKUP(A214,'2023_24 vs 2024_25 Detail'!A215:DO619,108,FALSE)+VLOOKUP(A214,'2023_24 vs 2024_25 Detail'!A215:DO619,109,FALSE)+VLOOKUP(A214,'2023_24 vs 2024_25 Detail'!A215:DO619,110,FALSE)+VLOOKUP(A214,'2023_24 vs 2024_25 Detail'!A215:DO619,111,FALSE)+VLOOKUP(A214,'2023_24 vs 2024_25 Detail'!A215:DO619,112,FALSE)+VLOOKUP(A214,'2023_24 vs 2024_25 Detail'!A215:DO619,113,FALSE)+VLOOKUP(A214,'2023_24 vs 2024_25 Detail'!A215:DO619,114,FALSE)+VLOOKUP(A214,'2023_24 vs 2024_25 Detail'!A215:DO619,115,FALSE)+VLOOKUP(A214,'2023_24 vs 2024_25 Detail'!A215:DO619,116,FALSE)+VLOOKUP(A214,'2023_24 vs 2024_25 Detail'!A215:DO619,117,FALSE)</f>
        <v>67453.662942018709</v>
      </c>
      <c r="J214" s="10">
        <f>VLOOKUP($A214,'2023_24 vs 2024_25 Detail'!$A$9:$DP$409,118,FALSE)</f>
        <v>0</v>
      </c>
      <c r="K214" s="10">
        <f>VLOOKUP($A214,'2023_24 vs 2024_25 Detail'!$A$9:$DP$409,119,FALSE)</f>
        <v>-19529.658322291547</v>
      </c>
      <c r="L214" s="11">
        <f t="shared" si="7"/>
        <v>7653.0046197273768</v>
      </c>
    </row>
    <row r="215" spans="1:12" x14ac:dyDescent="0.35">
      <c r="A215" s="2" t="s">
        <v>643</v>
      </c>
      <c r="B215" s="2" t="s">
        <v>644</v>
      </c>
      <c r="C215" s="2" t="s">
        <v>1361</v>
      </c>
      <c r="D215" s="10">
        <f>VLOOKUP(A215,'2023_24 vs 2024_25 Detail'!$A$9:$DP$409,5,FALSE)</f>
        <v>142</v>
      </c>
      <c r="E215" s="10">
        <f>VLOOKUP(A215,MSAG!$A$2:$D$401,4,FALSE)</f>
        <v>25984</v>
      </c>
      <c r="F215" s="10">
        <f>VLOOKUP($A215,'2023_24 vs 2024_25 Detail'!$A$9:$DP$409,43,FALSE)</f>
        <v>829830.87233626528</v>
      </c>
      <c r="G215" s="10">
        <f t="shared" si="6"/>
        <v>855814.87233626528</v>
      </c>
      <c r="H215" s="10">
        <f>VLOOKUP($A215,'2023_24 vs 2024_25 Detail'!$A$9:$DP$409,82,FALSE)</f>
        <v>859404.10991149978</v>
      </c>
      <c r="I215" s="10">
        <f>VLOOKUP(A215,'2023_24 vs 2024_25 Detail'!A216:DO620,84,FALSE)+VLOOKUP(A215,'2023_24 vs 2024_25 Detail'!A216:DO620,85,FALSE)+VLOOKUP(A215,'2023_24 vs 2024_25 Detail'!A216:DO620,86,FALSE)+VLOOKUP(A215,'2023_24 vs 2024_25 Detail'!A216:DO620,87,FALSE)+VLOOKUP(A215,'2023_24 vs 2024_25 Detail'!A216:DO620,88,FALSE)+VLOOKUP(A215,'2023_24 vs 2024_25 Detail'!A216:DO620,89,FALSE)+VLOOKUP(A215,'2023_24 vs 2024_25 Detail'!A216:DO620,90,FALSE)+VLOOKUP(A215,'2023_24 vs 2024_25 Detail'!A216:DO620,91,FALSE)+VLOOKUP(A215,'2023_24 vs 2024_25 Detail'!A216:DO620,92,FALSE)+VLOOKUP(A215,'2023_24 vs 2024_25 Detail'!A216:DO620,93,FALSE)+VLOOKUP(A215,'2023_24 vs 2024_25 Detail'!A216:DO620,94,FALSE)+VLOOKUP(A215,'2023_24 vs 2024_25 Detail'!A216:DO620,95,FALSE)+VLOOKUP(A215,'2023_24 vs 2024_25 Detail'!A216:DO620,96,FALSE)+VLOOKUP(A215,'2023_24 vs 2024_25 Detail'!A216:DO620,97,FALSE)+VLOOKUP(A215,'2023_24 vs 2024_25 Detail'!A216:DO620,98,FALSE)+VLOOKUP(A215,'2023_24 vs 2024_25 Detail'!A216:DO620,99,FALSE)+VLOOKUP(A215,'2023_24 vs 2024_25 Detail'!A216:DO620,100,FALSE)+VLOOKUP(A215,'2023_24 vs 2024_25 Detail'!A216:DO620,101,FALSE)+VLOOKUP(A215,'2023_24 vs 2024_25 Detail'!A216:DO620,102,FALSE)+VLOOKUP(A215,'2023_24 vs 2024_25 Detail'!A216:DO620,103,FALSE)+VLOOKUP(A215,'2023_24 vs 2024_25 Detail'!A216:DO620,104,FALSE)+VLOOKUP(A215,'2023_24 vs 2024_25 Detail'!A216:DO620,105,FALSE)+VLOOKUP(A215,'2023_24 vs 2024_25 Detail'!A216:DO620,106,FALSE)+VLOOKUP(A215,'2023_24 vs 2024_25 Detail'!A216:DO620,107,FALSE)+VLOOKUP(A215,'2023_24 vs 2024_25 Detail'!A216:DO620,108,FALSE)+VLOOKUP(A215,'2023_24 vs 2024_25 Detail'!A216:DO620,109,FALSE)+VLOOKUP(A215,'2023_24 vs 2024_25 Detail'!A216:DO620,110,FALSE)+VLOOKUP(A215,'2023_24 vs 2024_25 Detail'!A216:DO620,111,FALSE)+VLOOKUP(A215,'2023_24 vs 2024_25 Detail'!A216:DO620,112,FALSE)+VLOOKUP(A215,'2023_24 vs 2024_25 Detail'!A216:DO620,113,FALSE)+VLOOKUP(A215,'2023_24 vs 2024_25 Detail'!A216:DO620,114,FALSE)+VLOOKUP(A215,'2023_24 vs 2024_25 Detail'!A216:DO620,115,FALSE)+VLOOKUP(A215,'2023_24 vs 2024_25 Detail'!A216:DO620,116,FALSE)+VLOOKUP(A215,'2023_24 vs 2024_25 Detail'!A216:DO620,117,FALSE)</f>
        <v>43767.812970422441</v>
      </c>
      <c r="J215" s="10">
        <f>VLOOKUP($A215,'2023_24 vs 2024_25 Detail'!$A$9:$DP$409,118,FALSE)</f>
        <v>0</v>
      </c>
      <c r="K215" s="10">
        <f>VLOOKUP($A215,'2023_24 vs 2024_25 Detail'!$A$9:$DP$409,119,FALSE)</f>
        <v>-14194.575395187834</v>
      </c>
      <c r="L215" s="11">
        <f t="shared" si="7"/>
        <v>3589.237575234496</v>
      </c>
    </row>
    <row r="216" spans="1:12" x14ac:dyDescent="0.35">
      <c r="A216" s="2" t="s">
        <v>646</v>
      </c>
      <c r="B216" s="2" t="s">
        <v>647</v>
      </c>
      <c r="C216" s="2" t="s">
        <v>648</v>
      </c>
      <c r="D216" s="10">
        <f>VLOOKUP(A216,'2023_24 vs 2024_25 Detail'!$A$9:$DP$409,5,FALSE)</f>
        <v>177</v>
      </c>
      <c r="E216" s="10">
        <f>VLOOKUP(A216,MSAG!$A$2:$D$401,4,FALSE)</f>
        <v>29421</v>
      </c>
      <c r="F216" s="10">
        <f>VLOOKUP($A216,'2023_24 vs 2024_25 Detail'!$A$9:$DP$409,43,FALSE)</f>
        <v>881548.33062673686</v>
      </c>
      <c r="G216" s="10">
        <f t="shared" si="6"/>
        <v>910969.33062673686</v>
      </c>
      <c r="H216" s="10">
        <f>VLOOKUP($A216,'2023_24 vs 2024_25 Detail'!$A$9:$DP$409,82,FALSE)</f>
        <v>970470.10659712262</v>
      </c>
      <c r="I216" s="10">
        <f>VLOOKUP(A216,'2023_24 vs 2024_25 Detail'!A217:DO621,84,FALSE)+VLOOKUP(A216,'2023_24 vs 2024_25 Detail'!A217:DO621,85,FALSE)+VLOOKUP(A216,'2023_24 vs 2024_25 Detail'!A217:DO621,86,FALSE)+VLOOKUP(A216,'2023_24 vs 2024_25 Detail'!A217:DO621,87,FALSE)+VLOOKUP(A216,'2023_24 vs 2024_25 Detail'!A217:DO621,88,FALSE)+VLOOKUP(A216,'2023_24 vs 2024_25 Detail'!A217:DO621,89,FALSE)+VLOOKUP(A216,'2023_24 vs 2024_25 Detail'!A217:DO621,90,FALSE)+VLOOKUP(A216,'2023_24 vs 2024_25 Detail'!A217:DO621,91,FALSE)+VLOOKUP(A216,'2023_24 vs 2024_25 Detail'!A217:DO621,92,FALSE)+VLOOKUP(A216,'2023_24 vs 2024_25 Detail'!A217:DO621,93,FALSE)+VLOOKUP(A216,'2023_24 vs 2024_25 Detail'!A217:DO621,94,FALSE)+VLOOKUP(A216,'2023_24 vs 2024_25 Detail'!A217:DO621,95,FALSE)+VLOOKUP(A216,'2023_24 vs 2024_25 Detail'!A217:DO621,96,FALSE)+VLOOKUP(A216,'2023_24 vs 2024_25 Detail'!A217:DO621,97,FALSE)+VLOOKUP(A216,'2023_24 vs 2024_25 Detail'!A217:DO621,98,FALSE)+VLOOKUP(A216,'2023_24 vs 2024_25 Detail'!A217:DO621,99,FALSE)+VLOOKUP(A216,'2023_24 vs 2024_25 Detail'!A217:DO621,100,FALSE)+VLOOKUP(A216,'2023_24 vs 2024_25 Detail'!A217:DO621,101,FALSE)+VLOOKUP(A216,'2023_24 vs 2024_25 Detail'!A217:DO621,102,FALSE)+VLOOKUP(A216,'2023_24 vs 2024_25 Detail'!A217:DO621,103,FALSE)+VLOOKUP(A216,'2023_24 vs 2024_25 Detail'!A217:DO621,104,FALSE)+VLOOKUP(A216,'2023_24 vs 2024_25 Detail'!A217:DO621,105,FALSE)+VLOOKUP(A216,'2023_24 vs 2024_25 Detail'!A217:DO621,106,FALSE)+VLOOKUP(A216,'2023_24 vs 2024_25 Detail'!A217:DO621,107,FALSE)+VLOOKUP(A216,'2023_24 vs 2024_25 Detail'!A217:DO621,108,FALSE)+VLOOKUP(A216,'2023_24 vs 2024_25 Detail'!A217:DO621,109,FALSE)+VLOOKUP(A216,'2023_24 vs 2024_25 Detail'!A217:DO621,110,FALSE)+VLOOKUP(A216,'2023_24 vs 2024_25 Detail'!A217:DO621,111,FALSE)+VLOOKUP(A216,'2023_24 vs 2024_25 Detail'!A217:DO621,112,FALSE)+VLOOKUP(A216,'2023_24 vs 2024_25 Detail'!A217:DO621,113,FALSE)+VLOOKUP(A216,'2023_24 vs 2024_25 Detail'!A217:DO621,114,FALSE)+VLOOKUP(A216,'2023_24 vs 2024_25 Detail'!A217:DO621,115,FALSE)+VLOOKUP(A216,'2023_24 vs 2024_25 Detail'!A217:DO621,116,FALSE)+VLOOKUP(A216,'2023_24 vs 2024_25 Detail'!A217:DO621,117,FALSE)</f>
        <v>50408.472122214167</v>
      </c>
      <c r="J216" s="10">
        <f>VLOOKUP($A216,'2023_24 vs 2024_25 Detail'!$A$9:$DP$409,118,FALSE)</f>
        <v>0</v>
      </c>
      <c r="K216" s="10">
        <f>VLOOKUP($A216,'2023_24 vs 2024_25 Detail'!$A$9:$DP$409,119,FALSE)</f>
        <v>38513.303848171548</v>
      </c>
      <c r="L216" s="11">
        <f t="shared" si="7"/>
        <v>59500.775970385759</v>
      </c>
    </row>
    <row r="217" spans="1:12" x14ac:dyDescent="0.35">
      <c r="A217" s="2" t="s">
        <v>649</v>
      </c>
      <c r="B217" s="2" t="s">
        <v>650</v>
      </c>
      <c r="C217" s="2" t="s">
        <v>1362</v>
      </c>
      <c r="D217" s="10">
        <f>VLOOKUP(A217,'2023_24 vs 2024_25 Detail'!$A$9:$DP$409,5,FALSE)</f>
        <v>389</v>
      </c>
      <c r="E217" s="10">
        <f>VLOOKUP(A217,MSAG!$A$2:$D$401,4,FALSE)</f>
        <v>65777</v>
      </c>
      <c r="F217" s="10">
        <f>VLOOKUP($A217,'2023_24 vs 2024_25 Detail'!$A$9:$DP$409,43,FALSE)</f>
        <v>1893485.5006176319</v>
      </c>
      <c r="G217" s="10">
        <f t="shared" si="6"/>
        <v>1959262.5006176319</v>
      </c>
      <c r="H217" s="10">
        <f>VLOOKUP($A217,'2023_24 vs 2024_25 Detail'!$A$9:$DP$409,82,FALSE)</f>
        <v>2004144.3252146116</v>
      </c>
      <c r="I217" s="10">
        <f>VLOOKUP(A217,'2023_24 vs 2024_25 Detail'!A218:DO622,84,FALSE)+VLOOKUP(A217,'2023_24 vs 2024_25 Detail'!A218:DO622,85,FALSE)+VLOOKUP(A217,'2023_24 vs 2024_25 Detail'!A218:DO622,86,FALSE)+VLOOKUP(A217,'2023_24 vs 2024_25 Detail'!A218:DO622,87,FALSE)+VLOOKUP(A217,'2023_24 vs 2024_25 Detail'!A218:DO622,88,FALSE)+VLOOKUP(A217,'2023_24 vs 2024_25 Detail'!A218:DO622,89,FALSE)+VLOOKUP(A217,'2023_24 vs 2024_25 Detail'!A218:DO622,90,FALSE)+VLOOKUP(A217,'2023_24 vs 2024_25 Detail'!A218:DO622,91,FALSE)+VLOOKUP(A217,'2023_24 vs 2024_25 Detail'!A218:DO622,92,FALSE)+VLOOKUP(A217,'2023_24 vs 2024_25 Detail'!A218:DO622,93,FALSE)+VLOOKUP(A217,'2023_24 vs 2024_25 Detail'!A218:DO622,94,FALSE)+VLOOKUP(A217,'2023_24 vs 2024_25 Detail'!A218:DO622,95,FALSE)+VLOOKUP(A217,'2023_24 vs 2024_25 Detail'!A218:DO622,96,FALSE)+VLOOKUP(A217,'2023_24 vs 2024_25 Detail'!A218:DO622,97,FALSE)+VLOOKUP(A217,'2023_24 vs 2024_25 Detail'!A218:DO622,98,FALSE)+VLOOKUP(A217,'2023_24 vs 2024_25 Detail'!A218:DO622,99,FALSE)+VLOOKUP(A217,'2023_24 vs 2024_25 Detail'!A218:DO622,100,FALSE)+VLOOKUP(A217,'2023_24 vs 2024_25 Detail'!A218:DO622,101,FALSE)+VLOOKUP(A217,'2023_24 vs 2024_25 Detail'!A218:DO622,102,FALSE)+VLOOKUP(A217,'2023_24 vs 2024_25 Detail'!A218:DO622,103,FALSE)+VLOOKUP(A217,'2023_24 vs 2024_25 Detail'!A218:DO622,104,FALSE)+VLOOKUP(A217,'2023_24 vs 2024_25 Detail'!A218:DO622,105,FALSE)+VLOOKUP(A217,'2023_24 vs 2024_25 Detail'!A218:DO622,106,FALSE)+VLOOKUP(A217,'2023_24 vs 2024_25 Detail'!A218:DO622,107,FALSE)+VLOOKUP(A217,'2023_24 vs 2024_25 Detail'!A218:DO622,108,FALSE)+VLOOKUP(A217,'2023_24 vs 2024_25 Detail'!A218:DO622,109,FALSE)+VLOOKUP(A217,'2023_24 vs 2024_25 Detail'!A218:DO622,110,FALSE)+VLOOKUP(A217,'2023_24 vs 2024_25 Detail'!A218:DO622,111,FALSE)+VLOOKUP(A217,'2023_24 vs 2024_25 Detail'!A218:DO622,112,FALSE)+VLOOKUP(A217,'2023_24 vs 2024_25 Detail'!A218:DO622,113,FALSE)+VLOOKUP(A217,'2023_24 vs 2024_25 Detail'!A218:DO622,114,FALSE)+VLOOKUP(A217,'2023_24 vs 2024_25 Detail'!A218:DO622,115,FALSE)+VLOOKUP(A217,'2023_24 vs 2024_25 Detail'!A218:DO622,116,FALSE)+VLOOKUP(A217,'2023_24 vs 2024_25 Detail'!A218:DO622,117,FALSE)</f>
        <v>110658.8245969798</v>
      </c>
      <c r="J217" s="10">
        <f>VLOOKUP($A217,'2023_24 vs 2024_25 Detail'!$A$9:$DP$409,118,FALSE)</f>
        <v>0</v>
      </c>
      <c r="K217" s="10">
        <f>VLOOKUP($A217,'2023_24 vs 2024_25 Detail'!$A$9:$DP$409,119,FALSE)</f>
        <v>0</v>
      </c>
      <c r="L217" s="11">
        <f t="shared" si="7"/>
        <v>44881.824596979655</v>
      </c>
    </row>
    <row r="218" spans="1:12" x14ac:dyDescent="0.35">
      <c r="A218" s="2" t="s">
        <v>652</v>
      </c>
      <c r="B218" s="2" t="s">
        <v>653</v>
      </c>
      <c r="C218" s="2" t="s">
        <v>654</v>
      </c>
      <c r="D218" s="10">
        <f>VLOOKUP(A218,'2023_24 vs 2024_25 Detail'!$A$9:$DP$409,5,FALSE)</f>
        <v>580</v>
      </c>
      <c r="E218" s="10">
        <f>VLOOKUP(A218,MSAG!$A$2:$D$401,4,FALSE)</f>
        <v>99322</v>
      </c>
      <c r="F218" s="10">
        <f>VLOOKUP($A218,'2023_24 vs 2024_25 Detail'!$A$9:$DP$409,43,FALSE)</f>
        <v>2944402.6829960882</v>
      </c>
      <c r="G218" s="10">
        <f t="shared" si="6"/>
        <v>3043724.6829960882</v>
      </c>
      <c r="H218" s="10">
        <f>VLOOKUP($A218,'2023_24 vs 2024_25 Detail'!$A$9:$DP$409,82,FALSE)</f>
        <v>3137780.1790142641</v>
      </c>
      <c r="I218" s="10">
        <f>VLOOKUP(A218,'2023_24 vs 2024_25 Detail'!A219:DO623,84,FALSE)+VLOOKUP(A218,'2023_24 vs 2024_25 Detail'!A219:DO623,85,FALSE)+VLOOKUP(A218,'2023_24 vs 2024_25 Detail'!A219:DO623,86,FALSE)+VLOOKUP(A218,'2023_24 vs 2024_25 Detail'!A219:DO623,87,FALSE)+VLOOKUP(A218,'2023_24 vs 2024_25 Detail'!A219:DO623,88,FALSE)+VLOOKUP(A218,'2023_24 vs 2024_25 Detail'!A219:DO623,89,FALSE)+VLOOKUP(A218,'2023_24 vs 2024_25 Detail'!A219:DO623,90,FALSE)+VLOOKUP(A218,'2023_24 vs 2024_25 Detail'!A219:DO623,91,FALSE)+VLOOKUP(A218,'2023_24 vs 2024_25 Detail'!A219:DO623,92,FALSE)+VLOOKUP(A218,'2023_24 vs 2024_25 Detail'!A219:DO623,93,FALSE)+VLOOKUP(A218,'2023_24 vs 2024_25 Detail'!A219:DO623,94,FALSE)+VLOOKUP(A218,'2023_24 vs 2024_25 Detail'!A219:DO623,95,FALSE)+VLOOKUP(A218,'2023_24 vs 2024_25 Detail'!A219:DO623,96,FALSE)+VLOOKUP(A218,'2023_24 vs 2024_25 Detail'!A219:DO623,97,FALSE)+VLOOKUP(A218,'2023_24 vs 2024_25 Detail'!A219:DO623,98,FALSE)+VLOOKUP(A218,'2023_24 vs 2024_25 Detail'!A219:DO623,99,FALSE)+VLOOKUP(A218,'2023_24 vs 2024_25 Detail'!A219:DO623,100,FALSE)+VLOOKUP(A218,'2023_24 vs 2024_25 Detail'!A219:DO623,101,FALSE)+VLOOKUP(A218,'2023_24 vs 2024_25 Detail'!A219:DO623,102,FALSE)+VLOOKUP(A218,'2023_24 vs 2024_25 Detail'!A219:DO623,103,FALSE)+VLOOKUP(A218,'2023_24 vs 2024_25 Detail'!A219:DO623,104,FALSE)+VLOOKUP(A218,'2023_24 vs 2024_25 Detail'!A219:DO623,105,FALSE)+VLOOKUP(A218,'2023_24 vs 2024_25 Detail'!A219:DO623,106,FALSE)+VLOOKUP(A218,'2023_24 vs 2024_25 Detail'!A219:DO623,107,FALSE)+VLOOKUP(A218,'2023_24 vs 2024_25 Detail'!A219:DO623,108,FALSE)+VLOOKUP(A218,'2023_24 vs 2024_25 Detail'!A219:DO623,109,FALSE)+VLOOKUP(A218,'2023_24 vs 2024_25 Detail'!A219:DO623,110,FALSE)+VLOOKUP(A218,'2023_24 vs 2024_25 Detail'!A219:DO623,111,FALSE)+VLOOKUP(A218,'2023_24 vs 2024_25 Detail'!A219:DO623,112,FALSE)+VLOOKUP(A218,'2023_24 vs 2024_25 Detail'!A219:DO623,113,FALSE)+VLOOKUP(A218,'2023_24 vs 2024_25 Detail'!A219:DO623,114,FALSE)+VLOOKUP(A218,'2023_24 vs 2024_25 Detail'!A219:DO623,115,FALSE)+VLOOKUP(A218,'2023_24 vs 2024_25 Detail'!A219:DO623,116,FALSE)+VLOOKUP(A218,'2023_24 vs 2024_25 Detail'!A219:DO623,117,FALSE)</f>
        <v>166419.30761188705</v>
      </c>
      <c r="J218" s="10">
        <f>VLOOKUP($A218,'2023_24 vs 2024_25 Detail'!$A$9:$DP$409,118,FALSE)</f>
        <v>0</v>
      </c>
      <c r="K218" s="10">
        <f>VLOOKUP($A218,'2023_24 vs 2024_25 Detail'!$A$9:$DP$409,119,FALSE)</f>
        <v>26958.188406289137</v>
      </c>
      <c r="L218" s="11">
        <f t="shared" si="7"/>
        <v>94055.496018175967</v>
      </c>
    </row>
    <row r="219" spans="1:12" x14ac:dyDescent="0.35">
      <c r="A219" s="2" t="s">
        <v>655</v>
      </c>
      <c r="B219" s="2" t="s">
        <v>656</v>
      </c>
      <c r="C219" s="2" t="s">
        <v>657</v>
      </c>
      <c r="D219" s="10">
        <f>VLOOKUP(A219,'2023_24 vs 2024_25 Detail'!$A$9:$DP$409,5,FALSE)</f>
        <v>206</v>
      </c>
      <c r="E219" s="10">
        <f>VLOOKUP(A219,MSAG!$A$2:$D$401,4,FALSE)</f>
        <v>39833</v>
      </c>
      <c r="F219" s="10">
        <f>VLOOKUP($A219,'2023_24 vs 2024_25 Detail'!$A$9:$DP$409,43,FALSE)</f>
        <v>1103937.6584823574</v>
      </c>
      <c r="G219" s="10">
        <f t="shared" si="6"/>
        <v>1143770.6584823574</v>
      </c>
      <c r="H219" s="10">
        <f>VLOOKUP($A219,'2023_24 vs 2024_25 Detail'!$A$9:$DP$409,82,FALSE)</f>
        <v>1187191.4914173402</v>
      </c>
      <c r="I219" s="10">
        <f>VLOOKUP(A219,'2023_24 vs 2024_25 Detail'!A220:DO624,84,FALSE)+VLOOKUP(A219,'2023_24 vs 2024_25 Detail'!A220:DO624,85,FALSE)+VLOOKUP(A219,'2023_24 vs 2024_25 Detail'!A220:DO624,86,FALSE)+VLOOKUP(A219,'2023_24 vs 2024_25 Detail'!A220:DO624,87,FALSE)+VLOOKUP(A219,'2023_24 vs 2024_25 Detail'!A220:DO624,88,FALSE)+VLOOKUP(A219,'2023_24 vs 2024_25 Detail'!A220:DO624,89,FALSE)+VLOOKUP(A219,'2023_24 vs 2024_25 Detail'!A220:DO624,90,FALSE)+VLOOKUP(A219,'2023_24 vs 2024_25 Detail'!A220:DO624,91,FALSE)+VLOOKUP(A219,'2023_24 vs 2024_25 Detail'!A220:DO624,92,FALSE)+VLOOKUP(A219,'2023_24 vs 2024_25 Detail'!A220:DO624,93,FALSE)+VLOOKUP(A219,'2023_24 vs 2024_25 Detail'!A220:DO624,94,FALSE)+VLOOKUP(A219,'2023_24 vs 2024_25 Detail'!A220:DO624,95,FALSE)+VLOOKUP(A219,'2023_24 vs 2024_25 Detail'!A220:DO624,96,FALSE)+VLOOKUP(A219,'2023_24 vs 2024_25 Detail'!A220:DO624,97,FALSE)+VLOOKUP(A219,'2023_24 vs 2024_25 Detail'!A220:DO624,98,FALSE)+VLOOKUP(A219,'2023_24 vs 2024_25 Detail'!A220:DO624,99,FALSE)+VLOOKUP(A219,'2023_24 vs 2024_25 Detail'!A220:DO624,100,FALSE)+VLOOKUP(A219,'2023_24 vs 2024_25 Detail'!A220:DO624,101,FALSE)+VLOOKUP(A219,'2023_24 vs 2024_25 Detail'!A220:DO624,102,FALSE)+VLOOKUP(A219,'2023_24 vs 2024_25 Detail'!A220:DO624,103,FALSE)+VLOOKUP(A219,'2023_24 vs 2024_25 Detail'!A220:DO624,104,FALSE)+VLOOKUP(A219,'2023_24 vs 2024_25 Detail'!A220:DO624,105,FALSE)+VLOOKUP(A219,'2023_24 vs 2024_25 Detail'!A220:DO624,106,FALSE)+VLOOKUP(A219,'2023_24 vs 2024_25 Detail'!A220:DO624,107,FALSE)+VLOOKUP(A219,'2023_24 vs 2024_25 Detail'!A220:DO624,108,FALSE)+VLOOKUP(A219,'2023_24 vs 2024_25 Detail'!A220:DO624,109,FALSE)+VLOOKUP(A219,'2023_24 vs 2024_25 Detail'!A220:DO624,110,FALSE)+VLOOKUP(A219,'2023_24 vs 2024_25 Detail'!A220:DO624,111,FALSE)+VLOOKUP(A219,'2023_24 vs 2024_25 Detail'!A220:DO624,112,FALSE)+VLOOKUP(A219,'2023_24 vs 2024_25 Detail'!A220:DO624,113,FALSE)+VLOOKUP(A219,'2023_24 vs 2024_25 Detail'!A220:DO624,114,FALSE)+VLOOKUP(A219,'2023_24 vs 2024_25 Detail'!A220:DO624,115,FALSE)+VLOOKUP(A219,'2023_24 vs 2024_25 Detail'!A220:DO624,116,FALSE)+VLOOKUP(A219,'2023_24 vs 2024_25 Detail'!A220:DO624,117,FALSE)</f>
        <v>65399.974841403076</v>
      </c>
      <c r="J219" s="10">
        <f>VLOOKUP($A219,'2023_24 vs 2024_25 Detail'!$A$9:$DP$409,118,FALSE)</f>
        <v>0</v>
      </c>
      <c r="K219" s="10">
        <f>VLOOKUP($A219,'2023_24 vs 2024_25 Detail'!$A$9:$DP$409,119,FALSE)</f>
        <v>17853.858093579482</v>
      </c>
      <c r="L219" s="11">
        <f t="shared" si="7"/>
        <v>43420.832934982842</v>
      </c>
    </row>
    <row r="220" spans="1:12" x14ac:dyDescent="0.35">
      <c r="A220" s="2" t="s">
        <v>658</v>
      </c>
      <c r="B220" s="2" t="s">
        <v>659</v>
      </c>
      <c r="C220" s="2" t="s">
        <v>1363</v>
      </c>
      <c r="D220" s="10">
        <f>VLOOKUP(A220,'2023_24 vs 2024_25 Detail'!$A$9:$DP$409,5,FALSE)</f>
        <v>172</v>
      </c>
      <c r="E220" s="10">
        <f>VLOOKUP(A220,MSAG!$A$2:$D$401,4,FALSE)</f>
        <v>33714</v>
      </c>
      <c r="F220" s="10">
        <f>VLOOKUP($A220,'2023_24 vs 2024_25 Detail'!$A$9:$DP$409,43,FALSE)</f>
        <v>1000282.7356181714</v>
      </c>
      <c r="G220" s="10">
        <f t="shared" si="6"/>
        <v>1033996.7356181714</v>
      </c>
      <c r="H220" s="10">
        <f>VLOOKUP($A220,'2023_24 vs 2024_25 Detail'!$A$9:$DP$409,82,FALSE)</f>
        <v>1055848.9931177618</v>
      </c>
      <c r="I220" s="10">
        <f>VLOOKUP(A220,'2023_24 vs 2024_25 Detail'!A221:DO625,84,FALSE)+VLOOKUP(A220,'2023_24 vs 2024_25 Detail'!A221:DO625,85,FALSE)+VLOOKUP(A220,'2023_24 vs 2024_25 Detail'!A221:DO625,86,FALSE)+VLOOKUP(A220,'2023_24 vs 2024_25 Detail'!A221:DO625,87,FALSE)+VLOOKUP(A220,'2023_24 vs 2024_25 Detail'!A221:DO625,88,FALSE)+VLOOKUP(A220,'2023_24 vs 2024_25 Detail'!A221:DO625,89,FALSE)+VLOOKUP(A220,'2023_24 vs 2024_25 Detail'!A221:DO625,90,FALSE)+VLOOKUP(A220,'2023_24 vs 2024_25 Detail'!A221:DO625,91,FALSE)+VLOOKUP(A220,'2023_24 vs 2024_25 Detail'!A221:DO625,92,FALSE)+VLOOKUP(A220,'2023_24 vs 2024_25 Detail'!A221:DO625,93,FALSE)+VLOOKUP(A220,'2023_24 vs 2024_25 Detail'!A221:DO625,94,FALSE)+VLOOKUP(A220,'2023_24 vs 2024_25 Detail'!A221:DO625,95,FALSE)+VLOOKUP(A220,'2023_24 vs 2024_25 Detail'!A221:DO625,96,FALSE)+VLOOKUP(A220,'2023_24 vs 2024_25 Detail'!A221:DO625,97,FALSE)+VLOOKUP(A220,'2023_24 vs 2024_25 Detail'!A221:DO625,98,FALSE)+VLOOKUP(A220,'2023_24 vs 2024_25 Detail'!A221:DO625,99,FALSE)+VLOOKUP(A220,'2023_24 vs 2024_25 Detail'!A221:DO625,100,FALSE)+VLOOKUP(A220,'2023_24 vs 2024_25 Detail'!A221:DO625,101,FALSE)+VLOOKUP(A220,'2023_24 vs 2024_25 Detail'!A221:DO625,102,FALSE)+VLOOKUP(A220,'2023_24 vs 2024_25 Detail'!A221:DO625,103,FALSE)+VLOOKUP(A220,'2023_24 vs 2024_25 Detail'!A221:DO625,104,FALSE)+VLOOKUP(A220,'2023_24 vs 2024_25 Detail'!A221:DO625,105,FALSE)+VLOOKUP(A220,'2023_24 vs 2024_25 Detail'!A221:DO625,106,FALSE)+VLOOKUP(A220,'2023_24 vs 2024_25 Detail'!A221:DO625,107,FALSE)+VLOOKUP(A220,'2023_24 vs 2024_25 Detail'!A221:DO625,108,FALSE)+VLOOKUP(A220,'2023_24 vs 2024_25 Detail'!A221:DO625,109,FALSE)+VLOOKUP(A220,'2023_24 vs 2024_25 Detail'!A221:DO625,110,FALSE)+VLOOKUP(A220,'2023_24 vs 2024_25 Detail'!A221:DO625,111,FALSE)+VLOOKUP(A220,'2023_24 vs 2024_25 Detail'!A221:DO625,112,FALSE)+VLOOKUP(A220,'2023_24 vs 2024_25 Detail'!A221:DO625,113,FALSE)+VLOOKUP(A220,'2023_24 vs 2024_25 Detail'!A221:DO625,114,FALSE)+VLOOKUP(A220,'2023_24 vs 2024_25 Detail'!A221:DO625,115,FALSE)+VLOOKUP(A220,'2023_24 vs 2024_25 Detail'!A221:DO625,116,FALSE)+VLOOKUP(A220,'2023_24 vs 2024_25 Detail'!A221:DO625,117,FALSE)</f>
        <v>55566.257499590516</v>
      </c>
      <c r="J220" s="10">
        <f>VLOOKUP($A220,'2023_24 vs 2024_25 Detail'!$A$9:$DP$409,118,FALSE)</f>
        <v>0</v>
      </c>
      <c r="K220" s="10">
        <f>VLOOKUP($A220,'2023_24 vs 2024_25 Detail'!$A$9:$DP$409,119,FALSE)</f>
        <v>0</v>
      </c>
      <c r="L220" s="11">
        <f t="shared" si="7"/>
        <v>21852.2574995904</v>
      </c>
    </row>
    <row r="221" spans="1:12" x14ac:dyDescent="0.35">
      <c r="A221" s="2" t="s">
        <v>661</v>
      </c>
      <c r="B221" s="2" t="s">
        <v>662</v>
      </c>
      <c r="C221" s="2" t="s">
        <v>663</v>
      </c>
      <c r="D221" s="10">
        <f>VLOOKUP(A221,'2023_24 vs 2024_25 Detail'!$A$9:$DP$409,5,FALSE)</f>
        <v>162</v>
      </c>
      <c r="E221" s="10">
        <f>VLOOKUP(A221,MSAG!$A$2:$D$401,4,FALSE)</f>
        <v>27740</v>
      </c>
      <c r="F221" s="10">
        <f>VLOOKUP($A221,'2023_24 vs 2024_25 Detail'!$A$9:$DP$409,43,FALSE)</f>
        <v>837280.8151731441</v>
      </c>
      <c r="G221" s="10">
        <f t="shared" si="6"/>
        <v>865020.8151731441</v>
      </c>
      <c r="H221" s="10">
        <f>VLOOKUP($A221,'2023_24 vs 2024_25 Detail'!$A$9:$DP$409,82,FALSE)</f>
        <v>899428.36512019252</v>
      </c>
      <c r="I221" s="10">
        <f>VLOOKUP(A221,'2023_24 vs 2024_25 Detail'!A222:DO626,84,FALSE)+VLOOKUP(A221,'2023_24 vs 2024_25 Detail'!A222:DO626,85,FALSE)+VLOOKUP(A221,'2023_24 vs 2024_25 Detail'!A222:DO626,86,FALSE)+VLOOKUP(A221,'2023_24 vs 2024_25 Detail'!A222:DO626,87,FALSE)+VLOOKUP(A221,'2023_24 vs 2024_25 Detail'!A222:DO626,88,FALSE)+VLOOKUP(A221,'2023_24 vs 2024_25 Detail'!A222:DO626,89,FALSE)+VLOOKUP(A221,'2023_24 vs 2024_25 Detail'!A222:DO626,90,FALSE)+VLOOKUP(A221,'2023_24 vs 2024_25 Detail'!A222:DO626,91,FALSE)+VLOOKUP(A221,'2023_24 vs 2024_25 Detail'!A222:DO626,92,FALSE)+VLOOKUP(A221,'2023_24 vs 2024_25 Detail'!A222:DO626,93,FALSE)+VLOOKUP(A221,'2023_24 vs 2024_25 Detail'!A222:DO626,94,FALSE)+VLOOKUP(A221,'2023_24 vs 2024_25 Detail'!A222:DO626,95,FALSE)+VLOOKUP(A221,'2023_24 vs 2024_25 Detail'!A222:DO626,96,FALSE)+VLOOKUP(A221,'2023_24 vs 2024_25 Detail'!A222:DO626,97,FALSE)+VLOOKUP(A221,'2023_24 vs 2024_25 Detail'!A222:DO626,98,FALSE)+VLOOKUP(A221,'2023_24 vs 2024_25 Detail'!A222:DO626,99,FALSE)+VLOOKUP(A221,'2023_24 vs 2024_25 Detail'!A222:DO626,100,FALSE)+VLOOKUP(A221,'2023_24 vs 2024_25 Detail'!A222:DO626,101,FALSE)+VLOOKUP(A221,'2023_24 vs 2024_25 Detail'!A222:DO626,102,FALSE)+VLOOKUP(A221,'2023_24 vs 2024_25 Detail'!A222:DO626,103,FALSE)+VLOOKUP(A221,'2023_24 vs 2024_25 Detail'!A222:DO626,104,FALSE)+VLOOKUP(A221,'2023_24 vs 2024_25 Detail'!A222:DO626,105,FALSE)+VLOOKUP(A221,'2023_24 vs 2024_25 Detail'!A222:DO626,106,FALSE)+VLOOKUP(A221,'2023_24 vs 2024_25 Detail'!A222:DO626,107,FALSE)+VLOOKUP(A221,'2023_24 vs 2024_25 Detail'!A222:DO626,108,FALSE)+VLOOKUP(A221,'2023_24 vs 2024_25 Detail'!A222:DO626,109,FALSE)+VLOOKUP(A221,'2023_24 vs 2024_25 Detail'!A222:DO626,110,FALSE)+VLOOKUP(A221,'2023_24 vs 2024_25 Detail'!A222:DO626,111,FALSE)+VLOOKUP(A221,'2023_24 vs 2024_25 Detail'!A222:DO626,112,FALSE)+VLOOKUP(A221,'2023_24 vs 2024_25 Detail'!A222:DO626,113,FALSE)+VLOOKUP(A221,'2023_24 vs 2024_25 Detail'!A222:DO626,114,FALSE)+VLOOKUP(A221,'2023_24 vs 2024_25 Detail'!A222:DO626,115,FALSE)+VLOOKUP(A221,'2023_24 vs 2024_25 Detail'!A222:DO626,116,FALSE)+VLOOKUP(A221,'2023_24 vs 2024_25 Detail'!A222:DO626,117,FALSE)</f>
        <v>46915.390211618847</v>
      </c>
      <c r="J221" s="10">
        <f>VLOOKUP($A221,'2023_24 vs 2024_25 Detail'!$A$9:$DP$409,118,FALSE)</f>
        <v>0</v>
      </c>
      <c r="K221" s="10">
        <f>VLOOKUP($A221,'2023_24 vs 2024_25 Detail'!$A$9:$DP$409,119,FALSE)</f>
        <v>15232.159735429517</v>
      </c>
      <c r="L221" s="11">
        <f t="shared" si="7"/>
        <v>34407.549947048421</v>
      </c>
    </row>
    <row r="222" spans="1:12" x14ac:dyDescent="0.35">
      <c r="A222" s="2" t="s">
        <v>664</v>
      </c>
      <c r="B222" s="2" t="s">
        <v>665</v>
      </c>
      <c r="C222" s="2" t="s">
        <v>666</v>
      </c>
      <c r="D222" s="10">
        <f>VLOOKUP(A222,'2023_24 vs 2024_25 Detail'!$A$9:$DP$409,5,FALSE)</f>
        <v>233</v>
      </c>
      <c r="E222" s="10">
        <f>VLOOKUP(A222,MSAG!$A$2:$D$401,4,FALSE)</f>
        <v>39517</v>
      </c>
      <c r="F222" s="10">
        <f>VLOOKUP($A222,'2023_24 vs 2024_25 Detail'!$A$9:$DP$409,43,FALSE)</f>
        <v>1142835.7210597142</v>
      </c>
      <c r="G222" s="10">
        <f t="shared" si="6"/>
        <v>1182352.7210597142</v>
      </c>
      <c r="H222" s="10">
        <f>VLOOKUP($A222,'2023_24 vs 2024_25 Detail'!$A$9:$DP$409,82,FALSE)</f>
        <v>1230628.0508520536</v>
      </c>
      <c r="I222" s="10">
        <f>VLOOKUP(A222,'2023_24 vs 2024_25 Detail'!A223:DO627,84,FALSE)+VLOOKUP(A222,'2023_24 vs 2024_25 Detail'!A223:DO627,85,FALSE)+VLOOKUP(A222,'2023_24 vs 2024_25 Detail'!A223:DO627,86,FALSE)+VLOOKUP(A222,'2023_24 vs 2024_25 Detail'!A223:DO627,87,FALSE)+VLOOKUP(A222,'2023_24 vs 2024_25 Detail'!A223:DO627,88,FALSE)+VLOOKUP(A222,'2023_24 vs 2024_25 Detail'!A223:DO627,89,FALSE)+VLOOKUP(A222,'2023_24 vs 2024_25 Detail'!A223:DO627,90,FALSE)+VLOOKUP(A222,'2023_24 vs 2024_25 Detail'!A223:DO627,91,FALSE)+VLOOKUP(A222,'2023_24 vs 2024_25 Detail'!A223:DO627,92,FALSE)+VLOOKUP(A222,'2023_24 vs 2024_25 Detail'!A223:DO627,93,FALSE)+VLOOKUP(A222,'2023_24 vs 2024_25 Detail'!A223:DO627,94,FALSE)+VLOOKUP(A222,'2023_24 vs 2024_25 Detail'!A223:DO627,95,FALSE)+VLOOKUP(A222,'2023_24 vs 2024_25 Detail'!A223:DO627,96,FALSE)+VLOOKUP(A222,'2023_24 vs 2024_25 Detail'!A223:DO627,97,FALSE)+VLOOKUP(A222,'2023_24 vs 2024_25 Detail'!A223:DO627,98,FALSE)+VLOOKUP(A222,'2023_24 vs 2024_25 Detail'!A223:DO627,99,FALSE)+VLOOKUP(A222,'2023_24 vs 2024_25 Detail'!A223:DO627,100,FALSE)+VLOOKUP(A222,'2023_24 vs 2024_25 Detail'!A223:DO627,101,FALSE)+VLOOKUP(A222,'2023_24 vs 2024_25 Detail'!A223:DO627,102,FALSE)+VLOOKUP(A222,'2023_24 vs 2024_25 Detail'!A223:DO627,103,FALSE)+VLOOKUP(A222,'2023_24 vs 2024_25 Detail'!A223:DO627,104,FALSE)+VLOOKUP(A222,'2023_24 vs 2024_25 Detail'!A223:DO627,105,FALSE)+VLOOKUP(A222,'2023_24 vs 2024_25 Detail'!A223:DO627,106,FALSE)+VLOOKUP(A222,'2023_24 vs 2024_25 Detail'!A223:DO627,107,FALSE)+VLOOKUP(A222,'2023_24 vs 2024_25 Detail'!A223:DO627,108,FALSE)+VLOOKUP(A222,'2023_24 vs 2024_25 Detail'!A223:DO627,109,FALSE)+VLOOKUP(A222,'2023_24 vs 2024_25 Detail'!A223:DO627,110,FALSE)+VLOOKUP(A222,'2023_24 vs 2024_25 Detail'!A223:DO627,111,FALSE)+VLOOKUP(A222,'2023_24 vs 2024_25 Detail'!A223:DO627,112,FALSE)+VLOOKUP(A222,'2023_24 vs 2024_25 Detail'!A223:DO627,113,FALSE)+VLOOKUP(A222,'2023_24 vs 2024_25 Detail'!A223:DO627,114,FALSE)+VLOOKUP(A222,'2023_24 vs 2024_25 Detail'!A223:DO627,115,FALSE)+VLOOKUP(A222,'2023_24 vs 2024_25 Detail'!A223:DO627,116,FALSE)+VLOOKUP(A222,'2023_24 vs 2024_25 Detail'!A223:DO627,117,FALSE)</f>
        <v>66321.978579970397</v>
      </c>
      <c r="J222" s="10">
        <f>VLOOKUP($A222,'2023_24 vs 2024_25 Detail'!$A$9:$DP$409,118,FALSE)</f>
        <v>0</v>
      </c>
      <c r="K222" s="10">
        <f>VLOOKUP($A222,'2023_24 vs 2024_25 Detail'!$A$9:$DP$409,119,FALSE)</f>
        <v>21470.35121236874</v>
      </c>
      <c r="L222" s="11">
        <f t="shared" si="7"/>
        <v>48275.329792339355</v>
      </c>
    </row>
    <row r="223" spans="1:12" x14ac:dyDescent="0.35">
      <c r="A223" s="2" t="s">
        <v>667</v>
      </c>
      <c r="B223" s="2" t="s">
        <v>668</v>
      </c>
      <c r="C223" s="2" t="s">
        <v>669</v>
      </c>
      <c r="D223" s="10">
        <f>VLOOKUP(A223,'2023_24 vs 2024_25 Detail'!$A$9:$DP$409,5,FALSE)</f>
        <v>419</v>
      </c>
      <c r="E223" s="10">
        <f>VLOOKUP(A223,MSAG!$A$2:$D$401,4,FALSE)</f>
        <v>74131</v>
      </c>
      <c r="F223" s="10">
        <f>VLOOKUP($A223,'2023_24 vs 2024_25 Detail'!$A$9:$DP$409,43,FALSE)</f>
        <v>2283480.5371470526</v>
      </c>
      <c r="G223" s="10">
        <f t="shared" si="6"/>
        <v>2357611.5371470526</v>
      </c>
      <c r="H223" s="10">
        <f>VLOOKUP($A223,'2023_24 vs 2024_25 Detail'!$A$9:$DP$409,82,FALSE)</f>
        <v>2416081.0805327152</v>
      </c>
      <c r="I223" s="10">
        <f>VLOOKUP(A223,'2023_24 vs 2024_25 Detail'!A224:DO628,84,FALSE)+VLOOKUP(A223,'2023_24 vs 2024_25 Detail'!A224:DO628,85,FALSE)+VLOOKUP(A223,'2023_24 vs 2024_25 Detail'!A224:DO628,86,FALSE)+VLOOKUP(A223,'2023_24 vs 2024_25 Detail'!A224:DO628,87,FALSE)+VLOOKUP(A223,'2023_24 vs 2024_25 Detail'!A224:DO628,88,FALSE)+VLOOKUP(A223,'2023_24 vs 2024_25 Detail'!A224:DO628,89,FALSE)+VLOOKUP(A223,'2023_24 vs 2024_25 Detail'!A224:DO628,90,FALSE)+VLOOKUP(A223,'2023_24 vs 2024_25 Detail'!A224:DO628,91,FALSE)+VLOOKUP(A223,'2023_24 vs 2024_25 Detail'!A224:DO628,92,FALSE)+VLOOKUP(A223,'2023_24 vs 2024_25 Detail'!A224:DO628,93,FALSE)+VLOOKUP(A223,'2023_24 vs 2024_25 Detail'!A224:DO628,94,FALSE)+VLOOKUP(A223,'2023_24 vs 2024_25 Detail'!A224:DO628,95,FALSE)+VLOOKUP(A223,'2023_24 vs 2024_25 Detail'!A224:DO628,96,FALSE)+VLOOKUP(A223,'2023_24 vs 2024_25 Detail'!A224:DO628,97,FALSE)+VLOOKUP(A223,'2023_24 vs 2024_25 Detail'!A224:DO628,98,FALSE)+VLOOKUP(A223,'2023_24 vs 2024_25 Detail'!A224:DO628,99,FALSE)+VLOOKUP(A223,'2023_24 vs 2024_25 Detail'!A224:DO628,100,FALSE)+VLOOKUP(A223,'2023_24 vs 2024_25 Detail'!A224:DO628,101,FALSE)+VLOOKUP(A223,'2023_24 vs 2024_25 Detail'!A224:DO628,102,FALSE)+VLOOKUP(A223,'2023_24 vs 2024_25 Detail'!A224:DO628,103,FALSE)+VLOOKUP(A223,'2023_24 vs 2024_25 Detail'!A224:DO628,104,FALSE)+VLOOKUP(A223,'2023_24 vs 2024_25 Detail'!A224:DO628,105,FALSE)+VLOOKUP(A223,'2023_24 vs 2024_25 Detail'!A224:DO628,106,FALSE)+VLOOKUP(A223,'2023_24 vs 2024_25 Detail'!A224:DO628,107,FALSE)+VLOOKUP(A223,'2023_24 vs 2024_25 Detail'!A224:DO628,108,FALSE)+VLOOKUP(A223,'2023_24 vs 2024_25 Detail'!A224:DO628,109,FALSE)+VLOOKUP(A223,'2023_24 vs 2024_25 Detail'!A224:DO628,110,FALSE)+VLOOKUP(A223,'2023_24 vs 2024_25 Detail'!A224:DO628,111,FALSE)+VLOOKUP(A223,'2023_24 vs 2024_25 Detail'!A224:DO628,112,FALSE)+VLOOKUP(A223,'2023_24 vs 2024_25 Detail'!A224:DO628,113,FALSE)+VLOOKUP(A223,'2023_24 vs 2024_25 Detail'!A224:DO628,114,FALSE)+VLOOKUP(A223,'2023_24 vs 2024_25 Detail'!A224:DO628,115,FALSE)+VLOOKUP(A223,'2023_24 vs 2024_25 Detail'!A224:DO628,116,FALSE)+VLOOKUP(A223,'2023_24 vs 2024_25 Detail'!A224:DO628,117,FALSE)</f>
        <v>127051.5415572575</v>
      </c>
      <c r="J223" s="10">
        <f>VLOOKUP($A223,'2023_24 vs 2024_25 Detail'!$A$9:$DP$409,118,FALSE)</f>
        <v>0</v>
      </c>
      <c r="K223" s="10">
        <f>VLOOKUP($A223,'2023_24 vs 2024_25 Detail'!$A$9:$DP$409,119,FALSE)</f>
        <v>5549.0018284053422</v>
      </c>
      <c r="L223" s="11">
        <f t="shared" si="7"/>
        <v>58469.543385662604</v>
      </c>
    </row>
    <row r="224" spans="1:12" x14ac:dyDescent="0.35">
      <c r="A224" s="2" t="s">
        <v>670</v>
      </c>
      <c r="B224" s="2" t="s">
        <v>671</v>
      </c>
      <c r="C224" s="2" t="s">
        <v>672</v>
      </c>
      <c r="D224" s="10">
        <f>VLOOKUP(A224,'2023_24 vs 2024_25 Detail'!$A$9:$DP$409,5,FALSE)</f>
        <v>393</v>
      </c>
      <c r="E224" s="10">
        <f>VLOOKUP(A224,MSAG!$A$2:$D$401,4,FALSE)</f>
        <v>56061</v>
      </c>
      <c r="F224" s="10">
        <f>VLOOKUP($A224,'2023_24 vs 2024_25 Detail'!$A$9:$DP$409,43,FALSE)</f>
        <v>1738456.3920000002</v>
      </c>
      <c r="G224" s="10">
        <f t="shared" si="6"/>
        <v>1794517.3920000002</v>
      </c>
      <c r="H224" s="10">
        <f>VLOOKUP($A224,'2023_24 vs 2024_25 Detail'!$A$9:$DP$409,82,FALSE)</f>
        <v>1819021.392</v>
      </c>
      <c r="I224" s="10">
        <f>VLOOKUP(A224,'2023_24 vs 2024_25 Detail'!A225:DO629,84,FALSE)+VLOOKUP(A224,'2023_24 vs 2024_25 Detail'!A225:DO629,85,FALSE)+VLOOKUP(A224,'2023_24 vs 2024_25 Detail'!A225:DO629,86,FALSE)+VLOOKUP(A224,'2023_24 vs 2024_25 Detail'!A225:DO629,87,FALSE)+VLOOKUP(A224,'2023_24 vs 2024_25 Detail'!A225:DO629,88,FALSE)+VLOOKUP(A224,'2023_24 vs 2024_25 Detail'!A225:DO629,89,FALSE)+VLOOKUP(A224,'2023_24 vs 2024_25 Detail'!A225:DO629,90,FALSE)+VLOOKUP(A224,'2023_24 vs 2024_25 Detail'!A225:DO629,91,FALSE)+VLOOKUP(A224,'2023_24 vs 2024_25 Detail'!A225:DO629,92,FALSE)+VLOOKUP(A224,'2023_24 vs 2024_25 Detail'!A225:DO629,93,FALSE)+VLOOKUP(A224,'2023_24 vs 2024_25 Detail'!A225:DO629,94,FALSE)+VLOOKUP(A224,'2023_24 vs 2024_25 Detail'!A225:DO629,95,FALSE)+VLOOKUP(A224,'2023_24 vs 2024_25 Detail'!A225:DO629,96,FALSE)+VLOOKUP(A224,'2023_24 vs 2024_25 Detail'!A225:DO629,97,FALSE)+VLOOKUP(A224,'2023_24 vs 2024_25 Detail'!A225:DO629,98,FALSE)+VLOOKUP(A224,'2023_24 vs 2024_25 Detail'!A225:DO629,99,FALSE)+VLOOKUP(A224,'2023_24 vs 2024_25 Detail'!A225:DO629,100,FALSE)+VLOOKUP(A224,'2023_24 vs 2024_25 Detail'!A225:DO629,101,FALSE)+VLOOKUP(A224,'2023_24 vs 2024_25 Detail'!A225:DO629,102,FALSE)+VLOOKUP(A224,'2023_24 vs 2024_25 Detail'!A225:DO629,103,FALSE)+VLOOKUP(A224,'2023_24 vs 2024_25 Detail'!A225:DO629,104,FALSE)+VLOOKUP(A224,'2023_24 vs 2024_25 Detail'!A225:DO629,105,FALSE)+VLOOKUP(A224,'2023_24 vs 2024_25 Detail'!A225:DO629,106,FALSE)+VLOOKUP(A224,'2023_24 vs 2024_25 Detail'!A225:DO629,107,FALSE)+VLOOKUP(A224,'2023_24 vs 2024_25 Detail'!A225:DO629,108,FALSE)+VLOOKUP(A224,'2023_24 vs 2024_25 Detail'!A225:DO629,109,FALSE)+VLOOKUP(A224,'2023_24 vs 2024_25 Detail'!A225:DO629,110,FALSE)+VLOOKUP(A224,'2023_24 vs 2024_25 Detail'!A225:DO629,111,FALSE)+VLOOKUP(A224,'2023_24 vs 2024_25 Detail'!A225:DO629,112,FALSE)+VLOOKUP(A224,'2023_24 vs 2024_25 Detail'!A225:DO629,113,FALSE)+VLOOKUP(A224,'2023_24 vs 2024_25 Detail'!A225:DO629,114,FALSE)+VLOOKUP(A224,'2023_24 vs 2024_25 Detail'!A225:DO629,115,FALSE)+VLOOKUP(A224,'2023_24 vs 2024_25 Detail'!A225:DO629,116,FALSE)+VLOOKUP(A224,'2023_24 vs 2024_25 Detail'!A225:DO629,117,FALSE)</f>
        <v>97685.049804502938</v>
      </c>
      <c r="J224" s="10">
        <f>VLOOKUP($A224,'2023_24 vs 2024_25 Detail'!$A$9:$DP$409,118,FALSE)</f>
        <v>-17120.049804503098</v>
      </c>
      <c r="K224" s="10">
        <f>VLOOKUP($A224,'2023_24 vs 2024_25 Detail'!$A$9:$DP$409,119,FALSE)</f>
        <v>0</v>
      </c>
      <c r="L224" s="11">
        <f t="shared" si="7"/>
        <v>24503.999999999767</v>
      </c>
    </row>
    <row r="225" spans="1:12" x14ac:dyDescent="0.35">
      <c r="A225" s="2" t="s">
        <v>673</v>
      </c>
      <c r="B225" s="2" t="s">
        <v>674</v>
      </c>
      <c r="C225" s="2" t="s">
        <v>675</v>
      </c>
      <c r="D225" s="10">
        <f>VLOOKUP(A225,'2023_24 vs 2024_25 Detail'!$A$9:$DP$409,5,FALSE)</f>
        <v>288</v>
      </c>
      <c r="E225" s="10">
        <f>VLOOKUP(A225,MSAG!$A$2:$D$401,4,FALSE)</f>
        <v>48558</v>
      </c>
      <c r="F225" s="10">
        <f>VLOOKUP($A225,'2023_24 vs 2024_25 Detail'!$A$9:$DP$409,43,FALSE)</f>
        <v>1405811.4072864256</v>
      </c>
      <c r="G225" s="10">
        <f t="shared" si="6"/>
        <v>1454369.4072864256</v>
      </c>
      <c r="H225" s="10">
        <f>VLOOKUP($A225,'2023_24 vs 2024_25 Detail'!$A$9:$DP$409,82,FALSE)</f>
        <v>1513824.2056458285</v>
      </c>
      <c r="I225" s="10">
        <f>VLOOKUP(A225,'2023_24 vs 2024_25 Detail'!A226:DO630,84,FALSE)+VLOOKUP(A225,'2023_24 vs 2024_25 Detail'!A226:DO630,85,FALSE)+VLOOKUP(A225,'2023_24 vs 2024_25 Detail'!A226:DO630,86,FALSE)+VLOOKUP(A225,'2023_24 vs 2024_25 Detail'!A226:DO630,87,FALSE)+VLOOKUP(A225,'2023_24 vs 2024_25 Detail'!A226:DO630,88,FALSE)+VLOOKUP(A225,'2023_24 vs 2024_25 Detail'!A226:DO630,89,FALSE)+VLOOKUP(A225,'2023_24 vs 2024_25 Detail'!A226:DO630,90,FALSE)+VLOOKUP(A225,'2023_24 vs 2024_25 Detail'!A226:DO630,91,FALSE)+VLOOKUP(A225,'2023_24 vs 2024_25 Detail'!A226:DO630,92,FALSE)+VLOOKUP(A225,'2023_24 vs 2024_25 Detail'!A226:DO630,93,FALSE)+VLOOKUP(A225,'2023_24 vs 2024_25 Detail'!A226:DO630,94,FALSE)+VLOOKUP(A225,'2023_24 vs 2024_25 Detail'!A226:DO630,95,FALSE)+VLOOKUP(A225,'2023_24 vs 2024_25 Detail'!A226:DO630,96,FALSE)+VLOOKUP(A225,'2023_24 vs 2024_25 Detail'!A226:DO630,97,FALSE)+VLOOKUP(A225,'2023_24 vs 2024_25 Detail'!A226:DO630,98,FALSE)+VLOOKUP(A225,'2023_24 vs 2024_25 Detail'!A226:DO630,99,FALSE)+VLOOKUP(A225,'2023_24 vs 2024_25 Detail'!A226:DO630,100,FALSE)+VLOOKUP(A225,'2023_24 vs 2024_25 Detail'!A226:DO630,101,FALSE)+VLOOKUP(A225,'2023_24 vs 2024_25 Detail'!A226:DO630,102,FALSE)+VLOOKUP(A225,'2023_24 vs 2024_25 Detail'!A226:DO630,103,FALSE)+VLOOKUP(A225,'2023_24 vs 2024_25 Detail'!A226:DO630,104,FALSE)+VLOOKUP(A225,'2023_24 vs 2024_25 Detail'!A226:DO630,105,FALSE)+VLOOKUP(A225,'2023_24 vs 2024_25 Detail'!A226:DO630,106,FALSE)+VLOOKUP(A225,'2023_24 vs 2024_25 Detail'!A226:DO630,107,FALSE)+VLOOKUP(A225,'2023_24 vs 2024_25 Detail'!A226:DO630,108,FALSE)+VLOOKUP(A225,'2023_24 vs 2024_25 Detail'!A226:DO630,109,FALSE)+VLOOKUP(A225,'2023_24 vs 2024_25 Detail'!A226:DO630,110,FALSE)+VLOOKUP(A225,'2023_24 vs 2024_25 Detail'!A226:DO630,111,FALSE)+VLOOKUP(A225,'2023_24 vs 2024_25 Detail'!A226:DO630,112,FALSE)+VLOOKUP(A225,'2023_24 vs 2024_25 Detail'!A226:DO630,113,FALSE)+VLOOKUP(A225,'2023_24 vs 2024_25 Detail'!A226:DO630,114,FALSE)+VLOOKUP(A225,'2023_24 vs 2024_25 Detail'!A226:DO630,115,FALSE)+VLOOKUP(A225,'2023_24 vs 2024_25 Detail'!A226:DO630,116,FALSE)+VLOOKUP(A225,'2023_24 vs 2024_25 Detail'!A226:DO630,117,FALSE)</f>
        <v>82265.32806742817</v>
      </c>
      <c r="J225" s="10">
        <f>VLOOKUP($A225,'2023_24 vs 2024_25 Detail'!$A$9:$DP$409,118,FALSE)</f>
        <v>0</v>
      </c>
      <c r="K225" s="10">
        <f>VLOOKUP($A225,'2023_24 vs 2024_25 Detail'!$A$9:$DP$409,119,FALSE)</f>
        <v>25747.470291974783</v>
      </c>
      <c r="L225" s="11">
        <f t="shared" si="7"/>
        <v>59454.798359402921</v>
      </c>
    </row>
    <row r="226" spans="1:12" x14ac:dyDescent="0.35">
      <c r="A226" s="2" t="s">
        <v>676</v>
      </c>
      <c r="B226" s="2" t="s">
        <v>677</v>
      </c>
      <c r="C226" s="2" t="s">
        <v>678</v>
      </c>
      <c r="D226" s="10">
        <f>VLOOKUP(A226,'2023_24 vs 2024_25 Detail'!$A$9:$DP$409,5,FALSE)</f>
        <v>389</v>
      </c>
      <c r="E226" s="10">
        <f>VLOOKUP(A226,MSAG!$A$2:$D$401,4,FALSE)</f>
        <v>65354</v>
      </c>
      <c r="F226" s="10">
        <f>VLOOKUP($A226,'2023_24 vs 2024_25 Detail'!$A$9:$DP$409,43,FALSE)</f>
        <v>1945354.0182831464</v>
      </c>
      <c r="G226" s="10">
        <f t="shared" si="6"/>
        <v>2010708.0182831464</v>
      </c>
      <c r="H226" s="10">
        <f>VLOOKUP($A226,'2023_24 vs 2024_25 Detail'!$A$9:$DP$409,82,FALSE)</f>
        <v>2070341.6798964615</v>
      </c>
      <c r="I226" s="10">
        <f>VLOOKUP(A226,'2023_24 vs 2024_25 Detail'!A227:DO631,84,FALSE)+VLOOKUP(A226,'2023_24 vs 2024_25 Detail'!A227:DO631,85,FALSE)+VLOOKUP(A226,'2023_24 vs 2024_25 Detail'!A227:DO631,86,FALSE)+VLOOKUP(A226,'2023_24 vs 2024_25 Detail'!A227:DO631,87,FALSE)+VLOOKUP(A226,'2023_24 vs 2024_25 Detail'!A227:DO631,88,FALSE)+VLOOKUP(A226,'2023_24 vs 2024_25 Detail'!A227:DO631,89,FALSE)+VLOOKUP(A226,'2023_24 vs 2024_25 Detail'!A227:DO631,90,FALSE)+VLOOKUP(A226,'2023_24 vs 2024_25 Detail'!A227:DO631,91,FALSE)+VLOOKUP(A226,'2023_24 vs 2024_25 Detail'!A227:DO631,92,FALSE)+VLOOKUP(A226,'2023_24 vs 2024_25 Detail'!A227:DO631,93,FALSE)+VLOOKUP(A226,'2023_24 vs 2024_25 Detail'!A227:DO631,94,FALSE)+VLOOKUP(A226,'2023_24 vs 2024_25 Detail'!A227:DO631,95,FALSE)+VLOOKUP(A226,'2023_24 vs 2024_25 Detail'!A227:DO631,96,FALSE)+VLOOKUP(A226,'2023_24 vs 2024_25 Detail'!A227:DO631,97,FALSE)+VLOOKUP(A226,'2023_24 vs 2024_25 Detail'!A227:DO631,98,FALSE)+VLOOKUP(A226,'2023_24 vs 2024_25 Detail'!A227:DO631,99,FALSE)+VLOOKUP(A226,'2023_24 vs 2024_25 Detail'!A227:DO631,100,FALSE)+VLOOKUP(A226,'2023_24 vs 2024_25 Detail'!A227:DO631,101,FALSE)+VLOOKUP(A226,'2023_24 vs 2024_25 Detail'!A227:DO631,102,FALSE)+VLOOKUP(A226,'2023_24 vs 2024_25 Detail'!A227:DO631,103,FALSE)+VLOOKUP(A226,'2023_24 vs 2024_25 Detail'!A227:DO631,104,FALSE)+VLOOKUP(A226,'2023_24 vs 2024_25 Detail'!A227:DO631,105,FALSE)+VLOOKUP(A226,'2023_24 vs 2024_25 Detail'!A227:DO631,106,FALSE)+VLOOKUP(A226,'2023_24 vs 2024_25 Detail'!A227:DO631,107,FALSE)+VLOOKUP(A226,'2023_24 vs 2024_25 Detail'!A227:DO631,108,FALSE)+VLOOKUP(A226,'2023_24 vs 2024_25 Detail'!A227:DO631,109,FALSE)+VLOOKUP(A226,'2023_24 vs 2024_25 Detail'!A227:DO631,110,FALSE)+VLOOKUP(A226,'2023_24 vs 2024_25 Detail'!A227:DO631,111,FALSE)+VLOOKUP(A226,'2023_24 vs 2024_25 Detail'!A227:DO631,112,FALSE)+VLOOKUP(A226,'2023_24 vs 2024_25 Detail'!A227:DO631,113,FALSE)+VLOOKUP(A226,'2023_24 vs 2024_25 Detail'!A227:DO631,114,FALSE)+VLOOKUP(A226,'2023_24 vs 2024_25 Detail'!A227:DO631,115,FALSE)+VLOOKUP(A226,'2023_24 vs 2024_25 Detail'!A227:DO631,116,FALSE)+VLOOKUP(A226,'2023_24 vs 2024_25 Detail'!A227:DO631,117,FALSE)</f>
        <v>113098.94730283401</v>
      </c>
      <c r="J226" s="10">
        <f>VLOOKUP($A226,'2023_24 vs 2024_25 Detail'!$A$9:$DP$409,118,FALSE)</f>
        <v>0</v>
      </c>
      <c r="K226" s="10">
        <f>VLOOKUP($A226,'2023_24 vs 2024_25 Detail'!$A$9:$DP$409,119,FALSE)</f>
        <v>11888.714310481</v>
      </c>
      <c r="L226" s="11">
        <f t="shared" si="7"/>
        <v>59633.661613315111</v>
      </c>
    </row>
    <row r="227" spans="1:12" x14ac:dyDescent="0.35">
      <c r="A227" s="2" t="s">
        <v>679</v>
      </c>
      <c r="B227" s="2" t="s">
        <v>680</v>
      </c>
      <c r="C227" s="2" t="s">
        <v>681</v>
      </c>
      <c r="D227" s="10">
        <f>VLOOKUP(A227,'2023_24 vs 2024_25 Detail'!$A$9:$DP$409,5,FALSE)</f>
        <v>383</v>
      </c>
      <c r="E227" s="10">
        <f>VLOOKUP(A227,MSAG!$A$2:$D$401,4,FALSE)</f>
        <v>66103</v>
      </c>
      <c r="F227" s="10">
        <f>VLOOKUP($A227,'2023_24 vs 2024_25 Detail'!$A$9:$DP$409,43,FALSE)</f>
        <v>2005809.7563468851</v>
      </c>
      <c r="G227" s="10">
        <f t="shared" si="6"/>
        <v>2071912.7563468851</v>
      </c>
      <c r="H227" s="10">
        <f>VLOOKUP($A227,'2023_24 vs 2024_25 Detail'!$A$9:$DP$409,82,FALSE)</f>
        <v>2164598.0017106691</v>
      </c>
      <c r="I227" s="10">
        <f>VLOOKUP(A227,'2023_24 vs 2024_25 Detail'!A228:DO632,84,FALSE)+VLOOKUP(A227,'2023_24 vs 2024_25 Detail'!A228:DO632,85,FALSE)+VLOOKUP(A227,'2023_24 vs 2024_25 Detail'!A228:DO632,86,FALSE)+VLOOKUP(A227,'2023_24 vs 2024_25 Detail'!A228:DO632,87,FALSE)+VLOOKUP(A227,'2023_24 vs 2024_25 Detail'!A228:DO632,88,FALSE)+VLOOKUP(A227,'2023_24 vs 2024_25 Detail'!A228:DO632,89,FALSE)+VLOOKUP(A227,'2023_24 vs 2024_25 Detail'!A228:DO632,90,FALSE)+VLOOKUP(A227,'2023_24 vs 2024_25 Detail'!A228:DO632,91,FALSE)+VLOOKUP(A227,'2023_24 vs 2024_25 Detail'!A228:DO632,92,FALSE)+VLOOKUP(A227,'2023_24 vs 2024_25 Detail'!A228:DO632,93,FALSE)+VLOOKUP(A227,'2023_24 vs 2024_25 Detail'!A228:DO632,94,FALSE)+VLOOKUP(A227,'2023_24 vs 2024_25 Detail'!A228:DO632,95,FALSE)+VLOOKUP(A227,'2023_24 vs 2024_25 Detail'!A228:DO632,96,FALSE)+VLOOKUP(A227,'2023_24 vs 2024_25 Detail'!A228:DO632,97,FALSE)+VLOOKUP(A227,'2023_24 vs 2024_25 Detail'!A228:DO632,98,FALSE)+VLOOKUP(A227,'2023_24 vs 2024_25 Detail'!A228:DO632,99,FALSE)+VLOOKUP(A227,'2023_24 vs 2024_25 Detail'!A228:DO632,100,FALSE)+VLOOKUP(A227,'2023_24 vs 2024_25 Detail'!A228:DO632,101,FALSE)+VLOOKUP(A227,'2023_24 vs 2024_25 Detail'!A228:DO632,102,FALSE)+VLOOKUP(A227,'2023_24 vs 2024_25 Detail'!A228:DO632,103,FALSE)+VLOOKUP(A227,'2023_24 vs 2024_25 Detail'!A228:DO632,104,FALSE)+VLOOKUP(A227,'2023_24 vs 2024_25 Detail'!A228:DO632,105,FALSE)+VLOOKUP(A227,'2023_24 vs 2024_25 Detail'!A228:DO632,106,FALSE)+VLOOKUP(A227,'2023_24 vs 2024_25 Detail'!A228:DO632,107,FALSE)+VLOOKUP(A227,'2023_24 vs 2024_25 Detail'!A228:DO632,108,FALSE)+VLOOKUP(A227,'2023_24 vs 2024_25 Detail'!A228:DO632,109,FALSE)+VLOOKUP(A227,'2023_24 vs 2024_25 Detail'!A228:DO632,110,FALSE)+VLOOKUP(A227,'2023_24 vs 2024_25 Detail'!A228:DO632,111,FALSE)+VLOOKUP(A227,'2023_24 vs 2024_25 Detail'!A228:DO632,112,FALSE)+VLOOKUP(A227,'2023_24 vs 2024_25 Detail'!A228:DO632,113,FALSE)+VLOOKUP(A227,'2023_24 vs 2024_25 Detail'!A228:DO632,114,FALSE)+VLOOKUP(A227,'2023_24 vs 2024_25 Detail'!A228:DO632,115,FALSE)+VLOOKUP(A227,'2023_24 vs 2024_25 Detail'!A228:DO632,116,FALSE)+VLOOKUP(A227,'2023_24 vs 2024_25 Detail'!A228:DO632,117,FALSE)</f>
        <v>113887.91259335291</v>
      </c>
      <c r="J227" s="10">
        <f>VLOOKUP($A227,'2023_24 vs 2024_25 Detail'!$A$9:$DP$409,118,FALSE)</f>
        <v>0</v>
      </c>
      <c r="K227" s="10">
        <f>VLOOKUP($A227,'2023_24 vs 2024_25 Detail'!$A$9:$DP$409,119,FALSE)</f>
        <v>44900.33277043116</v>
      </c>
      <c r="L227" s="11">
        <f t="shared" si="7"/>
        <v>92685.245363784023</v>
      </c>
    </row>
    <row r="228" spans="1:12" x14ac:dyDescent="0.35">
      <c r="A228" s="2" t="s">
        <v>682</v>
      </c>
      <c r="B228" s="2" t="s">
        <v>683</v>
      </c>
      <c r="C228" s="2" t="s">
        <v>684</v>
      </c>
      <c r="D228" s="10">
        <f>VLOOKUP(A228,'2023_24 vs 2024_25 Detail'!$A$9:$DP$409,5,FALSE)</f>
        <v>304</v>
      </c>
      <c r="E228" s="10">
        <f>VLOOKUP(A228,MSAG!$A$2:$D$401,4,FALSE)</f>
        <v>57638</v>
      </c>
      <c r="F228" s="10">
        <f>VLOOKUP($A228,'2023_24 vs 2024_25 Detail'!$A$9:$DP$409,43,FALSE)</f>
        <v>1789407.5495939797</v>
      </c>
      <c r="G228" s="10">
        <f t="shared" si="6"/>
        <v>1847045.5495939797</v>
      </c>
      <c r="H228" s="10">
        <f>VLOOKUP($A228,'2023_24 vs 2024_25 Detail'!$A$9:$DP$409,82,FALSE)</f>
        <v>1855581.1114279998</v>
      </c>
      <c r="I228" s="10">
        <f>VLOOKUP(A228,'2023_24 vs 2024_25 Detail'!A229:DO633,84,FALSE)+VLOOKUP(A228,'2023_24 vs 2024_25 Detail'!A229:DO633,85,FALSE)+VLOOKUP(A228,'2023_24 vs 2024_25 Detail'!A229:DO633,86,FALSE)+VLOOKUP(A228,'2023_24 vs 2024_25 Detail'!A229:DO633,87,FALSE)+VLOOKUP(A228,'2023_24 vs 2024_25 Detail'!A229:DO633,88,FALSE)+VLOOKUP(A228,'2023_24 vs 2024_25 Detail'!A229:DO633,89,FALSE)+VLOOKUP(A228,'2023_24 vs 2024_25 Detail'!A229:DO633,90,FALSE)+VLOOKUP(A228,'2023_24 vs 2024_25 Detail'!A229:DO633,91,FALSE)+VLOOKUP(A228,'2023_24 vs 2024_25 Detail'!A229:DO633,92,FALSE)+VLOOKUP(A228,'2023_24 vs 2024_25 Detail'!A229:DO633,93,FALSE)+VLOOKUP(A228,'2023_24 vs 2024_25 Detail'!A229:DO633,94,FALSE)+VLOOKUP(A228,'2023_24 vs 2024_25 Detail'!A229:DO633,95,FALSE)+VLOOKUP(A228,'2023_24 vs 2024_25 Detail'!A229:DO633,96,FALSE)+VLOOKUP(A228,'2023_24 vs 2024_25 Detail'!A229:DO633,97,FALSE)+VLOOKUP(A228,'2023_24 vs 2024_25 Detail'!A229:DO633,98,FALSE)+VLOOKUP(A228,'2023_24 vs 2024_25 Detail'!A229:DO633,99,FALSE)+VLOOKUP(A228,'2023_24 vs 2024_25 Detail'!A229:DO633,100,FALSE)+VLOOKUP(A228,'2023_24 vs 2024_25 Detail'!A229:DO633,101,FALSE)+VLOOKUP(A228,'2023_24 vs 2024_25 Detail'!A229:DO633,102,FALSE)+VLOOKUP(A228,'2023_24 vs 2024_25 Detail'!A229:DO633,103,FALSE)+VLOOKUP(A228,'2023_24 vs 2024_25 Detail'!A229:DO633,104,FALSE)+VLOOKUP(A228,'2023_24 vs 2024_25 Detail'!A229:DO633,105,FALSE)+VLOOKUP(A228,'2023_24 vs 2024_25 Detail'!A229:DO633,106,FALSE)+VLOOKUP(A228,'2023_24 vs 2024_25 Detail'!A229:DO633,107,FALSE)+VLOOKUP(A228,'2023_24 vs 2024_25 Detail'!A229:DO633,108,FALSE)+VLOOKUP(A228,'2023_24 vs 2024_25 Detail'!A229:DO633,109,FALSE)+VLOOKUP(A228,'2023_24 vs 2024_25 Detail'!A229:DO633,110,FALSE)+VLOOKUP(A228,'2023_24 vs 2024_25 Detail'!A229:DO633,111,FALSE)+VLOOKUP(A228,'2023_24 vs 2024_25 Detail'!A229:DO633,112,FALSE)+VLOOKUP(A228,'2023_24 vs 2024_25 Detail'!A229:DO633,113,FALSE)+VLOOKUP(A228,'2023_24 vs 2024_25 Detail'!A229:DO633,114,FALSE)+VLOOKUP(A228,'2023_24 vs 2024_25 Detail'!A229:DO633,115,FALSE)+VLOOKUP(A228,'2023_24 vs 2024_25 Detail'!A229:DO633,116,FALSE)+VLOOKUP(A228,'2023_24 vs 2024_25 Detail'!A229:DO633,117,FALSE)</f>
        <v>95174.955634450627</v>
      </c>
      <c r="J228" s="10">
        <f>VLOOKUP($A228,'2023_24 vs 2024_25 Detail'!$A$9:$DP$409,118,FALSE)</f>
        <v>0</v>
      </c>
      <c r="K228" s="10">
        <f>VLOOKUP($A228,'2023_24 vs 2024_25 Detail'!$A$9:$DP$409,119,FALSE)</f>
        <v>-29001.393800430655</v>
      </c>
      <c r="L228" s="11">
        <f t="shared" si="7"/>
        <v>8535.5618340200745</v>
      </c>
    </row>
    <row r="229" spans="1:12" x14ac:dyDescent="0.35">
      <c r="A229" s="2" t="s">
        <v>685</v>
      </c>
      <c r="B229" s="2" t="s">
        <v>686</v>
      </c>
      <c r="C229" s="2" t="s">
        <v>1462</v>
      </c>
      <c r="D229" s="10">
        <f>VLOOKUP(A229,'2023_24 vs 2024_25 Detail'!$A$9:$DP$409,5,FALSE)</f>
        <v>204</v>
      </c>
      <c r="E229" s="10">
        <f>VLOOKUP(A229,MSAG!$A$2:$D$401,4,FALSE)</f>
        <v>35546</v>
      </c>
      <c r="F229" s="10">
        <f>VLOOKUP($A229,'2023_24 vs 2024_25 Detail'!$A$9:$DP$409,43,FALSE)</f>
        <v>1047838.5559126688</v>
      </c>
      <c r="G229" s="10">
        <f t="shared" si="6"/>
        <v>1083384.5559126688</v>
      </c>
      <c r="H229" s="10">
        <f>VLOOKUP($A229,'2023_24 vs 2024_25 Detail'!$A$9:$DP$409,82,FALSE)</f>
        <v>1137051.0155941462</v>
      </c>
      <c r="I229" s="10">
        <f>VLOOKUP(A229,'2023_24 vs 2024_25 Detail'!A230:DO634,84,FALSE)+VLOOKUP(A229,'2023_24 vs 2024_25 Detail'!A230:DO634,85,FALSE)+VLOOKUP(A229,'2023_24 vs 2024_25 Detail'!A230:DO634,86,FALSE)+VLOOKUP(A229,'2023_24 vs 2024_25 Detail'!A230:DO634,87,FALSE)+VLOOKUP(A229,'2023_24 vs 2024_25 Detail'!A230:DO634,88,FALSE)+VLOOKUP(A229,'2023_24 vs 2024_25 Detail'!A230:DO634,89,FALSE)+VLOOKUP(A229,'2023_24 vs 2024_25 Detail'!A230:DO634,90,FALSE)+VLOOKUP(A229,'2023_24 vs 2024_25 Detail'!A230:DO634,91,FALSE)+VLOOKUP(A229,'2023_24 vs 2024_25 Detail'!A230:DO634,92,FALSE)+VLOOKUP(A229,'2023_24 vs 2024_25 Detail'!A230:DO634,93,FALSE)+VLOOKUP(A229,'2023_24 vs 2024_25 Detail'!A230:DO634,94,FALSE)+VLOOKUP(A229,'2023_24 vs 2024_25 Detail'!A230:DO634,95,FALSE)+VLOOKUP(A229,'2023_24 vs 2024_25 Detail'!A230:DO634,96,FALSE)+VLOOKUP(A229,'2023_24 vs 2024_25 Detail'!A230:DO634,97,FALSE)+VLOOKUP(A229,'2023_24 vs 2024_25 Detail'!A230:DO634,98,FALSE)+VLOOKUP(A229,'2023_24 vs 2024_25 Detail'!A230:DO634,99,FALSE)+VLOOKUP(A229,'2023_24 vs 2024_25 Detail'!A230:DO634,100,FALSE)+VLOOKUP(A229,'2023_24 vs 2024_25 Detail'!A230:DO634,101,FALSE)+VLOOKUP(A229,'2023_24 vs 2024_25 Detail'!A230:DO634,102,FALSE)+VLOOKUP(A229,'2023_24 vs 2024_25 Detail'!A230:DO634,103,FALSE)+VLOOKUP(A229,'2023_24 vs 2024_25 Detail'!A230:DO634,104,FALSE)+VLOOKUP(A229,'2023_24 vs 2024_25 Detail'!A230:DO634,105,FALSE)+VLOOKUP(A229,'2023_24 vs 2024_25 Detail'!A230:DO634,106,FALSE)+VLOOKUP(A229,'2023_24 vs 2024_25 Detail'!A230:DO634,107,FALSE)+VLOOKUP(A229,'2023_24 vs 2024_25 Detail'!A230:DO634,108,FALSE)+VLOOKUP(A229,'2023_24 vs 2024_25 Detail'!A230:DO634,109,FALSE)+VLOOKUP(A229,'2023_24 vs 2024_25 Detail'!A230:DO634,110,FALSE)+VLOOKUP(A229,'2023_24 vs 2024_25 Detail'!A230:DO634,111,FALSE)+VLOOKUP(A229,'2023_24 vs 2024_25 Detail'!A230:DO634,112,FALSE)+VLOOKUP(A229,'2023_24 vs 2024_25 Detail'!A230:DO634,113,FALSE)+VLOOKUP(A229,'2023_24 vs 2024_25 Detail'!A230:DO634,114,FALSE)+VLOOKUP(A229,'2023_24 vs 2024_25 Detail'!A230:DO634,115,FALSE)+VLOOKUP(A229,'2023_24 vs 2024_25 Detail'!A230:DO634,116,FALSE)+VLOOKUP(A229,'2023_24 vs 2024_25 Detail'!A230:DO634,117,FALSE)</f>
        <v>59888.093371924035</v>
      </c>
      <c r="J229" s="10">
        <f>VLOOKUP($A229,'2023_24 vs 2024_25 Detail'!$A$9:$DP$409,118,FALSE)</f>
        <v>0</v>
      </c>
      <c r="K229" s="10">
        <f>VLOOKUP($A229,'2023_24 vs 2024_25 Detail'!$A$9:$DP$409,119,FALSE)</f>
        <v>29324.366309553436</v>
      </c>
      <c r="L229" s="11">
        <f t="shared" si="7"/>
        <v>53666.459681477398</v>
      </c>
    </row>
    <row r="230" spans="1:12" x14ac:dyDescent="0.35">
      <c r="A230" s="2" t="s">
        <v>688</v>
      </c>
      <c r="B230" s="2" t="s">
        <v>689</v>
      </c>
      <c r="C230" s="2" t="s">
        <v>690</v>
      </c>
      <c r="D230" s="10">
        <f>VLOOKUP(A230,'2023_24 vs 2024_25 Detail'!$A$9:$DP$409,5,FALSE)</f>
        <v>208</v>
      </c>
      <c r="E230" s="10">
        <f>VLOOKUP(A230,MSAG!$A$2:$D$401,4,FALSE)</f>
        <v>34878</v>
      </c>
      <c r="F230" s="10">
        <f>VLOOKUP($A230,'2023_24 vs 2024_25 Detail'!$A$9:$DP$409,43,FALSE)</f>
        <v>1047643.5193666779</v>
      </c>
      <c r="G230" s="10">
        <f t="shared" si="6"/>
        <v>1082521.5193666779</v>
      </c>
      <c r="H230" s="10">
        <f>VLOOKUP($A230,'2023_24 vs 2024_25 Detail'!$A$9:$DP$409,82,FALSE)</f>
        <v>1120566.3387809251</v>
      </c>
      <c r="I230" s="10">
        <f>VLOOKUP(A230,'2023_24 vs 2024_25 Detail'!A231:DO635,84,FALSE)+VLOOKUP(A230,'2023_24 vs 2024_25 Detail'!A231:DO635,85,FALSE)+VLOOKUP(A230,'2023_24 vs 2024_25 Detail'!A231:DO635,86,FALSE)+VLOOKUP(A230,'2023_24 vs 2024_25 Detail'!A231:DO635,87,FALSE)+VLOOKUP(A230,'2023_24 vs 2024_25 Detail'!A231:DO635,88,FALSE)+VLOOKUP(A230,'2023_24 vs 2024_25 Detail'!A231:DO635,89,FALSE)+VLOOKUP(A230,'2023_24 vs 2024_25 Detail'!A231:DO635,90,FALSE)+VLOOKUP(A230,'2023_24 vs 2024_25 Detail'!A231:DO635,91,FALSE)+VLOOKUP(A230,'2023_24 vs 2024_25 Detail'!A231:DO635,92,FALSE)+VLOOKUP(A230,'2023_24 vs 2024_25 Detail'!A231:DO635,93,FALSE)+VLOOKUP(A230,'2023_24 vs 2024_25 Detail'!A231:DO635,94,FALSE)+VLOOKUP(A230,'2023_24 vs 2024_25 Detail'!A231:DO635,95,FALSE)+VLOOKUP(A230,'2023_24 vs 2024_25 Detail'!A231:DO635,96,FALSE)+VLOOKUP(A230,'2023_24 vs 2024_25 Detail'!A231:DO635,97,FALSE)+VLOOKUP(A230,'2023_24 vs 2024_25 Detail'!A231:DO635,98,FALSE)+VLOOKUP(A230,'2023_24 vs 2024_25 Detail'!A231:DO635,99,FALSE)+VLOOKUP(A230,'2023_24 vs 2024_25 Detail'!A231:DO635,100,FALSE)+VLOOKUP(A230,'2023_24 vs 2024_25 Detail'!A231:DO635,101,FALSE)+VLOOKUP(A230,'2023_24 vs 2024_25 Detail'!A231:DO635,102,FALSE)+VLOOKUP(A230,'2023_24 vs 2024_25 Detail'!A231:DO635,103,FALSE)+VLOOKUP(A230,'2023_24 vs 2024_25 Detail'!A231:DO635,104,FALSE)+VLOOKUP(A230,'2023_24 vs 2024_25 Detail'!A231:DO635,105,FALSE)+VLOOKUP(A230,'2023_24 vs 2024_25 Detail'!A231:DO635,106,FALSE)+VLOOKUP(A230,'2023_24 vs 2024_25 Detail'!A231:DO635,107,FALSE)+VLOOKUP(A230,'2023_24 vs 2024_25 Detail'!A231:DO635,108,FALSE)+VLOOKUP(A230,'2023_24 vs 2024_25 Detail'!A231:DO635,109,FALSE)+VLOOKUP(A230,'2023_24 vs 2024_25 Detail'!A231:DO635,110,FALSE)+VLOOKUP(A230,'2023_24 vs 2024_25 Detail'!A231:DO635,111,FALSE)+VLOOKUP(A230,'2023_24 vs 2024_25 Detail'!A231:DO635,112,FALSE)+VLOOKUP(A230,'2023_24 vs 2024_25 Detail'!A231:DO635,113,FALSE)+VLOOKUP(A230,'2023_24 vs 2024_25 Detail'!A231:DO635,114,FALSE)+VLOOKUP(A230,'2023_24 vs 2024_25 Detail'!A231:DO635,115,FALSE)+VLOOKUP(A230,'2023_24 vs 2024_25 Detail'!A231:DO635,116,FALSE)+VLOOKUP(A230,'2023_24 vs 2024_25 Detail'!A231:DO635,117,FALSE)</f>
        <v>59291.911627516369</v>
      </c>
      <c r="J230" s="10">
        <f>VLOOKUP($A230,'2023_24 vs 2024_25 Detail'!$A$9:$DP$409,118,FALSE)</f>
        <v>0</v>
      </c>
      <c r="K230" s="10">
        <f>VLOOKUP($A230,'2023_24 vs 2024_25 Detail'!$A$9:$DP$409,119,FALSE)</f>
        <v>13630.907786730711</v>
      </c>
      <c r="L230" s="11">
        <f t="shared" si="7"/>
        <v>38044.819414247293</v>
      </c>
    </row>
    <row r="231" spans="1:12" x14ac:dyDescent="0.35">
      <c r="A231" s="2" t="s">
        <v>691</v>
      </c>
      <c r="B231" s="2" t="s">
        <v>1364</v>
      </c>
      <c r="C231" s="2" t="s">
        <v>693</v>
      </c>
      <c r="D231" s="10">
        <f>VLOOKUP(A231,'2023_24 vs 2024_25 Detail'!$A$9:$DP$409,5,FALSE)</f>
        <v>141</v>
      </c>
      <c r="E231" s="10">
        <f>VLOOKUP(A231,MSAG!$A$2:$D$401,4,FALSE)</f>
        <v>28049</v>
      </c>
      <c r="F231" s="10">
        <f>VLOOKUP($A231,'2023_24 vs 2024_25 Detail'!$A$9:$DP$409,43,FALSE)</f>
        <v>799666.05464905512</v>
      </c>
      <c r="G231" s="10">
        <f t="shared" si="6"/>
        <v>827715.05464905512</v>
      </c>
      <c r="H231" s="10">
        <f>VLOOKUP($A231,'2023_24 vs 2024_25 Detail'!$A$9:$DP$409,82,FALSE)</f>
        <v>853725.48556816101</v>
      </c>
      <c r="I231" s="10">
        <f>VLOOKUP(A231,'2023_24 vs 2024_25 Detail'!A232:DO636,84,FALSE)+VLOOKUP(A231,'2023_24 vs 2024_25 Detail'!A232:DO636,85,FALSE)+VLOOKUP(A231,'2023_24 vs 2024_25 Detail'!A232:DO636,86,FALSE)+VLOOKUP(A231,'2023_24 vs 2024_25 Detail'!A232:DO636,87,FALSE)+VLOOKUP(A231,'2023_24 vs 2024_25 Detail'!A232:DO636,88,FALSE)+VLOOKUP(A231,'2023_24 vs 2024_25 Detail'!A232:DO636,89,FALSE)+VLOOKUP(A231,'2023_24 vs 2024_25 Detail'!A232:DO636,90,FALSE)+VLOOKUP(A231,'2023_24 vs 2024_25 Detail'!A232:DO636,91,FALSE)+VLOOKUP(A231,'2023_24 vs 2024_25 Detail'!A232:DO636,92,FALSE)+VLOOKUP(A231,'2023_24 vs 2024_25 Detail'!A232:DO636,93,FALSE)+VLOOKUP(A231,'2023_24 vs 2024_25 Detail'!A232:DO636,94,FALSE)+VLOOKUP(A231,'2023_24 vs 2024_25 Detail'!A232:DO636,95,FALSE)+VLOOKUP(A231,'2023_24 vs 2024_25 Detail'!A232:DO636,96,FALSE)+VLOOKUP(A231,'2023_24 vs 2024_25 Detail'!A232:DO636,97,FALSE)+VLOOKUP(A231,'2023_24 vs 2024_25 Detail'!A232:DO636,98,FALSE)+VLOOKUP(A231,'2023_24 vs 2024_25 Detail'!A232:DO636,99,FALSE)+VLOOKUP(A231,'2023_24 vs 2024_25 Detail'!A232:DO636,100,FALSE)+VLOOKUP(A231,'2023_24 vs 2024_25 Detail'!A232:DO636,101,FALSE)+VLOOKUP(A231,'2023_24 vs 2024_25 Detail'!A232:DO636,102,FALSE)+VLOOKUP(A231,'2023_24 vs 2024_25 Detail'!A232:DO636,103,FALSE)+VLOOKUP(A231,'2023_24 vs 2024_25 Detail'!A232:DO636,104,FALSE)+VLOOKUP(A231,'2023_24 vs 2024_25 Detail'!A232:DO636,105,FALSE)+VLOOKUP(A231,'2023_24 vs 2024_25 Detail'!A232:DO636,106,FALSE)+VLOOKUP(A231,'2023_24 vs 2024_25 Detail'!A232:DO636,107,FALSE)+VLOOKUP(A231,'2023_24 vs 2024_25 Detail'!A232:DO636,108,FALSE)+VLOOKUP(A231,'2023_24 vs 2024_25 Detail'!A232:DO636,109,FALSE)+VLOOKUP(A231,'2023_24 vs 2024_25 Detail'!A232:DO636,110,FALSE)+VLOOKUP(A231,'2023_24 vs 2024_25 Detail'!A232:DO636,111,FALSE)+VLOOKUP(A231,'2023_24 vs 2024_25 Detail'!A232:DO636,112,FALSE)+VLOOKUP(A231,'2023_24 vs 2024_25 Detail'!A232:DO636,113,FALSE)+VLOOKUP(A231,'2023_24 vs 2024_25 Detail'!A232:DO636,114,FALSE)+VLOOKUP(A231,'2023_24 vs 2024_25 Detail'!A232:DO636,115,FALSE)+VLOOKUP(A231,'2023_24 vs 2024_25 Detail'!A232:DO636,116,FALSE)+VLOOKUP(A231,'2023_24 vs 2024_25 Detail'!A232:DO636,117,FALSE)</f>
        <v>45994.686572166262</v>
      </c>
      <c r="J231" s="10">
        <f>VLOOKUP($A231,'2023_24 vs 2024_25 Detail'!$A$9:$DP$409,118,FALSE)</f>
        <v>0</v>
      </c>
      <c r="K231" s="10">
        <f>VLOOKUP($A231,'2023_24 vs 2024_25 Detail'!$A$9:$DP$409,119,FALSE)</f>
        <v>8064.7443469395648</v>
      </c>
      <c r="L231" s="11">
        <f t="shared" si="7"/>
        <v>26010.430919105886</v>
      </c>
    </row>
    <row r="232" spans="1:12" x14ac:dyDescent="0.35">
      <c r="A232" s="2" t="s">
        <v>694</v>
      </c>
      <c r="B232" s="2" t="s">
        <v>695</v>
      </c>
      <c r="C232" s="2" t="s">
        <v>696</v>
      </c>
      <c r="D232" s="10">
        <f>VLOOKUP(A232,'2023_24 vs 2024_25 Detail'!$A$9:$DP$409,5,FALSE)</f>
        <v>187</v>
      </c>
      <c r="E232" s="10">
        <f>VLOOKUP(A232,MSAG!$A$2:$D$401,4,FALSE)</f>
        <v>35603</v>
      </c>
      <c r="F232" s="10">
        <f>VLOOKUP($A232,'2023_24 vs 2024_25 Detail'!$A$9:$DP$409,43,FALSE)</f>
        <v>1053212.8325049523</v>
      </c>
      <c r="G232" s="10">
        <f t="shared" si="6"/>
        <v>1088815.8325049523</v>
      </c>
      <c r="H232" s="10">
        <f>VLOOKUP($A232,'2023_24 vs 2024_25 Detail'!$A$9:$DP$409,82,FALSE)</f>
        <v>1112062.8281483583</v>
      </c>
      <c r="I232" s="10">
        <f>VLOOKUP(A232,'2023_24 vs 2024_25 Detail'!A233:DO637,84,FALSE)+VLOOKUP(A232,'2023_24 vs 2024_25 Detail'!A233:DO637,85,FALSE)+VLOOKUP(A232,'2023_24 vs 2024_25 Detail'!A233:DO637,86,FALSE)+VLOOKUP(A232,'2023_24 vs 2024_25 Detail'!A233:DO637,87,FALSE)+VLOOKUP(A232,'2023_24 vs 2024_25 Detail'!A233:DO637,88,FALSE)+VLOOKUP(A232,'2023_24 vs 2024_25 Detail'!A233:DO637,89,FALSE)+VLOOKUP(A232,'2023_24 vs 2024_25 Detail'!A233:DO637,90,FALSE)+VLOOKUP(A232,'2023_24 vs 2024_25 Detail'!A233:DO637,91,FALSE)+VLOOKUP(A232,'2023_24 vs 2024_25 Detail'!A233:DO637,92,FALSE)+VLOOKUP(A232,'2023_24 vs 2024_25 Detail'!A233:DO637,93,FALSE)+VLOOKUP(A232,'2023_24 vs 2024_25 Detail'!A233:DO637,94,FALSE)+VLOOKUP(A232,'2023_24 vs 2024_25 Detail'!A233:DO637,95,FALSE)+VLOOKUP(A232,'2023_24 vs 2024_25 Detail'!A233:DO637,96,FALSE)+VLOOKUP(A232,'2023_24 vs 2024_25 Detail'!A233:DO637,97,FALSE)+VLOOKUP(A232,'2023_24 vs 2024_25 Detail'!A233:DO637,98,FALSE)+VLOOKUP(A232,'2023_24 vs 2024_25 Detail'!A233:DO637,99,FALSE)+VLOOKUP(A232,'2023_24 vs 2024_25 Detail'!A233:DO637,100,FALSE)+VLOOKUP(A232,'2023_24 vs 2024_25 Detail'!A233:DO637,101,FALSE)+VLOOKUP(A232,'2023_24 vs 2024_25 Detail'!A233:DO637,102,FALSE)+VLOOKUP(A232,'2023_24 vs 2024_25 Detail'!A233:DO637,103,FALSE)+VLOOKUP(A232,'2023_24 vs 2024_25 Detail'!A233:DO637,104,FALSE)+VLOOKUP(A232,'2023_24 vs 2024_25 Detail'!A233:DO637,105,FALSE)+VLOOKUP(A232,'2023_24 vs 2024_25 Detail'!A233:DO637,106,FALSE)+VLOOKUP(A232,'2023_24 vs 2024_25 Detail'!A233:DO637,107,FALSE)+VLOOKUP(A232,'2023_24 vs 2024_25 Detail'!A233:DO637,108,FALSE)+VLOOKUP(A232,'2023_24 vs 2024_25 Detail'!A233:DO637,109,FALSE)+VLOOKUP(A232,'2023_24 vs 2024_25 Detail'!A233:DO637,110,FALSE)+VLOOKUP(A232,'2023_24 vs 2024_25 Detail'!A233:DO637,111,FALSE)+VLOOKUP(A232,'2023_24 vs 2024_25 Detail'!A233:DO637,112,FALSE)+VLOOKUP(A232,'2023_24 vs 2024_25 Detail'!A233:DO637,113,FALSE)+VLOOKUP(A232,'2023_24 vs 2024_25 Detail'!A233:DO637,114,FALSE)+VLOOKUP(A232,'2023_24 vs 2024_25 Detail'!A233:DO637,115,FALSE)+VLOOKUP(A232,'2023_24 vs 2024_25 Detail'!A233:DO637,116,FALSE)+VLOOKUP(A232,'2023_24 vs 2024_25 Detail'!A233:DO637,117,FALSE)</f>
        <v>58849.995643405644</v>
      </c>
      <c r="J232" s="10">
        <f>VLOOKUP($A232,'2023_24 vs 2024_25 Detail'!$A$9:$DP$409,118,FALSE)</f>
        <v>0</v>
      </c>
      <c r="K232" s="10">
        <f>VLOOKUP($A232,'2023_24 vs 2024_25 Detail'!$A$9:$DP$409,119,FALSE)</f>
        <v>0</v>
      </c>
      <c r="L232" s="11">
        <f t="shared" si="7"/>
        <v>23246.995643405942</v>
      </c>
    </row>
    <row r="233" spans="1:12" x14ac:dyDescent="0.35">
      <c r="A233" s="2" t="s">
        <v>697</v>
      </c>
      <c r="B233" s="2" t="s">
        <v>698</v>
      </c>
      <c r="C233" s="2" t="s">
        <v>699</v>
      </c>
      <c r="D233" s="10">
        <f>VLOOKUP(A233,'2023_24 vs 2024_25 Detail'!$A$9:$DP$409,5,FALSE)</f>
        <v>245</v>
      </c>
      <c r="E233" s="10">
        <f>VLOOKUP(A233,MSAG!$A$2:$D$401,4,FALSE)</f>
        <v>45001</v>
      </c>
      <c r="F233" s="10">
        <f>VLOOKUP($A233,'2023_24 vs 2024_25 Detail'!$A$9:$DP$409,43,FALSE)</f>
        <v>1277064.4303620053</v>
      </c>
      <c r="G233" s="10">
        <f t="shared" si="6"/>
        <v>1322065.4303620053</v>
      </c>
      <c r="H233" s="10">
        <f>VLOOKUP($A233,'2023_24 vs 2024_25 Detail'!$A$9:$DP$409,82,FALSE)</f>
        <v>1374420.4775448756</v>
      </c>
      <c r="I233" s="10">
        <f>VLOOKUP(A233,'2023_24 vs 2024_25 Detail'!A234:DO638,84,FALSE)+VLOOKUP(A233,'2023_24 vs 2024_25 Detail'!A234:DO638,85,FALSE)+VLOOKUP(A233,'2023_24 vs 2024_25 Detail'!A234:DO638,86,FALSE)+VLOOKUP(A233,'2023_24 vs 2024_25 Detail'!A234:DO638,87,FALSE)+VLOOKUP(A233,'2023_24 vs 2024_25 Detail'!A234:DO638,88,FALSE)+VLOOKUP(A233,'2023_24 vs 2024_25 Detail'!A234:DO638,89,FALSE)+VLOOKUP(A233,'2023_24 vs 2024_25 Detail'!A234:DO638,90,FALSE)+VLOOKUP(A233,'2023_24 vs 2024_25 Detail'!A234:DO638,91,FALSE)+VLOOKUP(A233,'2023_24 vs 2024_25 Detail'!A234:DO638,92,FALSE)+VLOOKUP(A233,'2023_24 vs 2024_25 Detail'!A234:DO638,93,FALSE)+VLOOKUP(A233,'2023_24 vs 2024_25 Detail'!A234:DO638,94,FALSE)+VLOOKUP(A233,'2023_24 vs 2024_25 Detail'!A234:DO638,95,FALSE)+VLOOKUP(A233,'2023_24 vs 2024_25 Detail'!A234:DO638,96,FALSE)+VLOOKUP(A233,'2023_24 vs 2024_25 Detail'!A234:DO638,97,FALSE)+VLOOKUP(A233,'2023_24 vs 2024_25 Detail'!A234:DO638,98,FALSE)+VLOOKUP(A233,'2023_24 vs 2024_25 Detail'!A234:DO638,99,FALSE)+VLOOKUP(A233,'2023_24 vs 2024_25 Detail'!A234:DO638,100,FALSE)+VLOOKUP(A233,'2023_24 vs 2024_25 Detail'!A234:DO638,101,FALSE)+VLOOKUP(A233,'2023_24 vs 2024_25 Detail'!A234:DO638,102,FALSE)+VLOOKUP(A233,'2023_24 vs 2024_25 Detail'!A234:DO638,103,FALSE)+VLOOKUP(A233,'2023_24 vs 2024_25 Detail'!A234:DO638,104,FALSE)+VLOOKUP(A233,'2023_24 vs 2024_25 Detail'!A234:DO638,105,FALSE)+VLOOKUP(A233,'2023_24 vs 2024_25 Detail'!A234:DO638,106,FALSE)+VLOOKUP(A233,'2023_24 vs 2024_25 Detail'!A234:DO638,107,FALSE)+VLOOKUP(A233,'2023_24 vs 2024_25 Detail'!A234:DO638,108,FALSE)+VLOOKUP(A233,'2023_24 vs 2024_25 Detail'!A234:DO638,109,FALSE)+VLOOKUP(A233,'2023_24 vs 2024_25 Detail'!A234:DO638,110,FALSE)+VLOOKUP(A233,'2023_24 vs 2024_25 Detail'!A234:DO638,111,FALSE)+VLOOKUP(A233,'2023_24 vs 2024_25 Detail'!A234:DO638,112,FALSE)+VLOOKUP(A233,'2023_24 vs 2024_25 Detail'!A234:DO638,113,FALSE)+VLOOKUP(A233,'2023_24 vs 2024_25 Detail'!A234:DO638,114,FALSE)+VLOOKUP(A233,'2023_24 vs 2024_25 Detail'!A234:DO638,115,FALSE)+VLOOKUP(A233,'2023_24 vs 2024_25 Detail'!A234:DO638,116,FALSE)+VLOOKUP(A233,'2023_24 vs 2024_25 Detail'!A234:DO638,117,FALSE)</f>
        <v>74275.288809557824</v>
      </c>
      <c r="J233" s="10">
        <f>VLOOKUP($A233,'2023_24 vs 2024_25 Detail'!$A$9:$DP$409,118,FALSE)</f>
        <v>0</v>
      </c>
      <c r="K233" s="10">
        <f>VLOOKUP($A233,'2023_24 vs 2024_25 Detail'!$A$9:$DP$409,119,FALSE)</f>
        <v>23080.758373312234</v>
      </c>
      <c r="L233" s="11">
        <f t="shared" si="7"/>
        <v>52355.04718287033</v>
      </c>
    </row>
    <row r="234" spans="1:12" x14ac:dyDescent="0.35">
      <c r="A234" s="2" t="s">
        <v>700</v>
      </c>
      <c r="B234" s="2" t="s">
        <v>701</v>
      </c>
      <c r="C234" s="2" t="s">
        <v>1465</v>
      </c>
      <c r="D234" s="10">
        <f>VLOOKUP(A234,'2023_24 vs 2024_25 Detail'!$A$9:$DP$409,5,FALSE)</f>
        <v>420</v>
      </c>
      <c r="E234" s="10">
        <f>VLOOKUP(A234,MSAG!$A$2:$D$401,4,FALSE)</f>
        <v>57922</v>
      </c>
      <c r="F234" s="10">
        <f>VLOOKUP($A234,'2023_24 vs 2024_25 Detail'!$A$9:$DP$409,43,FALSE)</f>
        <v>1907962.1733298302</v>
      </c>
      <c r="G234" s="10">
        <f t="shared" si="6"/>
        <v>1965884.1733298302</v>
      </c>
      <c r="H234" s="10">
        <f>VLOOKUP($A234,'2023_24 vs 2024_25 Detail'!$A$9:$DP$409,82,FALSE)</f>
        <v>2011467.904776097</v>
      </c>
      <c r="I234" s="10">
        <f>VLOOKUP(A234,'2023_24 vs 2024_25 Detail'!A235:DO639,84,FALSE)+VLOOKUP(A234,'2023_24 vs 2024_25 Detail'!A235:DO639,85,FALSE)+VLOOKUP(A234,'2023_24 vs 2024_25 Detail'!A235:DO639,86,FALSE)+VLOOKUP(A234,'2023_24 vs 2024_25 Detail'!A235:DO639,87,FALSE)+VLOOKUP(A234,'2023_24 vs 2024_25 Detail'!A235:DO639,88,FALSE)+VLOOKUP(A234,'2023_24 vs 2024_25 Detail'!A235:DO639,89,FALSE)+VLOOKUP(A234,'2023_24 vs 2024_25 Detail'!A235:DO639,90,FALSE)+VLOOKUP(A234,'2023_24 vs 2024_25 Detail'!A235:DO639,91,FALSE)+VLOOKUP(A234,'2023_24 vs 2024_25 Detail'!A235:DO639,92,FALSE)+VLOOKUP(A234,'2023_24 vs 2024_25 Detail'!A235:DO639,93,FALSE)+VLOOKUP(A234,'2023_24 vs 2024_25 Detail'!A235:DO639,94,FALSE)+VLOOKUP(A234,'2023_24 vs 2024_25 Detail'!A235:DO639,95,FALSE)+VLOOKUP(A234,'2023_24 vs 2024_25 Detail'!A235:DO639,96,FALSE)+VLOOKUP(A234,'2023_24 vs 2024_25 Detail'!A235:DO639,97,FALSE)+VLOOKUP(A234,'2023_24 vs 2024_25 Detail'!A235:DO639,98,FALSE)+VLOOKUP(A234,'2023_24 vs 2024_25 Detail'!A235:DO639,99,FALSE)+VLOOKUP(A234,'2023_24 vs 2024_25 Detail'!A235:DO639,100,FALSE)+VLOOKUP(A234,'2023_24 vs 2024_25 Detail'!A235:DO639,101,FALSE)+VLOOKUP(A234,'2023_24 vs 2024_25 Detail'!A235:DO639,102,FALSE)+VLOOKUP(A234,'2023_24 vs 2024_25 Detail'!A235:DO639,103,FALSE)+VLOOKUP(A234,'2023_24 vs 2024_25 Detail'!A235:DO639,104,FALSE)+VLOOKUP(A234,'2023_24 vs 2024_25 Detail'!A235:DO639,105,FALSE)+VLOOKUP(A234,'2023_24 vs 2024_25 Detail'!A235:DO639,106,FALSE)+VLOOKUP(A234,'2023_24 vs 2024_25 Detail'!A235:DO639,107,FALSE)+VLOOKUP(A234,'2023_24 vs 2024_25 Detail'!A235:DO639,108,FALSE)+VLOOKUP(A234,'2023_24 vs 2024_25 Detail'!A235:DO639,109,FALSE)+VLOOKUP(A234,'2023_24 vs 2024_25 Detail'!A235:DO639,110,FALSE)+VLOOKUP(A234,'2023_24 vs 2024_25 Detail'!A235:DO639,111,FALSE)+VLOOKUP(A234,'2023_24 vs 2024_25 Detail'!A235:DO639,112,FALSE)+VLOOKUP(A234,'2023_24 vs 2024_25 Detail'!A235:DO639,113,FALSE)+VLOOKUP(A234,'2023_24 vs 2024_25 Detail'!A235:DO639,114,FALSE)+VLOOKUP(A234,'2023_24 vs 2024_25 Detail'!A235:DO639,115,FALSE)+VLOOKUP(A234,'2023_24 vs 2024_25 Detail'!A235:DO639,116,FALSE)+VLOOKUP(A234,'2023_24 vs 2024_25 Detail'!A235:DO639,117,FALSE)</f>
        <v>103505.73144626652</v>
      </c>
      <c r="J234" s="10">
        <f>VLOOKUP($A234,'2023_24 vs 2024_25 Detail'!$A$9:$DP$409,118,FALSE)</f>
        <v>0</v>
      </c>
      <c r="K234" s="10">
        <f>VLOOKUP($A234,'2023_24 vs 2024_25 Detail'!$A$9:$DP$409,119,FALSE)</f>
        <v>0</v>
      </c>
      <c r="L234" s="11">
        <f t="shared" si="7"/>
        <v>45583.731446266873</v>
      </c>
    </row>
    <row r="235" spans="1:12" x14ac:dyDescent="0.35">
      <c r="A235" s="2" t="s">
        <v>703</v>
      </c>
      <c r="B235" s="2" t="s">
        <v>704</v>
      </c>
      <c r="C235" s="2" t="s">
        <v>1365</v>
      </c>
      <c r="D235" s="10">
        <f>VLOOKUP(A235,'2023_24 vs 2024_25 Detail'!$A$9:$DP$409,5,FALSE)</f>
        <v>275</v>
      </c>
      <c r="E235" s="10">
        <f>VLOOKUP(A235,MSAG!$A$2:$D$401,4,FALSE)</f>
        <v>50131</v>
      </c>
      <c r="F235" s="10">
        <f>VLOOKUP($A235,'2023_24 vs 2024_25 Detail'!$A$9:$DP$409,43,FALSE)</f>
        <v>1431521.7215041013</v>
      </c>
      <c r="G235" s="10">
        <f t="shared" si="6"/>
        <v>1481652.7215041013</v>
      </c>
      <c r="H235" s="10">
        <f>VLOOKUP($A235,'2023_24 vs 2024_25 Detail'!$A$9:$DP$409,82,FALSE)</f>
        <v>1517785.6338902856</v>
      </c>
      <c r="I235" s="10">
        <f>VLOOKUP(A235,'2023_24 vs 2024_25 Detail'!A236:DO640,84,FALSE)+VLOOKUP(A235,'2023_24 vs 2024_25 Detail'!A236:DO640,85,FALSE)+VLOOKUP(A235,'2023_24 vs 2024_25 Detail'!A236:DO640,86,FALSE)+VLOOKUP(A235,'2023_24 vs 2024_25 Detail'!A236:DO640,87,FALSE)+VLOOKUP(A235,'2023_24 vs 2024_25 Detail'!A236:DO640,88,FALSE)+VLOOKUP(A235,'2023_24 vs 2024_25 Detail'!A236:DO640,89,FALSE)+VLOOKUP(A235,'2023_24 vs 2024_25 Detail'!A236:DO640,90,FALSE)+VLOOKUP(A235,'2023_24 vs 2024_25 Detail'!A236:DO640,91,FALSE)+VLOOKUP(A235,'2023_24 vs 2024_25 Detail'!A236:DO640,92,FALSE)+VLOOKUP(A235,'2023_24 vs 2024_25 Detail'!A236:DO640,93,FALSE)+VLOOKUP(A235,'2023_24 vs 2024_25 Detail'!A236:DO640,94,FALSE)+VLOOKUP(A235,'2023_24 vs 2024_25 Detail'!A236:DO640,95,FALSE)+VLOOKUP(A235,'2023_24 vs 2024_25 Detail'!A236:DO640,96,FALSE)+VLOOKUP(A235,'2023_24 vs 2024_25 Detail'!A236:DO640,97,FALSE)+VLOOKUP(A235,'2023_24 vs 2024_25 Detail'!A236:DO640,98,FALSE)+VLOOKUP(A235,'2023_24 vs 2024_25 Detail'!A236:DO640,99,FALSE)+VLOOKUP(A235,'2023_24 vs 2024_25 Detail'!A236:DO640,100,FALSE)+VLOOKUP(A235,'2023_24 vs 2024_25 Detail'!A236:DO640,101,FALSE)+VLOOKUP(A235,'2023_24 vs 2024_25 Detail'!A236:DO640,102,FALSE)+VLOOKUP(A235,'2023_24 vs 2024_25 Detail'!A236:DO640,103,FALSE)+VLOOKUP(A235,'2023_24 vs 2024_25 Detail'!A236:DO640,104,FALSE)+VLOOKUP(A235,'2023_24 vs 2024_25 Detail'!A236:DO640,105,FALSE)+VLOOKUP(A235,'2023_24 vs 2024_25 Detail'!A236:DO640,106,FALSE)+VLOOKUP(A235,'2023_24 vs 2024_25 Detail'!A236:DO640,107,FALSE)+VLOOKUP(A235,'2023_24 vs 2024_25 Detail'!A236:DO640,108,FALSE)+VLOOKUP(A235,'2023_24 vs 2024_25 Detail'!A236:DO640,109,FALSE)+VLOOKUP(A235,'2023_24 vs 2024_25 Detail'!A236:DO640,110,FALSE)+VLOOKUP(A235,'2023_24 vs 2024_25 Detail'!A236:DO640,111,FALSE)+VLOOKUP(A235,'2023_24 vs 2024_25 Detail'!A236:DO640,112,FALSE)+VLOOKUP(A235,'2023_24 vs 2024_25 Detail'!A236:DO640,113,FALSE)+VLOOKUP(A235,'2023_24 vs 2024_25 Detail'!A236:DO640,114,FALSE)+VLOOKUP(A235,'2023_24 vs 2024_25 Detail'!A236:DO640,115,FALSE)+VLOOKUP(A235,'2023_24 vs 2024_25 Detail'!A236:DO640,116,FALSE)+VLOOKUP(A235,'2023_24 vs 2024_25 Detail'!A236:DO640,117,FALSE)</f>
        <v>84715.164349361672</v>
      </c>
      <c r="J235" s="10">
        <f>VLOOKUP($A235,'2023_24 vs 2024_25 Detail'!$A$9:$DP$409,118,FALSE)</f>
        <v>0</v>
      </c>
      <c r="K235" s="10">
        <f>VLOOKUP($A235,'2023_24 vs 2024_25 Detail'!$A$9:$DP$409,119,FALSE)</f>
        <v>1548.7480368227341</v>
      </c>
      <c r="L235" s="11">
        <f t="shared" si="7"/>
        <v>36132.912386184325</v>
      </c>
    </row>
    <row r="236" spans="1:12" x14ac:dyDescent="0.35">
      <c r="A236" s="2" t="s">
        <v>706</v>
      </c>
      <c r="B236" s="2" t="s">
        <v>707</v>
      </c>
      <c r="C236" s="2" t="s">
        <v>1366</v>
      </c>
      <c r="D236" s="10">
        <f>VLOOKUP(A236,'2023_24 vs 2024_25 Detail'!$A$9:$DP$409,5,FALSE)</f>
        <v>159</v>
      </c>
      <c r="E236" s="10">
        <f>VLOOKUP(A236,MSAG!$A$2:$D$401,4,FALSE)</f>
        <v>27279</v>
      </c>
      <c r="F236" s="10">
        <f>VLOOKUP($A236,'2023_24 vs 2024_25 Detail'!$A$9:$DP$409,43,FALSE)</f>
        <v>829957.31179338554</v>
      </c>
      <c r="G236" s="10">
        <f t="shared" si="6"/>
        <v>857236.31179338554</v>
      </c>
      <c r="H236" s="10">
        <f>VLOOKUP($A236,'2023_24 vs 2024_25 Detail'!$A$9:$DP$409,82,FALSE)</f>
        <v>864666.12534219492</v>
      </c>
      <c r="I236" s="10">
        <f>VLOOKUP(A236,'2023_24 vs 2024_25 Detail'!A237:DO641,84,FALSE)+VLOOKUP(A236,'2023_24 vs 2024_25 Detail'!A237:DO641,85,FALSE)+VLOOKUP(A236,'2023_24 vs 2024_25 Detail'!A237:DO641,86,FALSE)+VLOOKUP(A236,'2023_24 vs 2024_25 Detail'!A237:DO641,87,FALSE)+VLOOKUP(A236,'2023_24 vs 2024_25 Detail'!A237:DO641,88,FALSE)+VLOOKUP(A236,'2023_24 vs 2024_25 Detail'!A237:DO641,89,FALSE)+VLOOKUP(A236,'2023_24 vs 2024_25 Detail'!A237:DO641,90,FALSE)+VLOOKUP(A236,'2023_24 vs 2024_25 Detail'!A237:DO641,91,FALSE)+VLOOKUP(A236,'2023_24 vs 2024_25 Detail'!A237:DO641,92,FALSE)+VLOOKUP(A236,'2023_24 vs 2024_25 Detail'!A237:DO641,93,FALSE)+VLOOKUP(A236,'2023_24 vs 2024_25 Detail'!A237:DO641,94,FALSE)+VLOOKUP(A236,'2023_24 vs 2024_25 Detail'!A237:DO641,95,FALSE)+VLOOKUP(A236,'2023_24 vs 2024_25 Detail'!A237:DO641,96,FALSE)+VLOOKUP(A236,'2023_24 vs 2024_25 Detail'!A237:DO641,97,FALSE)+VLOOKUP(A236,'2023_24 vs 2024_25 Detail'!A237:DO641,98,FALSE)+VLOOKUP(A236,'2023_24 vs 2024_25 Detail'!A237:DO641,99,FALSE)+VLOOKUP(A236,'2023_24 vs 2024_25 Detail'!A237:DO641,100,FALSE)+VLOOKUP(A236,'2023_24 vs 2024_25 Detail'!A237:DO641,101,FALSE)+VLOOKUP(A236,'2023_24 vs 2024_25 Detail'!A237:DO641,102,FALSE)+VLOOKUP(A236,'2023_24 vs 2024_25 Detail'!A237:DO641,103,FALSE)+VLOOKUP(A236,'2023_24 vs 2024_25 Detail'!A237:DO641,104,FALSE)+VLOOKUP(A236,'2023_24 vs 2024_25 Detail'!A237:DO641,105,FALSE)+VLOOKUP(A236,'2023_24 vs 2024_25 Detail'!A237:DO641,106,FALSE)+VLOOKUP(A236,'2023_24 vs 2024_25 Detail'!A237:DO641,107,FALSE)+VLOOKUP(A236,'2023_24 vs 2024_25 Detail'!A237:DO641,108,FALSE)+VLOOKUP(A236,'2023_24 vs 2024_25 Detail'!A237:DO641,109,FALSE)+VLOOKUP(A236,'2023_24 vs 2024_25 Detail'!A237:DO641,110,FALSE)+VLOOKUP(A236,'2023_24 vs 2024_25 Detail'!A237:DO641,111,FALSE)+VLOOKUP(A236,'2023_24 vs 2024_25 Detail'!A237:DO641,112,FALSE)+VLOOKUP(A236,'2023_24 vs 2024_25 Detail'!A237:DO641,113,FALSE)+VLOOKUP(A236,'2023_24 vs 2024_25 Detail'!A237:DO641,114,FALSE)+VLOOKUP(A236,'2023_24 vs 2024_25 Detail'!A237:DO641,115,FALSE)+VLOOKUP(A236,'2023_24 vs 2024_25 Detail'!A237:DO641,116,FALSE)+VLOOKUP(A236,'2023_24 vs 2024_25 Detail'!A237:DO641,117,FALSE)</f>
        <v>46148.693537662562</v>
      </c>
      <c r="J236" s="10">
        <f>VLOOKUP($A236,'2023_24 vs 2024_25 Detail'!$A$9:$DP$409,118,FALSE)</f>
        <v>0</v>
      </c>
      <c r="K236" s="10">
        <f>VLOOKUP($A236,'2023_24 vs 2024_25 Detail'!$A$9:$DP$409,119,FALSE)</f>
        <v>-11439.879988853225</v>
      </c>
      <c r="L236" s="11">
        <f t="shared" si="7"/>
        <v>7429.8135488093831</v>
      </c>
    </row>
    <row r="237" spans="1:12" x14ac:dyDescent="0.35">
      <c r="A237" s="2" t="s">
        <v>709</v>
      </c>
      <c r="B237" s="2" t="s">
        <v>710</v>
      </c>
      <c r="C237" s="2" t="s">
        <v>711</v>
      </c>
      <c r="D237" s="10">
        <f>VLOOKUP(A237,'2023_24 vs 2024_25 Detail'!$A$9:$DP$409,5,FALSE)</f>
        <v>183</v>
      </c>
      <c r="E237" s="10">
        <f>VLOOKUP(A237,MSAG!$A$2:$D$401,4,FALSE)</f>
        <v>34503</v>
      </c>
      <c r="F237" s="10">
        <f>VLOOKUP($A237,'2023_24 vs 2024_25 Detail'!$A$9:$DP$409,43,FALSE)</f>
        <v>972394.53766797297</v>
      </c>
      <c r="G237" s="10">
        <f t="shared" si="6"/>
        <v>1006897.537667973</v>
      </c>
      <c r="H237" s="10">
        <f>VLOOKUP($A237,'2023_24 vs 2024_25 Detail'!$A$9:$DP$409,82,FALSE)</f>
        <v>1049948.851218207</v>
      </c>
      <c r="I237" s="10">
        <f>VLOOKUP(A237,'2023_24 vs 2024_25 Detail'!A238:DO642,84,FALSE)+VLOOKUP(A237,'2023_24 vs 2024_25 Detail'!A238:DO642,85,FALSE)+VLOOKUP(A237,'2023_24 vs 2024_25 Detail'!A238:DO642,86,FALSE)+VLOOKUP(A237,'2023_24 vs 2024_25 Detail'!A238:DO642,87,FALSE)+VLOOKUP(A237,'2023_24 vs 2024_25 Detail'!A238:DO642,88,FALSE)+VLOOKUP(A237,'2023_24 vs 2024_25 Detail'!A238:DO642,89,FALSE)+VLOOKUP(A237,'2023_24 vs 2024_25 Detail'!A238:DO642,90,FALSE)+VLOOKUP(A237,'2023_24 vs 2024_25 Detail'!A238:DO642,91,FALSE)+VLOOKUP(A237,'2023_24 vs 2024_25 Detail'!A238:DO642,92,FALSE)+VLOOKUP(A237,'2023_24 vs 2024_25 Detail'!A238:DO642,93,FALSE)+VLOOKUP(A237,'2023_24 vs 2024_25 Detail'!A238:DO642,94,FALSE)+VLOOKUP(A237,'2023_24 vs 2024_25 Detail'!A238:DO642,95,FALSE)+VLOOKUP(A237,'2023_24 vs 2024_25 Detail'!A238:DO642,96,FALSE)+VLOOKUP(A237,'2023_24 vs 2024_25 Detail'!A238:DO642,97,FALSE)+VLOOKUP(A237,'2023_24 vs 2024_25 Detail'!A238:DO642,98,FALSE)+VLOOKUP(A237,'2023_24 vs 2024_25 Detail'!A238:DO642,99,FALSE)+VLOOKUP(A237,'2023_24 vs 2024_25 Detail'!A238:DO642,100,FALSE)+VLOOKUP(A237,'2023_24 vs 2024_25 Detail'!A238:DO642,101,FALSE)+VLOOKUP(A237,'2023_24 vs 2024_25 Detail'!A238:DO642,102,FALSE)+VLOOKUP(A237,'2023_24 vs 2024_25 Detail'!A238:DO642,103,FALSE)+VLOOKUP(A237,'2023_24 vs 2024_25 Detail'!A238:DO642,104,FALSE)+VLOOKUP(A237,'2023_24 vs 2024_25 Detail'!A238:DO642,105,FALSE)+VLOOKUP(A237,'2023_24 vs 2024_25 Detail'!A238:DO642,106,FALSE)+VLOOKUP(A237,'2023_24 vs 2024_25 Detail'!A238:DO642,107,FALSE)+VLOOKUP(A237,'2023_24 vs 2024_25 Detail'!A238:DO642,108,FALSE)+VLOOKUP(A237,'2023_24 vs 2024_25 Detail'!A238:DO642,109,FALSE)+VLOOKUP(A237,'2023_24 vs 2024_25 Detail'!A238:DO642,110,FALSE)+VLOOKUP(A237,'2023_24 vs 2024_25 Detail'!A238:DO642,111,FALSE)+VLOOKUP(A237,'2023_24 vs 2024_25 Detail'!A238:DO642,112,FALSE)+VLOOKUP(A237,'2023_24 vs 2024_25 Detail'!A238:DO642,113,FALSE)+VLOOKUP(A237,'2023_24 vs 2024_25 Detail'!A238:DO642,114,FALSE)+VLOOKUP(A237,'2023_24 vs 2024_25 Detail'!A238:DO642,115,FALSE)+VLOOKUP(A237,'2023_24 vs 2024_25 Detail'!A238:DO642,116,FALSE)+VLOOKUP(A237,'2023_24 vs 2024_25 Detail'!A238:DO642,117,FALSE)</f>
        <v>56896.391547726387</v>
      </c>
      <c r="J237" s="10">
        <f>VLOOKUP($A237,'2023_24 vs 2024_25 Detail'!$A$9:$DP$409,118,FALSE)</f>
        <v>0</v>
      </c>
      <c r="K237" s="10">
        <f>VLOOKUP($A237,'2023_24 vs 2024_25 Detail'!$A$9:$DP$409,119,FALSE)</f>
        <v>20657.922002507567</v>
      </c>
      <c r="L237" s="11">
        <f t="shared" si="7"/>
        <v>43051.313550234074</v>
      </c>
    </row>
    <row r="238" spans="1:12" x14ac:dyDescent="0.35">
      <c r="A238" s="2" t="s">
        <v>712</v>
      </c>
      <c r="B238" s="2" t="s">
        <v>713</v>
      </c>
      <c r="C238" s="2" t="s">
        <v>1367</v>
      </c>
      <c r="D238" s="10">
        <f>VLOOKUP(A238,'2023_24 vs 2024_25 Detail'!$A$9:$DP$409,5,FALSE)</f>
        <v>170</v>
      </c>
      <c r="E238" s="10">
        <f>VLOOKUP(A238,MSAG!$A$2:$D$401,4,FALSE)</f>
        <v>32540</v>
      </c>
      <c r="F238" s="10">
        <f>VLOOKUP($A238,'2023_24 vs 2024_25 Detail'!$A$9:$DP$409,43,FALSE)</f>
        <v>1076750.041721449</v>
      </c>
      <c r="G238" s="10">
        <f t="shared" si="6"/>
        <v>1109290.041721449</v>
      </c>
      <c r="H238" s="10">
        <f>VLOOKUP($A238,'2023_24 vs 2024_25 Detail'!$A$9:$DP$409,82,FALSE)</f>
        <v>1114046.6981585003</v>
      </c>
      <c r="I238" s="10">
        <f>VLOOKUP(A238,'2023_24 vs 2024_25 Detail'!A239:DO643,84,FALSE)+VLOOKUP(A238,'2023_24 vs 2024_25 Detail'!A239:DO643,85,FALSE)+VLOOKUP(A238,'2023_24 vs 2024_25 Detail'!A239:DO643,86,FALSE)+VLOOKUP(A238,'2023_24 vs 2024_25 Detail'!A239:DO643,87,FALSE)+VLOOKUP(A238,'2023_24 vs 2024_25 Detail'!A239:DO643,88,FALSE)+VLOOKUP(A238,'2023_24 vs 2024_25 Detail'!A239:DO643,89,FALSE)+VLOOKUP(A238,'2023_24 vs 2024_25 Detail'!A239:DO643,90,FALSE)+VLOOKUP(A238,'2023_24 vs 2024_25 Detail'!A239:DO643,91,FALSE)+VLOOKUP(A238,'2023_24 vs 2024_25 Detail'!A239:DO643,92,FALSE)+VLOOKUP(A238,'2023_24 vs 2024_25 Detail'!A239:DO643,93,FALSE)+VLOOKUP(A238,'2023_24 vs 2024_25 Detail'!A239:DO643,94,FALSE)+VLOOKUP(A238,'2023_24 vs 2024_25 Detail'!A239:DO643,95,FALSE)+VLOOKUP(A238,'2023_24 vs 2024_25 Detail'!A239:DO643,96,FALSE)+VLOOKUP(A238,'2023_24 vs 2024_25 Detail'!A239:DO643,97,FALSE)+VLOOKUP(A238,'2023_24 vs 2024_25 Detail'!A239:DO643,98,FALSE)+VLOOKUP(A238,'2023_24 vs 2024_25 Detail'!A239:DO643,99,FALSE)+VLOOKUP(A238,'2023_24 vs 2024_25 Detail'!A239:DO643,100,FALSE)+VLOOKUP(A238,'2023_24 vs 2024_25 Detail'!A239:DO643,101,FALSE)+VLOOKUP(A238,'2023_24 vs 2024_25 Detail'!A239:DO643,102,FALSE)+VLOOKUP(A238,'2023_24 vs 2024_25 Detail'!A239:DO643,103,FALSE)+VLOOKUP(A238,'2023_24 vs 2024_25 Detail'!A239:DO643,104,FALSE)+VLOOKUP(A238,'2023_24 vs 2024_25 Detail'!A239:DO643,105,FALSE)+VLOOKUP(A238,'2023_24 vs 2024_25 Detail'!A239:DO643,106,FALSE)+VLOOKUP(A238,'2023_24 vs 2024_25 Detail'!A239:DO643,107,FALSE)+VLOOKUP(A238,'2023_24 vs 2024_25 Detail'!A239:DO643,108,FALSE)+VLOOKUP(A238,'2023_24 vs 2024_25 Detail'!A239:DO643,109,FALSE)+VLOOKUP(A238,'2023_24 vs 2024_25 Detail'!A239:DO643,110,FALSE)+VLOOKUP(A238,'2023_24 vs 2024_25 Detail'!A239:DO643,111,FALSE)+VLOOKUP(A238,'2023_24 vs 2024_25 Detail'!A239:DO643,112,FALSE)+VLOOKUP(A238,'2023_24 vs 2024_25 Detail'!A239:DO643,113,FALSE)+VLOOKUP(A238,'2023_24 vs 2024_25 Detail'!A239:DO643,114,FALSE)+VLOOKUP(A238,'2023_24 vs 2024_25 Detail'!A239:DO643,115,FALSE)+VLOOKUP(A238,'2023_24 vs 2024_25 Detail'!A239:DO643,116,FALSE)+VLOOKUP(A238,'2023_24 vs 2024_25 Detail'!A239:DO643,117,FALSE)</f>
        <v>53914.955289940226</v>
      </c>
      <c r="J238" s="10">
        <f>VLOOKUP($A238,'2023_24 vs 2024_25 Detail'!$A$9:$DP$409,118,FALSE)</f>
        <v>0</v>
      </c>
      <c r="K238" s="10">
        <f>VLOOKUP($A238,'2023_24 vs 2024_25 Detail'!$A$9:$DP$409,119,FALSE)</f>
        <v>-16618.298852889056</v>
      </c>
      <c r="L238" s="11">
        <f t="shared" si="7"/>
        <v>4756.6564370512497</v>
      </c>
    </row>
    <row r="239" spans="1:12" x14ac:dyDescent="0.35">
      <c r="A239" s="2" t="s">
        <v>715</v>
      </c>
      <c r="B239" s="2" t="s">
        <v>716</v>
      </c>
      <c r="C239" s="2" t="s">
        <v>717</v>
      </c>
      <c r="D239" s="10">
        <f>VLOOKUP(A239,'2023_24 vs 2024_25 Detail'!$A$9:$DP$409,5,FALSE)</f>
        <v>236</v>
      </c>
      <c r="E239" s="10">
        <f>VLOOKUP(A239,MSAG!$A$2:$D$401,4,FALSE)</f>
        <v>44138</v>
      </c>
      <c r="F239" s="10">
        <f>VLOOKUP($A239,'2023_24 vs 2024_25 Detail'!$A$9:$DP$409,43,FALSE)</f>
        <v>1324510.5169943213</v>
      </c>
      <c r="G239" s="10">
        <f t="shared" si="6"/>
        <v>1368648.5169943213</v>
      </c>
      <c r="H239" s="10">
        <f>VLOOKUP($A239,'2023_24 vs 2024_25 Detail'!$A$9:$DP$409,82,FALSE)</f>
        <v>1406272.8707750051</v>
      </c>
      <c r="I239" s="10">
        <f>VLOOKUP(A239,'2023_24 vs 2024_25 Detail'!A240:DO644,84,FALSE)+VLOOKUP(A239,'2023_24 vs 2024_25 Detail'!A240:DO644,85,FALSE)+VLOOKUP(A239,'2023_24 vs 2024_25 Detail'!A240:DO644,86,FALSE)+VLOOKUP(A239,'2023_24 vs 2024_25 Detail'!A240:DO644,87,FALSE)+VLOOKUP(A239,'2023_24 vs 2024_25 Detail'!A240:DO644,88,FALSE)+VLOOKUP(A239,'2023_24 vs 2024_25 Detail'!A240:DO644,89,FALSE)+VLOOKUP(A239,'2023_24 vs 2024_25 Detail'!A240:DO644,90,FALSE)+VLOOKUP(A239,'2023_24 vs 2024_25 Detail'!A240:DO644,91,FALSE)+VLOOKUP(A239,'2023_24 vs 2024_25 Detail'!A240:DO644,92,FALSE)+VLOOKUP(A239,'2023_24 vs 2024_25 Detail'!A240:DO644,93,FALSE)+VLOOKUP(A239,'2023_24 vs 2024_25 Detail'!A240:DO644,94,FALSE)+VLOOKUP(A239,'2023_24 vs 2024_25 Detail'!A240:DO644,95,FALSE)+VLOOKUP(A239,'2023_24 vs 2024_25 Detail'!A240:DO644,96,FALSE)+VLOOKUP(A239,'2023_24 vs 2024_25 Detail'!A240:DO644,97,FALSE)+VLOOKUP(A239,'2023_24 vs 2024_25 Detail'!A240:DO644,98,FALSE)+VLOOKUP(A239,'2023_24 vs 2024_25 Detail'!A240:DO644,99,FALSE)+VLOOKUP(A239,'2023_24 vs 2024_25 Detail'!A240:DO644,100,FALSE)+VLOOKUP(A239,'2023_24 vs 2024_25 Detail'!A240:DO644,101,FALSE)+VLOOKUP(A239,'2023_24 vs 2024_25 Detail'!A240:DO644,102,FALSE)+VLOOKUP(A239,'2023_24 vs 2024_25 Detail'!A240:DO644,103,FALSE)+VLOOKUP(A239,'2023_24 vs 2024_25 Detail'!A240:DO644,104,FALSE)+VLOOKUP(A239,'2023_24 vs 2024_25 Detail'!A240:DO644,105,FALSE)+VLOOKUP(A239,'2023_24 vs 2024_25 Detail'!A240:DO644,106,FALSE)+VLOOKUP(A239,'2023_24 vs 2024_25 Detail'!A240:DO644,107,FALSE)+VLOOKUP(A239,'2023_24 vs 2024_25 Detail'!A240:DO644,108,FALSE)+VLOOKUP(A239,'2023_24 vs 2024_25 Detail'!A240:DO644,109,FALSE)+VLOOKUP(A239,'2023_24 vs 2024_25 Detail'!A240:DO644,110,FALSE)+VLOOKUP(A239,'2023_24 vs 2024_25 Detail'!A240:DO644,111,FALSE)+VLOOKUP(A239,'2023_24 vs 2024_25 Detail'!A240:DO644,112,FALSE)+VLOOKUP(A239,'2023_24 vs 2024_25 Detail'!A240:DO644,113,FALSE)+VLOOKUP(A239,'2023_24 vs 2024_25 Detail'!A240:DO644,114,FALSE)+VLOOKUP(A239,'2023_24 vs 2024_25 Detail'!A240:DO644,115,FALSE)+VLOOKUP(A239,'2023_24 vs 2024_25 Detail'!A240:DO644,116,FALSE)+VLOOKUP(A239,'2023_24 vs 2024_25 Detail'!A240:DO644,117,FALSE)</f>
        <v>73175.326625534319</v>
      </c>
      <c r="J239" s="10">
        <f>VLOOKUP($A239,'2023_24 vs 2024_25 Detail'!$A$9:$DP$409,118,FALSE)</f>
        <v>0</v>
      </c>
      <c r="K239" s="10">
        <f>VLOOKUP($A239,'2023_24 vs 2024_25 Detail'!$A$9:$DP$409,119,FALSE)</f>
        <v>8587.0271551494188</v>
      </c>
      <c r="L239" s="11">
        <f t="shared" si="7"/>
        <v>37624.353780683829</v>
      </c>
    </row>
    <row r="240" spans="1:12" x14ac:dyDescent="0.35">
      <c r="A240" s="2" t="s">
        <v>718</v>
      </c>
      <c r="B240" s="2" t="s">
        <v>719</v>
      </c>
      <c r="C240" s="2" t="s">
        <v>1469</v>
      </c>
      <c r="D240" s="10">
        <f>VLOOKUP(A240,'2023_24 vs 2024_25 Detail'!$A$9:$DP$409,5,FALSE)</f>
        <v>192</v>
      </c>
      <c r="E240" s="10">
        <f>VLOOKUP(A240,MSAG!$A$2:$D$401,4,FALSE)</f>
        <v>30374</v>
      </c>
      <c r="F240" s="10">
        <f>VLOOKUP($A240,'2023_24 vs 2024_25 Detail'!$A$9:$DP$409,43,FALSE)</f>
        <v>863125.69380175706</v>
      </c>
      <c r="G240" s="10">
        <f t="shared" si="6"/>
        <v>893499.69380175706</v>
      </c>
      <c r="H240" s="10">
        <f>VLOOKUP($A240,'2023_24 vs 2024_25 Detail'!$A$9:$DP$409,82,FALSE)</f>
        <v>932189.80811085284</v>
      </c>
      <c r="I240" s="10">
        <f>VLOOKUP(A240,'2023_24 vs 2024_25 Detail'!A241:DO645,84,FALSE)+VLOOKUP(A240,'2023_24 vs 2024_25 Detail'!A241:DO645,85,FALSE)+VLOOKUP(A240,'2023_24 vs 2024_25 Detail'!A241:DO645,86,FALSE)+VLOOKUP(A240,'2023_24 vs 2024_25 Detail'!A241:DO645,87,FALSE)+VLOOKUP(A240,'2023_24 vs 2024_25 Detail'!A241:DO645,88,FALSE)+VLOOKUP(A240,'2023_24 vs 2024_25 Detail'!A241:DO645,89,FALSE)+VLOOKUP(A240,'2023_24 vs 2024_25 Detail'!A241:DO645,90,FALSE)+VLOOKUP(A240,'2023_24 vs 2024_25 Detail'!A241:DO645,91,FALSE)+VLOOKUP(A240,'2023_24 vs 2024_25 Detail'!A241:DO645,92,FALSE)+VLOOKUP(A240,'2023_24 vs 2024_25 Detail'!A241:DO645,93,FALSE)+VLOOKUP(A240,'2023_24 vs 2024_25 Detail'!A241:DO645,94,FALSE)+VLOOKUP(A240,'2023_24 vs 2024_25 Detail'!A241:DO645,95,FALSE)+VLOOKUP(A240,'2023_24 vs 2024_25 Detail'!A241:DO645,96,FALSE)+VLOOKUP(A240,'2023_24 vs 2024_25 Detail'!A241:DO645,97,FALSE)+VLOOKUP(A240,'2023_24 vs 2024_25 Detail'!A241:DO645,98,FALSE)+VLOOKUP(A240,'2023_24 vs 2024_25 Detail'!A241:DO645,99,FALSE)+VLOOKUP(A240,'2023_24 vs 2024_25 Detail'!A241:DO645,100,FALSE)+VLOOKUP(A240,'2023_24 vs 2024_25 Detail'!A241:DO645,101,FALSE)+VLOOKUP(A240,'2023_24 vs 2024_25 Detail'!A241:DO645,102,FALSE)+VLOOKUP(A240,'2023_24 vs 2024_25 Detail'!A241:DO645,103,FALSE)+VLOOKUP(A240,'2023_24 vs 2024_25 Detail'!A241:DO645,104,FALSE)+VLOOKUP(A240,'2023_24 vs 2024_25 Detail'!A241:DO645,105,FALSE)+VLOOKUP(A240,'2023_24 vs 2024_25 Detail'!A241:DO645,106,FALSE)+VLOOKUP(A240,'2023_24 vs 2024_25 Detail'!A241:DO645,107,FALSE)+VLOOKUP(A240,'2023_24 vs 2024_25 Detail'!A241:DO645,108,FALSE)+VLOOKUP(A240,'2023_24 vs 2024_25 Detail'!A241:DO645,109,FALSE)+VLOOKUP(A240,'2023_24 vs 2024_25 Detail'!A241:DO645,110,FALSE)+VLOOKUP(A240,'2023_24 vs 2024_25 Detail'!A241:DO645,111,FALSE)+VLOOKUP(A240,'2023_24 vs 2024_25 Detail'!A241:DO645,112,FALSE)+VLOOKUP(A240,'2023_24 vs 2024_25 Detail'!A241:DO645,113,FALSE)+VLOOKUP(A240,'2023_24 vs 2024_25 Detail'!A241:DO645,114,FALSE)+VLOOKUP(A240,'2023_24 vs 2024_25 Detail'!A241:DO645,115,FALSE)+VLOOKUP(A240,'2023_24 vs 2024_25 Detail'!A241:DO645,116,FALSE)+VLOOKUP(A240,'2023_24 vs 2024_25 Detail'!A241:DO645,117,FALSE)</f>
        <v>51376.539656237954</v>
      </c>
      <c r="J240" s="10">
        <f>VLOOKUP($A240,'2023_24 vs 2024_25 Detail'!$A$9:$DP$409,118,FALSE)</f>
        <v>0</v>
      </c>
      <c r="K240" s="10">
        <f>VLOOKUP($A240,'2023_24 vs 2024_25 Detail'!$A$9:$DP$409,119,FALSE)</f>
        <v>17687.574652857795</v>
      </c>
      <c r="L240" s="11">
        <f t="shared" si="7"/>
        <v>38690.114309095778</v>
      </c>
    </row>
    <row r="241" spans="1:12" x14ac:dyDescent="0.35">
      <c r="A241" s="2" t="s">
        <v>721</v>
      </c>
      <c r="B241" s="2" t="s">
        <v>722</v>
      </c>
      <c r="C241" s="2" t="s">
        <v>723</v>
      </c>
      <c r="D241" s="10">
        <f>VLOOKUP(A241,'2023_24 vs 2024_25 Detail'!$A$9:$DP$409,5,FALSE)</f>
        <v>146</v>
      </c>
      <c r="E241" s="10">
        <f>VLOOKUP(A241,MSAG!$A$2:$D$401,4,FALSE)</f>
        <v>24588</v>
      </c>
      <c r="F241" s="10">
        <f>VLOOKUP($A241,'2023_24 vs 2024_25 Detail'!$A$9:$DP$409,43,FALSE)</f>
        <v>698837.99025498948</v>
      </c>
      <c r="G241" s="10">
        <f t="shared" si="6"/>
        <v>723425.99025498948</v>
      </c>
      <c r="H241" s="10">
        <f>VLOOKUP($A241,'2023_24 vs 2024_25 Detail'!$A$9:$DP$409,82,FALSE)</f>
        <v>766951.6766753149</v>
      </c>
      <c r="I241" s="10">
        <f>VLOOKUP(A241,'2023_24 vs 2024_25 Detail'!A242:DO646,84,FALSE)+VLOOKUP(A241,'2023_24 vs 2024_25 Detail'!A242:DO646,85,FALSE)+VLOOKUP(A241,'2023_24 vs 2024_25 Detail'!A242:DO646,86,FALSE)+VLOOKUP(A241,'2023_24 vs 2024_25 Detail'!A242:DO646,87,FALSE)+VLOOKUP(A241,'2023_24 vs 2024_25 Detail'!A242:DO646,88,FALSE)+VLOOKUP(A241,'2023_24 vs 2024_25 Detail'!A242:DO646,89,FALSE)+VLOOKUP(A241,'2023_24 vs 2024_25 Detail'!A242:DO646,90,FALSE)+VLOOKUP(A241,'2023_24 vs 2024_25 Detail'!A242:DO646,91,FALSE)+VLOOKUP(A241,'2023_24 vs 2024_25 Detail'!A242:DO646,92,FALSE)+VLOOKUP(A241,'2023_24 vs 2024_25 Detail'!A242:DO646,93,FALSE)+VLOOKUP(A241,'2023_24 vs 2024_25 Detail'!A242:DO646,94,FALSE)+VLOOKUP(A241,'2023_24 vs 2024_25 Detail'!A242:DO646,95,FALSE)+VLOOKUP(A241,'2023_24 vs 2024_25 Detail'!A242:DO646,96,FALSE)+VLOOKUP(A241,'2023_24 vs 2024_25 Detail'!A242:DO646,97,FALSE)+VLOOKUP(A241,'2023_24 vs 2024_25 Detail'!A242:DO646,98,FALSE)+VLOOKUP(A241,'2023_24 vs 2024_25 Detail'!A242:DO646,99,FALSE)+VLOOKUP(A241,'2023_24 vs 2024_25 Detail'!A242:DO646,100,FALSE)+VLOOKUP(A241,'2023_24 vs 2024_25 Detail'!A242:DO646,101,FALSE)+VLOOKUP(A241,'2023_24 vs 2024_25 Detail'!A242:DO646,102,FALSE)+VLOOKUP(A241,'2023_24 vs 2024_25 Detail'!A242:DO646,103,FALSE)+VLOOKUP(A241,'2023_24 vs 2024_25 Detail'!A242:DO646,104,FALSE)+VLOOKUP(A241,'2023_24 vs 2024_25 Detail'!A242:DO646,105,FALSE)+VLOOKUP(A241,'2023_24 vs 2024_25 Detail'!A242:DO646,106,FALSE)+VLOOKUP(A241,'2023_24 vs 2024_25 Detail'!A242:DO646,107,FALSE)+VLOOKUP(A241,'2023_24 vs 2024_25 Detail'!A242:DO646,108,FALSE)+VLOOKUP(A241,'2023_24 vs 2024_25 Detail'!A242:DO646,109,FALSE)+VLOOKUP(A241,'2023_24 vs 2024_25 Detail'!A242:DO646,110,FALSE)+VLOOKUP(A241,'2023_24 vs 2024_25 Detail'!A242:DO646,111,FALSE)+VLOOKUP(A241,'2023_24 vs 2024_25 Detail'!A242:DO646,112,FALSE)+VLOOKUP(A241,'2023_24 vs 2024_25 Detail'!A242:DO646,113,FALSE)+VLOOKUP(A241,'2023_24 vs 2024_25 Detail'!A242:DO646,114,FALSE)+VLOOKUP(A241,'2023_24 vs 2024_25 Detail'!A242:DO646,115,FALSE)+VLOOKUP(A241,'2023_24 vs 2024_25 Detail'!A242:DO646,116,FALSE)+VLOOKUP(A241,'2023_24 vs 2024_25 Detail'!A242:DO646,117,FALSE)</f>
        <v>41407.664461935361</v>
      </c>
      <c r="J241" s="10">
        <f>VLOOKUP($A241,'2023_24 vs 2024_25 Detail'!$A$9:$DP$409,118,FALSE)</f>
        <v>0</v>
      </c>
      <c r="K241" s="10">
        <f>VLOOKUP($A241,'2023_24 vs 2024_25 Detail'!$A$9:$DP$409,119,FALSE)</f>
        <v>26706.021958390043</v>
      </c>
      <c r="L241" s="11">
        <f t="shared" si="7"/>
        <v>43525.686420325423</v>
      </c>
    </row>
    <row r="242" spans="1:12" x14ac:dyDescent="0.35">
      <c r="A242" s="2" t="s">
        <v>724</v>
      </c>
      <c r="B242" s="2" t="s">
        <v>725</v>
      </c>
      <c r="C242" s="2" t="s">
        <v>726</v>
      </c>
      <c r="D242" s="10">
        <f>VLOOKUP(A242,'2023_24 vs 2024_25 Detail'!$A$9:$DP$409,5,FALSE)</f>
        <v>180</v>
      </c>
      <c r="E242" s="10">
        <f>VLOOKUP(A242,MSAG!$A$2:$D$401,4,FALSE)</f>
        <v>28010</v>
      </c>
      <c r="F242" s="10">
        <f>VLOOKUP($A242,'2023_24 vs 2024_25 Detail'!$A$9:$DP$409,43,FALSE)</f>
        <v>828986.16524456197</v>
      </c>
      <c r="G242" s="10">
        <f t="shared" si="6"/>
        <v>856996.16524456197</v>
      </c>
      <c r="H242" s="10">
        <f>VLOOKUP($A242,'2023_24 vs 2024_25 Detail'!$A$9:$DP$409,82,FALSE)</f>
        <v>885450.129878612</v>
      </c>
      <c r="I242" s="10">
        <f>VLOOKUP(A242,'2023_24 vs 2024_25 Detail'!A243:DO647,84,FALSE)+VLOOKUP(A242,'2023_24 vs 2024_25 Detail'!A243:DO647,85,FALSE)+VLOOKUP(A242,'2023_24 vs 2024_25 Detail'!A243:DO647,86,FALSE)+VLOOKUP(A242,'2023_24 vs 2024_25 Detail'!A243:DO647,87,FALSE)+VLOOKUP(A242,'2023_24 vs 2024_25 Detail'!A243:DO647,88,FALSE)+VLOOKUP(A242,'2023_24 vs 2024_25 Detail'!A243:DO647,89,FALSE)+VLOOKUP(A242,'2023_24 vs 2024_25 Detail'!A243:DO647,90,FALSE)+VLOOKUP(A242,'2023_24 vs 2024_25 Detail'!A243:DO647,91,FALSE)+VLOOKUP(A242,'2023_24 vs 2024_25 Detail'!A243:DO647,92,FALSE)+VLOOKUP(A242,'2023_24 vs 2024_25 Detail'!A243:DO647,93,FALSE)+VLOOKUP(A242,'2023_24 vs 2024_25 Detail'!A243:DO647,94,FALSE)+VLOOKUP(A242,'2023_24 vs 2024_25 Detail'!A243:DO647,95,FALSE)+VLOOKUP(A242,'2023_24 vs 2024_25 Detail'!A243:DO647,96,FALSE)+VLOOKUP(A242,'2023_24 vs 2024_25 Detail'!A243:DO647,97,FALSE)+VLOOKUP(A242,'2023_24 vs 2024_25 Detail'!A243:DO647,98,FALSE)+VLOOKUP(A242,'2023_24 vs 2024_25 Detail'!A243:DO647,99,FALSE)+VLOOKUP(A242,'2023_24 vs 2024_25 Detail'!A243:DO647,100,FALSE)+VLOOKUP(A242,'2023_24 vs 2024_25 Detail'!A243:DO647,101,FALSE)+VLOOKUP(A242,'2023_24 vs 2024_25 Detail'!A243:DO647,102,FALSE)+VLOOKUP(A242,'2023_24 vs 2024_25 Detail'!A243:DO647,103,FALSE)+VLOOKUP(A242,'2023_24 vs 2024_25 Detail'!A243:DO647,104,FALSE)+VLOOKUP(A242,'2023_24 vs 2024_25 Detail'!A243:DO647,105,FALSE)+VLOOKUP(A242,'2023_24 vs 2024_25 Detail'!A243:DO647,106,FALSE)+VLOOKUP(A242,'2023_24 vs 2024_25 Detail'!A243:DO647,107,FALSE)+VLOOKUP(A242,'2023_24 vs 2024_25 Detail'!A243:DO647,108,FALSE)+VLOOKUP(A242,'2023_24 vs 2024_25 Detail'!A243:DO647,109,FALSE)+VLOOKUP(A242,'2023_24 vs 2024_25 Detail'!A243:DO647,110,FALSE)+VLOOKUP(A242,'2023_24 vs 2024_25 Detail'!A243:DO647,111,FALSE)+VLOOKUP(A242,'2023_24 vs 2024_25 Detail'!A243:DO647,112,FALSE)+VLOOKUP(A242,'2023_24 vs 2024_25 Detail'!A243:DO647,113,FALSE)+VLOOKUP(A242,'2023_24 vs 2024_25 Detail'!A243:DO647,114,FALSE)+VLOOKUP(A242,'2023_24 vs 2024_25 Detail'!A243:DO647,115,FALSE)+VLOOKUP(A242,'2023_24 vs 2024_25 Detail'!A243:DO647,116,FALSE)+VLOOKUP(A242,'2023_24 vs 2024_25 Detail'!A243:DO647,117,FALSE)</f>
        <v>47832.109482844724</v>
      </c>
      <c r="J242" s="10">
        <f>VLOOKUP($A242,'2023_24 vs 2024_25 Detail'!$A$9:$DP$409,118,FALSE)</f>
        <v>0</v>
      </c>
      <c r="K242" s="10">
        <f>VLOOKUP($A242,'2023_24 vs 2024_25 Detail'!$A$9:$DP$409,119,FALSE)</f>
        <v>8631.85515120536</v>
      </c>
      <c r="L242" s="11">
        <f t="shared" si="7"/>
        <v>28453.964634050033</v>
      </c>
    </row>
    <row r="243" spans="1:12" x14ac:dyDescent="0.35">
      <c r="A243" s="2" t="s">
        <v>727</v>
      </c>
      <c r="B243" s="2" t="s">
        <v>728</v>
      </c>
      <c r="C243" s="2" t="s">
        <v>1368</v>
      </c>
      <c r="D243" s="10">
        <f>VLOOKUP(A243,'2023_24 vs 2024_25 Detail'!$A$9:$DP$409,5,FALSE)</f>
        <v>194</v>
      </c>
      <c r="E243" s="10">
        <f>VLOOKUP(A243,MSAG!$A$2:$D$401,4,FALSE)</f>
        <v>30716</v>
      </c>
      <c r="F243" s="10">
        <f>VLOOKUP($A243,'2023_24 vs 2024_25 Detail'!$A$9:$DP$409,43,FALSE)</f>
        <v>905842.44148319843</v>
      </c>
      <c r="G243" s="10">
        <f t="shared" si="6"/>
        <v>936558.44148319843</v>
      </c>
      <c r="H243" s="10">
        <f>VLOOKUP($A243,'2023_24 vs 2024_25 Detail'!$A$9:$DP$409,82,FALSE)</f>
        <v>963388.10009211942</v>
      </c>
      <c r="I243" s="10">
        <f>VLOOKUP(A243,'2023_24 vs 2024_25 Detail'!A244:DO648,84,FALSE)+VLOOKUP(A243,'2023_24 vs 2024_25 Detail'!A244:DO648,85,FALSE)+VLOOKUP(A243,'2023_24 vs 2024_25 Detail'!A244:DO648,86,FALSE)+VLOOKUP(A243,'2023_24 vs 2024_25 Detail'!A244:DO648,87,FALSE)+VLOOKUP(A243,'2023_24 vs 2024_25 Detail'!A244:DO648,88,FALSE)+VLOOKUP(A243,'2023_24 vs 2024_25 Detail'!A244:DO648,89,FALSE)+VLOOKUP(A243,'2023_24 vs 2024_25 Detail'!A244:DO648,90,FALSE)+VLOOKUP(A243,'2023_24 vs 2024_25 Detail'!A244:DO648,91,FALSE)+VLOOKUP(A243,'2023_24 vs 2024_25 Detail'!A244:DO648,92,FALSE)+VLOOKUP(A243,'2023_24 vs 2024_25 Detail'!A244:DO648,93,FALSE)+VLOOKUP(A243,'2023_24 vs 2024_25 Detail'!A244:DO648,94,FALSE)+VLOOKUP(A243,'2023_24 vs 2024_25 Detail'!A244:DO648,95,FALSE)+VLOOKUP(A243,'2023_24 vs 2024_25 Detail'!A244:DO648,96,FALSE)+VLOOKUP(A243,'2023_24 vs 2024_25 Detail'!A244:DO648,97,FALSE)+VLOOKUP(A243,'2023_24 vs 2024_25 Detail'!A244:DO648,98,FALSE)+VLOOKUP(A243,'2023_24 vs 2024_25 Detail'!A244:DO648,99,FALSE)+VLOOKUP(A243,'2023_24 vs 2024_25 Detail'!A244:DO648,100,FALSE)+VLOOKUP(A243,'2023_24 vs 2024_25 Detail'!A244:DO648,101,FALSE)+VLOOKUP(A243,'2023_24 vs 2024_25 Detail'!A244:DO648,102,FALSE)+VLOOKUP(A243,'2023_24 vs 2024_25 Detail'!A244:DO648,103,FALSE)+VLOOKUP(A243,'2023_24 vs 2024_25 Detail'!A244:DO648,104,FALSE)+VLOOKUP(A243,'2023_24 vs 2024_25 Detail'!A244:DO648,105,FALSE)+VLOOKUP(A243,'2023_24 vs 2024_25 Detail'!A244:DO648,106,FALSE)+VLOOKUP(A243,'2023_24 vs 2024_25 Detail'!A244:DO648,107,FALSE)+VLOOKUP(A243,'2023_24 vs 2024_25 Detail'!A244:DO648,108,FALSE)+VLOOKUP(A243,'2023_24 vs 2024_25 Detail'!A244:DO648,109,FALSE)+VLOOKUP(A243,'2023_24 vs 2024_25 Detail'!A244:DO648,110,FALSE)+VLOOKUP(A243,'2023_24 vs 2024_25 Detail'!A244:DO648,111,FALSE)+VLOOKUP(A243,'2023_24 vs 2024_25 Detail'!A244:DO648,112,FALSE)+VLOOKUP(A243,'2023_24 vs 2024_25 Detail'!A244:DO648,113,FALSE)+VLOOKUP(A243,'2023_24 vs 2024_25 Detail'!A244:DO648,114,FALSE)+VLOOKUP(A243,'2023_24 vs 2024_25 Detail'!A244:DO648,115,FALSE)+VLOOKUP(A243,'2023_24 vs 2024_25 Detail'!A244:DO648,116,FALSE)+VLOOKUP(A243,'2023_24 vs 2024_25 Detail'!A244:DO648,117,FALSE)</f>
        <v>52219.66511124825</v>
      </c>
      <c r="J243" s="10">
        <f>VLOOKUP($A243,'2023_24 vs 2024_25 Detail'!$A$9:$DP$409,118,FALSE)</f>
        <v>0</v>
      </c>
      <c r="K243" s="10">
        <f>VLOOKUP($A243,'2023_24 vs 2024_25 Detail'!$A$9:$DP$409,119,FALSE)</f>
        <v>5325.9934976729073</v>
      </c>
      <c r="L243" s="11">
        <f t="shared" si="7"/>
        <v>26829.658608920989</v>
      </c>
    </row>
    <row r="244" spans="1:12" x14ac:dyDescent="0.35">
      <c r="A244" s="2" t="s">
        <v>730</v>
      </c>
      <c r="B244" s="2" t="s">
        <v>731</v>
      </c>
      <c r="C244" s="2" t="s">
        <v>1369</v>
      </c>
      <c r="D244" s="10">
        <f>VLOOKUP(A244,'2023_24 vs 2024_25 Detail'!$A$9:$DP$409,5,FALSE)</f>
        <v>106</v>
      </c>
      <c r="E244" s="10">
        <f>VLOOKUP(A244,MSAG!$A$2:$D$401,4,FALSE)</f>
        <v>18476</v>
      </c>
      <c r="F244" s="10">
        <f>VLOOKUP($A244,'2023_24 vs 2024_25 Detail'!$A$9:$DP$409,43,FALSE)</f>
        <v>562869.38908837922</v>
      </c>
      <c r="G244" s="10">
        <f t="shared" si="6"/>
        <v>581345.38908837922</v>
      </c>
      <c r="H244" s="10">
        <f>VLOOKUP($A244,'2023_24 vs 2024_25 Detail'!$A$9:$DP$409,82,FALSE)</f>
        <v>595446.82516184112</v>
      </c>
      <c r="I244" s="10">
        <f>VLOOKUP(A244,'2023_24 vs 2024_25 Detail'!A245:DO649,84,FALSE)+VLOOKUP(A244,'2023_24 vs 2024_25 Detail'!A245:DO649,85,FALSE)+VLOOKUP(A244,'2023_24 vs 2024_25 Detail'!A245:DO649,86,FALSE)+VLOOKUP(A244,'2023_24 vs 2024_25 Detail'!A245:DO649,87,FALSE)+VLOOKUP(A244,'2023_24 vs 2024_25 Detail'!A245:DO649,88,FALSE)+VLOOKUP(A244,'2023_24 vs 2024_25 Detail'!A245:DO649,89,FALSE)+VLOOKUP(A244,'2023_24 vs 2024_25 Detail'!A245:DO649,90,FALSE)+VLOOKUP(A244,'2023_24 vs 2024_25 Detail'!A245:DO649,91,FALSE)+VLOOKUP(A244,'2023_24 vs 2024_25 Detail'!A245:DO649,92,FALSE)+VLOOKUP(A244,'2023_24 vs 2024_25 Detail'!A245:DO649,93,FALSE)+VLOOKUP(A244,'2023_24 vs 2024_25 Detail'!A245:DO649,94,FALSE)+VLOOKUP(A244,'2023_24 vs 2024_25 Detail'!A245:DO649,95,FALSE)+VLOOKUP(A244,'2023_24 vs 2024_25 Detail'!A245:DO649,96,FALSE)+VLOOKUP(A244,'2023_24 vs 2024_25 Detail'!A245:DO649,97,FALSE)+VLOOKUP(A244,'2023_24 vs 2024_25 Detail'!A245:DO649,98,FALSE)+VLOOKUP(A244,'2023_24 vs 2024_25 Detail'!A245:DO649,99,FALSE)+VLOOKUP(A244,'2023_24 vs 2024_25 Detail'!A245:DO649,100,FALSE)+VLOOKUP(A244,'2023_24 vs 2024_25 Detail'!A245:DO649,101,FALSE)+VLOOKUP(A244,'2023_24 vs 2024_25 Detail'!A245:DO649,102,FALSE)+VLOOKUP(A244,'2023_24 vs 2024_25 Detail'!A245:DO649,103,FALSE)+VLOOKUP(A244,'2023_24 vs 2024_25 Detail'!A245:DO649,104,FALSE)+VLOOKUP(A244,'2023_24 vs 2024_25 Detail'!A245:DO649,105,FALSE)+VLOOKUP(A244,'2023_24 vs 2024_25 Detail'!A245:DO649,106,FALSE)+VLOOKUP(A244,'2023_24 vs 2024_25 Detail'!A245:DO649,107,FALSE)+VLOOKUP(A244,'2023_24 vs 2024_25 Detail'!A245:DO649,108,FALSE)+VLOOKUP(A244,'2023_24 vs 2024_25 Detail'!A245:DO649,109,FALSE)+VLOOKUP(A244,'2023_24 vs 2024_25 Detail'!A245:DO649,110,FALSE)+VLOOKUP(A244,'2023_24 vs 2024_25 Detail'!A245:DO649,111,FALSE)+VLOOKUP(A244,'2023_24 vs 2024_25 Detail'!A245:DO649,112,FALSE)+VLOOKUP(A244,'2023_24 vs 2024_25 Detail'!A245:DO649,113,FALSE)+VLOOKUP(A244,'2023_24 vs 2024_25 Detail'!A245:DO649,114,FALSE)+VLOOKUP(A244,'2023_24 vs 2024_25 Detail'!A245:DO649,115,FALSE)+VLOOKUP(A244,'2023_24 vs 2024_25 Detail'!A245:DO649,116,FALSE)+VLOOKUP(A244,'2023_24 vs 2024_25 Detail'!A245:DO649,117,FALSE)</f>
        <v>31035.351678963736</v>
      </c>
      <c r="J244" s="10">
        <f>VLOOKUP($A244,'2023_24 vs 2024_25 Detail'!$A$9:$DP$409,118,FALSE)</f>
        <v>0</v>
      </c>
      <c r="K244" s="10">
        <f>VLOOKUP($A244,'2023_24 vs 2024_25 Detail'!$A$9:$DP$409,119,FALSE)</f>
        <v>1542.0843944981893</v>
      </c>
      <c r="L244" s="11">
        <f t="shared" si="7"/>
        <v>14101.436073461897</v>
      </c>
    </row>
    <row r="245" spans="1:12" x14ac:dyDescent="0.35">
      <c r="A245" s="2" t="s">
        <v>733</v>
      </c>
      <c r="B245" s="2" t="s">
        <v>734</v>
      </c>
      <c r="C245" s="2" t="s">
        <v>1370</v>
      </c>
      <c r="D245" s="10">
        <f>VLOOKUP(A245,'2023_24 vs 2024_25 Detail'!$A$9:$DP$409,5,FALSE)</f>
        <v>138</v>
      </c>
      <c r="E245" s="10">
        <f>VLOOKUP(A245,MSAG!$A$2:$D$401,4,FALSE)</f>
        <v>24572</v>
      </c>
      <c r="F245" s="10">
        <f>VLOOKUP($A245,'2023_24 vs 2024_25 Detail'!$A$9:$DP$409,43,FALSE)</f>
        <v>694466.66351767024</v>
      </c>
      <c r="G245" s="10">
        <f t="shared" si="6"/>
        <v>719038.66351767024</v>
      </c>
      <c r="H245" s="10">
        <f>VLOOKUP($A245,'2023_24 vs 2024_25 Detail'!$A$9:$DP$409,82,FALSE)</f>
        <v>742629.08242367918</v>
      </c>
      <c r="I245" s="10">
        <f>VLOOKUP(A245,'2023_24 vs 2024_25 Detail'!A246:DO650,84,FALSE)+VLOOKUP(A245,'2023_24 vs 2024_25 Detail'!A246:DO650,85,FALSE)+VLOOKUP(A245,'2023_24 vs 2024_25 Detail'!A246:DO650,86,FALSE)+VLOOKUP(A245,'2023_24 vs 2024_25 Detail'!A246:DO650,87,FALSE)+VLOOKUP(A245,'2023_24 vs 2024_25 Detail'!A246:DO650,88,FALSE)+VLOOKUP(A245,'2023_24 vs 2024_25 Detail'!A246:DO650,89,FALSE)+VLOOKUP(A245,'2023_24 vs 2024_25 Detail'!A246:DO650,90,FALSE)+VLOOKUP(A245,'2023_24 vs 2024_25 Detail'!A246:DO650,91,FALSE)+VLOOKUP(A245,'2023_24 vs 2024_25 Detail'!A246:DO650,92,FALSE)+VLOOKUP(A245,'2023_24 vs 2024_25 Detail'!A246:DO650,93,FALSE)+VLOOKUP(A245,'2023_24 vs 2024_25 Detail'!A246:DO650,94,FALSE)+VLOOKUP(A245,'2023_24 vs 2024_25 Detail'!A246:DO650,95,FALSE)+VLOOKUP(A245,'2023_24 vs 2024_25 Detail'!A246:DO650,96,FALSE)+VLOOKUP(A245,'2023_24 vs 2024_25 Detail'!A246:DO650,97,FALSE)+VLOOKUP(A245,'2023_24 vs 2024_25 Detail'!A246:DO650,98,FALSE)+VLOOKUP(A245,'2023_24 vs 2024_25 Detail'!A246:DO650,99,FALSE)+VLOOKUP(A245,'2023_24 vs 2024_25 Detail'!A246:DO650,100,FALSE)+VLOOKUP(A245,'2023_24 vs 2024_25 Detail'!A246:DO650,101,FALSE)+VLOOKUP(A245,'2023_24 vs 2024_25 Detail'!A246:DO650,102,FALSE)+VLOOKUP(A245,'2023_24 vs 2024_25 Detail'!A246:DO650,103,FALSE)+VLOOKUP(A245,'2023_24 vs 2024_25 Detail'!A246:DO650,104,FALSE)+VLOOKUP(A245,'2023_24 vs 2024_25 Detail'!A246:DO650,105,FALSE)+VLOOKUP(A245,'2023_24 vs 2024_25 Detail'!A246:DO650,106,FALSE)+VLOOKUP(A245,'2023_24 vs 2024_25 Detail'!A246:DO650,107,FALSE)+VLOOKUP(A245,'2023_24 vs 2024_25 Detail'!A246:DO650,108,FALSE)+VLOOKUP(A245,'2023_24 vs 2024_25 Detail'!A246:DO650,109,FALSE)+VLOOKUP(A245,'2023_24 vs 2024_25 Detail'!A246:DO650,110,FALSE)+VLOOKUP(A245,'2023_24 vs 2024_25 Detail'!A246:DO650,111,FALSE)+VLOOKUP(A245,'2023_24 vs 2024_25 Detail'!A246:DO650,112,FALSE)+VLOOKUP(A245,'2023_24 vs 2024_25 Detail'!A246:DO650,113,FALSE)+VLOOKUP(A245,'2023_24 vs 2024_25 Detail'!A246:DO650,114,FALSE)+VLOOKUP(A245,'2023_24 vs 2024_25 Detail'!A246:DO650,115,FALSE)+VLOOKUP(A245,'2023_24 vs 2024_25 Detail'!A246:DO650,116,FALSE)+VLOOKUP(A245,'2023_24 vs 2024_25 Detail'!A246:DO650,117,FALSE)</f>
        <v>40500.73230164811</v>
      </c>
      <c r="J245" s="10">
        <f>VLOOKUP($A245,'2023_24 vs 2024_25 Detail'!$A$9:$DP$409,118,FALSE)</f>
        <v>0</v>
      </c>
      <c r="K245" s="10">
        <f>VLOOKUP($A245,'2023_24 vs 2024_25 Detail'!$A$9:$DP$409,119,FALSE)</f>
        <v>7661.6866043608434</v>
      </c>
      <c r="L245" s="11">
        <f t="shared" si="7"/>
        <v>23590.418906008941</v>
      </c>
    </row>
    <row r="246" spans="1:12" x14ac:dyDescent="0.35">
      <c r="A246" s="2" t="s">
        <v>736</v>
      </c>
      <c r="B246" s="2" t="s">
        <v>737</v>
      </c>
      <c r="C246" s="2" t="s">
        <v>1371</v>
      </c>
      <c r="D246" s="10">
        <f>VLOOKUP(A246,'2023_24 vs 2024_25 Detail'!$A$9:$DP$409,5,FALSE)</f>
        <v>144</v>
      </c>
      <c r="E246" s="10">
        <f>VLOOKUP(A246,MSAG!$A$2:$D$401,4,FALSE)</f>
        <v>23726</v>
      </c>
      <c r="F246" s="10">
        <f>VLOOKUP($A246,'2023_24 vs 2024_25 Detail'!$A$9:$DP$409,43,FALSE)</f>
        <v>714747.83560812357</v>
      </c>
      <c r="G246" s="10">
        <f t="shared" si="6"/>
        <v>738473.83560812357</v>
      </c>
      <c r="H246" s="10">
        <f>VLOOKUP($A246,'2023_24 vs 2024_25 Detail'!$A$9:$DP$409,82,FALSE)</f>
        <v>762446.59236671904</v>
      </c>
      <c r="I246" s="10">
        <f>VLOOKUP(A246,'2023_24 vs 2024_25 Detail'!A247:DO651,84,FALSE)+VLOOKUP(A246,'2023_24 vs 2024_25 Detail'!A247:DO651,85,FALSE)+VLOOKUP(A246,'2023_24 vs 2024_25 Detail'!A247:DO651,86,FALSE)+VLOOKUP(A246,'2023_24 vs 2024_25 Detail'!A247:DO651,87,FALSE)+VLOOKUP(A246,'2023_24 vs 2024_25 Detail'!A247:DO651,88,FALSE)+VLOOKUP(A246,'2023_24 vs 2024_25 Detail'!A247:DO651,89,FALSE)+VLOOKUP(A246,'2023_24 vs 2024_25 Detail'!A247:DO651,90,FALSE)+VLOOKUP(A246,'2023_24 vs 2024_25 Detail'!A247:DO651,91,FALSE)+VLOOKUP(A246,'2023_24 vs 2024_25 Detail'!A247:DO651,92,FALSE)+VLOOKUP(A246,'2023_24 vs 2024_25 Detail'!A247:DO651,93,FALSE)+VLOOKUP(A246,'2023_24 vs 2024_25 Detail'!A247:DO651,94,FALSE)+VLOOKUP(A246,'2023_24 vs 2024_25 Detail'!A247:DO651,95,FALSE)+VLOOKUP(A246,'2023_24 vs 2024_25 Detail'!A247:DO651,96,FALSE)+VLOOKUP(A246,'2023_24 vs 2024_25 Detail'!A247:DO651,97,FALSE)+VLOOKUP(A246,'2023_24 vs 2024_25 Detail'!A247:DO651,98,FALSE)+VLOOKUP(A246,'2023_24 vs 2024_25 Detail'!A247:DO651,99,FALSE)+VLOOKUP(A246,'2023_24 vs 2024_25 Detail'!A247:DO651,100,FALSE)+VLOOKUP(A246,'2023_24 vs 2024_25 Detail'!A247:DO651,101,FALSE)+VLOOKUP(A246,'2023_24 vs 2024_25 Detail'!A247:DO651,102,FALSE)+VLOOKUP(A246,'2023_24 vs 2024_25 Detail'!A247:DO651,103,FALSE)+VLOOKUP(A246,'2023_24 vs 2024_25 Detail'!A247:DO651,104,FALSE)+VLOOKUP(A246,'2023_24 vs 2024_25 Detail'!A247:DO651,105,FALSE)+VLOOKUP(A246,'2023_24 vs 2024_25 Detail'!A247:DO651,106,FALSE)+VLOOKUP(A246,'2023_24 vs 2024_25 Detail'!A247:DO651,107,FALSE)+VLOOKUP(A246,'2023_24 vs 2024_25 Detail'!A247:DO651,108,FALSE)+VLOOKUP(A246,'2023_24 vs 2024_25 Detail'!A247:DO651,109,FALSE)+VLOOKUP(A246,'2023_24 vs 2024_25 Detail'!A247:DO651,110,FALSE)+VLOOKUP(A246,'2023_24 vs 2024_25 Detail'!A247:DO651,111,FALSE)+VLOOKUP(A246,'2023_24 vs 2024_25 Detail'!A247:DO651,112,FALSE)+VLOOKUP(A246,'2023_24 vs 2024_25 Detail'!A247:DO651,113,FALSE)+VLOOKUP(A246,'2023_24 vs 2024_25 Detail'!A247:DO651,114,FALSE)+VLOOKUP(A246,'2023_24 vs 2024_25 Detail'!A247:DO651,115,FALSE)+VLOOKUP(A246,'2023_24 vs 2024_25 Detail'!A247:DO651,116,FALSE)+VLOOKUP(A246,'2023_24 vs 2024_25 Detail'!A247:DO651,117,FALSE)</f>
        <v>40438.771943510306</v>
      </c>
      <c r="J246" s="10">
        <f>VLOOKUP($A246,'2023_24 vs 2024_25 Detail'!$A$9:$DP$409,118,FALSE)</f>
        <v>0</v>
      </c>
      <c r="K246" s="10">
        <f>VLOOKUP($A246,'2023_24 vs 2024_25 Detail'!$A$9:$DP$409,119,FALSE)</f>
        <v>7259.9848150851849</v>
      </c>
      <c r="L246" s="11">
        <f t="shared" si="7"/>
        <v>23972.756758595468</v>
      </c>
    </row>
    <row r="247" spans="1:12" x14ac:dyDescent="0.35">
      <c r="A247" s="2" t="s">
        <v>739</v>
      </c>
      <c r="B247" s="2" t="s">
        <v>740</v>
      </c>
      <c r="C247" s="2" t="s">
        <v>741</v>
      </c>
      <c r="D247" s="10">
        <f>VLOOKUP(A247,'2023_24 vs 2024_25 Detail'!$A$9:$DP$409,5,FALSE)</f>
        <v>422</v>
      </c>
      <c r="E247" s="10">
        <f>VLOOKUP(A247,MSAG!$A$2:$D$401,4,FALSE)</f>
        <v>60968</v>
      </c>
      <c r="F247" s="10">
        <f>VLOOKUP($A247,'2023_24 vs 2024_25 Detail'!$A$9:$DP$409,43,FALSE)</f>
        <v>1905721</v>
      </c>
      <c r="G247" s="10">
        <f t="shared" si="6"/>
        <v>1966689</v>
      </c>
      <c r="H247" s="10">
        <f>VLOOKUP($A247,'2023_24 vs 2024_25 Detail'!$A$9:$DP$409,82,FALSE)</f>
        <v>1992230.9999999998</v>
      </c>
      <c r="I247" s="10">
        <f>VLOOKUP(A247,'2023_24 vs 2024_25 Detail'!A248:DO652,84,FALSE)+VLOOKUP(A247,'2023_24 vs 2024_25 Detail'!A248:DO652,85,FALSE)+VLOOKUP(A247,'2023_24 vs 2024_25 Detail'!A248:DO652,86,FALSE)+VLOOKUP(A247,'2023_24 vs 2024_25 Detail'!A248:DO652,87,FALSE)+VLOOKUP(A247,'2023_24 vs 2024_25 Detail'!A248:DO652,88,FALSE)+VLOOKUP(A247,'2023_24 vs 2024_25 Detail'!A248:DO652,89,FALSE)+VLOOKUP(A247,'2023_24 vs 2024_25 Detail'!A248:DO652,90,FALSE)+VLOOKUP(A247,'2023_24 vs 2024_25 Detail'!A248:DO652,91,FALSE)+VLOOKUP(A247,'2023_24 vs 2024_25 Detail'!A248:DO652,92,FALSE)+VLOOKUP(A247,'2023_24 vs 2024_25 Detail'!A248:DO652,93,FALSE)+VLOOKUP(A247,'2023_24 vs 2024_25 Detail'!A248:DO652,94,FALSE)+VLOOKUP(A247,'2023_24 vs 2024_25 Detail'!A248:DO652,95,FALSE)+VLOOKUP(A247,'2023_24 vs 2024_25 Detail'!A248:DO652,96,FALSE)+VLOOKUP(A247,'2023_24 vs 2024_25 Detail'!A248:DO652,97,FALSE)+VLOOKUP(A247,'2023_24 vs 2024_25 Detail'!A248:DO652,98,FALSE)+VLOOKUP(A247,'2023_24 vs 2024_25 Detail'!A248:DO652,99,FALSE)+VLOOKUP(A247,'2023_24 vs 2024_25 Detail'!A248:DO652,100,FALSE)+VLOOKUP(A247,'2023_24 vs 2024_25 Detail'!A248:DO652,101,FALSE)+VLOOKUP(A247,'2023_24 vs 2024_25 Detail'!A248:DO652,102,FALSE)+VLOOKUP(A247,'2023_24 vs 2024_25 Detail'!A248:DO652,103,FALSE)+VLOOKUP(A247,'2023_24 vs 2024_25 Detail'!A248:DO652,104,FALSE)+VLOOKUP(A247,'2023_24 vs 2024_25 Detail'!A248:DO652,105,FALSE)+VLOOKUP(A247,'2023_24 vs 2024_25 Detail'!A248:DO652,106,FALSE)+VLOOKUP(A247,'2023_24 vs 2024_25 Detail'!A248:DO652,107,FALSE)+VLOOKUP(A247,'2023_24 vs 2024_25 Detail'!A248:DO652,108,FALSE)+VLOOKUP(A247,'2023_24 vs 2024_25 Detail'!A248:DO652,109,FALSE)+VLOOKUP(A247,'2023_24 vs 2024_25 Detail'!A248:DO652,110,FALSE)+VLOOKUP(A247,'2023_24 vs 2024_25 Detail'!A248:DO652,111,FALSE)+VLOOKUP(A247,'2023_24 vs 2024_25 Detail'!A248:DO652,112,FALSE)+VLOOKUP(A247,'2023_24 vs 2024_25 Detail'!A248:DO652,113,FALSE)+VLOOKUP(A247,'2023_24 vs 2024_25 Detail'!A248:DO652,114,FALSE)+VLOOKUP(A247,'2023_24 vs 2024_25 Detail'!A248:DO652,115,FALSE)+VLOOKUP(A247,'2023_24 vs 2024_25 Detail'!A248:DO652,116,FALSE)+VLOOKUP(A247,'2023_24 vs 2024_25 Detail'!A248:DO652,117,FALSE)</f>
        <v>104729.81988415676</v>
      </c>
      <c r="J247" s="10">
        <f>VLOOKUP($A247,'2023_24 vs 2024_25 Detail'!$A$9:$DP$409,118,FALSE)</f>
        <v>-18219.819884156808</v>
      </c>
      <c r="K247" s="10">
        <f>VLOOKUP($A247,'2023_24 vs 2024_25 Detail'!$A$9:$DP$409,119,FALSE)</f>
        <v>0</v>
      </c>
      <c r="L247" s="11">
        <f t="shared" si="7"/>
        <v>25541.999999999767</v>
      </c>
    </row>
    <row r="248" spans="1:12" x14ac:dyDescent="0.35">
      <c r="A248" s="2" t="s">
        <v>742</v>
      </c>
      <c r="B248" s="2" t="s">
        <v>743</v>
      </c>
      <c r="C248" s="2" t="s">
        <v>1372</v>
      </c>
      <c r="D248" s="10">
        <f>VLOOKUP(A248,'2023_24 vs 2024_25 Detail'!$A$9:$DP$409,5,FALSE)</f>
        <v>126</v>
      </c>
      <c r="E248" s="10">
        <f>VLOOKUP(A248,MSAG!$A$2:$D$401,4,FALSE)</f>
        <v>23040</v>
      </c>
      <c r="F248" s="10">
        <f>VLOOKUP($A248,'2023_24 vs 2024_25 Detail'!$A$9:$DP$409,43,FALSE)</f>
        <v>658948.25994463381</v>
      </c>
      <c r="G248" s="10">
        <f t="shared" si="6"/>
        <v>681988.25994463381</v>
      </c>
      <c r="H248" s="10">
        <f>VLOOKUP($A248,'2023_24 vs 2024_25 Detail'!$A$9:$DP$409,82,FALSE)</f>
        <v>726426.52314654365</v>
      </c>
      <c r="I248" s="10">
        <f>VLOOKUP(A248,'2023_24 vs 2024_25 Detail'!A249:DO653,84,FALSE)+VLOOKUP(A248,'2023_24 vs 2024_25 Detail'!A249:DO653,85,FALSE)+VLOOKUP(A248,'2023_24 vs 2024_25 Detail'!A249:DO653,86,FALSE)+VLOOKUP(A248,'2023_24 vs 2024_25 Detail'!A249:DO653,87,FALSE)+VLOOKUP(A248,'2023_24 vs 2024_25 Detail'!A249:DO653,88,FALSE)+VLOOKUP(A248,'2023_24 vs 2024_25 Detail'!A249:DO653,89,FALSE)+VLOOKUP(A248,'2023_24 vs 2024_25 Detail'!A249:DO653,90,FALSE)+VLOOKUP(A248,'2023_24 vs 2024_25 Detail'!A249:DO653,91,FALSE)+VLOOKUP(A248,'2023_24 vs 2024_25 Detail'!A249:DO653,92,FALSE)+VLOOKUP(A248,'2023_24 vs 2024_25 Detail'!A249:DO653,93,FALSE)+VLOOKUP(A248,'2023_24 vs 2024_25 Detail'!A249:DO653,94,FALSE)+VLOOKUP(A248,'2023_24 vs 2024_25 Detail'!A249:DO653,95,FALSE)+VLOOKUP(A248,'2023_24 vs 2024_25 Detail'!A249:DO653,96,FALSE)+VLOOKUP(A248,'2023_24 vs 2024_25 Detail'!A249:DO653,97,FALSE)+VLOOKUP(A248,'2023_24 vs 2024_25 Detail'!A249:DO653,98,FALSE)+VLOOKUP(A248,'2023_24 vs 2024_25 Detail'!A249:DO653,99,FALSE)+VLOOKUP(A248,'2023_24 vs 2024_25 Detail'!A249:DO653,100,FALSE)+VLOOKUP(A248,'2023_24 vs 2024_25 Detail'!A249:DO653,101,FALSE)+VLOOKUP(A248,'2023_24 vs 2024_25 Detail'!A249:DO653,102,FALSE)+VLOOKUP(A248,'2023_24 vs 2024_25 Detail'!A249:DO653,103,FALSE)+VLOOKUP(A248,'2023_24 vs 2024_25 Detail'!A249:DO653,104,FALSE)+VLOOKUP(A248,'2023_24 vs 2024_25 Detail'!A249:DO653,105,FALSE)+VLOOKUP(A248,'2023_24 vs 2024_25 Detail'!A249:DO653,106,FALSE)+VLOOKUP(A248,'2023_24 vs 2024_25 Detail'!A249:DO653,107,FALSE)+VLOOKUP(A248,'2023_24 vs 2024_25 Detail'!A249:DO653,108,FALSE)+VLOOKUP(A248,'2023_24 vs 2024_25 Detail'!A249:DO653,109,FALSE)+VLOOKUP(A248,'2023_24 vs 2024_25 Detail'!A249:DO653,110,FALSE)+VLOOKUP(A248,'2023_24 vs 2024_25 Detail'!A249:DO653,111,FALSE)+VLOOKUP(A248,'2023_24 vs 2024_25 Detail'!A249:DO653,112,FALSE)+VLOOKUP(A248,'2023_24 vs 2024_25 Detail'!A249:DO653,113,FALSE)+VLOOKUP(A248,'2023_24 vs 2024_25 Detail'!A249:DO653,114,FALSE)+VLOOKUP(A248,'2023_24 vs 2024_25 Detail'!A249:DO653,115,FALSE)+VLOOKUP(A248,'2023_24 vs 2024_25 Detail'!A249:DO653,116,FALSE)+VLOOKUP(A248,'2023_24 vs 2024_25 Detail'!A249:DO653,117,FALSE)</f>
        <v>38232.676161884774</v>
      </c>
      <c r="J248" s="10">
        <f>VLOOKUP($A248,'2023_24 vs 2024_25 Detail'!$A$9:$DP$409,118,FALSE)</f>
        <v>0</v>
      </c>
      <c r="K248" s="10">
        <f>VLOOKUP($A248,'2023_24 vs 2024_25 Detail'!$A$9:$DP$409,119,FALSE)</f>
        <v>29245.587040025035</v>
      </c>
      <c r="L248" s="11">
        <f t="shared" si="7"/>
        <v>44438.263201909838</v>
      </c>
    </row>
    <row r="249" spans="1:12" x14ac:dyDescent="0.35">
      <c r="A249" s="2" t="s">
        <v>745</v>
      </c>
      <c r="B249" s="2" t="s">
        <v>746</v>
      </c>
      <c r="C249" s="2" t="s">
        <v>747</v>
      </c>
      <c r="D249" s="10">
        <f>VLOOKUP(A249,'2023_24 vs 2024_25 Detail'!$A$9:$DP$409,5,FALSE)</f>
        <v>200</v>
      </c>
      <c r="E249" s="10">
        <f>VLOOKUP(A249,MSAG!$A$2:$D$401,4,FALSE)</f>
        <v>30806</v>
      </c>
      <c r="F249" s="10">
        <f>VLOOKUP($A249,'2023_24 vs 2024_25 Detail'!$A$9:$DP$409,43,FALSE)</f>
        <v>934281.59845949884</v>
      </c>
      <c r="G249" s="10">
        <f t="shared" si="6"/>
        <v>965087.59845949884</v>
      </c>
      <c r="H249" s="10">
        <f>VLOOKUP($A249,'2023_24 vs 2024_25 Detail'!$A$9:$DP$409,82,FALSE)</f>
        <v>997850.3898979926</v>
      </c>
      <c r="I249" s="10">
        <f>VLOOKUP(A249,'2023_24 vs 2024_25 Detail'!A250:DO654,84,FALSE)+VLOOKUP(A249,'2023_24 vs 2024_25 Detail'!A250:DO654,85,FALSE)+VLOOKUP(A249,'2023_24 vs 2024_25 Detail'!A250:DO654,86,FALSE)+VLOOKUP(A249,'2023_24 vs 2024_25 Detail'!A250:DO654,87,FALSE)+VLOOKUP(A249,'2023_24 vs 2024_25 Detail'!A250:DO654,88,FALSE)+VLOOKUP(A249,'2023_24 vs 2024_25 Detail'!A250:DO654,89,FALSE)+VLOOKUP(A249,'2023_24 vs 2024_25 Detail'!A250:DO654,90,FALSE)+VLOOKUP(A249,'2023_24 vs 2024_25 Detail'!A250:DO654,91,FALSE)+VLOOKUP(A249,'2023_24 vs 2024_25 Detail'!A250:DO654,92,FALSE)+VLOOKUP(A249,'2023_24 vs 2024_25 Detail'!A250:DO654,93,FALSE)+VLOOKUP(A249,'2023_24 vs 2024_25 Detail'!A250:DO654,94,FALSE)+VLOOKUP(A249,'2023_24 vs 2024_25 Detail'!A250:DO654,95,FALSE)+VLOOKUP(A249,'2023_24 vs 2024_25 Detail'!A250:DO654,96,FALSE)+VLOOKUP(A249,'2023_24 vs 2024_25 Detail'!A250:DO654,97,FALSE)+VLOOKUP(A249,'2023_24 vs 2024_25 Detail'!A250:DO654,98,FALSE)+VLOOKUP(A249,'2023_24 vs 2024_25 Detail'!A250:DO654,99,FALSE)+VLOOKUP(A249,'2023_24 vs 2024_25 Detail'!A250:DO654,100,FALSE)+VLOOKUP(A249,'2023_24 vs 2024_25 Detail'!A250:DO654,101,FALSE)+VLOOKUP(A249,'2023_24 vs 2024_25 Detail'!A250:DO654,102,FALSE)+VLOOKUP(A249,'2023_24 vs 2024_25 Detail'!A250:DO654,103,FALSE)+VLOOKUP(A249,'2023_24 vs 2024_25 Detail'!A250:DO654,104,FALSE)+VLOOKUP(A249,'2023_24 vs 2024_25 Detail'!A250:DO654,105,FALSE)+VLOOKUP(A249,'2023_24 vs 2024_25 Detail'!A250:DO654,106,FALSE)+VLOOKUP(A249,'2023_24 vs 2024_25 Detail'!A250:DO654,107,FALSE)+VLOOKUP(A249,'2023_24 vs 2024_25 Detail'!A250:DO654,108,FALSE)+VLOOKUP(A249,'2023_24 vs 2024_25 Detail'!A250:DO654,109,FALSE)+VLOOKUP(A249,'2023_24 vs 2024_25 Detail'!A250:DO654,110,FALSE)+VLOOKUP(A249,'2023_24 vs 2024_25 Detail'!A250:DO654,111,FALSE)+VLOOKUP(A249,'2023_24 vs 2024_25 Detail'!A250:DO654,112,FALSE)+VLOOKUP(A249,'2023_24 vs 2024_25 Detail'!A250:DO654,113,FALSE)+VLOOKUP(A249,'2023_24 vs 2024_25 Detail'!A250:DO654,114,FALSE)+VLOOKUP(A249,'2023_24 vs 2024_25 Detail'!A250:DO654,115,FALSE)+VLOOKUP(A249,'2023_24 vs 2024_25 Detail'!A250:DO654,116,FALSE)+VLOOKUP(A249,'2023_24 vs 2024_25 Detail'!A250:DO654,117,FALSE)</f>
        <v>53089.059848731558</v>
      </c>
      <c r="J249" s="10">
        <f>VLOOKUP($A249,'2023_24 vs 2024_25 Detail'!$A$9:$DP$409,118,FALSE)</f>
        <v>0</v>
      </c>
      <c r="K249" s="10">
        <f>VLOOKUP($A249,'2023_24 vs 2024_25 Detail'!$A$9:$DP$409,119,FALSE)</f>
        <v>10479.731589762252</v>
      </c>
      <c r="L249" s="11">
        <f t="shared" si="7"/>
        <v>32762.791438493761</v>
      </c>
    </row>
    <row r="250" spans="1:12" x14ac:dyDescent="0.35">
      <c r="A250" s="2" t="s">
        <v>751</v>
      </c>
      <c r="B250" s="2" t="s">
        <v>752</v>
      </c>
      <c r="C250" s="2" t="s">
        <v>753</v>
      </c>
      <c r="D250" s="10">
        <f>VLOOKUP(A250,'2023_24 vs 2024_25 Detail'!$A$9:$DP$409,5,FALSE)</f>
        <v>72</v>
      </c>
      <c r="E250" s="10">
        <f>VLOOKUP(A250,MSAG!$A$2:$D$401,4,FALSE)</f>
        <v>15574</v>
      </c>
      <c r="F250" s="10">
        <f>VLOOKUP($A250,'2023_24 vs 2024_25 Detail'!$A$9:$DP$409,43,FALSE)</f>
        <v>442365.67338577751</v>
      </c>
      <c r="G250" s="10">
        <f t="shared" si="6"/>
        <v>457939.67338577751</v>
      </c>
      <c r="H250" s="10">
        <f>VLOOKUP($A250,'2023_24 vs 2024_25 Detail'!$A$9:$DP$409,82,FALSE)</f>
        <v>544541.48499171948</v>
      </c>
      <c r="I250" s="10">
        <f>VLOOKUP(A250,'2023_24 vs 2024_25 Detail'!A251:DO655,84,FALSE)+VLOOKUP(A250,'2023_24 vs 2024_25 Detail'!A251:DO655,85,FALSE)+VLOOKUP(A250,'2023_24 vs 2024_25 Detail'!A251:DO655,86,FALSE)+VLOOKUP(A250,'2023_24 vs 2024_25 Detail'!A251:DO655,87,FALSE)+VLOOKUP(A250,'2023_24 vs 2024_25 Detail'!A251:DO655,88,FALSE)+VLOOKUP(A250,'2023_24 vs 2024_25 Detail'!A251:DO655,89,FALSE)+VLOOKUP(A250,'2023_24 vs 2024_25 Detail'!A251:DO655,90,FALSE)+VLOOKUP(A250,'2023_24 vs 2024_25 Detail'!A251:DO655,91,FALSE)+VLOOKUP(A250,'2023_24 vs 2024_25 Detail'!A251:DO655,92,FALSE)+VLOOKUP(A250,'2023_24 vs 2024_25 Detail'!A251:DO655,93,FALSE)+VLOOKUP(A250,'2023_24 vs 2024_25 Detail'!A251:DO655,94,FALSE)+VLOOKUP(A250,'2023_24 vs 2024_25 Detail'!A251:DO655,95,FALSE)+VLOOKUP(A250,'2023_24 vs 2024_25 Detail'!A251:DO655,96,FALSE)+VLOOKUP(A250,'2023_24 vs 2024_25 Detail'!A251:DO655,97,FALSE)+VLOOKUP(A250,'2023_24 vs 2024_25 Detail'!A251:DO655,98,FALSE)+VLOOKUP(A250,'2023_24 vs 2024_25 Detail'!A251:DO655,99,FALSE)+VLOOKUP(A250,'2023_24 vs 2024_25 Detail'!A251:DO655,100,FALSE)+VLOOKUP(A250,'2023_24 vs 2024_25 Detail'!A251:DO655,101,FALSE)+VLOOKUP(A250,'2023_24 vs 2024_25 Detail'!A251:DO655,102,FALSE)+VLOOKUP(A250,'2023_24 vs 2024_25 Detail'!A251:DO655,103,FALSE)+VLOOKUP(A250,'2023_24 vs 2024_25 Detail'!A251:DO655,104,FALSE)+VLOOKUP(A250,'2023_24 vs 2024_25 Detail'!A251:DO655,105,FALSE)+VLOOKUP(A250,'2023_24 vs 2024_25 Detail'!A251:DO655,106,FALSE)+VLOOKUP(A250,'2023_24 vs 2024_25 Detail'!A251:DO655,107,FALSE)+VLOOKUP(A250,'2023_24 vs 2024_25 Detail'!A251:DO655,108,FALSE)+VLOOKUP(A250,'2023_24 vs 2024_25 Detail'!A251:DO655,109,FALSE)+VLOOKUP(A250,'2023_24 vs 2024_25 Detail'!A251:DO655,110,FALSE)+VLOOKUP(A250,'2023_24 vs 2024_25 Detail'!A251:DO655,111,FALSE)+VLOOKUP(A250,'2023_24 vs 2024_25 Detail'!A251:DO655,112,FALSE)+VLOOKUP(A250,'2023_24 vs 2024_25 Detail'!A251:DO655,113,FALSE)+VLOOKUP(A250,'2023_24 vs 2024_25 Detail'!A251:DO655,114,FALSE)+VLOOKUP(A250,'2023_24 vs 2024_25 Detail'!A251:DO655,115,FALSE)+VLOOKUP(A250,'2023_24 vs 2024_25 Detail'!A251:DO655,116,FALSE)+VLOOKUP(A250,'2023_24 vs 2024_25 Detail'!A251:DO655,117,FALSE)</f>
        <v>26084.299872281656</v>
      </c>
      <c r="J250" s="10">
        <f>VLOOKUP($A250,'2023_24 vs 2024_25 Detail'!$A$9:$DP$409,118,FALSE)</f>
        <v>0</v>
      </c>
      <c r="K250" s="10">
        <f>VLOOKUP($A250,'2023_24 vs 2024_25 Detail'!$A$9:$DP$409,119,FALSE)</f>
        <v>76091.511733660431</v>
      </c>
      <c r="L250" s="11">
        <f t="shared" si="7"/>
        <v>86601.81160594197</v>
      </c>
    </row>
    <row r="251" spans="1:12" x14ac:dyDescent="0.35">
      <c r="A251" s="2" t="s">
        <v>754</v>
      </c>
      <c r="B251" s="2" t="s">
        <v>755</v>
      </c>
      <c r="C251" s="2" t="s">
        <v>756</v>
      </c>
      <c r="D251" s="10">
        <f>VLOOKUP(A251,'2023_24 vs 2024_25 Detail'!$A$9:$DP$409,5,FALSE)</f>
        <v>214</v>
      </c>
      <c r="E251" s="10">
        <f>VLOOKUP(A251,MSAG!$A$2:$D$401,4,FALSE)</f>
        <v>32576</v>
      </c>
      <c r="F251" s="10">
        <f>VLOOKUP($A251,'2023_24 vs 2024_25 Detail'!$A$9:$DP$409,43,FALSE)</f>
        <v>946484.33318309858</v>
      </c>
      <c r="G251" s="10">
        <f t="shared" si="6"/>
        <v>979060.33318309858</v>
      </c>
      <c r="H251" s="10">
        <f>VLOOKUP($A251,'2023_24 vs 2024_25 Detail'!$A$9:$DP$409,82,FALSE)</f>
        <v>994318.15329718671</v>
      </c>
      <c r="I251" s="10">
        <f>VLOOKUP(A251,'2023_24 vs 2024_25 Detail'!A252:DO656,84,FALSE)+VLOOKUP(A251,'2023_24 vs 2024_25 Detail'!A252:DO656,85,FALSE)+VLOOKUP(A251,'2023_24 vs 2024_25 Detail'!A252:DO656,86,FALSE)+VLOOKUP(A251,'2023_24 vs 2024_25 Detail'!A252:DO656,87,FALSE)+VLOOKUP(A251,'2023_24 vs 2024_25 Detail'!A252:DO656,88,FALSE)+VLOOKUP(A251,'2023_24 vs 2024_25 Detail'!A252:DO656,89,FALSE)+VLOOKUP(A251,'2023_24 vs 2024_25 Detail'!A252:DO656,90,FALSE)+VLOOKUP(A251,'2023_24 vs 2024_25 Detail'!A252:DO656,91,FALSE)+VLOOKUP(A251,'2023_24 vs 2024_25 Detail'!A252:DO656,92,FALSE)+VLOOKUP(A251,'2023_24 vs 2024_25 Detail'!A252:DO656,93,FALSE)+VLOOKUP(A251,'2023_24 vs 2024_25 Detail'!A252:DO656,94,FALSE)+VLOOKUP(A251,'2023_24 vs 2024_25 Detail'!A252:DO656,95,FALSE)+VLOOKUP(A251,'2023_24 vs 2024_25 Detail'!A252:DO656,96,FALSE)+VLOOKUP(A251,'2023_24 vs 2024_25 Detail'!A252:DO656,97,FALSE)+VLOOKUP(A251,'2023_24 vs 2024_25 Detail'!A252:DO656,98,FALSE)+VLOOKUP(A251,'2023_24 vs 2024_25 Detail'!A252:DO656,99,FALSE)+VLOOKUP(A251,'2023_24 vs 2024_25 Detail'!A252:DO656,100,FALSE)+VLOOKUP(A251,'2023_24 vs 2024_25 Detail'!A252:DO656,101,FALSE)+VLOOKUP(A251,'2023_24 vs 2024_25 Detail'!A252:DO656,102,FALSE)+VLOOKUP(A251,'2023_24 vs 2024_25 Detail'!A252:DO656,103,FALSE)+VLOOKUP(A251,'2023_24 vs 2024_25 Detail'!A252:DO656,104,FALSE)+VLOOKUP(A251,'2023_24 vs 2024_25 Detail'!A252:DO656,105,FALSE)+VLOOKUP(A251,'2023_24 vs 2024_25 Detail'!A252:DO656,106,FALSE)+VLOOKUP(A251,'2023_24 vs 2024_25 Detail'!A252:DO656,107,FALSE)+VLOOKUP(A251,'2023_24 vs 2024_25 Detail'!A252:DO656,108,FALSE)+VLOOKUP(A251,'2023_24 vs 2024_25 Detail'!A252:DO656,109,FALSE)+VLOOKUP(A251,'2023_24 vs 2024_25 Detail'!A252:DO656,110,FALSE)+VLOOKUP(A251,'2023_24 vs 2024_25 Detail'!A252:DO656,111,FALSE)+VLOOKUP(A251,'2023_24 vs 2024_25 Detail'!A252:DO656,112,FALSE)+VLOOKUP(A251,'2023_24 vs 2024_25 Detail'!A252:DO656,113,FALSE)+VLOOKUP(A251,'2023_24 vs 2024_25 Detail'!A252:DO656,114,FALSE)+VLOOKUP(A251,'2023_24 vs 2024_25 Detail'!A252:DO656,115,FALSE)+VLOOKUP(A251,'2023_24 vs 2024_25 Detail'!A252:DO656,116,FALSE)+VLOOKUP(A251,'2023_24 vs 2024_25 Detail'!A252:DO656,117,FALSE)</f>
        <v>55348.203804352845</v>
      </c>
      <c r="J251" s="10">
        <f>VLOOKUP($A251,'2023_24 vs 2024_25 Detail'!$A$9:$DP$409,118,FALSE)</f>
        <v>-7345.7465071660699</v>
      </c>
      <c r="K251" s="10">
        <f>VLOOKUP($A251,'2023_24 vs 2024_25 Detail'!$A$9:$DP$409,119,FALSE)</f>
        <v>-168.63718309861753</v>
      </c>
      <c r="L251" s="11">
        <f t="shared" si="7"/>
        <v>15257.820114088128</v>
      </c>
    </row>
    <row r="252" spans="1:12" x14ac:dyDescent="0.35">
      <c r="A252" s="2" t="s">
        <v>757</v>
      </c>
      <c r="B252" s="2" t="s">
        <v>758</v>
      </c>
      <c r="C252" s="2" t="s">
        <v>759</v>
      </c>
      <c r="D252" s="10">
        <f>VLOOKUP(A252,'2023_24 vs 2024_25 Detail'!$A$9:$DP$409,5,FALSE)</f>
        <v>71</v>
      </c>
      <c r="E252" s="10">
        <f>VLOOKUP(A252,MSAG!$A$2:$D$401,4,FALSE)</f>
        <v>13895</v>
      </c>
      <c r="F252" s="10">
        <f>VLOOKUP($A252,'2023_24 vs 2024_25 Detail'!$A$9:$DP$409,43,FALSE)</f>
        <v>398276.54302086151</v>
      </c>
      <c r="G252" s="10">
        <f t="shared" si="6"/>
        <v>412171.54302086151</v>
      </c>
      <c r="H252" s="10">
        <f>VLOOKUP($A252,'2023_24 vs 2024_25 Detail'!$A$9:$DP$409,82,FALSE)</f>
        <v>495868.70222928224</v>
      </c>
      <c r="I252" s="10">
        <f>VLOOKUP(A252,'2023_24 vs 2024_25 Detail'!A253:DO657,84,FALSE)+VLOOKUP(A252,'2023_24 vs 2024_25 Detail'!A253:DO657,85,FALSE)+VLOOKUP(A252,'2023_24 vs 2024_25 Detail'!A253:DO657,86,FALSE)+VLOOKUP(A252,'2023_24 vs 2024_25 Detail'!A253:DO657,87,FALSE)+VLOOKUP(A252,'2023_24 vs 2024_25 Detail'!A253:DO657,88,FALSE)+VLOOKUP(A252,'2023_24 vs 2024_25 Detail'!A253:DO657,89,FALSE)+VLOOKUP(A252,'2023_24 vs 2024_25 Detail'!A253:DO657,90,FALSE)+VLOOKUP(A252,'2023_24 vs 2024_25 Detail'!A253:DO657,91,FALSE)+VLOOKUP(A252,'2023_24 vs 2024_25 Detail'!A253:DO657,92,FALSE)+VLOOKUP(A252,'2023_24 vs 2024_25 Detail'!A253:DO657,93,FALSE)+VLOOKUP(A252,'2023_24 vs 2024_25 Detail'!A253:DO657,94,FALSE)+VLOOKUP(A252,'2023_24 vs 2024_25 Detail'!A253:DO657,95,FALSE)+VLOOKUP(A252,'2023_24 vs 2024_25 Detail'!A253:DO657,96,FALSE)+VLOOKUP(A252,'2023_24 vs 2024_25 Detail'!A253:DO657,97,FALSE)+VLOOKUP(A252,'2023_24 vs 2024_25 Detail'!A253:DO657,98,FALSE)+VLOOKUP(A252,'2023_24 vs 2024_25 Detail'!A253:DO657,99,FALSE)+VLOOKUP(A252,'2023_24 vs 2024_25 Detail'!A253:DO657,100,FALSE)+VLOOKUP(A252,'2023_24 vs 2024_25 Detail'!A253:DO657,101,FALSE)+VLOOKUP(A252,'2023_24 vs 2024_25 Detail'!A253:DO657,102,FALSE)+VLOOKUP(A252,'2023_24 vs 2024_25 Detail'!A253:DO657,103,FALSE)+VLOOKUP(A252,'2023_24 vs 2024_25 Detail'!A253:DO657,104,FALSE)+VLOOKUP(A252,'2023_24 vs 2024_25 Detail'!A253:DO657,105,FALSE)+VLOOKUP(A252,'2023_24 vs 2024_25 Detail'!A253:DO657,106,FALSE)+VLOOKUP(A252,'2023_24 vs 2024_25 Detail'!A253:DO657,107,FALSE)+VLOOKUP(A252,'2023_24 vs 2024_25 Detail'!A253:DO657,108,FALSE)+VLOOKUP(A252,'2023_24 vs 2024_25 Detail'!A253:DO657,109,FALSE)+VLOOKUP(A252,'2023_24 vs 2024_25 Detail'!A253:DO657,110,FALSE)+VLOOKUP(A252,'2023_24 vs 2024_25 Detail'!A253:DO657,111,FALSE)+VLOOKUP(A252,'2023_24 vs 2024_25 Detail'!A253:DO657,112,FALSE)+VLOOKUP(A252,'2023_24 vs 2024_25 Detail'!A253:DO657,113,FALSE)+VLOOKUP(A252,'2023_24 vs 2024_25 Detail'!A253:DO657,114,FALSE)+VLOOKUP(A252,'2023_24 vs 2024_25 Detail'!A253:DO657,115,FALSE)+VLOOKUP(A252,'2023_24 vs 2024_25 Detail'!A253:DO657,116,FALSE)+VLOOKUP(A252,'2023_24 vs 2024_25 Detail'!A253:DO657,117,FALSE)</f>
        <v>23714.883498013529</v>
      </c>
      <c r="J252" s="10">
        <f>VLOOKUP($A252,'2023_24 vs 2024_25 Detail'!$A$9:$DP$409,118,FALSE)</f>
        <v>0</v>
      </c>
      <c r="K252" s="10">
        <f>VLOOKUP($A252,'2023_24 vs 2024_25 Detail'!$A$9:$DP$409,119,FALSE)</f>
        <v>73877.275710407223</v>
      </c>
      <c r="L252" s="11">
        <f t="shared" si="7"/>
        <v>83697.159208420722</v>
      </c>
    </row>
    <row r="253" spans="1:12" x14ac:dyDescent="0.35">
      <c r="A253" s="2" t="s">
        <v>760</v>
      </c>
      <c r="B253" s="2" t="s">
        <v>1477</v>
      </c>
      <c r="C253" s="2" t="s">
        <v>1373</v>
      </c>
      <c r="D253" s="10">
        <f>VLOOKUP(A253,'2023_24 vs 2024_25 Detail'!$A$9:$DP$409,5,FALSE)</f>
        <v>49</v>
      </c>
      <c r="E253" s="10">
        <f>VLOOKUP(A253,MSAG!$A$2:$D$401,4,FALSE)</f>
        <v>11069</v>
      </c>
      <c r="F253" s="10">
        <f>VLOOKUP($A253,'2023_24 vs 2024_25 Detail'!$A$9:$DP$409,43,FALSE)</f>
        <v>325328.96986508422</v>
      </c>
      <c r="G253" s="10">
        <f t="shared" si="6"/>
        <v>336397.96986508422</v>
      </c>
      <c r="H253" s="10">
        <f>VLOOKUP($A253,'2023_24 vs 2024_25 Detail'!$A$9:$DP$409,82,FALSE)</f>
        <v>377841.50035158516</v>
      </c>
      <c r="I253" s="10">
        <f>VLOOKUP(A253,'2023_24 vs 2024_25 Detail'!A254:DO658,84,FALSE)+VLOOKUP(A253,'2023_24 vs 2024_25 Detail'!A254:DO658,85,FALSE)+VLOOKUP(A253,'2023_24 vs 2024_25 Detail'!A254:DO658,86,FALSE)+VLOOKUP(A253,'2023_24 vs 2024_25 Detail'!A254:DO658,87,FALSE)+VLOOKUP(A253,'2023_24 vs 2024_25 Detail'!A254:DO658,88,FALSE)+VLOOKUP(A253,'2023_24 vs 2024_25 Detail'!A254:DO658,89,FALSE)+VLOOKUP(A253,'2023_24 vs 2024_25 Detail'!A254:DO658,90,FALSE)+VLOOKUP(A253,'2023_24 vs 2024_25 Detail'!A254:DO658,91,FALSE)+VLOOKUP(A253,'2023_24 vs 2024_25 Detail'!A254:DO658,92,FALSE)+VLOOKUP(A253,'2023_24 vs 2024_25 Detail'!A254:DO658,93,FALSE)+VLOOKUP(A253,'2023_24 vs 2024_25 Detail'!A254:DO658,94,FALSE)+VLOOKUP(A253,'2023_24 vs 2024_25 Detail'!A254:DO658,95,FALSE)+VLOOKUP(A253,'2023_24 vs 2024_25 Detail'!A254:DO658,96,FALSE)+VLOOKUP(A253,'2023_24 vs 2024_25 Detail'!A254:DO658,97,FALSE)+VLOOKUP(A253,'2023_24 vs 2024_25 Detail'!A254:DO658,98,FALSE)+VLOOKUP(A253,'2023_24 vs 2024_25 Detail'!A254:DO658,99,FALSE)+VLOOKUP(A253,'2023_24 vs 2024_25 Detail'!A254:DO658,100,FALSE)+VLOOKUP(A253,'2023_24 vs 2024_25 Detail'!A254:DO658,101,FALSE)+VLOOKUP(A253,'2023_24 vs 2024_25 Detail'!A254:DO658,102,FALSE)+VLOOKUP(A253,'2023_24 vs 2024_25 Detail'!A254:DO658,103,FALSE)+VLOOKUP(A253,'2023_24 vs 2024_25 Detail'!A254:DO658,104,FALSE)+VLOOKUP(A253,'2023_24 vs 2024_25 Detail'!A254:DO658,105,FALSE)+VLOOKUP(A253,'2023_24 vs 2024_25 Detail'!A254:DO658,106,FALSE)+VLOOKUP(A253,'2023_24 vs 2024_25 Detail'!A254:DO658,107,FALSE)+VLOOKUP(A253,'2023_24 vs 2024_25 Detail'!A254:DO658,108,FALSE)+VLOOKUP(A253,'2023_24 vs 2024_25 Detail'!A254:DO658,109,FALSE)+VLOOKUP(A253,'2023_24 vs 2024_25 Detail'!A254:DO658,110,FALSE)+VLOOKUP(A253,'2023_24 vs 2024_25 Detail'!A254:DO658,111,FALSE)+VLOOKUP(A253,'2023_24 vs 2024_25 Detail'!A254:DO658,112,FALSE)+VLOOKUP(A253,'2023_24 vs 2024_25 Detail'!A254:DO658,113,FALSE)+VLOOKUP(A253,'2023_24 vs 2024_25 Detail'!A254:DO658,114,FALSE)+VLOOKUP(A253,'2023_24 vs 2024_25 Detail'!A254:DO658,115,FALSE)+VLOOKUP(A253,'2023_24 vs 2024_25 Detail'!A254:DO658,116,FALSE)+VLOOKUP(A253,'2023_24 vs 2024_25 Detail'!A254:DO658,117,FALSE)</f>
        <v>18338.099688170518</v>
      </c>
      <c r="J253" s="10">
        <f>VLOOKUP($A253,'2023_24 vs 2024_25 Detail'!$A$9:$DP$409,118,FALSE)</f>
        <v>0</v>
      </c>
      <c r="K253" s="10">
        <f>VLOOKUP($A253,'2023_24 vs 2024_25 Detail'!$A$9:$DP$409,119,FALSE)</f>
        <v>34174.430798330446</v>
      </c>
      <c r="L253" s="11">
        <f t="shared" si="7"/>
        <v>41443.530486500938</v>
      </c>
    </row>
    <row r="254" spans="1:12" x14ac:dyDescent="0.35">
      <c r="A254" s="2" t="s">
        <v>762</v>
      </c>
      <c r="B254" s="2" t="s">
        <v>763</v>
      </c>
      <c r="C254" s="2" t="s">
        <v>1374</v>
      </c>
      <c r="D254" s="10">
        <f>VLOOKUP(A254,'2023_24 vs 2024_25 Detail'!$A$9:$DP$409,5,FALSE)</f>
        <v>127</v>
      </c>
      <c r="E254" s="10">
        <f>VLOOKUP(A254,MSAG!$A$2:$D$401,4,FALSE)</f>
        <v>21391</v>
      </c>
      <c r="F254" s="10">
        <f>VLOOKUP($A254,'2023_24 vs 2024_25 Detail'!$A$9:$DP$409,43,FALSE)</f>
        <v>619282.5506201128</v>
      </c>
      <c r="G254" s="10">
        <f t="shared" si="6"/>
        <v>640673.5506201128</v>
      </c>
      <c r="H254" s="10">
        <f>VLOOKUP($A254,'2023_24 vs 2024_25 Detail'!$A$9:$DP$409,82,FALSE)</f>
        <v>682668.85200470756</v>
      </c>
      <c r="I254" s="10">
        <f>VLOOKUP(A254,'2023_24 vs 2024_25 Detail'!A255:DO659,84,FALSE)+VLOOKUP(A254,'2023_24 vs 2024_25 Detail'!A255:DO659,85,FALSE)+VLOOKUP(A254,'2023_24 vs 2024_25 Detail'!A255:DO659,86,FALSE)+VLOOKUP(A254,'2023_24 vs 2024_25 Detail'!A255:DO659,87,FALSE)+VLOOKUP(A254,'2023_24 vs 2024_25 Detail'!A255:DO659,88,FALSE)+VLOOKUP(A254,'2023_24 vs 2024_25 Detail'!A255:DO659,89,FALSE)+VLOOKUP(A254,'2023_24 vs 2024_25 Detail'!A255:DO659,90,FALSE)+VLOOKUP(A254,'2023_24 vs 2024_25 Detail'!A255:DO659,91,FALSE)+VLOOKUP(A254,'2023_24 vs 2024_25 Detail'!A255:DO659,92,FALSE)+VLOOKUP(A254,'2023_24 vs 2024_25 Detail'!A255:DO659,93,FALSE)+VLOOKUP(A254,'2023_24 vs 2024_25 Detail'!A255:DO659,94,FALSE)+VLOOKUP(A254,'2023_24 vs 2024_25 Detail'!A255:DO659,95,FALSE)+VLOOKUP(A254,'2023_24 vs 2024_25 Detail'!A255:DO659,96,FALSE)+VLOOKUP(A254,'2023_24 vs 2024_25 Detail'!A255:DO659,97,FALSE)+VLOOKUP(A254,'2023_24 vs 2024_25 Detail'!A255:DO659,98,FALSE)+VLOOKUP(A254,'2023_24 vs 2024_25 Detail'!A255:DO659,99,FALSE)+VLOOKUP(A254,'2023_24 vs 2024_25 Detail'!A255:DO659,100,FALSE)+VLOOKUP(A254,'2023_24 vs 2024_25 Detail'!A255:DO659,101,FALSE)+VLOOKUP(A254,'2023_24 vs 2024_25 Detail'!A255:DO659,102,FALSE)+VLOOKUP(A254,'2023_24 vs 2024_25 Detail'!A255:DO659,103,FALSE)+VLOOKUP(A254,'2023_24 vs 2024_25 Detail'!A255:DO659,104,FALSE)+VLOOKUP(A254,'2023_24 vs 2024_25 Detail'!A255:DO659,105,FALSE)+VLOOKUP(A254,'2023_24 vs 2024_25 Detail'!A255:DO659,106,FALSE)+VLOOKUP(A254,'2023_24 vs 2024_25 Detail'!A255:DO659,107,FALSE)+VLOOKUP(A254,'2023_24 vs 2024_25 Detail'!A255:DO659,108,FALSE)+VLOOKUP(A254,'2023_24 vs 2024_25 Detail'!A255:DO659,109,FALSE)+VLOOKUP(A254,'2023_24 vs 2024_25 Detail'!A255:DO659,110,FALSE)+VLOOKUP(A254,'2023_24 vs 2024_25 Detail'!A255:DO659,111,FALSE)+VLOOKUP(A254,'2023_24 vs 2024_25 Detail'!A255:DO659,112,FALSE)+VLOOKUP(A254,'2023_24 vs 2024_25 Detail'!A255:DO659,113,FALSE)+VLOOKUP(A254,'2023_24 vs 2024_25 Detail'!A255:DO659,114,FALSE)+VLOOKUP(A254,'2023_24 vs 2024_25 Detail'!A255:DO659,115,FALSE)+VLOOKUP(A254,'2023_24 vs 2024_25 Detail'!A255:DO659,116,FALSE)+VLOOKUP(A254,'2023_24 vs 2024_25 Detail'!A255:DO659,117,FALSE)</f>
        <v>36177.438881014736</v>
      </c>
      <c r="J254" s="10">
        <f>VLOOKUP($A254,'2023_24 vs 2024_25 Detail'!$A$9:$DP$409,118,FALSE)</f>
        <v>0</v>
      </c>
      <c r="K254" s="10">
        <f>VLOOKUP($A254,'2023_24 vs 2024_25 Detail'!$A$9:$DP$409,119,FALSE)</f>
        <v>27208.862503580047</v>
      </c>
      <c r="L254" s="11">
        <f t="shared" si="7"/>
        <v>41995.301384594757</v>
      </c>
    </row>
    <row r="255" spans="1:12" x14ac:dyDescent="0.35">
      <c r="A255" s="2" t="s">
        <v>765</v>
      </c>
      <c r="B255" s="2" t="s">
        <v>766</v>
      </c>
      <c r="C255" s="2" t="s">
        <v>1375</v>
      </c>
      <c r="D255" s="10">
        <f>VLOOKUP(A255,'2023_24 vs 2024_25 Detail'!$A$9:$DP$409,5,FALSE)</f>
        <v>91</v>
      </c>
      <c r="E255" s="10">
        <f>VLOOKUP(A255,MSAG!$A$2:$D$401,4,FALSE)</f>
        <v>18875</v>
      </c>
      <c r="F255" s="10">
        <f>VLOOKUP($A255,'2023_24 vs 2024_25 Detail'!$A$9:$DP$409,43,FALSE)</f>
        <v>501471.05297239893</v>
      </c>
      <c r="G255" s="10">
        <f t="shared" si="6"/>
        <v>520346.05297239893</v>
      </c>
      <c r="H255" s="10">
        <f>VLOOKUP($A255,'2023_24 vs 2024_25 Detail'!$A$9:$DP$409,82,FALSE)</f>
        <v>590653.84363094135</v>
      </c>
      <c r="I255" s="10">
        <f>VLOOKUP(A255,'2023_24 vs 2024_25 Detail'!A256:DO660,84,FALSE)+VLOOKUP(A255,'2023_24 vs 2024_25 Detail'!A256:DO660,85,FALSE)+VLOOKUP(A255,'2023_24 vs 2024_25 Detail'!A256:DO660,86,FALSE)+VLOOKUP(A255,'2023_24 vs 2024_25 Detail'!A256:DO660,87,FALSE)+VLOOKUP(A255,'2023_24 vs 2024_25 Detail'!A256:DO660,88,FALSE)+VLOOKUP(A255,'2023_24 vs 2024_25 Detail'!A256:DO660,89,FALSE)+VLOOKUP(A255,'2023_24 vs 2024_25 Detail'!A256:DO660,90,FALSE)+VLOOKUP(A255,'2023_24 vs 2024_25 Detail'!A256:DO660,91,FALSE)+VLOOKUP(A255,'2023_24 vs 2024_25 Detail'!A256:DO660,92,FALSE)+VLOOKUP(A255,'2023_24 vs 2024_25 Detail'!A256:DO660,93,FALSE)+VLOOKUP(A255,'2023_24 vs 2024_25 Detail'!A256:DO660,94,FALSE)+VLOOKUP(A255,'2023_24 vs 2024_25 Detail'!A256:DO660,95,FALSE)+VLOOKUP(A255,'2023_24 vs 2024_25 Detail'!A256:DO660,96,FALSE)+VLOOKUP(A255,'2023_24 vs 2024_25 Detail'!A256:DO660,97,FALSE)+VLOOKUP(A255,'2023_24 vs 2024_25 Detail'!A256:DO660,98,FALSE)+VLOOKUP(A255,'2023_24 vs 2024_25 Detail'!A256:DO660,99,FALSE)+VLOOKUP(A255,'2023_24 vs 2024_25 Detail'!A256:DO660,100,FALSE)+VLOOKUP(A255,'2023_24 vs 2024_25 Detail'!A256:DO660,101,FALSE)+VLOOKUP(A255,'2023_24 vs 2024_25 Detail'!A256:DO660,102,FALSE)+VLOOKUP(A255,'2023_24 vs 2024_25 Detail'!A256:DO660,103,FALSE)+VLOOKUP(A255,'2023_24 vs 2024_25 Detail'!A256:DO660,104,FALSE)+VLOOKUP(A255,'2023_24 vs 2024_25 Detail'!A256:DO660,105,FALSE)+VLOOKUP(A255,'2023_24 vs 2024_25 Detail'!A256:DO660,106,FALSE)+VLOOKUP(A255,'2023_24 vs 2024_25 Detail'!A256:DO660,107,FALSE)+VLOOKUP(A255,'2023_24 vs 2024_25 Detail'!A256:DO660,108,FALSE)+VLOOKUP(A255,'2023_24 vs 2024_25 Detail'!A256:DO660,109,FALSE)+VLOOKUP(A255,'2023_24 vs 2024_25 Detail'!A256:DO660,110,FALSE)+VLOOKUP(A255,'2023_24 vs 2024_25 Detail'!A256:DO660,111,FALSE)+VLOOKUP(A255,'2023_24 vs 2024_25 Detail'!A256:DO660,112,FALSE)+VLOOKUP(A255,'2023_24 vs 2024_25 Detail'!A256:DO660,113,FALSE)+VLOOKUP(A255,'2023_24 vs 2024_25 Detail'!A256:DO660,114,FALSE)+VLOOKUP(A255,'2023_24 vs 2024_25 Detail'!A256:DO660,115,FALSE)+VLOOKUP(A255,'2023_24 vs 2024_25 Detail'!A256:DO660,116,FALSE)+VLOOKUP(A255,'2023_24 vs 2024_25 Detail'!A256:DO660,117,FALSE)</f>
        <v>30966.837473363983</v>
      </c>
      <c r="J255" s="10">
        <f>VLOOKUP($A255,'2023_24 vs 2024_25 Detail'!$A$9:$DP$409,118,FALSE)</f>
        <v>0</v>
      </c>
      <c r="K255" s="10">
        <f>VLOOKUP($A255,'2023_24 vs 2024_25 Detail'!$A$9:$DP$409,119,FALSE)</f>
        <v>58215.953185178354</v>
      </c>
      <c r="L255" s="11">
        <f t="shared" si="7"/>
        <v>70307.790658542421</v>
      </c>
    </row>
    <row r="256" spans="1:12" x14ac:dyDescent="0.35">
      <c r="A256" s="2" t="s">
        <v>768</v>
      </c>
      <c r="B256" s="2" t="s">
        <v>769</v>
      </c>
      <c r="C256" s="2" t="s">
        <v>770</v>
      </c>
      <c r="D256" s="10">
        <f>VLOOKUP(A256,'2023_24 vs 2024_25 Detail'!$A$9:$DP$409,5,FALSE)</f>
        <v>256</v>
      </c>
      <c r="E256" s="10">
        <f>VLOOKUP(A256,MSAG!$A$2:$D$401,4,FALSE)</f>
        <v>39654</v>
      </c>
      <c r="F256" s="10">
        <f>VLOOKUP($A256,'2023_24 vs 2024_25 Detail'!$A$9:$DP$409,43,FALSE)</f>
        <v>1222758.811321334</v>
      </c>
      <c r="G256" s="10">
        <f t="shared" si="6"/>
        <v>1262412.811321334</v>
      </c>
      <c r="H256" s="10">
        <f>VLOOKUP($A256,'2023_24 vs 2024_25 Detail'!$A$9:$DP$409,82,FALSE)</f>
        <v>1290343.2622055027</v>
      </c>
      <c r="I256" s="10">
        <f>VLOOKUP(A256,'2023_24 vs 2024_25 Detail'!A257:DO661,84,FALSE)+VLOOKUP(A256,'2023_24 vs 2024_25 Detail'!A257:DO661,85,FALSE)+VLOOKUP(A256,'2023_24 vs 2024_25 Detail'!A257:DO661,86,FALSE)+VLOOKUP(A256,'2023_24 vs 2024_25 Detail'!A257:DO661,87,FALSE)+VLOOKUP(A256,'2023_24 vs 2024_25 Detail'!A257:DO661,88,FALSE)+VLOOKUP(A256,'2023_24 vs 2024_25 Detail'!A257:DO661,89,FALSE)+VLOOKUP(A256,'2023_24 vs 2024_25 Detail'!A257:DO661,90,FALSE)+VLOOKUP(A256,'2023_24 vs 2024_25 Detail'!A257:DO661,91,FALSE)+VLOOKUP(A256,'2023_24 vs 2024_25 Detail'!A257:DO661,92,FALSE)+VLOOKUP(A256,'2023_24 vs 2024_25 Detail'!A257:DO661,93,FALSE)+VLOOKUP(A256,'2023_24 vs 2024_25 Detail'!A257:DO661,94,FALSE)+VLOOKUP(A256,'2023_24 vs 2024_25 Detail'!A257:DO661,95,FALSE)+VLOOKUP(A256,'2023_24 vs 2024_25 Detail'!A257:DO661,96,FALSE)+VLOOKUP(A256,'2023_24 vs 2024_25 Detail'!A257:DO661,97,FALSE)+VLOOKUP(A256,'2023_24 vs 2024_25 Detail'!A257:DO661,98,FALSE)+VLOOKUP(A256,'2023_24 vs 2024_25 Detail'!A257:DO661,99,FALSE)+VLOOKUP(A256,'2023_24 vs 2024_25 Detail'!A257:DO661,100,FALSE)+VLOOKUP(A256,'2023_24 vs 2024_25 Detail'!A257:DO661,101,FALSE)+VLOOKUP(A256,'2023_24 vs 2024_25 Detail'!A257:DO661,102,FALSE)+VLOOKUP(A256,'2023_24 vs 2024_25 Detail'!A257:DO661,103,FALSE)+VLOOKUP(A256,'2023_24 vs 2024_25 Detail'!A257:DO661,104,FALSE)+VLOOKUP(A256,'2023_24 vs 2024_25 Detail'!A257:DO661,105,FALSE)+VLOOKUP(A256,'2023_24 vs 2024_25 Detail'!A257:DO661,106,FALSE)+VLOOKUP(A256,'2023_24 vs 2024_25 Detail'!A257:DO661,107,FALSE)+VLOOKUP(A256,'2023_24 vs 2024_25 Detail'!A257:DO661,108,FALSE)+VLOOKUP(A256,'2023_24 vs 2024_25 Detail'!A257:DO661,109,FALSE)+VLOOKUP(A256,'2023_24 vs 2024_25 Detail'!A257:DO661,110,FALSE)+VLOOKUP(A256,'2023_24 vs 2024_25 Detail'!A257:DO661,111,FALSE)+VLOOKUP(A256,'2023_24 vs 2024_25 Detail'!A257:DO661,112,FALSE)+VLOOKUP(A256,'2023_24 vs 2024_25 Detail'!A257:DO661,113,FALSE)+VLOOKUP(A256,'2023_24 vs 2024_25 Detail'!A257:DO661,114,FALSE)+VLOOKUP(A256,'2023_24 vs 2024_25 Detail'!A257:DO661,115,FALSE)+VLOOKUP(A256,'2023_24 vs 2024_25 Detail'!A257:DO661,116,FALSE)+VLOOKUP(A256,'2023_24 vs 2024_25 Detail'!A257:DO661,117,FALSE)</f>
        <v>67584.450884168531</v>
      </c>
      <c r="J256" s="10">
        <f>VLOOKUP($A256,'2023_24 vs 2024_25 Detail'!$A$9:$DP$409,118,FALSE)</f>
        <v>0</v>
      </c>
      <c r="K256" s="10">
        <f>VLOOKUP($A256,'2023_24 vs 2024_25 Detail'!$A$9:$DP$409,119,FALSE)</f>
        <v>0</v>
      </c>
      <c r="L256" s="11">
        <f t="shared" si="7"/>
        <v>27930.450884168735</v>
      </c>
    </row>
    <row r="257" spans="1:12" x14ac:dyDescent="0.35">
      <c r="A257" s="2" t="s">
        <v>771</v>
      </c>
      <c r="B257" s="2" t="s">
        <v>772</v>
      </c>
      <c r="C257" s="2" t="s">
        <v>1467</v>
      </c>
      <c r="D257" s="10">
        <f>VLOOKUP(A257,'2023_24 vs 2024_25 Detail'!$A$9:$DP$409,5,FALSE)</f>
        <v>44</v>
      </c>
      <c r="E257" s="10">
        <f>VLOOKUP(A257,MSAG!$A$2:$D$401,4,FALSE)</f>
        <v>12138</v>
      </c>
      <c r="F257" s="10">
        <f>VLOOKUP($A257,'2023_24 vs 2024_25 Detail'!$A$9:$DP$409,43,FALSE)</f>
        <v>356024.07044907176</v>
      </c>
      <c r="G257" s="10">
        <f t="shared" si="6"/>
        <v>368162.07044907176</v>
      </c>
      <c r="H257" s="10">
        <f>VLOOKUP($A257,'2023_24 vs 2024_25 Detail'!$A$9:$DP$409,82,FALSE)</f>
        <v>369325.0937045</v>
      </c>
      <c r="I257" s="10">
        <f>VLOOKUP(A257,'2023_24 vs 2024_25 Detail'!A258:DO662,84,FALSE)+VLOOKUP(A257,'2023_24 vs 2024_25 Detail'!A258:DO662,85,FALSE)+VLOOKUP(A257,'2023_24 vs 2024_25 Detail'!A258:DO662,86,FALSE)+VLOOKUP(A257,'2023_24 vs 2024_25 Detail'!A258:DO662,87,FALSE)+VLOOKUP(A257,'2023_24 vs 2024_25 Detail'!A258:DO662,88,FALSE)+VLOOKUP(A257,'2023_24 vs 2024_25 Detail'!A258:DO662,89,FALSE)+VLOOKUP(A257,'2023_24 vs 2024_25 Detail'!A258:DO662,90,FALSE)+VLOOKUP(A257,'2023_24 vs 2024_25 Detail'!A258:DO662,91,FALSE)+VLOOKUP(A257,'2023_24 vs 2024_25 Detail'!A258:DO662,92,FALSE)+VLOOKUP(A257,'2023_24 vs 2024_25 Detail'!A258:DO662,93,FALSE)+VLOOKUP(A257,'2023_24 vs 2024_25 Detail'!A258:DO662,94,FALSE)+VLOOKUP(A257,'2023_24 vs 2024_25 Detail'!A258:DO662,95,FALSE)+VLOOKUP(A257,'2023_24 vs 2024_25 Detail'!A258:DO662,96,FALSE)+VLOOKUP(A257,'2023_24 vs 2024_25 Detail'!A258:DO662,97,FALSE)+VLOOKUP(A257,'2023_24 vs 2024_25 Detail'!A258:DO662,98,FALSE)+VLOOKUP(A257,'2023_24 vs 2024_25 Detail'!A258:DO662,99,FALSE)+VLOOKUP(A257,'2023_24 vs 2024_25 Detail'!A258:DO662,100,FALSE)+VLOOKUP(A257,'2023_24 vs 2024_25 Detail'!A258:DO662,101,FALSE)+VLOOKUP(A257,'2023_24 vs 2024_25 Detail'!A258:DO662,102,FALSE)+VLOOKUP(A257,'2023_24 vs 2024_25 Detail'!A258:DO662,103,FALSE)+VLOOKUP(A257,'2023_24 vs 2024_25 Detail'!A258:DO662,104,FALSE)+VLOOKUP(A257,'2023_24 vs 2024_25 Detail'!A258:DO662,105,FALSE)+VLOOKUP(A257,'2023_24 vs 2024_25 Detail'!A258:DO662,106,FALSE)+VLOOKUP(A257,'2023_24 vs 2024_25 Detail'!A258:DO662,107,FALSE)+VLOOKUP(A257,'2023_24 vs 2024_25 Detail'!A258:DO662,108,FALSE)+VLOOKUP(A257,'2023_24 vs 2024_25 Detail'!A258:DO662,109,FALSE)+VLOOKUP(A257,'2023_24 vs 2024_25 Detail'!A258:DO662,110,FALSE)+VLOOKUP(A257,'2023_24 vs 2024_25 Detail'!A258:DO662,111,FALSE)+VLOOKUP(A257,'2023_24 vs 2024_25 Detail'!A258:DO662,112,FALSE)+VLOOKUP(A257,'2023_24 vs 2024_25 Detail'!A258:DO662,113,FALSE)+VLOOKUP(A257,'2023_24 vs 2024_25 Detail'!A258:DO662,114,FALSE)+VLOOKUP(A257,'2023_24 vs 2024_25 Detail'!A258:DO662,115,FALSE)+VLOOKUP(A257,'2023_24 vs 2024_25 Detail'!A258:DO662,116,FALSE)+VLOOKUP(A257,'2023_24 vs 2024_25 Detail'!A258:DO662,117,FALSE)</f>
        <v>-29621.676619814338</v>
      </c>
      <c r="J257" s="10">
        <f>VLOOKUP($A257,'2023_24 vs 2024_25 Detail'!$A$9:$DP$409,118,FALSE)</f>
        <v>0</v>
      </c>
      <c r="K257" s="10">
        <f>VLOOKUP($A257,'2023_24 vs 2024_25 Detail'!$A$9:$DP$409,119,FALSE)</f>
        <v>42922.699875242586</v>
      </c>
      <c r="L257" s="11">
        <f t="shared" si="7"/>
        <v>1163.0232554282411</v>
      </c>
    </row>
    <row r="258" spans="1:12" x14ac:dyDescent="0.35">
      <c r="A258" s="2" t="s">
        <v>774</v>
      </c>
      <c r="B258" s="2" t="s">
        <v>1376</v>
      </c>
      <c r="C258" s="2" t="s">
        <v>1377</v>
      </c>
      <c r="D258" s="10">
        <f>VLOOKUP(A258,'2023_24 vs 2024_25 Detail'!$A$9:$DP$409,5,FALSE)</f>
        <v>76</v>
      </c>
      <c r="E258" s="10">
        <f>VLOOKUP(A258,MSAG!$A$2:$D$401,4,FALSE)</f>
        <v>14282</v>
      </c>
      <c r="F258" s="10">
        <f>VLOOKUP($A258,'2023_24 vs 2024_25 Detail'!$A$9:$DP$409,43,FALSE)</f>
        <v>429994.1265247374</v>
      </c>
      <c r="G258" s="10">
        <f t="shared" si="6"/>
        <v>444276.1265247374</v>
      </c>
      <c r="H258" s="10">
        <f>VLOOKUP($A258,'2023_24 vs 2024_25 Detail'!$A$9:$DP$409,82,FALSE)</f>
        <v>496213.72251549532</v>
      </c>
      <c r="I258" s="10">
        <f>VLOOKUP(A258,'2023_24 vs 2024_25 Detail'!A259:DO663,84,FALSE)+VLOOKUP(A258,'2023_24 vs 2024_25 Detail'!A259:DO663,85,FALSE)+VLOOKUP(A258,'2023_24 vs 2024_25 Detail'!A259:DO663,86,FALSE)+VLOOKUP(A258,'2023_24 vs 2024_25 Detail'!A259:DO663,87,FALSE)+VLOOKUP(A258,'2023_24 vs 2024_25 Detail'!A259:DO663,88,FALSE)+VLOOKUP(A258,'2023_24 vs 2024_25 Detail'!A259:DO663,89,FALSE)+VLOOKUP(A258,'2023_24 vs 2024_25 Detail'!A259:DO663,90,FALSE)+VLOOKUP(A258,'2023_24 vs 2024_25 Detail'!A259:DO663,91,FALSE)+VLOOKUP(A258,'2023_24 vs 2024_25 Detail'!A259:DO663,92,FALSE)+VLOOKUP(A258,'2023_24 vs 2024_25 Detail'!A259:DO663,93,FALSE)+VLOOKUP(A258,'2023_24 vs 2024_25 Detail'!A259:DO663,94,FALSE)+VLOOKUP(A258,'2023_24 vs 2024_25 Detail'!A259:DO663,95,FALSE)+VLOOKUP(A258,'2023_24 vs 2024_25 Detail'!A259:DO663,96,FALSE)+VLOOKUP(A258,'2023_24 vs 2024_25 Detail'!A259:DO663,97,FALSE)+VLOOKUP(A258,'2023_24 vs 2024_25 Detail'!A259:DO663,98,FALSE)+VLOOKUP(A258,'2023_24 vs 2024_25 Detail'!A259:DO663,99,FALSE)+VLOOKUP(A258,'2023_24 vs 2024_25 Detail'!A259:DO663,100,FALSE)+VLOOKUP(A258,'2023_24 vs 2024_25 Detail'!A259:DO663,101,FALSE)+VLOOKUP(A258,'2023_24 vs 2024_25 Detail'!A259:DO663,102,FALSE)+VLOOKUP(A258,'2023_24 vs 2024_25 Detail'!A259:DO663,103,FALSE)+VLOOKUP(A258,'2023_24 vs 2024_25 Detail'!A259:DO663,104,FALSE)+VLOOKUP(A258,'2023_24 vs 2024_25 Detail'!A259:DO663,105,FALSE)+VLOOKUP(A258,'2023_24 vs 2024_25 Detail'!A259:DO663,106,FALSE)+VLOOKUP(A258,'2023_24 vs 2024_25 Detail'!A259:DO663,107,FALSE)+VLOOKUP(A258,'2023_24 vs 2024_25 Detail'!A259:DO663,108,FALSE)+VLOOKUP(A258,'2023_24 vs 2024_25 Detail'!A259:DO663,109,FALSE)+VLOOKUP(A258,'2023_24 vs 2024_25 Detail'!A259:DO663,110,FALSE)+VLOOKUP(A258,'2023_24 vs 2024_25 Detail'!A259:DO663,111,FALSE)+VLOOKUP(A258,'2023_24 vs 2024_25 Detail'!A259:DO663,112,FALSE)+VLOOKUP(A258,'2023_24 vs 2024_25 Detail'!A259:DO663,113,FALSE)+VLOOKUP(A258,'2023_24 vs 2024_25 Detail'!A259:DO663,114,FALSE)+VLOOKUP(A258,'2023_24 vs 2024_25 Detail'!A259:DO663,115,FALSE)+VLOOKUP(A258,'2023_24 vs 2024_25 Detail'!A259:DO663,116,FALSE)+VLOOKUP(A258,'2023_24 vs 2024_25 Detail'!A259:DO663,117,FALSE)</f>
        <v>24340.575238510588</v>
      </c>
      <c r="J258" s="10">
        <f>VLOOKUP($A258,'2023_24 vs 2024_25 Detail'!$A$9:$DP$409,118,FALSE)</f>
        <v>0</v>
      </c>
      <c r="K258" s="10">
        <f>VLOOKUP($A258,'2023_24 vs 2024_25 Detail'!$A$9:$DP$409,119,FALSE)</f>
        <v>41879.020752247256</v>
      </c>
      <c r="L258" s="11">
        <f t="shared" si="7"/>
        <v>51937.595990757924</v>
      </c>
    </row>
    <row r="259" spans="1:12" x14ac:dyDescent="0.35">
      <c r="A259" s="2" t="s">
        <v>777</v>
      </c>
      <c r="B259" s="2" t="s">
        <v>778</v>
      </c>
      <c r="C259" s="2" t="s">
        <v>1378</v>
      </c>
      <c r="D259" s="10">
        <f>VLOOKUP(A259,'2023_24 vs 2024_25 Detail'!$A$9:$DP$409,5,FALSE)</f>
        <v>139</v>
      </c>
      <c r="E259" s="10">
        <f>VLOOKUP(A259,MSAG!$A$2:$D$401,4,FALSE)</f>
        <v>22195</v>
      </c>
      <c r="F259" s="10">
        <f>VLOOKUP($A259,'2023_24 vs 2024_25 Detail'!$A$9:$DP$409,43,FALSE)</f>
        <v>659050.65819020849</v>
      </c>
      <c r="G259" s="10">
        <f t="shared" si="6"/>
        <v>681245.65819020849</v>
      </c>
      <c r="H259" s="10">
        <f>VLOOKUP($A259,'2023_24 vs 2024_25 Detail'!$A$9:$DP$409,82,FALSE)</f>
        <v>709314.51827434916</v>
      </c>
      <c r="I259" s="10">
        <f>VLOOKUP(A259,'2023_24 vs 2024_25 Detail'!A260:DO664,84,FALSE)+VLOOKUP(A259,'2023_24 vs 2024_25 Detail'!A260:DO664,85,FALSE)+VLOOKUP(A259,'2023_24 vs 2024_25 Detail'!A260:DO664,86,FALSE)+VLOOKUP(A259,'2023_24 vs 2024_25 Detail'!A260:DO664,87,FALSE)+VLOOKUP(A259,'2023_24 vs 2024_25 Detail'!A260:DO664,88,FALSE)+VLOOKUP(A259,'2023_24 vs 2024_25 Detail'!A260:DO664,89,FALSE)+VLOOKUP(A259,'2023_24 vs 2024_25 Detail'!A260:DO664,90,FALSE)+VLOOKUP(A259,'2023_24 vs 2024_25 Detail'!A260:DO664,91,FALSE)+VLOOKUP(A259,'2023_24 vs 2024_25 Detail'!A260:DO664,92,FALSE)+VLOOKUP(A259,'2023_24 vs 2024_25 Detail'!A260:DO664,93,FALSE)+VLOOKUP(A259,'2023_24 vs 2024_25 Detail'!A260:DO664,94,FALSE)+VLOOKUP(A259,'2023_24 vs 2024_25 Detail'!A260:DO664,95,FALSE)+VLOOKUP(A259,'2023_24 vs 2024_25 Detail'!A260:DO664,96,FALSE)+VLOOKUP(A259,'2023_24 vs 2024_25 Detail'!A260:DO664,97,FALSE)+VLOOKUP(A259,'2023_24 vs 2024_25 Detail'!A260:DO664,98,FALSE)+VLOOKUP(A259,'2023_24 vs 2024_25 Detail'!A260:DO664,99,FALSE)+VLOOKUP(A259,'2023_24 vs 2024_25 Detail'!A260:DO664,100,FALSE)+VLOOKUP(A259,'2023_24 vs 2024_25 Detail'!A260:DO664,101,FALSE)+VLOOKUP(A259,'2023_24 vs 2024_25 Detail'!A260:DO664,102,FALSE)+VLOOKUP(A259,'2023_24 vs 2024_25 Detail'!A260:DO664,103,FALSE)+VLOOKUP(A259,'2023_24 vs 2024_25 Detail'!A260:DO664,104,FALSE)+VLOOKUP(A259,'2023_24 vs 2024_25 Detail'!A260:DO664,105,FALSE)+VLOOKUP(A259,'2023_24 vs 2024_25 Detail'!A260:DO664,106,FALSE)+VLOOKUP(A259,'2023_24 vs 2024_25 Detail'!A260:DO664,107,FALSE)+VLOOKUP(A259,'2023_24 vs 2024_25 Detail'!A260:DO664,108,FALSE)+VLOOKUP(A259,'2023_24 vs 2024_25 Detail'!A260:DO664,109,FALSE)+VLOOKUP(A259,'2023_24 vs 2024_25 Detail'!A260:DO664,110,FALSE)+VLOOKUP(A259,'2023_24 vs 2024_25 Detail'!A260:DO664,111,FALSE)+VLOOKUP(A259,'2023_24 vs 2024_25 Detail'!A260:DO664,112,FALSE)+VLOOKUP(A259,'2023_24 vs 2024_25 Detail'!A260:DO664,113,FALSE)+VLOOKUP(A259,'2023_24 vs 2024_25 Detail'!A260:DO664,114,FALSE)+VLOOKUP(A259,'2023_24 vs 2024_25 Detail'!A260:DO664,115,FALSE)+VLOOKUP(A259,'2023_24 vs 2024_25 Detail'!A260:DO664,116,FALSE)+VLOOKUP(A259,'2023_24 vs 2024_25 Detail'!A260:DO664,117,FALSE)</f>
        <v>37789.455575834567</v>
      </c>
      <c r="J259" s="10">
        <f>VLOOKUP($A259,'2023_24 vs 2024_25 Detail'!$A$9:$DP$409,118,FALSE)</f>
        <v>0</v>
      </c>
      <c r="K259" s="10">
        <f>VLOOKUP($A259,'2023_24 vs 2024_25 Detail'!$A$9:$DP$409,119,FALSE)</f>
        <v>12474.404508306019</v>
      </c>
      <c r="L259" s="11">
        <f t="shared" si="7"/>
        <v>28068.860084140673</v>
      </c>
    </row>
    <row r="260" spans="1:12" x14ac:dyDescent="0.35">
      <c r="A260" s="2" t="s">
        <v>780</v>
      </c>
      <c r="B260" s="2" t="s">
        <v>781</v>
      </c>
      <c r="C260" s="2" t="s">
        <v>1379</v>
      </c>
      <c r="D260" s="10">
        <f>VLOOKUP(A260,'2023_24 vs 2024_25 Detail'!$A$9:$DP$409,5,FALSE)</f>
        <v>84</v>
      </c>
      <c r="E260" s="10">
        <f>VLOOKUP(A260,MSAG!$A$2:$D$401,4,FALSE)</f>
        <v>15650</v>
      </c>
      <c r="F260" s="10">
        <f>VLOOKUP($A260,'2023_24 vs 2024_25 Detail'!$A$9:$DP$409,43,FALSE)</f>
        <v>447429.61608237901</v>
      </c>
      <c r="G260" s="10">
        <f t="shared" si="6"/>
        <v>463079.61608237901</v>
      </c>
      <c r="H260" s="10">
        <f>VLOOKUP($A260,'2023_24 vs 2024_25 Detail'!$A$9:$DP$409,82,FALSE)</f>
        <v>540174.85506541061</v>
      </c>
      <c r="I260" s="10">
        <f>VLOOKUP(A260,'2023_24 vs 2024_25 Detail'!A261:DO665,84,FALSE)+VLOOKUP(A260,'2023_24 vs 2024_25 Detail'!A261:DO665,85,FALSE)+VLOOKUP(A260,'2023_24 vs 2024_25 Detail'!A261:DO665,86,FALSE)+VLOOKUP(A260,'2023_24 vs 2024_25 Detail'!A261:DO665,87,FALSE)+VLOOKUP(A260,'2023_24 vs 2024_25 Detail'!A261:DO665,88,FALSE)+VLOOKUP(A260,'2023_24 vs 2024_25 Detail'!A261:DO665,89,FALSE)+VLOOKUP(A260,'2023_24 vs 2024_25 Detail'!A261:DO665,90,FALSE)+VLOOKUP(A260,'2023_24 vs 2024_25 Detail'!A261:DO665,91,FALSE)+VLOOKUP(A260,'2023_24 vs 2024_25 Detail'!A261:DO665,92,FALSE)+VLOOKUP(A260,'2023_24 vs 2024_25 Detail'!A261:DO665,93,FALSE)+VLOOKUP(A260,'2023_24 vs 2024_25 Detail'!A261:DO665,94,FALSE)+VLOOKUP(A260,'2023_24 vs 2024_25 Detail'!A261:DO665,95,FALSE)+VLOOKUP(A260,'2023_24 vs 2024_25 Detail'!A261:DO665,96,FALSE)+VLOOKUP(A260,'2023_24 vs 2024_25 Detail'!A261:DO665,97,FALSE)+VLOOKUP(A260,'2023_24 vs 2024_25 Detail'!A261:DO665,98,FALSE)+VLOOKUP(A260,'2023_24 vs 2024_25 Detail'!A261:DO665,99,FALSE)+VLOOKUP(A260,'2023_24 vs 2024_25 Detail'!A261:DO665,100,FALSE)+VLOOKUP(A260,'2023_24 vs 2024_25 Detail'!A261:DO665,101,FALSE)+VLOOKUP(A260,'2023_24 vs 2024_25 Detail'!A261:DO665,102,FALSE)+VLOOKUP(A260,'2023_24 vs 2024_25 Detail'!A261:DO665,103,FALSE)+VLOOKUP(A260,'2023_24 vs 2024_25 Detail'!A261:DO665,104,FALSE)+VLOOKUP(A260,'2023_24 vs 2024_25 Detail'!A261:DO665,105,FALSE)+VLOOKUP(A260,'2023_24 vs 2024_25 Detail'!A261:DO665,106,FALSE)+VLOOKUP(A260,'2023_24 vs 2024_25 Detail'!A261:DO665,107,FALSE)+VLOOKUP(A260,'2023_24 vs 2024_25 Detail'!A261:DO665,108,FALSE)+VLOOKUP(A260,'2023_24 vs 2024_25 Detail'!A261:DO665,109,FALSE)+VLOOKUP(A260,'2023_24 vs 2024_25 Detail'!A261:DO665,110,FALSE)+VLOOKUP(A260,'2023_24 vs 2024_25 Detail'!A261:DO665,111,FALSE)+VLOOKUP(A260,'2023_24 vs 2024_25 Detail'!A261:DO665,112,FALSE)+VLOOKUP(A260,'2023_24 vs 2024_25 Detail'!A261:DO665,113,FALSE)+VLOOKUP(A260,'2023_24 vs 2024_25 Detail'!A261:DO665,114,FALSE)+VLOOKUP(A260,'2023_24 vs 2024_25 Detail'!A261:DO665,115,FALSE)+VLOOKUP(A260,'2023_24 vs 2024_25 Detail'!A261:DO665,116,FALSE)+VLOOKUP(A260,'2023_24 vs 2024_25 Detail'!A261:DO665,117,FALSE)</f>
        <v>26692.356959076234</v>
      </c>
      <c r="J260" s="10">
        <f>VLOOKUP($A260,'2023_24 vs 2024_25 Detail'!$A$9:$DP$409,118,FALSE)</f>
        <v>0</v>
      </c>
      <c r="K260" s="10">
        <f>VLOOKUP($A260,'2023_24 vs 2024_25 Detail'!$A$9:$DP$409,119,FALSE)</f>
        <v>66052.882023955288</v>
      </c>
      <c r="L260" s="11">
        <f t="shared" si="7"/>
        <v>77095.238983031595</v>
      </c>
    </row>
    <row r="261" spans="1:12" x14ac:dyDescent="0.35">
      <c r="A261" s="2" t="s">
        <v>783</v>
      </c>
      <c r="B261" s="2" t="s">
        <v>784</v>
      </c>
      <c r="C261" s="2" t="s">
        <v>1380</v>
      </c>
      <c r="D261" s="10">
        <f>VLOOKUP(A261,'2023_24 vs 2024_25 Detail'!$A$9:$DP$409,5,FALSE)</f>
        <v>66</v>
      </c>
      <c r="E261" s="10">
        <f>VLOOKUP(A261,MSAG!$A$2:$D$401,4,FALSE)</f>
        <v>12988</v>
      </c>
      <c r="F261" s="10">
        <f>VLOOKUP($A261,'2023_24 vs 2024_25 Detail'!$A$9:$DP$409,43,FALSE)</f>
        <v>384174.63213011815</v>
      </c>
      <c r="G261" s="10">
        <f t="shared" si="6"/>
        <v>397162.63213011815</v>
      </c>
      <c r="H261" s="10">
        <f>VLOOKUP($A261,'2023_24 vs 2024_25 Detail'!$A$9:$DP$409,82,FALSE)</f>
        <v>450422.0671545876</v>
      </c>
      <c r="I261" s="10">
        <f>VLOOKUP(A261,'2023_24 vs 2024_25 Detail'!A262:DO666,84,FALSE)+VLOOKUP(A261,'2023_24 vs 2024_25 Detail'!A262:DO666,85,FALSE)+VLOOKUP(A261,'2023_24 vs 2024_25 Detail'!A262:DO666,86,FALSE)+VLOOKUP(A261,'2023_24 vs 2024_25 Detail'!A262:DO666,87,FALSE)+VLOOKUP(A261,'2023_24 vs 2024_25 Detail'!A262:DO666,88,FALSE)+VLOOKUP(A261,'2023_24 vs 2024_25 Detail'!A262:DO666,89,FALSE)+VLOOKUP(A261,'2023_24 vs 2024_25 Detail'!A262:DO666,90,FALSE)+VLOOKUP(A261,'2023_24 vs 2024_25 Detail'!A262:DO666,91,FALSE)+VLOOKUP(A261,'2023_24 vs 2024_25 Detail'!A262:DO666,92,FALSE)+VLOOKUP(A261,'2023_24 vs 2024_25 Detail'!A262:DO666,93,FALSE)+VLOOKUP(A261,'2023_24 vs 2024_25 Detail'!A262:DO666,94,FALSE)+VLOOKUP(A261,'2023_24 vs 2024_25 Detail'!A262:DO666,95,FALSE)+VLOOKUP(A261,'2023_24 vs 2024_25 Detail'!A262:DO666,96,FALSE)+VLOOKUP(A261,'2023_24 vs 2024_25 Detail'!A262:DO666,97,FALSE)+VLOOKUP(A261,'2023_24 vs 2024_25 Detail'!A262:DO666,98,FALSE)+VLOOKUP(A261,'2023_24 vs 2024_25 Detail'!A262:DO666,99,FALSE)+VLOOKUP(A261,'2023_24 vs 2024_25 Detail'!A262:DO666,100,FALSE)+VLOOKUP(A261,'2023_24 vs 2024_25 Detail'!A262:DO666,101,FALSE)+VLOOKUP(A261,'2023_24 vs 2024_25 Detail'!A262:DO666,102,FALSE)+VLOOKUP(A261,'2023_24 vs 2024_25 Detail'!A262:DO666,103,FALSE)+VLOOKUP(A261,'2023_24 vs 2024_25 Detail'!A262:DO666,104,FALSE)+VLOOKUP(A261,'2023_24 vs 2024_25 Detail'!A262:DO666,105,FALSE)+VLOOKUP(A261,'2023_24 vs 2024_25 Detail'!A262:DO666,106,FALSE)+VLOOKUP(A261,'2023_24 vs 2024_25 Detail'!A262:DO666,107,FALSE)+VLOOKUP(A261,'2023_24 vs 2024_25 Detail'!A262:DO666,108,FALSE)+VLOOKUP(A261,'2023_24 vs 2024_25 Detail'!A262:DO666,109,FALSE)+VLOOKUP(A261,'2023_24 vs 2024_25 Detail'!A262:DO666,110,FALSE)+VLOOKUP(A261,'2023_24 vs 2024_25 Detail'!A262:DO666,111,FALSE)+VLOOKUP(A261,'2023_24 vs 2024_25 Detail'!A262:DO666,112,FALSE)+VLOOKUP(A261,'2023_24 vs 2024_25 Detail'!A262:DO666,113,FALSE)+VLOOKUP(A261,'2023_24 vs 2024_25 Detail'!A262:DO666,114,FALSE)+VLOOKUP(A261,'2023_24 vs 2024_25 Detail'!A262:DO666,115,FALSE)+VLOOKUP(A261,'2023_24 vs 2024_25 Detail'!A262:DO666,116,FALSE)+VLOOKUP(A261,'2023_24 vs 2024_25 Detail'!A262:DO666,117,FALSE)</f>
        <v>21957.526170981051</v>
      </c>
      <c r="J261" s="10">
        <f>VLOOKUP($A261,'2023_24 vs 2024_25 Detail'!$A$9:$DP$409,118,FALSE)</f>
        <v>0</v>
      </c>
      <c r="K261" s="10">
        <f>VLOOKUP($A261,'2023_24 vs 2024_25 Detail'!$A$9:$DP$409,119,FALSE)</f>
        <v>44289.908853488472</v>
      </c>
      <c r="L261" s="11">
        <f t="shared" si="7"/>
        <v>53259.435024469451</v>
      </c>
    </row>
    <row r="262" spans="1:12" x14ac:dyDescent="0.35">
      <c r="A262" s="2" t="s">
        <v>786</v>
      </c>
      <c r="B262" s="2" t="s">
        <v>787</v>
      </c>
      <c r="C262" s="2" t="s">
        <v>1381</v>
      </c>
      <c r="D262" s="10">
        <f>VLOOKUP(A262,'2023_24 vs 2024_25 Detail'!$A$9:$DP$409,5,FALSE)</f>
        <v>407</v>
      </c>
      <c r="E262" s="10">
        <f>VLOOKUP(A262,MSAG!$A$2:$D$401,4,FALSE)</f>
        <v>60847</v>
      </c>
      <c r="F262" s="10">
        <f>VLOOKUP($A262,'2023_24 vs 2024_25 Detail'!$A$9:$DP$409,43,FALSE)</f>
        <v>1847849.9991162224</v>
      </c>
      <c r="G262" s="10">
        <f t="shared" si="6"/>
        <v>1908696.9991162224</v>
      </c>
      <c r="H262" s="10">
        <f>VLOOKUP($A262,'2023_24 vs 2024_25 Detail'!$A$9:$DP$409,82,FALSE)</f>
        <v>1928722</v>
      </c>
      <c r="I262" s="10">
        <f>VLOOKUP(A262,'2023_24 vs 2024_25 Detail'!A263:DO667,84,FALSE)+VLOOKUP(A262,'2023_24 vs 2024_25 Detail'!A263:DO667,85,FALSE)+VLOOKUP(A262,'2023_24 vs 2024_25 Detail'!A263:DO667,86,FALSE)+VLOOKUP(A262,'2023_24 vs 2024_25 Detail'!A263:DO667,87,FALSE)+VLOOKUP(A262,'2023_24 vs 2024_25 Detail'!A263:DO667,88,FALSE)+VLOOKUP(A262,'2023_24 vs 2024_25 Detail'!A263:DO667,89,FALSE)+VLOOKUP(A262,'2023_24 vs 2024_25 Detail'!A263:DO667,90,FALSE)+VLOOKUP(A262,'2023_24 vs 2024_25 Detail'!A263:DO667,91,FALSE)+VLOOKUP(A262,'2023_24 vs 2024_25 Detail'!A263:DO667,92,FALSE)+VLOOKUP(A262,'2023_24 vs 2024_25 Detail'!A263:DO667,93,FALSE)+VLOOKUP(A262,'2023_24 vs 2024_25 Detail'!A263:DO667,94,FALSE)+VLOOKUP(A262,'2023_24 vs 2024_25 Detail'!A263:DO667,95,FALSE)+VLOOKUP(A262,'2023_24 vs 2024_25 Detail'!A263:DO667,96,FALSE)+VLOOKUP(A262,'2023_24 vs 2024_25 Detail'!A263:DO667,97,FALSE)+VLOOKUP(A262,'2023_24 vs 2024_25 Detail'!A263:DO667,98,FALSE)+VLOOKUP(A262,'2023_24 vs 2024_25 Detail'!A263:DO667,99,FALSE)+VLOOKUP(A262,'2023_24 vs 2024_25 Detail'!A263:DO667,100,FALSE)+VLOOKUP(A262,'2023_24 vs 2024_25 Detail'!A263:DO667,101,FALSE)+VLOOKUP(A262,'2023_24 vs 2024_25 Detail'!A263:DO667,102,FALSE)+VLOOKUP(A262,'2023_24 vs 2024_25 Detail'!A263:DO667,103,FALSE)+VLOOKUP(A262,'2023_24 vs 2024_25 Detail'!A263:DO667,104,FALSE)+VLOOKUP(A262,'2023_24 vs 2024_25 Detail'!A263:DO667,105,FALSE)+VLOOKUP(A262,'2023_24 vs 2024_25 Detail'!A263:DO667,106,FALSE)+VLOOKUP(A262,'2023_24 vs 2024_25 Detail'!A263:DO667,107,FALSE)+VLOOKUP(A262,'2023_24 vs 2024_25 Detail'!A263:DO667,108,FALSE)+VLOOKUP(A262,'2023_24 vs 2024_25 Detail'!A263:DO667,109,FALSE)+VLOOKUP(A262,'2023_24 vs 2024_25 Detail'!A263:DO667,110,FALSE)+VLOOKUP(A262,'2023_24 vs 2024_25 Detail'!A263:DO667,111,FALSE)+VLOOKUP(A262,'2023_24 vs 2024_25 Detail'!A263:DO667,112,FALSE)+VLOOKUP(A262,'2023_24 vs 2024_25 Detail'!A263:DO667,113,FALSE)+VLOOKUP(A262,'2023_24 vs 2024_25 Detail'!A263:DO667,114,FALSE)+VLOOKUP(A262,'2023_24 vs 2024_25 Detail'!A263:DO667,115,FALSE)+VLOOKUP(A262,'2023_24 vs 2024_25 Detail'!A263:DO667,116,FALSE)+VLOOKUP(A262,'2023_24 vs 2024_25 Detail'!A263:DO667,117,FALSE)</f>
        <v>104495.82808709679</v>
      </c>
      <c r="J262" s="10">
        <f>VLOOKUP($A262,'2023_24 vs 2024_25 Detail'!$A$9:$DP$409,118,FALSE)</f>
        <v>-21060.828087096568</v>
      </c>
      <c r="K262" s="10">
        <f>VLOOKUP($A262,'2023_24 vs 2024_25 Detail'!$A$9:$DP$409,119,FALSE)</f>
        <v>-2562.9991162227134</v>
      </c>
      <c r="L262" s="11">
        <f t="shared" si="7"/>
        <v>20025.000883777626</v>
      </c>
    </row>
    <row r="263" spans="1:12" x14ac:dyDescent="0.35">
      <c r="A263" s="2" t="s">
        <v>789</v>
      </c>
      <c r="B263" s="2" t="s">
        <v>790</v>
      </c>
      <c r="C263" s="2" t="s">
        <v>1382</v>
      </c>
      <c r="D263" s="10">
        <f>VLOOKUP(A263,'2023_24 vs 2024_25 Detail'!$A$9:$DP$409,5,FALSE)</f>
        <v>63</v>
      </c>
      <c r="E263" s="10">
        <f>VLOOKUP(A263,MSAG!$A$2:$D$401,4,FALSE)</f>
        <v>13567</v>
      </c>
      <c r="F263" s="10">
        <f>VLOOKUP($A263,'2023_24 vs 2024_25 Detail'!$A$9:$DP$409,43,FALSE)</f>
        <v>395198.19740806258</v>
      </c>
      <c r="G263" s="10">
        <f t="shared" si="6"/>
        <v>408765.19740806258</v>
      </c>
      <c r="H263" s="10">
        <f>VLOOKUP($A263,'2023_24 vs 2024_25 Detail'!$A$9:$DP$409,82,FALSE)</f>
        <v>473633.30918150407</v>
      </c>
      <c r="I263" s="10">
        <f>VLOOKUP(A263,'2023_24 vs 2024_25 Detail'!A264:DO668,84,FALSE)+VLOOKUP(A263,'2023_24 vs 2024_25 Detail'!A264:DO668,85,FALSE)+VLOOKUP(A263,'2023_24 vs 2024_25 Detail'!A264:DO668,86,FALSE)+VLOOKUP(A263,'2023_24 vs 2024_25 Detail'!A264:DO668,87,FALSE)+VLOOKUP(A263,'2023_24 vs 2024_25 Detail'!A264:DO668,88,FALSE)+VLOOKUP(A263,'2023_24 vs 2024_25 Detail'!A264:DO668,89,FALSE)+VLOOKUP(A263,'2023_24 vs 2024_25 Detail'!A264:DO668,90,FALSE)+VLOOKUP(A263,'2023_24 vs 2024_25 Detail'!A264:DO668,91,FALSE)+VLOOKUP(A263,'2023_24 vs 2024_25 Detail'!A264:DO668,92,FALSE)+VLOOKUP(A263,'2023_24 vs 2024_25 Detail'!A264:DO668,93,FALSE)+VLOOKUP(A263,'2023_24 vs 2024_25 Detail'!A264:DO668,94,FALSE)+VLOOKUP(A263,'2023_24 vs 2024_25 Detail'!A264:DO668,95,FALSE)+VLOOKUP(A263,'2023_24 vs 2024_25 Detail'!A264:DO668,96,FALSE)+VLOOKUP(A263,'2023_24 vs 2024_25 Detail'!A264:DO668,97,FALSE)+VLOOKUP(A263,'2023_24 vs 2024_25 Detail'!A264:DO668,98,FALSE)+VLOOKUP(A263,'2023_24 vs 2024_25 Detail'!A264:DO668,99,FALSE)+VLOOKUP(A263,'2023_24 vs 2024_25 Detail'!A264:DO668,100,FALSE)+VLOOKUP(A263,'2023_24 vs 2024_25 Detail'!A264:DO668,101,FALSE)+VLOOKUP(A263,'2023_24 vs 2024_25 Detail'!A264:DO668,102,FALSE)+VLOOKUP(A263,'2023_24 vs 2024_25 Detail'!A264:DO668,103,FALSE)+VLOOKUP(A263,'2023_24 vs 2024_25 Detail'!A264:DO668,104,FALSE)+VLOOKUP(A263,'2023_24 vs 2024_25 Detail'!A264:DO668,105,FALSE)+VLOOKUP(A263,'2023_24 vs 2024_25 Detail'!A264:DO668,106,FALSE)+VLOOKUP(A263,'2023_24 vs 2024_25 Detail'!A264:DO668,107,FALSE)+VLOOKUP(A263,'2023_24 vs 2024_25 Detail'!A264:DO668,108,FALSE)+VLOOKUP(A263,'2023_24 vs 2024_25 Detail'!A264:DO668,109,FALSE)+VLOOKUP(A263,'2023_24 vs 2024_25 Detail'!A264:DO668,110,FALSE)+VLOOKUP(A263,'2023_24 vs 2024_25 Detail'!A264:DO668,111,FALSE)+VLOOKUP(A263,'2023_24 vs 2024_25 Detail'!A264:DO668,112,FALSE)+VLOOKUP(A263,'2023_24 vs 2024_25 Detail'!A264:DO668,113,FALSE)+VLOOKUP(A263,'2023_24 vs 2024_25 Detail'!A264:DO668,114,FALSE)+VLOOKUP(A263,'2023_24 vs 2024_25 Detail'!A264:DO668,115,FALSE)+VLOOKUP(A263,'2023_24 vs 2024_25 Detail'!A264:DO668,116,FALSE)+VLOOKUP(A263,'2023_24 vs 2024_25 Detail'!A264:DO668,117,FALSE)</f>
        <v>22759.434181504061</v>
      </c>
      <c r="J263" s="10">
        <f>VLOOKUP($A263,'2023_24 vs 2024_25 Detail'!$A$9:$DP$409,118,FALSE)</f>
        <v>0</v>
      </c>
      <c r="K263" s="10">
        <f>VLOOKUP($A263,'2023_24 vs 2024_25 Detail'!$A$9:$DP$409,119,FALSE)</f>
        <v>55675.677591937405</v>
      </c>
      <c r="L263" s="11">
        <f t="shared" si="7"/>
        <v>64868.111773441487</v>
      </c>
    </row>
    <row r="264" spans="1:12" x14ac:dyDescent="0.35">
      <c r="A264" s="2" t="s">
        <v>792</v>
      </c>
      <c r="B264" s="2" t="s">
        <v>793</v>
      </c>
      <c r="C264" s="2" t="s">
        <v>794</v>
      </c>
      <c r="D264" s="10">
        <f>VLOOKUP(A264,'2023_24 vs 2024_25 Detail'!$A$9:$DP$409,5,FALSE)</f>
        <v>60</v>
      </c>
      <c r="E264" s="10">
        <f>VLOOKUP(A264,MSAG!$A$2:$D$401,4,FALSE)</f>
        <v>12794</v>
      </c>
      <c r="F264" s="10">
        <f>VLOOKUP($A264,'2023_24 vs 2024_25 Detail'!$A$9:$DP$409,43,FALSE)</f>
        <v>400944.565850046</v>
      </c>
      <c r="G264" s="10">
        <f t="shared" si="6"/>
        <v>413738.565850046</v>
      </c>
      <c r="H264" s="10">
        <f>VLOOKUP($A264,'2023_24 vs 2024_25 Detail'!$A$9:$DP$409,82,FALSE)</f>
        <v>443337.12170216144</v>
      </c>
      <c r="I264" s="10">
        <f>VLOOKUP(A264,'2023_24 vs 2024_25 Detail'!A265:DO669,84,FALSE)+VLOOKUP(A264,'2023_24 vs 2024_25 Detail'!A265:DO669,85,FALSE)+VLOOKUP(A264,'2023_24 vs 2024_25 Detail'!A265:DO669,86,FALSE)+VLOOKUP(A264,'2023_24 vs 2024_25 Detail'!A265:DO669,87,FALSE)+VLOOKUP(A264,'2023_24 vs 2024_25 Detail'!A265:DO669,88,FALSE)+VLOOKUP(A264,'2023_24 vs 2024_25 Detail'!A265:DO669,89,FALSE)+VLOOKUP(A264,'2023_24 vs 2024_25 Detail'!A265:DO669,90,FALSE)+VLOOKUP(A264,'2023_24 vs 2024_25 Detail'!A265:DO669,91,FALSE)+VLOOKUP(A264,'2023_24 vs 2024_25 Detail'!A265:DO669,92,FALSE)+VLOOKUP(A264,'2023_24 vs 2024_25 Detail'!A265:DO669,93,FALSE)+VLOOKUP(A264,'2023_24 vs 2024_25 Detail'!A265:DO669,94,FALSE)+VLOOKUP(A264,'2023_24 vs 2024_25 Detail'!A265:DO669,95,FALSE)+VLOOKUP(A264,'2023_24 vs 2024_25 Detail'!A265:DO669,96,FALSE)+VLOOKUP(A264,'2023_24 vs 2024_25 Detail'!A265:DO669,97,FALSE)+VLOOKUP(A264,'2023_24 vs 2024_25 Detail'!A265:DO669,98,FALSE)+VLOOKUP(A264,'2023_24 vs 2024_25 Detail'!A265:DO669,99,FALSE)+VLOOKUP(A264,'2023_24 vs 2024_25 Detail'!A265:DO669,100,FALSE)+VLOOKUP(A264,'2023_24 vs 2024_25 Detail'!A265:DO669,101,FALSE)+VLOOKUP(A264,'2023_24 vs 2024_25 Detail'!A265:DO669,102,FALSE)+VLOOKUP(A264,'2023_24 vs 2024_25 Detail'!A265:DO669,103,FALSE)+VLOOKUP(A264,'2023_24 vs 2024_25 Detail'!A265:DO669,104,FALSE)+VLOOKUP(A264,'2023_24 vs 2024_25 Detail'!A265:DO669,105,FALSE)+VLOOKUP(A264,'2023_24 vs 2024_25 Detail'!A265:DO669,106,FALSE)+VLOOKUP(A264,'2023_24 vs 2024_25 Detail'!A265:DO669,107,FALSE)+VLOOKUP(A264,'2023_24 vs 2024_25 Detail'!A265:DO669,108,FALSE)+VLOOKUP(A264,'2023_24 vs 2024_25 Detail'!A265:DO669,109,FALSE)+VLOOKUP(A264,'2023_24 vs 2024_25 Detail'!A265:DO669,110,FALSE)+VLOOKUP(A264,'2023_24 vs 2024_25 Detail'!A265:DO669,111,FALSE)+VLOOKUP(A264,'2023_24 vs 2024_25 Detail'!A265:DO669,112,FALSE)+VLOOKUP(A264,'2023_24 vs 2024_25 Detail'!A265:DO669,113,FALSE)+VLOOKUP(A264,'2023_24 vs 2024_25 Detail'!A265:DO669,114,FALSE)+VLOOKUP(A264,'2023_24 vs 2024_25 Detail'!A265:DO669,115,FALSE)+VLOOKUP(A264,'2023_24 vs 2024_25 Detail'!A265:DO669,116,FALSE)+VLOOKUP(A264,'2023_24 vs 2024_25 Detail'!A265:DO669,117,FALSE)</f>
        <v>21490.305669508383</v>
      </c>
      <c r="J264" s="10">
        <f>VLOOKUP($A264,'2023_24 vs 2024_25 Detail'!$A$9:$DP$409,118,FALSE)</f>
        <v>0</v>
      </c>
      <c r="K264" s="10">
        <f>VLOOKUP($A264,'2023_24 vs 2024_25 Detail'!$A$9:$DP$409,119,FALSE)</f>
        <v>20902.250182607026</v>
      </c>
      <c r="L264" s="11">
        <f t="shared" si="7"/>
        <v>29598.555852115445</v>
      </c>
    </row>
    <row r="265" spans="1:12" x14ac:dyDescent="0.35">
      <c r="A265" s="2" t="s">
        <v>795</v>
      </c>
      <c r="B265" s="2" t="s">
        <v>1473</v>
      </c>
      <c r="C265" s="2" t="s">
        <v>1383</v>
      </c>
      <c r="D265" s="10">
        <f>VLOOKUP(A265,'2023_24 vs 2024_25 Detail'!$A$9:$DP$409,5,FALSE)</f>
        <v>73</v>
      </c>
      <c r="E265" s="10">
        <f>VLOOKUP(A265,MSAG!$A$2:$D$401,4,FALSE)</f>
        <v>14445</v>
      </c>
      <c r="F265" s="10">
        <f>VLOOKUP($A265,'2023_24 vs 2024_25 Detail'!$A$9:$DP$409,43,FALSE)</f>
        <v>461408.26363786851</v>
      </c>
      <c r="G265" s="10">
        <f t="shared" ref="G265:G328" si="8">F265+E265</f>
        <v>475853.26363786851</v>
      </c>
      <c r="H265" s="10">
        <f>VLOOKUP($A265,'2023_24 vs 2024_25 Detail'!$A$9:$DP$409,82,FALSE)</f>
        <v>500897.77815781883</v>
      </c>
      <c r="I265" s="10">
        <f>VLOOKUP(A265,'2023_24 vs 2024_25 Detail'!A266:DO670,84,FALSE)+VLOOKUP(A265,'2023_24 vs 2024_25 Detail'!A266:DO670,85,FALSE)+VLOOKUP(A265,'2023_24 vs 2024_25 Detail'!A266:DO670,86,FALSE)+VLOOKUP(A265,'2023_24 vs 2024_25 Detail'!A266:DO670,87,FALSE)+VLOOKUP(A265,'2023_24 vs 2024_25 Detail'!A266:DO670,88,FALSE)+VLOOKUP(A265,'2023_24 vs 2024_25 Detail'!A266:DO670,89,FALSE)+VLOOKUP(A265,'2023_24 vs 2024_25 Detail'!A266:DO670,90,FALSE)+VLOOKUP(A265,'2023_24 vs 2024_25 Detail'!A266:DO670,91,FALSE)+VLOOKUP(A265,'2023_24 vs 2024_25 Detail'!A266:DO670,92,FALSE)+VLOOKUP(A265,'2023_24 vs 2024_25 Detail'!A266:DO670,93,FALSE)+VLOOKUP(A265,'2023_24 vs 2024_25 Detail'!A266:DO670,94,FALSE)+VLOOKUP(A265,'2023_24 vs 2024_25 Detail'!A266:DO670,95,FALSE)+VLOOKUP(A265,'2023_24 vs 2024_25 Detail'!A266:DO670,96,FALSE)+VLOOKUP(A265,'2023_24 vs 2024_25 Detail'!A266:DO670,97,FALSE)+VLOOKUP(A265,'2023_24 vs 2024_25 Detail'!A266:DO670,98,FALSE)+VLOOKUP(A265,'2023_24 vs 2024_25 Detail'!A266:DO670,99,FALSE)+VLOOKUP(A265,'2023_24 vs 2024_25 Detail'!A266:DO670,100,FALSE)+VLOOKUP(A265,'2023_24 vs 2024_25 Detail'!A266:DO670,101,FALSE)+VLOOKUP(A265,'2023_24 vs 2024_25 Detail'!A266:DO670,102,FALSE)+VLOOKUP(A265,'2023_24 vs 2024_25 Detail'!A266:DO670,103,FALSE)+VLOOKUP(A265,'2023_24 vs 2024_25 Detail'!A266:DO670,104,FALSE)+VLOOKUP(A265,'2023_24 vs 2024_25 Detail'!A266:DO670,105,FALSE)+VLOOKUP(A265,'2023_24 vs 2024_25 Detail'!A266:DO670,106,FALSE)+VLOOKUP(A265,'2023_24 vs 2024_25 Detail'!A266:DO670,107,FALSE)+VLOOKUP(A265,'2023_24 vs 2024_25 Detail'!A266:DO670,108,FALSE)+VLOOKUP(A265,'2023_24 vs 2024_25 Detail'!A266:DO670,109,FALSE)+VLOOKUP(A265,'2023_24 vs 2024_25 Detail'!A266:DO670,110,FALSE)+VLOOKUP(A265,'2023_24 vs 2024_25 Detail'!A266:DO670,111,FALSE)+VLOOKUP(A265,'2023_24 vs 2024_25 Detail'!A266:DO670,112,FALSE)+VLOOKUP(A265,'2023_24 vs 2024_25 Detail'!A266:DO670,113,FALSE)+VLOOKUP(A265,'2023_24 vs 2024_25 Detail'!A266:DO670,114,FALSE)+VLOOKUP(A265,'2023_24 vs 2024_25 Detail'!A266:DO670,115,FALSE)+VLOOKUP(A265,'2023_24 vs 2024_25 Detail'!A266:DO670,116,FALSE)+VLOOKUP(A265,'2023_24 vs 2024_25 Detail'!A266:DO670,117,FALSE)</f>
        <v>24603.342036606686</v>
      </c>
      <c r="J265" s="10">
        <f>VLOOKUP($A265,'2023_24 vs 2024_25 Detail'!$A$9:$DP$409,118,FALSE)</f>
        <v>0</v>
      </c>
      <c r="K265" s="10">
        <f>VLOOKUP($A265,'2023_24 vs 2024_25 Detail'!$A$9:$DP$409,119,FALSE)</f>
        <v>14886.172483343609</v>
      </c>
      <c r="L265" s="11">
        <f t="shared" ref="L265:L328" si="9">H265-G265</f>
        <v>25044.514519950317</v>
      </c>
    </row>
    <row r="266" spans="1:12" x14ac:dyDescent="0.35">
      <c r="A266" s="2" t="s">
        <v>800</v>
      </c>
      <c r="B266" s="2" t="s">
        <v>1472</v>
      </c>
      <c r="C266" s="2" t="s">
        <v>801</v>
      </c>
      <c r="D266" s="10">
        <f>VLOOKUP(A266,'2023_24 vs 2024_25 Detail'!$A$9:$DP$409,5,FALSE)</f>
        <v>95</v>
      </c>
      <c r="E266" s="10">
        <f>VLOOKUP(A266,MSAG!$A$2:$D$401,4,FALSE)</f>
        <v>16751</v>
      </c>
      <c r="F266" s="10">
        <f>VLOOKUP($A266,'2023_24 vs 2024_25 Detail'!$A$9:$DP$409,43,FALSE)</f>
        <v>495351.34647113987</v>
      </c>
      <c r="G266" s="10">
        <f t="shared" si="8"/>
        <v>512102.34647113987</v>
      </c>
      <c r="H266" s="10">
        <f>VLOOKUP($A266,'2023_24 vs 2024_25 Detail'!$A$9:$DP$409,82,FALSE)</f>
        <v>573685.73840662302</v>
      </c>
      <c r="I266" s="10">
        <f>VLOOKUP(A266,'2023_24 vs 2024_25 Detail'!A267:DO671,84,FALSE)+VLOOKUP(A266,'2023_24 vs 2024_25 Detail'!A267:DO671,85,FALSE)+VLOOKUP(A266,'2023_24 vs 2024_25 Detail'!A267:DO671,86,FALSE)+VLOOKUP(A266,'2023_24 vs 2024_25 Detail'!A267:DO671,87,FALSE)+VLOOKUP(A266,'2023_24 vs 2024_25 Detail'!A267:DO671,88,FALSE)+VLOOKUP(A266,'2023_24 vs 2024_25 Detail'!A267:DO671,89,FALSE)+VLOOKUP(A266,'2023_24 vs 2024_25 Detail'!A267:DO671,90,FALSE)+VLOOKUP(A266,'2023_24 vs 2024_25 Detail'!A267:DO671,91,FALSE)+VLOOKUP(A266,'2023_24 vs 2024_25 Detail'!A267:DO671,92,FALSE)+VLOOKUP(A266,'2023_24 vs 2024_25 Detail'!A267:DO671,93,FALSE)+VLOOKUP(A266,'2023_24 vs 2024_25 Detail'!A267:DO671,94,FALSE)+VLOOKUP(A266,'2023_24 vs 2024_25 Detail'!A267:DO671,95,FALSE)+VLOOKUP(A266,'2023_24 vs 2024_25 Detail'!A267:DO671,96,FALSE)+VLOOKUP(A266,'2023_24 vs 2024_25 Detail'!A267:DO671,97,FALSE)+VLOOKUP(A266,'2023_24 vs 2024_25 Detail'!A267:DO671,98,FALSE)+VLOOKUP(A266,'2023_24 vs 2024_25 Detail'!A267:DO671,99,FALSE)+VLOOKUP(A266,'2023_24 vs 2024_25 Detail'!A267:DO671,100,FALSE)+VLOOKUP(A266,'2023_24 vs 2024_25 Detail'!A267:DO671,101,FALSE)+VLOOKUP(A266,'2023_24 vs 2024_25 Detail'!A267:DO671,102,FALSE)+VLOOKUP(A266,'2023_24 vs 2024_25 Detail'!A267:DO671,103,FALSE)+VLOOKUP(A266,'2023_24 vs 2024_25 Detail'!A267:DO671,104,FALSE)+VLOOKUP(A266,'2023_24 vs 2024_25 Detail'!A267:DO671,105,FALSE)+VLOOKUP(A266,'2023_24 vs 2024_25 Detail'!A267:DO671,106,FALSE)+VLOOKUP(A266,'2023_24 vs 2024_25 Detail'!A267:DO671,107,FALSE)+VLOOKUP(A266,'2023_24 vs 2024_25 Detail'!A267:DO671,108,FALSE)+VLOOKUP(A266,'2023_24 vs 2024_25 Detail'!A267:DO671,109,FALSE)+VLOOKUP(A266,'2023_24 vs 2024_25 Detail'!A267:DO671,110,FALSE)+VLOOKUP(A266,'2023_24 vs 2024_25 Detail'!A267:DO671,111,FALSE)+VLOOKUP(A266,'2023_24 vs 2024_25 Detail'!A267:DO671,112,FALSE)+VLOOKUP(A266,'2023_24 vs 2024_25 Detail'!A267:DO671,113,FALSE)+VLOOKUP(A266,'2023_24 vs 2024_25 Detail'!A267:DO671,114,FALSE)+VLOOKUP(A266,'2023_24 vs 2024_25 Detail'!A267:DO671,115,FALSE)+VLOOKUP(A266,'2023_24 vs 2024_25 Detail'!A267:DO671,116,FALSE)+VLOOKUP(A266,'2023_24 vs 2024_25 Detail'!A267:DO671,117,FALSE)</f>
        <v>28694.961867102058</v>
      </c>
      <c r="J266" s="10">
        <f>VLOOKUP($A266,'2023_24 vs 2024_25 Detail'!$A$9:$DP$409,118,FALSE)</f>
        <v>0</v>
      </c>
      <c r="K266" s="10">
        <f>VLOOKUP($A266,'2023_24 vs 2024_25 Detail'!$A$9:$DP$409,119,FALSE)</f>
        <v>49639.430068381203</v>
      </c>
      <c r="L266" s="11">
        <f t="shared" si="9"/>
        <v>61583.391935483145</v>
      </c>
    </row>
    <row r="267" spans="1:12" x14ac:dyDescent="0.35">
      <c r="A267" s="2" t="s">
        <v>805</v>
      </c>
      <c r="B267" s="2" t="s">
        <v>806</v>
      </c>
      <c r="C267" s="2" t="s">
        <v>1384</v>
      </c>
      <c r="D267" s="10">
        <f>VLOOKUP(A267,'2023_24 vs 2024_25 Detail'!$A$9:$DP$409,5,FALSE)</f>
        <v>415</v>
      </c>
      <c r="E267" s="10">
        <f>VLOOKUP(A267,MSAG!$A$2:$D$401,4,FALSE)</f>
        <v>62111</v>
      </c>
      <c r="F267" s="10">
        <f>VLOOKUP($A267,'2023_24 vs 2024_25 Detail'!$A$9:$DP$409,43,FALSE)</f>
        <v>1901698.2636363637</v>
      </c>
      <c r="G267" s="10">
        <f t="shared" si="8"/>
        <v>1963809.2636363637</v>
      </c>
      <c r="H267" s="10">
        <f>VLOOKUP($A267,'2023_24 vs 2024_25 Detail'!$A$9:$DP$409,82,FALSE)</f>
        <v>1973352.5</v>
      </c>
      <c r="I267" s="10">
        <f>VLOOKUP(A267,'2023_24 vs 2024_25 Detail'!A268:DO672,84,FALSE)+VLOOKUP(A267,'2023_24 vs 2024_25 Detail'!A268:DO672,85,FALSE)+VLOOKUP(A267,'2023_24 vs 2024_25 Detail'!A268:DO672,86,FALSE)+VLOOKUP(A267,'2023_24 vs 2024_25 Detail'!A268:DO672,87,FALSE)+VLOOKUP(A267,'2023_24 vs 2024_25 Detail'!A268:DO672,88,FALSE)+VLOOKUP(A267,'2023_24 vs 2024_25 Detail'!A268:DO672,89,FALSE)+VLOOKUP(A267,'2023_24 vs 2024_25 Detail'!A268:DO672,90,FALSE)+VLOOKUP(A267,'2023_24 vs 2024_25 Detail'!A268:DO672,91,FALSE)+VLOOKUP(A267,'2023_24 vs 2024_25 Detail'!A268:DO672,92,FALSE)+VLOOKUP(A267,'2023_24 vs 2024_25 Detail'!A268:DO672,93,FALSE)+VLOOKUP(A267,'2023_24 vs 2024_25 Detail'!A268:DO672,94,FALSE)+VLOOKUP(A267,'2023_24 vs 2024_25 Detail'!A268:DO672,95,FALSE)+VLOOKUP(A267,'2023_24 vs 2024_25 Detail'!A268:DO672,96,FALSE)+VLOOKUP(A267,'2023_24 vs 2024_25 Detail'!A268:DO672,97,FALSE)+VLOOKUP(A267,'2023_24 vs 2024_25 Detail'!A268:DO672,98,FALSE)+VLOOKUP(A267,'2023_24 vs 2024_25 Detail'!A268:DO672,99,FALSE)+VLOOKUP(A267,'2023_24 vs 2024_25 Detail'!A268:DO672,100,FALSE)+VLOOKUP(A267,'2023_24 vs 2024_25 Detail'!A268:DO672,101,FALSE)+VLOOKUP(A267,'2023_24 vs 2024_25 Detail'!A268:DO672,102,FALSE)+VLOOKUP(A267,'2023_24 vs 2024_25 Detail'!A268:DO672,103,FALSE)+VLOOKUP(A267,'2023_24 vs 2024_25 Detail'!A268:DO672,104,FALSE)+VLOOKUP(A267,'2023_24 vs 2024_25 Detail'!A268:DO672,105,FALSE)+VLOOKUP(A267,'2023_24 vs 2024_25 Detail'!A268:DO672,106,FALSE)+VLOOKUP(A267,'2023_24 vs 2024_25 Detail'!A268:DO672,107,FALSE)+VLOOKUP(A267,'2023_24 vs 2024_25 Detail'!A268:DO672,108,FALSE)+VLOOKUP(A267,'2023_24 vs 2024_25 Detail'!A268:DO672,109,FALSE)+VLOOKUP(A267,'2023_24 vs 2024_25 Detail'!A268:DO672,110,FALSE)+VLOOKUP(A267,'2023_24 vs 2024_25 Detail'!A268:DO672,111,FALSE)+VLOOKUP(A267,'2023_24 vs 2024_25 Detail'!A268:DO672,112,FALSE)+VLOOKUP(A267,'2023_24 vs 2024_25 Detail'!A268:DO672,113,FALSE)+VLOOKUP(A267,'2023_24 vs 2024_25 Detail'!A268:DO672,114,FALSE)+VLOOKUP(A267,'2023_24 vs 2024_25 Detail'!A268:DO672,115,FALSE)+VLOOKUP(A267,'2023_24 vs 2024_25 Detail'!A268:DO672,116,FALSE)+VLOOKUP(A267,'2023_24 vs 2024_25 Detail'!A268:DO672,117,FALSE)</f>
        <v>105915.43159723347</v>
      </c>
      <c r="J267" s="10">
        <f>VLOOKUP($A267,'2023_24 vs 2024_25 Detail'!$A$9:$DP$409,118,FALSE)</f>
        <v>-20840.431597233517</v>
      </c>
      <c r="K267" s="10">
        <f>VLOOKUP($A267,'2023_24 vs 2024_25 Detail'!$A$9:$DP$409,119,FALSE)</f>
        <v>-13420.763636363579</v>
      </c>
      <c r="L267" s="11">
        <f t="shared" si="9"/>
        <v>9543.2363636363298</v>
      </c>
    </row>
    <row r="268" spans="1:12" x14ac:dyDescent="0.35">
      <c r="A268" s="2" t="s">
        <v>808</v>
      </c>
      <c r="B268" s="2" t="s">
        <v>809</v>
      </c>
      <c r="C268" s="2" t="s">
        <v>1466</v>
      </c>
      <c r="D268" s="10">
        <f>VLOOKUP(A268,'2023_24 vs 2024_25 Detail'!$A$9:$DP$409,5,FALSE)</f>
        <v>197</v>
      </c>
      <c r="E268" s="10">
        <f>VLOOKUP(A268,MSAG!$A$2:$D$401,4,FALSE)</f>
        <v>30761</v>
      </c>
      <c r="F268" s="10">
        <f>VLOOKUP($A268,'2023_24 vs 2024_25 Detail'!$A$9:$DP$409,43,FALSE)</f>
        <v>878436.6254358975</v>
      </c>
      <c r="G268" s="10">
        <f t="shared" si="8"/>
        <v>909197.6254358975</v>
      </c>
      <c r="H268" s="10">
        <f>VLOOKUP($A268,'2023_24 vs 2024_25 Detail'!$A$9:$DP$409,82,FALSE)</f>
        <v>930692.2575379425</v>
      </c>
      <c r="I268" s="10">
        <f>VLOOKUP(A268,'2023_24 vs 2024_25 Detail'!A269:DO673,84,FALSE)+VLOOKUP(A268,'2023_24 vs 2024_25 Detail'!A269:DO673,85,FALSE)+VLOOKUP(A268,'2023_24 vs 2024_25 Detail'!A269:DO673,86,FALSE)+VLOOKUP(A268,'2023_24 vs 2024_25 Detail'!A269:DO673,87,FALSE)+VLOOKUP(A268,'2023_24 vs 2024_25 Detail'!A269:DO673,88,FALSE)+VLOOKUP(A268,'2023_24 vs 2024_25 Detail'!A269:DO673,89,FALSE)+VLOOKUP(A268,'2023_24 vs 2024_25 Detail'!A269:DO673,90,FALSE)+VLOOKUP(A268,'2023_24 vs 2024_25 Detail'!A269:DO673,91,FALSE)+VLOOKUP(A268,'2023_24 vs 2024_25 Detail'!A269:DO673,92,FALSE)+VLOOKUP(A268,'2023_24 vs 2024_25 Detail'!A269:DO673,93,FALSE)+VLOOKUP(A268,'2023_24 vs 2024_25 Detail'!A269:DO673,94,FALSE)+VLOOKUP(A268,'2023_24 vs 2024_25 Detail'!A269:DO673,95,FALSE)+VLOOKUP(A268,'2023_24 vs 2024_25 Detail'!A269:DO673,96,FALSE)+VLOOKUP(A268,'2023_24 vs 2024_25 Detail'!A269:DO673,97,FALSE)+VLOOKUP(A268,'2023_24 vs 2024_25 Detail'!A269:DO673,98,FALSE)+VLOOKUP(A268,'2023_24 vs 2024_25 Detail'!A269:DO673,99,FALSE)+VLOOKUP(A268,'2023_24 vs 2024_25 Detail'!A269:DO673,100,FALSE)+VLOOKUP(A268,'2023_24 vs 2024_25 Detail'!A269:DO673,101,FALSE)+VLOOKUP(A268,'2023_24 vs 2024_25 Detail'!A269:DO673,102,FALSE)+VLOOKUP(A268,'2023_24 vs 2024_25 Detail'!A269:DO673,103,FALSE)+VLOOKUP(A268,'2023_24 vs 2024_25 Detail'!A269:DO673,104,FALSE)+VLOOKUP(A268,'2023_24 vs 2024_25 Detail'!A269:DO673,105,FALSE)+VLOOKUP(A268,'2023_24 vs 2024_25 Detail'!A269:DO673,106,FALSE)+VLOOKUP(A268,'2023_24 vs 2024_25 Detail'!A269:DO673,107,FALSE)+VLOOKUP(A268,'2023_24 vs 2024_25 Detail'!A269:DO673,108,FALSE)+VLOOKUP(A268,'2023_24 vs 2024_25 Detail'!A269:DO673,109,FALSE)+VLOOKUP(A268,'2023_24 vs 2024_25 Detail'!A269:DO673,110,FALSE)+VLOOKUP(A268,'2023_24 vs 2024_25 Detail'!A269:DO673,111,FALSE)+VLOOKUP(A268,'2023_24 vs 2024_25 Detail'!A269:DO673,112,FALSE)+VLOOKUP(A268,'2023_24 vs 2024_25 Detail'!A269:DO673,113,FALSE)+VLOOKUP(A268,'2023_24 vs 2024_25 Detail'!A269:DO673,114,FALSE)+VLOOKUP(A268,'2023_24 vs 2024_25 Detail'!A269:DO673,115,FALSE)+VLOOKUP(A268,'2023_24 vs 2024_25 Detail'!A269:DO673,116,FALSE)+VLOOKUP(A268,'2023_24 vs 2024_25 Detail'!A269:DO673,117,FALSE)</f>
        <v>52255.63210204502</v>
      </c>
      <c r="J268" s="10">
        <f>VLOOKUP($A268,'2023_24 vs 2024_25 Detail'!$A$9:$DP$409,118,FALSE)</f>
        <v>0</v>
      </c>
      <c r="K268" s="10">
        <f>VLOOKUP($A268,'2023_24 vs 2024_25 Detail'!$A$9:$DP$409,119,FALSE)</f>
        <v>0</v>
      </c>
      <c r="L268" s="11">
        <f t="shared" si="9"/>
        <v>21494.632102044998</v>
      </c>
    </row>
    <row r="269" spans="1:12" x14ac:dyDescent="0.35">
      <c r="A269" s="2" t="s">
        <v>811</v>
      </c>
      <c r="B269" s="2" t="s">
        <v>812</v>
      </c>
      <c r="C269" s="2" t="s">
        <v>1385</v>
      </c>
      <c r="D269" s="10">
        <f>VLOOKUP(A269,'2023_24 vs 2024_25 Detail'!$A$9:$DP$409,5,FALSE)</f>
        <v>178</v>
      </c>
      <c r="E269" s="10">
        <f>VLOOKUP(A269,MSAG!$A$2:$D$401,4,FALSE)</f>
        <v>27460</v>
      </c>
      <c r="F269" s="10">
        <f>VLOOKUP($A269,'2023_24 vs 2024_25 Detail'!$A$9:$DP$409,43,FALSE)</f>
        <v>796095.42158064502</v>
      </c>
      <c r="G269" s="10">
        <f t="shared" si="8"/>
        <v>823555.42158064502</v>
      </c>
      <c r="H269" s="10">
        <f>VLOOKUP($A269,'2023_24 vs 2024_25 Detail'!$A$9:$DP$409,82,FALSE)</f>
        <v>837178.4186971403</v>
      </c>
      <c r="I269" s="10">
        <f>VLOOKUP(A269,'2023_24 vs 2024_25 Detail'!A270:DO674,84,FALSE)+VLOOKUP(A269,'2023_24 vs 2024_25 Detail'!A270:DO674,85,FALSE)+VLOOKUP(A269,'2023_24 vs 2024_25 Detail'!A270:DO674,86,FALSE)+VLOOKUP(A269,'2023_24 vs 2024_25 Detail'!A270:DO674,87,FALSE)+VLOOKUP(A269,'2023_24 vs 2024_25 Detail'!A270:DO674,88,FALSE)+VLOOKUP(A269,'2023_24 vs 2024_25 Detail'!A270:DO674,89,FALSE)+VLOOKUP(A269,'2023_24 vs 2024_25 Detail'!A270:DO674,90,FALSE)+VLOOKUP(A269,'2023_24 vs 2024_25 Detail'!A270:DO674,91,FALSE)+VLOOKUP(A269,'2023_24 vs 2024_25 Detail'!A270:DO674,92,FALSE)+VLOOKUP(A269,'2023_24 vs 2024_25 Detail'!A270:DO674,93,FALSE)+VLOOKUP(A269,'2023_24 vs 2024_25 Detail'!A270:DO674,94,FALSE)+VLOOKUP(A269,'2023_24 vs 2024_25 Detail'!A270:DO674,95,FALSE)+VLOOKUP(A269,'2023_24 vs 2024_25 Detail'!A270:DO674,96,FALSE)+VLOOKUP(A269,'2023_24 vs 2024_25 Detail'!A270:DO674,97,FALSE)+VLOOKUP(A269,'2023_24 vs 2024_25 Detail'!A270:DO674,98,FALSE)+VLOOKUP(A269,'2023_24 vs 2024_25 Detail'!A270:DO674,99,FALSE)+VLOOKUP(A269,'2023_24 vs 2024_25 Detail'!A270:DO674,100,FALSE)+VLOOKUP(A269,'2023_24 vs 2024_25 Detail'!A270:DO674,101,FALSE)+VLOOKUP(A269,'2023_24 vs 2024_25 Detail'!A270:DO674,102,FALSE)+VLOOKUP(A269,'2023_24 vs 2024_25 Detail'!A270:DO674,103,FALSE)+VLOOKUP(A269,'2023_24 vs 2024_25 Detail'!A270:DO674,104,FALSE)+VLOOKUP(A269,'2023_24 vs 2024_25 Detail'!A270:DO674,105,FALSE)+VLOOKUP(A269,'2023_24 vs 2024_25 Detail'!A270:DO674,106,FALSE)+VLOOKUP(A269,'2023_24 vs 2024_25 Detail'!A270:DO674,107,FALSE)+VLOOKUP(A269,'2023_24 vs 2024_25 Detail'!A270:DO674,108,FALSE)+VLOOKUP(A269,'2023_24 vs 2024_25 Detail'!A270:DO674,109,FALSE)+VLOOKUP(A269,'2023_24 vs 2024_25 Detail'!A270:DO674,110,FALSE)+VLOOKUP(A269,'2023_24 vs 2024_25 Detail'!A270:DO674,111,FALSE)+VLOOKUP(A269,'2023_24 vs 2024_25 Detail'!A270:DO674,112,FALSE)+VLOOKUP(A269,'2023_24 vs 2024_25 Detail'!A270:DO674,113,FALSE)+VLOOKUP(A269,'2023_24 vs 2024_25 Detail'!A270:DO674,114,FALSE)+VLOOKUP(A269,'2023_24 vs 2024_25 Detail'!A270:DO674,115,FALSE)+VLOOKUP(A269,'2023_24 vs 2024_25 Detail'!A270:DO674,116,FALSE)+VLOOKUP(A269,'2023_24 vs 2024_25 Detail'!A270:DO674,117,FALSE)</f>
        <v>46532.524137228786</v>
      </c>
      <c r="J269" s="10">
        <f>VLOOKUP($A269,'2023_24 vs 2024_25 Detail'!$A$9:$DP$409,118,FALSE)</f>
        <v>0</v>
      </c>
      <c r="K269" s="10">
        <f>VLOOKUP($A269,'2023_24 vs 2024_25 Detail'!$A$9:$DP$409,119,FALSE)</f>
        <v>-5449.5270207336944</v>
      </c>
      <c r="L269" s="11">
        <f t="shared" si="9"/>
        <v>13622.997116495273</v>
      </c>
    </row>
    <row r="270" spans="1:12" x14ac:dyDescent="0.35">
      <c r="A270" s="2" t="s">
        <v>814</v>
      </c>
      <c r="B270" s="2" t="s">
        <v>815</v>
      </c>
      <c r="C270" s="2" t="s">
        <v>816</v>
      </c>
      <c r="D270" s="10">
        <f>VLOOKUP(A270,'2023_24 vs 2024_25 Detail'!$A$9:$DP$409,5,FALSE)</f>
        <v>87</v>
      </c>
      <c r="E270" s="10">
        <f>VLOOKUP(A270,MSAG!$A$2:$D$401,4,FALSE)</f>
        <v>18503</v>
      </c>
      <c r="F270" s="10">
        <f>VLOOKUP($A270,'2023_24 vs 2024_25 Detail'!$A$9:$DP$409,43,FALSE)</f>
        <v>486995.85690541222</v>
      </c>
      <c r="G270" s="10">
        <f t="shared" si="8"/>
        <v>505498.85690541222</v>
      </c>
      <c r="H270" s="10">
        <f>VLOOKUP($A270,'2023_24 vs 2024_25 Detail'!$A$9:$DP$409,82,FALSE)</f>
        <v>554466.42998198245</v>
      </c>
      <c r="I270" s="10">
        <f>VLOOKUP(A270,'2023_24 vs 2024_25 Detail'!A271:DO675,84,FALSE)+VLOOKUP(A270,'2023_24 vs 2024_25 Detail'!A271:DO675,85,FALSE)+VLOOKUP(A270,'2023_24 vs 2024_25 Detail'!A271:DO675,86,FALSE)+VLOOKUP(A270,'2023_24 vs 2024_25 Detail'!A271:DO675,87,FALSE)+VLOOKUP(A270,'2023_24 vs 2024_25 Detail'!A271:DO675,88,FALSE)+VLOOKUP(A270,'2023_24 vs 2024_25 Detail'!A271:DO675,89,FALSE)+VLOOKUP(A270,'2023_24 vs 2024_25 Detail'!A271:DO675,90,FALSE)+VLOOKUP(A270,'2023_24 vs 2024_25 Detail'!A271:DO675,91,FALSE)+VLOOKUP(A270,'2023_24 vs 2024_25 Detail'!A271:DO675,92,FALSE)+VLOOKUP(A270,'2023_24 vs 2024_25 Detail'!A271:DO675,93,FALSE)+VLOOKUP(A270,'2023_24 vs 2024_25 Detail'!A271:DO675,94,FALSE)+VLOOKUP(A270,'2023_24 vs 2024_25 Detail'!A271:DO675,95,FALSE)+VLOOKUP(A270,'2023_24 vs 2024_25 Detail'!A271:DO675,96,FALSE)+VLOOKUP(A270,'2023_24 vs 2024_25 Detail'!A271:DO675,97,FALSE)+VLOOKUP(A270,'2023_24 vs 2024_25 Detail'!A271:DO675,98,FALSE)+VLOOKUP(A270,'2023_24 vs 2024_25 Detail'!A271:DO675,99,FALSE)+VLOOKUP(A270,'2023_24 vs 2024_25 Detail'!A271:DO675,100,FALSE)+VLOOKUP(A270,'2023_24 vs 2024_25 Detail'!A271:DO675,101,FALSE)+VLOOKUP(A270,'2023_24 vs 2024_25 Detail'!A271:DO675,102,FALSE)+VLOOKUP(A270,'2023_24 vs 2024_25 Detail'!A271:DO675,103,FALSE)+VLOOKUP(A270,'2023_24 vs 2024_25 Detail'!A271:DO675,104,FALSE)+VLOOKUP(A270,'2023_24 vs 2024_25 Detail'!A271:DO675,105,FALSE)+VLOOKUP(A270,'2023_24 vs 2024_25 Detail'!A271:DO675,106,FALSE)+VLOOKUP(A270,'2023_24 vs 2024_25 Detail'!A271:DO675,107,FALSE)+VLOOKUP(A270,'2023_24 vs 2024_25 Detail'!A271:DO675,108,FALSE)+VLOOKUP(A270,'2023_24 vs 2024_25 Detail'!A271:DO675,109,FALSE)+VLOOKUP(A270,'2023_24 vs 2024_25 Detail'!A271:DO675,110,FALSE)+VLOOKUP(A270,'2023_24 vs 2024_25 Detail'!A271:DO675,111,FALSE)+VLOOKUP(A270,'2023_24 vs 2024_25 Detail'!A271:DO675,112,FALSE)+VLOOKUP(A270,'2023_24 vs 2024_25 Detail'!A271:DO675,113,FALSE)+VLOOKUP(A270,'2023_24 vs 2024_25 Detail'!A271:DO675,114,FALSE)+VLOOKUP(A270,'2023_24 vs 2024_25 Detail'!A271:DO675,115,FALSE)+VLOOKUP(A270,'2023_24 vs 2024_25 Detail'!A271:DO675,116,FALSE)+VLOOKUP(A270,'2023_24 vs 2024_25 Detail'!A271:DO675,117,FALSE)</f>
        <v>30015.983049122246</v>
      </c>
      <c r="J270" s="10">
        <f>VLOOKUP($A270,'2023_24 vs 2024_25 Detail'!$A$9:$DP$409,118,FALSE)</f>
        <v>0</v>
      </c>
      <c r="K270" s="10">
        <f>VLOOKUP($A270,'2023_24 vs 2024_25 Detail'!$A$9:$DP$409,119,FALSE)</f>
        <v>37454.590027447986</v>
      </c>
      <c r="L270" s="11">
        <f t="shared" si="9"/>
        <v>48967.573076570232</v>
      </c>
    </row>
    <row r="271" spans="1:12" x14ac:dyDescent="0.35">
      <c r="A271" s="2" t="s">
        <v>817</v>
      </c>
      <c r="B271" s="2" t="s">
        <v>818</v>
      </c>
      <c r="C271" s="2" t="s">
        <v>819</v>
      </c>
      <c r="D271" s="10">
        <f>VLOOKUP(A271,'2023_24 vs 2024_25 Detail'!$A$9:$DP$409,5,FALSE)</f>
        <v>89</v>
      </c>
      <c r="E271" s="10">
        <f>VLOOKUP(A271,MSAG!$A$2:$D$401,4,FALSE)</f>
        <v>18533</v>
      </c>
      <c r="F271" s="10">
        <f>VLOOKUP($A271,'2023_24 vs 2024_25 Detail'!$A$9:$DP$409,43,FALSE)</f>
        <v>534775.14931027766</v>
      </c>
      <c r="G271" s="10">
        <f t="shared" si="8"/>
        <v>553308.14931027766</v>
      </c>
      <c r="H271" s="10">
        <f>VLOOKUP($A271,'2023_24 vs 2024_25 Detail'!$A$9:$DP$409,82,FALSE)</f>
        <v>587409.37849258329</v>
      </c>
      <c r="I271" s="10">
        <f>VLOOKUP(A271,'2023_24 vs 2024_25 Detail'!A272:DO676,84,FALSE)+VLOOKUP(A271,'2023_24 vs 2024_25 Detail'!A272:DO676,85,FALSE)+VLOOKUP(A271,'2023_24 vs 2024_25 Detail'!A272:DO676,86,FALSE)+VLOOKUP(A271,'2023_24 vs 2024_25 Detail'!A272:DO676,87,FALSE)+VLOOKUP(A271,'2023_24 vs 2024_25 Detail'!A272:DO676,88,FALSE)+VLOOKUP(A271,'2023_24 vs 2024_25 Detail'!A272:DO676,89,FALSE)+VLOOKUP(A271,'2023_24 vs 2024_25 Detail'!A272:DO676,90,FALSE)+VLOOKUP(A271,'2023_24 vs 2024_25 Detail'!A272:DO676,91,FALSE)+VLOOKUP(A271,'2023_24 vs 2024_25 Detail'!A272:DO676,92,FALSE)+VLOOKUP(A271,'2023_24 vs 2024_25 Detail'!A272:DO676,93,FALSE)+VLOOKUP(A271,'2023_24 vs 2024_25 Detail'!A272:DO676,94,FALSE)+VLOOKUP(A271,'2023_24 vs 2024_25 Detail'!A272:DO676,95,FALSE)+VLOOKUP(A271,'2023_24 vs 2024_25 Detail'!A272:DO676,96,FALSE)+VLOOKUP(A271,'2023_24 vs 2024_25 Detail'!A272:DO676,97,FALSE)+VLOOKUP(A271,'2023_24 vs 2024_25 Detail'!A272:DO676,98,FALSE)+VLOOKUP(A271,'2023_24 vs 2024_25 Detail'!A272:DO676,99,FALSE)+VLOOKUP(A271,'2023_24 vs 2024_25 Detail'!A272:DO676,100,FALSE)+VLOOKUP(A271,'2023_24 vs 2024_25 Detail'!A272:DO676,101,FALSE)+VLOOKUP(A271,'2023_24 vs 2024_25 Detail'!A272:DO676,102,FALSE)+VLOOKUP(A271,'2023_24 vs 2024_25 Detail'!A272:DO676,103,FALSE)+VLOOKUP(A271,'2023_24 vs 2024_25 Detail'!A272:DO676,104,FALSE)+VLOOKUP(A271,'2023_24 vs 2024_25 Detail'!A272:DO676,105,FALSE)+VLOOKUP(A271,'2023_24 vs 2024_25 Detail'!A272:DO676,106,FALSE)+VLOOKUP(A271,'2023_24 vs 2024_25 Detail'!A272:DO676,107,FALSE)+VLOOKUP(A271,'2023_24 vs 2024_25 Detail'!A272:DO676,108,FALSE)+VLOOKUP(A271,'2023_24 vs 2024_25 Detail'!A272:DO676,109,FALSE)+VLOOKUP(A271,'2023_24 vs 2024_25 Detail'!A272:DO676,110,FALSE)+VLOOKUP(A271,'2023_24 vs 2024_25 Detail'!A272:DO676,111,FALSE)+VLOOKUP(A271,'2023_24 vs 2024_25 Detail'!A272:DO676,112,FALSE)+VLOOKUP(A271,'2023_24 vs 2024_25 Detail'!A272:DO676,113,FALSE)+VLOOKUP(A271,'2023_24 vs 2024_25 Detail'!A272:DO676,114,FALSE)+VLOOKUP(A271,'2023_24 vs 2024_25 Detail'!A272:DO676,115,FALSE)+VLOOKUP(A271,'2023_24 vs 2024_25 Detail'!A272:DO676,116,FALSE)+VLOOKUP(A271,'2023_24 vs 2024_25 Detail'!A272:DO676,117,FALSE)</f>
        <v>30695.088573149984</v>
      </c>
      <c r="J271" s="10">
        <f>VLOOKUP($A271,'2023_24 vs 2024_25 Detail'!$A$9:$DP$409,118,FALSE)</f>
        <v>0</v>
      </c>
      <c r="K271" s="10">
        <f>VLOOKUP($A271,'2023_24 vs 2024_25 Detail'!$A$9:$DP$409,119,FALSE)</f>
        <v>21939.140609155507</v>
      </c>
      <c r="L271" s="11">
        <f t="shared" si="9"/>
        <v>34101.229182305629</v>
      </c>
    </row>
    <row r="272" spans="1:12" x14ac:dyDescent="0.35">
      <c r="A272" s="2" t="s">
        <v>820</v>
      </c>
      <c r="B272" s="2" t="s">
        <v>821</v>
      </c>
      <c r="C272" s="2" t="s">
        <v>1386</v>
      </c>
      <c r="D272" s="10">
        <f>VLOOKUP(A272,'2023_24 vs 2024_25 Detail'!$A$9:$DP$409,5,FALSE)</f>
        <v>99</v>
      </c>
      <c r="E272" s="10">
        <f>VLOOKUP(A272,MSAG!$A$2:$D$401,4,FALSE)</f>
        <v>17851</v>
      </c>
      <c r="F272" s="10">
        <f>VLOOKUP($A272,'2023_24 vs 2024_25 Detail'!$A$9:$DP$409,43,FALSE)</f>
        <v>542582.17114440666</v>
      </c>
      <c r="G272" s="10">
        <f t="shared" si="8"/>
        <v>560433.17114440666</v>
      </c>
      <c r="H272" s="10">
        <f>VLOOKUP($A272,'2023_24 vs 2024_25 Detail'!$A$9:$DP$409,82,FALSE)</f>
        <v>575935.95888505492</v>
      </c>
      <c r="I272" s="10">
        <f>VLOOKUP(A272,'2023_24 vs 2024_25 Detail'!A273:DO677,84,FALSE)+VLOOKUP(A272,'2023_24 vs 2024_25 Detail'!A273:DO677,85,FALSE)+VLOOKUP(A272,'2023_24 vs 2024_25 Detail'!A273:DO677,86,FALSE)+VLOOKUP(A272,'2023_24 vs 2024_25 Detail'!A273:DO677,87,FALSE)+VLOOKUP(A272,'2023_24 vs 2024_25 Detail'!A273:DO677,88,FALSE)+VLOOKUP(A272,'2023_24 vs 2024_25 Detail'!A273:DO677,89,FALSE)+VLOOKUP(A272,'2023_24 vs 2024_25 Detail'!A273:DO677,90,FALSE)+VLOOKUP(A272,'2023_24 vs 2024_25 Detail'!A273:DO677,91,FALSE)+VLOOKUP(A272,'2023_24 vs 2024_25 Detail'!A273:DO677,92,FALSE)+VLOOKUP(A272,'2023_24 vs 2024_25 Detail'!A273:DO677,93,FALSE)+VLOOKUP(A272,'2023_24 vs 2024_25 Detail'!A273:DO677,94,FALSE)+VLOOKUP(A272,'2023_24 vs 2024_25 Detail'!A273:DO677,95,FALSE)+VLOOKUP(A272,'2023_24 vs 2024_25 Detail'!A273:DO677,96,FALSE)+VLOOKUP(A272,'2023_24 vs 2024_25 Detail'!A273:DO677,97,FALSE)+VLOOKUP(A272,'2023_24 vs 2024_25 Detail'!A273:DO677,98,FALSE)+VLOOKUP(A272,'2023_24 vs 2024_25 Detail'!A273:DO677,99,FALSE)+VLOOKUP(A272,'2023_24 vs 2024_25 Detail'!A273:DO677,100,FALSE)+VLOOKUP(A272,'2023_24 vs 2024_25 Detail'!A273:DO677,101,FALSE)+VLOOKUP(A272,'2023_24 vs 2024_25 Detail'!A273:DO677,102,FALSE)+VLOOKUP(A272,'2023_24 vs 2024_25 Detail'!A273:DO677,103,FALSE)+VLOOKUP(A272,'2023_24 vs 2024_25 Detail'!A273:DO677,104,FALSE)+VLOOKUP(A272,'2023_24 vs 2024_25 Detail'!A273:DO677,105,FALSE)+VLOOKUP(A272,'2023_24 vs 2024_25 Detail'!A273:DO677,106,FALSE)+VLOOKUP(A272,'2023_24 vs 2024_25 Detail'!A273:DO677,107,FALSE)+VLOOKUP(A272,'2023_24 vs 2024_25 Detail'!A273:DO677,108,FALSE)+VLOOKUP(A272,'2023_24 vs 2024_25 Detail'!A273:DO677,109,FALSE)+VLOOKUP(A272,'2023_24 vs 2024_25 Detail'!A273:DO677,110,FALSE)+VLOOKUP(A272,'2023_24 vs 2024_25 Detail'!A273:DO677,111,FALSE)+VLOOKUP(A272,'2023_24 vs 2024_25 Detail'!A273:DO677,112,FALSE)+VLOOKUP(A272,'2023_24 vs 2024_25 Detail'!A273:DO677,113,FALSE)+VLOOKUP(A272,'2023_24 vs 2024_25 Detail'!A273:DO677,114,FALSE)+VLOOKUP(A272,'2023_24 vs 2024_25 Detail'!A273:DO677,115,FALSE)+VLOOKUP(A272,'2023_24 vs 2024_25 Detail'!A273:DO677,116,FALSE)+VLOOKUP(A272,'2023_24 vs 2024_25 Detail'!A273:DO677,117,FALSE)</f>
        <v>30337.718833952316</v>
      </c>
      <c r="J272" s="10">
        <f>VLOOKUP($A272,'2023_24 vs 2024_25 Detail'!$A$9:$DP$409,118,FALSE)</f>
        <v>0</v>
      </c>
      <c r="K272" s="10">
        <f>VLOOKUP($A272,'2023_24 vs 2024_25 Detail'!$A$9:$DP$409,119,FALSE)</f>
        <v>3016.0689066959767</v>
      </c>
      <c r="L272" s="11">
        <f t="shared" si="9"/>
        <v>15502.787740648258</v>
      </c>
    </row>
    <row r="273" spans="1:12" x14ac:dyDescent="0.35">
      <c r="A273" s="2" t="s">
        <v>823</v>
      </c>
      <c r="B273" s="2" t="s">
        <v>824</v>
      </c>
      <c r="C273" s="2" t="s">
        <v>825</v>
      </c>
      <c r="D273" s="10">
        <f>VLOOKUP(A273,'2023_24 vs 2024_25 Detail'!$A$9:$DP$409,5,FALSE)</f>
        <v>175</v>
      </c>
      <c r="E273" s="10">
        <f>VLOOKUP(A273,MSAG!$A$2:$D$401,4,FALSE)</f>
        <v>26167</v>
      </c>
      <c r="F273" s="10">
        <f>VLOOKUP($A273,'2023_24 vs 2024_25 Detail'!$A$9:$DP$409,43,FALSE)</f>
        <v>798061.29191814654</v>
      </c>
      <c r="G273" s="10">
        <f t="shared" si="8"/>
        <v>824228.29191814654</v>
      </c>
      <c r="H273" s="10">
        <f>VLOOKUP($A273,'2023_24 vs 2024_25 Detail'!$A$9:$DP$409,82,FALSE)</f>
        <v>861328.85774393741</v>
      </c>
      <c r="I273" s="10">
        <f>VLOOKUP(A273,'2023_24 vs 2024_25 Detail'!A274:DO678,84,FALSE)+VLOOKUP(A273,'2023_24 vs 2024_25 Detail'!A274:DO678,85,FALSE)+VLOOKUP(A273,'2023_24 vs 2024_25 Detail'!A274:DO678,86,FALSE)+VLOOKUP(A273,'2023_24 vs 2024_25 Detail'!A274:DO678,87,FALSE)+VLOOKUP(A273,'2023_24 vs 2024_25 Detail'!A274:DO678,88,FALSE)+VLOOKUP(A273,'2023_24 vs 2024_25 Detail'!A274:DO678,89,FALSE)+VLOOKUP(A273,'2023_24 vs 2024_25 Detail'!A274:DO678,90,FALSE)+VLOOKUP(A273,'2023_24 vs 2024_25 Detail'!A274:DO678,91,FALSE)+VLOOKUP(A273,'2023_24 vs 2024_25 Detail'!A274:DO678,92,FALSE)+VLOOKUP(A273,'2023_24 vs 2024_25 Detail'!A274:DO678,93,FALSE)+VLOOKUP(A273,'2023_24 vs 2024_25 Detail'!A274:DO678,94,FALSE)+VLOOKUP(A273,'2023_24 vs 2024_25 Detail'!A274:DO678,95,FALSE)+VLOOKUP(A273,'2023_24 vs 2024_25 Detail'!A274:DO678,96,FALSE)+VLOOKUP(A273,'2023_24 vs 2024_25 Detail'!A274:DO678,97,FALSE)+VLOOKUP(A273,'2023_24 vs 2024_25 Detail'!A274:DO678,98,FALSE)+VLOOKUP(A273,'2023_24 vs 2024_25 Detail'!A274:DO678,99,FALSE)+VLOOKUP(A273,'2023_24 vs 2024_25 Detail'!A274:DO678,100,FALSE)+VLOOKUP(A273,'2023_24 vs 2024_25 Detail'!A274:DO678,101,FALSE)+VLOOKUP(A273,'2023_24 vs 2024_25 Detail'!A274:DO678,102,FALSE)+VLOOKUP(A273,'2023_24 vs 2024_25 Detail'!A274:DO678,103,FALSE)+VLOOKUP(A273,'2023_24 vs 2024_25 Detail'!A274:DO678,104,FALSE)+VLOOKUP(A273,'2023_24 vs 2024_25 Detail'!A274:DO678,105,FALSE)+VLOOKUP(A273,'2023_24 vs 2024_25 Detail'!A274:DO678,106,FALSE)+VLOOKUP(A273,'2023_24 vs 2024_25 Detail'!A274:DO678,107,FALSE)+VLOOKUP(A273,'2023_24 vs 2024_25 Detail'!A274:DO678,108,FALSE)+VLOOKUP(A273,'2023_24 vs 2024_25 Detail'!A274:DO678,109,FALSE)+VLOOKUP(A273,'2023_24 vs 2024_25 Detail'!A274:DO678,110,FALSE)+VLOOKUP(A273,'2023_24 vs 2024_25 Detail'!A274:DO678,111,FALSE)+VLOOKUP(A273,'2023_24 vs 2024_25 Detail'!A274:DO678,112,FALSE)+VLOOKUP(A273,'2023_24 vs 2024_25 Detail'!A274:DO678,113,FALSE)+VLOOKUP(A273,'2023_24 vs 2024_25 Detail'!A274:DO678,114,FALSE)+VLOOKUP(A273,'2023_24 vs 2024_25 Detail'!A274:DO678,115,FALSE)+VLOOKUP(A273,'2023_24 vs 2024_25 Detail'!A274:DO678,116,FALSE)+VLOOKUP(A273,'2023_24 vs 2024_25 Detail'!A274:DO678,117,FALSE)</f>
        <v>45409.075489030365</v>
      </c>
      <c r="J273" s="10">
        <f>VLOOKUP($A273,'2023_24 vs 2024_25 Detail'!$A$9:$DP$409,118,FALSE)</f>
        <v>0</v>
      </c>
      <c r="K273" s="10">
        <f>VLOOKUP($A273,'2023_24 vs 2024_25 Detail'!$A$9:$DP$409,119,FALSE)</f>
        <v>17858.49033676058</v>
      </c>
      <c r="L273" s="11">
        <f t="shared" si="9"/>
        <v>37100.565825790865</v>
      </c>
    </row>
    <row r="274" spans="1:12" x14ac:dyDescent="0.35">
      <c r="A274" s="2" t="s">
        <v>826</v>
      </c>
      <c r="B274" s="2" t="s">
        <v>827</v>
      </c>
      <c r="C274" s="2" t="s">
        <v>1387</v>
      </c>
      <c r="D274" s="10">
        <f>VLOOKUP(A274,'2023_24 vs 2024_25 Detail'!$A$9:$DP$409,5,FALSE)</f>
        <v>235</v>
      </c>
      <c r="E274" s="10">
        <f>VLOOKUP(A274,MSAG!$A$2:$D$401,4,FALSE)</f>
        <v>35075</v>
      </c>
      <c r="F274" s="10">
        <f>VLOOKUP($A274,'2023_24 vs 2024_25 Detail'!$A$9:$DP$409,43,FALSE)</f>
        <v>1039294.6739539747</v>
      </c>
      <c r="G274" s="10">
        <f t="shared" si="8"/>
        <v>1074369.6739539746</v>
      </c>
      <c r="H274" s="10">
        <f>VLOOKUP($A274,'2023_24 vs 2024_25 Detail'!$A$9:$DP$409,82,FALSE)</f>
        <v>1085535.9499999997</v>
      </c>
      <c r="I274" s="10">
        <f>VLOOKUP(A274,'2023_24 vs 2024_25 Detail'!A275:DO679,84,FALSE)+VLOOKUP(A274,'2023_24 vs 2024_25 Detail'!A275:DO679,85,FALSE)+VLOOKUP(A274,'2023_24 vs 2024_25 Detail'!A275:DO679,86,FALSE)+VLOOKUP(A274,'2023_24 vs 2024_25 Detail'!A275:DO679,87,FALSE)+VLOOKUP(A274,'2023_24 vs 2024_25 Detail'!A275:DO679,88,FALSE)+VLOOKUP(A274,'2023_24 vs 2024_25 Detail'!A275:DO679,89,FALSE)+VLOOKUP(A274,'2023_24 vs 2024_25 Detail'!A275:DO679,90,FALSE)+VLOOKUP(A274,'2023_24 vs 2024_25 Detail'!A275:DO679,91,FALSE)+VLOOKUP(A274,'2023_24 vs 2024_25 Detail'!A275:DO679,92,FALSE)+VLOOKUP(A274,'2023_24 vs 2024_25 Detail'!A275:DO679,93,FALSE)+VLOOKUP(A274,'2023_24 vs 2024_25 Detail'!A275:DO679,94,FALSE)+VLOOKUP(A274,'2023_24 vs 2024_25 Detail'!A275:DO679,95,FALSE)+VLOOKUP(A274,'2023_24 vs 2024_25 Detail'!A275:DO679,96,FALSE)+VLOOKUP(A274,'2023_24 vs 2024_25 Detail'!A275:DO679,97,FALSE)+VLOOKUP(A274,'2023_24 vs 2024_25 Detail'!A275:DO679,98,FALSE)+VLOOKUP(A274,'2023_24 vs 2024_25 Detail'!A275:DO679,99,FALSE)+VLOOKUP(A274,'2023_24 vs 2024_25 Detail'!A275:DO679,100,FALSE)+VLOOKUP(A274,'2023_24 vs 2024_25 Detail'!A275:DO679,101,FALSE)+VLOOKUP(A274,'2023_24 vs 2024_25 Detail'!A275:DO679,102,FALSE)+VLOOKUP(A274,'2023_24 vs 2024_25 Detail'!A275:DO679,103,FALSE)+VLOOKUP(A274,'2023_24 vs 2024_25 Detail'!A275:DO679,104,FALSE)+VLOOKUP(A274,'2023_24 vs 2024_25 Detail'!A275:DO679,105,FALSE)+VLOOKUP(A274,'2023_24 vs 2024_25 Detail'!A275:DO679,106,FALSE)+VLOOKUP(A274,'2023_24 vs 2024_25 Detail'!A275:DO679,107,FALSE)+VLOOKUP(A274,'2023_24 vs 2024_25 Detail'!A275:DO679,108,FALSE)+VLOOKUP(A274,'2023_24 vs 2024_25 Detail'!A275:DO679,109,FALSE)+VLOOKUP(A274,'2023_24 vs 2024_25 Detail'!A275:DO679,110,FALSE)+VLOOKUP(A274,'2023_24 vs 2024_25 Detail'!A275:DO679,111,FALSE)+VLOOKUP(A274,'2023_24 vs 2024_25 Detail'!A275:DO679,112,FALSE)+VLOOKUP(A274,'2023_24 vs 2024_25 Detail'!A275:DO679,113,FALSE)+VLOOKUP(A274,'2023_24 vs 2024_25 Detail'!A275:DO679,114,FALSE)+VLOOKUP(A274,'2023_24 vs 2024_25 Detail'!A275:DO679,115,FALSE)+VLOOKUP(A274,'2023_24 vs 2024_25 Detail'!A275:DO679,116,FALSE)+VLOOKUP(A274,'2023_24 vs 2024_25 Detail'!A275:DO679,117,FALSE)</f>
        <v>59995.657855145415</v>
      </c>
      <c r="J274" s="10">
        <f>VLOOKUP($A274,'2023_24 vs 2024_25 Detail'!$A$9:$DP$409,118,FALSE)</f>
        <v>-11820.657855145517</v>
      </c>
      <c r="K274" s="10">
        <f>VLOOKUP($A274,'2023_24 vs 2024_25 Detail'!$A$9:$DP$409,119,FALSE)</f>
        <v>-1933.7239539749262</v>
      </c>
      <c r="L274" s="11">
        <f t="shared" si="9"/>
        <v>11166.276046025101</v>
      </c>
    </row>
    <row r="275" spans="1:12" x14ac:dyDescent="0.35">
      <c r="A275" s="2" t="s">
        <v>829</v>
      </c>
      <c r="B275" s="2" t="s">
        <v>830</v>
      </c>
      <c r="C275" s="2" t="s">
        <v>831</v>
      </c>
      <c r="D275" s="10">
        <f>VLOOKUP(A275,'2023_24 vs 2024_25 Detail'!$A$9:$DP$409,5,FALSE)</f>
        <v>116</v>
      </c>
      <c r="E275" s="10">
        <f>VLOOKUP(A275,MSAG!$A$2:$D$401,4,FALSE)</f>
        <v>19666</v>
      </c>
      <c r="F275" s="10">
        <f>VLOOKUP($A275,'2023_24 vs 2024_25 Detail'!$A$9:$DP$409,43,FALSE)</f>
        <v>578992.60474350804</v>
      </c>
      <c r="G275" s="10">
        <f t="shared" si="8"/>
        <v>598658.60474350804</v>
      </c>
      <c r="H275" s="10">
        <f>VLOOKUP($A275,'2023_24 vs 2024_25 Detail'!$A$9:$DP$409,82,FALSE)</f>
        <v>622229.20645272301</v>
      </c>
      <c r="I275" s="10">
        <f>VLOOKUP(A275,'2023_24 vs 2024_25 Detail'!A276:DO680,84,FALSE)+VLOOKUP(A275,'2023_24 vs 2024_25 Detail'!A276:DO680,85,FALSE)+VLOOKUP(A275,'2023_24 vs 2024_25 Detail'!A276:DO680,86,FALSE)+VLOOKUP(A275,'2023_24 vs 2024_25 Detail'!A276:DO680,87,FALSE)+VLOOKUP(A275,'2023_24 vs 2024_25 Detail'!A276:DO680,88,FALSE)+VLOOKUP(A275,'2023_24 vs 2024_25 Detail'!A276:DO680,89,FALSE)+VLOOKUP(A275,'2023_24 vs 2024_25 Detail'!A276:DO680,90,FALSE)+VLOOKUP(A275,'2023_24 vs 2024_25 Detail'!A276:DO680,91,FALSE)+VLOOKUP(A275,'2023_24 vs 2024_25 Detail'!A276:DO680,92,FALSE)+VLOOKUP(A275,'2023_24 vs 2024_25 Detail'!A276:DO680,93,FALSE)+VLOOKUP(A275,'2023_24 vs 2024_25 Detail'!A276:DO680,94,FALSE)+VLOOKUP(A275,'2023_24 vs 2024_25 Detail'!A276:DO680,95,FALSE)+VLOOKUP(A275,'2023_24 vs 2024_25 Detail'!A276:DO680,96,FALSE)+VLOOKUP(A275,'2023_24 vs 2024_25 Detail'!A276:DO680,97,FALSE)+VLOOKUP(A275,'2023_24 vs 2024_25 Detail'!A276:DO680,98,FALSE)+VLOOKUP(A275,'2023_24 vs 2024_25 Detail'!A276:DO680,99,FALSE)+VLOOKUP(A275,'2023_24 vs 2024_25 Detail'!A276:DO680,100,FALSE)+VLOOKUP(A275,'2023_24 vs 2024_25 Detail'!A276:DO680,101,FALSE)+VLOOKUP(A275,'2023_24 vs 2024_25 Detail'!A276:DO680,102,FALSE)+VLOOKUP(A275,'2023_24 vs 2024_25 Detail'!A276:DO680,103,FALSE)+VLOOKUP(A275,'2023_24 vs 2024_25 Detail'!A276:DO680,104,FALSE)+VLOOKUP(A275,'2023_24 vs 2024_25 Detail'!A276:DO680,105,FALSE)+VLOOKUP(A275,'2023_24 vs 2024_25 Detail'!A276:DO680,106,FALSE)+VLOOKUP(A275,'2023_24 vs 2024_25 Detail'!A276:DO680,107,FALSE)+VLOOKUP(A275,'2023_24 vs 2024_25 Detail'!A276:DO680,108,FALSE)+VLOOKUP(A275,'2023_24 vs 2024_25 Detail'!A276:DO680,109,FALSE)+VLOOKUP(A275,'2023_24 vs 2024_25 Detail'!A276:DO680,110,FALSE)+VLOOKUP(A275,'2023_24 vs 2024_25 Detail'!A276:DO680,111,FALSE)+VLOOKUP(A275,'2023_24 vs 2024_25 Detail'!A276:DO680,112,FALSE)+VLOOKUP(A275,'2023_24 vs 2024_25 Detail'!A276:DO680,113,FALSE)+VLOOKUP(A275,'2023_24 vs 2024_25 Detail'!A276:DO680,114,FALSE)+VLOOKUP(A275,'2023_24 vs 2024_25 Detail'!A276:DO680,115,FALSE)+VLOOKUP(A275,'2023_24 vs 2024_25 Detail'!A276:DO680,116,FALSE)+VLOOKUP(A275,'2023_24 vs 2024_25 Detail'!A276:DO680,117,FALSE)</f>
        <v>32986.691290364448</v>
      </c>
      <c r="J275" s="10">
        <f>VLOOKUP($A275,'2023_24 vs 2024_25 Detail'!$A$9:$DP$409,118,FALSE)</f>
        <v>0</v>
      </c>
      <c r="K275" s="10">
        <f>VLOOKUP($A275,'2023_24 vs 2024_25 Detail'!$A$9:$DP$409,119,FALSE)</f>
        <v>10249.910418850508</v>
      </c>
      <c r="L275" s="11">
        <f t="shared" si="9"/>
        <v>23570.60170921497</v>
      </c>
    </row>
    <row r="276" spans="1:12" x14ac:dyDescent="0.35">
      <c r="A276" s="2" t="s">
        <v>832</v>
      </c>
      <c r="B276" s="2" t="s">
        <v>833</v>
      </c>
      <c r="C276" s="2" t="s">
        <v>834</v>
      </c>
      <c r="D276" s="10">
        <f>VLOOKUP(A276,'2023_24 vs 2024_25 Detail'!$A$9:$DP$409,5,FALSE)</f>
        <v>139</v>
      </c>
      <c r="E276" s="10">
        <f>VLOOKUP(A276,MSAG!$A$2:$D$401,4,FALSE)</f>
        <v>22819</v>
      </c>
      <c r="F276" s="10">
        <f>VLOOKUP($A276,'2023_24 vs 2024_25 Detail'!$A$9:$DP$409,43,FALSE)</f>
        <v>674848.75660430058</v>
      </c>
      <c r="G276" s="10">
        <f t="shared" si="8"/>
        <v>697667.75660430058</v>
      </c>
      <c r="H276" s="10">
        <f>VLOOKUP($A276,'2023_24 vs 2024_25 Detail'!$A$9:$DP$409,82,FALSE)</f>
        <v>716174.88676406967</v>
      </c>
      <c r="I276" s="10">
        <f>VLOOKUP(A276,'2023_24 vs 2024_25 Detail'!A277:DO681,84,FALSE)+VLOOKUP(A276,'2023_24 vs 2024_25 Detail'!A277:DO681,85,FALSE)+VLOOKUP(A276,'2023_24 vs 2024_25 Detail'!A277:DO681,86,FALSE)+VLOOKUP(A276,'2023_24 vs 2024_25 Detail'!A277:DO681,87,FALSE)+VLOOKUP(A276,'2023_24 vs 2024_25 Detail'!A277:DO681,88,FALSE)+VLOOKUP(A276,'2023_24 vs 2024_25 Detail'!A277:DO681,89,FALSE)+VLOOKUP(A276,'2023_24 vs 2024_25 Detail'!A277:DO681,90,FALSE)+VLOOKUP(A276,'2023_24 vs 2024_25 Detail'!A277:DO681,91,FALSE)+VLOOKUP(A276,'2023_24 vs 2024_25 Detail'!A277:DO681,92,FALSE)+VLOOKUP(A276,'2023_24 vs 2024_25 Detail'!A277:DO681,93,FALSE)+VLOOKUP(A276,'2023_24 vs 2024_25 Detail'!A277:DO681,94,FALSE)+VLOOKUP(A276,'2023_24 vs 2024_25 Detail'!A277:DO681,95,FALSE)+VLOOKUP(A276,'2023_24 vs 2024_25 Detail'!A277:DO681,96,FALSE)+VLOOKUP(A276,'2023_24 vs 2024_25 Detail'!A277:DO681,97,FALSE)+VLOOKUP(A276,'2023_24 vs 2024_25 Detail'!A277:DO681,98,FALSE)+VLOOKUP(A276,'2023_24 vs 2024_25 Detail'!A277:DO681,99,FALSE)+VLOOKUP(A276,'2023_24 vs 2024_25 Detail'!A277:DO681,100,FALSE)+VLOOKUP(A276,'2023_24 vs 2024_25 Detail'!A277:DO681,101,FALSE)+VLOOKUP(A276,'2023_24 vs 2024_25 Detail'!A277:DO681,102,FALSE)+VLOOKUP(A276,'2023_24 vs 2024_25 Detail'!A277:DO681,103,FALSE)+VLOOKUP(A276,'2023_24 vs 2024_25 Detail'!A277:DO681,104,FALSE)+VLOOKUP(A276,'2023_24 vs 2024_25 Detail'!A277:DO681,105,FALSE)+VLOOKUP(A276,'2023_24 vs 2024_25 Detail'!A277:DO681,106,FALSE)+VLOOKUP(A276,'2023_24 vs 2024_25 Detail'!A277:DO681,107,FALSE)+VLOOKUP(A276,'2023_24 vs 2024_25 Detail'!A277:DO681,108,FALSE)+VLOOKUP(A276,'2023_24 vs 2024_25 Detail'!A277:DO681,109,FALSE)+VLOOKUP(A276,'2023_24 vs 2024_25 Detail'!A277:DO681,110,FALSE)+VLOOKUP(A276,'2023_24 vs 2024_25 Detail'!A277:DO681,111,FALSE)+VLOOKUP(A276,'2023_24 vs 2024_25 Detail'!A277:DO681,112,FALSE)+VLOOKUP(A276,'2023_24 vs 2024_25 Detail'!A277:DO681,113,FALSE)+VLOOKUP(A276,'2023_24 vs 2024_25 Detail'!A277:DO681,114,FALSE)+VLOOKUP(A276,'2023_24 vs 2024_25 Detail'!A277:DO681,115,FALSE)+VLOOKUP(A276,'2023_24 vs 2024_25 Detail'!A277:DO681,116,FALSE)+VLOOKUP(A276,'2023_24 vs 2024_25 Detail'!A277:DO681,117,FALSE)</f>
        <v>38431.489837532827</v>
      </c>
      <c r="J276" s="10">
        <f>VLOOKUP($A276,'2023_24 vs 2024_25 Detail'!$A$9:$DP$409,118,FALSE)</f>
        <v>0</v>
      </c>
      <c r="K276" s="10">
        <f>VLOOKUP($A276,'2023_24 vs 2024_25 Detail'!$A$9:$DP$409,119,FALSE)</f>
        <v>2894.6403222361573</v>
      </c>
      <c r="L276" s="11">
        <f t="shared" si="9"/>
        <v>18507.130159769091</v>
      </c>
    </row>
    <row r="277" spans="1:12" x14ac:dyDescent="0.35">
      <c r="A277" s="2" t="s">
        <v>835</v>
      </c>
      <c r="B277" s="2" t="s">
        <v>836</v>
      </c>
      <c r="C277" s="2" t="s">
        <v>1388</v>
      </c>
      <c r="D277" s="10">
        <f>VLOOKUP(A277,'2023_24 vs 2024_25 Detail'!$A$9:$DP$409,5,FALSE)</f>
        <v>70</v>
      </c>
      <c r="E277" s="10">
        <f>VLOOKUP(A277,MSAG!$A$2:$D$401,4,FALSE)</f>
        <v>15544</v>
      </c>
      <c r="F277" s="10">
        <f>VLOOKUP($A277,'2023_24 vs 2024_25 Detail'!$A$9:$DP$409,43,FALSE)</f>
        <v>421933.66505968891</v>
      </c>
      <c r="G277" s="10">
        <f t="shared" si="8"/>
        <v>437477.66505968891</v>
      </c>
      <c r="H277" s="10">
        <f>VLOOKUP($A277,'2023_24 vs 2024_25 Detail'!$A$9:$DP$409,82,FALSE)</f>
        <v>518595.2285896893</v>
      </c>
      <c r="I277" s="10">
        <f>VLOOKUP(A277,'2023_24 vs 2024_25 Detail'!A278:DO682,84,FALSE)+VLOOKUP(A277,'2023_24 vs 2024_25 Detail'!A278:DO682,85,FALSE)+VLOOKUP(A277,'2023_24 vs 2024_25 Detail'!A278:DO682,86,FALSE)+VLOOKUP(A277,'2023_24 vs 2024_25 Detail'!A278:DO682,87,FALSE)+VLOOKUP(A277,'2023_24 vs 2024_25 Detail'!A278:DO682,88,FALSE)+VLOOKUP(A277,'2023_24 vs 2024_25 Detail'!A278:DO682,89,FALSE)+VLOOKUP(A277,'2023_24 vs 2024_25 Detail'!A278:DO682,90,FALSE)+VLOOKUP(A277,'2023_24 vs 2024_25 Detail'!A278:DO682,91,FALSE)+VLOOKUP(A277,'2023_24 vs 2024_25 Detail'!A278:DO682,92,FALSE)+VLOOKUP(A277,'2023_24 vs 2024_25 Detail'!A278:DO682,93,FALSE)+VLOOKUP(A277,'2023_24 vs 2024_25 Detail'!A278:DO682,94,FALSE)+VLOOKUP(A277,'2023_24 vs 2024_25 Detail'!A278:DO682,95,FALSE)+VLOOKUP(A277,'2023_24 vs 2024_25 Detail'!A278:DO682,96,FALSE)+VLOOKUP(A277,'2023_24 vs 2024_25 Detail'!A278:DO682,97,FALSE)+VLOOKUP(A277,'2023_24 vs 2024_25 Detail'!A278:DO682,98,FALSE)+VLOOKUP(A277,'2023_24 vs 2024_25 Detail'!A278:DO682,99,FALSE)+VLOOKUP(A277,'2023_24 vs 2024_25 Detail'!A278:DO682,100,FALSE)+VLOOKUP(A277,'2023_24 vs 2024_25 Detail'!A278:DO682,101,FALSE)+VLOOKUP(A277,'2023_24 vs 2024_25 Detail'!A278:DO682,102,FALSE)+VLOOKUP(A277,'2023_24 vs 2024_25 Detail'!A278:DO682,103,FALSE)+VLOOKUP(A277,'2023_24 vs 2024_25 Detail'!A278:DO682,104,FALSE)+VLOOKUP(A277,'2023_24 vs 2024_25 Detail'!A278:DO682,105,FALSE)+VLOOKUP(A277,'2023_24 vs 2024_25 Detail'!A278:DO682,106,FALSE)+VLOOKUP(A277,'2023_24 vs 2024_25 Detail'!A278:DO682,107,FALSE)+VLOOKUP(A277,'2023_24 vs 2024_25 Detail'!A278:DO682,108,FALSE)+VLOOKUP(A277,'2023_24 vs 2024_25 Detail'!A278:DO682,109,FALSE)+VLOOKUP(A277,'2023_24 vs 2024_25 Detail'!A278:DO682,110,FALSE)+VLOOKUP(A277,'2023_24 vs 2024_25 Detail'!A278:DO682,111,FALSE)+VLOOKUP(A277,'2023_24 vs 2024_25 Detail'!A278:DO682,112,FALSE)+VLOOKUP(A277,'2023_24 vs 2024_25 Detail'!A278:DO682,113,FALSE)+VLOOKUP(A277,'2023_24 vs 2024_25 Detail'!A278:DO682,114,FALSE)+VLOOKUP(A277,'2023_24 vs 2024_25 Detail'!A278:DO682,115,FALSE)+VLOOKUP(A277,'2023_24 vs 2024_25 Detail'!A278:DO682,116,FALSE)+VLOOKUP(A277,'2023_24 vs 2024_25 Detail'!A278:DO682,117,FALSE)</f>
        <v>25722.749316962025</v>
      </c>
      <c r="J277" s="10">
        <f>VLOOKUP($A277,'2023_24 vs 2024_25 Detail'!$A$9:$DP$409,118,FALSE)</f>
        <v>0</v>
      </c>
      <c r="K277" s="10">
        <f>VLOOKUP($A277,'2023_24 vs 2024_25 Detail'!$A$9:$DP$409,119,FALSE)</f>
        <v>70938.814213038364</v>
      </c>
      <c r="L277" s="11">
        <f t="shared" si="9"/>
        <v>81117.563530000392</v>
      </c>
    </row>
    <row r="278" spans="1:12" x14ac:dyDescent="0.35">
      <c r="A278" s="2" t="s">
        <v>838</v>
      </c>
      <c r="B278" s="2" t="s">
        <v>839</v>
      </c>
      <c r="C278" s="2" t="s">
        <v>840</v>
      </c>
      <c r="D278" s="10">
        <f>VLOOKUP(A278,'2023_24 vs 2024_25 Detail'!$A$9:$DP$409,5,FALSE)</f>
        <v>147</v>
      </c>
      <c r="E278" s="10">
        <f>VLOOKUP(A278,MSAG!$A$2:$D$401,4,FALSE)</f>
        <v>26267</v>
      </c>
      <c r="F278" s="10">
        <f>VLOOKUP($A278,'2023_24 vs 2024_25 Detail'!$A$9:$DP$409,43,FALSE)</f>
        <v>751539.26853257196</v>
      </c>
      <c r="G278" s="10">
        <f t="shared" si="8"/>
        <v>777806.26853257196</v>
      </c>
      <c r="H278" s="10">
        <f>VLOOKUP($A278,'2023_24 vs 2024_25 Detail'!$A$9:$DP$409,82,FALSE)</f>
        <v>805209.65845464636</v>
      </c>
      <c r="I278" s="10">
        <f>VLOOKUP(A278,'2023_24 vs 2024_25 Detail'!A279:DO683,84,FALSE)+VLOOKUP(A278,'2023_24 vs 2024_25 Detail'!A279:DO683,85,FALSE)+VLOOKUP(A278,'2023_24 vs 2024_25 Detail'!A279:DO683,86,FALSE)+VLOOKUP(A278,'2023_24 vs 2024_25 Detail'!A279:DO683,87,FALSE)+VLOOKUP(A278,'2023_24 vs 2024_25 Detail'!A279:DO683,88,FALSE)+VLOOKUP(A278,'2023_24 vs 2024_25 Detail'!A279:DO683,89,FALSE)+VLOOKUP(A278,'2023_24 vs 2024_25 Detail'!A279:DO683,90,FALSE)+VLOOKUP(A278,'2023_24 vs 2024_25 Detail'!A279:DO683,91,FALSE)+VLOOKUP(A278,'2023_24 vs 2024_25 Detail'!A279:DO683,92,FALSE)+VLOOKUP(A278,'2023_24 vs 2024_25 Detail'!A279:DO683,93,FALSE)+VLOOKUP(A278,'2023_24 vs 2024_25 Detail'!A279:DO683,94,FALSE)+VLOOKUP(A278,'2023_24 vs 2024_25 Detail'!A279:DO683,95,FALSE)+VLOOKUP(A278,'2023_24 vs 2024_25 Detail'!A279:DO683,96,FALSE)+VLOOKUP(A278,'2023_24 vs 2024_25 Detail'!A279:DO683,97,FALSE)+VLOOKUP(A278,'2023_24 vs 2024_25 Detail'!A279:DO683,98,FALSE)+VLOOKUP(A278,'2023_24 vs 2024_25 Detail'!A279:DO683,99,FALSE)+VLOOKUP(A278,'2023_24 vs 2024_25 Detail'!A279:DO683,100,FALSE)+VLOOKUP(A278,'2023_24 vs 2024_25 Detail'!A279:DO683,101,FALSE)+VLOOKUP(A278,'2023_24 vs 2024_25 Detail'!A279:DO683,102,FALSE)+VLOOKUP(A278,'2023_24 vs 2024_25 Detail'!A279:DO683,103,FALSE)+VLOOKUP(A278,'2023_24 vs 2024_25 Detail'!A279:DO683,104,FALSE)+VLOOKUP(A278,'2023_24 vs 2024_25 Detail'!A279:DO683,105,FALSE)+VLOOKUP(A278,'2023_24 vs 2024_25 Detail'!A279:DO683,106,FALSE)+VLOOKUP(A278,'2023_24 vs 2024_25 Detail'!A279:DO683,107,FALSE)+VLOOKUP(A278,'2023_24 vs 2024_25 Detail'!A279:DO683,108,FALSE)+VLOOKUP(A278,'2023_24 vs 2024_25 Detail'!A279:DO683,109,FALSE)+VLOOKUP(A278,'2023_24 vs 2024_25 Detail'!A279:DO683,110,FALSE)+VLOOKUP(A278,'2023_24 vs 2024_25 Detail'!A279:DO683,111,FALSE)+VLOOKUP(A278,'2023_24 vs 2024_25 Detail'!A279:DO683,112,FALSE)+VLOOKUP(A278,'2023_24 vs 2024_25 Detail'!A279:DO683,113,FALSE)+VLOOKUP(A278,'2023_24 vs 2024_25 Detail'!A279:DO683,114,FALSE)+VLOOKUP(A278,'2023_24 vs 2024_25 Detail'!A279:DO683,115,FALSE)+VLOOKUP(A278,'2023_24 vs 2024_25 Detail'!A279:DO683,116,FALSE)+VLOOKUP(A278,'2023_24 vs 2024_25 Detail'!A279:DO683,117,FALSE)</f>
        <v>43538.029299181719</v>
      </c>
      <c r="J278" s="10">
        <f>VLOOKUP($A278,'2023_24 vs 2024_25 Detail'!$A$9:$DP$409,118,FALSE)</f>
        <v>0</v>
      </c>
      <c r="K278" s="10">
        <f>VLOOKUP($A278,'2023_24 vs 2024_25 Detail'!$A$9:$DP$409,119,FALSE)</f>
        <v>10132.36062289276</v>
      </c>
      <c r="L278" s="11">
        <f t="shared" si="9"/>
        <v>27403.389922074392</v>
      </c>
    </row>
    <row r="279" spans="1:12" x14ac:dyDescent="0.35">
      <c r="A279" s="2" t="s">
        <v>841</v>
      </c>
      <c r="B279" s="2" t="s">
        <v>842</v>
      </c>
      <c r="C279" s="2" t="s">
        <v>843</v>
      </c>
      <c r="D279" s="10">
        <f>VLOOKUP(A279,'2023_24 vs 2024_25 Detail'!$A$9:$DP$409,5,FALSE)</f>
        <v>205</v>
      </c>
      <c r="E279" s="10">
        <f>VLOOKUP(A279,MSAG!$A$2:$D$401,4,FALSE)</f>
        <v>33585</v>
      </c>
      <c r="F279" s="10">
        <f>VLOOKUP($A279,'2023_24 vs 2024_25 Detail'!$A$9:$DP$409,43,FALSE)</f>
        <v>984828.72820191924</v>
      </c>
      <c r="G279" s="10">
        <f t="shared" si="8"/>
        <v>1018413.7282019192</v>
      </c>
      <c r="H279" s="10">
        <f>VLOOKUP($A279,'2023_24 vs 2024_25 Detail'!$A$9:$DP$409,82,FALSE)</f>
        <v>1041669.2554894208</v>
      </c>
      <c r="I279" s="10">
        <f>VLOOKUP(A279,'2023_24 vs 2024_25 Detail'!A280:DO684,84,FALSE)+VLOOKUP(A279,'2023_24 vs 2024_25 Detail'!A280:DO684,85,FALSE)+VLOOKUP(A279,'2023_24 vs 2024_25 Detail'!A280:DO684,86,FALSE)+VLOOKUP(A279,'2023_24 vs 2024_25 Detail'!A280:DO684,87,FALSE)+VLOOKUP(A279,'2023_24 vs 2024_25 Detail'!A280:DO684,88,FALSE)+VLOOKUP(A279,'2023_24 vs 2024_25 Detail'!A280:DO684,89,FALSE)+VLOOKUP(A279,'2023_24 vs 2024_25 Detail'!A280:DO684,90,FALSE)+VLOOKUP(A279,'2023_24 vs 2024_25 Detail'!A280:DO684,91,FALSE)+VLOOKUP(A279,'2023_24 vs 2024_25 Detail'!A280:DO684,92,FALSE)+VLOOKUP(A279,'2023_24 vs 2024_25 Detail'!A280:DO684,93,FALSE)+VLOOKUP(A279,'2023_24 vs 2024_25 Detail'!A280:DO684,94,FALSE)+VLOOKUP(A279,'2023_24 vs 2024_25 Detail'!A280:DO684,95,FALSE)+VLOOKUP(A279,'2023_24 vs 2024_25 Detail'!A280:DO684,96,FALSE)+VLOOKUP(A279,'2023_24 vs 2024_25 Detail'!A280:DO684,97,FALSE)+VLOOKUP(A279,'2023_24 vs 2024_25 Detail'!A280:DO684,98,FALSE)+VLOOKUP(A279,'2023_24 vs 2024_25 Detail'!A280:DO684,99,FALSE)+VLOOKUP(A279,'2023_24 vs 2024_25 Detail'!A280:DO684,100,FALSE)+VLOOKUP(A279,'2023_24 vs 2024_25 Detail'!A280:DO684,101,FALSE)+VLOOKUP(A279,'2023_24 vs 2024_25 Detail'!A280:DO684,102,FALSE)+VLOOKUP(A279,'2023_24 vs 2024_25 Detail'!A280:DO684,103,FALSE)+VLOOKUP(A279,'2023_24 vs 2024_25 Detail'!A280:DO684,104,FALSE)+VLOOKUP(A279,'2023_24 vs 2024_25 Detail'!A280:DO684,105,FALSE)+VLOOKUP(A279,'2023_24 vs 2024_25 Detail'!A280:DO684,106,FALSE)+VLOOKUP(A279,'2023_24 vs 2024_25 Detail'!A280:DO684,107,FALSE)+VLOOKUP(A279,'2023_24 vs 2024_25 Detail'!A280:DO684,108,FALSE)+VLOOKUP(A279,'2023_24 vs 2024_25 Detail'!A280:DO684,109,FALSE)+VLOOKUP(A279,'2023_24 vs 2024_25 Detail'!A280:DO684,110,FALSE)+VLOOKUP(A279,'2023_24 vs 2024_25 Detail'!A280:DO684,111,FALSE)+VLOOKUP(A279,'2023_24 vs 2024_25 Detail'!A280:DO684,112,FALSE)+VLOOKUP(A279,'2023_24 vs 2024_25 Detail'!A280:DO684,113,FALSE)+VLOOKUP(A279,'2023_24 vs 2024_25 Detail'!A280:DO684,114,FALSE)+VLOOKUP(A279,'2023_24 vs 2024_25 Detail'!A280:DO684,115,FALSE)+VLOOKUP(A279,'2023_24 vs 2024_25 Detail'!A280:DO684,116,FALSE)+VLOOKUP(A279,'2023_24 vs 2024_25 Detail'!A280:DO684,117,FALSE)</f>
        <v>56840.527287501827</v>
      </c>
      <c r="J279" s="10">
        <f>VLOOKUP($A279,'2023_24 vs 2024_25 Detail'!$A$9:$DP$409,118,FALSE)</f>
        <v>0</v>
      </c>
      <c r="K279" s="10">
        <f>VLOOKUP($A279,'2023_24 vs 2024_25 Detail'!$A$9:$DP$409,119,FALSE)</f>
        <v>0</v>
      </c>
      <c r="L279" s="11">
        <f t="shared" si="9"/>
        <v>23255.527287501609</v>
      </c>
    </row>
    <row r="280" spans="1:12" x14ac:dyDescent="0.35">
      <c r="A280" s="2" t="s">
        <v>844</v>
      </c>
      <c r="B280" s="2" t="s">
        <v>845</v>
      </c>
      <c r="C280" s="2" t="s">
        <v>846</v>
      </c>
      <c r="D280" s="10">
        <f>VLOOKUP(A280,'2023_24 vs 2024_25 Detail'!$A$9:$DP$409,5,FALSE)</f>
        <v>161</v>
      </c>
      <c r="E280" s="10">
        <f>VLOOKUP(A280,MSAG!$A$2:$D$401,4,FALSE)</f>
        <v>25749</v>
      </c>
      <c r="F280" s="10">
        <f>VLOOKUP($A280,'2023_24 vs 2024_25 Detail'!$A$9:$DP$409,43,FALSE)</f>
        <v>783929.14028729324</v>
      </c>
      <c r="G280" s="10">
        <f t="shared" si="8"/>
        <v>809678.14028729324</v>
      </c>
      <c r="H280" s="10">
        <f>VLOOKUP($A280,'2023_24 vs 2024_25 Detail'!$A$9:$DP$409,82,FALSE)</f>
        <v>850848.60572522646</v>
      </c>
      <c r="I280" s="10">
        <f>VLOOKUP(A280,'2023_24 vs 2024_25 Detail'!A281:DO685,84,FALSE)+VLOOKUP(A280,'2023_24 vs 2024_25 Detail'!A281:DO685,85,FALSE)+VLOOKUP(A280,'2023_24 vs 2024_25 Detail'!A281:DO685,86,FALSE)+VLOOKUP(A280,'2023_24 vs 2024_25 Detail'!A281:DO685,87,FALSE)+VLOOKUP(A280,'2023_24 vs 2024_25 Detail'!A281:DO685,88,FALSE)+VLOOKUP(A280,'2023_24 vs 2024_25 Detail'!A281:DO685,89,FALSE)+VLOOKUP(A280,'2023_24 vs 2024_25 Detail'!A281:DO685,90,FALSE)+VLOOKUP(A280,'2023_24 vs 2024_25 Detail'!A281:DO685,91,FALSE)+VLOOKUP(A280,'2023_24 vs 2024_25 Detail'!A281:DO685,92,FALSE)+VLOOKUP(A280,'2023_24 vs 2024_25 Detail'!A281:DO685,93,FALSE)+VLOOKUP(A280,'2023_24 vs 2024_25 Detail'!A281:DO685,94,FALSE)+VLOOKUP(A280,'2023_24 vs 2024_25 Detail'!A281:DO685,95,FALSE)+VLOOKUP(A280,'2023_24 vs 2024_25 Detail'!A281:DO685,96,FALSE)+VLOOKUP(A280,'2023_24 vs 2024_25 Detail'!A281:DO685,97,FALSE)+VLOOKUP(A280,'2023_24 vs 2024_25 Detail'!A281:DO685,98,FALSE)+VLOOKUP(A280,'2023_24 vs 2024_25 Detail'!A281:DO685,99,FALSE)+VLOOKUP(A280,'2023_24 vs 2024_25 Detail'!A281:DO685,100,FALSE)+VLOOKUP(A280,'2023_24 vs 2024_25 Detail'!A281:DO685,101,FALSE)+VLOOKUP(A280,'2023_24 vs 2024_25 Detail'!A281:DO685,102,FALSE)+VLOOKUP(A280,'2023_24 vs 2024_25 Detail'!A281:DO685,103,FALSE)+VLOOKUP(A280,'2023_24 vs 2024_25 Detail'!A281:DO685,104,FALSE)+VLOOKUP(A280,'2023_24 vs 2024_25 Detail'!A281:DO685,105,FALSE)+VLOOKUP(A280,'2023_24 vs 2024_25 Detail'!A281:DO685,106,FALSE)+VLOOKUP(A280,'2023_24 vs 2024_25 Detail'!A281:DO685,107,FALSE)+VLOOKUP(A280,'2023_24 vs 2024_25 Detail'!A281:DO685,108,FALSE)+VLOOKUP(A280,'2023_24 vs 2024_25 Detail'!A281:DO685,109,FALSE)+VLOOKUP(A280,'2023_24 vs 2024_25 Detail'!A281:DO685,110,FALSE)+VLOOKUP(A280,'2023_24 vs 2024_25 Detail'!A281:DO685,111,FALSE)+VLOOKUP(A280,'2023_24 vs 2024_25 Detail'!A281:DO685,112,FALSE)+VLOOKUP(A280,'2023_24 vs 2024_25 Detail'!A281:DO685,113,FALSE)+VLOOKUP(A280,'2023_24 vs 2024_25 Detail'!A281:DO685,114,FALSE)+VLOOKUP(A280,'2023_24 vs 2024_25 Detail'!A281:DO685,115,FALSE)+VLOOKUP(A280,'2023_24 vs 2024_25 Detail'!A281:DO685,116,FALSE)+VLOOKUP(A280,'2023_24 vs 2024_25 Detail'!A281:DO685,117,FALSE)</f>
        <v>44096.372339972069</v>
      </c>
      <c r="J280" s="10">
        <f>VLOOKUP($A280,'2023_24 vs 2024_25 Detail'!$A$9:$DP$409,118,FALSE)</f>
        <v>0</v>
      </c>
      <c r="K280" s="10">
        <f>VLOOKUP($A280,'2023_24 vs 2024_25 Detail'!$A$9:$DP$409,119,FALSE)</f>
        <v>22823.093097961177</v>
      </c>
      <c r="L280" s="11">
        <f t="shared" si="9"/>
        <v>41170.465437933221</v>
      </c>
    </row>
    <row r="281" spans="1:12" x14ac:dyDescent="0.35">
      <c r="A281" s="2" t="s">
        <v>847</v>
      </c>
      <c r="B281" s="2" t="s">
        <v>848</v>
      </c>
      <c r="C281" s="2" t="s">
        <v>849</v>
      </c>
      <c r="D281" s="10">
        <f>VLOOKUP(A281,'2023_24 vs 2024_25 Detail'!$A$9:$DP$409,5,FALSE)</f>
        <v>430</v>
      </c>
      <c r="E281" s="10">
        <f>VLOOKUP(A281,MSAG!$A$2:$D$401,4,FALSE)</f>
        <v>64624</v>
      </c>
      <c r="F281" s="10">
        <f>VLOOKUP($A281,'2023_24 vs 2024_25 Detail'!$A$9:$DP$409,43,FALSE)</f>
        <v>1930607.4069868994</v>
      </c>
      <c r="G281" s="10">
        <f t="shared" si="8"/>
        <v>1995231.4069868994</v>
      </c>
      <c r="H281" s="10">
        <f>VLOOKUP($A281,'2023_24 vs 2024_25 Detail'!$A$9:$DP$409,82,FALSE)</f>
        <v>2010595.75</v>
      </c>
      <c r="I281" s="10">
        <f>VLOOKUP(A281,'2023_24 vs 2024_25 Detail'!A282:DO686,84,FALSE)+VLOOKUP(A281,'2023_24 vs 2024_25 Detail'!A282:DO686,85,FALSE)+VLOOKUP(A281,'2023_24 vs 2024_25 Detail'!A282:DO686,86,FALSE)+VLOOKUP(A281,'2023_24 vs 2024_25 Detail'!A282:DO686,87,FALSE)+VLOOKUP(A281,'2023_24 vs 2024_25 Detail'!A282:DO686,88,FALSE)+VLOOKUP(A281,'2023_24 vs 2024_25 Detail'!A282:DO686,89,FALSE)+VLOOKUP(A281,'2023_24 vs 2024_25 Detail'!A282:DO686,90,FALSE)+VLOOKUP(A281,'2023_24 vs 2024_25 Detail'!A282:DO686,91,FALSE)+VLOOKUP(A281,'2023_24 vs 2024_25 Detail'!A282:DO686,92,FALSE)+VLOOKUP(A281,'2023_24 vs 2024_25 Detail'!A282:DO686,93,FALSE)+VLOOKUP(A281,'2023_24 vs 2024_25 Detail'!A282:DO686,94,FALSE)+VLOOKUP(A281,'2023_24 vs 2024_25 Detail'!A282:DO686,95,FALSE)+VLOOKUP(A281,'2023_24 vs 2024_25 Detail'!A282:DO686,96,FALSE)+VLOOKUP(A281,'2023_24 vs 2024_25 Detail'!A282:DO686,97,FALSE)+VLOOKUP(A281,'2023_24 vs 2024_25 Detail'!A282:DO686,98,FALSE)+VLOOKUP(A281,'2023_24 vs 2024_25 Detail'!A282:DO686,99,FALSE)+VLOOKUP(A281,'2023_24 vs 2024_25 Detail'!A282:DO686,100,FALSE)+VLOOKUP(A281,'2023_24 vs 2024_25 Detail'!A282:DO686,101,FALSE)+VLOOKUP(A281,'2023_24 vs 2024_25 Detail'!A282:DO686,102,FALSE)+VLOOKUP(A281,'2023_24 vs 2024_25 Detail'!A282:DO686,103,FALSE)+VLOOKUP(A281,'2023_24 vs 2024_25 Detail'!A282:DO686,104,FALSE)+VLOOKUP(A281,'2023_24 vs 2024_25 Detail'!A282:DO686,105,FALSE)+VLOOKUP(A281,'2023_24 vs 2024_25 Detail'!A282:DO686,106,FALSE)+VLOOKUP(A281,'2023_24 vs 2024_25 Detail'!A282:DO686,107,FALSE)+VLOOKUP(A281,'2023_24 vs 2024_25 Detail'!A282:DO686,108,FALSE)+VLOOKUP(A281,'2023_24 vs 2024_25 Detail'!A282:DO686,109,FALSE)+VLOOKUP(A281,'2023_24 vs 2024_25 Detail'!A282:DO686,110,FALSE)+VLOOKUP(A281,'2023_24 vs 2024_25 Detail'!A282:DO686,111,FALSE)+VLOOKUP(A281,'2023_24 vs 2024_25 Detail'!A282:DO686,112,FALSE)+VLOOKUP(A281,'2023_24 vs 2024_25 Detail'!A282:DO686,113,FALSE)+VLOOKUP(A281,'2023_24 vs 2024_25 Detail'!A282:DO686,114,FALSE)+VLOOKUP(A281,'2023_24 vs 2024_25 Detail'!A282:DO686,115,FALSE)+VLOOKUP(A281,'2023_24 vs 2024_25 Detail'!A282:DO686,116,FALSE)+VLOOKUP(A281,'2023_24 vs 2024_25 Detail'!A282:DO686,117,FALSE)</f>
        <v>110066.34085439975</v>
      </c>
      <c r="J281" s="10">
        <f>VLOOKUP($A281,'2023_24 vs 2024_25 Detail'!$A$9:$DP$409,118,FALSE)</f>
        <v>-21916.340854399838</v>
      </c>
      <c r="K281" s="10">
        <f>VLOOKUP($A281,'2023_24 vs 2024_25 Detail'!$A$9:$DP$409,119,FALSE)</f>
        <v>-8161.656986899442</v>
      </c>
      <c r="L281" s="11">
        <f t="shared" si="9"/>
        <v>15364.343013100559</v>
      </c>
    </row>
    <row r="282" spans="1:12" x14ac:dyDescent="0.35">
      <c r="A282" s="2" t="s">
        <v>850</v>
      </c>
      <c r="B282" s="2" t="s">
        <v>851</v>
      </c>
      <c r="C282" s="2" t="s">
        <v>852</v>
      </c>
      <c r="D282" s="10">
        <f>VLOOKUP(A282,'2023_24 vs 2024_25 Detail'!$A$9:$DP$409,5,FALSE)</f>
        <v>164</v>
      </c>
      <c r="E282" s="10">
        <f>VLOOKUP(A282,MSAG!$A$2:$D$401,4,FALSE)</f>
        <v>25066</v>
      </c>
      <c r="F282" s="10">
        <f>VLOOKUP($A282,'2023_24 vs 2024_25 Detail'!$A$9:$DP$409,43,FALSE)</f>
        <v>768300.91429219185</v>
      </c>
      <c r="G282" s="10">
        <f t="shared" si="8"/>
        <v>793366.91429219185</v>
      </c>
      <c r="H282" s="10">
        <f>VLOOKUP($A282,'2023_24 vs 2024_25 Detail'!$A$9:$DP$409,82,FALSE)</f>
        <v>820631.11061854684</v>
      </c>
      <c r="I282" s="10">
        <f>VLOOKUP(A282,'2023_24 vs 2024_25 Detail'!A283:DO687,84,FALSE)+VLOOKUP(A282,'2023_24 vs 2024_25 Detail'!A283:DO687,85,FALSE)+VLOOKUP(A282,'2023_24 vs 2024_25 Detail'!A283:DO687,86,FALSE)+VLOOKUP(A282,'2023_24 vs 2024_25 Detail'!A283:DO687,87,FALSE)+VLOOKUP(A282,'2023_24 vs 2024_25 Detail'!A283:DO687,88,FALSE)+VLOOKUP(A282,'2023_24 vs 2024_25 Detail'!A283:DO687,89,FALSE)+VLOOKUP(A282,'2023_24 vs 2024_25 Detail'!A283:DO687,90,FALSE)+VLOOKUP(A282,'2023_24 vs 2024_25 Detail'!A283:DO687,91,FALSE)+VLOOKUP(A282,'2023_24 vs 2024_25 Detail'!A283:DO687,92,FALSE)+VLOOKUP(A282,'2023_24 vs 2024_25 Detail'!A283:DO687,93,FALSE)+VLOOKUP(A282,'2023_24 vs 2024_25 Detail'!A283:DO687,94,FALSE)+VLOOKUP(A282,'2023_24 vs 2024_25 Detail'!A283:DO687,95,FALSE)+VLOOKUP(A282,'2023_24 vs 2024_25 Detail'!A283:DO687,96,FALSE)+VLOOKUP(A282,'2023_24 vs 2024_25 Detail'!A283:DO687,97,FALSE)+VLOOKUP(A282,'2023_24 vs 2024_25 Detail'!A283:DO687,98,FALSE)+VLOOKUP(A282,'2023_24 vs 2024_25 Detail'!A283:DO687,99,FALSE)+VLOOKUP(A282,'2023_24 vs 2024_25 Detail'!A283:DO687,100,FALSE)+VLOOKUP(A282,'2023_24 vs 2024_25 Detail'!A283:DO687,101,FALSE)+VLOOKUP(A282,'2023_24 vs 2024_25 Detail'!A283:DO687,102,FALSE)+VLOOKUP(A282,'2023_24 vs 2024_25 Detail'!A283:DO687,103,FALSE)+VLOOKUP(A282,'2023_24 vs 2024_25 Detail'!A283:DO687,104,FALSE)+VLOOKUP(A282,'2023_24 vs 2024_25 Detail'!A283:DO687,105,FALSE)+VLOOKUP(A282,'2023_24 vs 2024_25 Detail'!A283:DO687,106,FALSE)+VLOOKUP(A282,'2023_24 vs 2024_25 Detail'!A283:DO687,107,FALSE)+VLOOKUP(A282,'2023_24 vs 2024_25 Detail'!A283:DO687,108,FALSE)+VLOOKUP(A282,'2023_24 vs 2024_25 Detail'!A283:DO687,109,FALSE)+VLOOKUP(A282,'2023_24 vs 2024_25 Detail'!A283:DO687,110,FALSE)+VLOOKUP(A282,'2023_24 vs 2024_25 Detail'!A283:DO687,111,FALSE)+VLOOKUP(A282,'2023_24 vs 2024_25 Detail'!A283:DO687,112,FALSE)+VLOOKUP(A282,'2023_24 vs 2024_25 Detail'!A283:DO687,113,FALSE)+VLOOKUP(A282,'2023_24 vs 2024_25 Detail'!A283:DO687,114,FALSE)+VLOOKUP(A282,'2023_24 vs 2024_25 Detail'!A283:DO687,115,FALSE)+VLOOKUP(A282,'2023_24 vs 2024_25 Detail'!A283:DO687,116,FALSE)+VLOOKUP(A282,'2023_24 vs 2024_25 Detail'!A283:DO687,117,FALSE)</f>
        <v>43045.603180471997</v>
      </c>
      <c r="J282" s="10">
        <f>VLOOKUP($A282,'2023_24 vs 2024_25 Detail'!$A$9:$DP$409,118,FALSE)</f>
        <v>0</v>
      </c>
      <c r="K282" s="10">
        <f>VLOOKUP($A282,'2023_24 vs 2024_25 Detail'!$A$9:$DP$409,119,FALSE)</f>
        <v>9284.5931458829673</v>
      </c>
      <c r="L282" s="11">
        <f t="shared" si="9"/>
        <v>27264.196326354984</v>
      </c>
    </row>
    <row r="283" spans="1:12" x14ac:dyDescent="0.35">
      <c r="A283" s="2" t="s">
        <v>853</v>
      </c>
      <c r="B283" s="2" t="s">
        <v>854</v>
      </c>
      <c r="C283" s="2" t="s">
        <v>855</v>
      </c>
      <c r="D283" s="10">
        <f>VLOOKUP(A283,'2023_24 vs 2024_25 Detail'!$A$9:$DP$409,5,FALSE)</f>
        <v>346</v>
      </c>
      <c r="E283" s="10">
        <f>VLOOKUP(A283,MSAG!$A$2:$D$401,4,FALSE)</f>
        <v>52548</v>
      </c>
      <c r="F283" s="10">
        <f>VLOOKUP($A283,'2023_24 vs 2024_25 Detail'!$A$9:$DP$409,43,FALSE)</f>
        <v>1550137.5000000002</v>
      </c>
      <c r="G283" s="10">
        <f t="shared" si="8"/>
        <v>1602685.5000000002</v>
      </c>
      <c r="H283" s="10">
        <f>VLOOKUP($A283,'2023_24 vs 2024_25 Detail'!$A$9:$DP$409,82,FALSE)</f>
        <v>1625038.8278453222</v>
      </c>
      <c r="I283" s="10">
        <f>VLOOKUP(A283,'2023_24 vs 2024_25 Detail'!A284:DO688,84,FALSE)+VLOOKUP(A283,'2023_24 vs 2024_25 Detail'!A284:DO688,85,FALSE)+VLOOKUP(A283,'2023_24 vs 2024_25 Detail'!A284:DO688,86,FALSE)+VLOOKUP(A283,'2023_24 vs 2024_25 Detail'!A284:DO688,87,FALSE)+VLOOKUP(A283,'2023_24 vs 2024_25 Detail'!A284:DO688,88,FALSE)+VLOOKUP(A283,'2023_24 vs 2024_25 Detail'!A284:DO688,89,FALSE)+VLOOKUP(A283,'2023_24 vs 2024_25 Detail'!A284:DO688,90,FALSE)+VLOOKUP(A283,'2023_24 vs 2024_25 Detail'!A284:DO688,91,FALSE)+VLOOKUP(A283,'2023_24 vs 2024_25 Detail'!A284:DO688,92,FALSE)+VLOOKUP(A283,'2023_24 vs 2024_25 Detail'!A284:DO688,93,FALSE)+VLOOKUP(A283,'2023_24 vs 2024_25 Detail'!A284:DO688,94,FALSE)+VLOOKUP(A283,'2023_24 vs 2024_25 Detail'!A284:DO688,95,FALSE)+VLOOKUP(A283,'2023_24 vs 2024_25 Detail'!A284:DO688,96,FALSE)+VLOOKUP(A283,'2023_24 vs 2024_25 Detail'!A284:DO688,97,FALSE)+VLOOKUP(A283,'2023_24 vs 2024_25 Detail'!A284:DO688,98,FALSE)+VLOOKUP(A283,'2023_24 vs 2024_25 Detail'!A284:DO688,99,FALSE)+VLOOKUP(A283,'2023_24 vs 2024_25 Detail'!A284:DO688,100,FALSE)+VLOOKUP(A283,'2023_24 vs 2024_25 Detail'!A284:DO688,101,FALSE)+VLOOKUP(A283,'2023_24 vs 2024_25 Detail'!A284:DO688,102,FALSE)+VLOOKUP(A283,'2023_24 vs 2024_25 Detail'!A284:DO688,103,FALSE)+VLOOKUP(A283,'2023_24 vs 2024_25 Detail'!A284:DO688,104,FALSE)+VLOOKUP(A283,'2023_24 vs 2024_25 Detail'!A284:DO688,105,FALSE)+VLOOKUP(A283,'2023_24 vs 2024_25 Detail'!A284:DO688,106,FALSE)+VLOOKUP(A283,'2023_24 vs 2024_25 Detail'!A284:DO688,107,FALSE)+VLOOKUP(A283,'2023_24 vs 2024_25 Detail'!A284:DO688,108,FALSE)+VLOOKUP(A283,'2023_24 vs 2024_25 Detail'!A284:DO688,109,FALSE)+VLOOKUP(A283,'2023_24 vs 2024_25 Detail'!A284:DO688,110,FALSE)+VLOOKUP(A283,'2023_24 vs 2024_25 Detail'!A284:DO688,111,FALSE)+VLOOKUP(A283,'2023_24 vs 2024_25 Detail'!A284:DO688,112,FALSE)+VLOOKUP(A283,'2023_24 vs 2024_25 Detail'!A284:DO688,113,FALSE)+VLOOKUP(A283,'2023_24 vs 2024_25 Detail'!A284:DO688,114,FALSE)+VLOOKUP(A283,'2023_24 vs 2024_25 Detail'!A284:DO688,115,FALSE)+VLOOKUP(A283,'2023_24 vs 2024_25 Detail'!A284:DO688,116,FALSE)+VLOOKUP(A283,'2023_24 vs 2024_25 Detail'!A284:DO688,117,FALSE)</f>
        <v>89374.814331808564</v>
      </c>
      <c r="J283" s="10">
        <f>VLOOKUP($A283,'2023_24 vs 2024_25 Detail'!$A$9:$DP$409,118,FALSE)</f>
        <v>-14473.486486486625</v>
      </c>
      <c r="K283" s="10">
        <f>VLOOKUP($A283,'2023_24 vs 2024_25 Detail'!$A$9:$DP$409,119,FALSE)</f>
        <v>0</v>
      </c>
      <c r="L283" s="11">
        <f t="shared" si="9"/>
        <v>22353.327845321968</v>
      </c>
    </row>
    <row r="284" spans="1:12" x14ac:dyDescent="0.35">
      <c r="A284" s="2" t="s">
        <v>856</v>
      </c>
      <c r="B284" s="2" t="s">
        <v>857</v>
      </c>
      <c r="C284" s="2" t="s">
        <v>1389</v>
      </c>
      <c r="D284" s="10">
        <f>VLOOKUP(A284,'2023_24 vs 2024_25 Detail'!$A$9:$DP$409,5,FALSE)</f>
        <v>88</v>
      </c>
      <c r="E284" s="10">
        <f>VLOOKUP(A284,MSAG!$A$2:$D$401,4,FALSE)</f>
        <v>17166</v>
      </c>
      <c r="F284" s="10">
        <f>VLOOKUP($A284,'2023_24 vs 2024_25 Detail'!$A$9:$DP$409,43,FALSE)</f>
        <v>484182.53793899162</v>
      </c>
      <c r="G284" s="10">
        <f t="shared" si="8"/>
        <v>501348.53793899162</v>
      </c>
      <c r="H284" s="10">
        <f>VLOOKUP($A284,'2023_24 vs 2024_25 Detail'!$A$9:$DP$409,82,FALSE)</f>
        <v>513490.54745526821</v>
      </c>
      <c r="I284" s="10">
        <f>VLOOKUP(A284,'2023_24 vs 2024_25 Detail'!A285:DO689,84,FALSE)+VLOOKUP(A284,'2023_24 vs 2024_25 Detail'!A285:DO689,85,FALSE)+VLOOKUP(A284,'2023_24 vs 2024_25 Detail'!A285:DO689,86,FALSE)+VLOOKUP(A284,'2023_24 vs 2024_25 Detail'!A285:DO689,87,FALSE)+VLOOKUP(A284,'2023_24 vs 2024_25 Detail'!A285:DO689,88,FALSE)+VLOOKUP(A284,'2023_24 vs 2024_25 Detail'!A285:DO689,89,FALSE)+VLOOKUP(A284,'2023_24 vs 2024_25 Detail'!A285:DO689,90,FALSE)+VLOOKUP(A284,'2023_24 vs 2024_25 Detail'!A285:DO689,91,FALSE)+VLOOKUP(A284,'2023_24 vs 2024_25 Detail'!A285:DO689,92,FALSE)+VLOOKUP(A284,'2023_24 vs 2024_25 Detail'!A285:DO689,93,FALSE)+VLOOKUP(A284,'2023_24 vs 2024_25 Detail'!A285:DO689,94,FALSE)+VLOOKUP(A284,'2023_24 vs 2024_25 Detail'!A285:DO689,95,FALSE)+VLOOKUP(A284,'2023_24 vs 2024_25 Detail'!A285:DO689,96,FALSE)+VLOOKUP(A284,'2023_24 vs 2024_25 Detail'!A285:DO689,97,FALSE)+VLOOKUP(A284,'2023_24 vs 2024_25 Detail'!A285:DO689,98,FALSE)+VLOOKUP(A284,'2023_24 vs 2024_25 Detail'!A285:DO689,99,FALSE)+VLOOKUP(A284,'2023_24 vs 2024_25 Detail'!A285:DO689,100,FALSE)+VLOOKUP(A284,'2023_24 vs 2024_25 Detail'!A285:DO689,101,FALSE)+VLOOKUP(A284,'2023_24 vs 2024_25 Detail'!A285:DO689,102,FALSE)+VLOOKUP(A284,'2023_24 vs 2024_25 Detail'!A285:DO689,103,FALSE)+VLOOKUP(A284,'2023_24 vs 2024_25 Detail'!A285:DO689,104,FALSE)+VLOOKUP(A284,'2023_24 vs 2024_25 Detail'!A285:DO689,105,FALSE)+VLOOKUP(A284,'2023_24 vs 2024_25 Detail'!A285:DO689,106,FALSE)+VLOOKUP(A284,'2023_24 vs 2024_25 Detail'!A285:DO689,107,FALSE)+VLOOKUP(A284,'2023_24 vs 2024_25 Detail'!A285:DO689,108,FALSE)+VLOOKUP(A284,'2023_24 vs 2024_25 Detail'!A285:DO689,109,FALSE)+VLOOKUP(A284,'2023_24 vs 2024_25 Detail'!A285:DO689,110,FALSE)+VLOOKUP(A284,'2023_24 vs 2024_25 Detail'!A285:DO689,111,FALSE)+VLOOKUP(A284,'2023_24 vs 2024_25 Detail'!A285:DO689,112,FALSE)+VLOOKUP(A284,'2023_24 vs 2024_25 Detail'!A285:DO689,113,FALSE)+VLOOKUP(A284,'2023_24 vs 2024_25 Detail'!A285:DO689,114,FALSE)+VLOOKUP(A284,'2023_24 vs 2024_25 Detail'!A285:DO689,115,FALSE)+VLOOKUP(A284,'2023_24 vs 2024_25 Detail'!A285:DO689,116,FALSE)+VLOOKUP(A284,'2023_24 vs 2024_25 Detail'!A285:DO689,117,FALSE)</f>
        <v>28037.91195346829</v>
      </c>
      <c r="J284" s="10">
        <f>VLOOKUP($A284,'2023_24 vs 2024_25 Detail'!$A$9:$DP$409,118,FALSE)</f>
        <v>0</v>
      </c>
      <c r="K284" s="10">
        <f>VLOOKUP($A284,'2023_24 vs 2024_25 Detail'!$A$9:$DP$409,119,FALSE)</f>
        <v>1270.0975628082672</v>
      </c>
      <c r="L284" s="11">
        <f t="shared" si="9"/>
        <v>12142.009516276594</v>
      </c>
    </row>
    <row r="285" spans="1:12" x14ac:dyDescent="0.35">
      <c r="A285" s="2" t="s">
        <v>859</v>
      </c>
      <c r="B285" s="2" t="s">
        <v>860</v>
      </c>
      <c r="C285" s="2" t="s">
        <v>861</v>
      </c>
      <c r="D285" s="10">
        <f>VLOOKUP(A285,'2023_24 vs 2024_25 Detail'!$A$9:$DP$409,5,FALSE)</f>
        <v>240</v>
      </c>
      <c r="E285" s="10">
        <f>VLOOKUP(A285,MSAG!$A$2:$D$401,4,FALSE)</f>
        <v>39518</v>
      </c>
      <c r="F285" s="10">
        <f>VLOOKUP($A285,'2023_24 vs 2024_25 Detail'!$A$9:$DP$409,43,FALSE)</f>
        <v>1090191.9510401937</v>
      </c>
      <c r="G285" s="10">
        <f t="shared" si="8"/>
        <v>1129709.9510401937</v>
      </c>
      <c r="H285" s="10">
        <f>VLOOKUP($A285,'2023_24 vs 2024_25 Detail'!$A$9:$DP$409,82,FALSE)</f>
        <v>1155870.3454864055</v>
      </c>
      <c r="I285" s="10">
        <f>VLOOKUP(A285,'2023_24 vs 2024_25 Detail'!A286:DO690,84,FALSE)+VLOOKUP(A285,'2023_24 vs 2024_25 Detail'!A286:DO690,85,FALSE)+VLOOKUP(A285,'2023_24 vs 2024_25 Detail'!A286:DO690,86,FALSE)+VLOOKUP(A285,'2023_24 vs 2024_25 Detail'!A286:DO690,87,FALSE)+VLOOKUP(A285,'2023_24 vs 2024_25 Detail'!A286:DO690,88,FALSE)+VLOOKUP(A285,'2023_24 vs 2024_25 Detail'!A286:DO690,89,FALSE)+VLOOKUP(A285,'2023_24 vs 2024_25 Detail'!A286:DO690,90,FALSE)+VLOOKUP(A285,'2023_24 vs 2024_25 Detail'!A286:DO690,91,FALSE)+VLOOKUP(A285,'2023_24 vs 2024_25 Detail'!A286:DO690,92,FALSE)+VLOOKUP(A285,'2023_24 vs 2024_25 Detail'!A286:DO690,93,FALSE)+VLOOKUP(A285,'2023_24 vs 2024_25 Detail'!A286:DO690,94,FALSE)+VLOOKUP(A285,'2023_24 vs 2024_25 Detail'!A286:DO690,95,FALSE)+VLOOKUP(A285,'2023_24 vs 2024_25 Detail'!A286:DO690,96,FALSE)+VLOOKUP(A285,'2023_24 vs 2024_25 Detail'!A286:DO690,97,FALSE)+VLOOKUP(A285,'2023_24 vs 2024_25 Detail'!A286:DO690,98,FALSE)+VLOOKUP(A285,'2023_24 vs 2024_25 Detail'!A286:DO690,99,FALSE)+VLOOKUP(A285,'2023_24 vs 2024_25 Detail'!A286:DO690,100,FALSE)+VLOOKUP(A285,'2023_24 vs 2024_25 Detail'!A286:DO690,101,FALSE)+VLOOKUP(A285,'2023_24 vs 2024_25 Detail'!A286:DO690,102,FALSE)+VLOOKUP(A285,'2023_24 vs 2024_25 Detail'!A286:DO690,103,FALSE)+VLOOKUP(A285,'2023_24 vs 2024_25 Detail'!A286:DO690,104,FALSE)+VLOOKUP(A285,'2023_24 vs 2024_25 Detail'!A286:DO690,105,FALSE)+VLOOKUP(A285,'2023_24 vs 2024_25 Detail'!A286:DO690,106,FALSE)+VLOOKUP(A285,'2023_24 vs 2024_25 Detail'!A286:DO690,107,FALSE)+VLOOKUP(A285,'2023_24 vs 2024_25 Detail'!A286:DO690,108,FALSE)+VLOOKUP(A285,'2023_24 vs 2024_25 Detail'!A286:DO690,109,FALSE)+VLOOKUP(A285,'2023_24 vs 2024_25 Detail'!A286:DO690,110,FALSE)+VLOOKUP(A285,'2023_24 vs 2024_25 Detail'!A286:DO690,111,FALSE)+VLOOKUP(A285,'2023_24 vs 2024_25 Detail'!A286:DO690,112,FALSE)+VLOOKUP(A285,'2023_24 vs 2024_25 Detail'!A286:DO690,113,FALSE)+VLOOKUP(A285,'2023_24 vs 2024_25 Detail'!A286:DO690,114,FALSE)+VLOOKUP(A285,'2023_24 vs 2024_25 Detail'!A286:DO690,115,FALSE)+VLOOKUP(A285,'2023_24 vs 2024_25 Detail'!A286:DO690,116,FALSE)+VLOOKUP(A285,'2023_24 vs 2024_25 Detail'!A286:DO690,117,FALSE)</f>
        <v>65678.3944462121</v>
      </c>
      <c r="J285" s="10">
        <f>VLOOKUP($A285,'2023_24 vs 2024_25 Detail'!$A$9:$DP$409,118,FALSE)</f>
        <v>0</v>
      </c>
      <c r="K285" s="10">
        <f>VLOOKUP($A285,'2023_24 vs 2024_25 Detail'!$A$9:$DP$409,119,FALSE)</f>
        <v>0</v>
      </c>
      <c r="L285" s="11">
        <f t="shared" si="9"/>
        <v>26160.394446211867</v>
      </c>
    </row>
    <row r="286" spans="1:12" x14ac:dyDescent="0.35">
      <c r="A286" s="2" t="s">
        <v>862</v>
      </c>
      <c r="B286" s="2" t="s">
        <v>863</v>
      </c>
      <c r="C286" s="2" t="s">
        <v>864</v>
      </c>
      <c r="D286" s="10">
        <f>VLOOKUP(A286,'2023_24 vs 2024_25 Detail'!$A$9:$DP$409,5,FALSE)</f>
        <v>94</v>
      </c>
      <c r="E286" s="10">
        <f>VLOOKUP(A286,MSAG!$A$2:$D$401,4,FALSE)</f>
        <v>18088</v>
      </c>
      <c r="F286" s="10">
        <f>VLOOKUP($A286,'2023_24 vs 2024_25 Detail'!$A$9:$DP$409,43,FALSE)</f>
        <v>517869.47823333746</v>
      </c>
      <c r="G286" s="10">
        <f t="shared" si="8"/>
        <v>535957.4782333374</v>
      </c>
      <c r="H286" s="10">
        <f>VLOOKUP($A286,'2023_24 vs 2024_25 Detail'!$A$9:$DP$409,82,FALSE)</f>
        <v>567045.65306259436</v>
      </c>
      <c r="I286" s="10">
        <f>VLOOKUP(A286,'2023_24 vs 2024_25 Detail'!A287:DO691,84,FALSE)+VLOOKUP(A286,'2023_24 vs 2024_25 Detail'!A287:DO691,85,FALSE)+VLOOKUP(A286,'2023_24 vs 2024_25 Detail'!A287:DO691,86,FALSE)+VLOOKUP(A286,'2023_24 vs 2024_25 Detail'!A287:DO691,87,FALSE)+VLOOKUP(A286,'2023_24 vs 2024_25 Detail'!A287:DO691,88,FALSE)+VLOOKUP(A286,'2023_24 vs 2024_25 Detail'!A287:DO691,89,FALSE)+VLOOKUP(A286,'2023_24 vs 2024_25 Detail'!A287:DO691,90,FALSE)+VLOOKUP(A286,'2023_24 vs 2024_25 Detail'!A287:DO691,91,FALSE)+VLOOKUP(A286,'2023_24 vs 2024_25 Detail'!A287:DO691,92,FALSE)+VLOOKUP(A286,'2023_24 vs 2024_25 Detail'!A287:DO691,93,FALSE)+VLOOKUP(A286,'2023_24 vs 2024_25 Detail'!A287:DO691,94,FALSE)+VLOOKUP(A286,'2023_24 vs 2024_25 Detail'!A287:DO691,95,FALSE)+VLOOKUP(A286,'2023_24 vs 2024_25 Detail'!A287:DO691,96,FALSE)+VLOOKUP(A286,'2023_24 vs 2024_25 Detail'!A287:DO691,97,FALSE)+VLOOKUP(A286,'2023_24 vs 2024_25 Detail'!A287:DO691,98,FALSE)+VLOOKUP(A286,'2023_24 vs 2024_25 Detail'!A287:DO691,99,FALSE)+VLOOKUP(A286,'2023_24 vs 2024_25 Detail'!A287:DO691,100,FALSE)+VLOOKUP(A286,'2023_24 vs 2024_25 Detail'!A287:DO691,101,FALSE)+VLOOKUP(A286,'2023_24 vs 2024_25 Detail'!A287:DO691,102,FALSE)+VLOOKUP(A286,'2023_24 vs 2024_25 Detail'!A287:DO691,103,FALSE)+VLOOKUP(A286,'2023_24 vs 2024_25 Detail'!A287:DO691,104,FALSE)+VLOOKUP(A286,'2023_24 vs 2024_25 Detail'!A287:DO691,105,FALSE)+VLOOKUP(A286,'2023_24 vs 2024_25 Detail'!A287:DO691,106,FALSE)+VLOOKUP(A286,'2023_24 vs 2024_25 Detail'!A287:DO691,107,FALSE)+VLOOKUP(A286,'2023_24 vs 2024_25 Detail'!A287:DO691,108,FALSE)+VLOOKUP(A286,'2023_24 vs 2024_25 Detail'!A287:DO691,109,FALSE)+VLOOKUP(A286,'2023_24 vs 2024_25 Detail'!A287:DO691,110,FALSE)+VLOOKUP(A286,'2023_24 vs 2024_25 Detail'!A287:DO691,111,FALSE)+VLOOKUP(A286,'2023_24 vs 2024_25 Detail'!A287:DO691,112,FALSE)+VLOOKUP(A286,'2023_24 vs 2024_25 Detail'!A287:DO691,113,FALSE)+VLOOKUP(A286,'2023_24 vs 2024_25 Detail'!A287:DO691,114,FALSE)+VLOOKUP(A286,'2023_24 vs 2024_25 Detail'!A287:DO691,115,FALSE)+VLOOKUP(A286,'2023_24 vs 2024_25 Detail'!A287:DO691,116,FALSE)+VLOOKUP(A286,'2023_24 vs 2024_25 Detail'!A287:DO691,117,FALSE)</f>
        <v>29946.690493349346</v>
      </c>
      <c r="J286" s="10">
        <f>VLOOKUP($A286,'2023_24 vs 2024_25 Detail'!$A$9:$DP$409,118,FALSE)</f>
        <v>0</v>
      </c>
      <c r="K286" s="10">
        <f>VLOOKUP($A286,'2023_24 vs 2024_25 Detail'!$A$9:$DP$409,119,FALSE)</f>
        <v>19229.484335907458</v>
      </c>
      <c r="L286" s="11">
        <f t="shared" si="9"/>
        <v>31088.174829256954</v>
      </c>
    </row>
    <row r="287" spans="1:12" x14ac:dyDescent="0.35">
      <c r="A287" s="2" t="s">
        <v>865</v>
      </c>
      <c r="B287" s="2" t="s">
        <v>866</v>
      </c>
      <c r="C287" s="2" t="s">
        <v>867</v>
      </c>
      <c r="D287" s="10">
        <f>VLOOKUP(A287,'2023_24 vs 2024_25 Detail'!$A$9:$DP$409,5,FALSE)</f>
        <v>205</v>
      </c>
      <c r="E287" s="10">
        <f>VLOOKUP(A287,MSAG!$A$2:$D$401,4,FALSE)</f>
        <v>30985</v>
      </c>
      <c r="F287" s="10">
        <f>VLOOKUP($A287,'2023_24 vs 2024_25 Detail'!$A$9:$DP$409,43,FALSE)</f>
        <v>938065.63677320641</v>
      </c>
      <c r="G287" s="10">
        <f t="shared" si="8"/>
        <v>969050.63677320641</v>
      </c>
      <c r="H287" s="10">
        <f>VLOOKUP($A287,'2023_24 vs 2024_25 Detail'!$A$9:$DP$409,82,FALSE)</f>
        <v>991309.09560816095</v>
      </c>
      <c r="I287" s="10">
        <f>VLOOKUP(A287,'2023_24 vs 2024_25 Detail'!A288:DO692,84,FALSE)+VLOOKUP(A287,'2023_24 vs 2024_25 Detail'!A288:DO692,85,FALSE)+VLOOKUP(A287,'2023_24 vs 2024_25 Detail'!A288:DO692,86,FALSE)+VLOOKUP(A287,'2023_24 vs 2024_25 Detail'!A288:DO692,87,FALSE)+VLOOKUP(A287,'2023_24 vs 2024_25 Detail'!A288:DO692,88,FALSE)+VLOOKUP(A287,'2023_24 vs 2024_25 Detail'!A288:DO692,89,FALSE)+VLOOKUP(A287,'2023_24 vs 2024_25 Detail'!A288:DO692,90,FALSE)+VLOOKUP(A287,'2023_24 vs 2024_25 Detail'!A288:DO692,91,FALSE)+VLOOKUP(A287,'2023_24 vs 2024_25 Detail'!A288:DO692,92,FALSE)+VLOOKUP(A287,'2023_24 vs 2024_25 Detail'!A288:DO692,93,FALSE)+VLOOKUP(A287,'2023_24 vs 2024_25 Detail'!A288:DO692,94,FALSE)+VLOOKUP(A287,'2023_24 vs 2024_25 Detail'!A288:DO692,95,FALSE)+VLOOKUP(A287,'2023_24 vs 2024_25 Detail'!A288:DO692,96,FALSE)+VLOOKUP(A287,'2023_24 vs 2024_25 Detail'!A288:DO692,97,FALSE)+VLOOKUP(A287,'2023_24 vs 2024_25 Detail'!A288:DO692,98,FALSE)+VLOOKUP(A287,'2023_24 vs 2024_25 Detail'!A288:DO692,99,FALSE)+VLOOKUP(A287,'2023_24 vs 2024_25 Detail'!A288:DO692,100,FALSE)+VLOOKUP(A287,'2023_24 vs 2024_25 Detail'!A288:DO692,101,FALSE)+VLOOKUP(A287,'2023_24 vs 2024_25 Detail'!A288:DO692,102,FALSE)+VLOOKUP(A287,'2023_24 vs 2024_25 Detail'!A288:DO692,103,FALSE)+VLOOKUP(A287,'2023_24 vs 2024_25 Detail'!A288:DO692,104,FALSE)+VLOOKUP(A287,'2023_24 vs 2024_25 Detail'!A288:DO692,105,FALSE)+VLOOKUP(A287,'2023_24 vs 2024_25 Detail'!A288:DO692,106,FALSE)+VLOOKUP(A287,'2023_24 vs 2024_25 Detail'!A288:DO692,107,FALSE)+VLOOKUP(A287,'2023_24 vs 2024_25 Detail'!A288:DO692,108,FALSE)+VLOOKUP(A287,'2023_24 vs 2024_25 Detail'!A288:DO692,109,FALSE)+VLOOKUP(A287,'2023_24 vs 2024_25 Detail'!A288:DO692,110,FALSE)+VLOOKUP(A287,'2023_24 vs 2024_25 Detail'!A288:DO692,111,FALSE)+VLOOKUP(A287,'2023_24 vs 2024_25 Detail'!A288:DO692,112,FALSE)+VLOOKUP(A287,'2023_24 vs 2024_25 Detail'!A288:DO692,113,FALSE)+VLOOKUP(A287,'2023_24 vs 2024_25 Detail'!A288:DO692,114,FALSE)+VLOOKUP(A287,'2023_24 vs 2024_25 Detail'!A288:DO692,115,FALSE)+VLOOKUP(A287,'2023_24 vs 2024_25 Detail'!A288:DO692,116,FALSE)+VLOOKUP(A287,'2023_24 vs 2024_25 Detail'!A288:DO692,117,FALSE)</f>
        <v>53243.458834954508</v>
      </c>
      <c r="J287" s="10">
        <f>VLOOKUP($A287,'2023_24 vs 2024_25 Detail'!$A$9:$DP$409,118,FALSE)</f>
        <v>0</v>
      </c>
      <c r="K287" s="10">
        <f>VLOOKUP($A287,'2023_24 vs 2024_25 Detail'!$A$9:$DP$409,119,FALSE)</f>
        <v>0</v>
      </c>
      <c r="L287" s="11">
        <f t="shared" si="9"/>
        <v>22258.458834954537</v>
      </c>
    </row>
    <row r="288" spans="1:12" x14ac:dyDescent="0.35">
      <c r="A288" s="2" t="s">
        <v>868</v>
      </c>
      <c r="B288" s="2" t="s">
        <v>1478</v>
      </c>
      <c r="C288" s="2" t="s">
        <v>1390</v>
      </c>
      <c r="D288" s="10">
        <f>VLOOKUP(A288,'2023_24 vs 2024_25 Detail'!$A$9:$DP$409,5,FALSE)</f>
        <v>62</v>
      </c>
      <c r="E288" s="10">
        <f>VLOOKUP(A288,MSAG!$A$2:$D$401,4,FALSE)</f>
        <v>12616</v>
      </c>
      <c r="F288" s="10">
        <f>VLOOKUP($A288,'2023_24 vs 2024_25 Detail'!$A$9:$DP$409,43,FALSE)</f>
        <v>358946.40790793835</v>
      </c>
      <c r="G288" s="10">
        <f t="shared" si="8"/>
        <v>371562.40790793835</v>
      </c>
      <c r="H288" s="10">
        <f>VLOOKUP($A288,'2023_24 vs 2024_25 Detail'!$A$9:$DP$409,82,FALSE)</f>
        <v>445608.88477164687</v>
      </c>
      <c r="I288" s="10">
        <f>VLOOKUP(A288,'2023_24 vs 2024_25 Detail'!A289:DO693,84,FALSE)+VLOOKUP(A288,'2023_24 vs 2024_25 Detail'!A289:DO693,85,FALSE)+VLOOKUP(A288,'2023_24 vs 2024_25 Detail'!A289:DO693,86,FALSE)+VLOOKUP(A288,'2023_24 vs 2024_25 Detail'!A289:DO693,87,FALSE)+VLOOKUP(A288,'2023_24 vs 2024_25 Detail'!A289:DO693,88,FALSE)+VLOOKUP(A288,'2023_24 vs 2024_25 Detail'!A289:DO693,89,FALSE)+VLOOKUP(A288,'2023_24 vs 2024_25 Detail'!A289:DO693,90,FALSE)+VLOOKUP(A288,'2023_24 vs 2024_25 Detail'!A289:DO693,91,FALSE)+VLOOKUP(A288,'2023_24 vs 2024_25 Detail'!A289:DO693,92,FALSE)+VLOOKUP(A288,'2023_24 vs 2024_25 Detail'!A289:DO693,93,FALSE)+VLOOKUP(A288,'2023_24 vs 2024_25 Detail'!A289:DO693,94,FALSE)+VLOOKUP(A288,'2023_24 vs 2024_25 Detail'!A289:DO693,95,FALSE)+VLOOKUP(A288,'2023_24 vs 2024_25 Detail'!A289:DO693,96,FALSE)+VLOOKUP(A288,'2023_24 vs 2024_25 Detail'!A289:DO693,97,FALSE)+VLOOKUP(A288,'2023_24 vs 2024_25 Detail'!A289:DO693,98,FALSE)+VLOOKUP(A288,'2023_24 vs 2024_25 Detail'!A289:DO693,99,FALSE)+VLOOKUP(A288,'2023_24 vs 2024_25 Detail'!A289:DO693,100,FALSE)+VLOOKUP(A288,'2023_24 vs 2024_25 Detail'!A289:DO693,101,FALSE)+VLOOKUP(A288,'2023_24 vs 2024_25 Detail'!A289:DO693,102,FALSE)+VLOOKUP(A288,'2023_24 vs 2024_25 Detail'!A289:DO693,103,FALSE)+VLOOKUP(A288,'2023_24 vs 2024_25 Detail'!A289:DO693,104,FALSE)+VLOOKUP(A288,'2023_24 vs 2024_25 Detail'!A289:DO693,105,FALSE)+VLOOKUP(A288,'2023_24 vs 2024_25 Detail'!A289:DO693,106,FALSE)+VLOOKUP(A288,'2023_24 vs 2024_25 Detail'!A289:DO693,107,FALSE)+VLOOKUP(A288,'2023_24 vs 2024_25 Detail'!A289:DO693,108,FALSE)+VLOOKUP(A288,'2023_24 vs 2024_25 Detail'!A289:DO693,109,FALSE)+VLOOKUP(A288,'2023_24 vs 2024_25 Detail'!A289:DO693,110,FALSE)+VLOOKUP(A288,'2023_24 vs 2024_25 Detail'!A289:DO693,111,FALSE)+VLOOKUP(A288,'2023_24 vs 2024_25 Detail'!A289:DO693,112,FALSE)+VLOOKUP(A288,'2023_24 vs 2024_25 Detail'!A289:DO693,113,FALSE)+VLOOKUP(A288,'2023_24 vs 2024_25 Detail'!A289:DO693,114,FALSE)+VLOOKUP(A288,'2023_24 vs 2024_25 Detail'!A289:DO693,115,FALSE)+VLOOKUP(A288,'2023_24 vs 2024_25 Detail'!A289:DO693,116,FALSE)+VLOOKUP(A288,'2023_24 vs 2024_25 Detail'!A289:DO693,117,FALSE)</f>
        <v>21313.106104980216</v>
      </c>
      <c r="J288" s="10">
        <f>VLOOKUP($A288,'2023_24 vs 2024_25 Detail'!$A$9:$DP$409,118,FALSE)</f>
        <v>0</v>
      </c>
      <c r="K288" s="10">
        <f>VLOOKUP($A288,'2023_24 vs 2024_25 Detail'!$A$9:$DP$409,119,FALSE)</f>
        <v>65349.370758728328</v>
      </c>
      <c r="L288" s="11">
        <f t="shared" si="9"/>
        <v>74046.476863708522</v>
      </c>
    </row>
    <row r="289" spans="1:12" x14ac:dyDescent="0.35">
      <c r="A289" s="2" t="s">
        <v>870</v>
      </c>
      <c r="B289" s="2" t="s">
        <v>871</v>
      </c>
      <c r="C289" s="2" t="s">
        <v>1391</v>
      </c>
      <c r="D289" s="10">
        <f>VLOOKUP(A289,'2023_24 vs 2024_25 Detail'!$A$9:$DP$409,5,FALSE)</f>
        <v>44</v>
      </c>
      <c r="E289" s="10">
        <f>VLOOKUP(A289,MSAG!$A$2:$D$401,4,FALSE)</f>
        <v>10578</v>
      </c>
      <c r="F289" s="10">
        <f>VLOOKUP($A289,'2023_24 vs 2024_25 Detail'!$A$9:$DP$409,43,FALSE)</f>
        <v>305139.75200442021</v>
      </c>
      <c r="G289" s="10">
        <f t="shared" si="8"/>
        <v>315717.75200442021</v>
      </c>
      <c r="H289" s="10">
        <f>VLOOKUP($A289,'2023_24 vs 2024_25 Detail'!$A$9:$DP$409,82,FALSE)</f>
        <v>331482.1404604757</v>
      </c>
      <c r="I289" s="10">
        <f>VLOOKUP(A289,'2023_24 vs 2024_25 Detail'!A290:DO694,84,FALSE)+VLOOKUP(A289,'2023_24 vs 2024_25 Detail'!A290:DO694,85,FALSE)+VLOOKUP(A289,'2023_24 vs 2024_25 Detail'!A290:DO694,86,FALSE)+VLOOKUP(A289,'2023_24 vs 2024_25 Detail'!A290:DO694,87,FALSE)+VLOOKUP(A289,'2023_24 vs 2024_25 Detail'!A290:DO694,88,FALSE)+VLOOKUP(A289,'2023_24 vs 2024_25 Detail'!A290:DO694,89,FALSE)+VLOOKUP(A289,'2023_24 vs 2024_25 Detail'!A290:DO694,90,FALSE)+VLOOKUP(A289,'2023_24 vs 2024_25 Detail'!A290:DO694,91,FALSE)+VLOOKUP(A289,'2023_24 vs 2024_25 Detail'!A290:DO694,92,FALSE)+VLOOKUP(A289,'2023_24 vs 2024_25 Detail'!A290:DO694,93,FALSE)+VLOOKUP(A289,'2023_24 vs 2024_25 Detail'!A290:DO694,94,FALSE)+VLOOKUP(A289,'2023_24 vs 2024_25 Detail'!A290:DO694,95,FALSE)+VLOOKUP(A289,'2023_24 vs 2024_25 Detail'!A290:DO694,96,FALSE)+VLOOKUP(A289,'2023_24 vs 2024_25 Detail'!A290:DO694,97,FALSE)+VLOOKUP(A289,'2023_24 vs 2024_25 Detail'!A290:DO694,98,FALSE)+VLOOKUP(A289,'2023_24 vs 2024_25 Detail'!A290:DO694,99,FALSE)+VLOOKUP(A289,'2023_24 vs 2024_25 Detail'!A290:DO694,100,FALSE)+VLOOKUP(A289,'2023_24 vs 2024_25 Detail'!A290:DO694,101,FALSE)+VLOOKUP(A289,'2023_24 vs 2024_25 Detail'!A290:DO694,102,FALSE)+VLOOKUP(A289,'2023_24 vs 2024_25 Detail'!A290:DO694,103,FALSE)+VLOOKUP(A289,'2023_24 vs 2024_25 Detail'!A290:DO694,104,FALSE)+VLOOKUP(A289,'2023_24 vs 2024_25 Detail'!A290:DO694,105,FALSE)+VLOOKUP(A289,'2023_24 vs 2024_25 Detail'!A290:DO694,106,FALSE)+VLOOKUP(A289,'2023_24 vs 2024_25 Detail'!A290:DO694,107,FALSE)+VLOOKUP(A289,'2023_24 vs 2024_25 Detail'!A290:DO694,108,FALSE)+VLOOKUP(A289,'2023_24 vs 2024_25 Detail'!A290:DO694,109,FALSE)+VLOOKUP(A289,'2023_24 vs 2024_25 Detail'!A290:DO694,110,FALSE)+VLOOKUP(A289,'2023_24 vs 2024_25 Detail'!A290:DO694,111,FALSE)+VLOOKUP(A289,'2023_24 vs 2024_25 Detail'!A290:DO694,112,FALSE)+VLOOKUP(A289,'2023_24 vs 2024_25 Detail'!A290:DO694,113,FALSE)+VLOOKUP(A289,'2023_24 vs 2024_25 Detail'!A290:DO694,114,FALSE)+VLOOKUP(A289,'2023_24 vs 2024_25 Detail'!A290:DO694,115,FALSE)+VLOOKUP(A289,'2023_24 vs 2024_25 Detail'!A290:DO694,116,FALSE)+VLOOKUP(A289,'2023_24 vs 2024_25 Detail'!A290:DO694,117,FALSE)</f>
        <v>16925.591761556898</v>
      </c>
      <c r="J289" s="10">
        <f>VLOOKUP($A289,'2023_24 vs 2024_25 Detail'!$A$9:$DP$409,118,FALSE)</f>
        <v>0</v>
      </c>
      <c r="K289" s="10">
        <f>VLOOKUP($A289,'2023_24 vs 2024_25 Detail'!$A$9:$DP$409,119,FALSE)</f>
        <v>9416.7966944985728</v>
      </c>
      <c r="L289" s="11">
        <f t="shared" si="9"/>
        <v>15764.388456055487</v>
      </c>
    </row>
    <row r="290" spans="1:12" x14ac:dyDescent="0.35">
      <c r="A290" s="2" t="s">
        <v>873</v>
      </c>
      <c r="B290" s="2" t="s">
        <v>874</v>
      </c>
      <c r="C290" s="2" t="s">
        <v>1392</v>
      </c>
      <c r="D290" s="10">
        <f>VLOOKUP(A290,'2023_24 vs 2024_25 Detail'!$A$9:$DP$409,5,FALSE)</f>
        <v>193.5</v>
      </c>
      <c r="E290" s="10">
        <f>VLOOKUP(A290,MSAG!$A$2:$D$401,4,FALSE)</f>
        <v>32526</v>
      </c>
      <c r="F290" s="10">
        <f>VLOOKUP($A290,'2023_24 vs 2024_25 Detail'!$A$9:$DP$409,43,FALSE)</f>
        <v>1054294.862097664</v>
      </c>
      <c r="G290" s="10">
        <f t="shared" si="8"/>
        <v>1086820.862097664</v>
      </c>
      <c r="H290" s="10">
        <f>VLOOKUP($A290,'2023_24 vs 2024_25 Detail'!$A$9:$DP$409,82,FALSE)</f>
        <v>1132197.1963261736</v>
      </c>
      <c r="I290" s="10">
        <f>VLOOKUP(A290,'2023_24 vs 2024_25 Detail'!A291:DO695,84,FALSE)+VLOOKUP(A290,'2023_24 vs 2024_25 Detail'!A291:DO695,85,FALSE)+VLOOKUP(A290,'2023_24 vs 2024_25 Detail'!A291:DO695,86,FALSE)+VLOOKUP(A290,'2023_24 vs 2024_25 Detail'!A291:DO695,87,FALSE)+VLOOKUP(A290,'2023_24 vs 2024_25 Detail'!A291:DO695,88,FALSE)+VLOOKUP(A290,'2023_24 vs 2024_25 Detail'!A291:DO695,89,FALSE)+VLOOKUP(A290,'2023_24 vs 2024_25 Detail'!A291:DO695,90,FALSE)+VLOOKUP(A290,'2023_24 vs 2024_25 Detail'!A291:DO695,91,FALSE)+VLOOKUP(A290,'2023_24 vs 2024_25 Detail'!A291:DO695,92,FALSE)+VLOOKUP(A290,'2023_24 vs 2024_25 Detail'!A291:DO695,93,FALSE)+VLOOKUP(A290,'2023_24 vs 2024_25 Detail'!A291:DO695,94,FALSE)+VLOOKUP(A290,'2023_24 vs 2024_25 Detail'!A291:DO695,95,FALSE)+VLOOKUP(A290,'2023_24 vs 2024_25 Detail'!A291:DO695,96,FALSE)+VLOOKUP(A290,'2023_24 vs 2024_25 Detail'!A291:DO695,97,FALSE)+VLOOKUP(A290,'2023_24 vs 2024_25 Detail'!A291:DO695,98,FALSE)+VLOOKUP(A290,'2023_24 vs 2024_25 Detail'!A291:DO695,99,FALSE)+VLOOKUP(A290,'2023_24 vs 2024_25 Detail'!A291:DO695,100,FALSE)+VLOOKUP(A290,'2023_24 vs 2024_25 Detail'!A291:DO695,101,FALSE)+VLOOKUP(A290,'2023_24 vs 2024_25 Detail'!A291:DO695,102,FALSE)+VLOOKUP(A290,'2023_24 vs 2024_25 Detail'!A291:DO695,103,FALSE)+VLOOKUP(A290,'2023_24 vs 2024_25 Detail'!A291:DO695,104,FALSE)+VLOOKUP(A290,'2023_24 vs 2024_25 Detail'!A291:DO695,105,FALSE)+VLOOKUP(A290,'2023_24 vs 2024_25 Detail'!A291:DO695,106,FALSE)+VLOOKUP(A290,'2023_24 vs 2024_25 Detail'!A291:DO695,107,FALSE)+VLOOKUP(A290,'2023_24 vs 2024_25 Detail'!A291:DO695,108,FALSE)+VLOOKUP(A290,'2023_24 vs 2024_25 Detail'!A291:DO695,109,FALSE)+VLOOKUP(A290,'2023_24 vs 2024_25 Detail'!A291:DO695,110,FALSE)+VLOOKUP(A290,'2023_24 vs 2024_25 Detail'!A291:DO695,111,FALSE)+VLOOKUP(A290,'2023_24 vs 2024_25 Detail'!A291:DO695,112,FALSE)+VLOOKUP(A290,'2023_24 vs 2024_25 Detail'!A291:DO695,113,FALSE)+VLOOKUP(A290,'2023_24 vs 2024_25 Detail'!A291:DO695,114,FALSE)+VLOOKUP(A290,'2023_24 vs 2024_25 Detail'!A291:DO695,115,FALSE)+VLOOKUP(A290,'2023_24 vs 2024_25 Detail'!A291:DO695,116,FALSE)+VLOOKUP(A290,'2023_24 vs 2024_25 Detail'!A291:DO695,117,FALSE)</f>
        <v>58956.945431092616</v>
      </c>
      <c r="J290" s="10">
        <f>VLOOKUP($A290,'2023_24 vs 2024_25 Detail'!$A$9:$DP$409,118,FALSE)</f>
        <v>0</v>
      </c>
      <c r="K290" s="10">
        <f>VLOOKUP($A290,'2023_24 vs 2024_25 Detail'!$A$9:$DP$409,119,FALSE)</f>
        <v>18945.388797417116</v>
      </c>
      <c r="L290" s="11">
        <f t="shared" si="9"/>
        <v>45376.334228509571</v>
      </c>
    </row>
    <row r="291" spans="1:12" x14ac:dyDescent="0.35">
      <c r="A291" s="2" t="s">
        <v>876</v>
      </c>
      <c r="B291" s="2" t="s">
        <v>877</v>
      </c>
      <c r="C291" s="2" t="s">
        <v>1393</v>
      </c>
      <c r="D291" s="10">
        <f>VLOOKUP(A291,'2023_24 vs 2024_25 Detail'!$A$9:$DP$409,5,FALSE)</f>
        <v>220</v>
      </c>
      <c r="E291" s="10">
        <f>VLOOKUP(A291,MSAG!$A$2:$D$401,4,FALSE)</f>
        <v>37346</v>
      </c>
      <c r="F291" s="10">
        <f>VLOOKUP($A291,'2023_24 vs 2024_25 Detail'!$A$9:$DP$409,43,FALSE)</f>
        <v>1104277.8025620163</v>
      </c>
      <c r="G291" s="10">
        <f t="shared" si="8"/>
        <v>1141623.8025620163</v>
      </c>
      <c r="H291" s="10">
        <f>VLOOKUP($A291,'2023_24 vs 2024_25 Detail'!$A$9:$DP$409,82,FALSE)</f>
        <v>1173286.1958681131</v>
      </c>
      <c r="I291" s="10">
        <f>VLOOKUP(A291,'2023_24 vs 2024_25 Detail'!A292:DO696,84,FALSE)+VLOOKUP(A291,'2023_24 vs 2024_25 Detail'!A292:DO696,85,FALSE)+VLOOKUP(A291,'2023_24 vs 2024_25 Detail'!A292:DO696,86,FALSE)+VLOOKUP(A291,'2023_24 vs 2024_25 Detail'!A292:DO696,87,FALSE)+VLOOKUP(A291,'2023_24 vs 2024_25 Detail'!A292:DO696,88,FALSE)+VLOOKUP(A291,'2023_24 vs 2024_25 Detail'!A292:DO696,89,FALSE)+VLOOKUP(A291,'2023_24 vs 2024_25 Detail'!A292:DO696,90,FALSE)+VLOOKUP(A291,'2023_24 vs 2024_25 Detail'!A292:DO696,91,FALSE)+VLOOKUP(A291,'2023_24 vs 2024_25 Detail'!A292:DO696,92,FALSE)+VLOOKUP(A291,'2023_24 vs 2024_25 Detail'!A292:DO696,93,FALSE)+VLOOKUP(A291,'2023_24 vs 2024_25 Detail'!A292:DO696,94,FALSE)+VLOOKUP(A291,'2023_24 vs 2024_25 Detail'!A292:DO696,95,FALSE)+VLOOKUP(A291,'2023_24 vs 2024_25 Detail'!A292:DO696,96,FALSE)+VLOOKUP(A291,'2023_24 vs 2024_25 Detail'!A292:DO696,97,FALSE)+VLOOKUP(A291,'2023_24 vs 2024_25 Detail'!A292:DO696,98,FALSE)+VLOOKUP(A291,'2023_24 vs 2024_25 Detail'!A292:DO696,99,FALSE)+VLOOKUP(A291,'2023_24 vs 2024_25 Detail'!A292:DO696,100,FALSE)+VLOOKUP(A291,'2023_24 vs 2024_25 Detail'!A292:DO696,101,FALSE)+VLOOKUP(A291,'2023_24 vs 2024_25 Detail'!A292:DO696,102,FALSE)+VLOOKUP(A291,'2023_24 vs 2024_25 Detail'!A292:DO696,103,FALSE)+VLOOKUP(A291,'2023_24 vs 2024_25 Detail'!A292:DO696,104,FALSE)+VLOOKUP(A291,'2023_24 vs 2024_25 Detail'!A292:DO696,105,FALSE)+VLOOKUP(A291,'2023_24 vs 2024_25 Detail'!A292:DO696,106,FALSE)+VLOOKUP(A291,'2023_24 vs 2024_25 Detail'!A292:DO696,107,FALSE)+VLOOKUP(A291,'2023_24 vs 2024_25 Detail'!A292:DO696,108,FALSE)+VLOOKUP(A291,'2023_24 vs 2024_25 Detail'!A292:DO696,109,FALSE)+VLOOKUP(A291,'2023_24 vs 2024_25 Detail'!A292:DO696,110,FALSE)+VLOOKUP(A291,'2023_24 vs 2024_25 Detail'!A292:DO696,111,FALSE)+VLOOKUP(A291,'2023_24 vs 2024_25 Detail'!A292:DO696,112,FALSE)+VLOOKUP(A291,'2023_24 vs 2024_25 Detail'!A292:DO696,113,FALSE)+VLOOKUP(A291,'2023_24 vs 2024_25 Detail'!A292:DO696,114,FALSE)+VLOOKUP(A291,'2023_24 vs 2024_25 Detail'!A292:DO696,115,FALSE)+VLOOKUP(A291,'2023_24 vs 2024_25 Detail'!A292:DO696,116,FALSE)+VLOOKUP(A291,'2023_24 vs 2024_25 Detail'!A292:DO696,117,FALSE)</f>
        <v>62928.903386247715</v>
      </c>
      <c r="J291" s="10">
        <f>VLOOKUP($A291,'2023_24 vs 2024_25 Detail'!$A$9:$DP$409,118,FALSE)</f>
        <v>0</v>
      </c>
      <c r="K291" s="10">
        <f>VLOOKUP($A291,'2023_24 vs 2024_25 Detail'!$A$9:$DP$409,119,FALSE)</f>
        <v>6079.4899198488838</v>
      </c>
      <c r="L291" s="11">
        <f t="shared" si="9"/>
        <v>31662.393306096783</v>
      </c>
    </row>
    <row r="292" spans="1:12" x14ac:dyDescent="0.35">
      <c r="A292" s="2" t="s">
        <v>879</v>
      </c>
      <c r="B292" s="2" t="s">
        <v>880</v>
      </c>
      <c r="C292" s="2" t="s">
        <v>881</v>
      </c>
      <c r="D292" s="10">
        <f>VLOOKUP(A292,'2023_24 vs 2024_25 Detail'!$A$9:$DP$409,5,FALSE)</f>
        <v>78</v>
      </c>
      <c r="E292" s="10">
        <f>VLOOKUP(A292,MSAG!$A$2:$D$401,4,FALSE)</f>
        <v>15872</v>
      </c>
      <c r="F292" s="10">
        <f>VLOOKUP($A292,'2023_24 vs 2024_25 Detail'!$A$9:$DP$409,43,FALSE)</f>
        <v>481124.23537275667</v>
      </c>
      <c r="G292" s="10">
        <f t="shared" si="8"/>
        <v>496996.23537275667</v>
      </c>
      <c r="H292" s="10">
        <f>VLOOKUP($A292,'2023_24 vs 2024_25 Detail'!$A$9:$DP$409,82,FALSE)</f>
        <v>543754.30530115566</v>
      </c>
      <c r="I292" s="10">
        <f>VLOOKUP(A292,'2023_24 vs 2024_25 Detail'!A293:DO697,84,FALSE)+VLOOKUP(A292,'2023_24 vs 2024_25 Detail'!A293:DO697,85,FALSE)+VLOOKUP(A292,'2023_24 vs 2024_25 Detail'!A293:DO697,86,FALSE)+VLOOKUP(A292,'2023_24 vs 2024_25 Detail'!A293:DO697,87,FALSE)+VLOOKUP(A292,'2023_24 vs 2024_25 Detail'!A293:DO697,88,FALSE)+VLOOKUP(A292,'2023_24 vs 2024_25 Detail'!A293:DO697,89,FALSE)+VLOOKUP(A292,'2023_24 vs 2024_25 Detail'!A293:DO697,90,FALSE)+VLOOKUP(A292,'2023_24 vs 2024_25 Detail'!A293:DO697,91,FALSE)+VLOOKUP(A292,'2023_24 vs 2024_25 Detail'!A293:DO697,92,FALSE)+VLOOKUP(A292,'2023_24 vs 2024_25 Detail'!A293:DO697,93,FALSE)+VLOOKUP(A292,'2023_24 vs 2024_25 Detail'!A293:DO697,94,FALSE)+VLOOKUP(A292,'2023_24 vs 2024_25 Detail'!A293:DO697,95,FALSE)+VLOOKUP(A292,'2023_24 vs 2024_25 Detail'!A293:DO697,96,FALSE)+VLOOKUP(A292,'2023_24 vs 2024_25 Detail'!A293:DO697,97,FALSE)+VLOOKUP(A292,'2023_24 vs 2024_25 Detail'!A293:DO697,98,FALSE)+VLOOKUP(A292,'2023_24 vs 2024_25 Detail'!A293:DO697,99,FALSE)+VLOOKUP(A292,'2023_24 vs 2024_25 Detail'!A293:DO697,100,FALSE)+VLOOKUP(A292,'2023_24 vs 2024_25 Detail'!A293:DO697,101,FALSE)+VLOOKUP(A292,'2023_24 vs 2024_25 Detail'!A293:DO697,102,FALSE)+VLOOKUP(A292,'2023_24 vs 2024_25 Detail'!A293:DO697,103,FALSE)+VLOOKUP(A292,'2023_24 vs 2024_25 Detail'!A293:DO697,104,FALSE)+VLOOKUP(A292,'2023_24 vs 2024_25 Detail'!A293:DO697,105,FALSE)+VLOOKUP(A292,'2023_24 vs 2024_25 Detail'!A293:DO697,106,FALSE)+VLOOKUP(A292,'2023_24 vs 2024_25 Detail'!A293:DO697,107,FALSE)+VLOOKUP(A292,'2023_24 vs 2024_25 Detail'!A293:DO697,108,FALSE)+VLOOKUP(A292,'2023_24 vs 2024_25 Detail'!A293:DO697,109,FALSE)+VLOOKUP(A292,'2023_24 vs 2024_25 Detail'!A293:DO697,110,FALSE)+VLOOKUP(A292,'2023_24 vs 2024_25 Detail'!A293:DO697,111,FALSE)+VLOOKUP(A292,'2023_24 vs 2024_25 Detail'!A293:DO697,112,FALSE)+VLOOKUP(A292,'2023_24 vs 2024_25 Detail'!A293:DO697,113,FALSE)+VLOOKUP(A292,'2023_24 vs 2024_25 Detail'!A293:DO697,114,FALSE)+VLOOKUP(A292,'2023_24 vs 2024_25 Detail'!A293:DO697,115,FALSE)+VLOOKUP(A292,'2023_24 vs 2024_25 Detail'!A293:DO697,116,FALSE)+VLOOKUP(A292,'2023_24 vs 2024_25 Detail'!A293:DO697,117,FALSE)</f>
        <v>26650.877594098758</v>
      </c>
      <c r="J292" s="10">
        <f>VLOOKUP($A292,'2023_24 vs 2024_25 Detail'!$A$9:$DP$409,118,FALSE)</f>
        <v>0</v>
      </c>
      <c r="K292" s="10">
        <f>VLOOKUP($A292,'2023_24 vs 2024_25 Detail'!$A$9:$DP$409,119,FALSE)</f>
        <v>35979.192334300242</v>
      </c>
      <c r="L292" s="11">
        <f t="shared" si="9"/>
        <v>46758.069928398996</v>
      </c>
    </row>
    <row r="293" spans="1:12" x14ac:dyDescent="0.35">
      <c r="A293" s="2" t="s">
        <v>882</v>
      </c>
      <c r="B293" s="2" t="s">
        <v>883</v>
      </c>
      <c r="C293" s="2" t="s">
        <v>1394</v>
      </c>
      <c r="D293" s="10">
        <f>VLOOKUP(A293,'2023_24 vs 2024_25 Detail'!$A$9:$DP$409,5,FALSE)</f>
        <v>181</v>
      </c>
      <c r="E293" s="10">
        <f>VLOOKUP(A293,MSAG!$A$2:$D$401,4,FALSE)</f>
        <v>28129</v>
      </c>
      <c r="F293" s="10">
        <f>VLOOKUP($A293,'2023_24 vs 2024_25 Detail'!$A$9:$DP$409,43,FALSE)</f>
        <v>841984.26186068042</v>
      </c>
      <c r="G293" s="10">
        <f t="shared" si="8"/>
        <v>870113.26186068042</v>
      </c>
      <c r="H293" s="10">
        <f>VLOOKUP($A293,'2023_24 vs 2024_25 Detail'!$A$9:$DP$409,82,FALSE)</f>
        <v>889897.39865396067</v>
      </c>
      <c r="I293" s="10">
        <f>VLOOKUP(A293,'2023_24 vs 2024_25 Detail'!A294:DO698,84,FALSE)+VLOOKUP(A293,'2023_24 vs 2024_25 Detail'!A294:DO698,85,FALSE)+VLOOKUP(A293,'2023_24 vs 2024_25 Detail'!A294:DO698,86,FALSE)+VLOOKUP(A293,'2023_24 vs 2024_25 Detail'!A294:DO698,87,FALSE)+VLOOKUP(A293,'2023_24 vs 2024_25 Detail'!A294:DO698,88,FALSE)+VLOOKUP(A293,'2023_24 vs 2024_25 Detail'!A294:DO698,89,FALSE)+VLOOKUP(A293,'2023_24 vs 2024_25 Detail'!A294:DO698,90,FALSE)+VLOOKUP(A293,'2023_24 vs 2024_25 Detail'!A294:DO698,91,FALSE)+VLOOKUP(A293,'2023_24 vs 2024_25 Detail'!A294:DO698,92,FALSE)+VLOOKUP(A293,'2023_24 vs 2024_25 Detail'!A294:DO698,93,FALSE)+VLOOKUP(A293,'2023_24 vs 2024_25 Detail'!A294:DO698,94,FALSE)+VLOOKUP(A293,'2023_24 vs 2024_25 Detail'!A294:DO698,95,FALSE)+VLOOKUP(A293,'2023_24 vs 2024_25 Detail'!A294:DO698,96,FALSE)+VLOOKUP(A293,'2023_24 vs 2024_25 Detail'!A294:DO698,97,FALSE)+VLOOKUP(A293,'2023_24 vs 2024_25 Detail'!A294:DO698,98,FALSE)+VLOOKUP(A293,'2023_24 vs 2024_25 Detail'!A294:DO698,99,FALSE)+VLOOKUP(A293,'2023_24 vs 2024_25 Detail'!A294:DO698,100,FALSE)+VLOOKUP(A293,'2023_24 vs 2024_25 Detail'!A294:DO698,101,FALSE)+VLOOKUP(A293,'2023_24 vs 2024_25 Detail'!A294:DO698,102,FALSE)+VLOOKUP(A293,'2023_24 vs 2024_25 Detail'!A294:DO698,103,FALSE)+VLOOKUP(A293,'2023_24 vs 2024_25 Detail'!A294:DO698,104,FALSE)+VLOOKUP(A293,'2023_24 vs 2024_25 Detail'!A294:DO698,105,FALSE)+VLOOKUP(A293,'2023_24 vs 2024_25 Detail'!A294:DO698,106,FALSE)+VLOOKUP(A293,'2023_24 vs 2024_25 Detail'!A294:DO698,107,FALSE)+VLOOKUP(A293,'2023_24 vs 2024_25 Detail'!A294:DO698,108,FALSE)+VLOOKUP(A293,'2023_24 vs 2024_25 Detail'!A294:DO698,109,FALSE)+VLOOKUP(A293,'2023_24 vs 2024_25 Detail'!A294:DO698,110,FALSE)+VLOOKUP(A293,'2023_24 vs 2024_25 Detail'!A294:DO698,111,FALSE)+VLOOKUP(A293,'2023_24 vs 2024_25 Detail'!A294:DO698,112,FALSE)+VLOOKUP(A293,'2023_24 vs 2024_25 Detail'!A294:DO698,113,FALSE)+VLOOKUP(A293,'2023_24 vs 2024_25 Detail'!A294:DO698,114,FALSE)+VLOOKUP(A293,'2023_24 vs 2024_25 Detail'!A294:DO698,115,FALSE)+VLOOKUP(A293,'2023_24 vs 2024_25 Detail'!A294:DO698,116,FALSE)+VLOOKUP(A293,'2023_24 vs 2024_25 Detail'!A294:DO698,117,FALSE)</f>
        <v>47913.136793280326</v>
      </c>
      <c r="J293" s="10">
        <f>VLOOKUP($A293,'2023_24 vs 2024_25 Detail'!$A$9:$DP$409,118,FALSE)</f>
        <v>0</v>
      </c>
      <c r="K293" s="10">
        <f>VLOOKUP($A293,'2023_24 vs 2024_25 Detail'!$A$9:$DP$409,119,FALSE)</f>
        <v>0</v>
      </c>
      <c r="L293" s="11">
        <f t="shared" si="9"/>
        <v>19784.136793280253</v>
      </c>
    </row>
    <row r="294" spans="1:12" x14ac:dyDescent="0.35">
      <c r="A294" s="2" t="s">
        <v>885</v>
      </c>
      <c r="B294" s="2" t="s">
        <v>886</v>
      </c>
      <c r="C294" s="2" t="s">
        <v>1492</v>
      </c>
      <c r="D294" s="10">
        <f>VLOOKUP(A294,'2023_24 vs 2024_25 Detail'!$A$9:$DP$409,5,FALSE)</f>
        <v>104</v>
      </c>
      <c r="E294" s="10">
        <f>VLOOKUP(A294,MSAG!$A$2:$D$401,4,FALSE)</f>
        <v>18446</v>
      </c>
      <c r="F294" s="10">
        <f>VLOOKUP($A294,'2023_24 vs 2024_25 Detail'!$A$9:$DP$409,43,FALSE)</f>
        <v>530700.53854583739</v>
      </c>
      <c r="G294" s="10">
        <f t="shared" si="8"/>
        <v>549146.53854583739</v>
      </c>
      <c r="H294" s="10">
        <f>VLOOKUP($A294,'2023_24 vs 2024_25 Detail'!$A$9:$DP$409,82,FALSE)</f>
        <v>577347.02072327561</v>
      </c>
      <c r="I294" s="10">
        <f>VLOOKUP(A294,'2023_24 vs 2024_25 Detail'!A295:DO699,84,FALSE)+VLOOKUP(A294,'2023_24 vs 2024_25 Detail'!A295:DO699,85,FALSE)+VLOOKUP(A294,'2023_24 vs 2024_25 Detail'!A295:DO699,86,FALSE)+VLOOKUP(A294,'2023_24 vs 2024_25 Detail'!A295:DO699,87,FALSE)+VLOOKUP(A294,'2023_24 vs 2024_25 Detail'!A295:DO699,88,FALSE)+VLOOKUP(A294,'2023_24 vs 2024_25 Detail'!A295:DO699,89,FALSE)+VLOOKUP(A294,'2023_24 vs 2024_25 Detail'!A295:DO699,90,FALSE)+VLOOKUP(A294,'2023_24 vs 2024_25 Detail'!A295:DO699,91,FALSE)+VLOOKUP(A294,'2023_24 vs 2024_25 Detail'!A295:DO699,92,FALSE)+VLOOKUP(A294,'2023_24 vs 2024_25 Detail'!A295:DO699,93,FALSE)+VLOOKUP(A294,'2023_24 vs 2024_25 Detail'!A295:DO699,94,FALSE)+VLOOKUP(A294,'2023_24 vs 2024_25 Detail'!A295:DO699,95,FALSE)+VLOOKUP(A294,'2023_24 vs 2024_25 Detail'!A295:DO699,96,FALSE)+VLOOKUP(A294,'2023_24 vs 2024_25 Detail'!A295:DO699,97,FALSE)+VLOOKUP(A294,'2023_24 vs 2024_25 Detail'!A295:DO699,98,FALSE)+VLOOKUP(A294,'2023_24 vs 2024_25 Detail'!A295:DO699,99,FALSE)+VLOOKUP(A294,'2023_24 vs 2024_25 Detail'!A295:DO699,100,FALSE)+VLOOKUP(A294,'2023_24 vs 2024_25 Detail'!A295:DO699,101,FALSE)+VLOOKUP(A294,'2023_24 vs 2024_25 Detail'!A295:DO699,102,FALSE)+VLOOKUP(A294,'2023_24 vs 2024_25 Detail'!A295:DO699,103,FALSE)+VLOOKUP(A294,'2023_24 vs 2024_25 Detail'!A295:DO699,104,FALSE)+VLOOKUP(A294,'2023_24 vs 2024_25 Detail'!A295:DO699,105,FALSE)+VLOOKUP(A294,'2023_24 vs 2024_25 Detail'!A295:DO699,106,FALSE)+VLOOKUP(A294,'2023_24 vs 2024_25 Detail'!A295:DO699,107,FALSE)+VLOOKUP(A294,'2023_24 vs 2024_25 Detail'!A295:DO699,108,FALSE)+VLOOKUP(A294,'2023_24 vs 2024_25 Detail'!A295:DO699,109,FALSE)+VLOOKUP(A294,'2023_24 vs 2024_25 Detail'!A295:DO699,110,FALSE)+VLOOKUP(A294,'2023_24 vs 2024_25 Detail'!A295:DO699,111,FALSE)+VLOOKUP(A294,'2023_24 vs 2024_25 Detail'!A295:DO699,112,FALSE)+VLOOKUP(A294,'2023_24 vs 2024_25 Detail'!A295:DO699,113,FALSE)+VLOOKUP(A294,'2023_24 vs 2024_25 Detail'!A295:DO699,114,FALSE)+VLOOKUP(A294,'2023_24 vs 2024_25 Detail'!A295:DO699,115,FALSE)+VLOOKUP(A294,'2023_24 vs 2024_25 Detail'!A295:DO699,116,FALSE)+VLOOKUP(A294,'2023_24 vs 2024_25 Detail'!A295:DO699,117,FALSE)</f>
        <v>30825.138880819086</v>
      </c>
      <c r="J294" s="10">
        <f>VLOOKUP($A294,'2023_24 vs 2024_25 Detail'!$A$9:$DP$409,118,FALSE)</f>
        <v>0</v>
      </c>
      <c r="K294" s="10">
        <f>VLOOKUP($A294,'2023_24 vs 2024_25 Detail'!$A$9:$DP$409,119,FALSE)</f>
        <v>15821.343296619201</v>
      </c>
      <c r="L294" s="11">
        <f t="shared" si="9"/>
        <v>28200.482177438214</v>
      </c>
    </row>
    <row r="295" spans="1:12" x14ac:dyDescent="0.35">
      <c r="A295" s="2" t="s">
        <v>888</v>
      </c>
      <c r="B295" s="2" t="s">
        <v>889</v>
      </c>
      <c r="C295" s="2" t="s">
        <v>1395</v>
      </c>
      <c r="D295" s="10">
        <f>VLOOKUP(A295,'2023_24 vs 2024_25 Detail'!$A$9:$DP$409,5,FALSE)</f>
        <v>127</v>
      </c>
      <c r="E295" s="10">
        <f>VLOOKUP(A295,MSAG!$A$2:$D$401,4,FALSE)</f>
        <v>22015</v>
      </c>
      <c r="F295" s="10">
        <f>VLOOKUP($A295,'2023_24 vs 2024_25 Detail'!$A$9:$DP$409,43,FALSE)</f>
        <v>614571.58160337643</v>
      </c>
      <c r="G295" s="10">
        <f t="shared" si="8"/>
        <v>636586.58160337643</v>
      </c>
      <c r="H295" s="10">
        <f>VLOOKUP($A295,'2023_24 vs 2024_25 Detail'!$A$9:$DP$409,82,FALSE)</f>
        <v>697865.95847799513</v>
      </c>
      <c r="I295" s="10">
        <f>VLOOKUP(A295,'2023_24 vs 2024_25 Detail'!A296:DO700,84,FALSE)+VLOOKUP(A295,'2023_24 vs 2024_25 Detail'!A296:DO700,85,FALSE)+VLOOKUP(A295,'2023_24 vs 2024_25 Detail'!A296:DO700,86,FALSE)+VLOOKUP(A295,'2023_24 vs 2024_25 Detail'!A296:DO700,87,FALSE)+VLOOKUP(A295,'2023_24 vs 2024_25 Detail'!A296:DO700,88,FALSE)+VLOOKUP(A295,'2023_24 vs 2024_25 Detail'!A296:DO700,89,FALSE)+VLOOKUP(A295,'2023_24 vs 2024_25 Detail'!A296:DO700,90,FALSE)+VLOOKUP(A295,'2023_24 vs 2024_25 Detail'!A296:DO700,91,FALSE)+VLOOKUP(A295,'2023_24 vs 2024_25 Detail'!A296:DO700,92,FALSE)+VLOOKUP(A295,'2023_24 vs 2024_25 Detail'!A296:DO700,93,FALSE)+VLOOKUP(A295,'2023_24 vs 2024_25 Detail'!A296:DO700,94,FALSE)+VLOOKUP(A295,'2023_24 vs 2024_25 Detail'!A296:DO700,95,FALSE)+VLOOKUP(A295,'2023_24 vs 2024_25 Detail'!A296:DO700,96,FALSE)+VLOOKUP(A295,'2023_24 vs 2024_25 Detail'!A296:DO700,97,FALSE)+VLOOKUP(A295,'2023_24 vs 2024_25 Detail'!A296:DO700,98,FALSE)+VLOOKUP(A295,'2023_24 vs 2024_25 Detail'!A296:DO700,99,FALSE)+VLOOKUP(A295,'2023_24 vs 2024_25 Detail'!A296:DO700,100,FALSE)+VLOOKUP(A295,'2023_24 vs 2024_25 Detail'!A296:DO700,101,FALSE)+VLOOKUP(A295,'2023_24 vs 2024_25 Detail'!A296:DO700,102,FALSE)+VLOOKUP(A295,'2023_24 vs 2024_25 Detail'!A296:DO700,103,FALSE)+VLOOKUP(A295,'2023_24 vs 2024_25 Detail'!A296:DO700,104,FALSE)+VLOOKUP(A295,'2023_24 vs 2024_25 Detail'!A296:DO700,105,FALSE)+VLOOKUP(A295,'2023_24 vs 2024_25 Detail'!A296:DO700,106,FALSE)+VLOOKUP(A295,'2023_24 vs 2024_25 Detail'!A296:DO700,107,FALSE)+VLOOKUP(A295,'2023_24 vs 2024_25 Detail'!A296:DO700,108,FALSE)+VLOOKUP(A295,'2023_24 vs 2024_25 Detail'!A296:DO700,109,FALSE)+VLOOKUP(A295,'2023_24 vs 2024_25 Detail'!A296:DO700,110,FALSE)+VLOOKUP(A295,'2023_24 vs 2024_25 Detail'!A296:DO700,111,FALSE)+VLOOKUP(A295,'2023_24 vs 2024_25 Detail'!A296:DO700,112,FALSE)+VLOOKUP(A295,'2023_24 vs 2024_25 Detail'!A296:DO700,113,FALSE)+VLOOKUP(A295,'2023_24 vs 2024_25 Detail'!A296:DO700,114,FALSE)+VLOOKUP(A295,'2023_24 vs 2024_25 Detail'!A296:DO700,115,FALSE)+VLOOKUP(A295,'2023_24 vs 2024_25 Detail'!A296:DO700,116,FALSE)+VLOOKUP(A295,'2023_24 vs 2024_25 Detail'!A296:DO700,117,FALSE)</f>
        <v>37195.579039979013</v>
      </c>
      <c r="J295" s="10">
        <f>VLOOKUP($A295,'2023_24 vs 2024_25 Detail'!$A$9:$DP$409,118,FALSE)</f>
        <v>0</v>
      </c>
      <c r="K295" s="10">
        <f>VLOOKUP($A295,'2023_24 vs 2024_25 Detail'!$A$9:$DP$409,119,FALSE)</f>
        <v>46098.797834639692</v>
      </c>
      <c r="L295" s="11">
        <f t="shared" si="9"/>
        <v>61279.376874618698</v>
      </c>
    </row>
    <row r="296" spans="1:12" x14ac:dyDescent="0.35">
      <c r="A296" s="2" t="s">
        <v>891</v>
      </c>
      <c r="B296" s="2" t="s">
        <v>892</v>
      </c>
      <c r="C296" s="2" t="s">
        <v>1396</v>
      </c>
      <c r="D296" s="10">
        <f>VLOOKUP(A296,'2023_24 vs 2024_25 Detail'!$A$9:$DP$409,5,FALSE)</f>
        <v>180</v>
      </c>
      <c r="E296" s="10">
        <f>VLOOKUP(A296,MSAG!$A$2:$D$401,4,FALSE)</f>
        <v>26970</v>
      </c>
      <c r="F296" s="10">
        <f>VLOOKUP($A296,'2023_24 vs 2024_25 Detail'!$A$9:$DP$409,43,FALSE)</f>
        <v>809449.47132723348</v>
      </c>
      <c r="G296" s="10">
        <f t="shared" si="8"/>
        <v>836419.47132723348</v>
      </c>
      <c r="H296" s="10">
        <f>VLOOKUP($A296,'2023_24 vs 2024_25 Detail'!$A$9:$DP$409,82,FALSE)</f>
        <v>859749.77234034776</v>
      </c>
      <c r="I296" s="10">
        <f>VLOOKUP(A296,'2023_24 vs 2024_25 Detail'!A297:DO701,84,FALSE)+VLOOKUP(A296,'2023_24 vs 2024_25 Detail'!A297:DO701,85,FALSE)+VLOOKUP(A296,'2023_24 vs 2024_25 Detail'!A297:DO701,86,FALSE)+VLOOKUP(A296,'2023_24 vs 2024_25 Detail'!A297:DO701,87,FALSE)+VLOOKUP(A296,'2023_24 vs 2024_25 Detail'!A297:DO701,88,FALSE)+VLOOKUP(A296,'2023_24 vs 2024_25 Detail'!A297:DO701,89,FALSE)+VLOOKUP(A296,'2023_24 vs 2024_25 Detail'!A297:DO701,90,FALSE)+VLOOKUP(A296,'2023_24 vs 2024_25 Detail'!A297:DO701,91,FALSE)+VLOOKUP(A296,'2023_24 vs 2024_25 Detail'!A297:DO701,92,FALSE)+VLOOKUP(A296,'2023_24 vs 2024_25 Detail'!A297:DO701,93,FALSE)+VLOOKUP(A296,'2023_24 vs 2024_25 Detail'!A297:DO701,94,FALSE)+VLOOKUP(A296,'2023_24 vs 2024_25 Detail'!A297:DO701,95,FALSE)+VLOOKUP(A296,'2023_24 vs 2024_25 Detail'!A297:DO701,96,FALSE)+VLOOKUP(A296,'2023_24 vs 2024_25 Detail'!A297:DO701,97,FALSE)+VLOOKUP(A296,'2023_24 vs 2024_25 Detail'!A297:DO701,98,FALSE)+VLOOKUP(A296,'2023_24 vs 2024_25 Detail'!A297:DO701,99,FALSE)+VLOOKUP(A296,'2023_24 vs 2024_25 Detail'!A297:DO701,100,FALSE)+VLOOKUP(A296,'2023_24 vs 2024_25 Detail'!A297:DO701,101,FALSE)+VLOOKUP(A296,'2023_24 vs 2024_25 Detail'!A297:DO701,102,FALSE)+VLOOKUP(A296,'2023_24 vs 2024_25 Detail'!A297:DO701,103,FALSE)+VLOOKUP(A296,'2023_24 vs 2024_25 Detail'!A297:DO701,104,FALSE)+VLOOKUP(A296,'2023_24 vs 2024_25 Detail'!A297:DO701,105,FALSE)+VLOOKUP(A296,'2023_24 vs 2024_25 Detail'!A297:DO701,106,FALSE)+VLOOKUP(A296,'2023_24 vs 2024_25 Detail'!A297:DO701,107,FALSE)+VLOOKUP(A296,'2023_24 vs 2024_25 Detail'!A297:DO701,108,FALSE)+VLOOKUP(A296,'2023_24 vs 2024_25 Detail'!A297:DO701,109,FALSE)+VLOOKUP(A296,'2023_24 vs 2024_25 Detail'!A297:DO701,110,FALSE)+VLOOKUP(A296,'2023_24 vs 2024_25 Detail'!A297:DO701,111,FALSE)+VLOOKUP(A296,'2023_24 vs 2024_25 Detail'!A297:DO701,112,FALSE)+VLOOKUP(A296,'2023_24 vs 2024_25 Detail'!A297:DO701,113,FALSE)+VLOOKUP(A296,'2023_24 vs 2024_25 Detail'!A297:DO701,114,FALSE)+VLOOKUP(A296,'2023_24 vs 2024_25 Detail'!A297:DO701,115,FALSE)+VLOOKUP(A296,'2023_24 vs 2024_25 Detail'!A297:DO701,116,FALSE)+VLOOKUP(A296,'2023_24 vs 2024_25 Detail'!A297:DO701,117,FALSE)</f>
        <v>46393.997543329875</v>
      </c>
      <c r="J296" s="10">
        <f>VLOOKUP($A296,'2023_24 vs 2024_25 Detail'!$A$9:$DP$409,118,FALSE)</f>
        <v>0</v>
      </c>
      <c r="K296" s="10">
        <f>VLOOKUP($A296,'2023_24 vs 2024_25 Detail'!$A$9:$DP$409,119,FALSE)</f>
        <v>3906.3034697843441</v>
      </c>
      <c r="L296" s="11">
        <f t="shared" si="9"/>
        <v>23330.30101311428</v>
      </c>
    </row>
    <row r="297" spans="1:12" x14ac:dyDescent="0.35">
      <c r="A297" s="2" t="s">
        <v>894</v>
      </c>
      <c r="B297" s="2" t="s">
        <v>1397</v>
      </c>
      <c r="C297" s="2" t="s">
        <v>1398</v>
      </c>
      <c r="D297" s="10">
        <f>VLOOKUP(A297,'2023_24 vs 2024_25 Detail'!$A$9:$DP$409,5,FALSE)</f>
        <v>97</v>
      </c>
      <c r="E297" s="10">
        <f>VLOOKUP(A297,MSAG!$A$2:$D$401,4,FALSE)</f>
        <v>17093</v>
      </c>
      <c r="F297" s="10">
        <f>VLOOKUP($A297,'2023_24 vs 2024_25 Detail'!$A$9:$DP$409,43,FALSE)</f>
        <v>496078.06122084794</v>
      </c>
      <c r="G297" s="10">
        <f t="shared" si="8"/>
        <v>513171.06122084794</v>
      </c>
      <c r="H297" s="10">
        <f>VLOOKUP($A297,'2023_24 vs 2024_25 Detail'!$A$9:$DP$409,82,FALSE)</f>
        <v>535076.6073213768</v>
      </c>
      <c r="I297" s="10">
        <f>VLOOKUP(A297,'2023_24 vs 2024_25 Detail'!A298:DO702,84,FALSE)+VLOOKUP(A297,'2023_24 vs 2024_25 Detail'!A298:DO702,85,FALSE)+VLOOKUP(A297,'2023_24 vs 2024_25 Detail'!A298:DO702,86,FALSE)+VLOOKUP(A297,'2023_24 vs 2024_25 Detail'!A298:DO702,87,FALSE)+VLOOKUP(A297,'2023_24 vs 2024_25 Detail'!A298:DO702,88,FALSE)+VLOOKUP(A297,'2023_24 vs 2024_25 Detail'!A298:DO702,89,FALSE)+VLOOKUP(A297,'2023_24 vs 2024_25 Detail'!A298:DO702,90,FALSE)+VLOOKUP(A297,'2023_24 vs 2024_25 Detail'!A298:DO702,91,FALSE)+VLOOKUP(A297,'2023_24 vs 2024_25 Detail'!A298:DO702,92,FALSE)+VLOOKUP(A297,'2023_24 vs 2024_25 Detail'!A298:DO702,93,FALSE)+VLOOKUP(A297,'2023_24 vs 2024_25 Detail'!A298:DO702,94,FALSE)+VLOOKUP(A297,'2023_24 vs 2024_25 Detail'!A298:DO702,95,FALSE)+VLOOKUP(A297,'2023_24 vs 2024_25 Detail'!A298:DO702,96,FALSE)+VLOOKUP(A297,'2023_24 vs 2024_25 Detail'!A298:DO702,97,FALSE)+VLOOKUP(A297,'2023_24 vs 2024_25 Detail'!A298:DO702,98,FALSE)+VLOOKUP(A297,'2023_24 vs 2024_25 Detail'!A298:DO702,99,FALSE)+VLOOKUP(A297,'2023_24 vs 2024_25 Detail'!A298:DO702,100,FALSE)+VLOOKUP(A297,'2023_24 vs 2024_25 Detail'!A298:DO702,101,FALSE)+VLOOKUP(A297,'2023_24 vs 2024_25 Detail'!A298:DO702,102,FALSE)+VLOOKUP(A297,'2023_24 vs 2024_25 Detail'!A298:DO702,103,FALSE)+VLOOKUP(A297,'2023_24 vs 2024_25 Detail'!A298:DO702,104,FALSE)+VLOOKUP(A297,'2023_24 vs 2024_25 Detail'!A298:DO702,105,FALSE)+VLOOKUP(A297,'2023_24 vs 2024_25 Detail'!A298:DO702,106,FALSE)+VLOOKUP(A297,'2023_24 vs 2024_25 Detail'!A298:DO702,107,FALSE)+VLOOKUP(A297,'2023_24 vs 2024_25 Detail'!A298:DO702,108,FALSE)+VLOOKUP(A297,'2023_24 vs 2024_25 Detail'!A298:DO702,109,FALSE)+VLOOKUP(A297,'2023_24 vs 2024_25 Detail'!A298:DO702,110,FALSE)+VLOOKUP(A297,'2023_24 vs 2024_25 Detail'!A298:DO702,111,FALSE)+VLOOKUP(A297,'2023_24 vs 2024_25 Detail'!A298:DO702,112,FALSE)+VLOOKUP(A297,'2023_24 vs 2024_25 Detail'!A298:DO702,113,FALSE)+VLOOKUP(A297,'2023_24 vs 2024_25 Detail'!A298:DO702,114,FALSE)+VLOOKUP(A297,'2023_24 vs 2024_25 Detail'!A298:DO702,115,FALSE)+VLOOKUP(A297,'2023_24 vs 2024_25 Detail'!A298:DO702,116,FALSE)+VLOOKUP(A297,'2023_24 vs 2024_25 Detail'!A298:DO702,117,FALSE)</f>
        <v>28572.60994310816</v>
      </c>
      <c r="J297" s="10">
        <f>VLOOKUP($A297,'2023_24 vs 2024_25 Detail'!$A$9:$DP$409,118,FALSE)</f>
        <v>0</v>
      </c>
      <c r="K297" s="10">
        <f>VLOOKUP($A297,'2023_24 vs 2024_25 Detail'!$A$9:$DP$409,119,FALSE)</f>
        <v>10425.936157420661</v>
      </c>
      <c r="L297" s="11">
        <f t="shared" si="9"/>
        <v>21905.546100528853</v>
      </c>
    </row>
    <row r="298" spans="1:12" x14ac:dyDescent="0.35">
      <c r="A298" s="2" t="s">
        <v>897</v>
      </c>
      <c r="B298" s="2" t="s">
        <v>898</v>
      </c>
      <c r="C298" s="2" t="s">
        <v>899</v>
      </c>
      <c r="D298" s="10">
        <f>VLOOKUP(A298,'2023_24 vs 2024_25 Detail'!$A$9:$DP$409,5,FALSE)</f>
        <v>433</v>
      </c>
      <c r="E298" s="10">
        <f>VLOOKUP(A298,MSAG!$A$2:$D$401,4,FALSE)</f>
        <v>61757</v>
      </c>
      <c r="F298" s="10">
        <f>VLOOKUP($A298,'2023_24 vs 2024_25 Detail'!$A$9:$DP$409,43,FALSE)</f>
        <v>1944820.416734694</v>
      </c>
      <c r="G298" s="10">
        <f t="shared" si="8"/>
        <v>2006577.416734694</v>
      </c>
      <c r="H298" s="10">
        <f>VLOOKUP($A298,'2023_24 vs 2024_25 Detail'!$A$9:$DP$409,82,FALSE)</f>
        <v>2031900.0000000002</v>
      </c>
      <c r="I298" s="10">
        <f>VLOOKUP(A298,'2023_24 vs 2024_25 Detail'!A299:DO703,84,FALSE)+VLOOKUP(A298,'2023_24 vs 2024_25 Detail'!A299:DO703,85,FALSE)+VLOOKUP(A298,'2023_24 vs 2024_25 Detail'!A299:DO703,86,FALSE)+VLOOKUP(A298,'2023_24 vs 2024_25 Detail'!A299:DO703,87,FALSE)+VLOOKUP(A298,'2023_24 vs 2024_25 Detail'!A299:DO703,88,FALSE)+VLOOKUP(A298,'2023_24 vs 2024_25 Detail'!A299:DO703,89,FALSE)+VLOOKUP(A298,'2023_24 vs 2024_25 Detail'!A299:DO703,90,FALSE)+VLOOKUP(A298,'2023_24 vs 2024_25 Detail'!A299:DO703,91,FALSE)+VLOOKUP(A298,'2023_24 vs 2024_25 Detail'!A299:DO703,92,FALSE)+VLOOKUP(A298,'2023_24 vs 2024_25 Detail'!A299:DO703,93,FALSE)+VLOOKUP(A298,'2023_24 vs 2024_25 Detail'!A299:DO703,94,FALSE)+VLOOKUP(A298,'2023_24 vs 2024_25 Detail'!A299:DO703,95,FALSE)+VLOOKUP(A298,'2023_24 vs 2024_25 Detail'!A299:DO703,96,FALSE)+VLOOKUP(A298,'2023_24 vs 2024_25 Detail'!A299:DO703,97,FALSE)+VLOOKUP(A298,'2023_24 vs 2024_25 Detail'!A299:DO703,98,FALSE)+VLOOKUP(A298,'2023_24 vs 2024_25 Detail'!A299:DO703,99,FALSE)+VLOOKUP(A298,'2023_24 vs 2024_25 Detail'!A299:DO703,100,FALSE)+VLOOKUP(A298,'2023_24 vs 2024_25 Detail'!A299:DO703,101,FALSE)+VLOOKUP(A298,'2023_24 vs 2024_25 Detail'!A299:DO703,102,FALSE)+VLOOKUP(A298,'2023_24 vs 2024_25 Detail'!A299:DO703,103,FALSE)+VLOOKUP(A298,'2023_24 vs 2024_25 Detail'!A299:DO703,104,FALSE)+VLOOKUP(A298,'2023_24 vs 2024_25 Detail'!A299:DO703,105,FALSE)+VLOOKUP(A298,'2023_24 vs 2024_25 Detail'!A299:DO703,106,FALSE)+VLOOKUP(A298,'2023_24 vs 2024_25 Detail'!A299:DO703,107,FALSE)+VLOOKUP(A298,'2023_24 vs 2024_25 Detail'!A299:DO703,108,FALSE)+VLOOKUP(A298,'2023_24 vs 2024_25 Detail'!A299:DO703,109,FALSE)+VLOOKUP(A298,'2023_24 vs 2024_25 Detail'!A299:DO703,110,FALSE)+VLOOKUP(A298,'2023_24 vs 2024_25 Detail'!A299:DO703,111,FALSE)+VLOOKUP(A298,'2023_24 vs 2024_25 Detail'!A299:DO703,112,FALSE)+VLOOKUP(A298,'2023_24 vs 2024_25 Detail'!A299:DO703,113,FALSE)+VLOOKUP(A298,'2023_24 vs 2024_25 Detail'!A299:DO703,114,FALSE)+VLOOKUP(A298,'2023_24 vs 2024_25 Detail'!A299:DO703,115,FALSE)+VLOOKUP(A298,'2023_24 vs 2024_25 Detail'!A299:DO703,116,FALSE)+VLOOKUP(A298,'2023_24 vs 2024_25 Detail'!A299:DO703,117,FALSE)</f>
        <v>106687.88018085842</v>
      </c>
      <c r="J298" s="10">
        <f>VLOOKUP($A298,'2023_24 vs 2024_25 Detail'!$A$9:$DP$409,118,FALSE)</f>
        <v>-17922.880180858308</v>
      </c>
      <c r="K298" s="10">
        <f>VLOOKUP($A298,'2023_24 vs 2024_25 Detail'!$A$9:$DP$409,119,FALSE)</f>
        <v>-1685.4167346937156</v>
      </c>
      <c r="L298" s="11">
        <f t="shared" si="9"/>
        <v>25322.583265306195</v>
      </c>
    </row>
    <row r="299" spans="1:12" x14ac:dyDescent="0.35">
      <c r="A299" s="2" t="s">
        <v>900</v>
      </c>
      <c r="B299" s="2" t="s">
        <v>901</v>
      </c>
      <c r="C299" s="2" t="s">
        <v>1399</v>
      </c>
      <c r="D299" s="10">
        <f>VLOOKUP(A299,'2023_24 vs 2024_25 Detail'!$A$9:$DP$409,5,FALSE)</f>
        <v>316</v>
      </c>
      <c r="E299" s="10">
        <f>VLOOKUP(A299,MSAG!$A$2:$D$401,4,FALSE)</f>
        <v>49810</v>
      </c>
      <c r="F299" s="10">
        <f>VLOOKUP($A299,'2023_24 vs 2024_25 Detail'!$A$9:$DP$409,43,FALSE)</f>
        <v>1455417.0146825991</v>
      </c>
      <c r="G299" s="10">
        <f t="shared" si="8"/>
        <v>1505227.0146825991</v>
      </c>
      <c r="H299" s="10">
        <f>VLOOKUP($A299,'2023_24 vs 2024_25 Detail'!$A$9:$DP$409,82,FALSE)</f>
        <v>1572336.8574159639</v>
      </c>
      <c r="I299" s="10">
        <f>VLOOKUP(A299,'2023_24 vs 2024_25 Detail'!A300:DO704,84,FALSE)+VLOOKUP(A299,'2023_24 vs 2024_25 Detail'!A300:DO704,85,FALSE)+VLOOKUP(A299,'2023_24 vs 2024_25 Detail'!A300:DO704,86,FALSE)+VLOOKUP(A299,'2023_24 vs 2024_25 Detail'!A300:DO704,87,FALSE)+VLOOKUP(A299,'2023_24 vs 2024_25 Detail'!A300:DO704,88,FALSE)+VLOOKUP(A299,'2023_24 vs 2024_25 Detail'!A300:DO704,89,FALSE)+VLOOKUP(A299,'2023_24 vs 2024_25 Detail'!A300:DO704,90,FALSE)+VLOOKUP(A299,'2023_24 vs 2024_25 Detail'!A300:DO704,91,FALSE)+VLOOKUP(A299,'2023_24 vs 2024_25 Detail'!A300:DO704,92,FALSE)+VLOOKUP(A299,'2023_24 vs 2024_25 Detail'!A300:DO704,93,FALSE)+VLOOKUP(A299,'2023_24 vs 2024_25 Detail'!A300:DO704,94,FALSE)+VLOOKUP(A299,'2023_24 vs 2024_25 Detail'!A300:DO704,95,FALSE)+VLOOKUP(A299,'2023_24 vs 2024_25 Detail'!A300:DO704,96,FALSE)+VLOOKUP(A299,'2023_24 vs 2024_25 Detail'!A300:DO704,97,FALSE)+VLOOKUP(A299,'2023_24 vs 2024_25 Detail'!A300:DO704,98,FALSE)+VLOOKUP(A299,'2023_24 vs 2024_25 Detail'!A300:DO704,99,FALSE)+VLOOKUP(A299,'2023_24 vs 2024_25 Detail'!A300:DO704,100,FALSE)+VLOOKUP(A299,'2023_24 vs 2024_25 Detail'!A300:DO704,101,FALSE)+VLOOKUP(A299,'2023_24 vs 2024_25 Detail'!A300:DO704,102,FALSE)+VLOOKUP(A299,'2023_24 vs 2024_25 Detail'!A300:DO704,103,FALSE)+VLOOKUP(A299,'2023_24 vs 2024_25 Detail'!A300:DO704,104,FALSE)+VLOOKUP(A299,'2023_24 vs 2024_25 Detail'!A300:DO704,105,FALSE)+VLOOKUP(A299,'2023_24 vs 2024_25 Detail'!A300:DO704,106,FALSE)+VLOOKUP(A299,'2023_24 vs 2024_25 Detail'!A300:DO704,107,FALSE)+VLOOKUP(A299,'2023_24 vs 2024_25 Detail'!A300:DO704,108,FALSE)+VLOOKUP(A299,'2023_24 vs 2024_25 Detail'!A300:DO704,109,FALSE)+VLOOKUP(A299,'2023_24 vs 2024_25 Detail'!A300:DO704,110,FALSE)+VLOOKUP(A299,'2023_24 vs 2024_25 Detail'!A300:DO704,111,FALSE)+VLOOKUP(A299,'2023_24 vs 2024_25 Detail'!A300:DO704,112,FALSE)+VLOOKUP(A299,'2023_24 vs 2024_25 Detail'!A300:DO704,113,FALSE)+VLOOKUP(A299,'2023_24 vs 2024_25 Detail'!A300:DO704,114,FALSE)+VLOOKUP(A299,'2023_24 vs 2024_25 Detail'!A300:DO704,115,FALSE)+VLOOKUP(A299,'2023_24 vs 2024_25 Detail'!A300:DO704,116,FALSE)+VLOOKUP(A299,'2023_24 vs 2024_25 Detail'!A300:DO704,117,FALSE)</f>
        <v>85389.295092794695</v>
      </c>
      <c r="J299" s="10">
        <f>VLOOKUP($A299,'2023_24 vs 2024_25 Detail'!$A$9:$DP$409,118,FALSE)</f>
        <v>0</v>
      </c>
      <c r="K299" s="10">
        <f>VLOOKUP($A299,'2023_24 vs 2024_25 Detail'!$A$9:$DP$409,119,FALSE)</f>
        <v>31530.547640570632</v>
      </c>
      <c r="L299" s="11">
        <f t="shared" si="9"/>
        <v>67109.842733364785</v>
      </c>
    </row>
    <row r="300" spans="1:12" x14ac:dyDescent="0.35">
      <c r="A300" s="2" t="s">
        <v>903</v>
      </c>
      <c r="B300" s="2" t="s">
        <v>904</v>
      </c>
      <c r="C300" s="2" t="s">
        <v>1400</v>
      </c>
      <c r="D300" s="10">
        <f>VLOOKUP(A300,'2023_24 vs 2024_25 Detail'!$A$9:$DP$409,5,FALSE)</f>
        <v>69</v>
      </c>
      <c r="E300" s="10">
        <f>VLOOKUP(A300,MSAG!$A$2:$D$401,4,FALSE)</f>
        <v>14385</v>
      </c>
      <c r="F300" s="10">
        <f>VLOOKUP($A300,'2023_24 vs 2024_25 Detail'!$A$9:$DP$409,43,FALSE)</f>
        <v>432954.07894736843</v>
      </c>
      <c r="G300" s="10">
        <f t="shared" si="8"/>
        <v>447339.07894736843</v>
      </c>
      <c r="H300" s="10">
        <f>VLOOKUP($A300,'2023_24 vs 2024_25 Detail'!$A$9:$DP$409,82,FALSE)</f>
        <v>456778.2601435344</v>
      </c>
      <c r="I300" s="10">
        <f>VLOOKUP(A300,'2023_24 vs 2024_25 Detail'!A301:DO705,84,FALSE)+VLOOKUP(A300,'2023_24 vs 2024_25 Detail'!A301:DO705,85,FALSE)+VLOOKUP(A300,'2023_24 vs 2024_25 Detail'!A301:DO705,86,FALSE)+VLOOKUP(A300,'2023_24 vs 2024_25 Detail'!A301:DO705,87,FALSE)+VLOOKUP(A300,'2023_24 vs 2024_25 Detail'!A301:DO705,88,FALSE)+VLOOKUP(A300,'2023_24 vs 2024_25 Detail'!A301:DO705,89,FALSE)+VLOOKUP(A300,'2023_24 vs 2024_25 Detail'!A301:DO705,90,FALSE)+VLOOKUP(A300,'2023_24 vs 2024_25 Detail'!A301:DO705,91,FALSE)+VLOOKUP(A300,'2023_24 vs 2024_25 Detail'!A301:DO705,92,FALSE)+VLOOKUP(A300,'2023_24 vs 2024_25 Detail'!A301:DO705,93,FALSE)+VLOOKUP(A300,'2023_24 vs 2024_25 Detail'!A301:DO705,94,FALSE)+VLOOKUP(A300,'2023_24 vs 2024_25 Detail'!A301:DO705,95,FALSE)+VLOOKUP(A300,'2023_24 vs 2024_25 Detail'!A301:DO705,96,FALSE)+VLOOKUP(A300,'2023_24 vs 2024_25 Detail'!A301:DO705,97,FALSE)+VLOOKUP(A300,'2023_24 vs 2024_25 Detail'!A301:DO705,98,FALSE)+VLOOKUP(A300,'2023_24 vs 2024_25 Detail'!A301:DO705,99,FALSE)+VLOOKUP(A300,'2023_24 vs 2024_25 Detail'!A301:DO705,100,FALSE)+VLOOKUP(A300,'2023_24 vs 2024_25 Detail'!A301:DO705,101,FALSE)+VLOOKUP(A300,'2023_24 vs 2024_25 Detail'!A301:DO705,102,FALSE)+VLOOKUP(A300,'2023_24 vs 2024_25 Detail'!A301:DO705,103,FALSE)+VLOOKUP(A300,'2023_24 vs 2024_25 Detail'!A301:DO705,104,FALSE)+VLOOKUP(A300,'2023_24 vs 2024_25 Detail'!A301:DO705,105,FALSE)+VLOOKUP(A300,'2023_24 vs 2024_25 Detail'!A301:DO705,106,FALSE)+VLOOKUP(A300,'2023_24 vs 2024_25 Detail'!A301:DO705,107,FALSE)+VLOOKUP(A300,'2023_24 vs 2024_25 Detail'!A301:DO705,108,FALSE)+VLOOKUP(A300,'2023_24 vs 2024_25 Detail'!A301:DO705,109,FALSE)+VLOOKUP(A300,'2023_24 vs 2024_25 Detail'!A301:DO705,110,FALSE)+VLOOKUP(A300,'2023_24 vs 2024_25 Detail'!A301:DO705,111,FALSE)+VLOOKUP(A300,'2023_24 vs 2024_25 Detail'!A301:DO705,112,FALSE)+VLOOKUP(A300,'2023_24 vs 2024_25 Detail'!A301:DO705,113,FALSE)+VLOOKUP(A300,'2023_24 vs 2024_25 Detail'!A301:DO705,114,FALSE)+VLOOKUP(A300,'2023_24 vs 2024_25 Detail'!A301:DO705,115,FALSE)+VLOOKUP(A300,'2023_24 vs 2024_25 Detail'!A301:DO705,116,FALSE)+VLOOKUP(A300,'2023_24 vs 2024_25 Detail'!A301:DO705,117,FALSE)</f>
        <v>23824.18119616605</v>
      </c>
      <c r="J300" s="10">
        <f>VLOOKUP($A300,'2023_24 vs 2024_25 Detail'!$A$9:$DP$409,118,FALSE)</f>
        <v>0</v>
      </c>
      <c r="K300" s="10">
        <f>VLOOKUP($A300,'2023_24 vs 2024_25 Detail'!$A$9:$DP$409,119,FALSE)</f>
        <v>0</v>
      </c>
      <c r="L300" s="11">
        <f t="shared" si="9"/>
        <v>9439.1811961659696</v>
      </c>
    </row>
    <row r="301" spans="1:12" x14ac:dyDescent="0.35">
      <c r="A301" s="2" t="s">
        <v>906</v>
      </c>
      <c r="B301" s="2" t="s">
        <v>907</v>
      </c>
      <c r="C301" s="2" t="s">
        <v>1401</v>
      </c>
      <c r="D301" s="10">
        <f>VLOOKUP(A301,'2023_24 vs 2024_25 Detail'!$A$9:$DP$409,5,FALSE)</f>
        <v>346</v>
      </c>
      <c r="E301" s="10">
        <f>VLOOKUP(A301,MSAG!$A$2:$D$401,4,FALSE)</f>
        <v>64508</v>
      </c>
      <c r="F301" s="10">
        <f>VLOOKUP($A301,'2023_24 vs 2024_25 Detail'!$A$9:$DP$409,43,FALSE)</f>
        <v>1898571.2856111175</v>
      </c>
      <c r="G301" s="10">
        <f t="shared" si="8"/>
        <v>1963079.2856111175</v>
      </c>
      <c r="H301" s="10">
        <f>VLOOKUP($A301,'2023_24 vs 2024_25 Detail'!$A$9:$DP$409,82,FALSE)</f>
        <v>1991966.0592954988</v>
      </c>
      <c r="I301" s="10">
        <f>VLOOKUP(A301,'2023_24 vs 2024_25 Detail'!A302:DO706,84,FALSE)+VLOOKUP(A301,'2023_24 vs 2024_25 Detail'!A302:DO706,85,FALSE)+VLOOKUP(A301,'2023_24 vs 2024_25 Detail'!A302:DO706,86,FALSE)+VLOOKUP(A301,'2023_24 vs 2024_25 Detail'!A302:DO706,87,FALSE)+VLOOKUP(A301,'2023_24 vs 2024_25 Detail'!A302:DO706,88,FALSE)+VLOOKUP(A301,'2023_24 vs 2024_25 Detail'!A302:DO706,89,FALSE)+VLOOKUP(A301,'2023_24 vs 2024_25 Detail'!A302:DO706,90,FALSE)+VLOOKUP(A301,'2023_24 vs 2024_25 Detail'!A302:DO706,91,FALSE)+VLOOKUP(A301,'2023_24 vs 2024_25 Detail'!A302:DO706,92,FALSE)+VLOOKUP(A301,'2023_24 vs 2024_25 Detail'!A302:DO706,93,FALSE)+VLOOKUP(A301,'2023_24 vs 2024_25 Detail'!A302:DO706,94,FALSE)+VLOOKUP(A301,'2023_24 vs 2024_25 Detail'!A302:DO706,95,FALSE)+VLOOKUP(A301,'2023_24 vs 2024_25 Detail'!A302:DO706,96,FALSE)+VLOOKUP(A301,'2023_24 vs 2024_25 Detail'!A302:DO706,97,FALSE)+VLOOKUP(A301,'2023_24 vs 2024_25 Detail'!A302:DO706,98,FALSE)+VLOOKUP(A301,'2023_24 vs 2024_25 Detail'!A302:DO706,99,FALSE)+VLOOKUP(A301,'2023_24 vs 2024_25 Detail'!A302:DO706,100,FALSE)+VLOOKUP(A301,'2023_24 vs 2024_25 Detail'!A302:DO706,101,FALSE)+VLOOKUP(A301,'2023_24 vs 2024_25 Detail'!A302:DO706,102,FALSE)+VLOOKUP(A301,'2023_24 vs 2024_25 Detail'!A302:DO706,103,FALSE)+VLOOKUP(A301,'2023_24 vs 2024_25 Detail'!A302:DO706,104,FALSE)+VLOOKUP(A301,'2023_24 vs 2024_25 Detail'!A302:DO706,105,FALSE)+VLOOKUP(A301,'2023_24 vs 2024_25 Detail'!A302:DO706,106,FALSE)+VLOOKUP(A301,'2023_24 vs 2024_25 Detail'!A302:DO706,107,FALSE)+VLOOKUP(A301,'2023_24 vs 2024_25 Detail'!A302:DO706,108,FALSE)+VLOOKUP(A301,'2023_24 vs 2024_25 Detail'!A302:DO706,109,FALSE)+VLOOKUP(A301,'2023_24 vs 2024_25 Detail'!A302:DO706,110,FALSE)+VLOOKUP(A301,'2023_24 vs 2024_25 Detail'!A302:DO706,111,FALSE)+VLOOKUP(A301,'2023_24 vs 2024_25 Detail'!A302:DO706,112,FALSE)+VLOOKUP(A301,'2023_24 vs 2024_25 Detail'!A302:DO706,113,FALSE)+VLOOKUP(A301,'2023_24 vs 2024_25 Detail'!A302:DO706,114,FALSE)+VLOOKUP(A301,'2023_24 vs 2024_25 Detail'!A302:DO706,115,FALSE)+VLOOKUP(A301,'2023_24 vs 2024_25 Detail'!A302:DO706,116,FALSE)+VLOOKUP(A301,'2023_24 vs 2024_25 Detail'!A302:DO706,117,FALSE)</f>
        <v>106877.05743218803</v>
      </c>
      <c r="J301" s="10">
        <f>VLOOKUP($A301,'2023_24 vs 2024_25 Detail'!$A$9:$DP$409,118,FALSE)</f>
        <v>0</v>
      </c>
      <c r="K301" s="10">
        <f>VLOOKUP($A301,'2023_24 vs 2024_25 Detail'!$A$9:$DP$409,119,FALSE)</f>
        <v>-13482.283747806612</v>
      </c>
      <c r="L301" s="11">
        <f t="shared" si="9"/>
        <v>28886.773684381275</v>
      </c>
    </row>
    <row r="302" spans="1:12" x14ac:dyDescent="0.35">
      <c r="A302" s="2" t="s">
        <v>909</v>
      </c>
      <c r="B302" s="2" t="s">
        <v>910</v>
      </c>
      <c r="C302" s="2" t="s">
        <v>1402</v>
      </c>
      <c r="D302" s="10">
        <f>VLOOKUP(A302,'2023_24 vs 2024_25 Detail'!$A$9:$DP$409,5,FALSE)</f>
        <v>423</v>
      </c>
      <c r="E302" s="10">
        <f>VLOOKUP(A302,MSAG!$A$2:$D$401,4,FALSE)</f>
        <v>59527</v>
      </c>
      <c r="F302" s="10">
        <f>VLOOKUP($A302,'2023_24 vs 2024_25 Detail'!$A$9:$DP$409,43,FALSE)</f>
        <v>1887656.75</v>
      </c>
      <c r="G302" s="10">
        <f t="shared" si="8"/>
        <v>1947183.75</v>
      </c>
      <c r="H302" s="10">
        <f>VLOOKUP($A302,'2023_24 vs 2024_25 Detail'!$A$9:$DP$409,82,FALSE)</f>
        <v>1974371.75</v>
      </c>
      <c r="I302" s="10">
        <f>VLOOKUP(A302,'2023_24 vs 2024_25 Detail'!A303:DO707,84,FALSE)+VLOOKUP(A302,'2023_24 vs 2024_25 Detail'!A303:DO707,85,FALSE)+VLOOKUP(A302,'2023_24 vs 2024_25 Detail'!A303:DO707,86,FALSE)+VLOOKUP(A302,'2023_24 vs 2024_25 Detail'!A303:DO707,87,FALSE)+VLOOKUP(A302,'2023_24 vs 2024_25 Detail'!A303:DO707,88,FALSE)+VLOOKUP(A302,'2023_24 vs 2024_25 Detail'!A303:DO707,89,FALSE)+VLOOKUP(A302,'2023_24 vs 2024_25 Detail'!A303:DO707,90,FALSE)+VLOOKUP(A302,'2023_24 vs 2024_25 Detail'!A303:DO707,91,FALSE)+VLOOKUP(A302,'2023_24 vs 2024_25 Detail'!A303:DO707,92,FALSE)+VLOOKUP(A302,'2023_24 vs 2024_25 Detail'!A303:DO707,93,FALSE)+VLOOKUP(A302,'2023_24 vs 2024_25 Detail'!A303:DO707,94,FALSE)+VLOOKUP(A302,'2023_24 vs 2024_25 Detail'!A303:DO707,95,FALSE)+VLOOKUP(A302,'2023_24 vs 2024_25 Detail'!A303:DO707,96,FALSE)+VLOOKUP(A302,'2023_24 vs 2024_25 Detail'!A303:DO707,97,FALSE)+VLOOKUP(A302,'2023_24 vs 2024_25 Detail'!A303:DO707,98,FALSE)+VLOOKUP(A302,'2023_24 vs 2024_25 Detail'!A303:DO707,99,FALSE)+VLOOKUP(A302,'2023_24 vs 2024_25 Detail'!A303:DO707,100,FALSE)+VLOOKUP(A302,'2023_24 vs 2024_25 Detail'!A303:DO707,101,FALSE)+VLOOKUP(A302,'2023_24 vs 2024_25 Detail'!A303:DO707,102,FALSE)+VLOOKUP(A302,'2023_24 vs 2024_25 Detail'!A303:DO707,103,FALSE)+VLOOKUP(A302,'2023_24 vs 2024_25 Detail'!A303:DO707,104,FALSE)+VLOOKUP(A302,'2023_24 vs 2024_25 Detail'!A303:DO707,105,FALSE)+VLOOKUP(A302,'2023_24 vs 2024_25 Detail'!A303:DO707,106,FALSE)+VLOOKUP(A302,'2023_24 vs 2024_25 Detail'!A303:DO707,107,FALSE)+VLOOKUP(A302,'2023_24 vs 2024_25 Detail'!A303:DO707,108,FALSE)+VLOOKUP(A302,'2023_24 vs 2024_25 Detail'!A303:DO707,109,FALSE)+VLOOKUP(A302,'2023_24 vs 2024_25 Detail'!A303:DO707,110,FALSE)+VLOOKUP(A302,'2023_24 vs 2024_25 Detail'!A303:DO707,111,FALSE)+VLOOKUP(A302,'2023_24 vs 2024_25 Detail'!A303:DO707,112,FALSE)+VLOOKUP(A302,'2023_24 vs 2024_25 Detail'!A303:DO707,113,FALSE)+VLOOKUP(A302,'2023_24 vs 2024_25 Detail'!A303:DO707,114,FALSE)+VLOOKUP(A302,'2023_24 vs 2024_25 Detail'!A303:DO707,115,FALSE)+VLOOKUP(A302,'2023_24 vs 2024_25 Detail'!A303:DO707,116,FALSE)+VLOOKUP(A302,'2023_24 vs 2024_25 Detail'!A303:DO707,117,FALSE)</f>
        <v>103808.2846950003</v>
      </c>
      <c r="J302" s="10">
        <f>VLOOKUP($A302,'2023_24 vs 2024_25 Detail'!$A$9:$DP$409,118,FALSE)</f>
        <v>-17093.284695000388</v>
      </c>
      <c r="K302" s="10">
        <f>VLOOKUP($A302,'2023_24 vs 2024_25 Detail'!$A$9:$DP$409,119,FALSE)</f>
        <v>0</v>
      </c>
      <c r="L302" s="11">
        <f t="shared" si="9"/>
        <v>27188</v>
      </c>
    </row>
    <row r="303" spans="1:12" x14ac:dyDescent="0.35">
      <c r="A303" s="2" t="s">
        <v>912</v>
      </c>
      <c r="B303" s="2" t="s">
        <v>1483</v>
      </c>
      <c r="C303" s="2" t="s">
        <v>913</v>
      </c>
      <c r="D303" s="10">
        <f>VLOOKUP(A303,'2023_24 vs 2024_25 Detail'!$A$9:$DP$409,5,FALSE)</f>
        <v>297</v>
      </c>
      <c r="E303" s="10">
        <f>VLOOKUP(A303,MSAG!$A$2:$D$401,4,FALSE)</f>
        <v>49778</v>
      </c>
      <c r="F303" s="10">
        <f>VLOOKUP($A303,'2023_24 vs 2024_25 Detail'!$A$9:$DP$409,43,FALSE)</f>
        <v>1414560.867144983</v>
      </c>
      <c r="G303" s="10">
        <f t="shared" si="8"/>
        <v>1464338.867144983</v>
      </c>
      <c r="H303" s="10">
        <f>VLOOKUP($A303,'2023_24 vs 2024_25 Detail'!$A$9:$DP$409,82,FALSE)</f>
        <v>1522252.7516259863</v>
      </c>
      <c r="I303" s="10">
        <f>VLOOKUP(A303,'2023_24 vs 2024_25 Detail'!A304:DO708,84,FALSE)+VLOOKUP(A303,'2023_24 vs 2024_25 Detail'!A304:DO708,85,FALSE)+VLOOKUP(A303,'2023_24 vs 2024_25 Detail'!A304:DO708,86,FALSE)+VLOOKUP(A303,'2023_24 vs 2024_25 Detail'!A304:DO708,87,FALSE)+VLOOKUP(A303,'2023_24 vs 2024_25 Detail'!A304:DO708,88,FALSE)+VLOOKUP(A303,'2023_24 vs 2024_25 Detail'!A304:DO708,89,FALSE)+VLOOKUP(A303,'2023_24 vs 2024_25 Detail'!A304:DO708,90,FALSE)+VLOOKUP(A303,'2023_24 vs 2024_25 Detail'!A304:DO708,91,FALSE)+VLOOKUP(A303,'2023_24 vs 2024_25 Detail'!A304:DO708,92,FALSE)+VLOOKUP(A303,'2023_24 vs 2024_25 Detail'!A304:DO708,93,FALSE)+VLOOKUP(A303,'2023_24 vs 2024_25 Detail'!A304:DO708,94,FALSE)+VLOOKUP(A303,'2023_24 vs 2024_25 Detail'!A304:DO708,95,FALSE)+VLOOKUP(A303,'2023_24 vs 2024_25 Detail'!A304:DO708,96,FALSE)+VLOOKUP(A303,'2023_24 vs 2024_25 Detail'!A304:DO708,97,FALSE)+VLOOKUP(A303,'2023_24 vs 2024_25 Detail'!A304:DO708,98,FALSE)+VLOOKUP(A303,'2023_24 vs 2024_25 Detail'!A304:DO708,99,FALSE)+VLOOKUP(A303,'2023_24 vs 2024_25 Detail'!A304:DO708,100,FALSE)+VLOOKUP(A303,'2023_24 vs 2024_25 Detail'!A304:DO708,101,FALSE)+VLOOKUP(A303,'2023_24 vs 2024_25 Detail'!A304:DO708,102,FALSE)+VLOOKUP(A303,'2023_24 vs 2024_25 Detail'!A304:DO708,103,FALSE)+VLOOKUP(A303,'2023_24 vs 2024_25 Detail'!A304:DO708,104,FALSE)+VLOOKUP(A303,'2023_24 vs 2024_25 Detail'!A304:DO708,105,FALSE)+VLOOKUP(A303,'2023_24 vs 2024_25 Detail'!A304:DO708,106,FALSE)+VLOOKUP(A303,'2023_24 vs 2024_25 Detail'!A304:DO708,107,FALSE)+VLOOKUP(A303,'2023_24 vs 2024_25 Detail'!A304:DO708,108,FALSE)+VLOOKUP(A303,'2023_24 vs 2024_25 Detail'!A304:DO708,109,FALSE)+VLOOKUP(A303,'2023_24 vs 2024_25 Detail'!A304:DO708,110,FALSE)+VLOOKUP(A303,'2023_24 vs 2024_25 Detail'!A304:DO708,111,FALSE)+VLOOKUP(A303,'2023_24 vs 2024_25 Detail'!A304:DO708,112,FALSE)+VLOOKUP(A303,'2023_24 vs 2024_25 Detail'!A304:DO708,113,FALSE)+VLOOKUP(A303,'2023_24 vs 2024_25 Detail'!A304:DO708,114,FALSE)+VLOOKUP(A303,'2023_24 vs 2024_25 Detail'!A304:DO708,115,FALSE)+VLOOKUP(A303,'2023_24 vs 2024_25 Detail'!A304:DO708,116,FALSE)+VLOOKUP(A303,'2023_24 vs 2024_25 Detail'!A304:DO708,117,FALSE)</f>
        <v>83717.176701023738</v>
      </c>
      <c r="J303" s="10">
        <f>VLOOKUP($A303,'2023_24 vs 2024_25 Detail'!$A$9:$DP$409,118,FALSE)</f>
        <v>0</v>
      </c>
      <c r="K303" s="10">
        <f>VLOOKUP($A303,'2023_24 vs 2024_25 Detail'!$A$9:$DP$409,119,FALSE)</f>
        <v>23974.70777997953</v>
      </c>
      <c r="L303" s="11">
        <f t="shared" si="9"/>
        <v>57913.884481003275</v>
      </c>
    </row>
    <row r="304" spans="1:12" x14ac:dyDescent="0.35">
      <c r="A304" s="2" t="s">
        <v>914</v>
      </c>
      <c r="B304" s="2" t="s">
        <v>1487</v>
      </c>
      <c r="C304" s="2" t="s">
        <v>1403</v>
      </c>
      <c r="D304" s="10">
        <f>VLOOKUP(A304,'2023_24 vs 2024_25 Detail'!$A$9:$DP$409,5,FALSE)</f>
        <v>140</v>
      </c>
      <c r="E304" s="10">
        <f>VLOOKUP(A304,MSAG!$A$2:$D$401,4,FALSE)</f>
        <v>28346</v>
      </c>
      <c r="F304" s="10">
        <f>VLOOKUP($A304,'2023_24 vs 2024_25 Detail'!$A$9:$DP$409,43,FALSE)</f>
        <v>791072.34851175849</v>
      </c>
      <c r="G304" s="10">
        <f t="shared" si="8"/>
        <v>819418.34851175849</v>
      </c>
      <c r="H304" s="10">
        <f>VLOOKUP($A304,'2023_24 vs 2024_25 Detail'!$A$9:$DP$409,82,FALSE)</f>
        <v>875892.04682066233</v>
      </c>
      <c r="I304" s="10">
        <f>VLOOKUP(A304,'2023_24 vs 2024_25 Detail'!A305:DO709,84,FALSE)+VLOOKUP(A304,'2023_24 vs 2024_25 Detail'!A305:DO709,85,FALSE)+VLOOKUP(A304,'2023_24 vs 2024_25 Detail'!A305:DO709,86,FALSE)+VLOOKUP(A304,'2023_24 vs 2024_25 Detail'!A305:DO709,87,FALSE)+VLOOKUP(A304,'2023_24 vs 2024_25 Detail'!A305:DO709,88,FALSE)+VLOOKUP(A304,'2023_24 vs 2024_25 Detail'!A305:DO709,89,FALSE)+VLOOKUP(A304,'2023_24 vs 2024_25 Detail'!A305:DO709,90,FALSE)+VLOOKUP(A304,'2023_24 vs 2024_25 Detail'!A305:DO709,91,FALSE)+VLOOKUP(A304,'2023_24 vs 2024_25 Detail'!A305:DO709,92,FALSE)+VLOOKUP(A304,'2023_24 vs 2024_25 Detail'!A305:DO709,93,FALSE)+VLOOKUP(A304,'2023_24 vs 2024_25 Detail'!A305:DO709,94,FALSE)+VLOOKUP(A304,'2023_24 vs 2024_25 Detail'!A305:DO709,95,FALSE)+VLOOKUP(A304,'2023_24 vs 2024_25 Detail'!A305:DO709,96,FALSE)+VLOOKUP(A304,'2023_24 vs 2024_25 Detail'!A305:DO709,97,FALSE)+VLOOKUP(A304,'2023_24 vs 2024_25 Detail'!A305:DO709,98,FALSE)+VLOOKUP(A304,'2023_24 vs 2024_25 Detail'!A305:DO709,99,FALSE)+VLOOKUP(A304,'2023_24 vs 2024_25 Detail'!A305:DO709,100,FALSE)+VLOOKUP(A304,'2023_24 vs 2024_25 Detail'!A305:DO709,101,FALSE)+VLOOKUP(A304,'2023_24 vs 2024_25 Detail'!A305:DO709,102,FALSE)+VLOOKUP(A304,'2023_24 vs 2024_25 Detail'!A305:DO709,103,FALSE)+VLOOKUP(A304,'2023_24 vs 2024_25 Detail'!A305:DO709,104,FALSE)+VLOOKUP(A304,'2023_24 vs 2024_25 Detail'!A305:DO709,105,FALSE)+VLOOKUP(A304,'2023_24 vs 2024_25 Detail'!A305:DO709,106,FALSE)+VLOOKUP(A304,'2023_24 vs 2024_25 Detail'!A305:DO709,107,FALSE)+VLOOKUP(A304,'2023_24 vs 2024_25 Detail'!A305:DO709,108,FALSE)+VLOOKUP(A304,'2023_24 vs 2024_25 Detail'!A305:DO709,109,FALSE)+VLOOKUP(A304,'2023_24 vs 2024_25 Detail'!A305:DO709,110,FALSE)+VLOOKUP(A304,'2023_24 vs 2024_25 Detail'!A305:DO709,111,FALSE)+VLOOKUP(A304,'2023_24 vs 2024_25 Detail'!A305:DO709,112,FALSE)+VLOOKUP(A304,'2023_24 vs 2024_25 Detail'!A305:DO709,113,FALSE)+VLOOKUP(A304,'2023_24 vs 2024_25 Detail'!A305:DO709,114,FALSE)+VLOOKUP(A304,'2023_24 vs 2024_25 Detail'!A305:DO709,115,FALSE)+VLOOKUP(A304,'2023_24 vs 2024_25 Detail'!A305:DO709,116,FALSE)+VLOOKUP(A304,'2023_24 vs 2024_25 Detail'!A305:DO709,117,FALSE)</f>
        <v>46524.468473422217</v>
      </c>
      <c r="J304" s="10">
        <f>VLOOKUP($A304,'2023_24 vs 2024_25 Detail'!$A$9:$DP$409,118,FALSE)</f>
        <v>0</v>
      </c>
      <c r="K304" s="10">
        <f>VLOOKUP($A304,'2023_24 vs 2024_25 Detail'!$A$9:$DP$409,119,FALSE)</f>
        <v>38295.229835481448</v>
      </c>
      <c r="L304" s="11">
        <f t="shared" si="9"/>
        <v>56473.69830890384</v>
      </c>
    </row>
    <row r="305" spans="1:12" x14ac:dyDescent="0.35">
      <c r="A305" s="2" t="s">
        <v>916</v>
      </c>
      <c r="B305" s="2" t="s">
        <v>1481</v>
      </c>
      <c r="C305" s="2" t="s">
        <v>917</v>
      </c>
      <c r="D305" s="10">
        <f>VLOOKUP(A305,'2023_24 vs 2024_25 Detail'!$A$9:$DP$409,5,FALSE)</f>
        <v>183</v>
      </c>
      <c r="E305" s="10">
        <f>VLOOKUP(A305,MSAG!$A$2:$D$401,4,FALSE)</f>
        <v>36167</v>
      </c>
      <c r="F305" s="10">
        <f>VLOOKUP($A305,'2023_24 vs 2024_25 Detail'!$A$9:$DP$409,43,FALSE)</f>
        <v>1000292.2747648291</v>
      </c>
      <c r="G305" s="10">
        <f t="shared" si="8"/>
        <v>1036459.2747648291</v>
      </c>
      <c r="H305" s="10">
        <f>VLOOKUP($A305,'2023_24 vs 2024_25 Detail'!$A$9:$DP$409,82,FALSE)</f>
        <v>1068855.9690976972</v>
      </c>
      <c r="I305" s="10">
        <f>VLOOKUP(A305,'2023_24 vs 2024_25 Detail'!A306:DO710,84,FALSE)+VLOOKUP(A305,'2023_24 vs 2024_25 Detail'!A306:DO710,85,FALSE)+VLOOKUP(A305,'2023_24 vs 2024_25 Detail'!A306:DO710,86,FALSE)+VLOOKUP(A305,'2023_24 vs 2024_25 Detail'!A306:DO710,87,FALSE)+VLOOKUP(A305,'2023_24 vs 2024_25 Detail'!A306:DO710,88,FALSE)+VLOOKUP(A305,'2023_24 vs 2024_25 Detail'!A306:DO710,89,FALSE)+VLOOKUP(A305,'2023_24 vs 2024_25 Detail'!A306:DO710,90,FALSE)+VLOOKUP(A305,'2023_24 vs 2024_25 Detail'!A306:DO710,91,FALSE)+VLOOKUP(A305,'2023_24 vs 2024_25 Detail'!A306:DO710,92,FALSE)+VLOOKUP(A305,'2023_24 vs 2024_25 Detail'!A306:DO710,93,FALSE)+VLOOKUP(A305,'2023_24 vs 2024_25 Detail'!A306:DO710,94,FALSE)+VLOOKUP(A305,'2023_24 vs 2024_25 Detail'!A306:DO710,95,FALSE)+VLOOKUP(A305,'2023_24 vs 2024_25 Detail'!A306:DO710,96,FALSE)+VLOOKUP(A305,'2023_24 vs 2024_25 Detail'!A306:DO710,97,FALSE)+VLOOKUP(A305,'2023_24 vs 2024_25 Detail'!A306:DO710,98,FALSE)+VLOOKUP(A305,'2023_24 vs 2024_25 Detail'!A306:DO710,99,FALSE)+VLOOKUP(A305,'2023_24 vs 2024_25 Detail'!A306:DO710,100,FALSE)+VLOOKUP(A305,'2023_24 vs 2024_25 Detail'!A306:DO710,101,FALSE)+VLOOKUP(A305,'2023_24 vs 2024_25 Detail'!A306:DO710,102,FALSE)+VLOOKUP(A305,'2023_24 vs 2024_25 Detail'!A306:DO710,103,FALSE)+VLOOKUP(A305,'2023_24 vs 2024_25 Detail'!A306:DO710,104,FALSE)+VLOOKUP(A305,'2023_24 vs 2024_25 Detail'!A306:DO710,105,FALSE)+VLOOKUP(A305,'2023_24 vs 2024_25 Detail'!A306:DO710,106,FALSE)+VLOOKUP(A305,'2023_24 vs 2024_25 Detail'!A306:DO710,107,FALSE)+VLOOKUP(A305,'2023_24 vs 2024_25 Detail'!A306:DO710,108,FALSE)+VLOOKUP(A305,'2023_24 vs 2024_25 Detail'!A306:DO710,109,FALSE)+VLOOKUP(A305,'2023_24 vs 2024_25 Detail'!A306:DO710,110,FALSE)+VLOOKUP(A305,'2023_24 vs 2024_25 Detail'!A306:DO710,111,FALSE)+VLOOKUP(A305,'2023_24 vs 2024_25 Detail'!A306:DO710,112,FALSE)+VLOOKUP(A305,'2023_24 vs 2024_25 Detail'!A306:DO710,113,FALSE)+VLOOKUP(A305,'2023_24 vs 2024_25 Detail'!A306:DO710,114,FALSE)+VLOOKUP(A305,'2023_24 vs 2024_25 Detail'!A306:DO710,115,FALSE)+VLOOKUP(A305,'2023_24 vs 2024_25 Detail'!A306:DO710,116,FALSE)+VLOOKUP(A305,'2023_24 vs 2024_25 Detail'!A306:DO710,117,FALSE)</f>
        <v>58908.550192278875</v>
      </c>
      <c r="J305" s="10">
        <f>VLOOKUP($A305,'2023_24 vs 2024_25 Detail'!$A$9:$DP$409,118,FALSE)</f>
        <v>0</v>
      </c>
      <c r="K305" s="10">
        <f>VLOOKUP($A305,'2023_24 vs 2024_25 Detail'!$A$9:$DP$409,119,FALSE)</f>
        <v>9655.1441405893347</v>
      </c>
      <c r="L305" s="11">
        <f t="shared" si="9"/>
        <v>32396.694332868094</v>
      </c>
    </row>
    <row r="306" spans="1:12" x14ac:dyDescent="0.35">
      <c r="A306" s="2" t="s">
        <v>918</v>
      </c>
      <c r="B306" s="2" t="s">
        <v>1404</v>
      </c>
      <c r="C306" s="2" t="s">
        <v>1405</v>
      </c>
      <c r="D306" s="10">
        <f>VLOOKUP(A306,'2023_24 vs 2024_25 Detail'!$A$9:$DP$409,5,FALSE)</f>
        <v>146</v>
      </c>
      <c r="E306" s="10">
        <f>VLOOKUP(A306,MSAG!$A$2:$D$401,4,FALSE)</f>
        <v>23548</v>
      </c>
      <c r="F306" s="10">
        <f>VLOOKUP($A306,'2023_24 vs 2024_25 Detail'!$A$9:$DP$409,43,FALSE)</f>
        <v>717943.03915524215</v>
      </c>
      <c r="G306" s="10">
        <f t="shared" si="8"/>
        <v>741491.03915524215</v>
      </c>
      <c r="H306" s="10">
        <f>VLOOKUP($A306,'2023_24 vs 2024_25 Detail'!$A$9:$DP$409,82,FALSE)</f>
        <v>773928.57715008338</v>
      </c>
      <c r="I306" s="10">
        <f>VLOOKUP(A306,'2023_24 vs 2024_25 Detail'!A307:DO711,84,FALSE)+VLOOKUP(A306,'2023_24 vs 2024_25 Detail'!A307:DO711,85,FALSE)+VLOOKUP(A306,'2023_24 vs 2024_25 Detail'!A307:DO711,86,FALSE)+VLOOKUP(A306,'2023_24 vs 2024_25 Detail'!A307:DO711,87,FALSE)+VLOOKUP(A306,'2023_24 vs 2024_25 Detail'!A307:DO711,88,FALSE)+VLOOKUP(A306,'2023_24 vs 2024_25 Detail'!A307:DO711,89,FALSE)+VLOOKUP(A306,'2023_24 vs 2024_25 Detail'!A307:DO711,90,FALSE)+VLOOKUP(A306,'2023_24 vs 2024_25 Detail'!A307:DO711,91,FALSE)+VLOOKUP(A306,'2023_24 vs 2024_25 Detail'!A307:DO711,92,FALSE)+VLOOKUP(A306,'2023_24 vs 2024_25 Detail'!A307:DO711,93,FALSE)+VLOOKUP(A306,'2023_24 vs 2024_25 Detail'!A307:DO711,94,FALSE)+VLOOKUP(A306,'2023_24 vs 2024_25 Detail'!A307:DO711,95,FALSE)+VLOOKUP(A306,'2023_24 vs 2024_25 Detail'!A307:DO711,96,FALSE)+VLOOKUP(A306,'2023_24 vs 2024_25 Detail'!A307:DO711,97,FALSE)+VLOOKUP(A306,'2023_24 vs 2024_25 Detail'!A307:DO711,98,FALSE)+VLOOKUP(A306,'2023_24 vs 2024_25 Detail'!A307:DO711,99,FALSE)+VLOOKUP(A306,'2023_24 vs 2024_25 Detail'!A307:DO711,100,FALSE)+VLOOKUP(A306,'2023_24 vs 2024_25 Detail'!A307:DO711,101,FALSE)+VLOOKUP(A306,'2023_24 vs 2024_25 Detail'!A307:DO711,102,FALSE)+VLOOKUP(A306,'2023_24 vs 2024_25 Detail'!A307:DO711,103,FALSE)+VLOOKUP(A306,'2023_24 vs 2024_25 Detail'!A307:DO711,104,FALSE)+VLOOKUP(A306,'2023_24 vs 2024_25 Detail'!A307:DO711,105,FALSE)+VLOOKUP(A306,'2023_24 vs 2024_25 Detail'!A307:DO711,106,FALSE)+VLOOKUP(A306,'2023_24 vs 2024_25 Detail'!A307:DO711,107,FALSE)+VLOOKUP(A306,'2023_24 vs 2024_25 Detail'!A307:DO711,108,FALSE)+VLOOKUP(A306,'2023_24 vs 2024_25 Detail'!A307:DO711,109,FALSE)+VLOOKUP(A306,'2023_24 vs 2024_25 Detail'!A307:DO711,110,FALSE)+VLOOKUP(A306,'2023_24 vs 2024_25 Detail'!A307:DO711,111,FALSE)+VLOOKUP(A306,'2023_24 vs 2024_25 Detail'!A307:DO711,112,FALSE)+VLOOKUP(A306,'2023_24 vs 2024_25 Detail'!A307:DO711,113,FALSE)+VLOOKUP(A306,'2023_24 vs 2024_25 Detail'!A307:DO711,114,FALSE)+VLOOKUP(A306,'2023_24 vs 2024_25 Detail'!A307:DO711,115,FALSE)+VLOOKUP(A306,'2023_24 vs 2024_25 Detail'!A307:DO711,116,FALSE)+VLOOKUP(A306,'2023_24 vs 2024_25 Detail'!A307:DO711,117,FALSE)</f>
        <v>40464.543899378172</v>
      </c>
      <c r="J306" s="10">
        <f>VLOOKUP($A306,'2023_24 vs 2024_25 Detail'!$A$9:$DP$409,118,FALSE)</f>
        <v>0</v>
      </c>
      <c r="K306" s="10">
        <f>VLOOKUP($A306,'2023_24 vs 2024_25 Detail'!$A$9:$DP$409,119,FALSE)</f>
        <v>15520.994095463029</v>
      </c>
      <c r="L306" s="11">
        <f t="shared" si="9"/>
        <v>32437.53799484123</v>
      </c>
    </row>
    <row r="307" spans="1:12" x14ac:dyDescent="0.35">
      <c r="A307" s="2" t="s">
        <v>921</v>
      </c>
      <c r="B307" s="2" t="s">
        <v>1482</v>
      </c>
      <c r="C307" s="2" t="s">
        <v>922</v>
      </c>
      <c r="D307" s="10">
        <f>VLOOKUP(A307,'2023_24 vs 2024_25 Detail'!$A$9:$DP$409,5,FALSE)</f>
        <v>241</v>
      </c>
      <c r="E307" s="10">
        <f>VLOOKUP(A307,MSAG!$A$2:$D$401,4,FALSE)</f>
        <v>37661</v>
      </c>
      <c r="F307" s="10">
        <f>VLOOKUP($A307,'2023_24 vs 2024_25 Detail'!$A$9:$DP$409,43,FALSE)</f>
        <v>1096729.0872149814</v>
      </c>
      <c r="G307" s="10">
        <f t="shared" si="8"/>
        <v>1134390.0872149814</v>
      </c>
      <c r="H307" s="10">
        <f>VLOOKUP($A307,'2023_24 vs 2024_25 Detail'!$A$9:$DP$409,82,FALSE)</f>
        <v>1171057.8301323364</v>
      </c>
      <c r="I307" s="10">
        <f>VLOOKUP(A307,'2023_24 vs 2024_25 Detail'!A308:DO712,84,FALSE)+VLOOKUP(A307,'2023_24 vs 2024_25 Detail'!A308:DO712,85,FALSE)+VLOOKUP(A307,'2023_24 vs 2024_25 Detail'!A308:DO712,86,FALSE)+VLOOKUP(A307,'2023_24 vs 2024_25 Detail'!A308:DO712,87,FALSE)+VLOOKUP(A307,'2023_24 vs 2024_25 Detail'!A308:DO712,88,FALSE)+VLOOKUP(A307,'2023_24 vs 2024_25 Detail'!A308:DO712,89,FALSE)+VLOOKUP(A307,'2023_24 vs 2024_25 Detail'!A308:DO712,90,FALSE)+VLOOKUP(A307,'2023_24 vs 2024_25 Detail'!A308:DO712,91,FALSE)+VLOOKUP(A307,'2023_24 vs 2024_25 Detail'!A308:DO712,92,FALSE)+VLOOKUP(A307,'2023_24 vs 2024_25 Detail'!A308:DO712,93,FALSE)+VLOOKUP(A307,'2023_24 vs 2024_25 Detail'!A308:DO712,94,FALSE)+VLOOKUP(A307,'2023_24 vs 2024_25 Detail'!A308:DO712,95,FALSE)+VLOOKUP(A307,'2023_24 vs 2024_25 Detail'!A308:DO712,96,FALSE)+VLOOKUP(A307,'2023_24 vs 2024_25 Detail'!A308:DO712,97,FALSE)+VLOOKUP(A307,'2023_24 vs 2024_25 Detail'!A308:DO712,98,FALSE)+VLOOKUP(A307,'2023_24 vs 2024_25 Detail'!A308:DO712,99,FALSE)+VLOOKUP(A307,'2023_24 vs 2024_25 Detail'!A308:DO712,100,FALSE)+VLOOKUP(A307,'2023_24 vs 2024_25 Detail'!A308:DO712,101,FALSE)+VLOOKUP(A307,'2023_24 vs 2024_25 Detail'!A308:DO712,102,FALSE)+VLOOKUP(A307,'2023_24 vs 2024_25 Detail'!A308:DO712,103,FALSE)+VLOOKUP(A307,'2023_24 vs 2024_25 Detail'!A308:DO712,104,FALSE)+VLOOKUP(A307,'2023_24 vs 2024_25 Detail'!A308:DO712,105,FALSE)+VLOOKUP(A307,'2023_24 vs 2024_25 Detail'!A308:DO712,106,FALSE)+VLOOKUP(A307,'2023_24 vs 2024_25 Detail'!A308:DO712,107,FALSE)+VLOOKUP(A307,'2023_24 vs 2024_25 Detail'!A308:DO712,108,FALSE)+VLOOKUP(A307,'2023_24 vs 2024_25 Detail'!A308:DO712,109,FALSE)+VLOOKUP(A307,'2023_24 vs 2024_25 Detail'!A308:DO712,110,FALSE)+VLOOKUP(A307,'2023_24 vs 2024_25 Detail'!A308:DO712,111,FALSE)+VLOOKUP(A307,'2023_24 vs 2024_25 Detail'!A308:DO712,112,FALSE)+VLOOKUP(A307,'2023_24 vs 2024_25 Detail'!A308:DO712,113,FALSE)+VLOOKUP(A307,'2023_24 vs 2024_25 Detail'!A308:DO712,114,FALSE)+VLOOKUP(A307,'2023_24 vs 2024_25 Detail'!A308:DO712,115,FALSE)+VLOOKUP(A307,'2023_24 vs 2024_25 Detail'!A308:DO712,116,FALSE)+VLOOKUP(A307,'2023_24 vs 2024_25 Detail'!A308:DO712,117,FALSE)</f>
        <v>64008.983172625922</v>
      </c>
      <c r="J307" s="10">
        <f>VLOOKUP($A307,'2023_24 vs 2024_25 Detail'!$A$9:$DP$409,118,FALSE)</f>
        <v>0</v>
      </c>
      <c r="K307" s="10">
        <f>VLOOKUP($A307,'2023_24 vs 2024_25 Detail'!$A$9:$DP$409,119,FALSE)</f>
        <v>10319.75974472905</v>
      </c>
      <c r="L307" s="11">
        <f t="shared" si="9"/>
        <v>36667.742917354917</v>
      </c>
    </row>
    <row r="308" spans="1:12" x14ac:dyDescent="0.35">
      <c r="A308" s="2" t="s">
        <v>923</v>
      </c>
      <c r="B308" s="2" t="s">
        <v>924</v>
      </c>
      <c r="C308" s="2" t="s">
        <v>925</v>
      </c>
      <c r="D308" s="10">
        <f>VLOOKUP(A308,'2023_24 vs 2024_25 Detail'!$A$9:$DP$409,5,FALSE)</f>
        <v>219</v>
      </c>
      <c r="E308" s="10">
        <f>VLOOKUP(A308,MSAG!$A$2:$D$401,4,FALSE)</f>
        <v>40763</v>
      </c>
      <c r="F308" s="10">
        <f>VLOOKUP($A308,'2023_24 vs 2024_25 Detail'!$A$9:$DP$409,43,FALSE)</f>
        <v>1111305.3437377282</v>
      </c>
      <c r="G308" s="10">
        <f t="shared" si="8"/>
        <v>1152068.3437377282</v>
      </c>
      <c r="H308" s="10">
        <f>VLOOKUP($A308,'2023_24 vs 2024_25 Detail'!$A$9:$DP$409,82,FALSE)</f>
        <v>1210900.6024426834</v>
      </c>
      <c r="I308" s="10">
        <f>VLOOKUP(A308,'2023_24 vs 2024_25 Detail'!A309:DO713,84,FALSE)+VLOOKUP(A308,'2023_24 vs 2024_25 Detail'!A309:DO713,85,FALSE)+VLOOKUP(A308,'2023_24 vs 2024_25 Detail'!A309:DO713,86,FALSE)+VLOOKUP(A308,'2023_24 vs 2024_25 Detail'!A309:DO713,87,FALSE)+VLOOKUP(A308,'2023_24 vs 2024_25 Detail'!A309:DO713,88,FALSE)+VLOOKUP(A308,'2023_24 vs 2024_25 Detail'!A309:DO713,89,FALSE)+VLOOKUP(A308,'2023_24 vs 2024_25 Detail'!A309:DO713,90,FALSE)+VLOOKUP(A308,'2023_24 vs 2024_25 Detail'!A309:DO713,91,FALSE)+VLOOKUP(A308,'2023_24 vs 2024_25 Detail'!A309:DO713,92,FALSE)+VLOOKUP(A308,'2023_24 vs 2024_25 Detail'!A309:DO713,93,FALSE)+VLOOKUP(A308,'2023_24 vs 2024_25 Detail'!A309:DO713,94,FALSE)+VLOOKUP(A308,'2023_24 vs 2024_25 Detail'!A309:DO713,95,FALSE)+VLOOKUP(A308,'2023_24 vs 2024_25 Detail'!A309:DO713,96,FALSE)+VLOOKUP(A308,'2023_24 vs 2024_25 Detail'!A309:DO713,97,FALSE)+VLOOKUP(A308,'2023_24 vs 2024_25 Detail'!A309:DO713,98,FALSE)+VLOOKUP(A308,'2023_24 vs 2024_25 Detail'!A309:DO713,99,FALSE)+VLOOKUP(A308,'2023_24 vs 2024_25 Detail'!A309:DO713,100,FALSE)+VLOOKUP(A308,'2023_24 vs 2024_25 Detail'!A309:DO713,101,FALSE)+VLOOKUP(A308,'2023_24 vs 2024_25 Detail'!A309:DO713,102,FALSE)+VLOOKUP(A308,'2023_24 vs 2024_25 Detail'!A309:DO713,103,FALSE)+VLOOKUP(A308,'2023_24 vs 2024_25 Detail'!A309:DO713,104,FALSE)+VLOOKUP(A308,'2023_24 vs 2024_25 Detail'!A309:DO713,105,FALSE)+VLOOKUP(A308,'2023_24 vs 2024_25 Detail'!A309:DO713,106,FALSE)+VLOOKUP(A308,'2023_24 vs 2024_25 Detail'!A309:DO713,107,FALSE)+VLOOKUP(A308,'2023_24 vs 2024_25 Detail'!A309:DO713,108,FALSE)+VLOOKUP(A308,'2023_24 vs 2024_25 Detail'!A309:DO713,109,FALSE)+VLOOKUP(A308,'2023_24 vs 2024_25 Detail'!A309:DO713,110,FALSE)+VLOOKUP(A308,'2023_24 vs 2024_25 Detail'!A309:DO713,111,FALSE)+VLOOKUP(A308,'2023_24 vs 2024_25 Detail'!A309:DO713,112,FALSE)+VLOOKUP(A308,'2023_24 vs 2024_25 Detail'!A309:DO713,113,FALSE)+VLOOKUP(A308,'2023_24 vs 2024_25 Detail'!A309:DO713,114,FALSE)+VLOOKUP(A308,'2023_24 vs 2024_25 Detail'!A309:DO713,115,FALSE)+VLOOKUP(A308,'2023_24 vs 2024_25 Detail'!A309:DO713,116,FALSE)+VLOOKUP(A308,'2023_24 vs 2024_25 Detail'!A309:DO713,117,FALSE)</f>
        <v>66790.848517966981</v>
      </c>
      <c r="J308" s="10">
        <f>VLOOKUP($A308,'2023_24 vs 2024_25 Detail'!$A$9:$DP$409,118,FALSE)</f>
        <v>0</v>
      </c>
      <c r="K308" s="10">
        <f>VLOOKUP($A308,'2023_24 vs 2024_25 Detail'!$A$9:$DP$409,119,FALSE)</f>
        <v>32804.410186988258</v>
      </c>
      <c r="L308" s="11">
        <f t="shared" si="9"/>
        <v>58832.258704955224</v>
      </c>
    </row>
    <row r="309" spans="1:12" x14ac:dyDescent="0.35">
      <c r="A309" s="2" t="s">
        <v>926</v>
      </c>
      <c r="B309" s="2" t="s">
        <v>927</v>
      </c>
      <c r="C309" s="2" t="s">
        <v>928</v>
      </c>
      <c r="D309" s="10">
        <f>VLOOKUP(A309,'2023_24 vs 2024_25 Detail'!$A$9:$DP$409,5,FALSE)</f>
        <v>93</v>
      </c>
      <c r="E309" s="10">
        <f>VLOOKUP(A309,MSAG!$A$2:$D$401,4,FALSE)</f>
        <v>17345</v>
      </c>
      <c r="F309" s="10">
        <f>VLOOKUP($A309,'2023_24 vs 2024_25 Detail'!$A$9:$DP$409,43,FALSE)</f>
        <v>514402.84127072367</v>
      </c>
      <c r="G309" s="10">
        <f t="shared" si="8"/>
        <v>531747.84127072361</v>
      </c>
      <c r="H309" s="10">
        <f>VLOOKUP($A309,'2023_24 vs 2024_25 Detail'!$A$9:$DP$409,82,FALSE)</f>
        <v>556592.51887321251</v>
      </c>
      <c r="I309" s="10">
        <f>VLOOKUP(A309,'2023_24 vs 2024_25 Detail'!A310:DO714,84,FALSE)+VLOOKUP(A309,'2023_24 vs 2024_25 Detail'!A310:DO714,85,FALSE)+VLOOKUP(A309,'2023_24 vs 2024_25 Detail'!A310:DO714,86,FALSE)+VLOOKUP(A309,'2023_24 vs 2024_25 Detail'!A310:DO714,87,FALSE)+VLOOKUP(A309,'2023_24 vs 2024_25 Detail'!A310:DO714,88,FALSE)+VLOOKUP(A309,'2023_24 vs 2024_25 Detail'!A310:DO714,89,FALSE)+VLOOKUP(A309,'2023_24 vs 2024_25 Detail'!A310:DO714,90,FALSE)+VLOOKUP(A309,'2023_24 vs 2024_25 Detail'!A310:DO714,91,FALSE)+VLOOKUP(A309,'2023_24 vs 2024_25 Detail'!A310:DO714,92,FALSE)+VLOOKUP(A309,'2023_24 vs 2024_25 Detail'!A310:DO714,93,FALSE)+VLOOKUP(A309,'2023_24 vs 2024_25 Detail'!A310:DO714,94,FALSE)+VLOOKUP(A309,'2023_24 vs 2024_25 Detail'!A310:DO714,95,FALSE)+VLOOKUP(A309,'2023_24 vs 2024_25 Detail'!A310:DO714,96,FALSE)+VLOOKUP(A309,'2023_24 vs 2024_25 Detail'!A310:DO714,97,FALSE)+VLOOKUP(A309,'2023_24 vs 2024_25 Detail'!A310:DO714,98,FALSE)+VLOOKUP(A309,'2023_24 vs 2024_25 Detail'!A310:DO714,99,FALSE)+VLOOKUP(A309,'2023_24 vs 2024_25 Detail'!A310:DO714,100,FALSE)+VLOOKUP(A309,'2023_24 vs 2024_25 Detail'!A310:DO714,101,FALSE)+VLOOKUP(A309,'2023_24 vs 2024_25 Detail'!A310:DO714,102,FALSE)+VLOOKUP(A309,'2023_24 vs 2024_25 Detail'!A310:DO714,103,FALSE)+VLOOKUP(A309,'2023_24 vs 2024_25 Detail'!A310:DO714,104,FALSE)+VLOOKUP(A309,'2023_24 vs 2024_25 Detail'!A310:DO714,105,FALSE)+VLOOKUP(A309,'2023_24 vs 2024_25 Detail'!A310:DO714,106,FALSE)+VLOOKUP(A309,'2023_24 vs 2024_25 Detail'!A310:DO714,107,FALSE)+VLOOKUP(A309,'2023_24 vs 2024_25 Detail'!A310:DO714,108,FALSE)+VLOOKUP(A309,'2023_24 vs 2024_25 Detail'!A310:DO714,109,FALSE)+VLOOKUP(A309,'2023_24 vs 2024_25 Detail'!A310:DO714,110,FALSE)+VLOOKUP(A309,'2023_24 vs 2024_25 Detail'!A310:DO714,111,FALSE)+VLOOKUP(A309,'2023_24 vs 2024_25 Detail'!A310:DO714,112,FALSE)+VLOOKUP(A309,'2023_24 vs 2024_25 Detail'!A310:DO714,113,FALSE)+VLOOKUP(A309,'2023_24 vs 2024_25 Detail'!A310:DO714,114,FALSE)+VLOOKUP(A309,'2023_24 vs 2024_25 Detail'!A310:DO714,115,FALSE)+VLOOKUP(A309,'2023_24 vs 2024_25 Detail'!A310:DO714,116,FALSE)+VLOOKUP(A309,'2023_24 vs 2024_25 Detail'!A310:DO714,117,FALSE)</f>
        <v>28975.818815802639</v>
      </c>
      <c r="J309" s="10">
        <f>VLOOKUP($A309,'2023_24 vs 2024_25 Detail'!$A$9:$DP$409,118,FALSE)</f>
        <v>0</v>
      </c>
      <c r="K309" s="10">
        <f>VLOOKUP($A309,'2023_24 vs 2024_25 Detail'!$A$9:$DP$409,119,FALSE)</f>
        <v>13213.858786686142</v>
      </c>
      <c r="L309" s="11">
        <f t="shared" si="9"/>
        <v>24844.677602488897</v>
      </c>
    </row>
    <row r="310" spans="1:12" x14ac:dyDescent="0.35">
      <c r="A310" s="2" t="s">
        <v>929</v>
      </c>
      <c r="B310" s="2" t="s">
        <v>930</v>
      </c>
      <c r="C310" s="2" t="s">
        <v>1406</v>
      </c>
      <c r="D310" s="10">
        <f>VLOOKUP(A310,'2023_24 vs 2024_25 Detail'!$A$9:$DP$409,5,FALSE)</f>
        <v>374</v>
      </c>
      <c r="E310" s="10">
        <f>VLOOKUP(A310,MSAG!$A$2:$D$401,4,FALSE)</f>
        <v>52344</v>
      </c>
      <c r="F310" s="10">
        <f>VLOOKUP($A310,'2023_24 vs 2024_25 Detail'!$A$9:$DP$409,43,FALSE)</f>
        <v>1656317.6738272249</v>
      </c>
      <c r="G310" s="10">
        <f t="shared" si="8"/>
        <v>1708661.6738272249</v>
      </c>
      <c r="H310" s="10">
        <f>VLOOKUP($A310,'2023_24 vs 2024_25 Detail'!$A$9:$DP$409,82,FALSE)</f>
        <v>1732310.496</v>
      </c>
      <c r="I310" s="10">
        <f>VLOOKUP(A310,'2023_24 vs 2024_25 Detail'!A311:DO715,84,FALSE)+VLOOKUP(A310,'2023_24 vs 2024_25 Detail'!A311:DO715,85,FALSE)+VLOOKUP(A310,'2023_24 vs 2024_25 Detail'!A311:DO715,86,FALSE)+VLOOKUP(A310,'2023_24 vs 2024_25 Detail'!A311:DO715,87,FALSE)+VLOOKUP(A310,'2023_24 vs 2024_25 Detail'!A311:DO715,88,FALSE)+VLOOKUP(A310,'2023_24 vs 2024_25 Detail'!A311:DO715,89,FALSE)+VLOOKUP(A310,'2023_24 vs 2024_25 Detail'!A311:DO715,90,FALSE)+VLOOKUP(A310,'2023_24 vs 2024_25 Detail'!A311:DO715,91,FALSE)+VLOOKUP(A310,'2023_24 vs 2024_25 Detail'!A311:DO715,92,FALSE)+VLOOKUP(A310,'2023_24 vs 2024_25 Detail'!A311:DO715,93,FALSE)+VLOOKUP(A310,'2023_24 vs 2024_25 Detail'!A311:DO715,94,FALSE)+VLOOKUP(A310,'2023_24 vs 2024_25 Detail'!A311:DO715,95,FALSE)+VLOOKUP(A310,'2023_24 vs 2024_25 Detail'!A311:DO715,96,FALSE)+VLOOKUP(A310,'2023_24 vs 2024_25 Detail'!A311:DO715,97,FALSE)+VLOOKUP(A310,'2023_24 vs 2024_25 Detail'!A311:DO715,98,FALSE)+VLOOKUP(A310,'2023_24 vs 2024_25 Detail'!A311:DO715,99,FALSE)+VLOOKUP(A310,'2023_24 vs 2024_25 Detail'!A311:DO715,100,FALSE)+VLOOKUP(A310,'2023_24 vs 2024_25 Detail'!A311:DO715,101,FALSE)+VLOOKUP(A310,'2023_24 vs 2024_25 Detail'!A311:DO715,102,FALSE)+VLOOKUP(A310,'2023_24 vs 2024_25 Detail'!A311:DO715,103,FALSE)+VLOOKUP(A310,'2023_24 vs 2024_25 Detail'!A311:DO715,104,FALSE)+VLOOKUP(A310,'2023_24 vs 2024_25 Detail'!A311:DO715,105,FALSE)+VLOOKUP(A310,'2023_24 vs 2024_25 Detail'!A311:DO715,106,FALSE)+VLOOKUP(A310,'2023_24 vs 2024_25 Detail'!A311:DO715,107,FALSE)+VLOOKUP(A310,'2023_24 vs 2024_25 Detail'!A311:DO715,108,FALSE)+VLOOKUP(A310,'2023_24 vs 2024_25 Detail'!A311:DO715,109,FALSE)+VLOOKUP(A310,'2023_24 vs 2024_25 Detail'!A311:DO715,110,FALSE)+VLOOKUP(A310,'2023_24 vs 2024_25 Detail'!A311:DO715,111,FALSE)+VLOOKUP(A310,'2023_24 vs 2024_25 Detail'!A311:DO715,112,FALSE)+VLOOKUP(A310,'2023_24 vs 2024_25 Detail'!A311:DO715,113,FALSE)+VLOOKUP(A310,'2023_24 vs 2024_25 Detail'!A311:DO715,114,FALSE)+VLOOKUP(A310,'2023_24 vs 2024_25 Detail'!A311:DO715,115,FALSE)+VLOOKUP(A310,'2023_24 vs 2024_25 Detail'!A311:DO715,116,FALSE)+VLOOKUP(A310,'2023_24 vs 2024_25 Detail'!A311:DO715,117,FALSE)</f>
        <v>90709.180692581765</v>
      </c>
      <c r="J310" s="10">
        <f>VLOOKUP($A310,'2023_24 vs 2024_25 Detail'!$A$9:$DP$409,118,FALSE)</f>
        <v>-14039.180692581693</v>
      </c>
      <c r="K310" s="10">
        <f>VLOOKUP($A310,'2023_24 vs 2024_25 Detail'!$A$9:$DP$409,119,FALSE)</f>
        <v>-677.17782722497441</v>
      </c>
      <c r="L310" s="11">
        <f t="shared" si="9"/>
        <v>23648.822172775166</v>
      </c>
    </row>
    <row r="311" spans="1:12" x14ac:dyDescent="0.35">
      <c r="A311" s="2" t="s">
        <v>932</v>
      </c>
      <c r="B311" s="2" t="s">
        <v>933</v>
      </c>
      <c r="C311" s="2" t="s">
        <v>934</v>
      </c>
      <c r="D311" s="10">
        <f>VLOOKUP(A311,'2023_24 vs 2024_25 Detail'!$A$9:$DP$409,5,FALSE)</f>
        <v>342</v>
      </c>
      <c r="E311" s="10">
        <f>VLOOKUP(A311,MSAG!$A$2:$D$401,4,FALSE)</f>
        <v>49368</v>
      </c>
      <c r="F311" s="10">
        <f>VLOOKUP($A311,'2023_24 vs 2024_25 Detail'!$A$9:$DP$409,43,FALSE)</f>
        <v>1516593.8399999999</v>
      </c>
      <c r="G311" s="10">
        <f t="shared" si="8"/>
        <v>1565961.8399999999</v>
      </c>
      <c r="H311" s="10">
        <f>VLOOKUP($A311,'2023_24 vs 2024_25 Detail'!$A$9:$DP$409,82,FALSE)</f>
        <v>1586703.84</v>
      </c>
      <c r="I311" s="10">
        <f>VLOOKUP(A311,'2023_24 vs 2024_25 Detail'!A312:DO716,84,FALSE)+VLOOKUP(A311,'2023_24 vs 2024_25 Detail'!A312:DO716,85,FALSE)+VLOOKUP(A311,'2023_24 vs 2024_25 Detail'!A312:DO716,86,FALSE)+VLOOKUP(A311,'2023_24 vs 2024_25 Detail'!A312:DO716,87,FALSE)+VLOOKUP(A311,'2023_24 vs 2024_25 Detail'!A312:DO716,88,FALSE)+VLOOKUP(A311,'2023_24 vs 2024_25 Detail'!A312:DO716,89,FALSE)+VLOOKUP(A311,'2023_24 vs 2024_25 Detail'!A312:DO716,90,FALSE)+VLOOKUP(A311,'2023_24 vs 2024_25 Detail'!A312:DO716,91,FALSE)+VLOOKUP(A311,'2023_24 vs 2024_25 Detail'!A312:DO716,92,FALSE)+VLOOKUP(A311,'2023_24 vs 2024_25 Detail'!A312:DO716,93,FALSE)+VLOOKUP(A311,'2023_24 vs 2024_25 Detail'!A312:DO716,94,FALSE)+VLOOKUP(A311,'2023_24 vs 2024_25 Detail'!A312:DO716,95,FALSE)+VLOOKUP(A311,'2023_24 vs 2024_25 Detail'!A312:DO716,96,FALSE)+VLOOKUP(A311,'2023_24 vs 2024_25 Detail'!A312:DO716,97,FALSE)+VLOOKUP(A311,'2023_24 vs 2024_25 Detail'!A312:DO716,98,FALSE)+VLOOKUP(A311,'2023_24 vs 2024_25 Detail'!A312:DO716,99,FALSE)+VLOOKUP(A311,'2023_24 vs 2024_25 Detail'!A312:DO716,100,FALSE)+VLOOKUP(A311,'2023_24 vs 2024_25 Detail'!A312:DO716,101,FALSE)+VLOOKUP(A311,'2023_24 vs 2024_25 Detail'!A312:DO716,102,FALSE)+VLOOKUP(A311,'2023_24 vs 2024_25 Detail'!A312:DO716,103,FALSE)+VLOOKUP(A311,'2023_24 vs 2024_25 Detail'!A312:DO716,104,FALSE)+VLOOKUP(A311,'2023_24 vs 2024_25 Detail'!A312:DO716,105,FALSE)+VLOOKUP(A311,'2023_24 vs 2024_25 Detail'!A312:DO716,106,FALSE)+VLOOKUP(A311,'2023_24 vs 2024_25 Detail'!A312:DO716,107,FALSE)+VLOOKUP(A311,'2023_24 vs 2024_25 Detail'!A312:DO716,108,FALSE)+VLOOKUP(A311,'2023_24 vs 2024_25 Detail'!A312:DO716,109,FALSE)+VLOOKUP(A311,'2023_24 vs 2024_25 Detail'!A312:DO716,110,FALSE)+VLOOKUP(A311,'2023_24 vs 2024_25 Detail'!A312:DO716,111,FALSE)+VLOOKUP(A311,'2023_24 vs 2024_25 Detail'!A312:DO716,112,FALSE)+VLOOKUP(A311,'2023_24 vs 2024_25 Detail'!A312:DO716,113,FALSE)+VLOOKUP(A311,'2023_24 vs 2024_25 Detail'!A312:DO716,114,FALSE)+VLOOKUP(A311,'2023_24 vs 2024_25 Detail'!A312:DO716,115,FALSE)+VLOOKUP(A311,'2023_24 vs 2024_25 Detail'!A312:DO716,116,FALSE)+VLOOKUP(A311,'2023_24 vs 2024_25 Detail'!A312:DO716,117,FALSE)</f>
        <v>84827.883947202266</v>
      </c>
      <c r="J311" s="10">
        <f>VLOOKUP($A311,'2023_24 vs 2024_25 Detail'!$A$9:$DP$409,118,FALSE)</f>
        <v>-14717.883947202237</v>
      </c>
      <c r="K311" s="10">
        <f>VLOOKUP($A311,'2023_24 vs 2024_25 Detail'!$A$9:$DP$409,119,FALSE)</f>
        <v>0</v>
      </c>
      <c r="L311" s="11">
        <f t="shared" si="9"/>
        <v>20742.000000000233</v>
      </c>
    </row>
    <row r="312" spans="1:12" x14ac:dyDescent="0.35">
      <c r="A312" s="2" t="s">
        <v>594</v>
      </c>
      <c r="B312" s="2" t="s">
        <v>935</v>
      </c>
      <c r="C312" s="2" t="s">
        <v>1407</v>
      </c>
      <c r="D312" s="10">
        <f>VLOOKUP(A312,'2023_24 vs 2024_25 Detail'!$A$9:$DP$409,5,FALSE)</f>
        <v>415</v>
      </c>
      <c r="E312" s="10">
        <f>VLOOKUP(A312,MSAG!$A$2:$D$401,4,FALSE)</f>
        <v>59823</v>
      </c>
      <c r="F312" s="10">
        <f>VLOOKUP($A312,'2023_24 vs 2024_25 Detail'!$A$9:$DP$409,43,FALSE)</f>
        <v>1860231.3</v>
      </c>
      <c r="G312" s="10">
        <f t="shared" si="8"/>
        <v>1920054.3</v>
      </c>
      <c r="H312" s="10">
        <f>VLOOKUP($A312,'2023_24 vs 2024_25 Detail'!$A$9:$DP$409,82,FALSE)</f>
        <v>1945061.9999999998</v>
      </c>
      <c r="I312" s="10">
        <f>VLOOKUP(A312,'2023_24 vs 2024_25 Detail'!A313:DO717,84,FALSE)+VLOOKUP(A312,'2023_24 vs 2024_25 Detail'!A313:DO717,85,FALSE)+VLOOKUP(A312,'2023_24 vs 2024_25 Detail'!A313:DO717,86,FALSE)+VLOOKUP(A312,'2023_24 vs 2024_25 Detail'!A313:DO717,87,FALSE)+VLOOKUP(A312,'2023_24 vs 2024_25 Detail'!A313:DO717,88,FALSE)+VLOOKUP(A312,'2023_24 vs 2024_25 Detail'!A313:DO717,89,FALSE)+VLOOKUP(A312,'2023_24 vs 2024_25 Detail'!A313:DO717,90,FALSE)+VLOOKUP(A312,'2023_24 vs 2024_25 Detail'!A313:DO717,91,FALSE)+VLOOKUP(A312,'2023_24 vs 2024_25 Detail'!A313:DO717,92,FALSE)+VLOOKUP(A312,'2023_24 vs 2024_25 Detail'!A313:DO717,93,FALSE)+VLOOKUP(A312,'2023_24 vs 2024_25 Detail'!A313:DO717,94,FALSE)+VLOOKUP(A312,'2023_24 vs 2024_25 Detail'!A313:DO717,95,FALSE)+VLOOKUP(A312,'2023_24 vs 2024_25 Detail'!A313:DO717,96,FALSE)+VLOOKUP(A312,'2023_24 vs 2024_25 Detail'!A313:DO717,97,FALSE)+VLOOKUP(A312,'2023_24 vs 2024_25 Detail'!A313:DO717,98,FALSE)+VLOOKUP(A312,'2023_24 vs 2024_25 Detail'!A313:DO717,99,FALSE)+VLOOKUP(A312,'2023_24 vs 2024_25 Detail'!A313:DO717,100,FALSE)+VLOOKUP(A312,'2023_24 vs 2024_25 Detail'!A313:DO717,101,FALSE)+VLOOKUP(A312,'2023_24 vs 2024_25 Detail'!A313:DO717,102,FALSE)+VLOOKUP(A312,'2023_24 vs 2024_25 Detail'!A313:DO717,103,FALSE)+VLOOKUP(A312,'2023_24 vs 2024_25 Detail'!A313:DO717,104,FALSE)+VLOOKUP(A312,'2023_24 vs 2024_25 Detail'!A313:DO717,105,FALSE)+VLOOKUP(A312,'2023_24 vs 2024_25 Detail'!A313:DO717,106,FALSE)+VLOOKUP(A312,'2023_24 vs 2024_25 Detail'!A313:DO717,107,FALSE)+VLOOKUP(A312,'2023_24 vs 2024_25 Detail'!A313:DO717,108,FALSE)+VLOOKUP(A312,'2023_24 vs 2024_25 Detail'!A313:DO717,109,FALSE)+VLOOKUP(A312,'2023_24 vs 2024_25 Detail'!A313:DO717,110,FALSE)+VLOOKUP(A312,'2023_24 vs 2024_25 Detail'!A313:DO717,111,FALSE)+VLOOKUP(A312,'2023_24 vs 2024_25 Detail'!A313:DO717,112,FALSE)+VLOOKUP(A312,'2023_24 vs 2024_25 Detail'!A313:DO717,113,FALSE)+VLOOKUP(A312,'2023_24 vs 2024_25 Detail'!A313:DO717,114,FALSE)+VLOOKUP(A312,'2023_24 vs 2024_25 Detail'!A313:DO717,115,FALSE)+VLOOKUP(A312,'2023_24 vs 2024_25 Detail'!A313:DO717,116,FALSE)+VLOOKUP(A312,'2023_24 vs 2024_25 Detail'!A313:DO717,117,FALSE)</f>
        <v>103203.27566034422</v>
      </c>
      <c r="J312" s="10">
        <f>VLOOKUP($A312,'2023_24 vs 2024_25 Detail'!$A$9:$DP$409,118,FALSE)</f>
        <v>-18128.2756603444</v>
      </c>
      <c r="K312" s="10">
        <f>VLOOKUP($A312,'2023_24 vs 2024_25 Detail'!$A$9:$DP$409,119,FALSE)</f>
        <v>-244.30000000003807</v>
      </c>
      <c r="L312" s="11">
        <f t="shared" si="9"/>
        <v>25007.699999999721</v>
      </c>
    </row>
    <row r="313" spans="1:12" x14ac:dyDescent="0.35">
      <c r="A313" s="2" t="s">
        <v>67</v>
      </c>
      <c r="B313" s="2" t="s">
        <v>1479</v>
      </c>
      <c r="C313" s="2" t="s">
        <v>937</v>
      </c>
      <c r="D313" s="10">
        <f>VLOOKUP(A313,'2023_24 vs 2024_25 Detail'!$A$9:$DP$409,5,FALSE)</f>
        <v>61</v>
      </c>
      <c r="E313" s="10">
        <f>VLOOKUP(A313,MSAG!$A$2:$D$401,4,FALSE)</f>
        <v>12289</v>
      </c>
      <c r="F313" s="10">
        <f>VLOOKUP($A313,'2023_24 vs 2024_25 Detail'!$A$9:$DP$409,43,FALSE)</f>
        <v>357970.65923917561</v>
      </c>
      <c r="G313" s="10">
        <f t="shared" si="8"/>
        <v>370259.65923917561</v>
      </c>
      <c r="H313" s="10">
        <f>VLOOKUP($A313,'2023_24 vs 2024_25 Detail'!$A$9:$DP$409,82,FALSE)</f>
        <v>433157.83231865382</v>
      </c>
      <c r="I313" s="10">
        <f>VLOOKUP(A313,'2023_24 vs 2024_25 Detail'!A314:DO718,84,FALSE)+VLOOKUP(A313,'2023_24 vs 2024_25 Detail'!A314:DO718,85,FALSE)+VLOOKUP(A313,'2023_24 vs 2024_25 Detail'!A314:DO718,86,FALSE)+VLOOKUP(A313,'2023_24 vs 2024_25 Detail'!A314:DO718,87,FALSE)+VLOOKUP(A313,'2023_24 vs 2024_25 Detail'!A314:DO718,88,FALSE)+VLOOKUP(A313,'2023_24 vs 2024_25 Detail'!A314:DO718,89,FALSE)+VLOOKUP(A313,'2023_24 vs 2024_25 Detail'!A314:DO718,90,FALSE)+VLOOKUP(A313,'2023_24 vs 2024_25 Detail'!A314:DO718,91,FALSE)+VLOOKUP(A313,'2023_24 vs 2024_25 Detail'!A314:DO718,92,FALSE)+VLOOKUP(A313,'2023_24 vs 2024_25 Detail'!A314:DO718,93,FALSE)+VLOOKUP(A313,'2023_24 vs 2024_25 Detail'!A314:DO718,94,FALSE)+VLOOKUP(A313,'2023_24 vs 2024_25 Detail'!A314:DO718,95,FALSE)+VLOOKUP(A313,'2023_24 vs 2024_25 Detail'!A314:DO718,96,FALSE)+VLOOKUP(A313,'2023_24 vs 2024_25 Detail'!A314:DO718,97,FALSE)+VLOOKUP(A313,'2023_24 vs 2024_25 Detail'!A314:DO718,98,FALSE)+VLOOKUP(A313,'2023_24 vs 2024_25 Detail'!A314:DO718,99,FALSE)+VLOOKUP(A313,'2023_24 vs 2024_25 Detail'!A314:DO718,100,FALSE)+VLOOKUP(A313,'2023_24 vs 2024_25 Detail'!A314:DO718,101,FALSE)+VLOOKUP(A313,'2023_24 vs 2024_25 Detail'!A314:DO718,102,FALSE)+VLOOKUP(A313,'2023_24 vs 2024_25 Detail'!A314:DO718,103,FALSE)+VLOOKUP(A313,'2023_24 vs 2024_25 Detail'!A314:DO718,104,FALSE)+VLOOKUP(A313,'2023_24 vs 2024_25 Detail'!A314:DO718,105,FALSE)+VLOOKUP(A313,'2023_24 vs 2024_25 Detail'!A314:DO718,106,FALSE)+VLOOKUP(A313,'2023_24 vs 2024_25 Detail'!A314:DO718,107,FALSE)+VLOOKUP(A313,'2023_24 vs 2024_25 Detail'!A314:DO718,108,FALSE)+VLOOKUP(A313,'2023_24 vs 2024_25 Detail'!A314:DO718,109,FALSE)+VLOOKUP(A313,'2023_24 vs 2024_25 Detail'!A314:DO718,110,FALSE)+VLOOKUP(A313,'2023_24 vs 2024_25 Detail'!A314:DO718,111,FALSE)+VLOOKUP(A313,'2023_24 vs 2024_25 Detail'!A314:DO718,112,FALSE)+VLOOKUP(A313,'2023_24 vs 2024_25 Detail'!A314:DO718,113,FALSE)+VLOOKUP(A313,'2023_24 vs 2024_25 Detail'!A314:DO718,114,FALSE)+VLOOKUP(A313,'2023_24 vs 2024_25 Detail'!A314:DO718,115,FALSE)+VLOOKUP(A313,'2023_24 vs 2024_25 Detail'!A314:DO718,116,FALSE)+VLOOKUP(A313,'2023_24 vs 2024_25 Detail'!A314:DO718,117,FALSE)</f>
        <v>20972.923604056854</v>
      </c>
      <c r="J313" s="10">
        <f>VLOOKUP($A313,'2023_24 vs 2024_25 Detail'!$A$9:$DP$409,118,FALSE)</f>
        <v>0</v>
      </c>
      <c r="K313" s="10">
        <f>VLOOKUP($A313,'2023_24 vs 2024_25 Detail'!$A$9:$DP$409,119,FALSE)</f>
        <v>54214.249475421311</v>
      </c>
      <c r="L313" s="11">
        <f t="shared" si="9"/>
        <v>62898.173079478205</v>
      </c>
    </row>
    <row r="314" spans="1:12" x14ac:dyDescent="0.35">
      <c r="A314" s="2" t="s">
        <v>938</v>
      </c>
      <c r="B314" s="2" t="s">
        <v>939</v>
      </c>
      <c r="C314" s="2" t="s">
        <v>940</v>
      </c>
      <c r="D314" s="10">
        <f>VLOOKUP(A314,'2023_24 vs 2024_25 Detail'!$A$9:$DP$409,5,FALSE)</f>
        <v>107</v>
      </c>
      <c r="E314" s="10">
        <f>VLOOKUP(A314,MSAG!$A$2:$D$401,4,FALSE)</f>
        <v>18387</v>
      </c>
      <c r="F314" s="10">
        <f>VLOOKUP($A314,'2023_24 vs 2024_25 Detail'!$A$9:$DP$409,43,FALSE)</f>
        <v>551045.18800274143</v>
      </c>
      <c r="G314" s="10">
        <f t="shared" si="8"/>
        <v>569432.18800274143</v>
      </c>
      <c r="H314" s="10">
        <f>VLOOKUP($A314,'2023_24 vs 2024_25 Detail'!$A$9:$DP$409,82,FALSE)</f>
        <v>641819.44420931558</v>
      </c>
      <c r="I314" s="10">
        <f>VLOOKUP(A314,'2023_24 vs 2024_25 Detail'!A315:DO719,84,FALSE)+VLOOKUP(A314,'2023_24 vs 2024_25 Detail'!A315:DO719,85,FALSE)+VLOOKUP(A314,'2023_24 vs 2024_25 Detail'!A315:DO719,86,FALSE)+VLOOKUP(A314,'2023_24 vs 2024_25 Detail'!A315:DO719,87,FALSE)+VLOOKUP(A314,'2023_24 vs 2024_25 Detail'!A315:DO719,88,FALSE)+VLOOKUP(A314,'2023_24 vs 2024_25 Detail'!A315:DO719,89,FALSE)+VLOOKUP(A314,'2023_24 vs 2024_25 Detail'!A315:DO719,90,FALSE)+VLOOKUP(A314,'2023_24 vs 2024_25 Detail'!A315:DO719,91,FALSE)+VLOOKUP(A314,'2023_24 vs 2024_25 Detail'!A315:DO719,92,FALSE)+VLOOKUP(A314,'2023_24 vs 2024_25 Detail'!A315:DO719,93,FALSE)+VLOOKUP(A314,'2023_24 vs 2024_25 Detail'!A315:DO719,94,FALSE)+VLOOKUP(A314,'2023_24 vs 2024_25 Detail'!A315:DO719,95,FALSE)+VLOOKUP(A314,'2023_24 vs 2024_25 Detail'!A315:DO719,96,FALSE)+VLOOKUP(A314,'2023_24 vs 2024_25 Detail'!A315:DO719,97,FALSE)+VLOOKUP(A314,'2023_24 vs 2024_25 Detail'!A315:DO719,98,FALSE)+VLOOKUP(A314,'2023_24 vs 2024_25 Detail'!A315:DO719,99,FALSE)+VLOOKUP(A314,'2023_24 vs 2024_25 Detail'!A315:DO719,100,FALSE)+VLOOKUP(A314,'2023_24 vs 2024_25 Detail'!A315:DO719,101,FALSE)+VLOOKUP(A314,'2023_24 vs 2024_25 Detail'!A315:DO719,102,FALSE)+VLOOKUP(A314,'2023_24 vs 2024_25 Detail'!A315:DO719,103,FALSE)+VLOOKUP(A314,'2023_24 vs 2024_25 Detail'!A315:DO719,104,FALSE)+VLOOKUP(A314,'2023_24 vs 2024_25 Detail'!A315:DO719,105,FALSE)+VLOOKUP(A314,'2023_24 vs 2024_25 Detail'!A315:DO719,106,FALSE)+VLOOKUP(A314,'2023_24 vs 2024_25 Detail'!A315:DO719,107,FALSE)+VLOOKUP(A314,'2023_24 vs 2024_25 Detail'!A315:DO719,108,FALSE)+VLOOKUP(A314,'2023_24 vs 2024_25 Detail'!A315:DO719,109,FALSE)+VLOOKUP(A314,'2023_24 vs 2024_25 Detail'!A315:DO719,110,FALSE)+VLOOKUP(A314,'2023_24 vs 2024_25 Detail'!A315:DO719,111,FALSE)+VLOOKUP(A314,'2023_24 vs 2024_25 Detail'!A315:DO719,112,FALSE)+VLOOKUP(A314,'2023_24 vs 2024_25 Detail'!A315:DO719,113,FALSE)+VLOOKUP(A314,'2023_24 vs 2024_25 Detail'!A315:DO719,114,FALSE)+VLOOKUP(A314,'2023_24 vs 2024_25 Detail'!A315:DO719,115,FALSE)+VLOOKUP(A314,'2023_24 vs 2024_25 Detail'!A315:DO719,116,FALSE)+VLOOKUP(A314,'2023_24 vs 2024_25 Detail'!A315:DO719,117,FALSE)</f>
        <v>31623.172567234837</v>
      </c>
      <c r="J314" s="10">
        <f>VLOOKUP($A314,'2023_24 vs 2024_25 Detail'!$A$9:$DP$409,118,FALSE)</f>
        <v>0</v>
      </c>
      <c r="K314" s="10">
        <f>VLOOKUP($A314,'2023_24 vs 2024_25 Detail'!$A$9:$DP$409,119,FALSE)</f>
        <v>59151.083639339166</v>
      </c>
      <c r="L314" s="11">
        <f t="shared" si="9"/>
        <v>72387.256206574151</v>
      </c>
    </row>
    <row r="315" spans="1:12" x14ac:dyDescent="0.35">
      <c r="A315" s="2" t="s">
        <v>941</v>
      </c>
      <c r="B315" s="2" t="s">
        <v>942</v>
      </c>
      <c r="C315" s="2" t="s">
        <v>1408</v>
      </c>
      <c r="D315" s="10">
        <f>VLOOKUP(A315,'2023_24 vs 2024_25 Detail'!$A$9:$DP$409,5,FALSE)</f>
        <v>89</v>
      </c>
      <c r="E315" s="10">
        <f>VLOOKUP(A315,MSAG!$A$2:$D$401,4,FALSE)</f>
        <v>17805</v>
      </c>
      <c r="F315" s="10">
        <f>VLOOKUP($A315,'2023_24 vs 2024_25 Detail'!$A$9:$DP$409,43,FALSE)</f>
        <v>482668.881516024</v>
      </c>
      <c r="G315" s="10">
        <f t="shared" si="8"/>
        <v>500473.881516024</v>
      </c>
      <c r="H315" s="10">
        <f>VLOOKUP($A315,'2023_24 vs 2024_25 Detail'!$A$9:$DP$409,82,FALSE)</f>
        <v>580453.49022639322</v>
      </c>
      <c r="I315" s="10">
        <f>VLOOKUP(A315,'2023_24 vs 2024_25 Detail'!A316:DO720,84,FALSE)+VLOOKUP(A315,'2023_24 vs 2024_25 Detail'!A316:DO720,85,FALSE)+VLOOKUP(A315,'2023_24 vs 2024_25 Detail'!A316:DO720,86,FALSE)+VLOOKUP(A315,'2023_24 vs 2024_25 Detail'!A316:DO720,87,FALSE)+VLOOKUP(A315,'2023_24 vs 2024_25 Detail'!A316:DO720,88,FALSE)+VLOOKUP(A315,'2023_24 vs 2024_25 Detail'!A316:DO720,89,FALSE)+VLOOKUP(A315,'2023_24 vs 2024_25 Detail'!A316:DO720,90,FALSE)+VLOOKUP(A315,'2023_24 vs 2024_25 Detail'!A316:DO720,91,FALSE)+VLOOKUP(A315,'2023_24 vs 2024_25 Detail'!A316:DO720,92,FALSE)+VLOOKUP(A315,'2023_24 vs 2024_25 Detail'!A316:DO720,93,FALSE)+VLOOKUP(A315,'2023_24 vs 2024_25 Detail'!A316:DO720,94,FALSE)+VLOOKUP(A315,'2023_24 vs 2024_25 Detail'!A316:DO720,95,FALSE)+VLOOKUP(A315,'2023_24 vs 2024_25 Detail'!A316:DO720,96,FALSE)+VLOOKUP(A315,'2023_24 vs 2024_25 Detail'!A316:DO720,97,FALSE)+VLOOKUP(A315,'2023_24 vs 2024_25 Detail'!A316:DO720,98,FALSE)+VLOOKUP(A315,'2023_24 vs 2024_25 Detail'!A316:DO720,99,FALSE)+VLOOKUP(A315,'2023_24 vs 2024_25 Detail'!A316:DO720,100,FALSE)+VLOOKUP(A315,'2023_24 vs 2024_25 Detail'!A316:DO720,101,FALSE)+VLOOKUP(A315,'2023_24 vs 2024_25 Detail'!A316:DO720,102,FALSE)+VLOOKUP(A315,'2023_24 vs 2024_25 Detail'!A316:DO720,103,FALSE)+VLOOKUP(A315,'2023_24 vs 2024_25 Detail'!A316:DO720,104,FALSE)+VLOOKUP(A315,'2023_24 vs 2024_25 Detail'!A316:DO720,105,FALSE)+VLOOKUP(A315,'2023_24 vs 2024_25 Detail'!A316:DO720,106,FALSE)+VLOOKUP(A315,'2023_24 vs 2024_25 Detail'!A316:DO720,107,FALSE)+VLOOKUP(A315,'2023_24 vs 2024_25 Detail'!A316:DO720,108,FALSE)+VLOOKUP(A315,'2023_24 vs 2024_25 Detail'!A316:DO720,109,FALSE)+VLOOKUP(A315,'2023_24 vs 2024_25 Detail'!A316:DO720,110,FALSE)+VLOOKUP(A315,'2023_24 vs 2024_25 Detail'!A316:DO720,111,FALSE)+VLOOKUP(A315,'2023_24 vs 2024_25 Detail'!A316:DO720,112,FALSE)+VLOOKUP(A315,'2023_24 vs 2024_25 Detail'!A316:DO720,113,FALSE)+VLOOKUP(A315,'2023_24 vs 2024_25 Detail'!A316:DO720,114,FALSE)+VLOOKUP(A315,'2023_24 vs 2024_25 Detail'!A316:DO720,115,FALSE)+VLOOKUP(A315,'2023_24 vs 2024_25 Detail'!A316:DO720,116,FALSE)+VLOOKUP(A315,'2023_24 vs 2024_25 Detail'!A316:DO720,117,FALSE)</f>
        <v>29732.590729765299</v>
      </c>
      <c r="J315" s="10">
        <f>VLOOKUP($A315,'2023_24 vs 2024_25 Detail'!$A$9:$DP$409,118,FALSE)</f>
        <v>0</v>
      </c>
      <c r="K315" s="10">
        <f>VLOOKUP($A315,'2023_24 vs 2024_25 Detail'!$A$9:$DP$409,119,FALSE)</f>
        <v>68052.017980603967</v>
      </c>
      <c r="L315" s="11">
        <f t="shared" si="9"/>
        <v>79979.608710369212</v>
      </c>
    </row>
    <row r="316" spans="1:12" x14ac:dyDescent="0.35">
      <c r="A316" s="2" t="s">
        <v>1165</v>
      </c>
      <c r="B316" s="2" t="s">
        <v>1165</v>
      </c>
      <c r="C316" s="2" t="s">
        <v>1166</v>
      </c>
      <c r="D316" s="10">
        <f>VLOOKUP(A316,'2023_24 vs 2024_25 Detail'!$A$9:$DP$409,5,FALSE)</f>
        <v>183</v>
      </c>
      <c r="E316" s="10">
        <f>VLOOKUP(A316,MSAG!$A$2:$D$401,4,FALSE)</f>
        <v>29199</v>
      </c>
      <c r="F316" s="10">
        <f>VLOOKUP($A316,'2023_24 vs 2024_25 Detail'!$A$9:$DP$409,43,FALSE)</f>
        <v>907545.86954687745</v>
      </c>
      <c r="G316" s="10">
        <f t="shared" si="8"/>
        <v>936744.86954687745</v>
      </c>
      <c r="H316" s="10">
        <f>VLOOKUP($A316,'2023_24 vs 2024_25 Detail'!$A$9:$DP$409,82,FALSE)</f>
        <v>978213.36995275842</v>
      </c>
      <c r="I316" s="10">
        <f>VLOOKUP(A316,'2023_24 vs 2024_25 Detail'!A317:DO721,84,FALSE)+VLOOKUP(A316,'2023_24 vs 2024_25 Detail'!A317:DO721,85,FALSE)+VLOOKUP(A316,'2023_24 vs 2024_25 Detail'!A317:DO721,86,FALSE)+VLOOKUP(A316,'2023_24 vs 2024_25 Detail'!A317:DO721,87,FALSE)+VLOOKUP(A316,'2023_24 vs 2024_25 Detail'!A317:DO721,88,FALSE)+VLOOKUP(A316,'2023_24 vs 2024_25 Detail'!A317:DO721,89,FALSE)+VLOOKUP(A316,'2023_24 vs 2024_25 Detail'!A317:DO721,90,FALSE)+VLOOKUP(A316,'2023_24 vs 2024_25 Detail'!A317:DO721,91,FALSE)+VLOOKUP(A316,'2023_24 vs 2024_25 Detail'!A317:DO721,92,FALSE)+VLOOKUP(A316,'2023_24 vs 2024_25 Detail'!A317:DO721,93,FALSE)+VLOOKUP(A316,'2023_24 vs 2024_25 Detail'!A317:DO721,94,FALSE)+VLOOKUP(A316,'2023_24 vs 2024_25 Detail'!A317:DO721,95,FALSE)+VLOOKUP(A316,'2023_24 vs 2024_25 Detail'!A317:DO721,96,FALSE)+VLOOKUP(A316,'2023_24 vs 2024_25 Detail'!A317:DO721,97,FALSE)+VLOOKUP(A316,'2023_24 vs 2024_25 Detail'!A317:DO721,98,FALSE)+VLOOKUP(A316,'2023_24 vs 2024_25 Detail'!A317:DO721,99,FALSE)+VLOOKUP(A316,'2023_24 vs 2024_25 Detail'!A317:DO721,100,FALSE)+VLOOKUP(A316,'2023_24 vs 2024_25 Detail'!A317:DO721,101,FALSE)+VLOOKUP(A316,'2023_24 vs 2024_25 Detail'!A317:DO721,102,FALSE)+VLOOKUP(A316,'2023_24 vs 2024_25 Detail'!A317:DO721,103,FALSE)+VLOOKUP(A316,'2023_24 vs 2024_25 Detail'!A317:DO721,104,FALSE)+VLOOKUP(A316,'2023_24 vs 2024_25 Detail'!A317:DO721,105,FALSE)+VLOOKUP(A316,'2023_24 vs 2024_25 Detail'!A317:DO721,106,FALSE)+VLOOKUP(A316,'2023_24 vs 2024_25 Detail'!A317:DO721,107,FALSE)+VLOOKUP(A316,'2023_24 vs 2024_25 Detail'!A317:DO721,108,FALSE)+VLOOKUP(A316,'2023_24 vs 2024_25 Detail'!A317:DO721,109,FALSE)+VLOOKUP(A316,'2023_24 vs 2024_25 Detail'!A317:DO721,110,FALSE)+VLOOKUP(A316,'2023_24 vs 2024_25 Detail'!A317:DO721,111,FALSE)+VLOOKUP(A316,'2023_24 vs 2024_25 Detail'!A317:DO721,112,FALSE)+VLOOKUP(A316,'2023_24 vs 2024_25 Detail'!A317:DO721,113,FALSE)+VLOOKUP(A316,'2023_24 vs 2024_25 Detail'!A317:DO721,114,FALSE)+VLOOKUP(A316,'2023_24 vs 2024_25 Detail'!A317:DO721,115,FALSE)+VLOOKUP(A316,'2023_24 vs 2024_25 Detail'!A317:DO721,116,FALSE)+VLOOKUP(A316,'2023_24 vs 2024_25 Detail'!A317:DO721,117,FALSE)</f>
        <v>50656.362855202948</v>
      </c>
      <c r="J316" s="10">
        <f>VLOOKUP($A316,'2023_24 vs 2024_25 Detail'!$A$9:$DP$409,118,FALSE)</f>
        <v>0</v>
      </c>
      <c r="K316" s="10">
        <f>VLOOKUP($A316,'2023_24 vs 2024_25 Detail'!$A$9:$DP$409,119,FALSE)</f>
        <v>20011.137550678079</v>
      </c>
      <c r="L316" s="11">
        <f t="shared" si="9"/>
        <v>41468.500405880972</v>
      </c>
    </row>
    <row r="317" spans="1:12" x14ac:dyDescent="0.35">
      <c r="A317" s="2" t="s">
        <v>701</v>
      </c>
      <c r="B317" s="2" t="s">
        <v>944</v>
      </c>
      <c r="C317" s="2" t="s">
        <v>1409</v>
      </c>
      <c r="D317" s="10">
        <f>VLOOKUP(A317,'2023_24 vs 2024_25 Detail'!$A$9:$DP$409,5,FALSE)</f>
        <v>91</v>
      </c>
      <c r="E317" s="10">
        <f>VLOOKUP(A317,MSAG!$A$2:$D$401,4,FALSE)</f>
        <v>18459</v>
      </c>
      <c r="F317" s="10">
        <f>VLOOKUP($A317,'2023_24 vs 2024_25 Detail'!$A$9:$DP$409,43,FALSE)</f>
        <v>520490.52783977822</v>
      </c>
      <c r="G317" s="10">
        <f t="shared" si="8"/>
        <v>538949.52783977822</v>
      </c>
      <c r="H317" s="10">
        <f>VLOOKUP($A317,'2023_24 vs 2024_25 Detail'!$A$9:$DP$409,82,FALSE)</f>
        <v>567136.73774841428</v>
      </c>
      <c r="I317" s="10">
        <f>VLOOKUP(A317,'2023_24 vs 2024_25 Detail'!A318:DO722,84,FALSE)+VLOOKUP(A317,'2023_24 vs 2024_25 Detail'!A318:DO722,85,FALSE)+VLOOKUP(A317,'2023_24 vs 2024_25 Detail'!A318:DO722,86,FALSE)+VLOOKUP(A317,'2023_24 vs 2024_25 Detail'!A318:DO722,87,FALSE)+VLOOKUP(A317,'2023_24 vs 2024_25 Detail'!A318:DO722,88,FALSE)+VLOOKUP(A317,'2023_24 vs 2024_25 Detail'!A318:DO722,89,FALSE)+VLOOKUP(A317,'2023_24 vs 2024_25 Detail'!A318:DO722,90,FALSE)+VLOOKUP(A317,'2023_24 vs 2024_25 Detail'!A318:DO722,91,FALSE)+VLOOKUP(A317,'2023_24 vs 2024_25 Detail'!A318:DO722,92,FALSE)+VLOOKUP(A317,'2023_24 vs 2024_25 Detail'!A318:DO722,93,FALSE)+VLOOKUP(A317,'2023_24 vs 2024_25 Detail'!A318:DO722,94,FALSE)+VLOOKUP(A317,'2023_24 vs 2024_25 Detail'!A318:DO722,95,FALSE)+VLOOKUP(A317,'2023_24 vs 2024_25 Detail'!A318:DO722,96,FALSE)+VLOOKUP(A317,'2023_24 vs 2024_25 Detail'!A318:DO722,97,FALSE)+VLOOKUP(A317,'2023_24 vs 2024_25 Detail'!A318:DO722,98,FALSE)+VLOOKUP(A317,'2023_24 vs 2024_25 Detail'!A318:DO722,99,FALSE)+VLOOKUP(A317,'2023_24 vs 2024_25 Detail'!A318:DO722,100,FALSE)+VLOOKUP(A317,'2023_24 vs 2024_25 Detail'!A318:DO722,101,FALSE)+VLOOKUP(A317,'2023_24 vs 2024_25 Detail'!A318:DO722,102,FALSE)+VLOOKUP(A317,'2023_24 vs 2024_25 Detail'!A318:DO722,103,FALSE)+VLOOKUP(A317,'2023_24 vs 2024_25 Detail'!A318:DO722,104,FALSE)+VLOOKUP(A317,'2023_24 vs 2024_25 Detail'!A318:DO722,105,FALSE)+VLOOKUP(A317,'2023_24 vs 2024_25 Detail'!A318:DO722,106,FALSE)+VLOOKUP(A317,'2023_24 vs 2024_25 Detail'!A318:DO722,107,FALSE)+VLOOKUP(A317,'2023_24 vs 2024_25 Detail'!A318:DO722,108,FALSE)+VLOOKUP(A317,'2023_24 vs 2024_25 Detail'!A318:DO722,109,FALSE)+VLOOKUP(A317,'2023_24 vs 2024_25 Detail'!A318:DO722,110,FALSE)+VLOOKUP(A317,'2023_24 vs 2024_25 Detail'!A318:DO722,111,FALSE)+VLOOKUP(A317,'2023_24 vs 2024_25 Detail'!A318:DO722,112,FALSE)+VLOOKUP(A317,'2023_24 vs 2024_25 Detail'!A318:DO722,113,FALSE)+VLOOKUP(A317,'2023_24 vs 2024_25 Detail'!A318:DO722,114,FALSE)+VLOOKUP(A317,'2023_24 vs 2024_25 Detail'!A318:DO722,115,FALSE)+VLOOKUP(A317,'2023_24 vs 2024_25 Detail'!A318:DO722,116,FALSE)+VLOOKUP(A317,'2023_24 vs 2024_25 Detail'!A318:DO722,117,FALSE)</f>
        <v>30137.562748414253</v>
      </c>
      <c r="J317" s="10">
        <f>VLOOKUP($A317,'2023_24 vs 2024_25 Detail'!$A$9:$DP$409,118,FALSE)</f>
        <v>0</v>
      </c>
      <c r="K317" s="10">
        <f>VLOOKUP($A317,'2023_24 vs 2024_25 Detail'!$A$9:$DP$409,119,FALSE)</f>
        <v>16508.647160221797</v>
      </c>
      <c r="L317" s="11">
        <f t="shared" si="9"/>
        <v>28187.209908636054</v>
      </c>
    </row>
    <row r="318" spans="1:12" x14ac:dyDescent="0.35">
      <c r="A318" s="2" t="s">
        <v>117</v>
      </c>
      <c r="B318" s="2" t="s">
        <v>946</v>
      </c>
      <c r="C318" s="2" t="s">
        <v>1410</v>
      </c>
      <c r="D318" s="10">
        <f>VLOOKUP(A318,'2023_24 vs 2024_25 Detail'!$A$9:$DP$409,5,FALSE)</f>
        <v>24</v>
      </c>
      <c r="E318" s="10">
        <f>VLOOKUP(A318,MSAG!$A$2:$D$401,4,FALSE)</f>
        <v>8510</v>
      </c>
      <c r="F318" s="10">
        <f>VLOOKUP($A318,'2023_24 vs 2024_25 Detail'!$A$9:$DP$409,43,FALSE)</f>
        <v>233965.33263748899</v>
      </c>
      <c r="G318" s="10">
        <f t="shared" si="8"/>
        <v>242475.33263748899</v>
      </c>
      <c r="H318" s="10">
        <f>VLOOKUP($A318,'2023_24 vs 2024_25 Detail'!$A$9:$DP$409,82,FALSE)</f>
        <v>300983.47614695021</v>
      </c>
      <c r="I318" s="10">
        <f>VLOOKUP(A318,'2023_24 vs 2024_25 Detail'!A319:DO723,84,FALSE)+VLOOKUP(A318,'2023_24 vs 2024_25 Detail'!A319:DO723,85,FALSE)+VLOOKUP(A318,'2023_24 vs 2024_25 Detail'!A319:DO723,86,FALSE)+VLOOKUP(A318,'2023_24 vs 2024_25 Detail'!A319:DO723,87,FALSE)+VLOOKUP(A318,'2023_24 vs 2024_25 Detail'!A319:DO723,88,FALSE)+VLOOKUP(A318,'2023_24 vs 2024_25 Detail'!A319:DO723,89,FALSE)+VLOOKUP(A318,'2023_24 vs 2024_25 Detail'!A319:DO723,90,FALSE)+VLOOKUP(A318,'2023_24 vs 2024_25 Detail'!A319:DO723,91,FALSE)+VLOOKUP(A318,'2023_24 vs 2024_25 Detail'!A319:DO723,92,FALSE)+VLOOKUP(A318,'2023_24 vs 2024_25 Detail'!A319:DO723,93,FALSE)+VLOOKUP(A318,'2023_24 vs 2024_25 Detail'!A319:DO723,94,FALSE)+VLOOKUP(A318,'2023_24 vs 2024_25 Detail'!A319:DO723,95,FALSE)+VLOOKUP(A318,'2023_24 vs 2024_25 Detail'!A319:DO723,96,FALSE)+VLOOKUP(A318,'2023_24 vs 2024_25 Detail'!A319:DO723,97,FALSE)+VLOOKUP(A318,'2023_24 vs 2024_25 Detail'!A319:DO723,98,FALSE)+VLOOKUP(A318,'2023_24 vs 2024_25 Detail'!A319:DO723,99,FALSE)+VLOOKUP(A318,'2023_24 vs 2024_25 Detail'!A319:DO723,100,FALSE)+VLOOKUP(A318,'2023_24 vs 2024_25 Detail'!A319:DO723,101,FALSE)+VLOOKUP(A318,'2023_24 vs 2024_25 Detail'!A319:DO723,102,FALSE)+VLOOKUP(A318,'2023_24 vs 2024_25 Detail'!A319:DO723,103,FALSE)+VLOOKUP(A318,'2023_24 vs 2024_25 Detail'!A319:DO723,104,FALSE)+VLOOKUP(A318,'2023_24 vs 2024_25 Detail'!A319:DO723,105,FALSE)+VLOOKUP(A318,'2023_24 vs 2024_25 Detail'!A319:DO723,106,FALSE)+VLOOKUP(A318,'2023_24 vs 2024_25 Detail'!A319:DO723,107,FALSE)+VLOOKUP(A318,'2023_24 vs 2024_25 Detail'!A319:DO723,108,FALSE)+VLOOKUP(A318,'2023_24 vs 2024_25 Detail'!A319:DO723,109,FALSE)+VLOOKUP(A318,'2023_24 vs 2024_25 Detail'!A319:DO723,110,FALSE)+VLOOKUP(A318,'2023_24 vs 2024_25 Detail'!A319:DO723,111,FALSE)+VLOOKUP(A318,'2023_24 vs 2024_25 Detail'!A319:DO723,112,FALSE)+VLOOKUP(A318,'2023_24 vs 2024_25 Detail'!A319:DO723,113,FALSE)+VLOOKUP(A318,'2023_24 vs 2024_25 Detail'!A319:DO723,114,FALSE)+VLOOKUP(A318,'2023_24 vs 2024_25 Detail'!A319:DO723,115,FALSE)+VLOOKUP(A318,'2023_24 vs 2024_25 Detail'!A319:DO723,116,FALSE)+VLOOKUP(A318,'2023_24 vs 2024_25 Detail'!A319:DO723,117,FALSE)</f>
        <v>13742.355473265985</v>
      </c>
      <c r="J318" s="10">
        <f>VLOOKUP($A318,'2023_24 vs 2024_25 Detail'!$A$9:$DP$409,118,FALSE)</f>
        <v>0</v>
      </c>
      <c r="K318" s="10">
        <f>VLOOKUP($A318,'2023_24 vs 2024_25 Detail'!$A$9:$DP$409,119,FALSE)</f>
        <v>53275.788036195234</v>
      </c>
      <c r="L318" s="11">
        <f t="shared" si="9"/>
        <v>58508.143509461224</v>
      </c>
    </row>
    <row r="319" spans="1:12" x14ac:dyDescent="0.35">
      <c r="A319" s="2" t="s">
        <v>193</v>
      </c>
      <c r="B319" s="2" t="s">
        <v>948</v>
      </c>
      <c r="C319" s="2" t="s">
        <v>949</v>
      </c>
      <c r="D319" s="10">
        <f>VLOOKUP(A319,'2023_24 vs 2024_25 Detail'!$A$9:$DP$409,5,FALSE)</f>
        <v>68</v>
      </c>
      <c r="E319" s="10">
        <f>VLOOKUP(A319,MSAG!$A$2:$D$401,4,FALSE)</f>
        <v>13226</v>
      </c>
      <c r="F319" s="10">
        <f>VLOOKUP($A319,'2023_24 vs 2024_25 Detail'!$A$9:$DP$409,43,FALSE)</f>
        <v>423208.80404554727</v>
      </c>
      <c r="G319" s="10">
        <f t="shared" si="8"/>
        <v>436434.80404554727</v>
      </c>
      <c r="H319" s="10">
        <f>VLOOKUP($A319,'2023_24 vs 2024_25 Detail'!$A$9:$DP$409,82,FALSE)</f>
        <v>468664.45614167216</v>
      </c>
      <c r="I319" s="10">
        <f>VLOOKUP(A319,'2023_24 vs 2024_25 Detail'!A320:DO724,84,FALSE)+VLOOKUP(A319,'2023_24 vs 2024_25 Detail'!A320:DO724,85,FALSE)+VLOOKUP(A319,'2023_24 vs 2024_25 Detail'!A320:DO724,86,FALSE)+VLOOKUP(A319,'2023_24 vs 2024_25 Detail'!A320:DO724,87,FALSE)+VLOOKUP(A319,'2023_24 vs 2024_25 Detail'!A320:DO724,88,FALSE)+VLOOKUP(A319,'2023_24 vs 2024_25 Detail'!A320:DO724,89,FALSE)+VLOOKUP(A319,'2023_24 vs 2024_25 Detail'!A320:DO724,90,FALSE)+VLOOKUP(A319,'2023_24 vs 2024_25 Detail'!A320:DO724,91,FALSE)+VLOOKUP(A319,'2023_24 vs 2024_25 Detail'!A320:DO724,92,FALSE)+VLOOKUP(A319,'2023_24 vs 2024_25 Detail'!A320:DO724,93,FALSE)+VLOOKUP(A319,'2023_24 vs 2024_25 Detail'!A320:DO724,94,FALSE)+VLOOKUP(A319,'2023_24 vs 2024_25 Detail'!A320:DO724,95,FALSE)+VLOOKUP(A319,'2023_24 vs 2024_25 Detail'!A320:DO724,96,FALSE)+VLOOKUP(A319,'2023_24 vs 2024_25 Detail'!A320:DO724,97,FALSE)+VLOOKUP(A319,'2023_24 vs 2024_25 Detail'!A320:DO724,98,FALSE)+VLOOKUP(A319,'2023_24 vs 2024_25 Detail'!A320:DO724,99,FALSE)+VLOOKUP(A319,'2023_24 vs 2024_25 Detail'!A320:DO724,100,FALSE)+VLOOKUP(A319,'2023_24 vs 2024_25 Detail'!A320:DO724,101,FALSE)+VLOOKUP(A319,'2023_24 vs 2024_25 Detail'!A320:DO724,102,FALSE)+VLOOKUP(A319,'2023_24 vs 2024_25 Detail'!A320:DO724,103,FALSE)+VLOOKUP(A319,'2023_24 vs 2024_25 Detail'!A320:DO724,104,FALSE)+VLOOKUP(A319,'2023_24 vs 2024_25 Detail'!A320:DO724,105,FALSE)+VLOOKUP(A319,'2023_24 vs 2024_25 Detail'!A320:DO724,106,FALSE)+VLOOKUP(A319,'2023_24 vs 2024_25 Detail'!A320:DO724,107,FALSE)+VLOOKUP(A319,'2023_24 vs 2024_25 Detail'!A320:DO724,108,FALSE)+VLOOKUP(A319,'2023_24 vs 2024_25 Detail'!A320:DO724,109,FALSE)+VLOOKUP(A319,'2023_24 vs 2024_25 Detail'!A320:DO724,110,FALSE)+VLOOKUP(A319,'2023_24 vs 2024_25 Detail'!A320:DO724,111,FALSE)+VLOOKUP(A319,'2023_24 vs 2024_25 Detail'!A320:DO724,112,FALSE)+VLOOKUP(A319,'2023_24 vs 2024_25 Detail'!A320:DO724,113,FALSE)+VLOOKUP(A319,'2023_24 vs 2024_25 Detail'!A320:DO724,114,FALSE)+VLOOKUP(A319,'2023_24 vs 2024_25 Detail'!A320:DO724,115,FALSE)+VLOOKUP(A319,'2023_24 vs 2024_25 Detail'!A320:DO724,116,FALSE)+VLOOKUP(A319,'2023_24 vs 2024_25 Detail'!A320:DO724,117,FALSE)</f>
        <v>22601.669141672199</v>
      </c>
      <c r="J319" s="10">
        <f>VLOOKUP($A319,'2023_24 vs 2024_25 Detail'!$A$9:$DP$409,118,FALSE)</f>
        <v>0</v>
      </c>
      <c r="K319" s="10">
        <f>VLOOKUP($A319,'2023_24 vs 2024_25 Detail'!$A$9:$DP$409,119,FALSE)</f>
        <v>22853.982954452691</v>
      </c>
      <c r="L319" s="11">
        <f t="shared" si="9"/>
        <v>32229.65209612489</v>
      </c>
    </row>
    <row r="320" spans="1:12" x14ac:dyDescent="0.35">
      <c r="A320" s="2" t="s">
        <v>122</v>
      </c>
      <c r="B320" s="2" t="s">
        <v>950</v>
      </c>
      <c r="C320" s="2" t="s">
        <v>951</v>
      </c>
      <c r="D320" s="10">
        <f>VLOOKUP(A320,'2023_24 vs 2024_25 Detail'!$A$9:$DP$409,5,FALSE)</f>
        <v>167</v>
      </c>
      <c r="E320" s="10">
        <f>VLOOKUP(A320,MSAG!$A$2:$D$401,4,FALSE)</f>
        <v>27087</v>
      </c>
      <c r="F320" s="10">
        <f>VLOOKUP($A320,'2023_24 vs 2024_25 Detail'!$A$9:$DP$409,43,FALSE)</f>
        <v>803557.34317189886</v>
      </c>
      <c r="G320" s="10">
        <f t="shared" si="8"/>
        <v>830644.34317189886</v>
      </c>
      <c r="H320" s="10">
        <f>VLOOKUP($A320,'2023_24 vs 2024_25 Detail'!$A$9:$DP$409,82,FALSE)</f>
        <v>868379.85525455256</v>
      </c>
      <c r="I320" s="10">
        <f>VLOOKUP(A320,'2023_24 vs 2024_25 Detail'!A321:DO725,84,FALSE)+VLOOKUP(A320,'2023_24 vs 2024_25 Detail'!A321:DO725,85,FALSE)+VLOOKUP(A320,'2023_24 vs 2024_25 Detail'!A321:DO725,86,FALSE)+VLOOKUP(A320,'2023_24 vs 2024_25 Detail'!A321:DO725,87,FALSE)+VLOOKUP(A320,'2023_24 vs 2024_25 Detail'!A321:DO725,88,FALSE)+VLOOKUP(A320,'2023_24 vs 2024_25 Detail'!A321:DO725,89,FALSE)+VLOOKUP(A320,'2023_24 vs 2024_25 Detail'!A321:DO725,90,FALSE)+VLOOKUP(A320,'2023_24 vs 2024_25 Detail'!A321:DO725,91,FALSE)+VLOOKUP(A320,'2023_24 vs 2024_25 Detail'!A321:DO725,92,FALSE)+VLOOKUP(A320,'2023_24 vs 2024_25 Detail'!A321:DO725,93,FALSE)+VLOOKUP(A320,'2023_24 vs 2024_25 Detail'!A321:DO725,94,FALSE)+VLOOKUP(A320,'2023_24 vs 2024_25 Detail'!A321:DO725,95,FALSE)+VLOOKUP(A320,'2023_24 vs 2024_25 Detail'!A321:DO725,96,FALSE)+VLOOKUP(A320,'2023_24 vs 2024_25 Detail'!A321:DO725,97,FALSE)+VLOOKUP(A320,'2023_24 vs 2024_25 Detail'!A321:DO725,98,FALSE)+VLOOKUP(A320,'2023_24 vs 2024_25 Detail'!A321:DO725,99,FALSE)+VLOOKUP(A320,'2023_24 vs 2024_25 Detail'!A321:DO725,100,FALSE)+VLOOKUP(A320,'2023_24 vs 2024_25 Detail'!A321:DO725,101,FALSE)+VLOOKUP(A320,'2023_24 vs 2024_25 Detail'!A321:DO725,102,FALSE)+VLOOKUP(A320,'2023_24 vs 2024_25 Detail'!A321:DO725,103,FALSE)+VLOOKUP(A320,'2023_24 vs 2024_25 Detail'!A321:DO725,104,FALSE)+VLOOKUP(A320,'2023_24 vs 2024_25 Detail'!A321:DO725,105,FALSE)+VLOOKUP(A320,'2023_24 vs 2024_25 Detail'!A321:DO725,106,FALSE)+VLOOKUP(A320,'2023_24 vs 2024_25 Detail'!A321:DO725,107,FALSE)+VLOOKUP(A320,'2023_24 vs 2024_25 Detail'!A321:DO725,108,FALSE)+VLOOKUP(A320,'2023_24 vs 2024_25 Detail'!A321:DO725,109,FALSE)+VLOOKUP(A320,'2023_24 vs 2024_25 Detail'!A321:DO725,110,FALSE)+VLOOKUP(A320,'2023_24 vs 2024_25 Detail'!A321:DO725,111,FALSE)+VLOOKUP(A320,'2023_24 vs 2024_25 Detail'!A321:DO725,112,FALSE)+VLOOKUP(A320,'2023_24 vs 2024_25 Detail'!A321:DO725,113,FALSE)+VLOOKUP(A320,'2023_24 vs 2024_25 Detail'!A321:DO725,114,FALSE)+VLOOKUP(A320,'2023_24 vs 2024_25 Detail'!A321:DO725,115,FALSE)+VLOOKUP(A320,'2023_24 vs 2024_25 Detail'!A321:DO725,116,FALSE)+VLOOKUP(A320,'2023_24 vs 2024_25 Detail'!A321:DO725,117,FALSE)</f>
        <v>45624.405702313736</v>
      </c>
      <c r="J320" s="10">
        <f>VLOOKUP($A320,'2023_24 vs 2024_25 Detail'!$A$9:$DP$409,118,FALSE)</f>
        <v>0</v>
      </c>
      <c r="K320" s="10">
        <f>VLOOKUP($A320,'2023_24 vs 2024_25 Detail'!$A$9:$DP$409,119,FALSE)</f>
        <v>19198.106380339905</v>
      </c>
      <c r="L320" s="11">
        <f t="shared" si="9"/>
        <v>37735.512082653702</v>
      </c>
    </row>
    <row r="321" spans="1:12" x14ac:dyDescent="0.35">
      <c r="A321" s="2" t="s">
        <v>128</v>
      </c>
      <c r="B321" s="2" t="s">
        <v>952</v>
      </c>
      <c r="C321" s="2" t="s">
        <v>953</v>
      </c>
      <c r="D321" s="10">
        <f>VLOOKUP(A321,'2023_24 vs 2024_25 Detail'!$A$9:$DP$409,5,FALSE)</f>
        <v>87</v>
      </c>
      <c r="E321" s="10">
        <f>VLOOKUP(A321,MSAG!$A$2:$D$401,4,FALSE)</f>
        <v>15591</v>
      </c>
      <c r="F321" s="10">
        <f>VLOOKUP($A321,'2023_24 vs 2024_25 Detail'!$A$9:$DP$409,43,FALSE)</f>
        <v>464544.55754911777</v>
      </c>
      <c r="G321" s="10">
        <f t="shared" si="8"/>
        <v>480135.55754911777</v>
      </c>
      <c r="H321" s="10">
        <f>VLOOKUP($A321,'2023_24 vs 2024_25 Detail'!$A$9:$DP$409,82,FALSE)</f>
        <v>553059.29622650938</v>
      </c>
      <c r="I321" s="10">
        <f>VLOOKUP(A321,'2023_24 vs 2024_25 Detail'!A322:DO726,84,FALSE)+VLOOKUP(A321,'2023_24 vs 2024_25 Detail'!A322:DO726,85,FALSE)+VLOOKUP(A321,'2023_24 vs 2024_25 Detail'!A322:DO726,86,FALSE)+VLOOKUP(A321,'2023_24 vs 2024_25 Detail'!A322:DO726,87,FALSE)+VLOOKUP(A321,'2023_24 vs 2024_25 Detail'!A322:DO726,88,FALSE)+VLOOKUP(A321,'2023_24 vs 2024_25 Detail'!A322:DO726,89,FALSE)+VLOOKUP(A321,'2023_24 vs 2024_25 Detail'!A322:DO726,90,FALSE)+VLOOKUP(A321,'2023_24 vs 2024_25 Detail'!A322:DO726,91,FALSE)+VLOOKUP(A321,'2023_24 vs 2024_25 Detail'!A322:DO726,92,FALSE)+VLOOKUP(A321,'2023_24 vs 2024_25 Detail'!A322:DO726,93,FALSE)+VLOOKUP(A321,'2023_24 vs 2024_25 Detail'!A322:DO726,94,FALSE)+VLOOKUP(A321,'2023_24 vs 2024_25 Detail'!A322:DO726,95,FALSE)+VLOOKUP(A321,'2023_24 vs 2024_25 Detail'!A322:DO726,96,FALSE)+VLOOKUP(A321,'2023_24 vs 2024_25 Detail'!A322:DO726,97,FALSE)+VLOOKUP(A321,'2023_24 vs 2024_25 Detail'!A322:DO726,98,FALSE)+VLOOKUP(A321,'2023_24 vs 2024_25 Detail'!A322:DO726,99,FALSE)+VLOOKUP(A321,'2023_24 vs 2024_25 Detail'!A322:DO726,100,FALSE)+VLOOKUP(A321,'2023_24 vs 2024_25 Detail'!A322:DO726,101,FALSE)+VLOOKUP(A321,'2023_24 vs 2024_25 Detail'!A322:DO726,102,FALSE)+VLOOKUP(A321,'2023_24 vs 2024_25 Detail'!A322:DO726,103,FALSE)+VLOOKUP(A321,'2023_24 vs 2024_25 Detail'!A322:DO726,104,FALSE)+VLOOKUP(A321,'2023_24 vs 2024_25 Detail'!A322:DO726,105,FALSE)+VLOOKUP(A321,'2023_24 vs 2024_25 Detail'!A322:DO726,106,FALSE)+VLOOKUP(A321,'2023_24 vs 2024_25 Detail'!A322:DO726,107,FALSE)+VLOOKUP(A321,'2023_24 vs 2024_25 Detail'!A322:DO726,108,FALSE)+VLOOKUP(A321,'2023_24 vs 2024_25 Detail'!A322:DO726,109,FALSE)+VLOOKUP(A321,'2023_24 vs 2024_25 Detail'!A322:DO726,110,FALSE)+VLOOKUP(A321,'2023_24 vs 2024_25 Detail'!A322:DO726,111,FALSE)+VLOOKUP(A321,'2023_24 vs 2024_25 Detail'!A322:DO726,112,FALSE)+VLOOKUP(A321,'2023_24 vs 2024_25 Detail'!A322:DO726,113,FALSE)+VLOOKUP(A321,'2023_24 vs 2024_25 Detail'!A322:DO726,114,FALSE)+VLOOKUP(A321,'2023_24 vs 2024_25 Detail'!A322:DO726,115,FALSE)+VLOOKUP(A321,'2023_24 vs 2024_25 Detail'!A322:DO726,116,FALSE)+VLOOKUP(A321,'2023_24 vs 2024_25 Detail'!A322:DO726,117,FALSE)</f>
        <v>26800.748880135434</v>
      </c>
      <c r="J321" s="10">
        <f>VLOOKUP($A321,'2023_24 vs 2024_25 Detail'!$A$9:$DP$409,118,FALSE)</f>
        <v>0</v>
      </c>
      <c r="K321" s="10">
        <f>VLOOKUP($A321,'2023_24 vs 2024_25 Detail'!$A$9:$DP$409,119,FALSE)</f>
        <v>61713.989797256239</v>
      </c>
      <c r="L321" s="11">
        <f t="shared" si="9"/>
        <v>72923.738677391608</v>
      </c>
    </row>
    <row r="322" spans="1:12" x14ac:dyDescent="0.35">
      <c r="A322" s="2" t="s">
        <v>954</v>
      </c>
      <c r="B322" s="2" t="s">
        <v>1004</v>
      </c>
      <c r="C322" s="2" t="s">
        <v>955</v>
      </c>
      <c r="D322" s="10">
        <f>VLOOKUP(A322,'2023_24 vs 2024_25 Detail'!$A$9:$DP$409,5,FALSE)</f>
        <v>200</v>
      </c>
      <c r="E322" s="10">
        <f>VLOOKUP(A322,MSAG!$A$2:$D$401,4,FALSE)</f>
        <v>34550</v>
      </c>
      <c r="F322" s="10">
        <f>VLOOKUP($A322,'2023_24 vs 2024_25 Detail'!$A$9:$DP$409,43,FALSE)</f>
        <v>970550.50909633585</v>
      </c>
      <c r="G322" s="10">
        <f t="shared" si="8"/>
        <v>1005100.5090963359</v>
      </c>
      <c r="H322" s="10">
        <f>VLOOKUP($A322,'2023_24 vs 2024_25 Detail'!$A$9:$DP$409,82,FALSE)</f>
        <v>1034326.2736746322</v>
      </c>
      <c r="I322" s="10">
        <f>VLOOKUP(A322,'2023_24 vs 2024_25 Detail'!A323:DO727,84,FALSE)+VLOOKUP(A322,'2023_24 vs 2024_25 Detail'!A323:DO727,85,FALSE)+VLOOKUP(A322,'2023_24 vs 2024_25 Detail'!A323:DO727,86,FALSE)+VLOOKUP(A322,'2023_24 vs 2024_25 Detail'!A323:DO727,87,FALSE)+VLOOKUP(A322,'2023_24 vs 2024_25 Detail'!A323:DO727,88,FALSE)+VLOOKUP(A322,'2023_24 vs 2024_25 Detail'!A323:DO727,89,FALSE)+VLOOKUP(A322,'2023_24 vs 2024_25 Detail'!A323:DO727,90,FALSE)+VLOOKUP(A322,'2023_24 vs 2024_25 Detail'!A323:DO727,91,FALSE)+VLOOKUP(A322,'2023_24 vs 2024_25 Detail'!A323:DO727,92,FALSE)+VLOOKUP(A322,'2023_24 vs 2024_25 Detail'!A323:DO727,93,FALSE)+VLOOKUP(A322,'2023_24 vs 2024_25 Detail'!A323:DO727,94,FALSE)+VLOOKUP(A322,'2023_24 vs 2024_25 Detail'!A323:DO727,95,FALSE)+VLOOKUP(A322,'2023_24 vs 2024_25 Detail'!A323:DO727,96,FALSE)+VLOOKUP(A322,'2023_24 vs 2024_25 Detail'!A323:DO727,97,FALSE)+VLOOKUP(A322,'2023_24 vs 2024_25 Detail'!A323:DO727,98,FALSE)+VLOOKUP(A322,'2023_24 vs 2024_25 Detail'!A323:DO727,99,FALSE)+VLOOKUP(A322,'2023_24 vs 2024_25 Detail'!A323:DO727,100,FALSE)+VLOOKUP(A322,'2023_24 vs 2024_25 Detail'!A323:DO727,101,FALSE)+VLOOKUP(A322,'2023_24 vs 2024_25 Detail'!A323:DO727,102,FALSE)+VLOOKUP(A322,'2023_24 vs 2024_25 Detail'!A323:DO727,103,FALSE)+VLOOKUP(A322,'2023_24 vs 2024_25 Detail'!A323:DO727,104,FALSE)+VLOOKUP(A322,'2023_24 vs 2024_25 Detail'!A323:DO727,105,FALSE)+VLOOKUP(A322,'2023_24 vs 2024_25 Detail'!A323:DO727,106,FALSE)+VLOOKUP(A322,'2023_24 vs 2024_25 Detail'!A323:DO727,107,FALSE)+VLOOKUP(A322,'2023_24 vs 2024_25 Detail'!A323:DO727,108,FALSE)+VLOOKUP(A322,'2023_24 vs 2024_25 Detail'!A323:DO727,109,FALSE)+VLOOKUP(A322,'2023_24 vs 2024_25 Detail'!A323:DO727,110,FALSE)+VLOOKUP(A322,'2023_24 vs 2024_25 Detail'!A323:DO727,111,FALSE)+VLOOKUP(A322,'2023_24 vs 2024_25 Detail'!A323:DO727,112,FALSE)+VLOOKUP(A322,'2023_24 vs 2024_25 Detail'!A323:DO727,113,FALSE)+VLOOKUP(A322,'2023_24 vs 2024_25 Detail'!A323:DO727,114,FALSE)+VLOOKUP(A322,'2023_24 vs 2024_25 Detail'!A323:DO727,115,FALSE)+VLOOKUP(A322,'2023_24 vs 2024_25 Detail'!A323:DO727,116,FALSE)+VLOOKUP(A322,'2023_24 vs 2024_25 Detail'!A323:DO727,117,FALSE)</f>
        <v>57776.341308627423</v>
      </c>
      <c r="J322" s="10">
        <f>VLOOKUP($A322,'2023_24 vs 2024_25 Detail'!$A$9:$DP$409,118,FALSE)</f>
        <v>0</v>
      </c>
      <c r="K322" s="10">
        <f>VLOOKUP($A322,'2023_24 vs 2024_25 Detail'!$A$9:$DP$409,119,FALSE)</f>
        <v>5999.4232696687723</v>
      </c>
      <c r="L322" s="11">
        <f t="shared" si="9"/>
        <v>29225.764578296337</v>
      </c>
    </row>
    <row r="323" spans="1:12" x14ac:dyDescent="0.35">
      <c r="A323" s="2" t="s">
        <v>172</v>
      </c>
      <c r="B323" s="2" t="s">
        <v>956</v>
      </c>
      <c r="C323" s="2" t="s">
        <v>957</v>
      </c>
      <c r="D323" s="10">
        <f>VLOOKUP(A323,'2023_24 vs 2024_25 Detail'!$A$9:$DP$409,5,FALSE)</f>
        <v>56</v>
      </c>
      <c r="E323" s="10">
        <f>VLOOKUP(A323,MSAG!$A$2:$D$401,4,FALSE)</f>
        <v>11798</v>
      </c>
      <c r="F323" s="10">
        <f>VLOOKUP($A323,'2023_24 vs 2024_25 Detail'!$A$9:$DP$409,43,FALSE)</f>
        <v>343966.82039273588</v>
      </c>
      <c r="G323" s="10">
        <f t="shared" si="8"/>
        <v>355764.82039273588</v>
      </c>
      <c r="H323" s="10">
        <f>VLOOKUP($A323,'2023_24 vs 2024_25 Detail'!$A$9:$DP$409,82,FALSE)</f>
        <v>432464.96678163286</v>
      </c>
      <c r="I323" s="10">
        <f>VLOOKUP(A323,'2023_24 vs 2024_25 Detail'!A324:DO728,84,FALSE)+VLOOKUP(A323,'2023_24 vs 2024_25 Detail'!A324:DO728,85,FALSE)+VLOOKUP(A323,'2023_24 vs 2024_25 Detail'!A324:DO728,86,FALSE)+VLOOKUP(A323,'2023_24 vs 2024_25 Detail'!A324:DO728,87,FALSE)+VLOOKUP(A323,'2023_24 vs 2024_25 Detail'!A324:DO728,88,FALSE)+VLOOKUP(A323,'2023_24 vs 2024_25 Detail'!A324:DO728,89,FALSE)+VLOOKUP(A323,'2023_24 vs 2024_25 Detail'!A324:DO728,90,FALSE)+VLOOKUP(A323,'2023_24 vs 2024_25 Detail'!A324:DO728,91,FALSE)+VLOOKUP(A323,'2023_24 vs 2024_25 Detail'!A324:DO728,92,FALSE)+VLOOKUP(A323,'2023_24 vs 2024_25 Detail'!A324:DO728,93,FALSE)+VLOOKUP(A323,'2023_24 vs 2024_25 Detail'!A324:DO728,94,FALSE)+VLOOKUP(A323,'2023_24 vs 2024_25 Detail'!A324:DO728,95,FALSE)+VLOOKUP(A323,'2023_24 vs 2024_25 Detail'!A324:DO728,96,FALSE)+VLOOKUP(A323,'2023_24 vs 2024_25 Detail'!A324:DO728,97,FALSE)+VLOOKUP(A323,'2023_24 vs 2024_25 Detail'!A324:DO728,98,FALSE)+VLOOKUP(A323,'2023_24 vs 2024_25 Detail'!A324:DO728,99,FALSE)+VLOOKUP(A323,'2023_24 vs 2024_25 Detail'!A324:DO728,100,FALSE)+VLOOKUP(A323,'2023_24 vs 2024_25 Detail'!A324:DO728,101,FALSE)+VLOOKUP(A323,'2023_24 vs 2024_25 Detail'!A324:DO728,102,FALSE)+VLOOKUP(A323,'2023_24 vs 2024_25 Detail'!A324:DO728,103,FALSE)+VLOOKUP(A323,'2023_24 vs 2024_25 Detail'!A324:DO728,104,FALSE)+VLOOKUP(A323,'2023_24 vs 2024_25 Detail'!A324:DO728,105,FALSE)+VLOOKUP(A323,'2023_24 vs 2024_25 Detail'!A324:DO728,106,FALSE)+VLOOKUP(A323,'2023_24 vs 2024_25 Detail'!A324:DO728,107,FALSE)+VLOOKUP(A323,'2023_24 vs 2024_25 Detail'!A324:DO728,108,FALSE)+VLOOKUP(A323,'2023_24 vs 2024_25 Detail'!A324:DO728,109,FALSE)+VLOOKUP(A323,'2023_24 vs 2024_25 Detail'!A324:DO728,110,FALSE)+VLOOKUP(A323,'2023_24 vs 2024_25 Detail'!A324:DO728,111,FALSE)+VLOOKUP(A323,'2023_24 vs 2024_25 Detail'!A324:DO728,112,FALSE)+VLOOKUP(A323,'2023_24 vs 2024_25 Detail'!A324:DO728,113,FALSE)+VLOOKUP(A323,'2023_24 vs 2024_25 Detail'!A324:DO728,114,FALSE)+VLOOKUP(A323,'2023_24 vs 2024_25 Detail'!A324:DO728,115,FALSE)+VLOOKUP(A323,'2023_24 vs 2024_25 Detail'!A324:DO728,116,FALSE)+VLOOKUP(A323,'2023_24 vs 2024_25 Detail'!A324:DO728,117,FALSE)</f>
        <v>20231.880085980676</v>
      </c>
      <c r="J323" s="10">
        <f>VLOOKUP($A323,'2023_24 vs 2024_25 Detail'!$A$9:$DP$409,118,FALSE)</f>
        <v>0</v>
      </c>
      <c r="K323" s="10">
        <f>VLOOKUP($A323,'2023_24 vs 2024_25 Detail'!$A$9:$DP$409,119,FALSE)</f>
        <v>68266.26630291625</v>
      </c>
      <c r="L323" s="11">
        <f t="shared" si="9"/>
        <v>76700.146388896974</v>
      </c>
    </row>
    <row r="324" spans="1:12" x14ac:dyDescent="0.35">
      <c r="A324" s="2" t="s">
        <v>99</v>
      </c>
      <c r="B324" s="2" t="s">
        <v>958</v>
      </c>
      <c r="C324" s="2" t="s">
        <v>959</v>
      </c>
      <c r="D324" s="10">
        <f>VLOOKUP(A324,'2023_24 vs 2024_25 Detail'!$A$9:$DP$409,5,FALSE)</f>
        <v>45</v>
      </c>
      <c r="E324" s="10">
        <f>VLOOKUP(A324,MSAG!$A$2:$D$401,4,FALSE)</f>
        <v>11425</v>
      </c>
      <c r="F324" s="10">
        <f>VLOOKUP($A324,'2023_24 vs 2024_25 Detail'!$A$9:$DP$409,43,FALSE)</f>
        <v>347389.90953837091</v>
      </c>
      <c r="G324" s="10">
        <f t="shared" si="8"/>
        <v>358814.90953837091</v>
      </c>
      <c r="H324" s="10">
        <f>VLOOKUP($A324,'2023_24 vs 2024_25 Detail'!$A$9:$DP$409,82,FALSE)</f>
        <v>417312.18895191856</v>
      </c>
      <c r="I324" s="10">
        <f>VLOOKUP(A324,'2023_24 vs 2024_25 Detail'!A325:DO729,84,FALSE)+VLOOKUP(A324,'2023_24 vs 2024_25 Detail'!A325:DO729,85,FALSE)+VLOOKUP(A324,'2023_24 vs 2024_25 Detail'!A325:DO729,86,FALSE)+VLOOKUP(A324,'2023_24 vs 2024_25 Detail'!A325:DO729,87,FALSE)+VLOOKUP(A324,'2023_24 vs 2024_25 Detail'!A325:DO729,88,FALSE)+VLOOKUP(A324,'2023_24 vs 2024_25 Detail'!A325:DO729,89,FALSE)+VLOOKUP(A324,'2023_24 vs 2024_25 Detail'!A325:DO729,90,FALSE)+VLOOKUP(A324,'2023_24 vs 2024_25 Detail'!A325:DO729,91,FALSE)+VLOOKUP(A324,'2023_24 vs 2024_25 Detail'!A325:DO729,92,FALSE)+VLOOKUP(A324,'2023_24 vs 2024_25 Detail'!A325:DO729,93,FALSE)+VLOOKUP(A324,'2023_24 vs 2024_25 Detail'!A325:DO729,94,FALSE)+VLOOKUP(A324,'2023_24 vs 2024_25 Detail'!A325:DO729,95,FALSE)+VLOOKUP(A324,'2023_24 vs 2024_25 Detail'!A325:DO729,96,FALSE)+VLOOKUP(A324,'2023_24 vs 2024_25 Detail'!A325:DO729,97,FALSE)+VLOOKUP(A324,'2023_24 vs 2024_25 Detail'!A325:DO729,98,FALSE)+VLOOKUP(A324,'2023_24 vs 2024_25 Detail'!A325:DO729,99,FALSE)+VLOOKUP(A324,'2023_24 vs 2024_25 Detail'!A325:DO729,100,FALSE)+VLOOKUP(A324,'2023_24 vs 2024_25 Detail'!A325:DO729,101,FALSE)+VLOOKUP(A324,'2023_24 vs 2024_25 Detail'!A325:DO729,102,FALSE)+VLOOKUP(A324,'2023_24 vs 2024_25 Detail'!A325:DO729,103,FALSE)+VLOOKUP(A324,'2023_24 vs 2024_25 Detail'!A325:DO729,104,FALSE)+VLOOKUP(A324,'2023_24 vs 2024_25 Detail'!A325:DO729,105,FALSE)+VLOOKUP(A324,'2023_24 vs 2024_25 Detail'!A325:DO729,106,FALSE)+VLOOKUP(A324,'2023_24 vs 2024_25 Detail'!A325:DO729,107,FALSE)+VLOOKUP(A324,'2023_24 vs 2024_25 Detail'!A325:DO729,108,FALSE)+VLOOKUP(A324,'2023_24 vs 2024_25 Detail'!A325:DO729,109,FALSE)+VLOOKUP(A324,'2023_24 vs 2024_25 Detail'!A325:DO729,110,FALSE)+VLOOKUP(A324,'2023_24 vs 2024_25 Detail'!A325:DO729,111,FALSE)+VLOOKUP(A324,'2023_24 vs 2024_25 Detail'!A325:DO729,112,FALSE)+VLOOKUP(A324,'2023_24 vs 2024_25 Detail'!A325:DO729,113,FALSE)+VLOOKUP(A324,'2023_24 vs 2024_25 Detail'!A325:DO729,114,FALSE)+VLOOKUP(A324,'2023_24 vs 2024_25 Detail'!A325:DO729,115,FALSE)+VLOOKUP(A324,'2023_24 vs 2024_25 Detail'!A325:DO729,116,FALSE)+VLOOKUP(A324,'2023_24 vs 2024_25 Detail'!A325:DO729,117,FALSE)</f>
        <v>19522.422735702341</v>
      </c>
      <c r="J324" s="10">
        <f>VLOOKUP($A324,'2023_24 vs 2024_25 Detail'!$A$9:$DP$409,118,FALSE)</f>
        <v>0</v>
      </c>
      <c r="K324" s="10">
        <f>VLOOKUP($A324,'2023_24 vs 2024_25 Detail'!$A$9:$DP$409,119,FALSE)</f>
        <v>50399.856677845273</v>
      </c>
      <c r="L324" s="11">
        <f t="shared" si="9"/>
        <v>58497.279413547658</v>
      </c>
    </row>
    <row r="325" spans="1:12" x14ac:dyDescent="0.35">
      <c r="A325" s="2" t="s">
        <v>84</v>
      </c>
      <c r="B325" s="2" t="s">
        <v>960</v>
      </c>
      <c r="C325" s="2" t="s">
        <v>1411</v>
      </c>
      <c r="D325" s="10">
        <f>VLOOKUP(A325,'2023_24 vs 2024_25 Detail'!$A$9:$DP$409,5,FALSE)</f>
        <v>201</v>
      </c>
      <c r="E325" s="10">
        <f>VLOOKUP(A325,MSAG!$A$2:$D$401,4,FALSE)</f>
        <v>31237</v>
      </c>
      <c r="F325" s="10">
        <f>VLOOKUP($A325,'2023_24 vs 2024_25 Detail'!$A$9:$DP$409,43,FALSE)</f>
        <v>926150.4884466615</v>
      </c>
      <c r="G325" s="10">
        <f t="shared" si="8"/>
        <v>957387.4884466615</v>
      </c>
      <c r="H325" s="10">
        <f>VLOOKUP($A325,'2023_24 vs 2024_25 Detail'!$A$9:$DP$409,82,FALSE)</f>
        <v>997094.95004208561</v>
      </c>
      <c r="I325" s="10">
        <f>VLOOKUP(A325,'2023_24 vs 2024_25 Detail'!A326:DO730,84,FALSE)+VLOOKUP(A325,'2023_24 vs 2024_25 Detail'!A326:DO730,85,FALSE)+VLOOKUP(A325,'2023_24 vs 2024_25 Detail'!A326:DO730,86,FALSE)+VLOOKUP(A325,'2023_24 vs 2024_25 Detail'!A326:DO730,87,FALSE)+VLOOKUP(A325,'2023_24 vs 2024_25 Detail'!A326:DO730,88,FALSE)+VLOOKUP(A325,'2023_24 vs 2024_25 Detail'!A326:DO730,89,FALSE)+VLOOKUP(A325,'2023_24 vs 2024_25 Detail'!A326:DO730,90,FALSE)+VLOOKUP(A325,'2023_24 vs 2024_25 Detail'!A326:DO730,91,FALSE)+VLOOKUP(A325,'2023_24 vs 2024_25 Detail'!A326:DO730,92,FALSE)+VLOOKUP(A325,'2023_24 vs 2024_25 Detail'!A326:DO730,93,FALSE)+VLOOKUP(A325,'2023_24 vs 2024_25 Detail'!A326:DO730,94,FALSE)+VLOOKUP(A325,'2023_24 vs 2024_25 Detail'!A326:DO730,95,FALSE)+VLOOKUP(A325,'2023_24 vs 2024_25 Detail'!A326:DO730,96,FALSE)+VLOOKUP(A325,'2023_24 vs 2024_25 Detail'!A326:DO730,97,FALSE)+VLOOKUP(A325,'2023_24 vs 2024_25 Detail'!A326:DO730,98,FALSE)+VLOOKUP(A325,'2023_24 vs 2024_25 Detail'!A326:DO730,99,FALSE)+VLOOKUP(A325,'2023_24 vs 2024_25 Detail'!A326:DO730,100,FALSE)+VLOOKUP(A325,'2023_24 vs 2024_25 Detail'!A326:DO730,101,FALSE)+VLOOKUP(A325,'2023_24 vs 2024_25 Detail'!A326:DO730,102,FALSE)+VLOOKUP(A325,'2023_24 vs 2024_25 Detail'!A326:DO730,103,FALSE)+VLOOKUP(A325,'2023_24 vs 2024_25 Detail'!A326:DO730,104,FALSE)+VLOOKUP(A325,'2023_24 vs 2024_25 Detail'!A326:DO730,105,FALSE)+VLOOKUP(A325,'2023_24 vs 2024_25 Detail'!A326:DO730,106,FALSE)+VLOOKUP(A325,'2023_24 vs 2024_25 Detail'!A326:DO730,107,FALSE)+VLOOKUP(A325,'2023_24 vs 2024_25 Detail'!A326:DO730,108,FALSE)+VLOOKUP(A325,'2023_24 vs 2024_25 Detail'!A326:DO730,109,FALSE)+VLOOKUP(A325,'2023_24 vs 2024_25 Detail'!A326:DO730,110,FALSE)+VLOOKUP(A325,'2023_24 vs 2024_25 Detail'!A326:DO730,111,FALSE)+VLOOKUP(A325,'2023_24 vs 2024_25 Detail'!A326:DO730,112,FALSE)+VLOOKUP(A325,'2023_24 vs 2024_25 Detail'!A326:DO730,113,FALSE)+VLOOKUP(A325,'2023_24 vs 2024_25 Detail'!A326:DO730,114,FALSE)+VLOOKUP(A325,'2023_24 vs 2024_25 Detail'!A326:DO730,115,FALSE)+VLOOKUP(A325,'2023_24 vs 2024_25 Detail'!A326:DO730,116,FALSE)+VLOOKUP(A325,'2023_24 vs 2024_25 Detail'!A326:DO730,117,FALSE)</f>
        <v>53992.185239552724</v>
      </c>
      <c r="J325" s="10">
        <f>VLOOKUP($A325,'2023_24 vs 2024_25 Detail'!$A$9:$DP$409,118,FALSE)</f>
        <v>0</v>
      </c>
      <c r="K325" s="10">
        <f>VLOOKUP($A325,'2023_24 vs 2024_25 Detail'!$A$9:$DP$409,119,FALSE)</f>
        <v>16952.276355871341</v>
      </c>
      <c r="L325" s="11">
        <f t="shared" si="9"/>
        <v>39707.461595424102</v>
      </c>
    </row>
    <row r="326" spans="1:12" x14ac:dyDescent="0.35">
      <c r="A326" s="2" t="s">
        <v>205</v>
      </c>
      <c r="B326" s="2" t="s">
        <v>962</v>
      </c>
      <c r="C326" s="2" t="s">
        <v>1412</v>
      </c>
      <c r="D326" s="10">
        <f>VLOOKUP(A326,'2023_24 vs 2024_25 Detail'!$A$9:$DP$409,5,FALSE)</f>
        <v>35</v>
      </c>
      <c r="E326" s="10">
        <f>VLOOKUP(A326,MSAG!$A$2:$D$401,4,FALSE)</f>
        <v>10027</v>
      </c>
      <c r="F326" s="10">
        <f>VLOOKUP($A326,'2023_24 vs 2024_25 Detail'!$A$9:$DP$409,43,FALSE)</f>
        <v>313144.30345425592</v>
      </c>
      <c r="G326" s="10">
        <f t="shared" si="8"/>
        <v>323171.30345425592</v>
      </c>
      <c r="H326" s="10">
        <f>VLOOKUP($A326,'2023_24 vs 2024_25 Detail'!$A$9:$DP$409,82,FALSE)</f>
        <v>357702.66374939011</v>
      </c>
      <c r="I326" s="10">
        <f>VLOOKUP(A326,'2023_24 vs 2024_25 Detail'!A327:DO731,84,FALSE)+VLOOKUP(A326,'2023_24 vs 2024_25 Detail'!A327:DO731,85,FALSE)+VLOOKUP(A326,'2023_24 vs 2024_25 Detail'!A327:DO731,86,FALSE)+VLOOKUP(A326,'2023_24 vs 2024_25 Detail'!A327:DO731,87,FALSE)+VLOOKUP(A326,'2023_24 vs 2024_25 Detail'!A327:DO731,88,FALSE)+VLOOKUP(A326,'2023_24 vs 2024_25 Detail'!A327:DO731,89,FALSE)+VLOOKUP(A326,'2023_24 vs 2024_25 Detail'!A327:DO731,90,FALSE)+VLOOKUP(A326,'2023_24 vs 2024_25 Detail'!A327:DO731,91,FALSE)+VLOOKUP(A326,'2023_24 vs 2024_25 Detail'!A327:DO731,92,FALSE)+VLOOKUP(A326,'2023_24 vs 2024_25 Detail'!A327:DO731,93,FALSE)+VLOOKUP(A326,'2023_24 vs 2024_25 Detail'!A327:DO731,94,FALSE)+VLOOKUP(A326,'2023_24 vs 2024_25 Detail'!A327:DO731,95,FALSE)+VLOOKUP(A326,'2023_24 vs 2024_25 Detail'!A327:DO731,96,FALSE)+VLOOKUP(A326,'2023_24 vs 2024_25 Detail'!A327:DO731,97,FALSE)+VLOOKUP(A326,'2023_24 vs 2024_25 Detail'!A327:DO731,98,FALSE)+VLOOKUP(A326,'2023_24 vs 2024_25 Detail'!A327:DO731,99,FALSE)+VLOOKUP(A326,'2023_24 vs 2024_25 Detail'!A327:DO731,100,FALSE)+VLOOKUP(A326,'2023_24 vs 2024_25 Detail'!A327:DO731,101,FALSE)+VLOOKUP(A326,'2023_24 vs 2024_25 Detail'!A327:DO731,102,FALSE)+VLOOKUP(A326,'2023_24 vs 2024_25 Detail'!A327:DO731,103,FALSE)+VLOOKUP(A326,'2023_24 vs 2024_25 Detail'!A327:DO731,104,FALSE)+VLOOKUP(A326,'2023_24 vs 2024_25 Detail'!A327:DO731,105,FALSE)+VLOOKUP(A326,'2023_24 vs 2024_25 Detail'!A327:DO731,106,FALSE)+VLOOKUP(A326,'2023_24 vs 2024_25 Detail'!A327:DO731,107,FALSE)+VLOOKUP(A326,'2023_24 vs 2024_25 Detail'!A327:DO731,108,FALSE)+VLOOKUP(A326,'2023_24 vs 2024_25 Detail'!A327:DO731,109,FALSE)+VLOOKUP(A326,'2023_24 vs 2024_25 Detail'!A327:DO731,110,FALSE)+VLOOKUP(A326,'2023_24 vs 2024_25 Detail'!A327:DO731,111,FALSE)+VLOOKUP(A326,'2023_24 vs 2024_25 Detail'!A327:DO731,112,FALSE)+VLOOKUP(A326,'2023_24 vs 2024_25 Detail'!A327:DO731,113,FALSE)+VLOOKUP(A326,'2023_24 vs 2024_25 Detail'!A327:DO731,114,FALSE)+VLOOKUP(A326,'2023_24 vs 2024_25 Detail'!A327:DO731,115,FALSE)+VLOOKUP(A326,'2023_24 vs 2024_25 Detail'!A327:DO731,116,FALSE)+VLOOKUP(A326,'2023_24 vs 2024_25 Detail'!A327:DO731,117,FALSE)</f>
        <v>16503.377499390102</v>
      </c>
      <c r="J326" s="10">
        <f>VLOOKUP($A326,'2023_24 vs 2024_25 Detail'!$A$9:$DP$409,118,FALSE)</f>
        <v>0</v>
      </c>
      <c r="K326" s="10">
        <f>VLOOKUP($A326,'2023_24 vs 2024_25 Detail'!$A$9:$DP$409,119,FALSE)</f>
        <v>28054.982795744068</v>
      </c>
      <c r="L326" s="11">
        <f t="shared" si="9"/>
        <v>34531.360295134189</v>
      </c>
    </row>
    <row r="327" spans="1:12" x14ac:dyDescent="0.35">
      <c r="A327" s="2" t="s">
        <v>964</v>
      </c>
      <c r="B327" s="2" t="s">
        <v>965</v>
      </c>
      <c r="C327" s="2" t="s">
        <v>966</v>
      </c>
      <c r="D327" s="10">
        <f>VLOOKUP(A327,'2023_24 vs 2024_25 Detail'!$A$9:$DP$409,5,FALSE)</f>
        <v>171</v>
      </c>
      <c r="E327" s="10">
        <f>VLOOKUP(A327,MSAG!$A$2:$D$401,4,FALSE)</f>
        <v>28187</v>
      </c>
      <c r="F327" s="10">
        <f>VLOOKUP($A327,'2023_24 vs 2024_25 Detail'!$A$9:$DP$409,43,FALSE)</f>
        <v>808200.15566096536</v>
      </c>
      <c r="G327" s="10">
        <f t="shared" si="8"/>
        <v>836387.15566096536</v>
      </c>
      <c r="H327" s="10">
        <f>VLOOKUP($A327,'2023_24 vs 2024_25 Detail'!$A$9:$DP$409,82,FALSE)</f>
        <v>870516.69409820496</v>
      </c>
      <c r="I327" s="10">
        <f>VLOOKUP(A327,'2023_24 vs 2024_25 Detail'!A328:DO732,84,FALSE)+VLOOKUP(A327,'2023_24 vs 2024_25 Detail'!A328:DO732,85,FALSE)+VLOOKUP(A327,'2023_24 vs 2024_25 Detail'!A328:DO732,86,FALSE)+VLOOKUP(A327,'2023_24 vs 2024_25 Detail'!A328:DO732,87,FALSE)+VLOOKUP(A327,'2023_24 vs 2024_25 Detail'!A328:DO732,88,FALSE)+VLOOKUP(A327,'2023_24 vs 2024_25 Detail'!A328:DO732,89,FALSE)+VLOOKUP(A327,'2023_24 vs 2024_25 Detail'!A328:DO732,90,FALSE)+VLOOKUP(A327,'2023_24 vs 2024_25 Detail'!A328:DO732,91,FALSE)+VLOOKUP(A327,'2023_24 vs 2024_25 Detail'!A328:DO732,92,FALSE)+VLOOKUP(A327,'2023_24 vs 2024_25 Detail'!A328:DO732,93,FALSE)+VLOOKUP(A327,'2023_24 vs 2024_25 Detail'!A328:DO732,94,FALSE)+VLOOKUP(A327,'2023_24 vs 2024_25 Detail'!A328:DO732,95,FALSE)+VLOOKUP(A327,'2023_24 vs 2024_25 Detail'!A328:DO732,96,FALSE)+VLOOKUP(A327,'2023_24 vs 2024_25 Detail'!A328:DO732,97,FALSE)+VLOOKUP(A327,'2023_24 vs 2024_25 Detail'!A328:DO732,98,FALSE)+VLOOKUP(A327,'2023_24 vs 2024_25 Detail'!A328:DO732,99,FALSE)+VLOOKUP(A327,'2023_24 vs 2024_25 Detail'!A328:DO732,100,FALSE)+VLOOKUP(A327,'2023_24 vs 2024_25 Detail'!A328:DO732,101,FALSE)+VLOOKUP(A327,'2023_24 vs 2024_25 Detail'!A328:DO732,102,FALSE)+VLOOKUP(A327,'2023_24 vs 2024_25 Detail'!A328:DO732,103,FALSE)+VLOOKUP(A327,'2023_24 vs 2024_25 Detail'!A328:DO732,104,FALSE)+VLOOKUP(A327,'2023_24 vs 2024_25 Detail'!A328:DO732,105,FALSE)+VLOOKUP(A327,'2023_24 vs 2024_25 Detail'!A328:DO732,106,FALSE)+VLOOKUP(A327,'2023_24 vs 2024_25 Detail'!A328:DO732,107,FALSE)+VLOOKUP(A327,'2023_24 vs 2024_25 Detail'!A328:DO732,108,FALSE)+VLOOKUP(A327,'2023_24 vs 2024_25 Detail'!A328:DO732,109,FALSE)+VLOOKUP(A327,'2023_24 vs 2024_25 Detail'!A328:DO732,110,FALSE)+VLOOKUP(A327,'2023_24 vs 2024_25 Detail'!A328:DO732,111,FALSE)+VLOOKUP(A327,'2023_24 vs 2024_25 Detail'!A328:DO732,112,FALSE)+VLOOKUP(A327,'2023_24 vs 2024_25 Detail'!A328:DO732,113,FALSE)+VLOOKUP(A327,'2023_24 vs 2024_25 Detail'!A328:DO732,114,FALSE)+VLOOKUP(A327,'2023_24 vs 2024_25 Detail'!A328:DO732,115,FALSE)+VLOOKUP(A327,'2023_24 vs 2024_25 Detail'!A328:DO732,116,FALSE)+VLOOKUP(A327,'2023_24 vs 2024_25 Detail'!A328:DO732,117,FALSE)</f>
        <v>47419.490358991119</v>
      </c>
      <c r="J327" s="10">
        <f>VLOOKUP($A327,'2023_24 vs 2024_25 Detail'!$A$9:$DP$409,118,FALSE)</f>
        <v>0</v>
      </c>
      <c r="K327" s="10">
        <f>VLOOKUP($A327,'2023_24 vs 2024_25 Detail'!$A$9:$DP$409,119,FALSE)</f>
        <v>14897.048078248405</v>
      </c>
      <c r="L327" s="11">
        <f t="shared" si="9"/>
        <v>34129.538437239593</v>
      </c>
    </row>
    <row r="328" spans="1:12" x14ac:dyDescent="0.35">
      <c r="A328" s="2" t="s">
        <v>271</v>
      </c>
      <c r="B328" s="2" t="s">
        <v>1001</v>
      </c>
      <c r="C328" s="2" t="s">
        <v>1413</v>
      </c>
      <c r="D328" s="10">
        <f>VLOOKUP(A328,'2023_24 vs 2024_25 Detail'!$A$9:$DP$409,5,FALSE)</f>
        <v>236</v>
      </c>
      <c r="E328" s="10">
        <f>VLOOKUP(A328,MSAG!$A$2:$D$401,4,FALSE)</f>
        <v>38626</v>
      </c>
      <c r="F328" s="10">
        <f>VLOOKUP($A328,'2023_24 vs 2024_25 Detail'!$A$9:$DP$409,43,FALSE)</f>
        <v>1117861.50943288</v>
      </c>
      <c r="G328" s="10">
        <f t="shared" si="8"/>
        <v>1156487.50943288</v>
      </c>
      <c r="H328" s="10">
        <f>VLOOKUP($A328,'2023_24 vs 2024_25 Detail'!$A$9:$DP$409,82,FALSE)</f>
        <v>1249210.8503978956</v>
      </c>
      <c r="I328" s="10">
        <f>VLOOKUP(A328,'2023_24 vs 2024_25 Detail'!A329:DO733,84,FALSE)+VLOOKUP(A328,'2023_24 vs 2024_25 Detail'!A329:DO733,85,FALSE)+VLOOKUP(A328,'2023_24 vs 2024_25 Detail'!A329:DO733,86,FALSE)+VLOOKUP(A328,'2023_24 vs 2024_25 Detail'!A329:DO733,87,FALSE)+VLOOKUP(A328,'2023_24 vs 2024_25 Detail'!A329:DO733,88,FALSE)+VLOOKUP(A328,'2023_24 vs 2024_25 Detail'!A329:DO733,89,FALSE)+VLOOKUP(A328,'2023_24 vs 2024_25 Detail'!A329:DO733,90,FALSE)+VLOOKUP(A328,'2023_24 vs 2024_25 Detail'!A329:DO733,91,FALSE)+VLOOKUP(A328,'2023_24 vs 2024_25 Detail'!A329:DO733,92,FALSE)+VLOOKUP(A328,'2023_24 vs 2024_25 Detail'!A329:DO733,93,FALSE)+VLOOKUP(A328,'2023_24 vs 2024_25 Detail'!A329:DO733,94,FALSE)+VLOOKUP(A328,'2023_24 vs 2024_25 Detail'!A329:DO733,95,FALSE)+VLOOKUP(A328,'2023_24 vs 2024_25 Detail'!A329:DO733,96,FALSE)+VLOOKUP(A328,'2023_24 vs 2024_25 Detail'!A329:DO733,97,FALSE)+VLOOKUP(A328,'2023_24 vs 2024_25 Detail'!A329:DO733,98,FALSE)+VLOOKUP(A328,'2023_24 vs 2024_25 Detail'!A329:DO733,99,FALSE)+VLOOKUP(A328,'2023_24 vs 2024_25 Detail'!A329:DO733,100,FALSE)+VLOOKUP(A328,'2023_24 vs 2024_25 Detail'!A329:DO733,101,FALSE)+VLOOKUP(A328,'2023_24 vs 2024_25 Detail'!A329:DO733,102,FALSE)+VLOOKUP(A328,'2023_24 vs 2024_25 Detail'!A329:DO733,103,FALSE)+VLOOKUP(A328,'2023_24 vs 2024_25 Detail'!A329:DO733,104,FALSE)+VLOOKUP(A328,'2023_24 vs 2024_25 Detail'!A329:DO733,105,FALSE)+VLOOKUP(A328,'2023_24 vs 2024_25 Detail'!A329:DO733,106,FALSE)+VLOOKUP(A328,'2023_24 vs 2024_25 Detail'!A329:DO733,107,FALSE)+VLOOKUP(A328,'2023_24 vs 2024_25 Detail'!A329:DO733,108,FALSE)+VLOOKUP(A328,'2023_24 vs 2024_25 Detail'!A329:DO733,109,FALSE)+VLOOKUP(A328,'2023_24 vs 2024_25 Detail'!A329:DO733,110,FALSE)+VLOOKUP(A328,'2023_24 vs 2024_25 Detail'!A329:DO733,111,FALSE)+VLOOKUP(A328,'2023_24 vs 2024_25 Detail'!A329:DO733,112,FALSE)+VLOOKUP(A328,'2023_24 vs 2024_25 Detail'!A329:DO733,113,FALSE)+VLOOKUP(A328,'2023_24 vs 2024_25 Detail'!A329:DO733,114,FALSE)+VLOOKUP(A328,'2023_24 vs 2024_25 Detail'!A329:DO733,115,FALSE)+VLOOKUP(A328,'2023_24 vs 2024_25 Detail'!A329:DO733,116,FALSE)+VLOOKUP(A328,'2023_24 vs 2024_25 Detail'!A329:DO733,117,FALSE)</f>
        <v>66076.40967405992</v>
      </c>
      <c r="J328" s="10">
        <f>VLOOKUP($A328,'2023_24 vs 2024_25 Detail'!$A$9:$DP$409,118,FALSE)</f>
        <v>0</v>
      </c>
      <c r="K328" s="10">
        <f>VLOOKUP($A328,'2023_24 vs 2024_25 Detail'!$A$9:$DP$409,119,FALSE)</f>
        <v>65272.931290955508</v>
      </c>
      <c r="L328" s="11">
        <f t="shared" si="9"/>
        <v>92723.340965015581</v>
      </c>
    </row>
    <row r="329" spans="1:12" x14ac:dyDescent="0.35">
      <c r="A329" s="2" t="s">
        <v>295</v>
      </c>
      <c r="B329" s="2" t="s">
        <v>1414</v>
      </c>
      <c r="C329" s="2" t="s">
        <v>1415</v>
      </c>
      <c r="D329" s="10">
        <f>VLOOKUP(A329,'2023_24 vs 2024_25 Detail'!$A$9:$DP$409,5,FALSE)</f>
        <v>262</v>
      </c>
      <c r="E329" s="10">
        <f>VLOOKUP(A329,MSAG!$A$2:$D$401,4,FALSE)</f>
        <v>44528</v>
      </c>
      <c r="F329" s="10">
        <f>VLOOKUP($A329,'2023_24 vs 2024_25 Detail'!$A$9:$DP$409,43,FALSE)</f>
        <v>1258000.3983326757</v>
      </c>
      <c r="G329" s="10">
        <f t="shared" ref="G329:G392" si="10">F329+E329</f>
        <v>1302528.3983326757</v>
      </c>
      <c r="H329" s="10">
        <f>VLOOKUP($A329,'2023_24 vs 2024_25 Detail'!$A$9:$DP$409,82,FALSE)</f>
        <v>1335008.2702741229</v>
      </c>
      <c r="I329" s="10">
        <f>VLOOKUP(A329,'2023_24 vs 2024_25 Detail'!A330:DO734,84,FALSE)+VLOOKUP(A329,'2023_24 vs 2024_25 Detail'!A330:DO734,85,FALSE)+VLOOKUP(A329,'2023_24 vs 2024_25 Detail'!A330:DO734,86,FALSE)+VLOOKUP(A329,'2023_24 vs 2024_25 Detail'!A330:DO734,87,FALSE)+VLOOKUP(A329,'2023_24 vs 2024_25 Detail'!A330:DO734,88,FALSE)+VLOOKUP(A329,'2023_24 vs 2024_25 Detail'!A330:DO734,89,FALSE)+VLOOKUP(A329,'2023_24 vs 2024_25 Detail'!A330:DO734,90,FALSE)+VLOOKUP(A329,'2023_24 vs 2024_25 Detail'!A330:DO734,91,FALSE)+VLOOKUP(A329,'2023_24 vs 2024_25 Detail'!A330:DO734,92,FALSE)+VLOOKUP(A329,'2023_24 vs 2024_25 Detail'!A330:DO734,93,FALSE)+VLOOKUP(A329,'2023_24 vs 2024_25 Detail'!A330:DO734,94,FALSE)+VLOOKUP(A329,'2023_24 vs 2024_25 Detail'!A330:DO734,95,FALSE)+VLOOKUP(A329,'2023_24 vs 2024_25 Detail'!A330:DO734,96,FALSE)+VLOOKUP(A329,'2023_24 vs 2024_25 Detail'!A330:DO734,97,FALSE)+VLOOKUP(A329,'2023_24 vs 2024_25 Detail'!A330:DO734,98,FALSE)+VLOOKUP(A329,'2023_24 vs 2024_25 Detail'!A330:DO734,99,FALSE)+VLOOKUP(A329,'2023_24 vs 2024_25 Detail'!A330:DO734,100,FALSE)+VLOOKUP(A329,'2023_24 vs 2024_25 Detail'!A330:DO734,101,FALSE)+VLOOKUP(A329,'2023_24 vs 2024_25 Detail'!A330:DO734,102,FALSE)+VLOOKUP(A329,'2023_24 vs 2024_25 Detail'!A330:DO734,103,FALSE)+VLOOKUP(A329,'2023_24 vs 2024_25 Detail'!A330:DO734,104,FALSE)+VLOOKUP(A329,'2023_24 vs 2024_25 Detail'!A330:DO734,105,FALSE)+VLOOKUP(A329,'2023_24 vs 2024_25 Detail'!A330:DO734,106,FALSE)+VLOOKUP(A329,'2023_24 vs 2024_25 Detail'!A330:DO734,107,FALSE)+VLOOKUP(A329,'2023_24 vs 2024_25 Detail'!A330:DO734,108,FALSE)+VLOOKUP(A329,'2023_24 vs 2024_25 Detail'!A330:DO734,109,FALSE)+VLOOKUP(A329,'2023_24 vs 2024_25 Detail'!A330:DO734,110,FALSE)+VLOOKUP(A329,'2023_24 vs 2024_25 Detail'!A330:DO734,111,FALSE)+VLOOKUP(A329,'2023_24 vs 2024_25 Detail'!A330:DO734,112,FALSE)+VLOOKUP(A329,'2023_24 vs 2024_25 Detail'!A330:DO734,113,FALSE)+VLOOKUP(A329,'2023_24 vs 2024_25 Detail'!A330:DO734,114,FALSE)+VLOOKUP(A329,'2023_24 vs 2024_25 Detail'!A330:DO734,115,FALSE)+VLOOKUP(A329,'2023_24 vs 2024_25 Detail'!A330:DO734,116,FALSE)+VLOOKUP(A329,'2023_24 vs 2024_25 Detail'!A330:DO734,117,FALSE)</f>
        <v>74192.724704135559</v>
      </c>
      <c r="J329" s="10">
        <f>VLOOKUP($A329,'2023_24 vs 2024_25 Detail'!$A$9:$DP$409,118,FALSE)</f>
        <v>0</v>
      </c>
      <c r="K329" s="10">
        <f>VLOOKUP($A329,'2023_24 vs 2024_25 Detail'!$A$9:$DP$409,119,FALSE)</f>
        <v>2815.1472373120187</v>
      </c>
      <c r="L329" s="11">
        <f t="shared" ref="L329:L392" si="11">H329-G329</f>
        <v>32479.871941447258</v>
      </c>
    </row>
    <row r="330" spans="1:12" x14ac:dyDescent="0.35">
      <c r="A330" s="2" t="s">
        <v>969</v>
      </c>
      <c r="B330" s="2" t="s">
        <v>970</v>
      </c>
      <c r="C330" s="2" t="s">
        <v>1416</v>
      </c>
      <c r="D330" s="10">
        <f>VLOOKUP(A330,'2023_24 vs 2024_25 Detail'!$A$9:$DP$409,5,FALSE)</f>
        <v>41</v>
      </c>
      <c r="E330" s="10">
        <f>VLOOKUP(A330,MSAG!$A$2:$D$401,4,FALSE)</f>
        <v>11261</v>
      </c>
      <c r="F330" s="10">
        <f>VLOOKUP($A330,'2023_24 vs 2024_25 Detail'!$A$9:$DP$409,43,FALSE)</f>
        <v>343888.71880713518</v>
      </c>
      <c r="G330" s="10">
        <f t="shared" si="10"/>
        <v>355149.71880713518</v>
      </c>
      <c r="H330" s="10">
        <f>VLOOKUP($A330,'2023_24 vs 2024_25 Detail'!$A$9:$DP$409,82,FALSE)</f>
        <v>391257.78816279909</v>
      </c>
      <c r="I330" s="10">
        <f>VLOOKUP(A330,'2023_24 vs 2024_25 Detail'!A331:DO735,84,FALSE)+VLOOKUP(A330,'2023_24 vs 2024_25 Detail'!A331:DO735,85,FALSE)+VLOOKUP(A330,'2023_24 vs 2024_25 Detail'!A331:DO735,86,FALSE)+VLOOKUP(A330,'2023_24 vs 2024_25 Detail'!A331:DO735,87,FALSE)+VLOOKUP(A330,'2023_24 vs 2024_25 Detail'!A331:DO735,88,FALSE)+VLOOKUP(A330,'2023_24 vs 2024_25 Detail'!A331:DO735,89,FALSE)+VLOOKUP(A330,'2023_24 vs 2024_25 Detail'!A331:DO735,90,FALSE)+VLOOKUP(A330,'2023_24 vs 2024_25 Detail'!A331:DO735,91,FALSE)+VLOOKUP(A330,'2023_24 vs 2024_25 Detail'!A331:DO735,92,FALSE)+VLOOKUP(A330,'2023_24 vs 2024_25 Detail'!A331:DO735,93,FALSE)+VLOOKUP(A330,'2023_24 vs 2024_25 Detail'!A331:DO735,94,FALSE)+VLOOKUP(A330,'2023_24 vs 2024_25 Detail'!A331:DO735,95,FALSE)+VLOOKUP(A330,'2023_24 vs 2024_25 Detail'!A331:DO735,96,FALSE)+VLOOKUP(A330,'2023_24 vs 2024_25 Detail'!A331:DO735,97,FALSE)+VLOOKUP(A330,'2023_24 vs 2024_25 Detail'!A331:DO735,98,FALSE)+VLOOKUP(A330,'2023_24 vs 2024_25 Detail'!A331:DO735,99,FALSE)+VLOOKUP(A330,'2023_24 vs 2024_25 Detail'!A331:DO735,100,FALSE)+VLOOKUP(A330,'2023_24 vs 2024_25 Detail'!A331:DO735,101,FALSE)+VLOOKUP(A330,'2023_24 vs 2024_25 Detail'!A331:DO735,102,FALSE)+VLOOKUP(A330,'2023_24 vs 2024_25 Detail'!A331:DO735,103,FALSE)+VLOOKUP(A330,'2023_24 vs 2024_25 Detail'!A331:DO735,104,FALSE)+VLOOKUP(A330,'2023_24 vs 2024_25 Detail'!A331:DO735,105,FALSE)+VLOOKUP(A330,'2023_24 vs 2024_25 Detail'!A331:DO735,106,FALSE)+VLOOKUP(A330,'2023_24 vs 2024_25 Detail'!A331:DO735,107,FALSE)+VLOOKUP(A330,'2023_24 vs 2024_25 Detail'!A331:DO735,108,FALSE)+VLOOKUP(A330,'2023_24 vs 2024_25 Detail'!A331:DO735,109,FALSE)+VLOOKUP(A330,'2023_24 vs 2024_25 Detail'!A331:DO735,110,FALSE)+VLOOKUP(A330,'2023_24 vs 2024_25 Detail'!A331:DO735,111,FALSE)+VLOOKUP(A330,'2023_24 vs 2024_25 Detail'!A331:DO735,112,FALSE)+VLOOKUP(A330,'2023_24 vs 2024_25 Detail'!A331:DO735,113,FALSE)+VLOOKUP(A330,'2023_24 vs 2024_25 Detail'!A331:DO735,114,FALSE)+VLOOKUP(A330,'2023_24 vs 2024_25 Detail'!A331:DO735,115,FALSE)+VLOOKUP(A330,'2023_24 vs 2024_25 Detail'!A331:DO735,116,FALSE)+VLOOKUP(A330,'2023_24 vs 2024_25 Detail'!A331:DO735,117,FALSE)</f>
        <v>18579.178627663932</v>
      </c>
      <c r="J330" s="10">
        <f>VLOOKUP($A330,'2023_24 vs 2024_25 Detail'!$A$9:$DP$409,118,FALSE)</f>
        <v>0</v>
      </c>
      <c r="K330" s="10">
        <f>VLOOKUP($A330,'2023_24 vs 2024_25 Detail'!$A$9:$DP$409,119,FALSE)</f>
        <v>28789.890727999977</v>
      </c>
      <c r="L330" s="11">
        <f t="shared" si="11"/>
        <v>36108.069355663902</v>
      </c>
    </row>
    <row r="331" spans="1:12" x14ac:dyDescent="0.35">
      <c r="A331" s="2" t="s">
        <v>772</v>
      </c>
      <c r="B331" s="2" t="s">
        <v>972</v>
      </c>
      <c r="C331" s="2" t="s">
        <v>1417</v>
      </c>
      <c r="D331" s="10">
        <f>VLOOKUP(A331,'2023_24 vs 2024_25 Detail'!$A$9:$DP$409,5,FALSE)</f>
        <v>92</v>
      </c>
      <c r="E331" s="10">
        <f>VLOOKUP(A331,MSAG!$A$2:$D$401,4,FALSE)</f>
        <v>17850</v>
      </c>
      <c r="F331" s="10">
        <f>VLOOKUP($A331,'2023_24 vs 2024_25 Detail'!$A$9:$DP$409,43,FALSE)</f>
        <v>502215.89095394162</v>
      </c>
      <c r="G331" s="10">
        <f t="shared" si="10"/>
        <v>520065.89095394162</v>
      </c>
      <c r="H331" s="10">
        <f>VLOOKUP($A331,'2023_24 vs 2024_25 Detail'!$A$9:$DP$409,82,FALSE)</f>
        <v>575981.81666094554</v>
      </c>
      <c r="I331" s="10">
        <f>VLOOKUP(A331,'2023_24 vs 2024_25 Detail'!A332:DO736,84,FALSE)+VLOOKUP(A331,'2023_24 vs 2024_25 Detail'!A332:DO736,85,FALSE)+VLOOKUP(A331,'2023_24 vs 2024_25 Detail'!A332:DO736,86,FALSE)+VLOOKUP(A331,'2023_24 vs 2024_25 Detail'!A332:DO736,87,FALSE)+VLOOKUP(A331,'2023_24 vs 2024_25 Detail'!A332:DO736,88,FALSE)+VLOOKUP(A331,'2023_24 vs 2024_25 Detail'!A332:DO736,89,FALSE)+VLOOKUP(A331,'2023_24 vs 2024_25 Detail'!A332:DO736,90,FALSE)+VLOOKUP(A331,'2023_24 vs 2024_25 Detail'!A332:DO736,91,FALSE)+VLOOKUP(A331,'2023_24 vs 2024_25 Detail'!A332:DO736,92,FALSE)+VLOOKUP(A331,'2023_24 vs 2024_25 Detail'!A332:DO736,93,FALSE)+VLOOKUP(A331,'2023_24 vs 2024_25 Detail'!A332:DO736,94,FALSE)+VLOOKUP(A331,'2023_24 vs 2024_25 Detail'!A332:DO736,95,FALSE)+VLOOKUP(A331,'2023_24 vs 2024_25 Detail'!A332:DO736,96,FALSE)+VLOOKUP(A331,'2023_24 vs 2024_25 Detail'!A332:DO736,97,FALSE)+VLOOKUP(A331,'2023_24 vs 2024_25 Detail'!A332:DO736,98,FALSE)+VLOOKUP(A331,'2023_24 vs 2024_25 Detail'!A332:DO736,99,FALSE)+VLOOKUP(A331,'2023_24 vs 2024_25 Detail'!A332:DO736,100,FALSE)+VLOOKUP(A331,'2023_24 vs 2024_25 Detail'!A332:DO736,101,FALSE)+VLOOKUP(A331,'2023_24 vs 2024_25 Detail'!A332:DO736,102,FALSE)+VLOOKUP(A331,'2023_24 vs 2024_25 Detail'!A332:DO736,103,FALSE)+VLOOKUP(A331,'2023_24 vs 2024_25 Detail'!A332:DO736,104,FALSE)+VLOOKUP(A331,'2023_24 vs 2024_25 Detail'!A332:DO736,105,FALSE)+VLOOKUP(A331,'2023_24 vs 2024_25 Detail'!A332:DO736,106,FALSE)+VLOOKUP(A331,'2023_24 vs 2024_25 Detail'!A332:DO736,107,FALSE)+VLOOKUP(A331,'2023_24 vs 2024_25 Detail'!A332:DO736,108,FALSE)+VLOOKUP(A331,'2023_24 vs 2024_25 Detail'!A332:DO736,109,FALSE)+VLOOKUP(A331,'2023_24 vs 2024_25 Detail'!A332:DO736,110,FALSE)+VLOOKUP(A331,'2023_24 vs 2024_25 Detail'!A332:DO736,111,FALSE)+VLOOKUP(A331,'2023_24 vs 2024_25 Detail'!A332:DO736,112,FALSE)+VLOOKUP(A331,'2023_24 vs 2024_25 Detail'!A332:DO736,113,FALSE)+VLOOKUP(A331,'2023_24 vs 2024_25 Detail'!A332:DO736,114,FALSE)+VLOOKUP(A331,'2023_24 vs 2024_25 Detail'!A332:DO736,115,FALSE)+VLOOKUP(A331,'2023_24 vs 2024_25 Detail'!A332:DO736,116,FALSE)+VLOOKUP(A331,'2023_24 vs 2024_25 Detail'!A332:DO736,117,FALSE)</f>
        <v>29697.576251597064</v>
      </c>
      <c r="J331" s="10">
        <f>VLOOKUP($A331,'2023_24 vs 2024_25 Detail'!$A$9:$DP$409,118,FALSE)</f>
        <v>0</v>
      </c>
      <c r="K331" s="10">
        <f>VLOOKUP($A331,'2023_24 vs 2024_25 Detail'!$A$9:$DP$409,119,FALSE)</f>
        <v>44068.349455406904</v>
      </c>
      <c r="L331" s="11">
        <f t="shared" si="11"/>
        <v>55915.925707003917</v>
      </c>
    </row>
    <row r="332" spans="1:12" x14ac:dyDescent="0.35">
      <c r="A332" s="2" t="s">
        <v>417</v>
      </c>
      <c r="B332" s="2" t="s">
        <v>1480</v>
      </c>
      <c r="C332" s="2" t="s">
        <v>1418</v>
      </c>
      <c r="D332" s="10">
        <f>VLOOKUP(A332,'2023_24 vs 2024_25 Detail'!$A$9:$DP$409,5,FALSE)</f>
        <v>196</v>
      </c>
      <c r="E332" s="10">
        <f>VLOOKUP(A332,MSAG!$A$2:$D$401,4,FALSE)</f>
        <v>32826</v>
      </c>
      <c r="F332" s="10">
        <f>VLOOKUP($A332,'2023_24 vs 2024_25 Detail'!$A$9:$DP$409,43,FALSE)</f>
        <v>923707.46245041699</v>
      </c>
      <c r="G332" s="10">
        <f t="shared" si="10"/>
        <v>956533.46245041699</v>
      </c>
      <c r="H332" s="10">
        <f>VLOOKUP($A332,'2023_24 vs 2024_25 Detail'!$A$9:$DP$409,82,FALSE)</f>
        <v>978403.66473090637</v>
      </c>
      <c r="I332" s="10">
        <f>VLOOKUP(A332,'2023_24 vs 2024_25 Detail'!A333:DO737,84,FALSE)+VLOOKUP(A332,'2023_24 vs 2024_25 Detail'!A333:DO737,85,FALSE)+VLOOKUP(A332,'2023_24 vs 2024_25 Detail'!A333:DO737,86,FALSE)+VLOOKUP(A332,'2023_24 vs 2024_25 Detail'!A333:DO737,87,FALSE)+VLOOKUP(A332,'2023_24 vs 2024_25 Detail'!A333:DO737,88,FALSE)+VLOOKUP(A332,'2023_24 vs 2024_25 Detail'!A333:DO737,89,FALSE)+VLOOKUP(A332,'2023_24 vs 2024_25 Detail'!A333:DO737,90,FALSE)+VLOOKUP(A332,'2023_24 vs 2024_25 Detail'!A333:DO737,91,FALSE)+VLOOKUP(A332,'2023_24 vs 2024_25 Detail'!A333:DO737,92,FALSE)+VLOOKUP(A332,'2023_24 vs 2024_25 Detail'!A333:DO737,93,FALSE)+VLOOKUP(A332,'2023_24 vs 2024_25 Detail'!A333:DO737,94,FALSE)+VLOOKUP(A332,'2023_24 vs 2024_25 Detail'!A333:DO737,95,FALSE)+VLOOKUP(A332,'2023_24 vs 2024_25 Detail'!A333:DO737,96,FALSE)+VLOOKUP(A332,'2023_24 vs 2024_25 Detail'!A333:DO737,97,FALSE)+VLOOKUP(A332,'2023_24 vs 2024_25 Detail'!A333:DO737,98,FALSE)+VLOOKUP(A332,'2023_24 vs 2024_25 Detail'!A333:DO737,99,FALSE)+VLOOKUP(A332,'2023_24 vs 2024_25 Detail'!A333:DO737,100,FALSE)+VLOOKUP(A332,'2023_24 vs 2024_25 Detail'!A333:DO737,101,FALSE)+VLOOKUP(A332,'2023_24 vs 2024_25 Detail'!A333:DO737,102,FALSE)+VLOOKUP(A332,'2023_24 vs 2024_25 Detail'!A333:DO737,103,FALSE)+VLOOKUP(A332,'2023_24 vs 2024_25 Detail'!A333:DO737,104,FALSE)+VLOOKUP(A332,'2023_24 vs 2024_25 Detail'!A333:DO737,105,FALSE)+VLOOKUP(A332,'2023_24 vs 2024_25 Detail'!A333:DO737,106,FALSE)+VLOOKUP(A332,'2023_24 vs 2024_25 Detail'!A333:DO737,107,FALSE)+VLOOKUP(A332,'2023_24 vs 2024_25 Detail'!A333:DO737,108,FALSE)+VLOOKUP(A332,'2023_24 vs 2024_25 Detail'!A333:DO737,109,FALSE)+VLOOKUP(A332,'2023_24 vs 2024_25 Detail'!A333:DO737,110,FALSE)+VLOOKUP(A332,'2023_24 vs 2024_25 Detail'!A333:DO737,111,FALSE)+VLOOKUP(A332,'2023_24 vs 2024_25 Detail'!A333:DO737,112,FALSE)+VLOOKUP(A332,'2023_24 vs 2024_25 Detail'!A333:DO737,113,FALSE)+VLOOKUP(A332,'2023_24 vs 2024_25 Detail'!A333:DO737,114,FALSE)+VLOOKUP(A332,'2023_24 vs 2024_25 Detail'!A333:DO737,115,FALSE)+VLOOKUP(A332,'2023_24 vs 2024_25 Detail'!A333:DO737,116,FALSE)+VLOOKUP(A332,'2023_24 vs 2024_25 Detail'!A333:DO737,117,FALSE)</f>
        <v>54696.20228048935</v>
      </c>
      <c r="J332" s="10">
        <f>VLOOKUP($A332,'2023_24 vs 2024_25 Detail'!$A$9:$DP$409,118,FALSE)</f>
        <v>0</v>
      </c>
      <c r="K332" s="10">
        <f>VLOOKUP($A332,'2023_24 vs 2024_25 Detail'!$A$9:$DP$409,119,FALSE)</f>
        <v>0</v>
      </c>
      <c r="L332" s="11">
        <f t="shared" si="11"/>
        <v>21870.202280489379</v>
      </c>
    </row>
    <row r="333" spans="1:12" x14ac:dyDescent="0.35">
      <c r="A333" s="2" t="s">
        <v>459</v>
      </c>
      <c r="B333" s="2" t="s">
        <v>975</v>
      </c>
      <c r="C333" s="2" t="s">
        <v>976</v>
      </c>
      <c r="D333" s="10">
        <f>VLOOKUP(A333,'2023_24 vs 2024_25 Detail'!$A$9:$DP$409,5,FALSE)</f>
        <v>149</v>
      </c>
      <c r="E333" s="10">
        <f>VLOOKUP(A333,MSAG!$A$2:$D$401,4,FALSE)</f>
        <v>26193</v>
      </c>
      <c r="F333" s="10">
        <f>VLOOKUP($A333,'2023_24 vs 2024_25 Detail'!$A$9:$DP$409,43,FALSE)</f>
        <v>764275.68659470312</v>
      </c>
      <c r="G333" s="10">
        <f t="shared" si="10"/>
        <v>790468.68659470312</v>
      </c>
      <c r="H333" s="10">
        <f>VLOOKUP($A333,'2023_24 vs 2024_25 Detail'!$A$9:$DP$409,82,FALSE)</f>
        <v>814746.3775052703</v>
      </c>
      <c r="I333" s="10">
        <f>VLOOKUP(A333,'2023_24 vs 2024_25 Detail'!A334:DO738,84,FALSE)+VLOOKUP(A333,'2023_24 vs 2024_25 Detail'!A334:DO738,85,FALSE)+VLOOKUP(A333,'2023_24 vs 2024_25 Detail'!A334:DO738,86,FALSE)+VLOOKUP(A333,'2023_24 vs 2024_25 Detail'!A334:DO738,87,FALSE)+VLOOKUP(A333,'2023_24 vs 2024_25 Detail'!A334:DO738,88,FALSE)+VLOOKUP(A333,'2023_24 vs 2024_25 Detail'!A334:DO738,89,FALSE)+VLOOKUP(A333,'2023_24 vs 2024_25 Detail'!A334:DO738,90,FALSE)+VLOOKUP(A333,'2023_24 vs 2024_25 Detail'!A334:DO738,91,FALSE)+VLOOKUP(A333,'2023_24 vs 2024_25 Detail'!A334:DO738,92,FALSE)+VLOOKUP(A333,'2023_24 vs 2024_25 Detail'!A334:DO738,93,FALSE)+VLOOKUP(A333,'2023_24 vs 2024_25 Detail'!A334:DO738,94,FALSE)+VLOOKUP(A333,'2023_24 vs 2024_25 Detail'!A334:DO738,95,FALSE)+VLOOKUP(A333,'2023_24 vs 2024_25 Detail'!A334:DO738,96,FALSE)+VLOOKUP(A333,'2023_24 vs 2024_25 Detail'!A334:DO738,97,FALSE)+VLOOKUP(A333,'2023_24 vs 2024_25 Detail'!A334:DO738,98,FALSE)+VLOOKUP(A333,'2023_24 vs 2024_25 Detail'!A334:DO738,99,FALSE)+VLOOKUP(A333,'2023_24 vs 2024_25 Detail'!A334:DO738,100,FALSE)+VLOOKUP(A333,'2023_24 vs 2024_25 Detail'!A334:DO738,101,FALSE)+VLOOKUP(A333,'2023_24 vs 2024_25 Detail'!A334:DO738,102,FALSE)+VLOOKUP(A333,'2023_24 vs 2024_25 Detail'!A334:DO738,103,FALSE)+VLOOKUP(A333,'2023_24 vs 2024_25 Detail'!A334:DO738,104,FALSE)+VLOOKUP(A333,'2023_24 vs 2024_25 Detail'!A334:DO738,105,FALSE)+VLOOKUP(A333,'2023_24 vs 2024_25 Detail'!A334:DO738,106,FALSE)+VLOOKUP(A333,'2023_24 vs 2024_25 Detail'!A334:DO738,107,FALSE)+VLOOKUP(A333,'2023_24 vs 2024_25 Detail'!A334:DO738,108,FALSE)+VLOOKUP(A333,'2023_24 vs 2024_25 Detail'!A334:DO738,109,FALSE)+VLOOKUP(A333,'2023_24 vs 2024_25 Detail'!A334:DO738,110,FALSE)+VLOOKUP(A333,'2023_24 vs 2024_25 Detail'!A334:DO738,111,FALSE)+VLOOKUP(A333,'2023_24 vs 2024_25 Detail'!A334:DO738,112,FALSE)+VLOOKUP(A333,'2023_24 vs 2024_25 Detail'!A334:DO738,113,FALSE)+VLOOKUP(A333,'2023_24 vs 2024_25 Detail'!A334:DO738,114,FALSE)+VLOOKUP(A333,'2023_24 vs 2024_25 Detail'!A334:DO738,115,FALSE)+VLOOKUP(A333,'2023_24 vs 2024_25 Detail'!A334:DO738,116,FALSE)+VLOOKUP(A333,'2023_24 vs 2024_25 Detail'!A334:DO738,117,FALSE)</f>
        <v>44084.552322391122</v>
      </c>
      <c r="J333" s="10">
        <f>VLOOKUP($A333,'2023_24 vs 2024_25 Detail'!$A$9:$DP$409,118,FALSE)</f>
        <v>0</v>
      </c>
      <c r="K333" s="10">
        <f>VLOOKUP($A333,'2023_24 vs 2024_25 Detail'!$A$9:$DP$409,119,FALSE)</f>
        <v>6386.1385881759661</v>
      </c>
      <c r="L333" s="11">
        <f t="shared" si="11"/>
        <v>24277.69091056718</v>
      </c>
    </row>
    <row r="334" spans="1:12" x14ac:dyDescent="0.35">
      <c r="A334" s="2" t="s">
        <v>836</v>
      </c>
      <c r="B334" s="2" t="s">
        <v>980</v>
      </c>
      <c r="C334" s="2" t="s">
        <v>1419</v>
      </c>
      <c r="D334" s="10">
        <f>VLOOKUP(A334,'2023_24 vs 2024_25 Detail'!$A$9:$DP$409,5,FALSE)</f>
        <v>209</v>
      </c>
      <c r="E334" s="10">
        <f>VLOOKUP(A334,MSAG!$A$2:$D$401,4,FALSE)</f>
        <v>33957</v>
      </c>
      <c r="F334" s="10">
        <f>VLOOKUP($A334,'2023_24 vs 2024_25 Detail'!$A$9:$DP$409,43,FALSE)</f>
        <v>966657.67060451023</v>
      </c>
      <c r="G334" s="10">
        <f t="shared" si="10"/>
        <v>1000614.6706045102</v>
      </c>
      <c r="H334" s="10">
        <f>VLOOKUP($A334,'2023_24 vs 2024_25 Detail'!$A$9:$DP$409,82,FALSE)</f>
        <v>1054094.1030329864</v>
      </c>
      <c r="I334" s="10">
        <f>VLOOKUP(A334,'2023_24 vs 2024_25 Detail'!A335:DO739,84,FALSE)+VLOOKUP(A334,'2023_24 vs 2024_25 Detail'!A335:DO739,85,FALSE)+VLOOKUP(A334,'2023_24 vs 2024_25 Detail'!A335:DO739,86,FALSE)+VLOOKUP(A334,'2023_24 vs 2024_25 Detail'!A335:DO739,87,FALSE)+VLOOKUP(A334,'2023_24 vs 2024_25 Detail'!A335:DO739,88,FALSE)+VLOOKUP(A334,'2023_24 vs 2024_25 Detail'!A335:DO739,89,FALSE)+VLOOKUP(A334,'2023_24 vs 2024_25 Detail'!A335:DO739,90,FALSE)+VLOOKUP(A334,'2023_24 vs 2024_25 Detail'!A335:DO739,91,FALSE)+VLOOKUP(A334,'2023_24 vs 2024_25 Detail'!A335:DO739,92,FALSE)+VLOOKUP(A334,'2023_24 vs 2024_25 Detail'!A335:DO739,93,FALSE)+VLOOKUP(A334,'2023_24 vs 2024_25 Detail'!A335:DO739,94,FALSE)+VLOOKUP(A334,'2023_24 vs 2024_25 Detail'!A335:DO739,95,FALSE)+VLOOKUP(A334,'2023_24 vs 2024_25 Detail'!A335:DO739,96,FALSE)+VLOOKUP(A334,'2023_24 vs 2024_25 Detail'!A335:DO739,97,FALSE)+VLOOKUP(A334,'2023_24 vs 2024_25 Detail'!A335:DO739,98,FALSE)+VLOOKUP(A334,'2023_24 vs 2024_25 Detail'!A335:DO739,99,FALSE)+VLOOKUP(A334,'2023_24 vs 2024_25 Detail'!A335:DO739,100,FALSE)+VLOOKUP(A334,'2023_24 vs 2024_25 Detail'!A335:DO739,101,FALSE)+VLOOKUP(A334,'2023_24 vs 2024_25 Detail'!A335:DO739,102,FALSE)+VLOOKUP(A334,'2023_24 vs 2024_25 Detail'!A335:DO739,103,FALSE)+VLOOKUP(A334,'2023_24 vs 2024_25 Detail'!A335:DO739,104,FALSE)+VLOOKUP(A334,'2023_24 vs 2024_25 Detail'!A335:DO739,105,FALSE)+VLOOKUP(A334,'2023_24 vs 2024_25 Detail'!A335:DO739,106,FALSE)+VLOOKUP(A334,'2023_24 vs 2024_25 Detail'!A335:DO739,107,FALSE)+VLOOKUP(A334,'2023_24 vs 2024_25 Detail'!A335:DO739,108,FALSE)+VLOOKUP(A334,'2023_24 vs 2024_25 Detail'!A335:DO739,109,FALSE)+VLOOKUP(A334,'2023_24 vs 2024_25 Detail'!A335:DO739,110,FALSE)+VLOOKUP(A334,'2023_24 vs 2024_25 Detail'!A335:DO739,111,FALSE)+VLOOKUP(A334,'2023_24 vs 2024_25 Detail'!A335:DO739,112,FALSE)+VLOOKUP(A334,'2023_24 vs 2024_25 Detail'!A335:DO739,113,FALSE)+VLOOKUP(A334,'2023_24 vs 2024_25 Detail'!A335:DO739,114,FALSE)+VLOOKUP(A334,'2023_24 vs 2024_25 Detail'!A335:DO739,115,FALSE)+VLOOKUP(A334,'2023_24 vs 2024_25 Detail'!A335:DO739,116,FALSE)+VLOOKUP(A334,'2023_24 vs 2024_25 Detail'!A335:DO739,117,FALSE)</f>
        <v>57742.533996523285</v>
      </c>
      <c r="J334" s="10">
        <f>VLOOKUP($A334,'2023_24 vs 2024_25 Detail'!$A$9:$DP$409,118,FALSE)</f>
        <v>0</v>
      </c>
      <c r="K334" s="10">
        <f>VLOOKUP($A334,'2023_24 vs 2024_25 Detail'!$A$9:$DP$409,119,FALSE)</f>
        <v>29693.898431952668</v>
      </c>
      <c r="L334" s="11">
        <f t="shared" si="11"/>
        <v>53479.432428476168</v>
      </c>
    </row>
    <row r="335" spans="1:12" x14ac:dyDescent="0.35">
      <c r="A335" s="2" t="s">
        <v>907</v>
      </c>
      <c r="B335" s="2" t="s">
        <v>982</v>
      </c>
      <c r="C335" s="2" t="s">
        <v>983</v>
      </c>
      <c r="D335" s="10">
        <f>VLOOKUP(A335,'2023_24 vs 2024_25 Detail'!$A$9:$DP$409,5,FALSE)</f>
        <v>214</v>
      </c>
      <c r="E335" s="10">
        <f>VLOOKUP(A335,MSAG!$A$2:$D$401,4,FALSE)</f>
        <v>33408</v>
      </c>
      <c r="F335" s="10">
        <f>VLOOKUP($A335,'2023_24 vs 2024_25 Detail'!$A$9:$DP$409,43,FALSE)</f>
        <v>960867.5</v>
      </c>
      <c r="G335" s="10">
        <f t="shared" si="10"/>
        <v>994275.5</v>
      </c>
      <c r="H335" s="10">
        <f>VLOOKUP($A335,'2023_24 vs 2024_25 Detail'!$A$9:$DP$409,82,FALSE)</f>
        <v>1010818.8653128026</v>
      </c>
      <c r="I335" s="10">
        <f>VLOOKUP(A335,'2023_24 vs 2024_25 Detail'!A336:DO740,84,FALSE)+VLOOKUP(A335,'2023_24 vs 2024_25 Detail'!A336:DO740,85,FALSE)+VLOOKUP(A335,'2023_24 vs 2024_25 Detail'!A336:DO740,86,FALSE)+VLOOKUP(A335,'2023_24 vs 2024_25 Detail'!A336:DO740,87,FALSE)+VLOOKUP(A335,'2023_24 vs 2024_25 Detail'!A336:DO740,88,FALSE)+VLOOKUP(A335,'2023_24 vs 2024_25 Detail'!A336:DO740,89,FALSE)+VLOOKUP(A335,'2023_24 vs 2024_25 Detail'!A336:DO740,90,FALSE)+VLOOKUP(A335,'2023_24 vs 2024_25 Detail'!A336:DO740,91,FALSE)+VLOOKUP(A335,'2023_24 vs 2024_25 Detail'!A336:DO740,92,FALSE)+VLOOKUP(A335,'2023_24 vs 2024_25 Detail'!A336:DO740,93,FALSE)+VLOOKUP(A335,'2023_24 vs 2024_25 Detail'!A336:DO740,94,FALSE)+VLOOKUP(A335,'2023_24 vs 2024_25 Detail'!A336:DO740,95,FALSE)+VLOOKUP(A335,'2023_24 vs 2024_25 Detail'!A336:DO740,96,FALSE)+VLOOKUP(A335,'2023_24 vs 2024_25 Detail'!A336:DO740,97,FALSE)+VLOOKUP(A335,'2023_24 vs 2024_25 Detail'!A336:DO740,98,FALSE)+VLOOKUP(A335,'2023_24 vs 2024_25 Detail'!A336:DO740,99,FALSE)+VLOOKUP(A335,'2023_24 vs 2024_25 Detail'!A336:DO740,100,FALSE)+VLOOKUP(A335,'2023_24 vs 2024_25 Detail'!A336:DO740,101,FALSE)+VLOOKUP(A335,'2023_24 vs 2024_25 Detail'!A336:DO740,102,FALSE)+VLOOKUP(A335,'2023_24 vs 2024_25 Detail'!A336:DO740,103,FALSE)+VLOOKUP(A335,'2023_24 vs 2024_25 Detail'!A336:DO740,104,FALSE)+VLOOKUP(A335,'2023_24 vs 2024_25 Detail'!A336:DO740,105,FALSE)+VLOOKUP(A335,'2023_24 vs 2024_25 Detail'!A336:DO740,106,FALSE)+VLOOKUP(A335,'2023_24 vs 2024_25 Detail'!A336:DO740,107,FALSE)+VLOOKUP(A335,'2023_24 vs 2024_25 Detail'!A336:DO740,108,FALSE)+VLOOKUP(A335,'2023_24 vs 2024_25 Detail'!A336:DO740,109,FALSE)+VLOOKUP(A335,'2023_24 vs 2024_25 Detail'!A336:DO740,110,FALSE)+VLOOKUP(A335,'2023_24 vs 2024_25 Detail'!A336:DO740,111,FALSE)+VLOOKUP(A335,'2023_24 vs 2024_25 Detail'!A336:DO740,112,FALSE)+VLOOKUP(A335,'2023_24 vs 2024_25 Detail'!A336:DO740,113,FALSE)+VLOOKUP(A335,'2023_24 vs 2024_25 Detail'!A336:DO740,114,FALSE)+VLOOKUP(A335,'2023_24 vs 2024_25 Detail'!A336:DO740,115,FALSE)+VLOOKUP(A335,'2023_24 vs 2024_25 Detail'!A336:DO740,116,FALSE)+VLOOKUP(A335,'2023_24 vs 2024_25 Detail'!A336:DO740,117,FALSE)</f>
        <v>56491.671198155702</v>
      </c>
      <c r="J335" s="10">
        <f>VLOOKUP($A335,'2023_24 vs 2024_25 Detail'!$A$9:$DP$409,118,FALSE)</f>
        <v>-6540.3058853530092</v>
      </c>
      <c r="K335" s="10">
        <f>VLOOKUP($A335,'2023_24 vs 2024_25 Detail'!$A$9:$DP$409,119,FALSE)</f>
        <v>0</v>
      </c>
      <c r="L335" s="11">
        <f t="shared" si="11"/>
        <v>16543.365312802605</v>
      </c>
    </row>
    <row r="336" spans="1:12" x14ac:dyDescent="0.35">
      <c r="A336" s="2" t="s">
        <v>1171</v>
      </c>
      <c r="B336" s="2" t="s">
        <v>1171</v>
      </c>
      <c r="C336" s="2" t="s">
        <v>1172</v>
      </c>
      <c r="D336" s="10">
        <f>VLOOKUP(A336,'2023_24 vs 2024_25 Detail'!$A$9:$DP$409,5,FALSE)</f>
        <v>403</v>
      </c>
      <c r="E336" s="10">
        <f>VLOOKUP(A336,MSAG!$A$2:$D$401,4,FALSE)</f>
        <v>61307</v>
      </c>
      <c r="F336" s="10">
        <f>VLOOKUP($A336,'2023_24 vs 2024_25 Detail'!$A$9:$DP$409,43,FALSE)</f>
        <v>1859757.5104008592</v>
      </c>
      <c r="G336" s="10">
        <f t="shared" si="10"/>
        <v>1921064.5104008592</v>
      </c>
      <c r="H336" s="10">
        <f>VLOOKUP($A336,'2023_24 vs 2024_25 Detail'!$A$9:$DP$409,82,FALSE)</f>
        <v>1965346.6414761893</v>
      </c>
      <c r="I336" s="10">
        <f>VLOOKUP(A336,'2023_24 vs 2024_25 Detail'!A337:DO741,84,FALSE)+VLOOKUP(A336,'2023_24 vs 2024_25 Detail'!A337:DO741,85,FALSE)+VLOOKUP(A336,'2023_24 vs 2024_25 Detail'!A337:DO741,86,FALSE)+VLOOKUP(A336,'2023_24 vs 2024_25 Detail'!A337:DO741,87,FALSE)+VLOOKUP(A336,'2023_24 vs 2024_25 Detail'!A337:DO741,88,FALSE)+VLOOKUP(A336,'2023_24 vs 2024_25 Detail'!A337:DO741,89,FALSE)+VLOOKUP(A336,'2023_24 vs 2024_25 Detail'!A337:DO741,90,FALSE)+VLOOKUP(A336,'2023_24 vs 2024_25 Detail'!A337:DO741,91,FALSE)+VLOOKUP(A336,'2023_24 vs 2024_25 Detail'!A337:DO741,92,FALSE)+VLOOKUP(A336,'2023_24 vs 2024_25 Detail'!A337:DO741,93,FALSE)+VLOOKUP(A336,'2023_24 vs 2024_25 Detail'!A337:DO741,94,FALSE)+VLOOKUP(A336,'2023_24 vs 2024_25 Detail'!A337:DO741,95,FALSE)+VLOOKUP(A336,'2023_24 vs 2024_25 Detail'!A337:DO741,96,FALSE)+VLOOKUP(A336,'2023_24 vs 2024_25 Detail'!A337:DO741,97,FALSE)+VLOOKUP(A336,'2023_24 vs 2024_25 Detail'!A337:DO741,98,FALSE)+VLOOKUP(A336,'2023_24 vs 2024_25 Detail'!A337:DO741,99,FALSE)+VLOOKUP(A336,'2023_24 vs 2024_25 Detail'!A337:DO741,100,FALSE)+VLOOKUP(A336,'2023_24 vs 2024_25 Detail'!A337:DO741,101,FALSE)+VLOOKUP(A336,'2023_24 vs 2024_25 Detail'!A337:DO741,102,FALSE)+VLOOKUP(A336,'2023_24 vs 2024_25 Detail'!A337:DO741,103,FALSE)+VLOOKUP(A336,'2023_24 vs 2024_25 Detail'!A337:DO741,104,FALSE)+VLOOKUP(A336,'2023_24 vs 2024_25 Detail'!A337:DO741,105,FALSE)+VLOOKUP(A336,'2023_24 vs 2024_25 Detail'!A337:DO741,106,FALSE)+VLOOKUP(A336,'2023_24 vs 2024_25 Detail'!A337:DO741,107,FALSE)+VLOOKUP(A336,'2023_24 vs 2024_25 Detail'!A337:DO741,108,FALSE)+VLOOKUP(A336,'2023_24 vs 2024_25 Detail'!A337:DO741,109,FALSE)+VLOOKUP(A336,'2023_24 vs 2024_25 Detail'!A337:DO741,110,FALSE)+VLOOKUP(A336,'2023_24 vs 2024_25 Detail'!A337:DO741,111,FALSE)+VLOOKUP(A336,'2023_24 vs 2024_25 Detail'!A337:DO741,112,FALSE)+VLOOKUP(A336,'2023_24 vs 2024_25 Detail'!A337:DO741,113,FALSE)+VLOOKUP(A336,'2023_24 vs 2024_25 Detail'!A337:DO741,114,FALSE)+VLOOKUP(A336,'2023_24 vs 2024_25 Detail'!A337:DO741,115,FALSE)+VLOOKUP(A336,'2023_24 vs 2024_25 Detail'!A337:DO741,116,FALSE)+VLOOKUP(A336,'2023_24 vs 2024_25 Detail'!A337:DO741,117,FALSE)</f>
        <v>105589.13107533052</v>
      </c>
      <c r="J336" s="10">
        <f>VLOOKUP($A336,'2023_24 vs 2024_25 Detail'!$A$9:$DP$409,118,FALSE)</f>
        <v>0</v>
      </c>
      <c r="K336" s="10">
        <f>VLOOKUP($A336,'2023_24 vs 2024_25 Detail'!$A$9:$DP$409,119,FALSE)</f>
        <v>0</v>
      </c>
      <c r="L336" s="11">
        <f t="shared" si="11"/>
        <v>44282.131075330079</v>
      </c>
    </row>
    <row r="337" spans="1:12" x14ac:dyDescent="0.35">
      <c r="A337" s="2" t="s">
        <v>746</v>
      </c>
      <c r="B337" s="2" t="s">
        <v>984</v>
      </c>
      <c r="C337" s="2" t="s">
        <v>1464</v>
      </c>
      <c r="D337" s="10">
        <f>VLOOKUP(A337,'2023_24 vs 2024_25 Detail'!$A$9:$DP$409,5,FALSE)</f>
        <v>205</v>
      </c>
      <c r="E337" s="10">
        <f>VLOOKUP(A337,MSAG!$A$2:$D$401,4,FALSE)</f>
        <v>30777</v>
      </c>
      <c r="F337" s="10">
        <f>VLOOKUP($A337,'2023_24 vs 2024_25 Detail'!$A$9:$DP$409,43,FALSE)</f>
        <v>914533.81180555571</v>
      </c>
      <c r="G337" s="10">
        <f t="shared" si="10"/>
        <v>945310.81180555571</v>
      </c>
      <c r="H337" s="10">
        <f>VLOOKUP($A337,'2023_24 vs 2024_25 Detail'!$A$9:$DP$409,82,FALSE)</f>
        <v>967147.56953337591</v>
      </c>
      <c r="I337" s="10">
        <f>VLOOKUP(A337,'2023_24 vs 2024_25 Detail'!A338:DO742,84,FALSE)+VLOOKUP(A337,'2023_24 vs 2024_25 Detail'!A338:DO742,85,FALSE)+VLOOKUP(A337,'2023_24 vs 2024_25 Detail'!A338:DO742,86,FALSE)+VLOOKUP(A337,'2023_24 vs 2024_25 Detail'!A338:DO742,87,FALSE)+VLOOKUP(A337,'2023_24 vs 2024_25 Detail'!A338:DO742,88,FALSE)+VLOOKUP(A337,'2023_24 vs 2024_25 Detail'!A338:DO742,89,FALSE)+VLOOKUP(A337,'2023_24 vs 2024_25 Detail'!A338:DO742,90,FALSE)+VLOOKUP(A337,'2023_24 vs 2024_25 Detail'!A338:DO742,91,FALSE)+VLOOKUP(A337,'2023_24 vs 2024_25 Detail'!A338:DO742,92,FALSE)+VLOOKUP(A337,'2023_24 vs 2024_25 Detail'!A338:DO742,93,FALSE)+VLOOKUP(A337,'2023_24 vs 2024_25 Detail'!A338:DO742,94,FALSE)+VLOOKUP(A337,'2023_24 vs 2024_25 Detail'!A338:DO742,95,FALSE)+VLOOKUP(A337,'2023_24 vs 2024_25 Detail'!A338:DO742,96,FALSE)+VLOOKUP(A337,'2023_24 vs 2024_25 Detail'!A338:DO742,97,FALSE)+VLOOKUP(A337,'2023_24 vs 2024_25 Detail'!A338:DO742,98,FALSE)+VLOOKUP(A337,'2023_24 vs 2024_25 Detail'!A338:DO742,99,FALSE)+VLOOKUP(A337,'2023_24 vs 2024_25 Detail'!A338:DO742,100,FALSE)+VLOOKUP(A337,'2023_24 vs 2024_25 Detail'!A338:DO742,101,FALSE)+VLOOKUP(A337,'2023_24 vs 2024_25 Detail'!A338:DO742,102,FALSE)+VLOOKUP(A337,'2023_24 vs 2024_25 Detail'!A338:DO742,103,FALSE)+VLOOKUP(A337,'2023_24 vs 2024_25 Detail'!A338:DO742,104,FALSE)+VLOOKUP(A337,'2023_24 vs 2024_25 Detail'!A338:DO742,105,FALSE)+VLOOKUP(A337,'2023_24 vs 2024_25 Detail'!A338:DO742,106,FALSE)+VLOOKUP(A337,'2023_24 vs 2024_25 Detail'!A338:DO742,107,FALSE)+VLOOKUP(A337,'2023_24 vs 2024_25 Detail'!A338:DO742,108,FALSE)+VLOOKUP(A337,'2023_24 vs 2024_25 Detail'!A338:DO742,109,FALSE)+VLOOKUP(A337,'2023_24 vs 2024_25 Detail'!A338:DO742,110,FALSE)+VLOOKUP(A337,'2023_24 vs 2024_25 Detail'!A338:DO742,111,FALSE)+VLOOKUP(A337,'2023_24 vs 2024_25 Detail'!A338:DO742,112,FALSE)+VLOOKUP(A337,'2023_24 vs 2024_25 Detail'!A338:DO742,113,FALSE)+VLOOKUP(A337,'2023_24 vs 2024_25 Detail'!A338:DO742,114,FALSE)+VLOOKUP(A337,'2023_24 vs 2024_25 Detail'!A338:DO742,115,FALSE)+VLOOKUP(A337,'2023_24 vs 2024_25 Detail'!A338:DO742,116,FALSE)+VLOOKUP(A337,'2023_24 vs 2024_25 Detail'!A338:DO742,117,FALSE)</f>
        <v>52880.018558400276</v>
      </c>
      <c r="J337" s="10">
        <f>VLOOKUP($A337,'2023_24 vs 2024_25 Detail'!$A$9:$DP$409,118,FALSE)</f>
        <v>0</v>
      </c>
      <c r="K337" s="10">
        <f>VLOOKUP($A337,'2023_24 vs 2024_25 Detail'!$A$9:$DP$409,119,FALSE)</f>
        <v>-266.2608305800598</v>
      </c>
      <c r="L337" s="11">
        <f t="shared" si="11"/>
        <v>21836.757727820193</v>
      </c>
    </row>
    <row r="338" spans="1:12" x14ac:dyDescent="0.35">
      <c r="A338" s="2" t="s">
        <v>719</v>
      </c>
      <c r="B338" s="2" t="s">
        <v>986</v>
      </c>
      <c r="C338" s="2" t="s">
        <v>1420</v>
      </c>
      <c r="D338" s="10">
        <f>VLOOKUP(A338,'2023_24 vs 2024_25 Detail'!$A$9:$DP$409,5,FALSE)</f>
        <v>112</v>
      </c>
      <c r="E338" s="10">
        <f>VLOOKUP(A338,MSAG!$A$2:$D$401,4,FALSE)</f>
        <v>19710</v>
      </c>
      <c r="F338" s="10">
        <f>VLOOKUP($A338,'2023_24 vs 2024_25 Detail'!$A$9:$DP$409,43,FALSE)</f>
        <v>562428.03875848558</v>
      </c>
      <c r="G338" s="10">
        <f t="shared" si="10"/>
        <v>582138.03875848558</v>
      </c>
      <c r="H338" s="10">
        <f>VLOOKUP($A338,'2023_24 vs 2024_25 Detail'!$A$9:$DP$409,82,FALSE)</f>
        <v>639297.57309462153</v>
      </c>
      <c r="I338" s="10">
        <f>VLOOKUP(A338,'2023_24 vs 2024_25 Detail'!A339:DO743,84,FALSE)+VLOOKUP(A338,'2023_24 vs 2024_25 Detail'!A339:DO743,85,FALSE)+VLOOKUP(A338,'2023_24 vs 2024_25 Detail'!A339:DO743,86,FALSE)+VLOOKUP(A338,'2023_24 vs 2024_25 Detail'!A339:DO743,87,FALSE)+VLOOKUP(A338,'2023_24 vs 2024_25 Detail'!A339:DO743,88,FALSE)+VLOOKUP(A338,'2023_24 vs 2024_25 Detail'!A339:DO743,89,FALSE)+VLOOKUP(A338,'2023_24 vs 2024_25 Detail'!A339:DO743,90,FALSE)+VLOOKUP(A338,'2023_24 vs 2024_25 Detail'!A339:DO743,91,FALSE)+VLOOKUP(A338,'2023_24 vs 2024_25 Detail'!A339:DO743,92,FALSE)+VLOOKUP(A338,'2023_24 vs 2024_25 Detail'!A339:DO743,93,FALSE)+VLOOKUP(A338,'2023_24 vs 2024_25 Detail'!A339:DO743,94,FALSE)+VLOOKUP(A338,'2023_24 vs 2024_25 Detail'!A339:DO743,95,FALSE)+VLOOKUP(A338,'2023_24 vs 2024_25 Detail'!A339:DO743,96,FALSE)+VLOOKUP(A338,'2023_24 vs 2024_25 Detail'!A339:DO743,97,FALSE)+VLOOKUP(A338,'2023_24 vs 2024_25 Detail'!A339:DO743,98,FALSE)+VLOOKUP(A338,'2023_24 vs 2024_25 Detail'!A339:DO743,99,FALSE)+VLOOKUP(A338,'2023_24 vs 2024_25 Detail'!A339:DO743,100,FALSE)+VLOOKUP(A338,'2023_24 vs 2024_25 Detail'!A339:DO743,101,FALSE)+VLOOKUP(A338,'2023_24 vs 2024_25 Detail'!A339:DO743,102,FALSE)+VLOOKUP(A338,'2023_24 vs 2024_25 Detail'!A339:DO743,103,FALSE)+VLOOKUP(A338,'2023_24 vs 2024_25 Detail'!A339:DO743,104,FALSE)+VLOOKUP(A338,'2023_24 vs 2024_25 Detail'!A339:DO743,105,FALSE)+VLOOKUP(A338,'2023_24 vs 2024_25 Detail'!A339:DO743,106,FALSE)+VLOOKUP(A338,'2023_24 vs 2024_25 Detail'!A339:DO743,107,FALSE)+VLOOKUP(A338,'2023_24 vs 2024_25 Detail'!A339:DO743,108,FALSE)+VLOOKUP(A338,'2023_24 vs 2024_25 Detail'!A339:DO743,109,FALSE)+VLOOKUP(A338,'2023_24 vs 2024_25 Detail'!A339:DO743,110,FALSE)+VLOOKUP(A338,'2023_24 vs 2024_25 Detail'!A339:DO743,111,FALSE)+VLOOKUP(A338,'2023_24 vs 2024_25 Detail'!A339:DO743,112,FALSE)+VLOOKUP(A338,'2023_24 vs 2024_25 Detail'!A339:DO743,113,FALSE)+VLOOKUP(A338,'2023_24 vs 2024_25 Detail'!A339:DO743,114,FALSE)+VLOOKUP(A338,'2023_24 vs 2024_25 Detail'!A339:DO743,115,FALSE)+VLOOKUP(A338,'2023_24 vs 2024_25 Detail'!A339:DO743,116,FALSE)+VLOOKUP(A338,'2023_24 vs 2024_25 Detail'!A339:DO743,117,FALSE)</f>
        <v>33300.879649138653</v>
      </c>
      <c r="J338" s="10">
        <f>VLOOKUP($A338,'2023_24 vs 2024_25 Detail'!$A$9:$DP$409,118,FALSE)</f>
        <v>0</v>
      </c>
      <c r="K338" s="10">
        <f>VLOOKUP($A338,'2023_24 vs 2024_25 Detail'!$A$9:$DP$409,119,FALSE)</f>
        <v>43568.654686997266</v>
      </c>
      <c r="L338" s="11">
        <f t="shared" si="11"/>
        <v>57159.534336135956</v>
      </c>
    </row>
    <row r="339" spans="1:12" x14ac:dyDescent="0.35">
      <c r="A339" s="2" t="s">
        <v>988</v>
      </c>
      <c r="B339" s="2" t="s">
        <v>989</v>
      </c>
      <c r="C339" s="2" t="s">
        <v>1421</v>
      </c>
      <c r="D339" s="10">
        <f>VLOOKUP(A339,'2023_24 vs 2024_25 Detail'!$A$9:$DP$409,5,FALSE)</f>
        <v>40</v>
      </c>
      <c r="E339" s="10">
        <f>VLOOKUP(A339,MSAG!$A$2:$D$401,4,FALSE)</f>
        <v>10518</v>
      </c>
      <c r="F339" s="10">
        <f>VLOOKUP($A339,'2023_24 vs 2024_25 Detail'!$A$9:$DP$409,43,FALSE)</f>
        <v>309584.48096371663</v>
      </c>
      <c r="G339" s="10">
        <f t="shared" si="10"/>
        <v>320102.48096371663</v>
      </c>
      <c r="H339" s="10">
        <f>VLOOKUP($A339,'2023_24 vs 2024_25 Detail'!$A$9:$DP$409,82,FALSE)</f>
        <v>378810.98828501726</v>
      </c>
      <c r="I339" s="10">
        <f>VLOOKUP(A339,'2023_24 vs 2024_25 Detail'!A340:DO744,84,FALSE)+VLOOKUP(A339,'2023_24 vs 2024_25 Detail'!A340:DO744,85,FALSE)+VLOOKUP(A339,'2023_24 vs 2024_25 Detail'!A340:DO744,86,FALSE)+VLOOKUP(A339,'2023_24 vs 2024_25 Detail'!A340:DO744,87,FALSE)+VLOOKUP(A339,'2023_24 vs 2024_25 Detail'!A340:DO744,88,FALSE)+VLOOKUP(A339,'2023_24 vs 2024_25 Detail'!A340:DO744,89,FALSE)+VLOOKUP(A339,'2023_24 vs 2024_25 Detail'!A340:DO744,90,FALSE)+VLOOKUP(A339,'2023_24 vs 2024_25 Detail'!A340:DO744,91,FALSE)+VLOOKUP(A339,'2023_24 vs 2024_25 Detail'!A340:DO744,92,FALSE)+VLOOKUP(A339,'2023_24 vs 2024_25 Detail'!A340:DO744,93,FALSE)+VLOOKUP(A339,'2023_24 vs 2024_25 Detail'!A340:DO744,94,FALSE)+VLOOKUP(A339,'2023_24 vs 2024_25 Detail'!A340:DO744,95,FALSE)+VLOOKUP(A339,'2023_24 vs 2024_25 Detail'!A340:DO744,96,FALSE)+VLOOKUP(A339,'2023_24 vs 2024_25 Detail'!A340:DO744,97,FALSE)+VLOOKUP(A339,'2023_24 vs 2024_25 Detail'!A340:DO744,98,FALSE)+VLOOKUP(A339,'2023_24 vs 2024_25 Detail'!A340:DO744,99,FALSE)+VLOOKUP(A339,'2023_24 vs 2024_25 Detail'!A340:DO744,100,FALSE)+VLOOKUP(A339,'2023_24 vs 2024_25 Detail'!A340:DO744,101,FALSE)+VLOOKUP(A339,'2023_24 vs 2024_25 Detail'!A340:DO744,102,FALSE)+VLOOKUP(A339,'2023_24 vs 2024_25 Detail'!A340:DO744,103,FALSE)+VLOOKUP(A339,'2023_24 vs 2024_25 Detail'!A340:DO744,104,FALSE)+VLOOKUP(A339,'2023_24 vs 2024_25 Detail'!A340:DO744,105,FALSE)+VLOOKUP(A339,'2023_24 vs 2024_25 Detail'!A340:DO744,106,FALSE)+VLOOKUP(A339,'2023_24 vs 2024_25 Detail'!A340:DO744,107,FALSE)+VLOOKUP(A339,'2023_24 vs 2024_25 Detail'!A340:DO744,108,FALSE)+VLOOKUP(A339,'2023_24 vs 2024_25 Detail'!A340:DO744,109,FALSE)+VLOOKUP(A339,'2023_24 vs 2024_25 Detail'!A340:DO744,110,FALSE)+VLOOKUP(A339,'2023_24 vs 2024_25 Detail'!A340:DO744,111,FALSE)+VLOOKUP(A339,'2023_24 vs 2024_25 Detail'!A340:DO744,112,FALSE)+VLOOKUP(A339,'2023_24 vs 2024_25 Detail'!A340:DO744,113,FALSE)+VLOOKUP(A339,'2023_24 vs 2024_25 Detail'!A340:DO744,114,FALSE)+VLOOKUP(A339,'2023_24 vs 2024_25 Detail'!A340:DO744,115,FALSE)+VLOOKUP(A339,'2023_24 vs 2024_25 Detail'!A340:DO744,116,FALSE)+VLOOKUP(A339,'2023_24 vs 2024_25 Detail'!A340:DO744,117,FALSE)</f>
        <v>17423.324285017265</v>
      </c>
      <c r="J339" s="10">
        <f>VLOOKUP($A339,'2023_24 vs 2024_25 Detail'!$A$9:$DP$409,118,FALSE)</f>
        <v>0</v>
      </c>
      <c r="K339" s="10">
        <f>VLOOKUP($A339,'2023_24 vs 2024_25 Detail'!$A$9:$DP$409,119,FALSE)</f>
        <v>51803.183036283372</v>
      </c>
      <c r="L339" s="11">
        <f t="shared" si="11"/>
        <v>58708.507321300625</v>
      </c>
    </row>
    <row r="340" spans="1:12" x14ac:dyDescent="0.35">
      <c r="A340" s="2" t="s">
        <v>991</v>
      </c>
      <c r="B340" s="2" t="s">
        <v>992</v>
      </c>
      <c r="C340" s="2" t="s">
        <v>1489</v>
      </c>
      <c r="D340" s="10">
        <f>VLOOKUP(A340,'2023_24 vs 2024_25 Detail'!$A$9:$DP$409,5,FALSE)</f>
        <v>100</v>
      </c>
      <c r="E340" s="10">
        <f>VLOOKUP(A340,MSAG!$A$2:$D$401,4,FALSE)</f>
        <v>17242</v>
      </c>
      <c r="F340" s="10">
        <f>VLOOKUP($A340,'2023_24 vs 2024_25 Detail'!$A$9:$DP$409,43,FALSE)</f>
        <v>512585.37618692825</v>
      </c>
      <c r="G340" s="10">
        <f t="shared" si="10"/>
        <v>529827.37618692825</v>
      </c>
      <c r="H340" s="10">
        <f>VLOOKUP($A340,'2023_24 vs 2024_25 Detail'!$A$9:$DP$409,82,FALSE)</f>
        <v>577429.00315437734</v>
      </c>
      <c r="I340" s="10">
        <f>VLOOKUP(A340,'2023_24 vs 2024_25 Detail'!A341:DO745,84,FALSE)+VLOOKUP(A340,'2023_24 vs 2024_25 Detail'!A341:DO745,85,FALSE)+VLOOKUP(A340,'2023_24 vs 2024_25 Detail'!A341:DO745,86,FALSE)+VLOOKUP(A340,'2023_24 vs 2024_25 Detail'!A341:DO745,87,FALSE)+VLOOKUP(A340,'2023_24 vs 2024_25 Detail'!A341:DO745,88,FALSE)+VLOOKUP(A340,'2023_24 vs 2024_25 Detail'!A341:DO745,89,FALSE)+VLOOKUP(A340,'2023_24 vs 2024_25 Detail'!A341:DO745,90,FALSE)+VLOOKUP(A340,'2023_24 vs 2024_25 Detail'!A341:DO745,91,FALSE)+VLOOKUP(A340,'2023_24 vs 2024_25 Detail'!A341:DO745,92,FALSE)+VLOOKUP(A340,'2023_24 vs 2024_25 Detail'!A341:DO745,93,FALSE)+VLOOKUP(A340,'2023_24 vs 2024_25 Detail'!A341:DO745,94,FALSE)+VLOOKUP(A340,'2023_24 vs 2024_25 Detail'!A341:DO745,95,FALSE)+VLOOKUP(A340,'2023_24 vs 2024_25 Detail'!A341:DO745,96,FALSE)+VLOOKUP(A340,'2023_24 vs 2024_25 Detail'!A341:DO745,97,FALSE)+VLOOKUP(A340,'2023_24 vs 2024_25 Detail'!A341:DO745,98,FALSE)+VLOOKUP(A340,'2023_24 vs 2024_25 Detail'!A341:DO745,99,FALSE)+VLOOKUP(A340,'2023_24 vs 2024_25 Detail'!A341:DO745,100,FALSE)+VLOOKUP(A340,'2023_24 vs 2024_25 Detail'!A341:DO745,101,FALSE)+VLOOKUP(A340,'2023_24 vs 2024_25 Detail'!A341:DO745,102,FALSE)+VLOOKUP(A340,'2023_24 vs 2024_25 Detail'!A341:DO745,103,FALSE)+VLOOKUP(A340,'2023_24 vs 2024_25 Detail'!A341:DO745,104,FALSE)+VLOOKUP(A340,'2023_24 vs 2024_25 Detail'!A341:DO745,105,FALSE)+VLOOKUP(A340,'2023_24 vs 2024_25 Detail'!A341:DO745,106,FALSE)+VLOOKUP(A340,'2023_24 vs 2024_25 Detail'!A341:DO745,107,FALSE)+VLOOKUP(A340,'2023_24 vs 2024_25 Detail'!A341:DO745,108,FALSE)+VLOOKUP(A340,'2023_24 vs 2024_25 Detail'!A341:DO745,109,FALSE)+VLOOKUP(A340,'2023_24 vs 2024_25 Detail'!A341:DO745,110,FALSE)+VLOOKUP(A340,'2023_24 vs 2024_25 Detail'!A341:DO745,111,FALSE)+VLOOKUP(A340,'2023_24 vs 2024_25 Detail'!A341:DO745,112,FALSE)+VLOOKUP(A340,'2023_24 vs 2024_25 Detail'!A341:DO745,113,FALSE)+VLOOKUP(A340,'2023_24 vs 2024_25 Detail'!A341:DO745,114,FALSE)+VLOOKUP(A340,'2023_24 vs 2024_25 Detail'!A341:DO745,115,FALSE)+VLOOKUP(A340,'2023_24 vs 2024_25 Detail'!A341:DO745,116,FALSE)+VLOOKUP(A340,'2023_24 vs 2024_25 Detail'!A341:DO745,117,FALSE)</f>
        <v>29623.888389018801</v>
      </c>
      <c r="J340" s="10">
        <f>VLOOKUP($A340,'2023_24 vs 2024_25 Detail'!$A$9:$DP$409,118,FALSE)</f>
        <v>0</v>
      </c>
      <c r="K340" s="10">
        <f>VLOOKUP($A340,'2023_24 vs 2024_25 Detail'!$A$9:$DP$409,119,FALSE)</f>
        <v>35219.738578430246</v>
      </c>
      <c r="L340" s="11">
        <f t="shared" si="11"/>
        <v>47601.62696744909</v>
      </c>
    </row>
    <row r="341" spans="1:12" x14ac:dyDescent="0.35">
      <c r="A341" s="2" t="s">
        <v>806</v>
      </c>
      <c r="B341" s="2" t="s">
        <v>994</v>
      </c>
      <c r="C341" s="2" t="s">
        <v>1422</v>
      </c>
      <c r="D341" s="10">
        <f>VLOOKUP(A341,'2023_24 vs 2024_25 Detail'!$A$9:$DP$409,5,FALSE)</f>
        <v>47</v>
      </c>
      <c r="E341" s="10">
        <f>VLOOKUP(A341,MSAG!$A$2:$D$401,4,FALSE)</f>
        <v>11351</v>
      </c>
      <c r="F341" s="10">
        <f>VLOOKUP($A341,'2023_24 vs 2024_25 Detail'!$A$9:$DP$409,43,FALSE)</f>
        <v>361081.27192069928</v>
      </c>
      <c r="G341" s="10">
        <f t="shared" si="10"/>
        <v>372432.27192069928</v>
      </c>
      <c r="H341" s="10">
        <f>VLOOKUP($A341,'2023_24 vs 2024_25 Detail'!$A$9:$DP$409,82,FALSE)</f>
        <v>392017.74799918098</v>
      </c>
      <c r="I341" s="10">
        <f>VLOOKUP(A341,'2023_24 vs 2024_25 Detail'!A342:DO746,84,FALSE)+VLOOKUP(A341,'2023_24 vs 2024_25 Detail'!A342:DO746,85,FALSE)+VLOOKUP(A341,'2023_24 vs 2024_25 Detail'!A342:DO746,86,FALSE)+VLOOKUP(A341,'2023_24 vs 2024_25 Detail'!A342:DO746,87,FALSE)+VLOOKUP(A341,'2023_24 vs 2024_25 Detail'!A342:DO746,88,FALSE)+VLOOKUP(A341,'2023_24 vs 2024_25 Detail'!A342:DO746,89,FALSE)+VLOOKUP(A341,'2023_24 vs 2024_25 Detail'!A342:DO746,90,FALSE)+VLOOKUP(A341,'2023_24 vs 2024_25 Detail'!A342:DO746,91,FALSE)+VLOOKUP(A341,'2023_24 vs 2024_25 Detail'!A342:DO746,92,FALSE)+VLOOKUP(A341,'2023_24 vs 2024_25 Detail'!A342:DO746,93,FALSE)+VLOOKUP(A341,'2023_24 vs 2024_25 Detail'!A342:DO746,94,FALSE)+VLOOKUP(A341,'2023_24 vs 2024_25 Detail'!A342:DO746,95,FALSE)+VLOOKUP(A341,'2023_24 vs 2024_25 Detail'!A342:DO746,96,FALSE)+VLOOKUP(A341,'2023_24 vs 2024_25 Detail'!A342:DO746,97,FALSE)+VLOOKUP(A341,'2023_24 vs 2024_25 Detail'!A342:DO746,98,FALSE)+VLOOKUP(A341,'2023_24 vs 2024_25 Detail'!A342:DO746,99,FALSE)+VLOOKUP(A341,'2023_24 vs 2024_25 Detail'!A342:DO746,100,FALSE)+VLOOKUP(A341,'2023_24 vs 2024_25 Detail'!A342:DO746,101,FALSE)+VLOOKUP(A341,'2023_24 vs 2024_25 Detail'!A342:DO746,102,FALSE)+VLOOKUP(A341,'2023_24 vs 2024_25 Detail'!A342:DO746,103,FALSE)+VLOOKUP(A341,'2023_24 vs 2024_25 Detail'!A342:DO746,104,FALSE)+VLOOKUP(A341,'2023_24 vs 2024_25 Detail'!A342:DO746,105,FALSE)+VLOOKUP(A341,'2023_24 vs 2024_25 Detail'!A342:DO746,106,FALSE)+VLOOKUP(A341,'2023_24 vs 2024_25 Detail'!A342:DO746,107,FALSE)+VLOOKUP(A341,'2023_24 vs 2024_25 Detail'!A342:DO746,108,FALSE)+VLOOKUP(A341,'2023_24 vs 2024_25 Detail'!A342:DO746,109,FALSE)+VLOOKUP(A341,'2023_24 vs 2024_25 Detail'!A342:DO746,110,FALSE)+VLOOKUP(A341,'2023_24 vs 2024_25 Detail'!A342:DO746,111,FALSE)+VLOOKUP(A341,'2023_24 vs 2024_25 Detail'!A342:DO746,112,FALSE)+VLOOKUP(A341,'2023_24 vs 2024_25 Detail'!A342:DO746,113,FALSE)+VLOOKUP(A341,'2023_24 vs 2024_25 Detail'!A342:DO746,114,FALSE)+VLOOKUP(A341,'2023_24 vs 2024_25 Detail'!A342:DO746,115,FALSE)+VLOOKUP(A341,'2023_24 vs 2024_25 Detail'!A342:DO746,116,FALSE)+VLOOKUP(A341,'2023_24 vs 2024_25 Detail'!A342:DO746,117,FALSE)</f>
        <v>18792.976124181005</v>
      </c>
      <c r="J341" s="10">
        <f>VLOOKUP($A341,'2023_24 vs 2024_25 Detail'!$A$9:$DP$409,118,FALSE)</f>
        <v>0</v>
      </c>
      <c r="K341" s="10">
        <f>VLOOKUP($A341,'2023_24 vs 2024_25 Detail'!$A$9:$DP$409,119,FALSE)</f>
        <v>12143.499954300687</v>
      </c>
      <c r="L341" s="11">
        <f t="shared" si="11"/>
        <v>19585.476078481704</v>
      </c>
    </row>
    <row r="342" spans="1:12" x14ac:dyDescent="0.35">
      <c r="A342" s="2" t="s">
        <v>996</v>
      </c>
      <c r="B342" s="2" t="s">
        <v>1423</v>
      </c>
      <c r="C342" s="2" t="s">
        <v>1424</v>
      </c>
      <c r="D342" s="10">
        <f>VLOOKUP(A342,'2023_24 vs 2024_25 Detail'!$A$9:$DP$409,5,FALSE)</f>
        <v>60</v>
      </c>
      <c r="E342" s="10">
        <f>VLOOKUP(A342,MSAG!$A$2:$D$401,4,FALSE)</f>
        <v>13522</v>
      </c>
      <c r="F342" s="10">
        <f>VLOOKUP($A342,'2023_24 vs 2024_25 Detail'!$A$9:$DP$409,43,FALSE)</f>
        <v>398516.5866025</v>
      </c>
      <c r="G342" s="10">
        <f t="shared" si="10"/>
        <v>412038.5866025</v>
      </c>
      <c r="H342" s="10">
        <f>VLOOKUP($A342,'2023_24 vs 2024_25 Detail'!$A$9:$DP$409,82,FALSE)</f>
        <v>413378.29073299997</v>
      </c>
      <c r="I342" s="10">
        <f>VLOOKUP(A342,'2023_24 vs 2024_25 Detail'!A343:DO747,84,FALSE)+VLOOKUP(A342,'2023_24 vs 2024_25 Detail'!A343:DO747,85,FALSE)+VLOOKUP(A342,'2023_24 vs 2024_25 Detail'!A343:DO747,86,FALSE)+VLOOKUP(A342,'2023_24 vs 2024_25 Detail'!A343:DO747,87,FALSE)+VLOOKUP(A342,'2023_24 vs 2024_25 Detail'!A343:DO747,88,FALSE)+VLOOKUP(A342,'2023_24 vs 2024_25 Detail'!A343:DO747,89,FALSE)+VLOOKUP(A342,'2023_24 vs 2024_25 Detail'!A343:DO747,90,FALSE)+VLOOKUP(A342,'2023_24 vs 2024_25 Detail'!A343:DO747,91,FALSE)+VLOOKUP(A342,'2023_24 vs 2024_25 Detail'!A343:DO747,92,FALSE)+VLOOKUP(A342,'2023_24 vs 2024_25 Detail'!A343:DO747,93,FALSE)+VLOOKUP(A342,'2023_24 vs 2024_25 Detail'!A343:DO747,94,FALSE)+VLOOKUP(A342,'2023_24 vs 2024_25 Detail'!A343:DO747,95,FALSE)+VLOOKUP(A342,'2023_24 vs 2024_25 Detail'!A343:DO747,96,FALSE)+VLOOKUP(A342,'2023_24 vs 2024_25 Detail'!A343:DO747,97,FALSE)+VLOOKUP(A342,'2023_24 vs 2024_25 Detail'!A343:DO747,98,FALSE)+VLOOKUP(A342,'2023_24 vs 2024_25 Detail'!A343:DO747,99,FALSE)+VLOOKUP(A342,'2023_24 vs 2024_25 Detail'!A343:DO747,100,FALSE)+VLOOKUP(A342,'2023_24 vs 2024_25 Detail'!A343:DO747,101,FALSE)+VLOOKUP(A342,'2023_24 vs 2024_25 Detail'!A343:DO747,102,FALSE)+VLOOKUP(A342,'2023_24 vs 2024_25 Detail'!A343:DO747,103,FALSE)+VLOOKUP(A342,'2023_24 vs 2024_25 Detail'!A343:DO747,104,FALSE)+VLOOKUP(A342,'2023_24 vs 2024_25 Detail'!A343:DO747,105,FALSE)+VLOOKUP(A342,'2023_24 vs 2024_25 Detail'!A343:DO747,106,FALSE)+VLOOKUP(A342,'2023_24 vs 2024_25 Detail'!A343:DO747,107,FALSE)+VLOOKUP(A342,'2023_24 vs 2024_25 Detail'!A343:DO747,108,FALSE)+VLOOKUP(A342,'2023_24 vs 2024_25 Detail'!A343:DO747,109,FALSE)+VLOOKUP(A342,'2023_24 vs 2024_25 Detail'!A343:DO747,110,FALSE)+VLOOKUP(A342,'2023_24 vs 2024_25 Detail'!A343:DO747,111,FALSE)+VLOOKUP(A342,'2023_24 vs 2024_25 Detail'!A343:DO747,112,FALSE)+VLOOKUP(A342,'2023_24 vs 2024_25 Detail'!A343:DO747,113,FALSE)+VLOOKUP(A342,'2023_24 vs 2024_25 Detail'!A343:DO747,114,FALSE)+VLOOKUP(A342,'2023_24 vs 2024_25 Detail'!A343:DO747,115,FALSE)+VLOOKUP(A342,'2023_24 vs 2024_25 Detail'!A343:DO747,116,FALSE)+VLOOKUP(A342,'2023_24 vs 2024_25 Detail'!A343:DO747,117,FALSE)</f>
        <v>21598.462011162635</v>
      </c>
      <c r="J342" s="10">
        <f>VLOOKUP($A342,'2023_24 vs 2024_25 Detail'!$A$9:$DP$409,118,FALSE)</f>
        <v>0</v>
      </c>
      <c r="K342" s="10">
        <f>VLOOKUP($A342,'2023_24 vs 2024_25 Detail'!$A$9:$DP$409,119,FALSE)</f>
        <v>-6736.7578806626807</v>
      </c>
      <c r="L342" s="11">
        <f t="shared" si="11"/>
        <v>1339.704130499973</v>
      </c>
    </row>
    <row r="343" spans="1:12" x14ac:dyDescent="0.35">
      <c r="A343" s="2" t="s">
        <v>857</v>
      </c>
      <c r="B343" s="2" t="s">
        <v>999</v>
      </c>
      <c r="C343" s="2" t="s">
        <v>1000</v>
      </c>
      <c r="D343" s="10">
        <f>VLOOKUP(A343,'2023_24 vs 2024_25 Detail'!$A$9:$DP$409,5,FALSE)</f>
        <v>57</v>
      </c>
      <c r="E343" s="10">
        <f>VLOOKUP(A343,MSAG!$A$2:$D$401,4,FALSE)</f>
        <v>12541</v>
      </c>
      <c r="F343" s="10">
        <f>VLOOKUP($A343,'2023_24 vs 2024_25 Detail'!$A$9:$DP$409,43,FALSE)</f>
        <v>403638.35439902154</v>
      </c>
      <c r="G343" s="10">
        <f t="shared" si="10"/>
        <v>416179.35439902154</v>
      </c>
      <c r="H343" s="10">
        <f>VLOOKUP($A343,'2023_24 vs 2024_25 Detail'!$A$9:$DP$409,82,FALSE)</f>
        <v>445164.9304734965</v>
      </c>
      <c r="I343" s="10">
        <f>VLOOKUP(A343,'2023_24 vs 2024_25 Detail'!A344:DO748,84,FALSE)+VLOOKUP(A343,'2023_24 vs 2024_25 Detail'!A344:DO748,85,FALSE)+VLOOKUP(A343,'2023_24 vs 2024_25 Detail'!A344:DO748,86,FALSE)+VLOOKUP(A343,'2023_24 vs 2024_25 Detail'!A344:DO748,87,FALSE)+VLOOKUP(A343,'2023_24 vs 2024_25 Detail'!A344:DO748,88,FALSE)+VLOOKUP(A343,'2023_24 vs 2024_25 Detail'!A344:DO748,89,FALSE)+VLOOKUP(A343,'2023_24 vs 2024_25 Detail'!A344:DO748,90,FALSE)+VLOOKUP(A343,'2023_24 vs 2024_25 Detail'!A344:DO748,91,FALSE)+VLOOKUP(A343,'2023_24 vs 2024_25 Detail'!A344:DO748,92,FALSE)+VLOOKUP(A343,'2023_24 vs 2024_25 Detail'!A344:DO748,93,FALSE)+VLOOKUP(A343,'2023_24 vs 2024_25 Detail'!A344:DO748,94,FALSE)+VLOOKUP(A343,'2023_24 vs 2024_25 Detail'!A344:DO748,95,FALSE)+VLOOKUP(A343,'2023_24 vs 2024_25 Detail'!A344:DO748,96,FALSE)+VLOOKUP(A343,'2023_24 vs 2024_25 Detail'!A344:DO748,97,FALSE)+VLOOKUP(A343,'2023_24 vs 2024_25 Detail'!A344:DO748,98,FALSE)+VLOOKUP(A343,'2023_24 vs 2024_25 Detail'!A344:DO748,99,FALSE)+VLOOKUP(A343,'2023_24 vs 2024_25 Detail'!A344:DO748,100,FALSE)+VLOOKUP(A343,'2023_24 vs 2024_25 Detail'!A344:DO748,101,FALSE)+VLOOKUP(A343,'2023_24 vs 2024_25 Detail'!A344:DO748,102,FALSE)+VLOOKUP(A343,'2023_24 vs 2024_25 Detail'!A344:DO748,103,FALSE)+VLOOKUP(A343,'2023_24 vs 2024_25 Detail'!A344:DO748,104,FALSE)+VLOOKUP(A343,'2023_24 vs 2024_25 Detail'!A344:DO748,105,FALSE)+VLOOKUP(A343,'2023_24 vs 2024_25 Detail'!A344:DO748,106,FALSE)+VLOOKUP(A343,'2023_24 vs 2024_25 Detail'!A344:DO748,107,FALSE)+VLOOKUP(A343,'2023_24 vs 2024_25 Detail'!A344:DO748,108,FALSE)+VLOOKUP(A343,'2023_24 vs 2024_25 Detail'!A344:DO748,109,FALSE)+VLOOKUP(A343,'2023_24 vs 2024_25 Detail'!A344:DO748,110,FALSE)+VLOOKUP(A343,'2023_24 vs 2024_25 Detail'!A344:DO748,111,FALSE)+VLOOKUP(A343,'2023_24 vs 2024_25 Detail'!A344:DO748,112,FALSE)+VLOOKUP(A343,'2023_24 vs 2024_25 Detail'!A344:DO748,113,FALSE)+VLOOKUP(A343,'2023_24 vs 2024_25 Detail'!A344:DO748,114,FALSE)+VLOOKUP(A343,'2023_24 vs 2024_25 Detail'!A344:DO748,115,FALSE)+VLOOKUP(A343,'2023_24 vs 2024_25 Detail'!A344:DO748,116,FALSE)+VLOOKUP(A343,'2023_24 vs 2024_25 Detail'!A344:DO748,117,FALSE)</f>
        <v>21076.066187782239</v>
      </c>
      <c r="J343" s="10">
        <f>VLOOKUP($A343,'2023_24 vs 2024_25 Detail'!$A$9:$DP$409,118,FALSE)</f>
        <v>0</v>
      </c>
      <c r="K343" s="10">
        <f>VLOOKUP($A343,'2023_24 vs 2024_25 Detail'!$A$9:$DP$409,119,FALSE)</f>
        <v>20450.509886692726</v>
      </c>
      <c r="L343" s="11">
        <f t="shared" si="11"/>
        <v>28985.576074474957</v>
      </c>
    </row>
    <row r="344" spans="1:12" x14ac:dyDescent="0.35">
      <c r="A344" s="2" t="s">
        <v>1004</v>
      </c>
      <c r="B344" s="2" t="s">
        <v>1005</v>
      </c>
      <c r="C344" s="2" t="s">
        <v>1425</v>
      </c>
      <c r="D344" s="10">
        <f>VLOOKUP(A344,'2023_24 vs 2024_25 Detail'!$A$9:$DP$409,5,FALSE)</f>
        <v>112</v>
      </c>
      <c r="E344" s="10">
        <f>VLOOKUP(A344,MSAG!$A$2:$D$401,4,FALSE)</f>
        <v>18566</v>
      </c>
      <c r="F344" s="10">
        <f>VLOOKUP($A344,'2023_24 vs 2024_25 Detail'!$A$9:$DP$409,43,FALSE)</f>
        <v>562719.98809160013</v>
      </c>
      <c r="G344" s="10">
        <f t="shared" si="10"/>
        <v>581285.98809160013</v>
      </c>
      <c r="H344" s="10">
        <f>VLOOKUP($A344,'2023_24 vs 2024_25 Detail'!$A$9:$DP$409,82,FALSE)</f>
        <v>611093.11384214531</v>
      </c>
      <c r="I344" s="10">
        <f>VLOOKUP(A344,'2023_24 vs 2024_25 Detail'!A345:DO749,84,FALSE)+VLOOKUP(A344,'2023_24 vs 2024_25 Detail'!A345:DO749,85,FALSE)+VLOOKUP(A344,'2023_24 vs 2024_25 Detail'!A345:DO749,86,FALSE)+VLOOKUP(A344,'2023_24 vs 2024_25 Detail'!A345:DO749,87,FALSE)+VLOOKUP(A344,'2023_24 vs 2024_25 Detail'!A345:DO749,88,FALSE)+VLOOKUP(A344,'2023_24 vs 2024_25 Detail'!A345:DO749,89,FALSE)+VLOOKUP(A344,'2023_24 vs 2024_25 Detail'!A345:DO749,90,FALSE)+VLOOKUP(A344,'2023_24 vs 2024_25 Detail'!A345:DO749,91,FALSE)+VLOOKUP(A344,'2023_24 vs 2024_25 Detail'!A345:DO749,92,FALSE)+VLOOKUP(A344,'2023_24 vs 2024_25 Detail'!A345:DO749,93,FALSE)+VLOOKUP(A344,'2023_24 vs 2024_25 Detail'!A345:DO749,94,FALSE)+VLOOKUP(A344,'2023_24 vs 2024_25 Detail'!A345:DO749,95,FALSE)+VLOOKUP(A344,'2023_24 vs 2024_25 Detail'!A345:DO749,96,FALSE)+VLOOKUP(A344,'2023_24 vs 2024_25 Detail'!A345:DO749,97,FALSE)+VLOOKUP(A344,'2023_24 vs 2024_25 Detail'!A345:DO749,98,FALSE)+VLOOKUP(A344,'2023_24 vs 2024_25 Detail'!A345:DO749,99,FALSE)+VLOOKUP(A344,'2023_24 vs 2024_25 Detail'!A345:DO749,100,FALSE)+VLOOKUP(A344,'2023_24 vs 2024_25 Detail'!A345:DO749,101,FALSE)+VLOOKUP(A344,'2023_24 vs 2024_25 Detail'!A345:DO749,102,FALSE)+VLOOKUP(A344,'2023_24 vs 2024_25 Detail'!A345:DO749,103,FALSE)+VLOOKUP(A344,'2023_24 vs 2024_25 Detail'!A345:DO749,104,FALSE)+VLOOKUP(A344,'2023_24 vs 2024_25 Detail'!A345:DO749,105,FALSE)+VLOOKUP(A344,'2023_24 vs 2024_25 Detail'!A345:DO749,106,FALSE)+VLOOKUP(A344,'2023_24 vs 2024_25 Detail'!A345:DO749,107,FALSE)+VLOOKUP(A344,'2023_24 vs 2024_25 Detail'!A345:DO749,108,FALSE)+VLOOKUP(A344,'2023_24 vs 2024_25 Detail'!A345:DO749,109,FALSE)+VLOOKUP(A344,'2023_24 vs 2024_25 Detail'!A345:DO749,110,FALSE)+VLOOKUP(A344,'2023_24 vs 2024_25 Detail'!A345:DO749,111,FALSE)+VLOOKUP(A344,'2023_24 vs 2024_25 Detail'!A345:DO749,112,FALSE)+VLOOKUP(A344,'2023_24 vs 2024_25 Detail'!A345:DO749,113,FALSE)+VLOOKUP(A344,'2023_24 vs 2024_25 Detail'!A345:DO749,114,FALSE)+VLOOKUP(A344,'2023_24 vs 2024_25 Detail'!A345:DO749,115,FALSE)+VLOOKUP(A344,'2023_24 vs 2024_25 Detail'!A345:DO749,116,FALSE)+VLOOKUP(A344,'2023_24 vs 2024_25 Detail'!A345:DO749,117,FALSE)</f>
        <v>31726.591615987239</v>
      </c>
      <c r="J344" s="10">
        <f>VLOOKUP($A344,'2023_24 vs 2024_25 Detail'!$A$9:$DP$409,118,FALSE)</f>
        <v>0</v>
      </c>
      <c r="K344" s="10">
        <f>VLOOKUP($A344,'2023_24 vs 2024_25 Detail'!$A$9:$DP$409,119,FALSE)</f>
        <v>16646.534134557904</v>
      </c>
      <c r="L344" s="11">
        <f t="shared" si="11"/>
        <v>29807.125750545179</v>
      </c>
    </row>
    <row r="345" spans="1:12" x14ac:dyDescent="0.35">
      <c r="A345" s="2" t="s">
        <v>1007</v>
      </c>
      <c r="B345" s="2" t="s">
        <v>1008</v>
      </c>
      <c r="C345" s="2" t="s">
        <v>1426</v>
      </c>
      <c r="D345" s="10">
        <f>VLOOKUP(A345,'2023_24 vs 2024_25 Detail'!$A$9:$DP$409,5,FALSE)</f>
        <v>113</v>
      </c>
      <c r="E345" s="10">
        <f>VLOOKUP(A345,MSAG!$A$2:$D$401,4,FALSE)</f>
        <v>19205</v>
      </c>
      <c r="F345" s="10">
        <f>VLOOKUP($A345,'2023_24 vs 2024_25 Detail'!$A$9:$DP$409,43,FALSE)</f>
        <v>545771.50425363868</v>
      </c>
      <c r="G345" s="10">
        <f t="shared" si="10"/>
        <v>564976.50425363868</v>
      </c>
      <c r="H345" s="10">
        <f>VLOOKUP($A345,'2023_24 vs 2024_25 Detail'!$A$9:$DP$409,82,FALSE)</f>
        <v>622788.75911349861</v>
      </c>
      <c r="I345" s="10">
        <f>VLOOKUP(A345,'2023_24 vs 2024_25 Detail'!A346:DO750,84,FALSE)+VLOOKUP(A345,'2023_24 vs 2024_25 Detail'!A346:DO750,85,FALSE)+VLOOKUP(A345,'2023_24 vs 2024_25 Detail'!A346:DO750,86,FALSE)+VLOOKUP(A345,'2023_24 vs 2024_25 Detail'!A346:DO750,87,FALSE)+VLOOKUP(A345,'2023_24 vs 2024_25 Detail'!A346:DO750,88,FALSE)+VLOOKUP(A345,'2023_24 vs 2024_25 Detail'!A346:DO750,89,FALSE)+VLOOKUP(A345,'2023_24 vs 2024_25 Detail'!A346:DO750,90,FALSE)+VLOOKUP(A345,'2023_24 vs 2024_25 Detail'!A346:DO750,91,FALSE)+VLOOKUP(A345,'2023_24 vs 2024_25 Detail'!A346:DO750,92,FALSE)+VLOOKUP(A345,'2023_24 vs 2024_25 Detail'!A346:DO750,93,FALSE)+VLOOKUP(A345,'2023_24 vs 2024_25 Detail'!A346:DO750,94,FALSE)+VLOOKUP(A345,'2023_24 vs 2024_25 Detail'!A346:DO750,95,FALSE)+VLOOKUP(A345,'2023_24 vs 2024_25 Detail'!A346:DO750,96,FALSE)+VLOOKUP(A345,'2023_24 vs 2024_25 Detail'!A346:DO750,97,FALSE)+VLOOKUP(A345,'2023_24 vs 2024_25 Detail'!A346:DO750,98,FALSE)+VLOOKUP(A345,'2023_24 vs 2024_25 Detail'!A346:DO750,99,FALSE)+VLOOKUP(A345,'2023_24 vs 2024_25 Detail'!A346:DO750,100,FALSE)+VLOOKUP(A345,'2023_24 vs 2024_25 Detail'!A346:DO750,101,FALSE)+VLOOKUP(A345,'2023_24 vs 2024_25 Detail'!A346:DO750,102,FALSE)+VLOOKUP(A345,'2023_24 vs 2024_25 Detail'!A346:DO750,103,FALSE)+VLOOKUP(A345,'2023_24 vs 2024_25 Detail'!A346:DO750,104,FALSE)+VLOOKUP(A345,'2023_24 vs 2024_25 Detail'!A346:DO750,105,FALSE)+VLOOKUP(A345,'2023_24 vs 2024_25 Detail'!A346:DO750,106,FALSE)+VLOOKUP(A345,'2023_24 vs 2024_25 Detail'!A346:DO750,107,FALSE)+VLOOKUP(A345,'2023_24 vs 2024_25 Detail'!A346:DO750,108,FALSE)+VLOOKUP(A345,'2023_24 vs 2024_25 Detail'!A346:DO750,109,FALSE)+VLOOKUP(A345,'2023_24 vs 2024_25 Detail'!A346:DO750,110,FALSE)+VLOOKUP(A345,'2023_24 vs 2024_25 Detail'!A346:DO750,111,FALSE)+VLOOKUP(A345,'2023_24 vs 2024_25 Detail'!A346:DO750,112,FALSE)+VLOOKUP(A345,'2023_24 vs 2024_25 Detail'!A346:DO750,113,FALSE)+VLOOKUP(A345,'2023_24 vs 2024_25 Detail'!A346:DO750,114,FALSE)+VLOOKUP(A345,'2023_24 vs 2024_25 Detail'!A346:DO750,115,FALSE)+VLOOKUP(A345,'2023_24 vs 2024_25 Detail'!A346:DO750,116,FALSE)+VLOOKUP(A345,'2023_24 vs 2024_25 Detail'!A346:DO750,117,FALSE)</f>
        <v>32563.876981440164</v>
      </c>
      <c r="J345" s="10">
        <f>VLOOKUP($A345,'2023_24 vs 2024_25 Detail'!$A$9:$DP$409,118,FALSE)</f>
        <v>0</v>
      </c>
      <c r="K345" s="10">
        <f>VLOOKUP($A345,'2023_24 vs 2024_25 Detail'!$A$9:$DP$409,119,FALSE)</f>
        <v>44453.377878419684</v>
      </c>
      <c r="L345" s="11">
        <f t="shared" si="11"/>
        <v>57812.254859859939</v>
      </c>
    </row>
    <row r="346" spans="1:12" x14ac:dyDescent="0.35">
      <c r="A346" s="2" t="s">
        <v>1010</v>
      </c>
      <c r="B346" s="2" t="s">
        <v>1011</v>
      </c>
      <c r="C346" s="2" t="s">
        <v>1012</v>
      </c>
      <c r="D346" s="10">
        <f>VLOOKUP(A346,'2023_24 vs 2024_25 Detail'!$A$9:$DP$409,5,FALSE)</f>
        <v>435</v>
      </c>
      <c r="E346" s="10">
        <f>VLOOKUP(A346,MSAG!$A$2:$D$401,4,FALSE)</f>
        <v>61371</v>
      </c>
      <c r="F346" s="10">
        <f>VLOOKUP($A346,'2023_24 vs 2024_25 Detail'!$A$9:$DP$409,43,FALSE)</f>
        <v>1990287.0000000002</v>
      </c>
      <c r="G346" s="10">
        <f t="shared" si="10"/>
        <v>2051658.0000000002</v>
      </c>
      <c r="H346" s="10">
        <f>VLOOKUP($A346,'2023_24 vs 2024_25 Detail'!$A$9:$DP$409,82,FALSE)</f>
        <v>2079462.0000000002</v>
      </c>
      <c r="I346" s="10">
        <f>VLOOKUP(A346,'2023_24 vs 2024_25 Detail'!A347:DO751,84,FALSE)+VLOOKUP(A346,'2023_24 vs 2024_25 Detail'!A347:DO751,85,FALSE)+VLOOKUP(A346,'2023_24 vs 2024_25 Detail'!A347:DO751,86,FALSE)+VLOOKUP(A346,'2023_24 vs 2024_25 Detail'!A347:DO751,87,FALSE)+VLOOKUP(A346,'2023_24 vs 2024_25 Detail'!A347:DO751,88,FALSE)+VLOOKUP(A346,'2023_24 vs 2024_25 Detail'!A347:DO751,89,FALSE)+VLOOKUP(A346,'2023_24 vs 2024_25 Detail'!A347:DO751,90,FALSE)+VLOOKUP(A346,'2023_24 vs 2024_25 Detail'!A347:DO751,91,FALSE)+VLOOKUP(A346,'2023_24 vs 2024_25 Detail'!A347:DO751,92,FALSE)+VLOOKUP(A346,'2023_24 vs 2024_25 Detail'!A347:DO751,93,FALSE)+VLOOKUP(A346,'2023_24 vs 2024_25 Detail'!A347:DO751,94,FALSE)+VLOOKUP(A346,'2023_24 vs 2024_25 Detail'!A347:DO751,95,FALSE)+VLOOKUP(A346,'2023_24 vs 2024_25 Detail'!A347:DO751,96,FALSE)+VLOOKUP(A346,'2023_24 vs 2024_25 Detail'!A347:DO751,97,FALSE)+VLOOKUP(A346,'2023_24 vs 2024_25 Detail'!A347:DO751,98,FALSE)+VLOOKUP(A346,'2023_24 vs 2024_25 Detail'!A347:DO751,99,FALSE)+VLOOKUP(A346,'2023_24 vs 2024_25 Detail'!A347:DO751,100,FALSE)+VLOOKUP(A346,'2023_24 vs 2024_25 Detail'!A347:DO751,101,FALSE)+VLOOKUP(A346,'2023_24 vs 2024_25 Detail'!A347:DO751,102,FALSE)+VLOOKUP(A346,'2023_24 vs 2024_25 Detail'!A347:DO751,103,FALSE)+VLOOKUP(A346,'2023_24 vs 2024_25 Detail'!A347:DO751,104,FALSE)+VLOOKUP(A346,'2023_24 vs 2024_25 Detail'!A347:DO751,105,FALSE)+VLOOKUP(A346,'2023_24 vs 2024_25 Detail'!A347:DO751,106,FALSE)+VLOOKUP(A346,'2023_24 vs 2024_25 Detail'!A347:DO751,107,FALSE)+VLOOKUP(A346,'2023_24 vs 2024_25 Detail'!A347:DO751,108,FALSE)+VLOOKUP(A346,'2023_24 vs 2024_25 Detail'!A347:DO751,109,FALSE)+VLOOKUP(A346,'2023_24 vs 2024_25 Detail'!A347:DO751,110,FALSE)+VLOOKUP(A346,'2023_24 vs 2024_25 Detail'!A347:DO751,111,FALSE)+VLOOKUP(A346,'2023_24 vs 2024_25 Detail'!A347:DO751,112,FALSE)+VLOOKUP(A346,'2023_24 vs 2024_25 Detail'!A347:DO751,113,FALSE)+VLOOKUP(A346,'2023_24 vs 2024_25 Detail'!A347:DO751,114,FALSE)+VLOOKUP(A346,'2023_24 vs 2024_25 Detail'!A347:DO751,115,FALSE)+VLOOKUP(A346,'2023_24 vs 2024_25 Detail'!A347:DO751,116,FALSE)+VLOOKUP(A346,'2023_24 vs 2024_25 Detail'!A347:DO751,117,FALSE)</f>
        <v>106059.62439874257</v>
      </c>
      <c r="J346" s="10">
        <f>VLOOKUP($A346,'2023_24 vs 2024_25 Detail'!$A$9:$DP$409,118,FALSE)</f>
        <v>-16884.62439874257</v>
      </c>
      <c r="K346" s="10">
        <f>VLOOKUP($A346,'2023_24 vs 2024_25 Detail'!$A$9:$DP$409,119,FALSE)</f>
        <v>0</v>
      </c>
      <c r="L346" s="11">
        <f t="shared" si="11"/>
        <v>27804</v>
      </c>
    </row>
    <row r="347" spans="1:12" x14ac:dyDescent="0.35">
      <c r="A347" s="2" t="s">
        <v>999</v>
      </c>
      <c r="B347" s="2" t="s">
        <v>1013</v>
      </c>
      <c r="C347" s="2" t="s">
        <v>1427</v>
      </c>
      <c r="D347" s="10">
        <f>VLOOKUP(A347,'2023_24 vs 2024_25 Detail'!$A$9:$DP$409,5,FALSE)</f>
        <v>210</v>
      </c>
      <c r="E347" s="10">
        <f>VLOOKUP(A347,MSAG!$A$2:$D$401,4,FALSE)</f>
        <v>32724</v>
      </c>
      <c r="F347" s="10">
        <f>VLOOKUP($A347,'2023_24 vs 2024_25 Detail'!$A$9:$DP$409,43,FALSE)</f>
        <v>977059.23630128696</v>
      </c>
      <c r="G347" s="10">
        <f t="shared" si="10"/>
        <v>1009783.236301287</v>
      </c>
      <c r="H347" s="10">
        <f>VLOOKUP($A347,'2023_24 vs 2024_25 Detail'!$A$9:$DP$409,82,FALSE)</f>
        <v>1040516.5543772184</v>
      </c>
      <c r="I347" s="10">
        <f>VLOOKUP(A347,'2023_24 vs 2024_25 Detail'!A348:DO752,84,FALSE)+VLOOKUP(A347,'2023_24 vs 2024_25 Detail'!A348:DO752,85,FALSE)+VLOOKUP(A347,'2023_24 vs 2024_25 Detail'!A348:DO752,86,FALSE)+VLOOKUP(A347,'2023_24 vs 2024_25 Detail'!A348:DO752,87,FALSE)+VLOOKUP(A347,'2023_24 vs 2024_25 Detail'!A348:DO752,88,FALSE)+VLOOKUP(A347,'2023_24 vs 2024_25 Detail'!A348:DO752,89,FALSE)+VLOOKUP(A347,'2023_24 vs 2024_25 Detail'!A348:DO752,90,FALSE)+VLOOKUP(A347,'2023_24 vs 2024_25 Detail'!A348:DO752,91,FALSE)+VLOOKUP(A347,'2023_24 vs 2024_25 Detail'!A348:DO752,92,FALSE)+VLOOKUP(A347,'2023_24 vs 2024_25 Detail'!A348:DO752,93,FALSE)+VLOOKUP(A347,'2023_24 vs 2024_25 Detail'!A348:DO752,94,FALSE)+VLOOKUP(A347,'2023_24 vs 2024_25 Detail'!A348:DO752,95,FALSE)+VLOOKUP(A347,'2023_24 vs 2024_25 Detail'!A348:DO752,96,FALSE)+VLOOKUP(A347,'2023_24 vs 2024_25 Detail'!A348:DO752,97,FALSE)+VLOOKUP(A347,'2023_24 vs 2024_25 Detail'!A348:DO752,98,FALSE)+VLOOKUP(A347,'2023_24 vs 2024_25 Detail'!A348:DO752,99,FALSE)+VLOOKUP(A347,'2023_24 vs 2024_25 Detail'!A348:DO752,100,FALSE)+VLOOKUP(A347,'2023_24 vs 2024_25 Detail'!A348:DO752,101,FALSE)+VLOOKUP(A347,'2023_24 vs 2024_25 Detail'!A348:DO752,102,FALSE)+VLOOKUP(A347,'2023_24 vs 2024_25 Detail'!A348:DO752,103,FALSE)+VLOOKUP(A347,'2023_24 vs 2024_25 Detail'!A348:DO752,104,FALSE)+VLOOKUP(A347,'2023_24 vs 2024_25 Detail'!A348:DO752,105,FALSE)+VLOOKUP(A347,'2023_24 vs 2024_25 Detail'!A348:DO752,106,FALSE)+VLOOKUP(A347,'2023_24 vs 2024_25 Detail'!A348:DO752,107,FALSE)+VLOOKUP(A347,'2023_24 vs 2024_25 Detail'!A348:DO752,108,FALSE)+VLOOKUP(A347,'2023_24 vs 2024_25 Detail'!A348:DO752,109,FALSE)+VLOOKUP(A347,'2023_24 vs 2024_25 Detail'!A348:DO752,110,FALSE)+VLOOKUP(A347,'2023_24 vs 2024_25 Detail'!A348:DO752,111,FALSE)+VLOOKUP(A347,'2023_24 vs 2024_25 Detail'!A348:DO752,112,FALSE)+VLOOKUP(A347,'2023_24 vs 2024_25 Detail'!A348:DO752,113,FALSE)+VLOOKUP(A347,'2023_24 vs 2024_25 Detail'!A348:DO752,114,FALSE)+VLOOKUP(A347,'2023_24 vs 2024_25 Detail'!A348:DO752,115,FALSE)+VLOOKUP(A347,'2023_24 vs 2024_25 Detail'!A348:DO752,116,FALSE)+VLOOKUP(A347,'2023_24 vs 2024_25 Detail'!A348:DO752,117,FALSE)</f>
        <v>55962.912135839048</v>
      </c>
      <c r="J347" s="10">
        <f>VLOOKUP($A347,'2023_24 vs 2024_25 Detail'!$A$9:$DP$409,118,FALSE)</f>
        <v>0</v>
      </c>
      <c r="K347" s="10">
        <f>VLOOKUP($A347,'2023_24 vs 2024_25 Detail'!$A$9:$DP$409,119,FALSE)</f>
        <v>7494.4059400922542</v>
      </c>
      <c r="L347" s="11">
        <f t="shared" si="11"/>
        <v>30733.318075931398</v>
      </c>
    </row>
    <row r="348" spans="1:12" x14ac:dyDescent="0.35">
      <c r="A348" s="2" t="s">
        <v>1015</v>
      </c>
      <c r="B348" s="2" t="s">
        <v>1016</v>
      </c>
      <c r="C348" s="2" t="s">
        <v>1017</v>
      </c>
      <c r="D348" s="10">
        <f>VLOOKUP(A348,'2023_24 vs 2024_25 Detail'!$A$9:$DP$409,5,FALSE)</f>
        <v>601</v>
      </c>
      <c r="E348" s="10">
        <f>VLOOKUP(A348,MSAG!$A$2:$D$401,4,FALSE)</f>
        <v>87677</v>
      </c>
      <c r="F348" s="10">
        <f>VLOOKUP($A348,'2023_24 vs 2024_25 Detail'!$A$9:$DP$409,43,FALSE)</f>
        <v>2663658.750483871</v>
      </c>
      <c r="G348" s="10">
        <f t="shared" si="10"/>
        <v>2751335.750483871</v>
      </c>
      <c r="H348" s="10">
        <f>VLOOKUP($A348,'2023_24 vs 2024_25 Detail'!$A$9:$DP$409,82,FALSE)</f>
        <v>2782443.6</v>
      </c>
      <c r="I348" s="10">
        <f>VLOOKUP(A348,'2023_24 vs 2024_25 Detail'!A349:DO753,84,FALSE)+VLOOKUP(A348,'2023_24 vs 2024_25 Detail'!A349:DO753,85,FALSE)+VLOOKUP(A348,'2023_24 vs 2024_25 Detail'!A349:DO753,86,FALSE)+VLOOKUP(A348,'2023_24 vs 2024_25 Detail'!A349:DO753,87,FALSE)+VLOOKUP(A348,'2023_24 vs 2024_25 Detail'!A349:DO753,88,FALSE)+VLOOKUP(A348,'2023_24 vs 2024_25 Detail'!A349:DO753,89,FALSE)+VLOOKUP(A348,'2023_24 vs 2024_25 Detail'!A349:DO753,90,FALSE)+VLOOKUP(A348,'2023_24 vs 2024_25 Detail'!A349:DO753,91,FALSE)+VLOOKUP(A348,'2023_24 vs 2024_25 Detail'!A349:DO753,92,FALSE)+VLOOKUP(A348,'2023_24 vs 2024_25 Detail'!A349:DO753,93,FALSE)+VLOOKUP(A348,'2023_24 vs 2024_25 Detail'!A349:DO753,94,FALSE)+VLOOKUP(A348,'2023_24 vs 2024_25 Detail'!A349:DO753,95,FALSE)+VLOOKUP(A348,'2023_24 vs 2024_25 Detail'!A349:DO753,96,FALSE)+VLOOKUP(A348,'2023_24 vs 2024_25 Detail'!A349:DO753,97,FALSE)+VLOOKUP(A348,'2023_24 vs 2024_25 Detail'!A349:DO753,98,FALSE)+VLOOKUP(A348,'2023_24 vs 2024_25 Detail'!A349:DO753,99,FALSE)+VLOOKUP(A348,'2023_24 vs 2024_25 Detail'!A349:DO753,100,FALSE)+VLOOKUP(A348,'2023_24 vs 2024_25 Detail'!A349:DO753,101,FALSE)+VLOOKUP(A348,'2023_24 vs 2024_25 Detail'!A349:DO753,102,FALSE)+VLOOKUP(A348,'2023_24 vs 2024_25 Detail'!A349:DO753,103,FALSE)+VLOOKUP(A348,'2023_24 vs 2024_25 Detail'!A349:DO753,104,FALSE)+VLOOKUP(A348,'2023_24 vs 2024_25 Detail'!A349:DO753,105,FALSE)+VLOOKUP(A348,'2023_24 vs 2024_25 Detail'!A349:DO753,106,FALSE)+VLOOKUP(A348,'2023_24 vs 2024_25 Detail'!A349:DO753,107,FALSE)+VLOOKUP(A348,'2023_24 vs 2024_25 Detail'!A349:DO753,108,FALSE)+VLOOKUP(A348,'2023_24 vs 2024_25 Detail'!A349:DO753,109,FALSE)+VLOOKUP(A348,'2023_24 vs 2024_25 Detail'!A349:DO753,110,FALSE)+VLOOKUP(A348,'2023_24 vs 2024_25 Detail'!A349:DO753,111,FALSE)+VLOOKUP(A348,'2023_24 vs 2024_25 Detail'!A349:DO753,112,FALSE)+VLOOKUP(A348,'2023_24 vs 2024_25 Detail'!A349:DO753,113,FALSE)+VLOOKUP(A348,'2023_24 vs 2024_25 Detail'!A349:DO753,114,FALSE)+VLOOKUP(A348,'2023_24 vs 2024_25 Detail'!A349:DO753,115,FALSE)+VLOOKUP(A348,'2023_24 vs 2024_25 Detail'!A349:DO753,116,FALSE)+VLOOKUP(A348,'2023_24 vs 2024_25 Detail'!A349:DO753,117,FALSE)</f>
        <v>149262.49237300718</v>
      </c>
      <c r="J348" s="10">
        <f>VLOOKUP($A348,'2023_24 vs 2024_25 Detail'!$A$9:$DP$409,118,FALSE)</f>
        <v>-26057.49237300735</v>
      </c>
      <c r="K348" s="10">
        <f>VLOOKUP($A348,'2023_24 vs 2024_25 Detail'!$A$9:$DP$409,119,FALSE)</f>
        <v>-4420.1504838705887</v>
      </c>
      <c r="L348" s="11">
        <f t="shared" si="11"/>
        <v>31107.849516129121</v>
      </c>
    </row>
    <row r="349" spans="1:12" x14ac:dyDescent="0.35">
      <c r="A349" s="2" t="s">
        <v>1018</v>
      </c>
      <c r="B349" s="2" t="s">
        <v>1019</v>
      </c>
      <c r="C349" s="2" t="s">
        <v>1020</v>
      </c>
      <c r="D349" s="10">
        <f>VLOOKUP(A349,'2023_24 vs 2024_25 Detail'!$A$9:$DP$409,5,FALSE)</f>
        <v>100</v>
      </c>
      <c r="E349" s="10">
        <f>VLOOKUP(A349,MSAG!$A$2:$D$401,4,FALSE)</f>
        <v>17034</v>
      </c>
      <c r="F349" s="10">
        <f>VLOOKUP($A349,'2023_24 vs 2024_25 Detail'!$A$9:$DP$409,43,FALSE)</f>
        <v>485332.25771235925</v>
      </c>
      <c r="G349" s="10">
        <f t="shared" si="10"/>
        <v>502366.25771235925</v>
      </c>
      <c r="H349" s="10">
        <f>VLOOKUP($A349,'2023_24 vs 2024_25 Detail'!$A$9:$DP$409,82,FALSE)</f>
        <v>562768.91127612244</v>
      </c>
      <c r="I349" s="10">
        <f>VLOOKUP(A349,'2023_24 vs 2024_25 Detail'!A350:DO754,84,FALSE)+VLOOKUP(A349,'2023_24 vs 2024_25 Detail'!A350:DO754,85,FALSE)+VLOOKUP(A349,'2023_24 vs 2024_25 Detail'!A350:DO754,86,FALSE)+VLOOKUP(A349,'2023_24 vs 2024_25 Detail'!A350:DO754,87,FALSE)+VLOOKUP(A349,'2023_24 vs 2024_25 Detail'!A350:DO754,88,FALSE)+VLOOKUP(A349,'2023_24 vs 2024_25 Detail'!A350:DO754,89,FALSE)+VLOOKUP(A349,'2023_24 vs 2024_25 Detail'!A350:DO754,90,FALSE)+VLOOKUP(A349,'2023_24 vs 2024_25 Detail'!A350:DO754,91,FALSE)+VLOOKUP(A349,'2023_24 vs 2024_25 Detail'!A350:DO754,92,FALSE)+VLOOKUP(A349,'2023_24 vs 2024_25 Detail'!A350:DO754,93,FALSE)+VLOOKUP(A349,'2023_24 vs 2024_25 Detail'!A350:DO754,94,FALSE)+VLOOKUP(A349,'2023_24 vs 2024_25 Detail'!A350:DO754,95,FALSE)+VLOOKUP(A349,'2023_24 vs 2024_25 Detail'!A350:DO754,96,FALSE)+VLOOKUP(A349,'2023_24 vs 2024_25 Detail'!A350:DO754,97,FALSE)+VLOOKUP(A349,'2023_24 vs 2024_25 Detail'!A350:DO754,98,FALSE)+VLOOKUP(A349,'2023_24 vs 2024_25 Detail'!A350:DO754,99,FALSE)+VLOOKUP(A349,'2023_24 vs 2024_25 Detail'!A350:DO754,100,FALSE)+VLOOKUP(A349,'2023_24 vs 2024_25 Detail'!A350:DO754,101,FALSE)+VLOOKUP(A349,'2023_24 vs 2024_25 Detail'!A350:DO754,102,FALSE)+VLOOKUP(A349,'2023_24 vs 2024_25 Detail'!A350:DO754,103,FALSE)+VLOOKUP(A349,'2023_24 vs 2024_25 Detail'!A350:DO754,104,FALSE)+VLOOKUP(A349,'2023_24 vs 2024_25 Detail'!A350:DO754,105,FALSE)+VLOOKUP(A349,'2023_24 vs 2024_25 Detail'!A350:DO754,106,FALSE)+VLOOKUP(A349,'2023_24 vs 2024_25 Detail'!A350:DO754,107,FALSE)+VLOOKUP(A349,'2023_24 vs 2024_25 Detail'!A350:DO754,108,FALSE)+VLOOKUP(A349,'2023_24 vs 2024_25 Detail'!A350:DO754,109,FALSE)+VLOOKUP(A349,'2023_24 vs 2024_25 Detail'!A350:DO754,110,FALSE)+VLOOKUP(A349,'2023_24 vs 2024_25 Detail'!A350:DO754,111,FALSE)+VLOOKUP(A349,'2023_24 vs 2024_25 Detail'!A350:DO754,112,FALSE)+VLOOKUP(A349,'2023_24 vs 2024_25 Detail'!A350:DO754,113,FALSE)+VLOOKUP(A349,'2023_24 vs 2024_25 Detail'!A350:DO754,114,FALSE)+VLOOKUP(A349,'2023_24 vs 2024_25 Detail'!A350:DO754,115,FALSE)+VLOOKUP(A349,'2023_24 vs 2024_25 Detail'!A350:DO754,116,FALSE)+VLOOKUP(A349,'2023_24 vs 2024_25 Detail'!A350:DO754,117,FALSE)</f>
        <v>29066.108629145096</v>
      </c>
      <c r="J349" s="10">
        <f>VLOOKUP($A349,'2023_24 vs 2024_25 Detail'!$A$9:$DP$409,118,FALSE)</f>
        <v>0</v>
      </c>
      <c r="K349" s="10">
        <f>VLOOKUP($A349,'2023_24 vs 2024_25 Detail'!$A$9:$DP$409,119,FALSE)</f>
        <v>48370.544934618098</v>
      </c>
      <c r="L349" s="11">
        <f t="shared" si="11"/>
        <v>60402.65356376319</v>
      </c>
    </row>
    <row r="350" spans="1:12" x14ac:dyDescent="0.35">
      <c r="A350" s="2" t="s">
        <v>1428</v>
      </c>
      <c r="B350" s="2" t="s">
        <v>1429</v>
      </c>
      <c r="C350" s="2" t="s">
        <v>1430</v>
      </c>
      <c r="D350" s="10">
        <f>VLOOKUP(A350,'2023_24 vs 2024_25 Detail'!$A$9:$DP$409,5,FALSE)</f>
        <v>102</v>
      </c>
      <c r="E350" s="10">
        <f>VLOOKUP(A350,MSAG!$A$2:$D$401,4,FALSE)</f>
        <v>20704</v>
      </c>
      <c r="F350" s="10">
        <f>VLOOKUP($A350,'2023_24 vs 2024_25 Detail'!$A$9:$DP$409,43,FALSE)</f>
        <v>577011.92295274592</v>
      </c>
      <c r="G350" s="10">
        <f t="shared" si="10"/>
        <v>597715.92295274592</v>
      </c>
      <c r="H350" s="10">
        <f>VLOOKUP($A350,'2023_24 vs 2024_25 Detail'!$A$9:$DP$409,82,FALSE)</f>
        <v>660886.06904726208</v>
      </c>
      <c r="I350" s="10">
        <f>VLOOKUP(A350,'2023_24 vs 2024_25 Detail'!A351:DO755,84,FALSE)+VLOOKUP(A350,'2023_24 vs 2024_25 Detail'!A351:DO755,85,FALSE)+VLOOKUP(A350,'2023_24 vs 2024_25 Detail'!A351:DO755,86,FALSE)+VLOOKUP(A350,'2023_24 vs 2024_25 Detail'!A351:DO755,87,FALSE)+VLOOKUP(A350,'2023_24 vs 2024_25 Detail'!A351:DO755,88,FALSE)+VLOOKUP(A350,'2023_24 vs 2024_25 Detail'!A351:DO755,89,FALSE)+VLOOKUP(A350,'2023_24 vs 2024_25 Detail'!A351:DO755,90,FALSE)+VLOOKUP(A350,'2023_24 vs 2024_25 Detail'!A351:DO755,91,FALSE)+VLOOKUP(A350,'2023_24 vs 2024_25 Detail'!A351:DO755,92,FALSE)+VLOOKUP(A350,'2023_24 vs 2024_25 Detail'!A351:DO755,93,FALSE)+VLOOKUP(A350,'2023_24 vs 2024_25 Detail'!A351:DO755,94,FALSE)+VLOOKUP(A350,'2023_24 vs 2024_25 Detail'!A351:DO755,95,FALSE)+VLOOKUP(A350,'2023_24 vs 2024_25 Detail'!A351:DO755,96,FALSE)+VLOOKUP(A350,'2023_24 vs 2024_25 Detail'!A351:DO755,97,FALSE)+VLOOKUP(A350,'2023_24 vs 2024_25 Detail'!A351:DO755,98,FALSE)+VLOOKUP(A350,'2023_24 vs 2024_25 Detail'!A351:DO755,99,FALSE)+VLOOKUP(A350,'2023_24 vs 2024_25 Detail'!A351:DO755,100,FALSE)+VLOOKUP(A350,'2023_24 vs 2024_25 Detail'!A351:DO755,101,FALSE)+VLOOKUP(A350,'2023_24 vs 2024_25 Detail'!A351:DO755,102,FALSE)+VLOOKUP(A350,'2023_24 vs 2024_25 Detail'!A351:DO755,103,FALSE)+VLOOKUP(A350,'2023_24 vs 2024_25 Detail'!A351:DO755,104,FALSE)+VLOOKUP(A350,'2023_24 vs 2024_25 Detail'!A351:DO755,105,FALSE)+VLOOKUP(A350,'2023_24 vs 2024_25 Detail'!A351:DO755,106,FALSE)+VLOOKUP(A350,'2023_24 vs 2024_25 Detail'!A351:DO755,107,FALSE)+VLOOKUP(A350,'2023_24 vs 2024_25 Detail'!A351:DO755,108,FALSE)+VLOOKUP(A350,'2023_24 vs 2024_25 Detail'!A351:DO755,109,FALSE)+VLOOKUP(A350,'2023_24 vs 2024_25 Detail'!A351:DO755,110,FALSE)+VLOOKUP(A350,'2023_24 vs 2024_25 Detail'!A351:DO755,111,FALSE)+VLOOKUP(A350,'2023_24 vs 2024_25 Detail'!A351:DO755,112,FALSE)+VLOOKUP(A350,'2023_24 vs 2024_25 Detail'!A351:DO755,113,FALSE)+VLOOKUP(A350,'2023_24 vs 2024_25 Detail'!A351:DO755,114,FALSE)+VLOOKUP(A350,'2023_24 vs 2024_25 Detail'!A351:DO755,115,FALSE)+VLOOKUP(A350,'2023_24 vs 2024_25 Detail'!A351:DO755,116,FALSE)+VLOOKUP(A350,'2023_24 vs 2024_25 Detail'!A351:DO755,117,FALSE)</f>
        <v>34041.564497211439</v>
      </c>
      <c r="J350" s="10">
        <f>VLOOKUP($A350,'2023_24 vs 2024_25 Detail'!$A$9:$DP$409,118,FALSE)</f>
        <v>0</v>
      </c>
      <c r="K350" s="10">
        <f>VLOOKUP($A350,'2023_24 vs 2024_25 Detail'!$A$9:$DP$409,119,FALSE)</f>
        <v>49832.581597304626</v>
      </c>
      <c r="L350" s="11">
        <f t="shared" si="11"/>
        <v>63170.146094516153</v>
      </c>
    </row>
    <row r="351" spans="1:12" x14ac:dyDescent="0.35">
      <c r="A351" s="2" t="s">
        <v>1431</v>
      </c>
      <c r="B351" s="2" t="s">
        <v>1431</v>
      </c>
      <c r="C351" s="2" t="s">
        <v>1176</v>
      </c>
      <c r="D351" s="10">
        <f>VLOOKUP(A351,'2023_24 vs 2024_25 Detail'!$A$9:$DP$409,5,FALSE)</f>
        <v>243</v>
      </c>
      <c r="E351" s="10">
        <f>VLOOKUP(A351,MSAG!$A$2:$D$401,4,FALSE)</f>
        <v>37437</v>
      </c>
      <c r="F351" s="10">
        <f>VLOOKUP($A351,'2023_24 vs 2024_25 Detail'!$A$9:$DP$409,43,FALSE)</f>
        <v>1159703.9689358603</v>
      </c>
      <c r="G351" s="10">
        <f t="shared" si="10"/>
        <v>1197140.9689358603</v>
      </c>
      <c r="H351" s="10">
        <f>VLOOKUP($A351,'2023_24 vs 2024_25 Detail'!$A$9:$DP$409,82,FALSE)</f>
        <v>1224319.3697090347</v>
      </c>
      <c r="I351" s="10">
        <f>VLOOKUP(A351,'2023_24 vs 2024_25 Detail'!A352:DO756,84,FALSE)+VLOOKUP(A351,'2023_24 vs 2024_25 Detail'!A352:DO756,85,FALSE)+VLOOKUP(A351,'2023_24 vs 2024_25 Detail'!A352:DO756,86,FALSE)+VLOOKUP(A351,'2023_24 vs 2024_25 Detail'!A352:DO756,87,FALSE)+VLOOKUP(A351,'2023_24 vs 2024_25 Detail'!A352:DO756,88,FALSE)+VLOOKUP(A351,'2023_24 vs 2024_25 Detail'!A352:DO756,89,FALSE)+VLOOKUP(A351,'2023_24 vs 2024_25 Detail'!A352:DO756,90,FALSE)+VLOOKUP(A351,'2023_24 vs 2024_25 Detail'!A352:DO756,91,FALSE)+VLOOKUP(A351,'2023_24 vs 2024_25 Detail'!A352:DO756,92,FALSE)+VLOOKUP(A351,'2023_24 vs 2024_25 Detail'!A352:DO756,93,FALSE)+VLOOKUP(A351,'2023_24 vs 2024_25 Detail'!A352:DO756,94,FALSE)+VLOOKUP(A351,'2023_24 vs 2024_25 Detail'!A352:DO756,95,FALSE)+VLOOKUP(A351,'2023_24 vs 2024_25 Detail'!A352:DO756,96,FALSE)+VLOOKUP(A351,'2023_24 vs 2024_25 Detail'!A352:DO756,97,FALSE)+VLOOKUP(A351,'2023_24 vs 2024_25 Detail'!A352:DO756,98,FALSE)+VLOOKUP(A351,'2023_24 vs 2024_25 Detail'!A352:DO756,99,FALSE)+VLOOKUP(A351,'2023_24 vs 2024_25 Detail'!A352:DO756,100,FALSE)+VLOOKUP(A351,'2023_24 vs 2024_25 Detail'!A352:DO756,101,FALSE)+VLOOKUP(A351,'2023_24 vs 2024_25 Detail'!A352:DO756,102,FALSE)+VLOOKUP(A351,'2023_24 vs 2024_25 Detail'!A352:DO756,103,FALSE)+VLOOKUP(A351,'2023_24 vs 2024_25 Detail'!A352:DO756,104,FALSE)+VLOOKUP(A351,'2023_24 vs 2024_25 Detail'!A352:DO756,105,FALSE)+VLOOKUP(A351,'2023_24 vs 2024_25 Detail'!A352:DO756,106,FALSE)+VLOOKUP(A351,'2023_24 vs 2024_25 Detail'!A352:DO756,107,FALSE)+VLOOKUP(A351,'2023_24 vs 2024_25 Detail'!A352:DO756,108,FALSE)+VLOOKUP(A351,'2023_24 vs 2024_25 Detail'!A352:DO756,109,FALSE)+VLOOKUP(A351,'2023_24 vs 2024_25 Detail'!A352:DO756,110,FALSE)+VLOOKUP(A351,'2023_24 vs 2024_25 Detail'!A352:DO756,111,FALSE)+VLOOKUP(A351,'2023_24 vs 2024_25 Detail'!A352:DO756,112,FALSE)+VLOOKUP(A351,'2023_24 vs 2024_25 Detail'!A352:DO756,113,FALSE)+VLOOKUP(A351,'2023_24 vs 2024_25 Detail'!A352:DO756,114,FALSE)+VLOOKUP(A351,'2023_24 vs 2024_25 Detail'!A352:DO756,115,FALSE)+VLOOKUP(A351,'2023_24 vs 2024_25 Detail'!A352:DO756,116,FALSE)+VLOOKUP(A351,'2023_24 vs 2024_25 Detail'!A352:DO756,117,FALSE)</f>
        <v>64615.400773174595</v>
      </c>
      <c r="J351" s="10">
        <f>VLOOKUP($A351,'2023_24 vs 2024_25 Detail'!$A$9:$DP$409,118,FALSE)</f>
        <v>0</v>
      </c>
      <c r="K351" s="10">
        <f>VLOOKUP($A351,'2023_24 vs 2024_25 Detail'!$A$9:$DP$409,119,FALSE)</f>
        <v>0</v>
      </c>
      <c r="L351" s="11">
        <f t="shared" si="11"/>
        <v>27178.400773174362</v>
      </c>
    </row>
    <row r="352" spans="1:12" x14ac:dyDescent="0.35">
      <c r="A352" s="2" t="s">
        <v>798</v>
      </c>
      <c r="B352" s="2" t="s">
        <v>1021</v>
      </c>
      <c r="C352" s="2" t="s">
        <v>1432</v>
      </c>
      <c r="D352" s="10">
        <f>VLOOKUP(A352,'2023_24 vs 2024_25 Detail'!$A$9:$DP$409,5,FALSE)</f>
        <v>67</v>
      </c>
      <c r="E352" s="10">
        <f>VLOOKUP(A352,MSAG!$A$2:$D$401,4,FALSE)</f>
        <v>14459</v>
      </c>
      <c r="F352" s="10">
        <f>VLOOKUP($A352,'2023_24 vs 2024_25 Detail'!$A$9:$DP$409,43,FALSE)</f>
        <v>390314.88465220603</v>
      </c>
      <c r="G352" s="10">
        <f t="shared" si="10"/>
        <v>404773.88465220603</v>
      </c>
      <c r="H352" s="10">
        <f>VLOOKUP($A352,'2023_24 vs 2024_25 Detail'!$A$9:$DP$409,82,FALSE)</f>
        <v>443906.50108831021</v>
      </c>
      <c r="I352" s="10">
        <f>VLOOKUP(A352,'2023_24 vs 2024_25 Detail'!A353:DO757,84,FALSE)+VLOOKUP(A352,'2023_24 vs 2024_25 Detail'!A353:DO757,85,FALSE)+VLOOKUP(A352,'2023_24 vs 2024_25 Detail'!A353:DO757,86,FALSE)+VLOOKUP(A352,'2023_24 vs 2024_25 Detail'!A353:DO757,87,FALSE)+VLOOKUP(A352,'2023_24 vs 2024_25 Detail'!A353:DO757,88,FALSE)+VLOOKUP(A352,'2023_24 vs 2024_25 Detail'!A353:DO757,89,FALSE)+VLOOKUP(A352,'2023_24 vs 2024_25 Detail'!A353:DO757,90,FALSE)+VLOOKUP(A352,'2023_24 vs 2024_25 Detail'!A353:DO757,91,FALSE)+VLOOKUP(A352,'2023_24 vs 2024_25 Detail'!A353:DO757,92,FALSE)+VLOOKUP(A352,'2023_24 vs 2024_25 Detail'!A353:DO757,93,FALSE)+VLOOKUP(A352,'2023_24 vs 2024_25 Detail'!A353:DO757,94,FALSE)+VLOOKUP(A352,'2023_24 vs 2024_25 Detail'!A353:DO757,95,FALSE)+VLOOKUP(A352,'2023_24 vs 2024_25 Detail'!A353:DO757,96,FALSE)+VLOOKUP(A352,'2023_24 vs 2024_25 Detail'!A353:DO757,97,FALSE)+VLOOKUP(A352,'2023_24 vs 2024_25 Detail'!A353:DO757,98,FALSE)+VLOOKUP(A352,'2023_24 vs 2024_25 Detail'!A353:DO757,99,FALSE)+VLOOKUP(A352,'2023_24 vs 2024_25 Detail'!A353:DO757,100,FALSE)+VLOOKUP(A352,'2023_24 vs 2024_25 Detail'!A353:DO757,101,FALSE)+VLOOKUP(A352,'2023_24 vs 2024_25 Detail'!A353:DO757,102,FALSE)+VLOOKUP(A352,'2023_24 vs 2024_25 Detail'!A353:DO757,103,FALSE)+VLOOKUP(A352,'2023_24 vs 2024_25 Detail'!A353:DO757,104,FALSE)+VLOOKUP(A352,'2023_24 vs 2024_25 Detail'!A353:DO757,105,FALSE)+VLOOKUP(A352,'2023_24 vs 2024_25 Detail'!A353:DO757,106,FALSE)+VLOOKUP(A352,'2023_24 vs 2024_25 Detail'!A353:DO757,107,FALSE)+VLOOKUP(A352,'2023_24 vs 2024_25 Detail'!A353:DO757,108,FALSE)+VLOOKUP(A352,'2023_24 vs 2024_25 Detail'!A353:DO757,109,FALSE)+VLOOKUP(A352,'2023_24 vs 2024_25 Detail'!A353:DO757,110,FALSE)+VLOOKUP(A352,'2023_24 vs 2024_25 Detail'!A353:DO757,111,FALSE)+VLOOKUP(A352,'2023_24 vs 2024_25 Detail'!A353:DO757,112,FALSE)+VLOOKUP(A352,'2023_24 vs 2024_25 Detail'!A353:DO757,113,FALSE)+VLOOKUP(A352,'2023_24 vs 2024_25 Detail'!A353:DO757,114,FALSE)+VLOOKUP(A352,'2023_24 vs 2024_25 Detail'!A353:DO757,115,FALSE)+VLOOKUP(A352,'2023_24 vs 2024_25 Detail'!A353:DO757,116,FALSE)+VLOOKUP(A352,'2023_24 vs 2024_25 Detail'!A353:DO757,117,FALSE)</f>
        <v>23450.998284930793</v>
      </c>
      <c r="J352" s="10">
        <f>VLOOKUP($A352,'2023_24 vs 2024_25 Detail'!$A$9:$DP$409,118,FALSE)</f>
        <v>0</v>
      </c>
      <c r="K352" s="10">
        <f>VLOOKUP($A352,'2023_24 vs 2024_25 Detail'!$A$9:$DP$409,119,FALSE)</f>
        <v>30140.618151173348</v>
      </c>
      <c r="L352" s="11">
        <f t="shared" si="11"/>
        <v>39132.616436104174</v>
      </c>
    </row>
    <row r="353" spans="1:12" x14ac:dyDescent="0.35">
      <c r="A353" s="2" t="s">
        <v>1023</v>
      </c>
      <c r="B353" s="2" t="s">
        <v>1024</v>
      </c>
      <c r="C353" s="2" t="s">
        <v>1025</v>
      </c>
      <c r="D353" s="10">
        <f>VLOOKUP(A353,'2023_24 vs 2024_25 Detail'!$A$9:$DP$409,5,FALSE)</f>
        <v>571</v>
      </c>
      <c r="E353" s="10">
        <f>VLOOKUP(A353,MSAG!$A$2:$D$401,4,FALSE)</f>
        <v>127404</v>
      </c>
      <c r="F353" s="10">
        <f>VLOOKUP($A353,'2023_24 vs 2024_25 Detail'!$A$9:$DP$409,43,FALSE)</f>
        <v>3440504.6431652582</v>
      </c>
      <c r="G353" s="10">
        <f t="shared" si="10"/>
        <v>3567908.6431652582</v>
      </c>
      <c r="H353" s="10">
        <f>VLOOKUP($A353,'2023_24 vs 2024_25 Detail'!$A$9:$DP$409,82,FALSE)</f>
        <v>3735297.4749507243</v>
      </c>
      <c r="I353" s="10">
        <f>VLOOKUP(A353,'2023_24 vs 2024_25 Detail'!A354:DO758,84,FALSE)+VLOOKUP(A353,'2023_24 vs 2024_25 Detail'!A354:DO758,85,FALSE)+VLOOKUP(A353,'2023_24 vs 2024_25 Detail'!A354:DO758,86,FALSE)+VLOOKUP(A353,'2023_24 vs 2024_25 Detail'!A354:DO758,87,FALSE)+VLOOKUP(A353,'2023_24 vs 2024_25 Detail'!A354:DO758,88,FALSE)+VLOOKUP(A353,'2023_24 vs 2024_25 Detail'!A354:DO758,89,FALSE)+VLOOKUP(A353,'2023_24 vs 2024_25 Detail'!A354:DO758,90,FALSE)+VLOOKUP(A353,'2023_24 vs 2024_25 Detail'!A354:DO758,91,FALSE)+VLOOKUP(A353,'2023_24 vs 2024_25 Detail'!A354:DO758,92,FALSE)+VLOOKUP(A353,'2023_24 vs 2024_25 Detail'!A354:DO758,93,FALSE)+VLOOKUP(A353,'2023_24 vs 2024_25 Detail'!A354:DO758,94,FALSE)+VLOOKUP(A353,'2023_24 vs 2024_25 Detail'!A354:DO758,95,FALSE)+VLOOKUP(A353,'2023_24 vs 2024_25 Detail'!A354:DO758,96,FALSE)+VLOOKUP(A353,'2023_24 vs 2024_25 Detail'!A354:DO758,97,FALSE)+VLOOKUP(A353,'2023_24 vs 2024_25 Detail'!A354:DO758,98,FALSE)+VLOOKUP(A353,'2023_24 vs 2024_25 Detail'!A354:DO758,99,FALSE)+VLOOKUP(A353,'2023_24 vs 2024_25 Detail'!A354:DO758,100,FALSE)+VLOOKUP(A353,'2023_24 vs 2024_25 Detail'!A354:DO758,101,FALSE)+VLOOKUP(A353,'2023_24 vs 2024_25 Detail'!A354:DO758,102,FALSE)+VLOOKUP(A353,'2023_24 vs 2024_25 Detail'!A354:DO758,103,FALSE)+VLOOKUP(A353,'2023_24 vs 2024_25 Detail'!A354:DO758,104,FALSE)+VLOOKUP(A353,'2023_24 vs 2024_25 Detail'!A354:DO758,105,FALSE)+VLOOKUP(A353,'2023_24 vs 2024_25 Detail'!A354:DO758,106,FALSE)+VLOOKUP(A353,'2023_24 vs 2024_25 Detail'!A354:DO758,107,FALSE)+VLOOKUP(A353,'2023_24 vs 2024_25 Detail'!A354:DO758,108,FALSE)+VLOOKUP(A353,'2023_24 vs 2024_25 Detail'!A354:DO758,109,FALSE)+VLOOKUP(A353,'2023_24 vs 2024_25 Detail'!A354:DO758,110,FALSE)+VLOOKUP(A353,'2023_24 vs 2024_25 Detail'!A354:DO758,111,FALSE)+VLOOKUP(A353,'2023_24 vs 2024_25 Detail'!A354:DO758,112,FALSE)+VLOOKUP(A353,'2023_24 vs 2024_25 Detail'!A354:DO758,113,FALSE)+VLOOKUP(A353,'2023_24 vs 2024_25 Detail'!A354:DO758,114,FALSE)+VLOOKUP(A353,'2023_24 vs 2024_25 Detail'!A354:DO758,115,FALSE)+VLOOKUP(A353,'2023_24 vs 2024_25 Detail'!A354:DO758,116,FALSE)+VLOOKUP(A353,'2023_24 vs 2024_25 Detail'!A354:DO758,117,FALSE)</f>
        <v>215600.64182271552</v>
      </c>
      <c r="J353" s="10">
        <f>VLOOKUP($A353,'2023_24 vs 2024_25 Detail'!$A$9:$DP$409,118,FALSE)</f>
        <v>0</v>
      </c>
      <c r="K353" s="10">
        <f>VLOOKUP($A353,'2023_24 vs 2024_25 Detail'!$A$9:$DP$409,119,FALSE)</f>
        <v>79192.189962750243</v>
      </c>
      <c r="L353" s="11">
        <f t="shared" si="11"/>
        <v>167388.83178546606</v>
      </c>
    </row>
    <row r="354" spans="1:12" x14ac:dyDescent="0.35">
      <c r="A354" s="2" t="s">
        <v>1026</v>
      </c>
      <c r="B354" s="2" t="s">
        <v>1027</v>
      </c>
      <c r="C354" s="2" t="s">
        <v>1433</v>
      </c>
      <c r="D354" s="10">
        <f>VLOOKUP(A354,'2023_24 vs 2024_25 Detail'!$A$9:$DP$409,5,FALSE)</f>
        <v>750</v>
      </c>
      <c r="E354" s="10">
        <f>VLOOKUP(A354,MSAG!$A$2:$D$401,4,FALSE)</f>
        <v>158561</v>
      </c>
      <c r="F354" s="10">
        <f>VLOOKUP($A354,'2023_24 vs 2024_25 Detail'!$A$9:$DP$409,43,FALSE)</f>
        <v>4488034.6429317035</v>
      </c>
      <c r="G354" s="10">
        <f t="shared" si="10"/>
        <v>4646595.6429317035</v>
      </c>
      <c r="H354" s="10">
        <f>VLOOKUP($A354,'2023_24 vs 2024_25 Detail'!$A$9:$DP$409,82,FALSE)</f>
        <v>4859974.0392338661</v>
      </c>
      <c r="I354" s="10">
        <f>VLOOKUP(A354,'2023_24 vs 2024_25 Detail'!A355:DO759,84,FALSE)+VLOOKUP(A354,'2023_24 vs 2024_25 Detail'!A355:DO759,85,FALSE)+VLOOKUP(A354,'2023_24 vs 2024_25 Detail'!A355:DO759,86,FALSE)+VLOOKUP(A354,'2023_24 vs 2024_25 Detail'!A355:DO759,87,FALSE)+VLOOKUP(A354,'2023_24 vs 2024_25 Detail'!A355:DO759,88,FALSE)+VLOOKUP(A354,'2023_24 vs 2024_25 Detail'!A355:DO759,89,FALSE)+VLOOKUP(A354,'2023_24 vs 2024_25 Detail'!A355:DO759,90,FALSE)+VLOOKUP(A354,'2023_24 vs 2024_25 Detail'!A355:DO759,91,FALSE)+VLOOKUP(A354,'2023_24 vs 2024_25 Detail'!A355:DO759,92,FALSE)+VLOOKUP(A354,'2023_24 vs 2024_25 Detail'!A355:DO759,93,FALSE)+VLOOKUP(A354,'2023_24 vs 2024_25 Detail'!A355:DO759,94,FALSE)+VLOOKUP(A354,'2023_24 vs 2024_25 Detail'!A355:DO759,95,FALSE)+VLOOKUP(A354,'2023_24 vs 2024_25 Detail'!A355:DO759,96,FALSE)+VLOOKUP(A354,'2023_24 vs 2024_25 Detail'!A355:DO759,97,FALSE)+VLOOKUP(A354,'2023_24 vs 2024_25 Detail'!A355:DO759,98,FALSE)+VLOOKUP(A354,'2023_24 vs 2024_25 Detail'!A355:DO759,99,FALSE)+VLOOKUP(A354,'2023_24 vs 2024_25 Detail'!A355:DO759,100,FALSE)+VLOOKUP(A354,'2023_24 vs 2024_25 Detail'!A355:DO759,101,FALSE)+VLOOKUP(A354,'2023_24 vs 2024_25 Detail'!A355:DO759,102,FALSE)+VLOOKUP(A354,'2023_24 vs 2024_25 Detail'!A355:DO759,103,FALSE)+VLOOKUP(A354,'2023_24 vs 2024_25 Detail'!A355:DO759,104,FALSE)+VLOOKUP(A354,'2023_24 vs 2024_25 Detail'!A355:DO759,105,FALSE)+VLOOKUP(A354,'2023_24 vs 2024_25 Detail'!A355:DO759,106,FALSE)+VLOOKUP(A354,'2023_24 vs 2024_25 Detail'!A355:DO759,107,FALSE)+VLOOKUP(A354,'2023_24 vs 2024_25 Detail'!A355:DO759,108,FALSE)+VLOOKUP(A354,'2023_24 vs 2024_25 Detail'!A355:DO759,109,FALSE)+VLOOKUP(A354,'2023_24 vs 2024_25 Detail'!A355:DO759,110,FALSE)+VLOOKUP(A354,'2023_24 vs 2024_25 Detail'!A355:DO759,111,FALSE)+VLOOKUP(A354,'2023_24 vs 2024_25 Detail'!A355:DO759,112,FALSE)+VLOOKUP(A354,'2023_24 vs 2024_25 Detail'!A355:DO759,113,FALSE)+VLOOKUP(A354,'2023_24 vs 2024_25 Detail'!A355:DO759,114,FALSE)+VLOOKUP(A354,'2023_24 vs 2024_25 Detail'!A355:DO759,115,FALSE)+VLOOKUP(A354,'2023_24 vs 2024_25 Detail'!A355:DO759,116,FALSE)+VLOOKUP(A354,'2023_24 vs 2024_25 Detail'!A355:DO759,117,FALSE)</f>
        <v>274361.49545982981</v>
      </c>
      <c r="J354" s="10">
        <f>VLOOKUP($A354,'2023_24 vs 2024_25 Detail'!$A$9:$DP$409,118,FALSE)</f>
        <v>0</v>
      </c>
      <c r="K354" s="10">
        <f>VLOOKUP($A354,'2023_24 vs 2024_25 Detail'!$A$9:$DP$409,119,FALSE)</f>
        <v>97577.900842333082</v>
      </c>
      <c r="L354" s="11">
        <f t="shared" si="11"/>
        <v>213378.39630216267</v>
      </c>
    </row>
    <row r="355" spans="1:12" x14ac:dyDescent="0.35">
      <c r="A355" s="2" t="s">
        <v>1029</v>
      </c>
      <c r="B355" s="2" t="s">
        <v>1030</v>
      </c>
      <c r="C355" s="2" t="s">
        <v>1031</v>
      </c>
      <c r="D355" s="10">
        <f>VLOOKUP(A355,'2023_24 vs 2024_25 Detail'!$A$9:$DP$409,5,FALSE)</f>
        <v>1144</v>
      </c>
      <c r="E355" s="10">
        <f>VLOOKUP(A355,MSAG!$A$2:$D$401,4,FALSE)</f>
        <v>234810</v>
      </c>
      <c r="F355" s="10">
        <f>VLOOKUP($A355,'2023_24 vs 2024_25 Detail'!$A$9:$DP$409,43,FALSE)</f>
        <v>6670157.7455298984</v>
      </c>
      <c r="G355" s="10">
        <f t="shared" si="10"/>
        <v>6904967.7455298984</v>
      </c>
      <c r="H355" s="10">
        <f>VLOOKUP($A355,'2023_24 vs 2024_25 Detail'!$A$9:$DP$409,82,FALSE)</f>
        <v>7075830.0261876769</v>
      </c>
      <c r="I355" s="10">
        <f>VLOOKUP(A355,'2023_24 vs 2024_25 Detail'!A356:DO760,84,FALSE)+VLOOKUP(A355,'2023_24 vs 2024_25 Detail'!A356:DO760,85,FALSE)+VLOOKUP(A355,'2023_24 vs 2024_25 Detail'!A356:DO760,86,FALSE)+VLOOKUP(A355,'2023_24 vs 2024_25 Detail'!A356:DO760,87,FALSE)+VLOOKUP(A355,'2023_24 vs 2024_25 Detail'!A356:DO760,88,FALSE)+VLOOKUP(A355,'2023_24 vs 2024_25 Detail'!A356:DO760,89,FALSE)+VLOOKUP(A355,'2023_24 vs 2024_25 Detail'!A356:DO760,90,FALSE)+VLOOKUP(A355,'2023_24 vs 2024_25 Detail'!A356:DO760,91,FALSE)+VLOOKUP(A355,'2023_24 vs 2024_25 Detail'!A356:DO760,92,FALSE)+VLOOKUP(A355,'2023_24 vs 2024_25 Detail'!A356:DO760,93,FALSE)+VLOOKUP(A355,'2023_24 vs 2024_25 Detail'!A356:DO760,94,FALSE)+VLOOKUP(A355,'2023_24 vs 2024_25 Detail'!A356:DO760,95,FALSE)+VLOOKUP(A355,'2023_24 vs 2024_25 Detail'!A356:DO760,96,FALSE)+VLOOKUP(A355,'2023_24 vs 2024_25 Detail'!A356:DO760,97,FALSE)+VLOOKUP(A355,'2023_24 vs 2024_25 Detail'!A356:DO760,98,FALSE)+VLOOKUP(A355,'2023_24 vs 2024_25 Detail'!A356:DO760,99,FALSE)+VLOOKUP(A355,'2023_24 vs 2024_25 Detail'!A356:DO760,100,FALSE)+VLOOKUP(A355,'2023_24 vs 2024_25 Detail'!A356:DO760,101,FALSE)+VLOOKUP(A355,'2023_24 vs 2024_25 Detail'!A356:DO760,102,FALSE)+VLOOKUP(A355,'2023_24 vs 2024_25 Detail'!A356:DO760,103,FALSE)+VLOOKUP(A355,'2023_24 vs 2024_25 Detail'!A356:DO760,104,FALSE)+VLOOKUP(A355,'2023_24 vs 2024_25 Detail'!A356:DO760,105,FALSE)+VLOOKUP(A355,'2023_24 vs 2024_25 Detail'!A356:DO760,106,FALSE)+VLOOKUP(A355,'2023_24 vs 2024_25 Detail'!A356:DO760,107,FALSE)+VLOOKUP(A355,'2023_24 vs 2024_25 Detail'!A356:DO760,108,FALSE)+VLOOKUP(A355,'2023_24 vs 2024_25 Detail'!A356:DO760,109,FALSE)+VLOOKUP(A355,'2023_24 vs 2024_25 Detail'!A356:DO760,110,FALSE)+VLOOKUP(A355,'2023_24 vs 2024_25 Detail'!A356:DO760,111,FALSE)+VLOOKUP(A355,'2023_24 vs 2024_25 Detail'!A356:DO760,112,FALSE)+VLOOKUP(A355,'2023_24 vs 2024_25 Detail'!A356:DO760,113,FALSE)+VLOOKUP(A355,'2023_24 vs 2024_25 Detail'!A356:DO760,114,FALSE)+VLOOKUP(A355,'2023_24 vs 2024_25 Detail'!A356:DO760,115,FALSE)+VLOOKUP(A355,'2023_24 vs 2024_25 Detail'!A356:DO760,116,FALSE)+VLOOKUP(A355,'2023_24 vs 2024_25 Detail'!A356:DO760,117,FALSE)</f>
        <v>405672.28065777937</v>
      </c>
      <c r="J355" s="10">
        <f>VLOOKUP($A355,'2023_24 vs 2024_25 Detail'!$A$9:$DP$409,118,FALSE)</f>
        <v>0</v>
      </c>
      <c r="K355" s="10">
        <f>VLOOKUP($A355,'2023_24 vs 2024_25 Detail'!$A$9:$DP$409,119,FALSE)</f>
        <v>0</v>
      </c>
      <c r="L355" s="11">
        <f t="shared" si="11"/>
        <v>170862.28065777849</v>
      </c>
    </row>
    <row r="356" spans="1:12" x14ac:dyDescent="0.35">
      <c r="A356" s="2" t="s">
        <v>833</v>
      </c>
      <c r="B356" s="2" t="s">
        <v>1032</v>
      </c>
      <c r="C356" s="2" t="s">
        <v>1434</v>
      </c>
      <c r="D356" s="10">
        <f>VLOOKUP(A356,'2023_24 vs 2024_25 Detail'!$A$9:$DP$409,5,FALSE)</f>
        <v>703</v>
      </c>
      <c r="E356" s="10">
        <f>VLOOKUP(A356,MSAG!$A$2:$D$401,4,FALSE)</f>
        <v>171312</v>
      </c>
      <c r="F356" s="10">
        <f>VLOOKUP($A356,'2023_24 vs 2024_25 Detail'!$A$9:$DP$409,43,FALSE)</f>
        <v>4639836.0237481548</v>
      </c>
      <c r="G356" s="10">
        <f t="shared" si="10"/>
        <v>4811148.0237481548</v>
      </c>
      <c r="H356" s="10">
        <f>VLOOKUP($A356,'2023_24 vs 2024_25 Detail'!$A$9:$DP$409,82,FALSE)</f>
        <v>5082150.0898449365</v>
      </c>
      <c r="I356" s="10">
        <f>VLOOKUP(A356,'2023_24 vs 2024_25 Detail'!A357:DO761,84,FALSE)+VLOOKUP(A356,'2023_24 vs 2024_25 Detail'!A357:DO761,85,FALSE)+VLOOKUP(A356,'2023_24 vs 2024_25 Detail'!A357:DO761,86,FALSE)+VLOOKUP(A356,'2023_24 vs 2024_25 Detail'!A357:DO761,87,FALSE)+VLOOKUP(A356,'2023_24 vs 2024_25 Detail'!A357:DO761,88,FALSE)+VLOOKUP(A356,'2023_24 vs 2024_25 Detail'!A357:DO761,89,FALSE)+VLOOKUP(A356,'2023_24 vs 2024_25 Detail'!A357:DO761,90,FALSE)+VLOOKUP(A356,'2023_24 vs 2024_25 Detail'!A357:DO761,91,FALSE)+VLOOKUP(A356,'2023_24 vs 2024_25 Detail'!A357:DO761,92,FALSE)+VLOOKUP(A356,'2023_24 vs 2024_25 Detail'!A357:DO761,93,FALSE)+VLOOKUP(A356,'2023_24 vs 2024_25 Detail'!A357:DO761,94,FALSE)+VLOOKUP(A356,'2023_24 vs 2024_25 Detail'!A357:DO761,95,FALSE)+VLOOKUP(A356,'2023_24 vs 2024_25 Detail'!A357:DO761,96,FALSE)+VLOOKUP(A356,'2023_24 vs 2024_25 Detail'!A357:DO761,97,FALSE)+VLOOKUP(A356,'2023_24 vs 2024_25 Detail'!A357:DO761,98,FALSE)+VLOOKUP(A356,'2023_24 vs 2024_25 Detail'!A357:DO761,99,FALSE)+VLOOKUP(A356,'2023_24 vs 2024_25 Detail'!A357:DO761,100,FALSE)+VLOOKUP(A356,'2023_24 vs 2024_25 Detail'!A357:DO761,101,FALSE)+VLOOKUP(A356,'2023_24 vs 2024_25 Detail'!A357:DO761,102,FALSE)+VLOOKUP(A356,'2023_24 vs 2024_25 Detail'!A357:DO761,103,FALSE)+VLOOKUP(A356,'2023_24 vs 2024_25 Detail'!A357:DO761,104,FALSE)+VLOOKUP(A356,'2023_24 vs 2024_25 Detail'!A357:DO761,105,FALSE)+VLOOKUP(A356,'2023_24 vs 2024_25 Detail'!A357:DO761,106,FALSE)+VLOOKUP(A356,'2023_24 vs 2024_25 Detail'!A357:DO761,107,FALSE)+VLOOKUP(A356,'2023_24 vs 2024_25 Detail'!A357:DO761,108,FALSE)+VLOOKUP(A356,'2023_24 vs 2024_25 Detail'!A357:DO761,109,FALSE)+VLOOKUP(A356,'2023_24 vs 2024_25 Detail'!A357:DO761,110,FALSE)+VLOOKUP(A356,'2023_24 vs 2024_25 Detail'!A357:DO761,111,FALSE)+VLOOKUP(A356,'2023_24 vs 2024_25 Detail'!A357:DO761,112,FALSE)+VLOOKUP(A356,'2023_24 vs 2024_25 Detail'!A357:DO761,113,FALSE)+VLOOKUP(A356,'2023_24 vs 2024_25 Detail'!A357:DO761,114,FALSE)+VLOOKUP(A356,'2023_24 vs 2024_25 Detail'!A357:DO761,115,FALSE)+VLOOKUP(A356,'2023_24 vs 2024_25 Detail'!A357:DO761,116,FALSE)+VLOOKUP(A356,'2023_24 vs 2024_25 Detail'!A357:DO761,117,FALSE)</f>
        <v>287355.29452549381</v>
      </c>
      <c r="J356" s="10">
        <f>VLOOKUP($A356,'2023_24 vs 2024_25 Detail'!$A$9:$DP$409,118,FALSE)</f>
        <v>0</v>
      </c>
      <c r="K356" s="10">
        <f>VLOOKUP($A356,'2023_24 vs 2024_25 Detail'!$A$9:$DP$409,119,FALSE)</f>
        <v>154958.77157128681</v>
      </c>
      <c r="L356" s="11">
        <f t="shared" si="11"/>
        <v>271002.06609678175</v>
      </c>
    </row>
    <row r="357" spans="1:12" x14ac:dyDescent="0.35">
      <c r="A357" s="2" t="s">
        <v>1034</v>
      </c>
      <c r="B357" s="2" t="s">
        <v>1035</v>
      </c>
      <c r="C357" s="2" t="s">
        <v>1036</v>
      </c>
      <c r="D357" s="10">
        <f>VLOOKUP(A357,'2023_24 vs 2024_25 Detail'!$A$9:$DP$409,5,FALSE)</f>
        <v>1178</v>
      </c>
      <c r="E357" s="10">
        <f>VLOOKUP(A357,MSAG!$A$2:$D$401,4,FALSE)</f>
        <v>263208</v>
      </c>
      <c r="F357" s="10">
        <f>VLOOKUP($A357,'2023_24 vs 2024_25 Detail'!$A$9:$DP$409,43,FALSE)</f>
        <v>7430090.2565610269</v>
      </c>
      <c r="G357" s="10">
        <f t="shared" si="10"/>
        <v>7693298.2565610269</v>
      </c>
      <c r="H357" s="10">
        <f>VLOOKUP($A357,'2023_24 vs 2024_25 Detail'!$A$9:$DP$409,82,FALSE)</f>
        <v>7877941.5002392652</v>
      </c>
      <c r="I357" s="10">
        <f>VLOOKUP(A357,'2023_24 vs 2024_25 Detail'!A358:DO762,84,FALSE)+VLOOKUP(A357,'2023_24 vs 2024_25 Detail'!A358:DO762,85,FALSE)+VLOOKUP(A357,'2023_24 vs 2024_25 Detail'!A358:DO762,86,FALSE)+VLOOKUP(A357,'2023_24 vs 2024_25 Detail'!A358:DO762,87,FALSE)+VLOOKUP(A357,'2023_24 vs 2024_25 Detail'!A358:DO762,88,FALSE)+VLOOKUP(A357,'2023_24 vs 2024_25 Detail'!A358:DO762,89,FALSE)+VLOOKUP(A357,'2023_24 vs 2024_25 Detail'!A358:DO762,90,FALSE)+VLOOKUP(A357,'2023_24 vs 2024_25 Detail'!A358:DO762,91,FALSE)+VLOOKUP(A357,'2023_24 vs 2024_25 Detail'!A358:DO762,92,FALSE)+VLOOKUP(A357,'2023_24 vs 2024_25 Detail'!A358:DO762,93,FALSE)+VLOOKUP(A357,'2023_24 vs 2024_25 Detail'!A358:DO762,94,FALSE)+VLOOKUP(A357,'2023_24 vs 2024_25 Detail'!A358:DO762,95,FALSE)+VLOOKUP(A357,'2023_24 vs 2024_25 Detail'!A358:DO762,96,FALSE)+VLOOKUP(A357,'2023_24 vs 2024_25 Detail'!A358:DO762,97,FALSE)+VLOOKUP(A357,'2023_24 vs 2024_25 Detail'!A358:DO762,98,FALSE)+VLOOKUP(A357,'2023_24 vs 2024_25 Detail'!A358:DO762,99,FALSE)+VLOOKUP(A357,'2023_24 vs 2024_25 Detail'!A358:DO762,100,FALSE)+VLOOKUP(A357,'2023_24 vs 2024_25 Detail'!A358:DO762,101,FALSE)+VLOOKUP(A357,'2023_24 vs 2024_25 Detail'!A358:DO762,102,FALSE)+VLOOKUP(A357,'2023_24 vs 2024_25 Detail'!A358:DO762,103,FALSE)+VLOOKUP(A357,'2023_24 vs 2024_25 Detail'!A358:DO762,104,FALSE)+VLOOKUP(A357,'2023_24 vs 2024_25 Detail'!A358:DO762,105,FALSE)+VLOOKUP(A357,'2023_24 vs 2024_25 Detail'!A358:DO762,106,FALSE)+VLOOKUP(A357,'2023_24 vs 2024_25 Detail'!A358:DO762,107,FALSE)+VLOOKUP(A357,'2023_24 vs 2024_25 Detail'!A358:DO762,108,FALSE)+VLOOKUP(A357,'2023_24 vs 2024_25 Detail'!A358:DO762,109,FALSE)+VLOOKUP(A357,'2023_24 vs 2024_25 Detail'!A358:DO762,110,FALSE)+VLOOKUP(A357,'2023_24 vs 2024_25 Detail'!A358:DO762,111,FALSE)+VLOOKUP(A357,'2023_24 vs 2024_25 Detail'!A358:DO762,112,FALSE)+VLOOKUP(A357,'2023_24 vs 2024_25 Detail'!A358:DO762,113,FALSE)+VLOOKUP(A357,'2023_24 vs 2024_25 Detail'!A358:DO762,114,FALSE)+VLOOKUP(A357,'2023_24 vs 2024_25 Detail'!A358:DO762,115,FALSE)+VLOOKUP(A357,'2023_24 vs 2024_25 Detail'!A358:DO762,116,FALSE)+VLOOKUP(A357,'2023_24 vs 2024_25 Detail'!A358:DO762,117,FALSE)</f>
        <v>447851.24367823958</v>
      </c>
      <c r="J357" s="10">
        <f>VLOOKUP($A357,'2023_24 vs 2024_25 Detail'!$A$9:$DP$409,118,FALSE)</f>
        <v>0</v>
      </c>
      <c r="K357" s="10">
        <f>VLOOKUP($A357,'2023_24 vs 2024_25 Detail'!$A$9:$DP$409,119,FALSE)</f>
        <v>0</v>
      </c>
      <c r="L357" s="11">
        <f t="shared" si="11"/>
        <v>184643.24367823824</v>
      </c>
    </row>
    <row r="358" spans="1:12" x14ac:dyDescent="0.35">
      <c r="A358" s="2" t="s">
        <v>535</v>
      </c>
      <c r="B358" s="2" t="s">
        <v>1037</v>
      </c>
      <c r="C358" s="2" t="s">
        <v>1038</v>
      </c>
      <c r="D358" s="10">
        <f>VLOOKUP(A358,'2023_24 vs 2024_25 Detail'!$A$9:$DP$409,5,FALSE)</f>
        <v>688</v>
      </c>
      <c r="E358" s="10">
        <f>VLOOKUP(A358,MSAG!$A$2:$D$401,4,FALSE)</f>
        <v>151070</v>
      </c>
      <c r="F358" s="10">
        <f>VLOOKUP($A358,'2023_24 vs 2024_25 Detail'!$A$9:$DP$409,43,FALSE)</f>
        <v>4152926.4591270094</v>
      </c>
      <c r="G358" s="10">
        <f t="shared" si="10"/>
        <v>4303996.4591270089</v>
      </c>
      <c r="H358" s="10">
        <f>VLOOKUP($A358,'2023_24 vs 2024_25 Detail'!$A$9:$DP$409,82,FALSE)</f>
        <v>4540762.6114887297</v>
      </c>
      <c r="I358" s="10">
        <f>VLOOKUP(A358,'2023_24 vs 2024_25 Detail'!A359:DO763,84,FALSE)+VLOOKUP(A358,'2023_24 vs 2024_25 Detail'!A359:DO763,85,FALSE)+VLOOKUP(A358,'2023_24 vs 2024_25 Detail'!A359:DO763,86,FALSE)+VLOOKUP(A358,'2023_24 vs 2024_25 Detail'!A359:DO763,87,FALSE)+VLOOKUP(A358,'2023_24 vs 2024_25 Detail'!A359:DO763,88,FALSE)+VLOOKUP(A358,'2023_24 vs 2024_25 Detail'!A359:DO763,89,FALSE)+VLOOKUP(A358,'2023_24 vs 2024_25 Detail'!A359:DO763,90,FALSE)+VLOOKUP(A358,'2023_24 vs 2024_25 Detail'!A359:DO763,91,FALSE)+VLOOKUP(A358,'2023_24 vs 2024_25 Detail'!A359:DO763,92,FALSE)+VLOOKUP(A358,'2023_24 vs 2024_25 Detail'!A359:DO763,93,FALSE)+VLOOKUP(A358,'2023_24 vs 2024_25 Detail'!A359:DO763,94,FALSE)+VLOOKUP(A358,'2023_24 vs 2024_25 Detail'!A359:DO763,95,FALSE)+VLOOKUP(A358,'2023_24 vs 2024_25 Detail'!A359:DO763,96,FALSE)+VLOOKUP(A358,'2023_24 vs 2024_25 Detail'!A359:DO763,97,FALSE)+VLOOKUP(A358,'2023_24 vs 2024_25 Detail'!A359:DO763,98,FALSE)+VLOOKUP(A358,'2023_24 vs 2024_25 Detail'!A359:DO763,99,FALSE)+VLOOKUP(A358,'2023_24 vs 2024_25 Detail'!A359:DO763,100,FALSE)+VLOOKUP(A358,'2023_24 vs 2024_25 Detail'!A359:DO763,101,FALSE)+VLOOKUP(A358,'2023_24 vs 2024_25 Detail'!A359:DO763,102,FALSE)+VLOOKUP(A358,'2023_24 vs 2024_25 Detail'!A359:DO763,103,FALSE)+VLOOKUP(A358,'2023_24 vs 2024_25 Detail'!A359:DO763,104,FALSE)+VLOOKUP(A358,'2023_24 vs 2024_25 Detail'!A359:DO763,105,FALSE)+VLOOKUP(A358,'2023_24 vs 2024_25 Detail'!A359:DO763,106,FALSE)+VLOOKUP(A358,'2023_24 vs 2024_25 Detail'!A359:DO763,107,FALSE)+VLOOKUP(A358,'2023_24 vs 2024_25 Detail'!A359:DO763,108,FALSE)+VLOOKUP(A358,'2023_24 vs 2024_25 Detail'!A359:DO763,109,FALSE)+VLOOKUP(A358,'2023_24 vs 2024_25 Detail'!A359:DO763,110,FALSE)+VLOOKUP(A358,'2023_24 vs 2024_25 Detail'!A359:DO763,111,FALSE)+VLOOKUP(A358,'2023_24 vs 2024_25 Detail'!A359:DO763,112,FALSE)+VLOOKUP(A358,'2023_24 vs 2024_25 Detail'!A359:DO763,113,FALSE)+VLOOKUP(A358,'2023_24 vs 2024_25 Detail'!A359:DO763,114,FALSE)+VLOOKUP(A358,'2023_24 vs 2024_25 Detail'!A359:DO763,115,FALSE)+VLOOKUP(A358,'2023_24 vs 2024_25 Detail'!A359:DO763,116,FALSE)+VLOOKUP(A358,'2023_24 vs 2024_25 Detail'!A359:DO763,117,FALSE)</f>
        <v>258027.25395753246</v>
      </c>
      <c r="J358" s="10">
        <f>VLOOKUP($A358,'2023_24 vs 2024_25 Detail'!$A$9:$DP$409,118,FALSE)</f>
        <v>0</v>
      </c>
      <c r="K358" s="10">
        <f>VLOOKUP($A358,'2023_24 vs 2024_25 Detail'!$A$9:$DP$409,119,FALSE)</f>
        <v>129808.89840418688</v>
      </c>
      <c r="L358" s="11">
        <f t="shared" si="11"/>
        <v>236766.1523617208</v>
      </c>
    </row>
    <row r="359" spans="1:12" x14ac:dyDescent="0.35">
      <c r="A359" s="2" t="s">
        <v>396</v>
      </c>
      <c r="B359" s="2" t="s">
        <v>1039</v>
      </c>
      <c r="C359" s="2" t="s">
        <v>1040</v>
      </c>
      <c r="D359" s="10">
        <f>VLOOKUP(A359,'2023_24 vs 2024_25 Detail'!$A$9:$DP$409,5,FALSE)</f>
        <v>815</v>
      </c>
      <c r="E359" s="10">
        <f>VLOOKUP(A359,MSAG!$A$2:$D$401,4,FALSE)</f>
        <v>174784</v>
      </c>
      <c r="F359" s="10">
        <f>VLOOKUP($A359,'2023_24 vs 2024_25 Detail'!$A$9:$DP$409,43,FALSE)</f>
        <v>4834975.376990065</v>
      </c>
      <c r="G359" s="10">
        <f t="shared" si="10"/>
        <v>5009759.376990065</v>
      </c>
      <c r="H359" s="10">
        <f>VLOOKUP($A359,'2023_24 vs 2024_25 Detail'!$A$9:$DP$409,82,FALSE)</f>
        <v>5207042.2733730739</v>
      </c>
      <c r="I359" s="10">
        <f>VLOOKUP(A359,'2023_24 vs 2024_25 Detail'!A360:DO764,84,FALSE)+VLOOKUP(A359,'2023_24 vs 2024_25 Detail'!A360:DO764,85,FALSE)+VLOOKUP(A359,'2023_24 vs 2024_25 Detail'!A360:DO764,86,FALSE)+VLOOKUP(A359,'2023_24 vs 2024_25 Detail'!A360:DO764,87,FALSE)+VLOOKUP(A359,'2023_24 vs 2024_25 Detail'!A360:DO764,88,FALSE)+VLOOKUP(A359,'2023_24 vs 2024_25 Detail'!A360:DO764,89,FALSE)+VLOOKUP(A359,'2023_24 vs 2024_25 Detail'!A360:DO764,90,FALSE)+VLOOKUP(A359,'2023_24 vs 2024_25 Detail'!A360:DO764,91,FALSE)+VLOOKUP(A359,'2023_24 vs 2024_25 Detail'!A360:DO764,92,FALSE)+VLOOKUP(A359,'2023_24 vs 2024_25 Detail'!A360:DO764,93,FALSE)+VLOOKUP(A359,'2023_24 vs 2024_25 Detail'!A360:DO764,94,FALSE)+VLOOKUP(A359,'2023_24 vs 2024_25 Detail'!A360:DO764,95,FALSE)+VLOOKUP(A359,'2023_24 vs 2024_25 Detail'!A360:DO764,96,FALSE)+VLOOKUP(A359,'2023_24 vs 2024_25 Detail'!A360:DO764,97,FALSE)+VLOOKUP(A359,'2023_24 vs 2024_25 Detail'!A360:DO764,98,FALSE)+VLOOKUP(A359,'2023_24 vs 2024_25 Detail'!A360:DO764,99,FALSE)+VLOOKUP(A359,'2023_24 vs 2024_25 Detail'!A360:DO764,100,FALSE)+VLOOKUP(A359,'2023_24 vs 2024_25 Detail'!A360:DO764,101,FALSE)+VLOOKUP(A359,'2023_24 vs 2024_25 Detail'!A360:DO764,102,FALSE)+VLOOKUP(A359,'2023_24 vs 2024_25 Detail'!A360:DO764,103,FALSE)+VLOOKUP(A359,'2023_24 vs 2024_25 Detail'!A360:DO764,104,FALSE)+VLOOKUP(A359,'2023_24 vs 2024_25 Detail'!A360:DO764,105,FALSE)+VLOOKUP(A359,'2023_24 vs 2024_25 Detail'!A360:DO764,106,FALSE)+VLOOKUP(A359,'2023_24 vs 2024_25 Detail'!A360:DO764,107,FALSE)+VLOOKUP(A359,'2023_24 vs 2024_25 Detail'!A360:DO764,108,FALSE)+VLOOKUP(A359,'2023_24 vs 2024_25 Detail'!A360:DO764,109,FALSE)+VLOOKUP(A359,'2023_24 vs 2024_25 Detail'!A360:DO764,110,FALSE)+VLOOKUP(A359,'2023_24 vs 2024_25 Detail'!A360:DO764,111,FALSE)+VLOOKUP(A359,'2023_24 vs 2024_25 Detail'!A360:DO764,112,FALSE)+VLOOKUP(A359,'2023_24 vs 2024_25 Detail'!A360:DO764,113,FALSE)+VLOOKUP(A359,'2023_24 vs 2024_25 Detail'!A360:DO764,114,FALSE)+VLOOKUP(A359,'2023_24 vs 2024_25 Detail'!A360:DO764,115,FALSE)+VLOOKUP(A359,'2023_24 vs 2024_25 Detail'!A360:DO764,116,FALSE)+VLOOKUP(A359,'2023_24 vs 2024_25 Detail'!A360:DO764,117,FALSE)</f>
        <v>298133.60576599836</v>
      </c>
      <c r="J359" s="10">
        <f>VLOOKUP($A359,'2023_24 vs 2024_25 Detail'!$A$9:$DP$409,118,FALSE)</f>
        <v>0</v>
      </c>
      <c r="K359" s="10">
        <f>VLOOKUP($A359,'2023_24 vs 2024_25 Detail'!$A$9:$DP$409,119,FALSE)</f>
        <v>73933.290617010047</v>
      </c>
      <c r="L359" s="11">
        <f t="shared" si="11"/>
        <v>197282.89638300892</v>
      </c>
    </row>
    <row r="360" spans="1:12" x14ac:dyDescent="0.35">
      <c r="A360" s="2" t="s">
        <v>665</v>
      </c>
      <c r="B360" s="2" t="s">
        <v>1435</v>
      </c>
      <c r="C360" s="2" t="s">
        <v>1042</v>
      </c>
      <c r="D360" s="10">
        <f>VLOOKUP(A360,'2023_24 vs 2024_25 Detail'!$A$9:$DP$409,5,FALSE)</f>
        <v>1111</v>
      </c>
      <c r="E360" s="10">
        <f>VLOOKUP(A360,MSAG!$A$2:$D$401,4,FALSE)</f>
        <v>244968</v>
      </c>
      <c r="F360" s="10">
        <f>VLOOKUP($A360,'2023_24 vs 2024_25 Detail'!$A$9:$DP$409,43,FALSE)</f>
        <v>6771304.5329852179</v>
      </c>
      <c r="G360" s="10">
        <f t="shared" si="10"/>
        <v>7016272.5329852179</v>
      </c>
      <c r="H360" s="10">
        <f>VLOOKUP($A360,'2023_24 vs 2024_25 Detail'!$A$9:$DP$409,82,FALSE)</f>
        <v>7265890.4431761624</v>
      </c>
      <c r="I360" s="10">
        <f>VLOOKUP(A360,'2023_24 vs 2024_25 Detail'!A361:DO765,84,FALSE)+VLOOKUP(A360,'2023_24 vs 2024_25 Detail'!A361:DO765,85,FALSE)+VLOOKUP(A360,'2023_24 vs 2024_25 Detail'!A361:DO765,86,FALSE)+VLOOKUP(A360,'2023_24 vs 2024_25 Detail'!A361:DO765,87,FALSE)+VLOOKUP(A360,'2023_24 vs 2024_25 Detail'!A361:DO765,88,FALSE)+VLOOKUP(A360,'2023_24 vs 2024_25 Detail'!A361:DO765,89,FALSE)+VLOOKUP(A360,'2023_24 vs 2024_25 Detail'!A361:DO765,90,FALSE)+VLOOKUP(A360,'2023_24 vs 2024_25 Detail'!A361:DO765,91,FALSE)+VLOOKUP(A360,'2023_24 vs 2024_25 Detail'!A361:DO765,92,FALSE)+VLOOKUP(A360,'2023_24 vs 2024_25 Detail'!A361:DO765,93,FALSE)+VLOOKUP(A360,'2023_24 vs 2024_25 Detail'!A361:DO765,94,FALSE)+VLOOKUP(A360,'2023_24 vs 2024_25 Detail'!A361:DO765,95,FALSE)+VLOOKUP(A360,'2023_24 vs 2024_25 Detail'!A361:DO765,96,FALSE)+VLOOKUP(A360,'2023_24 vs 2024_25 Detail'!A361:DO765,97,FALSE)+VLOOKUP(A360,'2023_24 vs 2024_25 Detail'!A361:DO765,98,FALSE)+VLOOKUP(A360,'2023_24 vs 2024_25 Detail'!A361:DO765,99,FALSE)+VLOOKUP(A360,'2023_24 vs 2024_25 Detail'!A361:DO765,100,FALSE)+VLOOKUP(A360,'2023_24 vs 2024_25 Detail'!A361:DO765,101,FALSE)+VLOOKUP(A360,'2023_24 vs 2024_25 Detail'!A361:DO765,102,FALSE)+VLOOKUP(A360,'2023_24 vs 2024_25 Detail'!A361:DO765,103,FALSE)+VLOOKUP(A360,'2023_24 vs 2024_25 Detail'!A361:DO765,104,FALSE)+VLOOKUP(A360,'2023_24 vs 2024_25 Detail'!A361:DO765,105,FALSE)+VLOOKUP(A360,'2023_24 vs 2024_25 Detail'!A361:DO765,106,FALSE)+VLOOKUP(A360,'2023_24 vs 2024_25 Detail'!A361:DO765,107,FALSE)+VLOOKUP(A360,'2023_24 vs 2024_25 Detail'!A361:DO765,108,FALSE)+VLOOKUP(A360,'2023_24 vs 2024_25 Detail'!A361:DO765,109,FALSE)+VLOOKUP(A360,'2023_24 vs 2024_25 Detail'!A361:DO765,110,FALSE)+VLOOKUP(A360,'2023_24 vs 2024_25 Detail'!A361:DO765,111,FALSE)+VLOOKUP(A360,'2023_24 vs 2024_25 Detail'!A361:DO765,112,FALSE)+VLOOKUP(A360,'2023_24 vs 2024_25 Detail'!A361:DO765,113,FALSE)+VLOOKUP(A360,'2023_24 vs 2024_25 Detail'!A361:DO765,114,FALSE)+VLOOKUP(A360,'2023_24 vs 2024_25 Detail'!A361:DO765,115,FALSE)+VLOOKUP(A360,'2023_24 vs 2024_25 Detail'!A361:DO765,116,FALSE)+VLOOKUP(A360,'2023_24 vs 2024_25 Detail'!A361:DO765,117,FALSE)</f>
        <v>416539.43685997481</v>
      </c>
      <c r="J360" s="10">
        <f>VLOOKUP($A360,'2023_24 vs 2024_25 Detail'!$A$9:$DP$409,118,FALSE)</f>
        <v>0</v>
      </c>
      <c r="K360" s="10">
        <f>VLOOKUP($A360,'2023_24 vs 2024_25 Detail'!$A$9:$DP$409,119,FALSE)</f>
        <v>78046.473330969617</v>
      </c>
      <c r="L360" s="11">
        <f t="shared" si="11"/>
        <v>249617.91019094456</v>
      </c>
    </row>
    <row r="361" spans="1:12" x14ac:dyDescent="0.35">
      <c r="A361" s="2" t="s">
        <v>692</v>
      </c>
      <c r="B361" s="2" t="s">
        <v>1043</v>
      </c>
      <c r="C361" s="2" t="s">
        <v>1436</v>
      </c>
      <c r="D361" s="10">
        <f>VLOOKUP(A361,'2023_24 vs 2024_25 Detail'!$A$9:$DP$409,5,FALSE)</f>
        <v>1192</v>
      </c>
      <c r="E361" s="10">
        <f>VLOOKUP(A361,MSAG!$A$2:$D$401,4,FALSE)</f>
        <v>248197</v>
      </c>
      <c r="F361" s="10">
        <f>VLOOKUP($A361,'2023_24 vs 2024_25 Detail'!$A$9:$DP$409,43,FALSE)</f>
        <v>6986972.5881193699</v>
      </c>
      <c r="G361" s="10">
        <f t="shared" si="10"/>
        <v>7235169.5881193699</v>
      </c>
      <c r="H361" s="10">
        <f>VLOOKUP($A361,'2023_24 vs 2024_25 Detail'!$A$9:$DP$409,82,FALSE)</f>
        <v>7446875.2905534655</v>
      </c>
      <c r="I361" s="10">
        <f>VLOOKUP(A361,'2023_24 vs 2024_25 Detail'!A362:DO766,84,FALSE)+VLOOKUP(A361,'2023_24 vs 2024_25 Detail'!A362:DO766,85,FALSE)+VLOOKUP(A361,'2023_24 vs 2024_25 Detail'!A362:DO766,86,FALSE)+VLOOKUP(A361,'2023_24 vs 2024_25 Detail'!A362:DO766,87,FALSE)+VLOOKUP(A361,'2023_24 vs 2024_25 Detail'!A362:DO766,88,FALSE)+VLOOKUP(A361,'2023_24 vs 2024_25 Detail'!A362:DO766,89,FALSE)+VLOOKUP(A361,'2023_24 vs 2024_25 Detail'!A362:DO766,90,FALSE)+VLOOKUP(A361,'2023_24 vs 2024_25 Detail'!A362:DO766,91,FALSE)+VLOOKUP(A361,'2023_24 vs 2024_25 Detail'!A362:DO766,92,FALSE)+VLOOKUP(A361,'2023_24 vs 2024_25 Detail'!A362:DO766,93,FALSE)+VLOOKUP(A361,'2023_24 vs 2024_25 Detail'!A362:DO766,94,FALSE)+VLOOKUP(A361,'2023_24 vs 2024_25 Detail'!A362:DO766,95,FALSE)+VLOOKUP(A361,'2023_24 vs 2024_25 Detail'!A362:DO766,96,FALSE)+VLOOKUP(A361,'2023_24 vs 2024_25 Detail'!A362:DO766,97,FALSE)+VLOOKUP(A361,'2023_24 vs 2024_25 Detail'!A362:DO766,98,FALSE)+VLOOKUP(A361,'2023_24 vs 2024_25 Detail'!A362:DO766,99,FALSE)+VLOOKUP(A361,'2023_24 vs 2024_25 Detail'!A362:DO766,100,FALSE)+VLOOKUP(A361,'2023_24 vs 2024_25 Detail'!A362:DO766,101,FALSE)+VLOOKUP(A361,'2023_24 vs 2024_25 Detail'!A362:DO766,102,FALSE)+VLOOKUP(A361,'2023_24 vs 2024_25 Detail'!A362:DO766,103,FALSE)+VLOOKUP(A361,'2023_24 vs 2024_25 Detail'!A362:DO766,104,FALSE)+VLOOKUP(A361,'2023_24 vs 2024_25 Detail'!A362:DO766,105,FALSE)+VLOOKUP(A361,'2023_24 vs 2024_25 Detail'!A362:DO766,106,FALSE)+VLOOKUP(A361,'2023_24 vs 2024_25 Detail'!A362:DO766,107,FALSE)+VLOOKUP(A361,'2023_24 vs 2024_25 Detail'!A362:DO766,108,FALSE)+VLOOKUP(A361,'2023_24 vs 2024_25 Detail'!A362:DO766,109,FALSE)+VLOOKUP(A361,'2023_24 vs 2024_25 Detail'!A362:DO766,110,FALSE)+VLOOKUP(A361,'2023_24 vs 2024_25 Detail'!A362:DO766,111,FALSE)+VLOOKUP(A361,'2023_24 vs 2024_25 Detail'!A362:DO766,112,FALSE)+VLOOKUP(A361,'2023_24 vs 2024_25 Detail'!A362:DO766,113,FALSE)+VLOOKUP(A361,'2023_24 vs 2024_25 Detail'!A362:DO766,114,FALSE)+VLOOKUP(A361,'2023_24 vs 2024_25 Detail'!A362:DO766,115,FALSE)+VLOOKUP(A361,'2023_24 vs 2024_25 Detail'!A362:DO766,116,FALSE)+VLOOKUP(A361,'2023_24 vs 2024_25 Detail'!A362:DO766,117,FALSE)</f>
        <v>427037.62645259651</v>
      </c>
      <c r="J361" s="10">
        <f>VLOOKUP($A361,'2023_24 vs 2024_25 Detail'!$A$9:$DP$409,118,FALSE)</f>
        <v>0</v>
      </c>
      <c r="K361" s="10">
        <f>VLOOKUP($A361,'2023_24 vs 2024_25 Detail'!$A$9:$DP$409,119,FALSE)</f>
        <v>32865.075981499118</v>
      </c>
      <c r="L361" s="11">
        <f t="shared" si="11"/>
        <v>211705.70243409555</v>
      </c>
    </row>
    <row r="362" spans="1:12" x14ac:dyDescent="0.35">
      <c r="A362" s="2" t="s">
        <v>1045</v>
      </c>
      <c r="B362" s="2" t="s">
        <v>1046</v>
      </c>
      <c r="C362" s="2" t="s">
        <v>1047</v>
      </c>
      <c r="D362" s="10">
        <f>VLOOKUP(A362,'2023_24 vs 2024_25 Detail'!$A$9:$DP$409,5,FALSE)</f>
        <v>793</v>
      </c>
      <c r="E362" s="10">
        <f>VLOOKUP(A362,MSAG!$A$2:$D$401,4,FALSE)</f>
        <v>176592</v>
      </c>
      <c r="F362" s="10">
        <f>VLOOKUP($A362,'2023_24 vs 2024_25 Detail'!$A$9:$DP$409,43,FALSE)</f>
        <v>4867065.7138468595</v>
      </c>
      <c r="G362" s="10">
        <f t="shared" si="10"/>
        <v>5043657.7138468595</v>
      </c>
      <c r="H362" s="10">
        <f>VLOOKUP($A362,'2023_24 vs 2024_25 Detail'!$A$9:$DP$409,82,FALSE)</f>
        <v>5199369.4455123413</v>
      </c>
      <c r="I362" s="10">
        <f>VLOOKUP(A362,'2023_24 vs 2024_25 Detail'!A363:DO767,84,FALSE)+VLOOKUP(A362,'2023_24 vs 2024_25 Detail'!A363:DO767,85,FALSE)+VLOOKUP(A362,'2023_24 vs 2024_25 Detail'!A363:DO767,86,FALSE)+VLOOKUP(A362,'2023_24 vs 2024_25 Detail'!A363:DO767,87,FALSE)+VLOOKUP(A362,'2023_24 vs 2024_25 Detail'!A363:DO767,88,FALSE)+VLOOKUP(A362,'2023_24 vs 2024_25 Detail'!A363:DO767,89,FALSE)+VLOOKUP(A362,'2023_24 vs 2024_25 Detail'!A363:DO767,90,FALSE)+VLOOKUP(A362,'2023_24 vs 2024_25 Detail'!A363:DO767,91,FALSE)+VLOOKUP(A362,'2023_24 vs 2024_25 Detail'!A363:DO767,92,FALSE)+VLOOKUP(A362,'2023_24 vs 2024_25 Detail'!A363:DO767,93,FALSE)+VLOOKUP(A362,'2023_24 vs 2024_25 Detail'!A363:DO767,94,FALSE)+VLOOKUP(A362,'2023_24 vs 2024_25 Detail'!A363:DO767,95,FALSE)+VLOOKUP(A362,'2023_24 vs 2024_25 Detail'!A363:DO767,96,FALSE)+VLOOKUP(A362,'2023_24 vs 2024_25 Detail'!A363:DO767,97,FALSE)+VLOOKUP(A362,'2023_24 vs 2024_25 Detail'!A363:DO767,98,FALSE)+VLOOKUP(A362,'2023_24 vs 2024_25 Detail'!A363:DO767,99,FALSE)+VLOOKUP(A362,'2023_24 vs 2024_25 Detail'!A363:DO767,100,FALSE)+VLOOKUP(A362,'2023_24 vs 2024_25 Detail'!A363:DO767,101,FALSE)+VLOOKUP(A362,'2023_24 vs 2024_25 Detail'!A363:DO767,102,FALSE)+VLOOKUP(A362,'2023_24 vs 2024_25 Detail'!A363:DO767,103,FALSE)+VLOOKUP(A362,'2023_24 vs 2024_25 Detail'!A363:DO767,104,FALSE)+VLOOKUP(A362,'2023_24 vs 2024_25 Detail'!A363:DO767,105,FALSE)+VLOOKUP(A362,'2023_24 vs 2024_25 Detail'!A363:DO767,106,FALSE)+VLOOKUP(A362,'2023_24 vs 2024_25 Detail'!A363:DO767,107,FALSE)+VLOOKUP(A362,'2023_24 vs 2024_25 Detail'!A363:DO767,108,FALSE)+VLOOKUP(A362,'2023_24 vs 2024_25 Detail'!A363:DO767,109,FALSE)+VLOOKUP(A362,'2023_24 vs 2024_25 Detail'!A363:DO767,110,FALSE)+VLOOKUP(A362,'2023_24 vs 2024_25 Detail'!A363:DO767,111,FALSE)+VLOOKUP(A362,'2023_24 vs 2024_25 Detail'!A363:DO767,112,FALSE)+VLOOKUP(A362,'2023_24 vs 2024_25 Detail'!A363:DO767,113,FALSE)+VLOOKUP(A362,'2023_24 vs 2024_25 Detail'!A363:DO767,114,FALSE)+VLOOKUP(A362,'2023_24 vs 2024_25 Detail'!A363:DO767,115,FALSE)+VLOOKUP(A362,'2023_24 vs 2024_25 Detail'!A363:DO767,116,FALSE)+VLOOKUP(A362,'2023_24 vs 2024_25 Detail'!A363:DO767,117,FALSE)</f>
        <v>298855.38207048958</v>
      </c>
      <c r="J362" s="10">
        <f>VLOOKUP($A362,'2023_24 vs 2024_25 Detail'!$A$9:$DP$409,118,FALSE)</f>
        <v>0</v>
      </c>
      <c r="K362" s="10">
        <f>VLOOKUP($A362,'2023_24 vs 2024_25 Detail'!$A$9:$DP$409,119,FALSE)</f>
        <v>33448.34959499455</v>
      </c>
      <c r="L362" s="11">
        <f t="shared" si="11"/>
        <v>155711.73166548181</v>
      </c>
    </row>
    <row r="363" spans="1:12" x14ac:dyDescent="0.35">
      <c r="A363" s="2" t="s">
        <v>626</v>
      </c>
      <c r="B363" s="2" t="s">
        <v>1048</v>
      </c>
      <c r="C363" s="2" t="s">
        <v>1437</v>
      </c>
      <c r="D363" s="10">
        <f>VLOOKUP(A363,'2023_24 vs 2024_25 Detail'!$A$9:$DP$409,5,FALSE)</f>
        <v>657</v>
      </c>
      <c r="E363" s="10">
        <f>VLOOKUP(A363,MSAG!$A$2:$D$401,4,FALSE)</f>
        <v>144840</v>
      </c>
      <c r="F363" s="10">
        <f>VLOOKUP($A363,'2023_24 vs 2024_25 Detail'!$A$9:$DP$409,43,FALSE)</f>
        <v>4076058.5840096381</v>
      </c>
      <c r="G363" s="10">
        <f t="shared" si="10"/>
        <v>4220898.5840096381</v>
      </c>
      <c r="H363" s="10">
        <f>VLOOKUP($A363,'2023_24 vs 2024_25 Detail'!$A$9:$DP$409,82,FALSE)</f>
        <v>4357059.9565948192</v>
      </c>
      <c r="I363" s="10">
        <f>VLOOKUP(A363,'2023_24 vs 2024_25 Detail'!A364:DO768,84,FALSE)+VLOOKUP(A363,'2023_24 vs 2024_25 Detail'!A364:DO768,85,FALSE)+VLOOKUP(A363,'2023_24 vs 2024_25 Detail'!A364:DO768,86,FALSE)+VLOOKUP(A363,'2023_24 vs 2024_25 Detail'!A364:DO768,87,FALSE)+VLOOKUP(A363,'2023_24 vs 2024_25 Detail'!A364:DO768,88,FALSE)+VLOOKUP(A363,'2023_24 vs 2024_25 Detail'!A364:DO768,89,FALSE)+VLOOKUP(A363,'2023_24 vs 2024_25 Detail'!A364:DO768,90,FALSE)+VLOOKUP(A363,'2023_24 vs 2024_25 Detail'!A364:DO768,91,FALSE)+VLOOKUP(A363,'2023_24 vs 2024_25 Detail'!A364:DO768,92,FALSE)+VLOOKUP(A363,'2023_24 vs 2024_25 Detail'!A364:DO768,93,FALSE)+VLOOKUP(A363,'2023_24 vs 2024_25 Detail'!A364:DO768,94,FALSE)+VLOOKUP(A363,'2023_24 vs 2024_25 Detail'!A364:DO768,95,FALSE)+VLOOKUP(A363,'2023_24 vs 2024_25 Detail'!A364:DO768,96,FALSE)+VLOOKUP(A363,'2023_24 vs 2024_25 Detail'!A364:DO768,97,FALSE)+VLOOKUP(A363,'2023_24 vs 2024_25 Detail'!A364:DO768,98,FALSE)+VLOOKUP(A363,'2023_24 vs 2024_25 Detail'!A364:DO768,99,FALSE)+VLOOKUP(A363,'2023_24 vs 2024_25 Detail'!A364:DO768,100,FALSE)+VLOOKUP(A363,'2023_24 vs 2024_25 Detail'!A364:DO768,101,FALSE)+VLOOKUP(A363,'2023_24 vs 2024_25 Detail'!A364:DO768,102,FALSE)+VLOOKUP(A363,'2023_24 vs 2024_25 Detail'!A364:DO768,103,FALSE)+VLOOKUP(A363,'2023_24 vs 2024_25 Detail'!A364:DO768,104,FALSE)+VLOOKUP(A363,'2023_24 vs 2024_25 Detail'!A364:DO768,105,FALSE)+VLOOKUP(A363,'2023_24 vs 2024_25 Detail'!A364:DO768,106,FALSE)+VLOOKUP(A363,'2023_24 vs 2024_25 Detail'!A364:DO768,107,FALSE)+VLOOKUP(A363,'2023_24 vs 2024_25 Detail'!A364:DO768,108,FALSE)+VLOOKUP(A363,'2023_24 vs 2024_25 Detail'!A364:DO768,109,FALSE)+VLOOKUP(A363,'2023_24 vs 2024_25 Detail'!A364:DO768,110,FALSE)+VLOOKUP(A363,'2023_24 vs 2024_25 Detail'!A364:DO768,111,FALSE)+VLOOKUP(A363,'2023_24 vs 2024_25 Detail'!A364:DO768,112,FALSE)+VLOOKUP(A363,'2023_24 vs 2024_25 Detail'!A364:DO768,113,FALSE)+VLOOKUP(A363,'2023_24 vs 2024_25 Detail'!A364:DO768,114,FALSE)+VLOOKUP(A363,'2023_24 vs 2024_25 Detail'!A364:DO768,115,FALSE)+VLOOKUP(A363,'2023_24 vs 2024_25 Detail'!A364:DO768,116,FALSE)+VLOOKUP(A363,'2023_24 vs 2024_25 Detail'!A364:DO768,117,FALSE)</f>
        <v>247168.76669957698</v>
      </c>
      <c r="J363" s="10">
        <f>VLOOKUP($A363,'2023_24 vs 2024_25 Detail'!$A$9:$DP$409,118,FALSE)</f>
        <v>0</v>
      </c>
      <c r="K363" s="10">
        <f>VLOOKUP($A363,'2023_24 vs 2024_25 Detail'!$A$9:$DP$409,119,FALSE)</f>
        <v>33832.605885603465</v>
      </c>
      <c r="L363" s="11">
        <f t="shared" si="11"/>
        <v>136161.37258518115</v>
      </c>
    </row>
    <row r="364" spans="1:12" x14ac:dyDescent="0.35">
      <c r="A364" s="2" t="s">
        <v>1050</v>
      </c>
      <c r="B364" s="2" t="s">
        <v>1051</v>
      </c>
      <c r="C364" s="2" t="s">
        <v>1052</v>
      </c>
      <c r="D364" s="10">
        <f>VLOOKUP(A364,'2023_24 vs 2024_25 Detail'!$A$9:$DP$409,5,FALSE)</f>
        <v>793</v>
      </c>
      <c r="E364" s="10">
        <f>VLOOKUP(A364,MSAG!$A$2:$D$401,4,FALSE)</f>
        <v>160776</v>
      </c>
      <c r="F364" s="10">
        <f>VLOOKUP($A364,'2023_24 vs 2024_25 Detail'!$A$9:$DP$409,43,FALSE)</f>
        <v>4602212.3750016242</v>
      </c>
      <c r="G364" s="10">
        <f t="shared" si="10"/>
        <v>4762988.3750016242</v>
      </c>
      <c r="H364" s="10">
        <f>VLOOKUP($A364,'2023_24 vs 2024_25 Detail'!$A$9:$DP$409,82,FALSE)</f>
        <v>4880714.5724019781</v>
      </c>
      <c r="I364" s="10">
        <f>VLOOKUP(A364,'2023_24 vs 2024_25 Detail'!A365:DO769,84,FALSE)+VLOOKUP(A364,'2023_24 vs 2024_25 Detail'!A365:DO769,85,FALSE)+VLOOKUP(A364,'2023_24 vs 2024_25 Detail'!A365:DO769,86,FALSE)+VLOOKUP(A364,'2023_24 vs 2024_25 Detail'!A365:DO769,87,FALSE)+VLOOKUP(A364,'2023_24 vs 2024_25 Detail'!A365:DO769,88,FALSE)+VLOOKUP(A364,'2023_24 vs 2024_25 Detail'!A365:DO769,89,FALSE)+VLOOKUP(A364,'2023_24 vs 2024_25 Detail'!A365:DO769,90,FALSE)+VLOOKUP(A364,'2023_24 vs 2024_25 Detail'!A365:DO769,91,FALSE)+VLOOKUP(A364,'2023_24 vs 2024_25 Detail'!A365:DO769,92,FALSE)+VLOOKUP(A364,'2023_24 vs 2024_25 Detail'!A365:DO769,93,FALSE)+VLOOKUP(A364,'2023_24 vs 2024_25 Detail'!A365:DO769,94,FALSE)+VLOOKUP(A364,'2023_24 vs 2024_25 Detail'!A365:DO769,95,FALSE)+VLOOKUP(A364,'2023_24 vs 2024_25 Detail'!A365:DO769,96,FALSE)+VLOOKUP(A364,'2023_24 vs 2024_25 Detail'!A365:DO769,97,FALSE)+VLOOKUP(A364,'2023_24 vs 2024_25 Detail'!A365:DO769,98,FALSE)+VLOOKUP(A364,'2023_24 vs 2024_25 Detail'!A365:DO769,99,FALSE)+VLOOKUP(A364,'2023_24 vs 2024_25 Detail'!A365:DO769,100,FALSE)+VLOOKUP(A364,'2023_24 vs 2024_25 Detail'!A365:DO769,101,FALSE)+VLOOKUP(A364,'2023_24 vs 2024_25 Detail'!A365:DO769,102,FALSE)+VLOOKUP(A364,'2023_24 vs 2024_25 Detail'!A365:DO769,103,FALSE)+VLOOKUP(A364,'2023_24 vs 2024_25 Detail'!A365:DO769,104,FALSE)+VLOOKUP(A364,'2023_24 vs 2024_25 Detail'!A365:DO769,105,FALSE)+VLOOKUP(A364,'2023_24 vs 2024_25 Detail'!A365:DO769,106,FALSE)+VLOOKUP(A364,'2023_24 vs 2024_25 Detail'!A365:DO769,107,FALSE)+VLOOKUP(A364,'2023_24 vs 2024_25 Detail'!A365:DO769,108,FALSE)+VLOOKUP(A364,'2023_24 vs 2024_25 Detail'!A365:DO769,109,FALSE)+VLOOKUP(A364,'2023_24 vs 2024_25 Detail'!A365:DO769,110,FALSE)+VLOOKUP(A364,'2023_24 vs 2024_25 Detail'!A365:DO769,111,FALSE)+VLOOKUP(A364,'2023_24 vs 2024_25 Detail'!A365:DO769,112,FALSE)+VLOOKUP(A364,'2023_24 vs 2024_25 Detail'!A365:DO769,113,FALSE)+VLOOKUP(A364,'2023_24 vs 2024_25 Detail'!A365:DO769,114,FALSE)+VLOOKUP(A364,'2023_24 vs 2024_25 Detail'!A365:DO769,115,FALSE)+VLOOKUP(A364,'2023_24 vs 2024_25 Detail'!A365:DO769,116,FALSE)+VLOOKUP(A364,'2023_24 vs 2024_25 Detail'!A365:DO769,117,FALSE)</f>
        <v>278502.1974003542</v>
      </c>
      <c r="J364" s="10">
        <f>VLOOKUP($A364,'2023_24 vs 2024_25 Detail'!$A$9:$DP$409,118,FALSE)</f>
        <v>0</v>
      </c>
      <c r="K364" s="10">
        <f>VLOOKUP($A364,'2023_24 vs 2024_25 Detail'!$A$9:$DP$409,119,FALSE)</f>
        <v>0</v>
      </c>
      <c r="L364" s="11">
        <f t="shared" si="11"/>
        <v>117726.19740035385</v>
      </c>
    </row>
    <row r="365" spans="1:12" x14ac:dyDescent="0.35">
      <c r="A365" s="2" t="s">
        <v>1053</v>
      </c>
      <c r="B365" s="2" t="s">
        <v>1054</v>
      </c>
      <c r="C365" s="2" t="s">
        <v>1438</v>
      </c>
      <c r="D365" s="10">
        <f>VLOOKUP(A365,'2023_24 vs 2024_25 Detail'!$A$9:$DP$409,5,FALSE)</f>
        <v>842</v>
      </c>
      <c r="E365" s="10">
        <f>VLOOKUP(A365,MSAG!$A$2:$D$401,4,FALSE)</f>
        <v>202586</v>
      </c>
      <c r="F365" s="10">
        <f>VLOOKUP($A365,'2023_24 vs 2024_25 Detail'!$A$9:$DP$409,43,FALSE)</f>
        <v>5652094.5336450189</v>
      </c>
      <c r="G365" s="10">
        <f t="shared" si="10"/>
        <v>5854680.5336450189</v>
      </c>
      <c r="H365" s="10">
        <f>VLOOKUP($A365,'2023_24 vs 2024_25 Detail'!$A$9:$DP$409,82,FALSE)</f>
        <v>6020671.6750844214</v>
      </c>
      <c r="I365" s="10">
        <f>VLOOKUP(A365,'2023_24 vs 2024_25 Detail'!A366:DO770,84,FALSE)+VLOOKUP(A365,'2023_24 vs 2024_25 Detail'!A366:DO770,85,FALSE)+VLOOKUP(A365,'2023_24 vs 2024_25 Detail'!A366:DO770,86,FALSE)+VLOOKUP(A365,'2023_24 vs 2024_25 Detail'!A366:DO770,87,FALSE)+VLOOKUP(A365,'2023_24 vs 2024_25 Detail'!A366:DO770,88,FALSE)+VLOOKUP(A365,'2023_24 vs 2024_25 Detail'!A366:DO770,89,FALSE)+VLOOKUP(A365,'2023_24 vs 2024_25 Detail'!A366:DO770,90,FALSE)+VLOOKUP(A365,'2023_24 vs 2024_25 Detail'!A366:DO770,91,FALSE)+VLOOKUP(A365,'2023_24 vs 2024_25 Detail'!A366:DO770,92,FALSE)+VLOOKUP(A365,'2023_24 vs 2024_25 Detail'!A366:DO770,93,FALSE)+VLOOKUP(A365,'2023_24 vs 2024_25 Detail'!A366:DO770,94,FALSE)+VLOOKUP(A365,'2023_24 vs 2024_25 Detail'!A366:DO770,95,FALSE)+VLOOKUP(A365,'2023_24 vs 2024_25 Detail'!A366:DO770,96,FALSE)+VLOOKUP(A365,'2023_24 vs 2024_25 Detail'!A366:DO770,97,FALSE)+VLOOKUP(A365,'2023_24 vs 2024_25 Detail'!A366:DO770,98,FALSE)+VLOOKUP(A365,'2023_24 vs 2024_25 Detail'!A366:DO770,99,FALSE)+VLOOKUP(A365,'2023_24 vs 2024_25 Detail'!A366:DO770,100,FALSE)+VLOOKUP(A365,'2023_24 vs 2024_25 Detail'!A366:DO770,101,FALSE)+VLOOKUP(A365,'2023_24 vs 2024_25 Detail'!A366:DO770,102,FALSE)+VLOOKUP(A365,'2023_24 vs 2024_25 Detail'!A366:DO770,103,FALSE)+VLOOKUP(A365,'2023_24 vs 2024_25 Detail'!A366:DO770,104,FALSE)+VLOOKUP(A365,'2023_24 vs 2024_25 Detail'!A366:DO770,105,FALSE)+VLOOKUP(A365,'2023_24 vs 2024_25 Detail'!A366:DO770,106,FALSE)+VLOOKUP(A365,'2023_24 vs 2024_25 Detail'!A366:DO770,107,FALSE)+VLOOKUP(A365,'2023_24 vs 2024_25 Detail'!A366:DO770,108,FALSE)+VLOOKUP(A365,'2023_24 vs 2024_25 Detail'!A366:DO770,109,FALSE)+VLOOKUP(A365,'2023_24 vs 2024_25 Detail'!A366:DO770,110,FALSE)+VLOOKUP(A365,'2023_24 vs 2024_25 Detail'!A366:DO770,111,FALSE)+VLOOKUP(A365,'2023_24 vs 2024_25 Detail'!A366:DO770,112,FALSE)+VLOOKUP(A365,'2023_24 vs 2024_25 Detail'!A366:DO770,113,FALSE)+VLOOKUP(A365,'2023_24 vs 2024_25 Detail'!A366:DO770,114,FALSE)+VLOOKUP(A365,'2023_24 vs 2024_25 Detail'!A366:DO770,115,FALSE)+VLOOKUP(A365,'2023_24 vs 2024_25 Detail'!A366:DO770,116,FALSE)+VLOOKUP(A365,'2023_24 vs 2024_25 Detail'!A366:DO770,117,FALSE)</f>
        <v>341225.22079793754</v>
      </c>
      <c r="J365" s="10">
        <f>VLOOKUP($A365,'2023_24 vs 2024_25 Detail'!$A$9:$DP$409,118,FALSE)</f>
        <v>0</v>
      </c>
      <c r="K365" s="10">
        <f>VLOOKUP($A365,'2023_24 vs 2024_25 Detail'!$A$9:$DP$409,119,FALSE)</f>
        <v>27351.920641464007</v>
      </c>
      <c r="L365" s="11">
        <f t="shared" si="11"/>
        <v>165991.14143940248</v>
      </c>
    </row>
    <row r="366" spans="1:12" x14ac:dyDescent="0.35">
      <c r="A366" s="2" t="s">
        <v>1056</v>
      </c>
      <c r="B366" s="2" t="s">
        <v>1057</v>
      </c>
      <c r="C366" s="2" t="s">
        <v>1501</v>
      </c>
      <c r="D366" s="10">
        <f>VLOOKUP(A366,'2023_24 vs 2024_25 Detail'!$A$9:$DP$409,5,FALSE)</f>
        <v>1199</v>
      </c>
      <c r="E366" s="10">
        <f>VLOOKUP(A366,MSAG!$A$2:$D$401,4,FALSE)</f>
        <v>272420</v>
      </c>
      <c r="F366" s="10">
        <f>VLOOKUP($A366,'2023_24 vs 2024_25 Detail'!$A$9:$DP$409,43,FALSE)</f>
        <v>7500970.2737254761</v>
      </c>
      <c r="G366" s="10">
        <f t="shared" si="10"/>
        <v>7773390.2737254761</v>
      </c>
      <c r="H366" s="10">
        <f>VLOOKUP($A366,'2023_24 vs 2024_25 Detail'!$A$9:$DP$409,82,FALSE)</f>
        <v>8159661.362105594</v>
      </c>
      <c r="I366" s="10">
        <f>VLOOKUP(A366,'2023_24 vs 2024_25 Detail'!A367:DO771,84,FALSE)+VLOOKUP(A366,'2023_24 vs 2024_25 Detail'!A367:DO771,85,FALSE)+VLOOKUP(A366,'2023_24 vs 2024_25 Detail'!A367:DO771,86,FALSE)+VLOOKUP(A366,'2023_24 vs 2024_25 Detail'!A367:DO771,87,FALSE)+VLOOKUP(A366,'2023_24 vs 2024_25 Detail'!A367:DO771,88,FALSE)+VLOOKUP(A366,'2023_24 vs 2024_25 Detail'!A367:DO771,89,FALSE)+VLOOKUP(A366,'2023_24 vs 2024_25 Detail'!A367:DO771,90,FALSE)+VLOOKUP(A366,'2023_24 vs 2024_25 Detail'!A367:DO771,91,FALSE)+VLOOKUP(A366,'2023_24 vs 2024_25 Detail'!A367:DO771,92,FALSE)+VLOOKUP(A366,'2023_24 vs 2024_25 Detail'!A367:DO771,93,FALSE)+VLOOKUP(A366,'2023_24 vs 2024_25 Detail'!A367:DO771,94,FALSE)+VLOOKUP(A366,'2023_24 vs 2024_25 Detail'!A367:DO771,95,FALSE)+VLOOKUP(A366,'2023_24 vs 2024_25 Detail'!A367:DO771,96,FALSE)+VLOOKUP(A366,'2023_24 vs 2024_25 Detail'!A367:DO771,97,FALSE)+VLOOKUP(A366,'2023_24 vs 2024_25 Detail'!A367:DO771,98,FALSE)+VLOOKUP(A366,'2023_24 vs 2024_25 Detail'!A367:DO771,99,FALSE)+VLOOKUP(A366,'2023_24 vs 2024_25 Detail'!A367:DO771,100,FALSE)+VLOOKUP(A366,'2023_24 vs 2024_25 Detail'!A367:DO771,101,FALSE)+VLOOKUP(A366,'2023_24 vs 2024_25 Detail'!A367:DO771,102,FALSE)+VLOOKUP(A366,'2023_24 vs 2024_25 Detail'!A367:DO771,103,FALSE)+VLOOKUP(A366,'2023_24 vs 2024_25 Detail'!A367:DO771,104,FALSE)+VLOOKUP(A366,'2023_24 vs 2024_25 Detail'!A367:DO771,105,FALSE)+VLOOKUP(A366,'2023_24 vs 2024_25 Detail'!A367:DO771,106,FALSE)+VLOOKUP(A366,'2023_24 vs 2024_25 Detail'!A367:DO771,107,FALSE)+VLOOKUP(A366,'2023_24 vs 2024_25 Detail'!A367:DO771,108,FALSE)+VLOOKUP(A366,'2023_24 vs 2024_25 Detail'!A367:DO771,109,FALSE)+VLOOKUP(A366,'2023_24 vs 2024_25 Detail'!A367:DO771,110,FALSE)+VLOOKUP(A366,'2023_24 vs 2024_25 Detail'!A367:DO771,111,FALSE)+VLOOKUP(A366,'2023_24 vs 2024_25 Detail'!A367:DO771,112,FALSE)+VLOOKUP(A366,'2023_24 vs 2024_25 Detail'!A367:DO771,113,FALSE)+VLOOKUP(A366,'2023_24 vs 2024_25 Detail'!A367:DO771,114,FALSE)+VLOOKUP(A366,'2023_24 vs 2024_25 Detail'!A367:DO771,115,FALSE)+VLOOKUP(A366,'2023_24 vs 2024_25 Detail'!A367:DO771,116,FALSE)+VLOOKUP(A366,'2023_24 vs 2024_25 Detail'!A367:DO771,117,FALSE)</f>
        <v>463870.53681239614</v>
      </c>
      <c r="J366" s="10">
        <f>VLOOKUP($A366,'2023_24 vs 2024_25 Detail'!$A$9:$DP$409,118,FALSE)</f>
        <v>0</v>
      </c>
      <c r="K366" s="10">
        <f>VLOOKUP($A366,'2023_24 vs 2024_25 Detail'!$A$9:$DP$409,119,FALSE)</f>
        <v>194820.55156772083</v>
      </c>
      <c r="L366" s="11">
        <f t="shared" si="11"/>
        <v>386271.0883801179</v>
      </c>
    </row>
    <row r="367" spans="1:12" x14ac:dyDescent="0.35">
      <c r="A367" s="2" t="s">
        <v>1059</v>
      </c>
      <c r="B367" s="2" t="s">
        <v>1173</v>
      </c>
      <c r="C367" s="2" t="s">
        <v>1060</v>
      </c>
      <c r="D367" s="10">
        <f>VLOOKUP(A367,'2023_24 vs 2024_25 Detail'!$A$9:$DP$409,5,FALSE)</f>
        <v>878</v>
      </c>
      <c r="E367" s="10">
        <f>VLOOKUP(A367,MSAG!$A$2:$D$401,4,FALSE)</f>
        <v>236121</v>
      </c>
      <c r="F367" s="10">
        <f>VLOOKUP($A367,'2023_24 vs 2024_25 Detail'!$A$9:$DP$409,43,FALSE)</f>
        <v>6457955.2536792457</v>
      </c>
      <c r="G367" s="10">
        <f t="shared" si="10"/>
        <v>6694076.2536792457</v>
      </c>
      <c r="H367" s="10">
        <f>VLOOKUP($A367,'2023_24 vs 2024_25 Detail'!$A$9:$DP$409,82,FALSE)</f>
        <v>6930069.7663439047</v>
      </c>
      <c r="I367" s="10">
        <f>VLOOKUP(A367,'2023_24 vs 2024_25 Detail'!A368:DO772,84,FALSE)+VLOOKUP(A367,'2023_24 vs 2024_25 Detail'!A368:DO772,85,FALSE)+VLOOKUP(A367,'2023_24 vs 2024_25 Detail'!A368:DO772,86,FALSE)+VLOOKUP(A367,'2023_24 vs 2024_25 Detail'!A368:DO772,87,FALSE)+VLOOKUP(A367,'2023_24 vs 2024_25 Detail'!A368:DO772,88,FALSE)+VLOOKUP(A367,'2023_24 vs 2024_25 Detail'!A368:DO772,89,FALSE)+VLOOKUP(A367,'2023_24 vs 2024_25 Detail'!A368:DO772,90,FALSE)+VLOOKUP(A367,'2023_24 vs 2024_25 Detail'!A368:DO772,91,FALSE)+VLOOKUP(A367,'2023_24 vs 2024_25 Detail'!A368:DO772,92,FALSE)+VLOOKUP(A367,'2023_24 vs 2024_25 Detail'!A368:DO772,93,FALSE)+VLOOKUP(A367,'2023_24 vs 2024_25 Detail'!A368:DO772,94,FALSE)+VLOOKUP(A367,'2023_24 vs 2024_25 Detail'!A368:DO772,95,FALSE)+VLOOKUP(A367,'2023_24 vs 2024_25 Detail'!A368:DO772,96,FALSE)+VLOOKUP(A367,'2023_24 vs 2024_25 Detail'!A368:DO772,97,FALSE)+VLOOKUP(A367,'2023_24 vs 2024_25 Detail'!A368:DO772,98,FALSE)+VLOOKUP(A367,'2023_24 vs 2024_25 Detail'!A368:DO772,99,FALSE)+VLOOKUP(A367,'2023_24 vs 2024_25 Detail'!A368:DO772,100,FALSE)+VLOOKUP(A367,'2023_24 vs 2024_25 Detail'!A368:DO772,101,FALSE)+VLOOKUP(A367,'2023_24 vs 2024_25 Detail'!A368:DO772,102,FALSE)+VLOOKUP(A367,'2023_24 vs 2024_25 Detail'!A368:DO772,103,FALSE)+VLOOKUP(A367,'2023_24 vs 2024_25 Detail'!A368:DO772,104,FALSE)+VLOOKUP(A367,'2023_24 vs 2024_25 Detail'!A368:DO772,105,FALSE)+VLOOKUP(A367,'2023_24 vs 2024_25 Detail'!A368:DO772,106,FALSE)+VLOOKUP(A367,'2023_24 vs 2024_25 Detail'!A368:DO772,107,FALSE)+VLOOKUP(A367,'2023_24 vs 2024_25 Detail'!A368:DO772,108,FALSE)+VLOOKUP(A367,'2023_24 vs 2024_25 Detail'!A368:DO772,109,FALSE)+VLOOKUP(A367,'2023_24 vs 2024_25 Detail'!A368:DO772,110,FALSE)+VLOOKUP(A367,'2023_24 vs 2024_25 Detail'!A368:DO772,111,FALSE)+VLOOKUP(A367,'2023_24 vs 2024_25 Detail'!A368:DO772,112,FALSE)+VLOOKUP(A367,'2023_24 vs 2024_25 Detail'!A368:DO772,113,FALSE)+VLOOKUP(A367,'2023_24 vs 2024_25 Detail'!A368:DO772,114,FALSE)+VLOOKUP(A367,'2023_24 vs 2024_25 Detail'!A368:DO772,115,FALSE)+VLOOKUP(A367,'2023_24 vs 2024_25 Detail'!A368:DO772,116,FALSE)+VLOOKUP(A367,'2023_24 vs 2024_25 Detail'!A368:DO772,117,FALSE)</f>
        <v>390361.30518180068</v>
      </c>
      <c r="J367" s="10">
        <f>VLOOKUP($A367,'2023_24 vs 2024_25 Detail'!$A$9:$DP$409,118,FALSE)</f>
        <v>0</v>
      </c>
      <c r="K367" s="10">
        <f>VLOOKUP($A367,'2023_24 vs 2024_25 Detail'!$A$9:$DP$409,119,FALSE)</f>
        <v>81753.207482858692</v>
      </c>
      <c r="L367" s="11">
        <f t="shared" si="11"/>
        <v>235993.51266465895</v>
      </c>
    </row>
    <row r="368" spans="1:12" x14ac:dyDescent="0.35">
      <c r="A368" s="2" t="s">
        <v>1061</v>
      </c>
      <c r="B368" s="2" t="s">
        <v>1062</v>
      </c>
      <c r="C368" s="2" t="s">
        <v>1063</v>
      </c>
      <c r="D368" s="10">
        <f>VLOOKUP(A368,'2023_24 vs 2024_25 Detail'!$A$9:$DP$409,5,FALSE)</f>
        <v>899</v>
      </c>
      <c r="E368" s="10">
        <f>VLOOKUP(A368,MSAG!$A$2:$D$401,4,FALSE)</f>
        <v>217508</v>
      </c>
      <c r="F368" s="10">
        <f>VLOOKUP($A368,'2023_24 vs 2024_25 Detail'!$A$9:$DP$409,43,FALSE)</f>
        <v>5985192.9558441816</v>
      </c>
      <c r="G368" s="10">
        <f t="shared" si="10"/>
        <v>6202700.9558441816</v>
      </c>
      <c r="H368" s="10">
        <f>VLOOKUP($A368,'2023_24 vs 2024_25 Detail'!$A$9:$DP$409,82,FALSE)</f>
        <v>6401718.7995384755</v>
      </c>
      <c r="I368" s="10">
        <f>VLOOKUP(A368,'2023_24 vs 2024_25 Detail'!A369:DO773,84,FALSE)+VLOOKUP(A368,'2023_24 vs 2024_25 Detail'!A369:DO773,85,FALSE)+VLOOKUP(A368,'2023_24 vs 2024_25 Detail'!A369:DO773,86,FALSE)+VLOOKUP(A368,'2023_24 vs 2024_25 Detail'!A369:DO773,87,FALSE)+VLOOKUP(A368,'2023_24 vs 2024_25 Detail'!A369:DO773,88,FALSE)+VLOOKUP(A368,'2023_24 vs 2024_25 Detail'!A369:DO773,89,FALSE)+VLOOKUP(A368,'2023_24 vs 2024_25 Detail'!A369:DO773,90,FALSE)+VLOOKUP(A368,'2023_24 vs 2024_25 Detail'!A369:DO773,91,FALSE)+VLOOKUP(A368,'2023_24 vs 2024_25 Detail'!A369:DO773,92,FALSE)+VLOOKUP(A368,'2023_24 vs 2024_25 Detail'!A369:DO773,93,FALSE)+VLOOKUP(A368,'2023_24 vs 2024_25 Detail'!A369:DO773,94,FALSE)+VLOOKUP(A368,'2023_24 vs 2024_25 Detail'!A369:DO773,95,FALSE)+VLOOKUP(A368,'2023_24 vs 2024_25 Detail'!A369:DO773,96,FALSE)+VLOOKUP(A368,'2023_24 vs 2024_25 Detail'!A369:DO773,97,FALSE)+VLOOKUP(A368,'2023_24 vs 2024_25 Detail'!A369:DO773,98,FALSE)+VLOOKUP(A368,'2023_24 vs 2024_25 Detail'!A369:DO773,99,FALSE)+VLOOKUP(A368,'2023_24 vs 2024_25 Detail'!A369:DO773,100,FALSE)+VLOOKUP(A368,'2023_24 vs 2024_25 Detail'!A369:DO773,101,FALSE)+VLOOKUP(A368,'2023_24 vs 2024_25 Detail'!A369:DO773,102,FALSE)+VLOOKUP(A368,'2023_24 vs 2024_25 Detail'!A369:DO773,103,FALSE)+VLOOKUP(A368,'2023_24 vs 2024_25 Detail'!A369:DO773,104,FALSE)+VLOOKUP(A368,'2023_24 vs 2024_25 Detail'!A369:DO773,105,FALSE)+VLOOKUP(A368,'2023_24 vs 2024_25 Detail'!A369:DO773,106,FALSE)+VLOOKUP(A368,'2023_24 vs 2024_25 Detail'!A369:DO773,107,FALSE)+VLOOKUP(A368,'2023_24 vs 2024_25 Detail'!A369:DO773,108,FALSE)+VLOOKUP(A368,'2023_24 vs 2024_25 Detail'!A369:DO773,109,FALSE)+VLOOKUP(A368,'2023_24 vs 2024_25 Detail'!A369:DO773,110,FALSE)+VLOOKUP(A368,'2023_24 vs 2024_25 Detail'!A369:DO773,111,FALSE)+VLOOKUP(A368,'2023_24 vs 2024_25 Detail'!A369:DO773,112,FALSE)+VLOOKUP(A368,'2023_24 vs 2024_25 Detail'!A369:DO773,113,FALSE)+VLOOKUP(A368,'2023_24 vs 2024_25 Detail'!A369:DO773,114,FALSE)+VLOOKUP(A368,'2023_24 vs 2024_25 Detail'!A369:DO773,115,FALSE)+VLOOKUP(A368,'2023_24 vs 2024_25 Detail'!A369:DO773,116,FALSE)+VLOOKUP(A368,'2023_24 vs 2024_25 Detail'!A369:DO773,117,FALSE)</f>
        <v>365395.66085764993</v>
      </c>
      <c r="J368" s="10">
        <f>VLOOKUP($A368,'2023_24 vs 2024_25 Detail'!$A$9:$DP$409,118,FALSE)</f>
        <v>0</v>
      </c>
      <c r="K368" s="10">
        <f>VLOOKUP($A368,'2023_24 vs 2024_25 Detail'!$A$9:$DP$409,119,FALSE)</f>
        <v>51130.18283664342</v>
      </c>
      <c r="L368" s="11">
        <f t="shared" si="11"/>
        <v>199017.84369429387</v>
      </c>
    </row>
    <row r="369" spans="1:12" x14ac:dyDescent="0.35">
      <c r="A369" s="2" t="s">
        <v>1064</v>
      </c>
      <c r="B369" s="2" t="s">
        <v>1065</v>
      </c>
      <c r="C369" s="2" t="s">
        <v>1066</v>
      </c>
      <c r="D369" s="10">
        <f>VLOOKUP(A369,'2023_24 vs 2024_25 Detail'!$A$9:$DP$409,5,FALSE)</f>
        <v>1232</v>
      </c>
      <c r="E369" s="10">
        <f>VLOOKUP(A369,MSAG!$A$2:$D$401,4,FALSE)</f>
        <v>267518</v>
      </c>
      <c r="F369" s="10">
        <f>VLOOKUP($A369,'2023_24 vs 2024_25 Detail'!$A$9:$DP$409,43,FALSE)</f>
        <v>7551227.9071992831</v>
      </c>
      <c r="G369" s="10">
        <f t="shared" si="10"/>
        <v>7818745.9071992831</v>
      </c>
      <c r="H369" s="10">
        <f>VLOOKUP($A369,'2023_24 vs 2024_25 Detail'!$A$9:$DP$409,82,FALSE)</f>
        <v>8031701.4101422224</v>
      </c>
      <c r="I369" s="10">
        <f>VLOOKUP(A369,'2023_24 vs 2024_25 Detail'!A370:DO774,84,FALSE)+VLOOKUP(A369,'2023_24 vs 2024_25 Detail'!A370:DO774,85,FALSE)+VLOOKUP(A369,'2023_24 vs 2024_25 Detail'!A370:DO774,86,FALSE)+VLOOKUP(A369,'2023_24 vs 2024_25 Detail'!A370:DO774,87,FALSE)+VLOOKUP(A369,'2023_24 vs 2024_25 Detail'!A370:DO774,88,FALSE)+VLOOKUP(A369,'2023_24 vs 2024_25 Detail'!A370:DO774,89,FALSE)+VLOOKUP(A369,'2023_24 vs 2024_25 Detail'!A370:DO774,90,FALSE)+VLOOKUP(A369,'2023_24 vs 2024_25 Detail'!A370:DO774,91,FALSE)+VLOOKUP(A369,'2023_24 vs 2024_25 Detail'!A370:DO774,92,FALSE)+VLOOKUP(A369,'2023_24 vs 2024_25 Detail'!A370:DO774,93,FALSE)+VLOOKUP(A369,'2023_24 vs 2024_25 Detail'!A370:DO774,94,FALSE)+VLOOKUP(A369,'2023_24 vs 2024_25 Detail'!A370:DO774,95,FALSE)+VLOOKUP(A369,'2023_24 vs 2024_25 Detail'!A370:DO774,96,FALSE)+VLOOKUP(A369,'2023_24 vs 2024_25 Detail'!A370:DO774,97,FALSE)+VLOOKUP(A369,'2023_24 vs 2024_25 Detail'!A370:DO774,98,FALSE)+VLOOKUP(A369,'2023_24 vs 2024_25 Detail'!A370:DO774,99,FALSE)+VLOOKUP(A369,'2023_24 vs 2024_25 Detail'!A370:DO774,100,FALSE)+VLOOKUP(A369,'2023_24 vs 2024_25 Detail'!A370:DO774,101,FALSE)+VLOOKUP(A369,'2023_24 vs 2024_25 Detail'!A370:DO774,102,FALSE)+VLOOKUP(A369,'2023_24 vs 2024_25 Detail'!A370:DO774,103,FALSE)+VLOOKUP(A369,'2023_24 vs 2024_25 Detail'!A370:DO774,104,FALSE)+VLOOKUP(A369,'2023_24 vs 2024_25 Detail'!A370:DO774,105,FALSE)+VLOOKUP(A369,'2023_24 vs 2024_25 Detail'!A370:DO774,106,FALSE)+VLOOKUP(A369,'2023_24 vs 2024_25 Detail'!A370:DO774,107,FALSE)+VLOOKUP(A369,'2023_24 vs 2024_25 Detail'!A370:DO774,108,FALSE)+VLOOKUP(A369,'2023_24 vs 2024_25 Detail'!A370:DO774,109,FALSE)+VLOOKUP(A369,'2023_24 vs 2024_25 Detail'!A370:DO774,110,FALSE)+VLOOKUP(A369,'2023_24 vs 2024_25 Detail'!A370:DO774,111,FALSE)+VLOOKUP(A369,'2023_24 vs 2024_25 Detail'!A370:DO774,112,FALSE)+VLOOKUP(A369,'2023_24 vs 2024_25 Detail'!A370:DO774,113,FALSE)+VLOOKUP(A369,'2023_24 vs 2024_25 Detail'!A370:DO774,114,FALSE)+VLOOKUP(A369,'2023_24 vs 2024_25 Detail'!A370:DO774,115,FALSE)+VLOOKUP(A369,'2023_24 vs 2024_25 Detail'!A370:DO774,116,FALSE)+VLOOKUP(A369,'2023_24 vs 2024_25 Detail'!A370:DO774,117,FALSE)</f>
        <v>457744.86314058118</v>
      </c>
      <c r="J369" s="10">
        <f>VLOOKUP($A369,'2023_24 vs 2024_25 Detail'!$A$9:$DP$409,118,FALSE)</f>
        <v>0</v>
      </c>
      <c r="K369" s="10">
        <f>VLOOKUP($A369,'2023_24 vs 2024_25 Detail'!$A$9:$DP$409,119,FALSE)</f>
        <v>22728.639802357444</v>
      </c>
      <c r="L369" s="11">
        <f t="shared" si="11"/>
        <v>212955.50294293929</v>
      </c>
    </row>
    <row r="370" spans="1:12" x14ac:dyDescent="0.35">
      <c r="A370" s="2" t="s">
        <v>1067</v>
      </c>
      <c r="B370" s="2" t="s">
        <v>1068</v>
      </c>
      <c r="C370" s="2" t="s">
        <v>1069</v>
      </c>
      <c r="D370" s="10">
        <f>VLOOKUP(A370,'2023_24 vs 2024_25 Detail'!$A$9:$DP$409,5,FALSE)</f>
        <v>1113</v>
      </c>
      <c r="E370" s="10">
        <f>VLOOKUP(A370,MSAG!$A$2:$D$401,4,FALSE)</f>
        <v>230460</v>
      </c>
      <c r="F370" s="10">
        <f>VLOOKUP($A370,'2023_24 vs 2024_25 Detail'!$A$9:$DP$409,43,FALSE)</f>
        <v>6540661.2746009128</v>
      </c>
      <c r="G370" s="10">
        <f t="shared" si="10"/>
        <v>6771121.2746009128</v>
      </c>
      <c r="H370" s="10">
        <f>VLOOKUP($A370,'2023_24 vs 2024_25 Detail'!$A$9:$DP$409,82,FALSE)</f>
        <v>7050068.6116633089</v>
      </c>
      <c r="I370" s="10">
        <f>VLOOKUP(A370,'2023_24 vs 2024_25 Detail'!A371:DO775,84,FALSE)+VLOOKUP(A370,'2023_24 vs 2024_25 Detail'!A371:DO775,85,FALSE)+VLOOKUP(A370,'2023_24 vs 2024_25 Detail'!A371:DO775,86,FALSE)+VLOOKUP(A370,'2023_24 vs 2024_25 Detail'!A371:DO775,87,FALSE)+VLOOKUP(A370,'2023_24 vs 2024_25 Detail'!A371:DO775,88,FALSE)+VLOOKUP(A370,'2023_24 vs 2024_25 Detail'!A371:DO775,89,FALSE)+VLOOKUP(A370,'2023_24 vs 2024_25 Detail'!A371:DO775,90,FALSE)+VLOOKUP(A370,'2023_24 vs 2024_25 Detail'!A371:DO775,91,FALSE)+VLOOKUP(A370,'2023_24 vs 2024_25 Detail'!A371:DO775,92,FALSE)+VLOOKUP(A370,'2023_24 vs 2024_25 Detail'!A371:DO775,93,FALSE)+VLOOKUP(A370,'2023_24 vs 2024_25 Detail'!A371:DO775,94,FALSE)+VLOOKUP(A370,'2023_24 vs 2024_25 Detail'!A371:DO775,95,FALSE)+VLOOKUP(A370,'2023_24 vs 2024_25 Detail'!A371:DO775,96,FALSE)+VLOOKUP(A370,'2023_24 vs 2024_25 Detail'!A371:DO775,97,FALSE)+VLOOKUP(A370,'2023_24 vs 2024_25 Detail'!A371:DO775,98,FALSE)+VLOOKUP(A370,'2023_24 vs 2024_25 Detail'!A371:DO775,99,FALSE)+VLOOKUP(A370,'2023_24 vs 2024_25 Detail'!A371:DO775,100,FALSE)+VLOOKUP(A370,'2023_24 vs 2024_25 Detail'!A371:DO775,101,FALSE)+VLOOKUP(A370,'2023_24 vs 2024_25 Detail'!A371:DO775,102,FALSE)+VLOOKUP(A370,'2023_24 vs 2024_25 Detail'!A371:DO775,103,FALSE)+VLOOKUP(A370,'2023_24 vs 2024_25 Detail'!A371:DO775,104,FALSE)+VLOOKUP(A370,'2023_24 vs 2024_25 Detail'!A371:DO775,105,FALSE)+VLOOKUP(A370,'2023_24 vs 2024_25 Detail'!A371:DO775,106,FALSE)+VLOOKUP(A370,'2023_24 vs 2024_25 Detail'!A371:DO775,107,FALSE)+VLOOKUP(A370,'2023_24 vs 2024_25 Detail'!A371:DO775,108,FALSE)+VLOOKUP(A370,'2023_24 vs 2024_25 Detail'!A371:DO775,109,FALSE)+VLOOKUP(A370,'2023_24 vs 2024_25 Detail'!A371:DO775,110,FALSE)+VLOOKUP(A370,'2023_24 vs 2024_25 Detail'!A371:DO775,111,FALSE)+VLOOKUP(A370,'2023_24 vs 2024_25 Detail'!A371:DO775,112,FALSE)+VLOOKUP(A370,'2023_24 vs 2024_25 Detail'!A371:DO775,113,FALSE)+VLOOKUP(A370,'2023_24 vs 2024_25 Detail'!A371:DO775,114,FALSE)+VLOOKUP(A370,'2023_24 vs 2024_25 Detail'!A371:DO775,115,FALSE)+VLOOKUP(A370,'2023_24 vs 2024_25 Detail'!A371:DO775,116,FALSE)+VLOOKUP(A370,'2023_24 vs 2024_25 Detail'!A371:DO775,117,FALSE)</f>
        <v>397839.95551314321</v>
      </c>
      <c r="J370" s="10">
        <f>VLOOKUP($A370,'2023_24 vs 2024_25 Detail'!$A$9:$DP$409,118,FALSE)</f>
        <v>0</v>
      </c>
      <c r="K370" s="10">
        <f>VLOOKUP($A370,'2023_24 vs 2024_25 Detail'!$A$9:$DP$409,119,FALSE)</f>
        <v>111567.38154925301</v>
      </c>
      <c r="L370" s="11">
        <f t="shared" si="11"/>
        <v>278947.33706239611</v>
      </c>
    </row>
    <row r="371" spans="1:12" x14ac:dyDescent="0.35">
      <c r="A371" s="2" t="s">
        <v>892</v>
      </c>
      <c r="B371" s="2" t="s">
        <v>1070</v>
      </c>
      <c r="C371" s="2" t="s">
        <v>1439</v>
      </c>
      <c r="D371" s="10">
        <f>VLOOKUP(A371,'2023_24 vs 2024_25 Detail'!$A$9:$DP$409,5,FALSE)</f>
        <v>743</v>
      </c>
      <c r="E371" s="10">
        <f>VLOOKUP(A371,MSAG!$A$2:$D$401,4,FALSE)</f>
        <v>151588</v>
      </c>
      <c r="F371" s="10">
        <f>VLOOKUP($A371,'2023_24 vs 2024_25 Detail'!$A$9:$DP$409,43,FALSE)</f>
        <v>4335927.2750626365</v>
      </c>
      <c r="G371" s="10">
        <f t="shared" si="10"/>
        <v>4487515.2750626365</v>
      </c>
      <c r="H371" s="10">
        <f>VLOOKUP($A371,'2023_24 vs 2024_25 Detail'!$A$9:$DP$409,82,FALSE)</f>
        <v>4598667.0994929522</v>
      </c>
      <c r="I371" s="10">
        <f>VLOOKUP(A371,'2023_24 vs 2024_25 Detail'!A372:DO776,84,FALSE)+VLOOKUP(A371,'2023_24 vs 2024_25 Detail'!A372:DO776,85,FALSE)+VLOOKUP(A371,'2023_24 vs 2024_25 Detail'!A372:DO776,86,FALSE)+VLOOKUP(A371,'2023_24 vs 2024_25 Detail'!A372:DO776,87,FALSE)+VLOOKUP(A371,'2023_24 vs 2024_25 Detail'!A372:DO776,88,FALSE)+VLOOKUP(A371,'2023_24 vs 2024_25 Detail'!A372:DO776,89,FALSE)+VLOOKUP(A371,'2023_24 vs 2024_25 Detail'!A372:DO776,90,FALSE)+VLOOKUP(A371,'2023_24 vs 2024_25 Detail'!A372:DO776,91,FALSE)+VLOOKUP(A371,'2023_24 vs 2024_25 Detail'!A372:DO776,92,FALSE)+VLOOKUP(A371,'2023_24 vs 2024_25 Detail'!A372:DO776,93,FALSE)+VLOOKUP(A371,'2023_24 vs 2024_25 Detail'!A372:DO776,94,FALSE)+VLOOKUP(A371,'2023_24 vs 2024_25 Detail'!A372:DO776,95,FALSE)+VLOOKUP(A371,'2023_24 vs 2024_25 Detail'!A372:DO776,96,FALSE)+VLOOKUP(A371,'2023_24 vs 2024_25 Detail'!A372:DO776,97,FALSE)+VLOOKUP(A371,'2023_24 vs 2024_25 Detail'!A372:DO776,98,FALSE)+VLOOKUP(A371,'2023_24 vs 2024_25 Detail'!A372:DO776,99,FALSE)+VLOOKUP(A371,'2023_24 vs 2024_25 Detail'!A372:DO776,100,FALSE)+VLOOKUP(A371,'2023_24 vs 2024_25 Detail'!A372:DO776,101,FALSE)+VLOOKUP(A371,'2023_24 vs 2024_25 Detail'!A372:DO776,102,FALSE)+VLOOKUP(A371,'2023_24 vs 2024_25 Detail'!A372:DO776,103,FALSE)+VLOOKUP(A371,'2023_24 vs 2024_25 Detail'!A372:DO776,104,FALSE)+VLOOKUP(A371,'2023_24 vs 2024_25 Detail'!A372:DO776,105,FALSE)+VLOOKUP(A371,'2023_24 vs 2024_25 Detail'!A372:DO776,106,FALSE)+VLOOKUP(A371,'2023_24 vs 2024_25 Detail'!A372:DO776,107,FALSE)+VLOOKUP(A371,'2023_24 vs 2024_25 Detail'!A372:DO776,108,FALSE)+VLOOKUP(A371,'2023_24 vs 2024_25 Detail'!A372:DO776,109,FALSE)+VLOOKUP(A371,'2023_24 vs 2024_25 Detail'!A372:DO776,110,FALSE)+VLOOKUP(A371,'2023_24 vs 2024_25 Detail'!A372:DO776,111,FALSE)+VLOOKUP(A371,'2023_24 vs 2024_25 Detail'!A372:DO776,112,FALSE)+VLOOKUP(A371,'2023_24 vs 2024_25 Detail'!A372:DO776,113,FALSE)+VLOOKUP(A371,'2023_24 vs 2024_25 Detail'!A372:DO776,114,FALSE)+VLOOKUP(A371,'2023_24 vs 2024_25 Detail'!A372:DO776,115,FALSE)+VLOOKUP(A371,'2023_24 vs 2024_25 Detail'!A372:DO776,116,FALSE)+VLOOKUP(A371,'2023_24 vs 2024_25 Detail'!A372:DO776,117,FALSE)</f>
        <v>262739.8244303168</v>
      </c>
      <c r="J371" s="10">
        <f>VLOOKUP($A371,'2023_24 vs 2024_25 Detail'!$A$9:$DP$409,118,FALSE)</f>
        <v>0</v>
      </c>
      <c r="K371" s="10">
        <f>VLOOKUP($A371,'2023_24 vs 2024_25 Detail'!$A$9:$DP$409,119,FALSE)</f>
        <v>0</v>
      </c>
      <c r="L371" s="11">
        <f t="shared" si="11"/>
        <v>111151.82443031576</v>
      </c>
    </row>
    <row r="372" spans="1:12" x14ac:dyDescent="0.35">
      <c r="A372" s="2" t="s">
        <v>1072</v>
      </c>
      <c r="B372" s="2" t="s">
        <v>1073</v>
      </c>
      <c r="C372" s="2" t="s">
        <v>1440</v>
      </c>
      <c r="D372" s="10">
        <f>VLOOKUP(A372,'2023_24 vs 2024_25 Detail'!$A$9:$DP$409,5,FALSE)</f>
        <v>611</v>
      </c>
      <c r="E372" s="10">
        <f>VLOOKUP(A372,MSAG!$A$2:$D$401,4,FALSE)</f>
        <v>135591</v>
      </c>
      <c r="F372" s="10">
        <f>VLOOKUP($A372,'2023_24 vs 2024_25 Detail'!$A$9:$DP$409,43,FALSE)</f>
        <v>3774861.9482453037</v>
      </c>
      <c r="G372" s="10">
        <f t="shared" si="10"/>
        <v>3910452.9482453037</v>
      </c>
      <c r="H372" s="10">
        <f>VLOOKUP($A372,'2023_24 vs 2024_25 Detail'!$A$9:$DP$409,82,FALSE)</f>
        <v>4049104.6551620625</v>
      </c>
      <c r="I372" s="10">
        <f>VLOOKUP(A372,'2023_24 vs 2024_25 Detail'!A373:DO777,84,FALSE)+VLOOKUP(A372,'2023_24 vs 2024_25 Detail'!A373:DO777,85,FALSE)+VLOOKUP(A372,'2023_24 vs 2024_25 Detail'!A373:DO777,86,FALSE)+VLOOKUP(A372,'2023_24 vs 2024_25 Detail'!A373:DO777,87,FALSE)+VLOOKUP(A372,'2023_24 vs 2024_25 Detail'!A373:DO777,88,FALSE)+VLOOKUP(A372,'2023_24 vs 2024_25 Detail'!A373:DO777,89,FALSE)+VLOOKUP(A372,'2023_24 vs 2024_25 Detail'!A373:DO777,90,FALSE)+VLOOKUP(A372,'2023_24 vs 2024_25 Detail'!A373:DO777,91,FALSE)+VLOOKUP(A372,'2023_24 vs 2024_25 Detail'!A373:DO777,92,FALSE)+VLOOKUP(A372,'2023_24 vs 2024_25 Detail'!A373:DO777,93,FALSE)+VLOOKUP(A372,'2023_24 vs 2024_25 Detail'!A373:DO777,94,FALSE)+VLOOKUP(A372,'2023_24 vs 2024_25 Detail'!A373:DO777,95,FALSE)+VLOOKUP(A372,'2023_24 vs 2024_25 Detail'!A373:DO777,96,FALSE)+VLOOKUP(A372,'2023_24 vs 2024_25 Detail'!A373:DO777,97,FALSE)+VLOOKUP(A372,'2023_24 vs 2024_25 Detail'!A373:DO777,98,FALSE)+VLOOKUP(A372,'2023_24 vs 2024_25 Detail'!A373:DO777,99,FALSE)+VLOOKUP(A372,'2023_24 vs 2024_25 Detail'!A373:DO777,100,FALSE)+VLOOKUP(A372,'2023_24 vs 2024_25 Detail'!A373:DO777,101,FALSE)+VLOOKUP(A372,'2023_24 vs 2024_25 Detail'!A373:DO777,102,FALSE)+VLOOKUP(A372,'2023_24 vs 2024_25 Detail'!A373:DO777,103,FALSE)+VLOOKUP(A372,'2023_24 vs 2024_25 Detail'!A373:DO777,104,FALSE)+VLOOKUP(A372,'2023_24 vs 2024_25 Detail'!A373:DO777,105,FALSE)+VLOOKUP(A372,'2023_24 vs 2024_25 Detail'!A373:DO777,106,FALSE)+VLOOKUP(A372,'2023_24 vs 2024_25 Detail'!A373:DO777,107,FALSE)+VLOOKUP(A372,'2023_24 vs 2024_25 Detail'!A373:DO777,108,FALSE)+VLOOKUP(A372,'2023_24 vs 2024_25 Detail'!A373:DO777,109,FALSE)+VLOOKUP(A372,'2023_24 vs 2024_25 Detail'!A373:DO777,110,FALSE)+VLOOKUP(A372,'2023_24 vs 2024_25 Detail'!A373:DO777,111,FALSE)+VLOOKUP(A372,'2023_24 vs 2024_25 Detail'!A373:DO777,112,FALSE)+VLOOKUP(A372,'2023_24 vs 2024_25 Detail'!A373:DO777,113,FALSE)+VLOOKUP(A372,'2023_24 vs 2024_25 Detail'!A373:DO777,114,FALSE)+VLOOKUP(A372,'2023_24 vs 2024_25 Detail'!A373:DO777,115,FALSE)+VLOOKUP(A372,'2023_24 vs 2024_25 Detail'!A373:DO777,116,FALSE)+VLOOKUP(A372,'2023_24 vs 2024_25 Detail'!A373:DO777,117,FALSE)</f>
        <v>231109.64219433971</v>
      </c>
      <c r="J372" s="10">
        <f>VLOOKUP($A372,'2023_24 vs 2024_25 Detail'!$A$9:$DP$409,118,FALSE)</f>
        <v>0</v>
      </c>
      <c r="K372" s="10">
        <f>VLOOKUP($A372,'2023_24 vs 2024_25 Detail'!$A$9:$DP$409,119,FALSE)</f>
        <v>43133.064722418625</v>
      </c>
      <c r="L372" s="11">
        <f t="shared" si="11"/>
        <v>138651.70691675879</v>
      </c>
    </row>
    <row r="373" spans="1:12" x14ac:dyDescent="0.35">
      <c r="A373" s="2" t="s">
        <v>1075</v>
      </c>
      <c r="B373" s="2" t="s">
        <v>1076</v>
      </c>
      <c r="C373" s="2" t="s">
        <v>1077</v>
      </c>
      <c r="D373" s="10">
        <f>VLOOKUP(A373,'2023_24 vs 2024_25 Detail'!$A$9:$DP$409,5,FALSE)</f>
        <v>1403</v>
      </c>
      <c r="E373" s="10">
        <f>VLOOKUP(A373,MSAG!$A$2:$D$401,4,FALSE)</f>
        <v>295332</v>
      </c>
      <c r="F373" s="10">
        <f>VLOOKUP($A373,'2023_24 vs 2024_25 Detail'!$A$9:$DP$409,43,FALSE)</f>
        <v>8394637.4229490459</v>
      </c>
      <c r="G373" s="10">
        <f t="shared" si="10"/>
        <v>8689969.4229490459</v>
      </c>
      <c r="H373" s="10">
        <f>VLOOKUP($A373,'2023_24 vs 2024_25 Detail'!$A$9:$DP$409,82,FALSE)</f>
        <v>8964136.7523803655</v>
      </c>
      <c r="I373" s="10">
        <f>VLOOKUP(A373,'2023_24 vs 2024_25 Detail'!A374:DO778,84,FALSE)+VLOOKUP(A373,'2023_24 vs 2024_25 Detail'!A374:DO778,85,FALSE)+VLOOKUP(A373,'2023_24 vs 2024_25 Detail'!A374:DO778,86,FALSE)+VLOOKUP(A373,'2023_24 vs 2024_25 Detail'!A374:DO778,87,FALSE)+VLOOKUP(A373,'2023_24 vs 2024_25 Detail'!A374:DO778,88,FALSE)+VLOOKUP(A373,'2023_24 vs 2024_25 Detail'!A374:DO778,89,FALSE)+VLOOKUP(A373,'2023_24 vs 2024_25 Detail'!A374:DO778,90,FALSE)+VLOOKUP(A373,'2023_24 vs 2024_25 Detail'!A374:DO778,91,FALSE)+VLOOKUP(A373,'2023_24 vs 2024_25 Detail'!A374:DO778,92,FALSE)+VLOOKUP(A373,'2023_24 vs 2024_25 Detail'!A374:DO778,93,FALSE)+VLOOKUP(A373,'2023_24 vs 2024_25 Detail'!A374:DO778,94,FALSE)+VLOOKUP(A373,'2023_24 vs 2024_25 Detail'!A374:DO778,95,FALSE)+VLOOKUP(A373,'2023_24 vs 2024_25 Detail'!A374:DO778,96,FALSE)+VLOOKUP(A373,'2023_24 vs 2024_25 Detail'!A374:DO778,97,FALSE)+VLOOKUP(A373,'2023_24 vs 2024_25 Detail'!A374:DO778,98,FALSE)+VLOOKUP(A373,'2023_24 vs 2024_25 Detail'!A374:DO778,99,FALSE)+VLOOKUP(A373,'2023_24 vs 2024_25 Detail'!A374:DO778,100,FALSE)+VLOOKUP(A373,'2023_24 vs 2024_25 Detail'!A374:DO778,101,FALSE)+VLOOKUP(A373,'2023_24 vs 2024_25 Detail'!A374:DO778,102,FALSE)+VLOOKUP(A373,'2023_24 vs 2024_25 Detail'!A374:DO778,103,FALSE)+VLOOKUP(A373,'2023_24 vs 2024_25 Detail'!A374:DO778,104,FALSE)+VLOOKUP(A373,'2023_24 vs 2024_25 Detail'!A374:DO778,105,FALSE)+VLOOKUP(A373,'2023_24 vs 2024_25 Detail'!A374:DO778,106,FALSE)+VLOOKUP(A373,'2023_24 vs 2024_25 Detail'!A374:DO778,107,FALSE)+VLOOKUP(A373,'2023_24 vs 2024_25 Detail'!A374:DO778,108,FALSE)+VLOOKUP(A373,'2023_24 vs 2024_25 Detail'!A374:DO778,109,FALSE)+VLOOKUP(A373,'2023_24 vs 2024_25 Detail'!A374:DO778,110,FALSE)+VLOOKUP(A373,'2023_24 vs 2024_25 Detail'!A374:DO778,111,FALSE)+VLOOKUP(A373,'2023_24 vs 2024_25 Detail'!A374:DO778,112,FALSE)+VLOOKUP(A373,'2023_24 vs 2024_25 Detail'!A374:DO778,113,FALSE)+VLOOKUP(A373,'2023_24 vs 2024_25 Detail'!A374:DO778,114,FALSE)+VLOOKUP(A373,'2023_24 vs 2024_25 Detail'!A374:DO778,115,FALSE)+VLOOKUP(A373,'2023_24 vs 2024_25 Detail'!A374:DO778,116,FALSE)+VLOOKUP(A373,'2023_24 vs 2024_25 Detail'!A374:DO778,117,FALSE)</f>
        <v>507859.04803508008</v>
      </c>
      <c r="J373" s="10">
        <f>VLOOKUP($A373,'2023_24 vs 2024_25 Detail'!$A$9:$DP$409,118,FALSE)</f>
        <v>0</v>
      </c>
      <c r="K373" s="10">
        <f>VLOOKUP($A373,'2023_24 vs 2024_25 Detail'!$A$9:$DP$409,119,FALSE)</f>
        <v>61640.281396237297</v>
      </c>
      <c r="L373" s="11">
        <f t="shared" si="11"/>
        <v>274167.32943131961</v>
      </c>
    </row>
    <row r="374" spans="1:12" x14ac:dyDescent="0.35">
      <c r="A374" s="2" t="s">
        <v>1078</v>
      </c>
      <c r="B374" s="2" t="s">
        <v>1079</v>
      </c>
      <c r="C374" s="2" t="s">
        <v>1080</v>
      </c>
      <c r="D374" s="10">
        <f>VLOOKUP(A374,'2023_24 vs 2024_25 Detail'!$A$9:$DP$409,5,FALSE)</f>
        <v>949</v>
      </c>
      <c r="E374" s="10">
        <f>VLOOKUP(A374,MSAG!$A$2:$D$401,4,FALSE)</f>
        <v>212586</v>
      </c>
      <c r="F374" s="10">
        <f>VLOOKUP($A374,'2023_24 vs 2024_25 Detail'!$A$9:$DP$409,43,FALSE)</f>
        <v>5995865.0781741748</v>
      </c>
      <c r="G374" s="10">
        <f t="shared" si="10"/>
        <v>6208451.0781741748</v>
      </c>
      <c r="H374" s="10">
        <f>VLOOKUP($A374,'2023_24 vs 2024_25 Detail'!$A$9:$DP$409,82,FALSE)</f>
        <v>6401170.1782633634</v>
      </c>
      <c r="I374" s="10">
        <f>VLOOKUP(A374,'2023_24 vs 2024_25 Detail'!A375:DO779,84,FALSE)+VLOOKUP(A374,'2023_24 vs 2024_25 Detail'!A375:DO779,85,FALSE)+VLOOKUP(A374,'2023_24 vs 2024_25 Detail'!A375:DO779,86,FALSE)+VLOOKUP(A374,'2023_24 vs 2024_25 Detail'!A375:DO779,87,FALSE)+VLOOKUP(A374,'2023_24 vs 2024_25 Detail'!A375:DO779,88,FALSE)+VLOOKUP(A374,'2023_24 vs 2024_25 Detail'!A375:DO779,89,FALSE)+VLOOKUP(A374,'2023_24 vs 2024_25 Detail'!A375:DO779,90,FALSE)+VLOOKUP(A374,'2023_24 vs 2024_25 Detail'!A375:DO779,91,FALSE)+VLOOKUP(A374,'2023_24 vs 2024_25 Detail'!A375:DO779,92,FALSE)+VLOOKUP(A374,'2023_24 vs 2024_25 Detail'!A375:DO779,93,FALSE)+VLOOKUP(A374,'2023_24 vs 2024_25 Detail'!A375:DO779,94,FALSE)+VLOOKUP(A374,'2023_24 vs 2024_25 Detail'!A375:DO779,95,FALSE)+VLOOKUP(A374,'2023_24 vs 2024_25 Detail'!A375:DO779,96,FALSE)+VLOOKUP(A374,'2023_24 vs 2024_25 Detail'!A375:DO779,97,FALSE)+VLOOKUP(A374,'2023_24 vs 2024_25 Detail'!A375:DO779,98,FALSE)+VLOOKUP(A374,'2023_24 vs 2024_25 Detail'!A375:DO779,99,FALSE)+VLOOKUP(A374,'2023_24 vs 2024_25 Detail'!A375:DO779,100,FALSE)+VLOOKUP(A374,'2023_24 vs 2024_25 Detail'!A375:DO779,101,FALSE)+VLOOKUP(A374,'2023_24 vs 2024_25 Detail'!A375:DO779,102,FALSE)+VLOOKUP(A374,'2023_24 vs 2024_25 Detail'!A375:DO779,103,FALSE)+VLOOKUP(A374,'2023_24 vs 2024_25 Detail'!A375:DO779,104,FALSE)+VLOOKUP(A374,'2023_24 vs 2024_25 Detail'!A375:DO779,105,FALSE)+VLOOKUP(A374,'2023_24 vs 2024_25 Detail'!A375:DO779,106,FALSE)+VLOOKUP(A374,'2023_24 vs 2024_25 Detail'!A375:DO779,107,FALSE)+VLOOKUP(A374,'2023_24 vs 2024_25 Detail'!A375:DO779,108,FALSE)+VLOOKUP(A374,'2023_24 vs 2024_25 Detail'!A375:DO779,109,FALSE)+VLOOKUP(A374,'2023_24 vs 2024_25 Detail'!A375:DO779,110,FALSE)+VLOOKUP(A374,'2023_24 vs 2024_25 Detail'!A375:DO779,111,FALSE)+VLOOKUP(A374,'2023_24 vs 2024_25 Detail'!A375:DO779,112,FALSE)+VLOOKUP(A374,'2023_24 vs 2024_25 Detail'!A375:DO779,113,FALSE)+VLOOKUP(A374,'2023_24 vs 2024_25 Detail'!A375:DO779,114,FALSE)+VLOOKUP(A374,'2023_24 vs 2024_25 Detail'!A375:DO779,115,FALSE)+VLOOKUP(A374,'2023_24 vs 2024_25 Detail'!A375:DO779,116,FALSE)+VLOOKUP(A374,'2023_24 vs 2024_25 Detail'!A375:DO779,117,FALSE)</f>
        <v>362131.70954954246</v>
      </c>
      <c r="J374" s="10">
        <f>VLOOKUP($A374,'2023_24 vs 2024_25 Detail'!$A$9:$DP$409,118,FALSE)</f>
        <v>0</v>
      </c>
      <c r="K374" s="10">
        <f>VLOOKUP($A374,'2023_24 vs 2024_25 Detail'!$A$9:$DP$409,119,FALSE)</f>
        <v>43173.390539646498</v>
      </c>
      <c r="L374" s="11">
        <f t="shared" si="11"/>
        <v>192719.10008918867</v>
      </c>
    </row>
    <row r="375" spans="1:12" x14ac:dyDescent="0.35">
      <c r="A375" s="2" t="s">
        <v>164</v>
      </c>
      <c r="B375" s="2" t="s">
        <v>1500</v>
      </c>
      <c r="C375" s="2" t="s">
        <v>1082</v>
      </c>
      <c r="D375" s="10">
        <f>VLOOKUP(A375,'2023_24 vs 2024_25 Detail'!$A$9:$DP$409,5,FALSE)</f>
        <v>982</v>
      </c>
      <c r="E375" s="10">
        <f>VLOOKUP(A375,MSAG!$A$2:$D$401,4,FALSE)</f>
        <v>217546</v>
      </c>
      <c r="F375" s="10">
        <f>VLOOKUP($A375,'2023_24 vs 2024_25 Detail'!$A$9:$DP$409,43,FALSE)</f>
        <v>6242868.3598676678</v>
      </c>
      <c r="G375" s="10">
        <f t="shared" si="10"/>
        <v>6460414.3598676678</v>
      </c>
      <c r="H375" s="10">
        <f>VLOOKUP($A375,'2023_24 vs 2024_25 Detail'!$A$9:$DP$409,82,FALSE)</f>
        <v>6675803.327156513</v>
      </c>
      <c r="I375" s="10">
        <f>VLOOKUP(A375,'2023_24 vs 2024_25 Detail'!A376:DO780,84,FALSE)+VLOOKUP(A375,'2023_24 vs 2024_25 Detail'!A376:DO780,85,FALSE)+VLOOKUP(A375,'2023_24 vs 2024_25 Detail'!A376:DO780,86,FALSE)+VLOOKUP(A375,'2023_24 vs 2024_25 Detail'!A376:DO780,87,FALSE)+VLOOKUP(A375,'2023_24 vs 2024_25 Detail'!A376:DO780,88,FALSE)+VLOOKUP(A375,'2023_24 vs 2024_25 Detail'!A376:DO780,89,FALSE)+VLOOKUP(A375,'2023_24 vs 2024_25 Detail'!A376:DO780,90,FALSE)+VLOOKUP(A375,'2023_24 vs 2024_25 Detail'!A376:DO780,91,FALSE)+VLOOKUP(A375,'2023_24 vs 2024_25 Detail'!A376:DO780,92,FALSE)+VLOOKUP(A375,'2023_24 vs 2024_25 Detail'!A376:DO780,93,FALSE)+VLOOKUP(A375,'2023_24 vs 2024_25 Detail'!A376:DO780,94,FALSE)+VLOOKUP(A375,'2023_24 vs 2024_25 Detail'!A376:DO780,95,FALSE)+VLOOKUP(A375,'2023_24 vs 2024_25 Detail'!A376:DO780,96,FALSE)+VLOOKUP(A375,'2023_24 vs 2024_25 Detail'!A376:DO780,97,FALSE)+VLOOKUP(A375,'2023_24 vs 2024_25 Detail'!A376:DO780,98,FALSE)+VLOOKUP(A375,'2023_24 vs 2024_25 Detail'!A376:DO780,99,FALSE)+VLOOKUP(A375,'2023_24 vs 2024_25 Detail'!A376:DO780,100,FALSE)+VLOOKUP(A375,'2023_24 vs 2024_25 Detail'!A376:DO780,101,FALSE)+VLOOKUP(A375,'2023_24 vs 2024_25 Detail'!A376:DO780,102,FALSE)+VLOOKUP(A375,'2023_24 vs 2024_25 Detail'!A376:DO780,103,FALSE)+VLOOKUP(A375,'2023_24 vs 2024_25 Detail'!A376:DO780,104,FALSE)+VLOOKUP(A375,'2023_24 vs 2024_25 Detail'!A376:DO780,105,FALSE)+VLOOKUP(A375,'2023_24 vs 2024_25 Detail'!A376:DO780,106,FALSE)+VLOOKUP(A375,'2023_24 vs 2024_25 Detail'!A376:DO780,107,FALSE)+VLOOKUP(A375,'2023_24 vs 2024_25 Detail'!A376:DO780,108,FALSE)+VLOOKUP(A375,'2023_24 vs 2024_25 Detail'!A376:DO780,109,FALSE)+VLOOKUP(A375,'2023_24 vs 2024_25 Detail'!A376:DO780,110,FALSE)+VLOOKUP(A375,'2023_24 vs 2024_25 Detail'!A376:DO780,111,FALSE)+VLOOKUP(A375,'2023_24 vs 2024_25 Detail'!A376:DO780,112,FALSE)+VLOOKUP(A375,'2023_24 vs 2024_25 Detail'!A376:DO780,113,FALSE)+VLOOKUP(A375,'2023_24 vs 2024_25 Detail'!A376:DO780,114,FALSE)+VLOOKUP(A375,'2023_24 vs 2024_25 Detail'!A376:DO780,115,FALSE)+VLOOKUP(A375,'2023_24 vs 2024_25 Detail'!A376:DO780,116,FALSE)+VLOOKUP(A375,'2023_24 vs 2024_25 Detail'!A376:DO780,117,FALSE)</f>
        <v>372839.45076499193</v>
      </c>
      <c r="J375" s="10">
        <f>VLOOKUP($A375,'2023_24 vs 2024_25 Detail'!$A$9:$DP$409,118,FALSE)</f>
        <v>0</v>
      </c>
      <c r="K375" s="10">
        <f>VLOOKUP($A375,'2023_24 vs 2024_25 Detail'!$A$9:$DP$409,119,FALSE)</f>
        <v>60095.516523853839</v>
      </c>
      <c r="L375" s="11">
        <f t="shared" si="11"/>
        <v>215388.96728884522</v>
      </c>
    </row>
    <row r="376" spans="1:12" x14ac:dyDescent="0.35">
      <c r="A376" s="2" t="s">
        <v>488</v>
      </c>
      <c r="B376" s="2" t="s">
        <v>1083</v>
      </c>
      <c r="C376" s="2" t="s">
        <v>1084</v>
      </c>
      <c r="D376" s="10">
        <f>VLOOKUP(A376,'2023_24 vs 2024_25 Detail'!$A$9:$DP$409,5,FALSE)</f>
        <v>770</v>
      </c>
      <c r="E376" s="10">
        <f>VLOOKUP(A376,MSAG!$A$2:$D$401,4,FALSE)</f>
        <v>150084</v>
      </c>
      <c r="F376" s="10">
        <f>VLOOKUP($A376,'2023_24 vs 2024_25 Detail'!$A$9:$DP$409,43,FALSE)</f>
        <v>4391457.8084682161</v>
      </c>
      <c r="G376" s="10">
        <f t="shared" si="10"/>
        <v>4541541.8084682161</v>
      </c>
      <c r="H376" s="10">
        <f>VLOOKUP($A376,'2023_24 vs 2024_25 Detail'!$A$9:$DP$409,82,FALSE)</f>
        <v>4643267.0581705701</v>
      </c>
      <c r="I376" s="10">
        <f>VLOOKUP(A376,'2023_24 vs 2024_25 Detail'!A377:DO781,84,FALSE)+VLOOKUP(A376,'2023_24 vs 2024_25 Detail'!A377:DO781,85,FALSE)+VLOOKUP(A376,'2023_24 vs 2024_25 Detail'!A377:DO781,86,FALSE)+VLOOKUP(A376,'2023_24 vs 2024_25 Detail'!A377:DO781,87,FALSE)+VLOOKUP(A376,'2023_24 vs 2024_25 Detail'!A377:DO781,88,FALSE)+VLOOKUP(A376,'2023_24 vs 2024_25 Detail'!A377:DO781,89,FALSE)+VLOOKUP(A376,'2023_24 vs 2024_25 Detail'!A377:DO781,90,FALSE)+VLOOKUP(A376,'2023_24 vs 2024_25 Detail'!A377:DO781,91,FALSE)+VLOOKUP(A376,'2023_24 vs 2024_25 Detail'!A377:DO781,92,FALSE)+VLOOKUP(A376,'2023_24 vs 2024_25 Detail'!A377:DO781,93,FALSE)+VLOOKUP(A376,'2023_24 vs 2024_25 Detail'!A377:DO781,94,FALSE)+VLOOKUP(A376,'2023_24 vs 2024_25 Detail'!A377:DO781,95,FALSE)+VLOOKUP(A376,'2023_24 vs 2024_25 Detail'!A377:DO781,96,FALSE)+VLOOKUP(A376,'2023_24 vs 2024_25 Detail'!A377:DO781,97,FALSE)+VLOOKUP(A376,'2023_24 vs 2024_25 Detail'!A377:DO781,98,FALSE)+VLOOKUP(A376,'2023_24 vs 2024_25 Detail'!A377:DO781,99,FALSE)+VLOOKUP(A376,'2023_24 vs 2024_25 Detail'!A377:DO781,100,FALSE)+VLOOKUP(A376,'2023_24 vs 2024_25 Detail'!A377:DO781,101,FALSE)+VLOOKUP(A376,'2023_24 vs 2024_25 Detail'!A377:DO781,102,FALSE)+VLOOKUP(A376,'2023_24 vs 2024_25 Detail'!A377:DO781,103,FALSE)+VLOOKUP(A376,'2023_24 vs 2024_25 Detail'!A377:DO781,104,FALSE)+VLOOKUP(A376,'2023_24 vs 2024_25 Detail'!A377:DO781,105,FALSE)+VLOOKUP(A376,'2023_24 vs 2024_25 Detail'!A377:DO781,106,FALSE)+VLOOKUP(A376,'2023_24 vs 2024_25 Detail'!A377:DO781,107,FALSE)+VLOOKUP(A376,'2023_24 vs 2024_25 Detail'!A377:DO781,108,FALSE)+VLOOKUP(A376,'2023_24 vs 2024_25 Detail'!A377:DO781,109,FALSE)+VLOOKUP(A376,'2023_24 vs 2024_25 Detail'!A377:DO781,110,FALSE)+VLOOKUP(A376,'2023_24 vs 2024_25 Detail'!A377:DO781,111,FALSE)+VLOOKUP(A376,'2023_24 vs 2024_25 Detail'!A377:DO781,112,FALSE)+VLOOKUP(A376,'2023_24 vs 2024_25 Detail'!A377:DO781,113,FALSE)+VLOOKUP(A376,'2023_24 vs 2024_25 Detail'!A377:DO781,114,FALSE)+VLOOKUP(A376,'2023_24 vs 2024_25 Detail'!A377:DO781,115,FALSE)+VLOOKUP(A376,'2023_24 vs 2024_25 Detail'!A377:DO781,116,FALSE)+VLOOKUP(A376,'2023_24 vs 2024_25 Detail'!A377:DO781,117,FALSE)</f>
        <v>249795.58319466125</v>
      </c>
      <c r="J376" s="10">
        <f>VLOOKUP($A376,'2023_24 vs 2024_25 Detail'!$A$9:$DP$409,118,FALSE)</f>
        <v>0</v>
      </c>
      <c r="K376" s="10">
        <f>VLOOKUP($A376,'2023_24 vs 2024_25 Detail'!$A$9:$DP$409,119,FALSE)</f>
        <v>2013.6665076929346</v>
      </c>
      <c r="L376" s="11">
        <f t="shared" si="11"/>
        <v>101725.24970235396</v>
      </c>
    </row>
    <row r="377" spans="1:12" x14ac:dyDescent="0.35">
      <c r="A377" s="2" t="s">
        <v>1085</v>
      </c>
      <c r="B377" s="2" t="s">
        <v>1086</v>
      </c>
      <c r="C377" s="2" t="s">
        <v>1087</v>
      </c>
      <c r="D377" s="10">
        <f>VLOOKUP(A377,'2023_24 vs 2024_25 Detail'!$A$9:$DP$409,5,FALSE)</f>
        <v>658</v>
      </c>
      <c r="E377" s="10">
        <f>VLOOKUP(A377,MSAG!$A$2:$D$401,4,FALSE)</f>
        <v>138422</v>
      </c>
      <c r="F377" s="10">
        <f>VLOOKUP($A377,'2023_24 vs 2024_25 Detail'!$A$9:$DP$409,43,FALSE)</f>
        <v>3933735.5304591479</v>
      </c>
      <c r="G377" s="10">
        <f t="shared" si="10"/>
        <v>4072157.5304591479</v>
      </c>
      <c r="H377" s="10">
        <f>VLOOKUP($A377,'2023_24 vs 2024_25 Detail'!$A$9:$DP$409,82,FALSE)</f>
        <v>4213256.3817580743</v>
      </c>
      <c r="I377" s="10">
        <f>VLOOKUP(A377,'2023_24 vs 2024_25 Detail'!A378:DO782,84,FALSE)+VLOOKUP(A377,'2023_24 vs 2024_25 Detail'!A378:DO782,85,FALSE)+VLOOKUP(A377,'2023_24 vs 2024_25 Detail'!A378:DO782,86,FALSE)+VLOOKUP(A377,'2023_24 vs 2024_25 Detail'!A378:DO782,87,FALSE)+VLOOKUP(A377,'2023_24 vs 2024_25 Detail'!A378:DO782,88,FALSE)+VLOOKUP(A377,'2023_24 vs 2024_25 Detail'!A378:DO782,89,FALSE)+VLOOKUP(A377,'2023_24 vs 2024_25 Detail'!A378:DO782,90,FALSE)+VLOOKUP(A377,'2023_24 vs 2024_25 Detail'!A378:DO782,91,FALSE)+VLOOKUP(A377,'2023_24 vs 2024_25 Detail'!A378:DO782,92,FALSE)+VLOOKUP(A377,'2023_24 vs 2024_25 Detail'!A378:DO782,93,FALSE)+VLOOKUP(A377,'2023_24 vs 2024_25 Detail'!A378:DO782,94,FALSE)+VLOOKUP(A377,'2023_24 vs 2024_25 Detail'!A378:DO782,95,FALSE)+VLOOKUP(A377,'2023_24 vs 2024_25 Detail'!A378:DO782,96,FALSE)+VLOOKUP(A377,'2023_24 vs 2024_25 Detail'!A378:DO782,97,FALSE)+VLOOKUP(A377,'2023_24 vs 2024_25 Detail'!A378:DO782,98,FALSE)+VLOOKUP(A377,'2023_24 vs 2024_25 Detail'!A378:DO782,99,FALSE)+VLOOKUP(A377,'2023_24 vs 2024_25 Detail'!A378:DO782,100,FALSE)+VLOOKUP(A377,'2023_24 vs 2024_25 Detail'!A378:DO782,101,FALSE)+VLOOKUP(A377,'2023_24 vs 2024_25 Detail'!A378:DO782,102,FALSE)+VLOOKUP(A377,'2023_24 vs 2024_25 Detail'!A378:DO782,103,FALSE)+VLOOKUP(A377,'2023_24 vs 2024_25 Detail'!A378:DO782,104,FALSE)+VLOOKUP(A377,'2023_24 vs 2024_25 Detail'!A378:DO782,105,FALSE)+VLOOKUP(A377,'2023_24 vs 2024_25 Detail'!A378:DO782,106,FALSE)+VLOOKUP(A377,'2023_24 vs 2024_25 Detail'!A378:DO782,107,FALSE)+VLOOKUP(A377,'2023_24 vs 2024_25 Detail'!A378:DO782,108,FALSE)+VLOOKUP(A377,'2023_24 vs 2024_25 Detail'!A378:DO782,109,FALSE)+VLOOKUP(A377,'2023_24 vs 2024_25 Detail'!A378:DO782,110,FALSE)+VLOOKUP(A377,'2023_24 vs 2024_25 Detail'!A378:DO782,111,FALSE)+VLOOKUP(A377,'2023_24 vs 2024_25 Detail'!A378:DO782,112,FALSE)+VLOOKUP(A377,'2023_24 vs 2024_25 Detail'!A378:DO782,113,FALSE)+VLOOKUP(A377,'2023_24 vs 2024_25 Detail'!A378:DO782,114,FALSE)+VLOOKUP(A377,'2023_24 vs 2024_25 Detail'!A378:DO782,115,FALSE)+VLOOKUP(A377,'2023_24 vs 2024_25 Detail'!A378:DO782,116,FALSE)+VLOOKUP(A377,'2023_24 vs 2024_25 Detail'!A378:DO782,117,FALSE)</f>
        <v>239586.72219428816</v>
      </c>
      <c r="J377" s="10">
        <f>VLOOKUP($A377,'2023_24 vs 2024_25 Detail'!$A$9:$DP$409,118,FALSE)</f>
        <v>0</v>
      </c>
      <c r="K377" s="10">
        <f>VLOOKUP($A377,'2023_24 vs 2024_25 Detail'!$A$9:$DP$409,119,FALSE)</f>
        <v>39934.129104638858</v>
      </c>
      <c r="L377" s="11">
        <f t="shared" si="11"/>
        <v>141098.8512989264</v>
      </c>
    </row>
    <row r="378" spans="1:12" x14ac:dyDescent="0.35">
      <c r="A378" s="2" t="s">
        <v>1088</v>
      </c>
      <c r="B378" s="2" t="s">
        <v>1499</v>
      </c>
      <c r="C378" s="2" t="s">
        <v>1089</v>
      </c>
      <c r="D378" s="10">
        <f>VLOOKUP(A378,'2023_24 vs 2024_25 Detail'!$A$9:$DP$409,5,FALSE)</f>
        <v>679</v>
      </c>
      <c r="E378" s="10">
        <f>VLOOKUP(A378,MSAG!$A$2:$D$401,4,FALSE)</f>
        <v>142438</v>
      </c>
      <c r="F378" s="10">
        <f>VLOOKUP($A378,'2023_24 vs 2024_25 Detail'!$A$9:$DP$409,43,FALSE)</f>
        <v>3993757.5100295292</v>
      </c>
      <c r="G378" s="10">
        <f t="shared" si="10"/>
        <v>4136195.5100295292</v>
      </c>
      <c r="H378" s="10">
        <f>VLOOKUP($A378,'2023_24 vs 2024_25 Detail'!$A$9:$DP$409,82,FALSE)</f>
        <v>4266458.7648009676</v>
      </c>
      <c r="I378" s="10">
        <f>VLOOKUP(A378,'2023_24 vs 2024_25 Detail'!A379:DO783,84,FALSE)+VLOOKUP(A378,'2023_24 vs 2024_25 Detail'!A379:DO783,85,FALSE)+VLOOKUP(A378,'2023_24 vs 2024_25 Detail'!A379:DO783,86,FALSE)+VLOOKUP(A378,'2023_24 vs 2024_25 Detail'!A379:DO783,87,FALSE)+VLOOKUP(A378,'2023_24 vs 2024_25 Detail'!A379:DO783,88,FALSE)+VLOOKUP(A378,'2023_24 vs 2024_25 Detail'!A379:DO783,89,FALSE)+VLOOKUP(A378,'2023_24 vs 2024_25 Detail'!A379:DO783,90,FALSE)+VLOOKUP(A378,'2023_24 vs 2024_25 Detail'!A379:DO783,91,FALSE)+VLOOKUP(A378,'2023_24 vs 2024_25 Detail'!A379:DO783,92,FALSE)+VLOOKUP(A378,'2023_24 vs 2024_25 Detail'!A379:DO783,93,FALSE)+VLOOKUP(A378,'2023_24 vs 2024_25 Detail'!A379:DO783,94,FALSE)+VLOOKUP(A378,'2023_24 vs 2024_25 Detail'!A379:DO783,95,FALSE)+VLOOKUP(A378,'2023_24 vs 2024_25 Detail'!A379:DO783,96,FALSE)+VLOOKUP(A378,'2023_24 vs 2024_25 Detail'!A379:DO783,97,FALSE)+VLOOKUP(A378,'2023_24 vs 2024_25 Detail'!A379:DO783,98,FALSE)+VLOOKUP(A378,'2023_24 vs 2024_25 Detail'!A379:DO783,99,FALSE)+VLOOKUP(A378,'2023_24 vs 2024_25 Detail'!A379:DO783,100,FALSE)+VLOOKUP(A378,'2023_24 vs 2024_25 Detail'!A379:DO783,101,FALSE)+VLOOKUP(A378,'2023_24 vs 2024_25 Detail'!A379:DO783,102,FALSE)+VLOOKUP(A378,'2023_24 vs 2024_25 Detail'!A379:DO783,103,FALSE)+VLOOKUP(A378,'2023_24 vs 2024_25 Detail'!A379:DO783,104,FALSE)+VLOOKUP(A378,'2023_24 vs 2024_25 Detail'!A379:DO783,105,FALSE)+VLOOKUP(A378,'2023_24 vs 2024_25 Detail'!A379:DO783,106,FALSE)+VLOOKUP(A378,'2023_24 vs 2024_25 Detail'!A379:DO783,107,FALSE)+VLOOKUP(A378,'2023_24 vs 2024_25 Detail'!A379:DO783,108,FALSE)+VLOOKUP(A378,'2023_24 vs 2024_25 Detail'!A379:DO783,109,FALSE)+VLOOKUP(A378,'2023_24 vs 2024_25 Detail'!A379:DO783,110,FALSE)+VLOOKUP(A378,'2023_24 vs 2024_25 Detail'!A379:DO783,111,FALSE)+VLOOKUP(A378,'2023_24 vs 2024_25 Detail'!A379:DO783,112,FALSE)+VLOOKUP(A378,'2023_24 vs 2024_25 Detail'!A379:DO783,113,FALSE)+VLOOKUP(A378,'2023_24 vs 2024_25 Detail'!A379:DO783,114,FALSE)+VLOOKUP(A378,'2023_24 vs 2024_25 Detail'!A379:DO783,115,FALSE)+VLOOKUP(A378,'2023_24 vs 2024_25 Detail'!A379:DO783,116,FALSE)+VLOOKUP(A378,'2023_24 vs 2024_25 Detail'!A379:DO783,117,FALSE)</f>
        <v>244163.36804793979</v>
      </c>
      <c r="J378" s="10">
        <f>VLOOKUP($A378,'2023_24 vs 2024_25 Detail'!$A$9:$DP$409,118,FALSE)</f>
        <v>0</v>
      </c>
      <c r="K378" s="10">
        <f>VLOOKUP($A378,'2023_24 vs 2024_25 Detail'!$A$9:$DP$409,119,FALSE)</f>
        <v>28537.886723499552</v>
      </c>
      <c r="L378" s="11">
        <f t="shared" si="11"/>
        <v>130263.25477143843</v>
      </c>
    </row>
    <row r="379" spans="1:12" x14ac:dyDescent="0.35">
      <c r="A379" s="2" t="s">
        <v>1090</v>
      </c>
      <c r="B379" s="2" t="s">
        <v>1441</v>
      </c>
      <c r="C379" s="2" t="s">
        <v>1442</v>
      </c>
      <c r="D379" s="10">
        <f>VLOOKUP(A379,'2023_24 vs 2024_25 Detail'!$A$9:$DP$409,5,FALSE)</f>
        <v>790</v>
      </c>
      <c r="E379" s="10">
        <f>VLOOKUP(A379,MSAG!$A$2:$D$401,4,FALSE)</f>
        <v>170531</v>
      </c>
      <c r="F379" s="10">
        <f>VLOOKUP($A379,'2023_24 vs 2024_25 Detail'!$A$9:$DP$409,43,FALSE)</f>
        <v>4735884.5129184844</v>
      </c>
      <c r="G379" s="10">
        <f t="shared" si="10"/>
        <v>4906415.5129184844</v>
      </c>
      <c r="H379" s="10">
        <f>VLOOKUP($A379,'2023_24 vs 2024_25 Detail'!$A$9:$DP$409,82,FALSE)</f>
        <v>5106107.5393381258</v>
      </c>
      <c r="I379" s="10">
        <f>VLOOKUP(A379,'2023_24 vs 2024_25 Detail'!A380:DO784,84,FALSE)+VLOOKUP(A379,'2023_24 vs 2024_25 Detail'!A380:DO784,85,FALSE)+VLOOKUP(A379,'2023_24 vs 2024_25 Detail'!A380:DO784,86,FALSE)+VLOOKUP(A379,'2023_24 vs 2024_25 Detail'!A380:DO784,87,FALSE)+VLOOKUP(A379,'2023_24 vs 2024_25 Detail'!A380:DO784,88,FALSE)+VLOOKUP(A379,'2023_24 vs 2024_25 Detail'!A380:DO784,89,FALSE)+VLOOKUP(A379,'2023_24 vs 2024_25 Detail'!A380:DO784,90,FALSE)+VLOOKUP(A379,'2023_24 vs 2024_25 Detail'!A380:DO784,91,FALSE)+VLOOKUP(A379,'2023_24 vs 2024_25 Detail'!A380:DO784,92,FALSE)+VLOOKUP(A379,'2023_24 vs 2024_25 Detail'!A380:DO784,93,FALSE)+VLOOKUP(A379,'2023_24 vs 2024_25 Detail'!A380:DO784,94,FALSE)+VLOOKUP(A379,'2023_24 vs 2024_25 Detail'!A380:DO784,95,FALSE)+VLOOKUP(A379,'2023_24 vs 2024_25 Detail'!A380:DO784,96,FALSE)+VLOOKUP(A379,'2023_24 vs 2024_25 Detail'!A380:DO784,97,FALSE)+VLOOKUP(A379,'2023_24 vs 2024_25 Detail'!A380:DO784,98,FALSE)+VLOOKUP(A379,'2023_24 vs 2024_25 Detail'!A380:DO784,99,FALSE)+VLOOKUP(A379,'2023_24 vs 2024_25 Detail'!A380:DO784,100,FALSE)+VLOOKUP(A379,'2023_24 vs 2024_25 Detail'!A380:DO784,101,FALSE)+VLOOKUP(A379,'2023_24 vs 2024_25 Detail'!A380:DO784,102,FALSE)+VLOOKUP(A379,'2023_24 vs 2024_25 Detail'!A380:DO784,103,FALSE)+VLOOKUP(A379,'2023_24 vs 2024_25 Detail'!A380:DO784,104,FALSE)+VLOOKUP(A379,'2023_24 vs 2024_25 Detail'!A380:DO784,105,FALSE)+VLOOKUP(A379,'2023_24 vs 2024_25 Detail'!A380:DO784,106,FALSE)+VLOOKUP(A379,'2023_24 vs 2024_25 Detail'!A380:DO784,107,FALSE)+VLOOKUP(A379,'2023_24 vs 2024_25 Detail'!A380:DO784,108,FALSE)+VLOOKUP(A379,'2023_24 vs 2024_25 Detail'!A380:DO784,109,FALSE)+VLOOKUP(A379,'2023_24 vs 2024_25 Detail'!A380:DO784,110,FALSE)+VLOOKUP(A379,'2023_24 vs 2024_25 Detail'!A380:DO784,111,FALSE)+VLOOKUP(A379,'2023_24 vs 2024_25 Detail'!A380:DO784,112,FALSE)+VLOOKUP(A379,'2023_24 vs 2024_25 Detail'!A380:DO784,113,FALSE)+VLOOKUP(A379,'2023_24 vs 2024_25 Detail'!A380:DO784,114,FALSE)+VLOOKUP(A379,'2023_24 vs 2024_25 Detail'!A380:DO784,115,FALSE)+VLOOKUP(A379,'2023_24 vs 2024_25 Detail'!A380:DO784,116,FALSE)+VLOOKUP(A379,'2023_24 vs 2024_25 Detail'!A380:DO784,117,FALSE)</f>
        <v>291932.93183743895</v>
      </c>
      <c r="J379" s="10">
        <f>VLOOKUP($A379,'2023_24 vs 2024_25 Detail'!$A$9:$DP$409,118,FALSE)</f>
        <v>0</v>
      </c>
      <c r="K379" s="10">
        <f>VLOOKUP($A379,'2023_24 vs 2024_25 Detail'!$A$9:$DP$409,119,FALSE)</f>
        <v>78290.094582201971</v>
      </c>
      <c r="L379" s="11">
        <f t="shared" si="11"/>
        <v>199692.02641964145</v>
      </c>
    </row>
    <row r="380" spans="1:12" x14ac:dyDescent="0.35">
      <c r="A380" s="2" t="s">
        <v>1093</v>
      </c>
      <c r="B380" s="2" t="s">
        <v>1094</v>
      </c>
      <c r="C380" s="2" t="s">
        <v>1095</v>
      </c>
      <c r="D380" s="10">
        <f>VLOOKUP(A380,'2023_24 vs 2024_25 Detail'!$A$9:$DP$409,5,FALSE)</f>
        <v>777</v>
      </c>
      <c r="E380" s="10">
        <f>VLOOKUP(A380,MSAG!$A$2:$D$401,4,FALSE)</f>
        <v>158939</v>
      </c>
      <c r="F380" s="10">
        <f>VLOOKUP($A380,'2023_24 vs 2024_25 Detail'!$A$9:$DP$409,43,FALSE)</f>
        <v>4570287.3192915116</v>
      </c>
      <c r="G380" s="10">
        <f t="shared" si="10"/>
        <v>4729226.3192915116</v>
      </c>
      <c r="H380" s="10">
        <f>VLOOKUP($A380,'2023_24 vs 2024_25 Detail'!$A$9:$DP$409,82,FALSE)</f>
        <v>4855836.4914810397</v>
      </c>
      <c r="I380" s="10">
        <f>VLOOKUP(A380,'2023_24 vs 2024_25 Detail'!A381:DO785,84,FALSE)+VLOOKUP(A380,'2023_24 vs 2024_25 Detail'!A381:DO785,85,FALSE)+VLOOKUP(A380,'2023_24 vs 2024_25 Detail'!A381:DO785,86,FALSE)+VLOOKUP(A380,'2023_24 vs 2024_25 Detail'!A381:DO785,87,FALSE)+VLOOKUP(A380,'2023_24 vs 2024_25 Detail'!A381:DO785,88,FALSE)+VLOOKUP(A380,'2023_24 vs 2024_25 Detail'!A381:DO785,89,FALSE)+VLOOKUP(A380,'2023_24 vs 2024_25 Detail'!A381:DO785,90,FALSE)+VLOOKUP(A380,'2023_24 vs 2024_25 Detail'!A381:DO785,91,FALSE)+VLOOKUP(A380,'2023_24 vs 2024_25 Detail'!A381:DO785,92,FALSE)+VLOOKUP(A380,'2023_24 vs 2024_25 Detail'!A381:DO785,93,FALSE)+VLOOKUP(A380,'2023_24 vs 2024_25 Detail'!A381:DO785,94,FALSE)+VLOOKUP(A380,'2023_24 vs 2024_25 Detail'!A381:DO785,95,FALSE)+VLOOKUP(A380,'2023_24 vs 2024_25 Detail'!A381:DO785,96,FALSE)+VLOOKUP(A380,'2023_24 vs 2024_25 Detail'!A381:DO785,97,FALSE)+VLOOKUP(A380,'2023_24 vs 2024_25 Detail'!A381:DO785,98,FALSE)+VLOOKUP(A380,'2023_24 vs 2024_25 Detail'!A381:DO785,99,FALSE)+VLOOKUP(A380,'2023_24 vs 2024_25 Detail'!A381:DO785,100,FALSE)+VLOOKUP(A380,'2023_24 vs 2024_25 Detail'!A381:DO785,101,FALSE)+VLOOKUP(A380,'2023_24 vs 2024_25 Detail'!A381:DO785,102,FALSE)+VLOOKUP(A380,'2023_24 vs 2024_25 Detail'!A381:DO785,103,FALSE)+VLOOKUP(A380,'2023_24 vs 2024_25 Detail'!A381:DO785,104,FALSE)+VLOOKUP(A380,'2023_24 vs 2024_25 Detail'!A381:DO785,105,FALSE)+VLOOKUP(A380,'2023_24 vs 2024_25 Detail'!A381:DO785,106,FALSE)+VLOOKUP(A380,'2023_24 vs 2024_25 Detail'!A381:DO785,107,FALSE)+VLOOKUP(A380,'2023_24 vs 2024_25 Detail'!A381:DO785,108,FALSE)+VLOOKUP(A380,'2023_24 vs 2024_25 Detail'!A381:DO785,109,FALSE)+VLOOKUP(A380,'2023_24 vs 2024_25 Detail'!A381:DO785,110,FALSE)+VLOOKUP(A380,'2023_24 vs 2024_25 Detail'!A381:DO785,111,FALSE)+VLOOKUP(A380,'2023_24 vs 2024_25 Detail'!A381:DO785,112,FALSE)+VLOOKUP(A380,'2023_24 vs 2024_25 Detail'!A381:DO785,113,FALSE)+VLOOKUP(A380,'2023_24 vs 2024_25 Detail'!A381:DO785,114,FALSE)+VLOOKUP(A380,'2023_24 vs 2024_25 Detail'!A381:DO785,115,FALSE)+VLOOKUP(A380,'2023_24 vs 2024_25 Detail'!A381:DO785,116,FALSE)+VLOOKUP(A380,'2023_24 vs 2024_25 Detail'!A381:DO785,117,FALSE)</f>
        <v>263229.54728895111</v>
      </c>
      <c r="J380" s="10">
        <f>VLOOKUP($A380,'2023_24 vs 2024_25 Detail'!$A$9:$DP$409,118,FALSE)</f>
        <v>0</v>
      </c>
      <c r="K380" s="10">
        <f>VLOOKUP($A380,'2023_24 vs 2024_25 Detail'!$A$9:$DP$409,119,FALSE)</f>
        <v>22319.624900576469</v>
      </c>
      <c r="L380" s="11">
        <f t="shared" si="11"/>
        <v>126610.17218952812</v>
      </c>
    </row>
    <row r="381" spans="1:12" x14ac:dyDescent="0.35">
      <c r="A381" s="2" t="s">
        <v>1096</v>
      </c>
      <c r="B381" s="2" t="s">
        <v>1097</v>
      </c>
      <c r="C381" s="2" t="s">
        <v>1098</v>
      </c>
      <c r="D381" s="10">
        <f>VLOOKUP(A381,'2023_24 vs 2024_25 Detail'!$A$9:$DP$409,5,FALSE)</f>
        <v>574</v>
      </c>
      <c r="E381" s="10">
        <f>VLOOKUP(A381,MSAG!$A$2:$D$401,4,FALSE)</f>
        <v>131974</v>
      </c>
      <c r="F381" s="10">
        <f>VLOOKUP($A381,'2023_24 vs 2024_25 Detail'!$A$9:$DP$409,43,FALSE)</f>
        <v>3525447.2378019043</v>
      </c>
      <c r="G381" s="10">
        <f t="shared" si="10"/>
        <v>3657421.2378019043</v>
      </c>
      <c r="H381" s="10">
        <f>VLOOKUP($A381,'2023_24 vs 2024_25 Detail'!$A$9:$DP$409,82,FALSE)</f>
        <v>3821223.4391087</v>
      </c>
      <c r="I381" s="10">
        <f>VLOOKUP(A381,'2023_24 vs 2024_25 Detail'!A382:DO786,84,FALSE)+VLOOKUP(A381,'2023_24 vs 2024_25 Detail'!A382:DO786,85,FALSE)+VLOOKUP(A381,'2023_24 vs 2024_25 Detail'!A382:DO786,86,FALSE)+VLOOKUP(A381,'2023_24 vs 2024_25 Detail'!A382:DO786,87,FALSE)+VLOOKUP(A381,'2023_24 vs 2024_25 Detail'!A382:DO786,88,FALSE)+VLOOKUP(A381,'2023_24 vs 2024_25 Detail'!A382:DO786,89,FALSE)+VLOOKUP(A381,'2023_24 vs 2024_25 Detail'!A382:DO786,90,FALSE)+VLOOKUP(A381,'2023_24 vs 2024_25 Detail'!A382:DO786,91,FALSE)+VLOOKUP(A381,'2023_24 vs 2024_25 Detail'!A382:DO786,92,FALSE)+VLOOKUP(A381,'2023_24 vs 2024_25 Detail'!A382:DO786,93,FALSE)+VLOOKUP(A381,'2023_24 vs 2024_25 Detail'!A382:DO786,94,FALSE)+VLOOKUP(A381,'2023_24 vs 2024_25 Detail'!A382:DO786,95,FALSE)+VLOOKUP(A381,'2023_24 vs 2024_25 Detail'!A382:DO786,96,FALSE)+VLOOKUP(A381,'2023_24 vs 2024_25 Detail'!A382:DO786,97,FALSE)+VLOOKUP(A381,'2023_24 vs 2024_25 Detail'!A382:DO786,98,FALSE)+VLOOKUP(A381,'2023_24 vs 2024_25 Detail'!A382:DO786,99,FALSE)+VLOOKUP(A381,'2023_24 vs 2024_25 Detail'!A382:DO786,100,FALSE)+VLOOKUP(A381,'2023_24 vs 2024_25 Detail'!A382:DO786,101,FALSE)+VLOOKUP(A381,'2023_24 vs 2024_25 Detail'!A382:DO786,102,FALSE)+VLOOKUP(A381,'2023_24 vs 2024_25 Detail'!A382:DO786,103,FALSE)+VLOOKUP(A381,'2023_24 vs 2024_25 Detail'!A382:DO786,104,FALSE)+VLOOKUP(A381,'2023_24 vs 2024_25 Detail'!A382:DO786,105,FALSE)+VLOOKUP(A381,'2023_24 vs 2024_25 Detail'!A382:DO786,106,FALSE)+VLOOKUP(A381,'2023_24 vs 2024_25 Detail'!A382:DO786,107,FALSE)+VLOOKUP(A381,'2023_24 vs 2024_25 Detail'!A382:DO786,108,FALSE)+VLOOKUP(A381,'2023_24 vs 2024_25 Detail'!A382:DO786,109,FALSE)+VLOOKUP(A381,'2023_24 vs 2024_25 Detail'!A382:DO786,110,FALSE)+VLOOKUP(A381,'2023_24 vs 2024_25 Detail'!A382:DO786,111,FALSE)+VLOOKUP(A381,'2023_24 vs 2024_25 Detail'!A382:DO786,112,FALSE)+VLOOKUP(A381,'2023_24 vs 2024_25 Detail'!A382:DO786,113,FALSE)+VLOOKUP(A381,'2023_24 vs 2024_25 Detail'!A382:DO786,114,FALSE)+VLOOKUP(A381,'2023_24 vs 2024_25 Detail'!A382:DO786,115,FALSE)+VLOOKUP(A381,'2023_24 vs 2024_25 Detail'!A382:DO786,116,FALSE)+VLOOKUP(A381,'2023_24 vs 2024_25 Detail'!A382:DO786,117,FALSE)</f>
        <v>221502.04208782833</v>
      </c>
      <c r="J381" s="10">
        <f>VLOOKUP($A381,'2023_24 vs 2024_25 Detail'!$A$9:$DP$409,118,FALSE)</f>
        <v>0</v>
      </c>
      <c r="K381" s="10">
        <f>VLOOKUP($A381,'2023_24 vs 2024_25 Detail'!$A$9:$DP$409,119,FALSE)</f>
        <v>74274.159218967237</v>
      </c>
      <c r="L381" s="11">
        <f t="shared" si="11"/>
        <v>163802.2013067957</v>
      </c>
    </row>
    <row r="382" spans="1:12" x14ac:dyDescent="0.35">
      <c r="A382" s="2" t="s">
        <v>1099</v>
      </c>
      <c r="B382" s="2" t="s">
        <v>1100</v>
      </c>
      <c r="C382" s="2" t="s">
        <v>1443</v>
      </c>
      <c r="D382" s="10">
        <f>VLOOKUP(A382,'2023_24 vs 2024_25 Detail'!$A$9:$DP$409,5,FALSE)</f>
        <v>715</v>
      </c>
      <c r="E382" s="10">
        <f>VLOOKUP(A382,MSAG!$A$2:$D$401,4,FALSE)</f>
        <v>179226</v>
      </c>
      <c r="F382" s="10">
        <f>VLOOKUP($A382,'2023_24 vs 2024_25 Detail'!$A$9:$DP$409,43,FALSE)</f>
        <v>4943941.7752029272</v>
      </c>
      <c r="G382" s="10">
        <f t="shared" si="10"/>
        <v>5123167.7752029272</v>
      </c>
      <c r="H382" s="10">
        <f>VLOOKUP($A382,'2023_24 vs 2024_25 Detail'!$A$9:$DP$409,82,FALSE)</f>
        <v>5277016.1259847283</v>
      </c>
      <c r="I382" s="10">
        <f>VLOOKUP(A382,'2023_24 vs 2024_25 Detail'!A383:DO787,84,FALSE)+VLOOKUP(A382,'2023_24 vs 2024_25 Detail'!A383:DO787,85,FALSE)+VLOOKUP(A382,'2023_24 vs 2024_25 Detail'!A383:DO787,86,FALSE)+VLOOKUP(A382,'2023_24 vs 2024_25 Detail'!A383:DO787,87,FALSE)+VLOOKUP(A382,'2023_24 vs 2024_25 Detail'!A383:DO787,88,FALSE)+VLOOKUP(A382,'2023_24 vs 2024_25 Detail'!A383:DO787,89,FALSE)+VLOOKUP(A382,'2023_24 vs 2024_25 Detail'!A383:DO787,90,FALSE)+VLOOKUP(A382,'2023_24 vs 2024_25 Detail'!A383:DO787,91,FALSE)+VLOOKUP(A382,'2023_24 vs 2024_25 Detail'!A383:DO787,92,FALSE)+VLOOKUP(A382,'2023_24 vs 2024_25 Detail'!A383:DO787,93,FALSE)+VLOOKUP(A382,'2023_24 vs 2024_25 Detail'!A383:DO787,94,FALSE)+VLOOKUP(A382,'2023_24 vs 2024_25 Detail'!A383:DO787,95,FALSE)+VLOOKUP(A382,'2023_24 vs 2024_25 Detail'!A383:DO787,96,FALSE)+VLOOKUP(A382,'2023_24 vs 2024_25 Detail'!A383:DO787,97,FALSE)+VLOOKUP(A382,'2023_24 vs 2024_25 Detail'!A383:DO787,98,FALSE)+VLOOKUP(A382,'2023_24 vs 2024_25 Detail'!A383:DO787,99,FALSE)+VLOOKUP(A382,'2023_24 vs 2024_25 Detail'!A383:DO787,100,FALSE)+VLOOKUP(A382,'2023_24 vs 2024_25 Detail'!A383:DO787,101,FALSE)+VLOOKUP(A382,'2023_24 vs 2024_25 Detail'!A383:DO787,102,FALSE)+VLOOKUP(A382,'2023_24 vs 2024_25 Detail'!A383:DO787,103,FALSE)+VLOOKUP(A382,'2023_24 vs 2024_25 Detail'!A383:DO787,104,FALSE)+VLOOKUP(A382,'2023_24 vs 2024_25 Detail'!A383:DO787,105,FALSE)+VLOOKUP(A382,'2023_24 vs 2024_25 Detail'!A383:DO787,106,FALSE)+VLOOKUP(A382,'2023_24 vs 2024_25 Detail'!A383:DO787,107,FALSE)+VLOOKUP(A382,'2023_24 vs 2024_25 Detail'!A383:DO787,108,FALSE)+VLOOKUP(A382,'2023_24 vs 2024_25 Detail'!A383:DO787,109,FALSE)+VLOOKUP(A382,'2023_24 vs 2024_25 Detail'!A383:DO787,110,FALSE)+VLOOKUP(A382,'2023_24 vs 2024_25 Detail'!A383:DO787,111,FALSE)+VLOOKUP(A382,'2023_24 vs 2024_25 Detail'!A383:DO787,112,FALSE)+VLOOKUP(A382,'2023_24 vs 2024_25 Detail'!A383:DO787,113,FALSE)+VLOOKUP(A382,'2023_24 vs 2024_25 Detail'!A383:DO787,114,FALSE)+VLOOKUP(A382,'2023_24 vs 2024_25 Detail'!A383:DO787,115,FALSE)+VLOOKUP(A382,'2023_24 vs 2024_25 Detail'!A383:DO787,116,FALSE)+VLOOKUP(A382,'2023_24 vs 2024_25 Detail'!A383:DO787,117,FALSE)</f>
        <v>297988.58705394348</v>
      </c>
      <c r="J382" s="10">
        <f>VLOOKUP($A382,'2023_24 vs 2024_25 Detail'!$A$9:$DP$409,118,FALSE)</f>
        <v>0</v>
      </c>
      <c r="K382" s="10">
        <f>VLOOKUP($A382,'2023_24 vs 2024_25 Detail'!$A$9:$DP$409,119,FALSE)</f>
        <v>35085.763727856807</v>
      </c>
      <c r="L382" s="11">
        <f t="shared" si="11"/>
        <v>153848.35078180116</v>
      </c>
    </row>
    <row r="383" spans="1:12" x14ac:dyDescent="0.35">
      <c r="A383" s="2" t="s">
        <v>1102</v>
      </c>
      <c r="B383" s="2" t="s">
        <v>1103</v>
      </c>
      <c r="C383" s="2" t="s">
        <v>1104</v>
      </c>
      <c r="D383" s="10">
        <f>VLOOKUP(A383,'2023_24 vs 2024_25 Detail'!$A$9:$DP$409,5,FALSE)</f>
        <v>697</v>
      </c>
      <c r="E383" s="10">
        <f>VLOOKUP(A383,MSAG!$A$2:$D$401,4,FALSE)</f>
        <v>185066</v>
      </c>
      <c r="F383" s="10">
        <f>VLOOKUP($A383,'2023_24 vs 2024_25 Detail'!$A$9:$DP$409,43,FALSE)</f>
        <v>5069234.0380838159</v>
      </c>
      <c r="G383" s="10">
        <f t="shared" si="10"/>
        <v>5254300.0380838159</v>
      </c>
      <c r="H383" s="10">
        <f>VLOOKUP($A383,'2023_24 vs 2024_25 Detail'!$A$9:$DP$409,82,FALSE)</f>
        <v>5428129.0401011491</v>
      </c>
      <c r="I383" s="10">
        <f>VLOOKUP(A383,'2023_24 vs 2024_25 Detail'!A384:DO788,84,FALSE)+VLOOKUP(A383,'2023_24 vs 2024_25 Detail'!A384:DO788,85,FALSE)+VLOOKUP(A383,'2023_24 vs 2024_25 Detail'!A384:DO788,86,FALSE)+VLOOKUP(A383,'2023_24 vs 2024_25 Detail'!A384:DO788,87,FALSE)+VLOOKUP(A383,'2023_24 vs 2024_25 Detail'!A384:DO788,88,FALSE)+VLOOKUP(A383,'2023_24 vs 2024_25 Detail'!A384:DO788,89,FALSE)+VLOOKUP(A383,'2023_24 vs 2024_25 Detail'!A384:DO788,90,FALSE)+VLOOKUP(A383,'2023_24 vs 2024_25 Detail'!A384:DO788,91,FALSE)+VLOOKUP(A383,'2023_24 vs 2024_25 Detail'!A384:DO788,92,FALSE)+VLOOKUP(A383,'2023_24 vs 2024_25 Detail'!A384:DO788,93,FALSE)+VLOOKUP(A383,'2023_24 vs 2024_25 Detail'!A384:DO788,94,FALSE)+VLOOKUP(A383,'2023_24 vs 2024_25 Detail'!A384:DO788,95,FALSE)+VLOOKUP(A383,'2023_24 vs 2024_25 Detail'!A384:DO788,96,FALSE)+VLOOKUP(A383,'2023_24 vs 2024_25 Detail'!A384:DO788,97,FALSE)+VLOOKUP(A383,'2023_24 vs 2024_25 Detail'!A384:DO788,98,FALSE)+VLOOKUP(A383,'2023_24 vs 2024_25 Detail'!A384:DO788,99,FALSE)+VLOOKUP(A383,'2023_24 vs 2024_25 Detail'!A384:DO788,100,FALSE)+VLOOKUP(A383,'2023_24 vs 2024_25 Detail'!A384:DO788,101,FALSE)+VLOOKUP(A383,'2023_24 vs 2024_25 Detail'!A384:DO788,102,FALSE)+VLOOKUP(A383,'2023_24 vs 2024_25 Detail'!A384:DO788,103,FALSE)+VLOOKUP(A383,'2023_24 vs 2024_25 Detail'!A384:DO788,104,FALSE)+VLOOKUP(A383,'2023_24 vs 2024_25 Detail'!A384:DO788,105,FALSE)+VLOOKUP(A383,'2023_24 vs 2024_25 Detail'!A384:DO788,106,FALSE)+VLOOKUP(A383,'2023_24 vs 2024_25 Detail'!A384:DO788,107,FALSE)+VLOOKUP(A383,'2023_24 vs 2024_25 Detail'!A384:DO788,108,FALSE)+VLOOKUP(A383,'2023_24 vs 2024_25 Detail'!A384:DO788,109,FALSE)+VLOOKUP(A383,'2023_24 vs 2024_25 Detail'!A384:DO788,110,FALSE)+VLOOKUP(A383,'2023_24 vs 2024_25 Detail'!A384:DO788,111,FALSE)+VLOOKUP(A383,'2023_24 vs 2024_25 Detail'!A384:DO788,112,FALSE)+VLOOKUP(A383,'2023_24 vs 2024_25 Detail'!A384:DO788,113,FALSE)+VLOOKUP(A383,'2023_24 vs 2024_25 Detail'!A384:DO788,114,FALSE)+VLOOKUP(A383,'2023_24 vs 2024_25 Detail'!A384:DO788,115,FALSE)+VLOOKUP(A383,'2023_24 vs 2024_25 Detail'!A384:DO788,116,FALSE)+VLOOKUP(A383,'2023_24 vs 2024_25 Detail'!A384:DO788,117,FALSE)</f>
        <v>304483.29606158519</v>
      </c>
      <c r="J383" s="10">
        <f>VLOOKUP($A383,'2023_24 vs 2024_25 Detail'!$A$9:$DP$409,118,FALSE)</f>
        <v>0</v>
      </c>
      <c r="K383" s="10">
        <f>VLOOKUP($A383,'2023_24 vs 2024_25 Detail'!$A$9:$DP$409,119,FALSE)</f>
        <v>54411.705955748912</v>
      </c>
      <c r="L383" s="11">
        <f t="shared" si="11"/>
        <v>173829.00201733317</v>
      </c>
    </row>
    <row r="384" spans="1:12" x14ac:dyDescent="0.35">
      <c r="A384" s="2" t="s">
        <v>1105</v>
      </c>
      <c r="B384" s="2" t="s">
        <v>1106</v>
      </c>
      <c r="C384" s="2" t="s">
        <v>1444</v>
      </c>
      <c r="D384" s="10">
        <f>VLOOKUP(A384,'2023_24 vs 2024_25 Detail'!$A$9:$DP$409,5,FALSE)</f>
        <v>1330</v>
      </c>
      <c r="E384" s="10">
        <f>VLOOKUP(A384,MSAG!$A$2:$D$401,4,FALSE)</f>
        <v>290008</v>
      </c>
      <c r="F384" s="10">
        <f>VLOOKUP($A384,'2023_24 vs 2024_25 Detail'!$A$9:$DP$409,43,FALSE)</f>
        <v>8149351.6146837734</v>
      </c>
      <c r="G384" s="10">
        <f t="shared" si="10"/>
        <v>8439359.6146837734</v>
      </c>
      <c r="H384" s="10">
        <f>VLOOKUP($A384,'2023_24 vs 2024_25 Detail'!$A$9:$DP$409,82,FALSE)</f>
        <v>8738642.5170904584</v>
      </c>
      <c r="I384" s="10">
        <f>VLOOKUP(A384,'2023_24 vs 2024_25 Detail'!A385:DO789,84,FALSE)+VLOOKUP(A384,'2023_24 vs 2024_25 Detail'!A385:DO789,85,FALSE)+VLOOKUP(A384,'2023_24 vs 2024_25 Detail'!A385:DO789,86,FALSE)+VLOOKUP(A384,'2023_24 vs 2024_25 Detail'!A385:DO789,87,FALSE)+VLOOKUP(A384,'2023_24 vs 2024_25 Detail'!A385:DO789,88,FALSE)+VLOOKUP(A384,'2023_24 vs 2024_25 Detail'!A385:DO789,89,FALSE)+VLOOKUP(A384,'2023_24 vs 2024_25 Detail'!A385:DO789,90,FALSE)+VLOOKUP(A384,'2023_24 vs 2024_25 Detail'!A385:DO789,91,FALSE)+VLOOKUP(A384,'2023_24 vs 2024_25 Detail'!A385:DO789,92,FALSE)+VLOOKUP(A384,'2023_24 vs 2024_25 Detail'!A385:DO789,93,FALSE)+VLOOKUP(A384,'2023_24 vs 2024_25 Detail'!A385:DO789,94,FALSE)+VLOOKUP(A384,'2023_24 vs 2024_25 Detail'!A385:DO789,95,FALSE)+VLOOKUP(A384,'2023_24 vs 2024_25 Detail'!A385:DO789,96,FALSE)+VLOOKUP(A384,'2023_24 vs 2024_25 Detail'!A385:DO789,97,FALSE)+VLOOKUP(A384,'2023_24 vs 2024_25 Detail'!A385:DO789,98,FALSE)+VLOOKUP(A384,'2023_24 vs 2024_25 Detail'!A385:DO789,99,FALSE)+VLOOKUP(A384,'2023_24 vs 2024_25 Detail'!A385:DO789,100,FALSE)+VLOOKUP(A384,'2023_24 vs 2024_25 Detail'!A385:DO789,101,FALSE)+VLOOKUP(A384,'2023_24 vs 2024_25 Detail'!A385:DO789,102,FALSE)+VLOOKUP(A384,'2023_24 vs 2024_25 Detail'!A385:DO789,103,FALSE)+VLOOKUP(A384,'2023_24 vs 2024_25 Detail'!A385:DO789,104,FALSE)+VLOOKUP(A384,'2023_24 vs 2024_25 Detail'!A385:DO789,105,FALSE)+VLOOKUP(A384,'2023_24 vs 2024_25 Detail'!A385:DO789,106,FALSE)+VLOOKUP(A384,'2023_24 vs 2024_25 Detail'!A385:DO789,107,FALSE)+VLOOKUP(A384,'2023_24 vs 2024_25 Detail'!A385:DO789,108,FALSE)+VLOOKUP(A384,'2023_24 vs 2024_25 Detail'!A385:DO789,109,FALSE)+VLOOKUP(A384,'2023_24 vs 2024_25 Detail'!A385:DO789,110,FALSE)+VLOOKUP(A384,'2023_24 vs 2024_25 Detail'!A385:DO789,111,FALSE)+VLOOKUP(A384,'2023_24 vs 2024_25 Detail'!A385:DO789,112,FALSE)+VLOOKUP(A384,'2023_24 vs 2024_25 Detail'!A385:DO789,113,FALSE)+VLOOKUP(A384,'2023_24 vs 2024_25 Detail'!A385:DO789,114,FALSE)+VLOOKUP(A384,'2023_24 vs 2024_25 Detail'!A385:DO789,115,FALSE)+VLOOKUP(A384,'2023_24 vs 2024_25 Detail'!A385:DO789,116,FALSE)+VLOOKUP(A384,'2023_24 vs 2024_25 Detail'!A385:DO789,117,FALSE)</f>
        <v>495448.15813151241</v>
      </c>
      <c r="J384" s="10">
        <f>VLOOKUP($A384,'2023_24 vs 2024_25 Detail'!$A$9:$DP$409,118,FALSE)</f>
        <v>0</v>
      </c>
      <c r="K384" s="10">
        <f>VLOOKUP($A384,'2023_24 vs 2024_25 Detail'!$A$9:$DP$409,119,FALSE)</f>
        <v>93842.744275172707</v>
      </c>
      <c r="L384" s="11">
        <f t="shared" si="11"/>
        <v>299282.90240668505</v>
      </c>
    </row>
    <row r="385" spans="1:12" x14ac:dyDescent="0.35">
      <c r="A385" s="2" t="s">
        <v>1108</v>
      </c>
      <c r="B385" s="2" t="s">
        <v>1109</v>
      </c>
      <c r="C385" s="2" t="s">
        <v>1110</v>
      </c>
      <c r="D385" s="10">
        <f>VLOOKUP(A385,'2023_24 vs 2024_25 Detail'!$A$9:$DP$409,5,FALSE)</f>
        <v>526</v>
      </c>
      <c r="E385" s="10">
        <f>VLOOKUP(A385,MSAG!$A$2:$D$401,4,FALSE)</f>
        <v>127856</v>
      </c>
      <c r="F385" s="10">
        <f>VLOOKUP($A385,'2023_24 vs 2024_25 Detail'!$A$9:$DP$409,43,FALSE)</f>
        <v>3552063.9850484282</v>
      </c>
      <c r="G385" s="10">
        <f t="shared" si="10"/>
        <v>3679919.9850484282</v>
      </c>
      <c r="H385" s="10">
        <f>VLOOKUP($A385,'2023_24 vs 2024_25 Detail'!$A$9:$DP$409,82,FALSE)</f>
        <v>3841289.898085827</v>
      </c>
      <c r="I385" s="10">
        <f>VLOOKUP(A385,'2023_24 vs 2024_25 Detail'!A386:DO790,84,FALSE)+VLOOKUP(A385,'2023_24 vs 2024_25 Detail'!A386:DO790,85,FALSE)+VLOOKUP(A385,'2023_24 vs 2024_25 Detail'!A386:DO790,86,FALSE)+VLOOKUP(A385,'2023_24 vs 2024_25 Detail'!A386:DO790,87,FALSE)+VLOOKUP(A385,'2023_24 vs 2024_25 Detail'!A386:DO790,88,FALSE)+VLOOKUP(A385,'2023_24 vs 2024_25 Detail'!A386:DO790,89,FALSE)+VLOOKUP(A385,'2023_24 vs 2024_25 Detail'!A386:DO790,90,FALSE)+VLOOKUP(A385,'2023_24 vs 2024_25 Detail'!A386:DO790,91,FALSE)+VLOOKUP(A385,'2023_24 vs 2024_25 Detail'!A386:DO790,92,FALSE)+VLOOKUP(A385,'2023_24 vs 2024_25 Detail'!A386:DO790,93,FALSE)+VLOOKUP(A385,'2023_24 vs 2024_25 Detail'!A386:DO790,94,FALSE)+VLOOKUP(A385,'2023_24 vs 2024_25 Detail'!A386:DO790,95,FALSE)+VLOOKUP(A385,'2023_24 vs 2024_25 Detail'!A386:DO790,96,FALSE)+VLOOKUP(A385,'2023_24 vs 2024_25 Detail'!A386:DO790,97,FALSE)+VLOOKUP(A385,'2023_24 vs 2024_25 Detail'!A386:DO790,98,FALSE)+VLOOKUP(A385,'2023_24 vs 2024_25 Detail'!A386:DO790,99,FALSE)+VLOOKUP(A385,'2023_24 vs 2024_25 Detail'!A386:DO790,100,FALSE)+VLOOKUP(A385,'2023_24 vs 2024_25 Detail'!A386:DO790,101,FALSE)+VLOOKUP(A385,'2023_24 vs 2024_25 Detail'!A386:DO790,102,FALSE)+VLOOKUP(A385,'2023_24 vs 2024_25 Detail'!A386:DO790,103,FALSE)+VLOOKUP(A385,'2023_24 vs 2024_25 Detail'!A386:DO790,104,FALSE)+VLOOKUP(A385,'2023_24 vs 2024_25 Detail'!A386:DO790,105,FALSE)+VLOOKUP(A385,'2023_24 vs 2024_25 Detail'!A386:DO790,106,FALSE)+VLOOKUP(A385,'2023_24 vs 2024_25 Detail'!A386:DO790,107,FALSE)+VLOOKUP(A385,'2023_24 vs 2024_25 Detail'!A386:DO790,108,FALSE)+VLOOKUP(A385,'2023_24 vs 2024_25 Detail'!A386:DO790,109,FALSE)+VLOOKUP(A385,'2023_24 vs 2024_25 Detail'!A386:DO790,110,FALSE)+VLOOKUP(A385,'2023_24 vs 2024_25 Detail'!A386:DO790,111,FALSE)+VLOOKUP(A385,'2023_24 vs 2024_25 Detail'!A386:DO790,112,FALSE)+VLOOKUP(A385,'2023_24 vs 2024_25 Detail'!A386:DO790,113,FALSE)+VLOOKUP(A385,'2023_24 vs 2024_25 Detail'!A386:DO790,114,FALSE)+VLOOKUP(A385,'2023_24 vs 2024_25 Detail'!A386:DO790,115,FALSE)+VLOOKUP(A385,'2023_24 vs 2024_25 Detail'!A386:DO790,116,FALSE)+VLOOKUP(A385,'2023_24 vs 2024_25 Detail'!A386:DO790,117,FALSE)</f>
        <v>214518.37231477286</v>
      </c>
      <c r="J385" s="10">
        <f>VLOOKUP($A385,'2023_24 vs 2024_25 Detail'!$A$9:$DP$409,118,FALSE)</f>
        <v>0</v>
      </c>
      <c r="K385" s="10">
        <f>VLOOKUP($A385,'2023_24 vs 2024_25 Detail'!$A$9:$DP$409,119,FALSE)</f>
        <v>74707.540722626247</v>
      </c>
      <c r="L385" s="11">
        <f t="shared" si="11"/>
        <v>161369.91303739883</v>
      </c>
    </row>
    <row r="386" spans="1:12" x14ac:dyDescent="0.35">
      <c r="A386" s="2" t="s">
        <v>1111</v>
      </c>
      <c r="B386" s="2" t="s">
        <v>1112</v>
      </c>
      <c r="C386" s="2" t="s">
        <v>1498</v>
      </c>
      <c r="D386" s="10">
        <f>VLOOKUP(A386,'2023_24 vs 2024_25 Detail'!$A$9:$DP$409,5,FALSE)</f>
        <v>307</v>
      </c>
      <c r="E386" s="10">
        <f>VLOOKUP(A386,MSAG!$A$2:$D$401,4,FALSE)</f>
        <v>80830</v>
      </c>
      <c r="F386" s="10">
        <f>VLOOKUP($A386,'2023_24 vs 2024_25 Detail'!$A$9:$DP$409,43,FALSE)</f>
        <v>2239401.1437252588</v>
      </c>
      <c r="G386" s="10">
        <f t="shared" si="10"/>
        <v>2320231.1437252588</v>
      </c>
      <c r="H386" s="10">
        <f>VLOOKUP($A386,'2023_24 vs 2024_25 Detail'!$A$9:$DP$409,82,FALSE)</f>
        <v>2407954.3567818915</v>
      </c>
      <c r="I386" s="10">
        <f>VLOOKUP(A386,'2023_24 vs 2024_25 Detail'!A387:DO791,84,FALSE)+VLOOKUP(A386,'2023_24 vs 2024_25 Detail'!A387:DO791,85,FALSE)+VLOOKUP(A386,'2023_24 vs 2024_25 Detail'!A387:DO791,86,FALSE)+VLOOKUP(A386,'2023_24 vs 2024_25 Detail'!A387:DO791,87,FALSE)+VLOOKUP(A386,'2023_24 vs 2024_25 Detail'!A387:DO791,88,FALSE)+VLOOKUP(A386,'2023_24 vs 2024_25 Detail'!A387:DO791,89,FALSE)+VLOOKUP(A386,'2023_24 vs 2024_25 Detail'!A387:DO791,90,FALSE)+VLOOKUP(A386,'2023_24 vs 2024_25 Detail'!A387:DO791,91,FALSE)+VLOOKUP(A386,'2023_24 vs 2024_25 Detail'!A387:DO791,92,FALSE)+VLOOKUP(A386,'2023_24 vs 2024_25 Detail'!A387:DO791,93,FALSE)+VLOOKUP(A386,'2023_24 vs 2024_25 Detail'!A387:DO791,94,FALSE)+VLOOKUP(A386,'2023_24 vs 2024_25 Detail'!A387:DO791,95,FALSE)+VLOOKUP(A386,'2023_24 vs 2024_25 Detail'!A387:DO791,96,FALSE)+VLOOKUP(A386,'2023_24 vs 2024_25 Detail'!A387:DO791,97,FALSE)+VLOOKUP(A386,'2023_24 vs 2024_25 Detail'!A387:DO791,98,FALSE)+VLOOKUP(A386,'2023_24 vs 2024_25 Detail'!A387:DO791,99,FALSE)+VLOOKUP(A386,'2023_24 vs 2024_25 Detail'!A387:DO791,100,FALSE)+VLOOKUP(A386,'2023_24 vs 2024_25 Detail'!A387:DO791,101,FALSE)+VLOOKUP(A386,'2023_24 vs 2024_25 Detail'!A387:DO791,102,FALSE)+VLOOKUP(A386,'2023_24 vs 2024_25 Detail'!A387:DO791,103,FALSE)+VLOOKUP(A386,'2023_24 vs 2024_25 Detail'!A387:DO791,104,FALSE)+VLOOKUP(A386,'2023_24 vs 2024_25 Detail'!A387:DO791,105,FALSE)+VLOOKUP(A386,'2023_24 vs 2024_25 Detail'!A387:DO791,106,FALSE)+VLOOKUP(A386,'2023_24 vs 2024_25 Detail'!A387:DO791,107,FALSE)+VLOOKUP(A386,'2023_24 vs 2024_25 Detail'!A387:DO791,108,FALSE)+VLOOKUP(A386,'2023_24 vs 2024_25 Detail'!A387:DO791,109,FALSE)+VLOOKUP(A386,'2023_24 vs 2024_25 Detail'!A387:DO791,110,FALSE)+VLOOKUP(A386,'2023_24 vs 2024_25 Detail'!A387:DO791,111,FALSE)+VLOOKUP(A386,'2023_24 vs 2024_25 Detail'!A387:DO791,112,FALSE)+VLOOKUP(A386,'2023_24 vs 2024_25 Detail'!A387:DO791,113,FALSE)+VLOOKUP(A386,'2023_24 vs 2024_25 Detail'!A387:DO791,114,FALSE)+VLOOKUP(A386,'2023_24 vs 2024_25 Detail'!A387:DO791,115,FALSE)+VLOOKUP(A386,'2023_24 vs 2024_25 Detail'!A387:DO791,116,FALSE)+VLOOKUP(A386,'2023_24 vs 2024_25 Detail'!A387:DO791,117,FALSE)</f>
        <v>133616.58889553841</v>
      </c>
      <c r="J386" s="10">
        <f>VLOOKUP($A386,'2023_24 vs 2024_25 Detail'!$A$9:$DP$409,118,FALSE)</f>
        <v>0</v>
      </c>
      <c r="K386" s="10">
        <f>VLOOKUP($A386,'2023_24 vs 2024_25 Detail'!$A$9:$DP$409,119,FALSE)</f>
        <v>34936.624161094871</v>
      </c>
      <c r="L386" s="11">
        <f t="shared" si="11"/>
        <v>87723.213056632783</v>
      </c>
    </row>
    <row r="387" spans="1:12" x14ac:dyDescent="0.35">
      <c r="A387" s="2" t="s">
        <v>1114</v>
      </c>
      <c r="B387" s="2" t="s">
        <v>1115</v>
      </c>
      <c r="C387" s="2" t="s">
        <v>1116</v>
      </c>
      <c r="D387" s="10">
        <f>VLOOKUP(A387,'2023_24 vs 2024_25 Detail'!$A$9:$DP$409,5,FALSE)</f>
        <v>1060</v>
      </c>
      <c r="E387" s="10">
        <f>VLOOKUP(A387,MSAG!$A$2:$D$401,4,FALSE)</f>
        <v>213016</v>
      </c>
      <c r="F387" s="10">
        <f>VLOOKUP($A387,'2023_24 vs 2024_25 Detail'!$A$9:$DP$409,43,FALSE)</f>
        <v>6263276.8006495722</v>
      </c>
      <c r="G387" s="10">
        <f t="shared" si="10"/>
        <v>6476292.8006495722</v>
      </c>
      <c r="H387" s="10">
        <f>VLOOKUP($A387,'2023_24 vs 2024_25 Detail'!$A$9:$DP$409,82,FALSE)</f>
        <v>6711269.4296609163</v>
      </c>
      <c r="I387" s="10">
        <f>VLOOKUP(A387,'2023_24 vs 2024_25 Detail'!A388:DO792,84,FALSE)+VLOOKUP(A387,'2023_24 vs 2024_25 Detail'!A388:DO792,85,FALSE)+VLOOKUP(A387,'2023_24 vs 2024_25 Detail'!A388:DO792,86,FALSE)+VLOOKUP(A387,'2023_24 vs 2024_25 Detail'!A388:DO792,87,FALSE)+VLOOKUP(A387,'2023_24 vs 2024_25 Detail'!A388:DO792,88,FALSE)+VLOOKUP(A387,'2023_24 vs 2024_25 Detail'!A388:DO792,89,FALSE)+VLOOKUP(A387,'2023_24 vs 2024_25 Detail'!A388:DO792,90,FALSE)+VLOOKUP(A387,'2023_24 vs 2024_25 Detail'!A388:DO792,91,FALSE)+VLOOKUP(A387,'2023_24 vs 2024_25 Detail'!A388:DO792,92,FALSE)+VLOOKUP(A387,'2023_24 vs 2024_25 Detail'!A388:DO792,93,FALSE)+VLOOKUP(A387,'2023_24 vs 2024_25 Detail'!A388:DO792,94,FALSE)+VLOOKUP(A387,'2023_24 vs 2024_25 Detail'!A388:DO792,95,FALSE)+VLOOKUP(A387,'2023_24 vs 2024_25 Detail'!A388:DO792,96,FALSE)+VLOOKUP(A387,'2023_24 vs 2024_25 Detail'!A388:DO792,97,FALSE)+VLOOKUP(A387,'2023_24 vs 2024_25 Detail'!A388:DO792,98,FALSE)+VLOOKUP(A387,'2023_24 vs 2024_25 Detail'!A388:DO792,99,FALSE)+VLOOKUP(A387,'2023_24 vs 2024_25 Detail'!A388:DO792,100,FALSE)+VLOOKUP(A387,'2023_24 vs 2024_25 Detail'!A388:DO792,101,FALSE)+VLOOKUP(A387,'2023_24 vs 2024_25 Detail'!A388:DO792,102,FALSE)+VLOOKUP(A387,'2023_24 vs 2024_25 Detail'!A388:DO792,103,FALSE)+VLOOKUP(A387,'2023_24 vs 2024_25 Detail'!A388:DO792,104,FALSE)+VLOOKUP(A387,'2023_24 vs 2024_25 Detail'!A388:DO792,105,FALSE)+VLOOKUP(A387,'2023_24 vs 2024_25 Detail'!A388:DO792,106,FALSE)+VLOOKUP(A387,'2023_24 vs 2024_25 Detail'!A388:DO792,107,FALSE)+VLOOKUP(A387,'2023_24 vs 2024_25 Detail'!A388:DO792,108,FALSE)+VLOOKUP(A387,'2023_24 vs 2024_25 Detail'!A388:DO792,109,FALSE)+VLOOKUP(A387,'2023_24 vs 2024_25 Detail'!A388:DO792,110,FALSE)+VLOOKUP(A387,'2023_24 vs 2024_25 Detail'!A388:DO792,111,FALSE)+VLOOKUP(A387,'2023_24 vs 2024_25 Detail'!A388:DO792,112,FALSE)+VLOOKUP(A387,'2023_24 vs 2024_25 Detail'!A388:DO792,113,FALSE)+VLOOKUP(A387,'2023_24 vs 2024_25 Detail'!A388:DO792,114,FALSE)+VLOOKUP(A387,'2023_24 vs 2024_25 Detail'!A388:DO792,115,FALSE)+VLOOKUP(A387,'2023_24 vs 2024_25 Detail'!A388:DO792,116,FALSE)+VLOOKUP(A387,'2023_24 vs 2024_25 Detail'!A388:DO792,117,FALSE)</f>
        <v>373869.80215361196</v>
      </c>
      <c r="J387" s="10">
        <f>VLOOKUP($A387,'2023_24 vs 2024_25 Detail'!$A$9:$DP$409,118,FALSE)</f>
        <v>0</v>
      </c>
      <c r="K387" s="10">
        <f>VLOOKUP($A387,'2023_24 vs 2024_25 Detail'!$A$9:$DP$409,119,FALSE)</f>
        <v>74122.826857732376</v>
      </c>
      <c r="L387" s="11">
        <f t="shared" si="11"/>
        <v>234976.62901134416</v>
      </c>
    </row>
    <row r="388" spans="1:12" x14ac:dyDescent="0.35">
      <c r="A388" s="2" t="s">
        <v>1117</v>
      </c>
      <c r="B388" s="2" t="s">
        <v>1118</v>
      </c>
      <c r="C388" s="2" t="s">
        <v>1119</v>
      </c>
      <c r="D388" s="10">
        <f>VLOOKUP(A388,'2023_24 vs 2024_25 Detail'!$A$9:$DP$409,5,FALSE)</f>
        <v>507</v>
      </c>
      <c r="E388" s="10">
        <f>VLOOKUP(A388,MSAG!$A$2:$D$401,4,FALSE)</f>
        <v>110429</v>
      </c>
      <c r="F388" s="10">
        <f>VLOOKUP($A388,'2023_24 vs 2024_25 Detail'!$A$9:$DP$409,43,FALSE)</f>
        <v>3092677.1466374779</v>
      </c>
      <c r="G388" s="10">
        <f t="shared" si="10"/>
        <v>3203106.1466374779</v>
      </c>
      <c r="H388" s="10">
        <f>VLOOKUP($A388,'2023_24 vs 2024_25 Detail'!$A$9:$DP$409,82,FALSE)</f>
        <v>3336238.2977426751</v>
      </c>
      <c r="I388" s="10">
        <f>VLOOKUP(A388,'2023_24 vs 2024_25 Detail'!A389:DO793,84,FALSE)+VLOOKUP(A388,'2023_24 vs 2024_25 Detail'!A389:DO793,85,FALSE)+VLOOKUP(A388,'2023_24 vs 2024_25 Detail'!A389:DO793,86,FALSE)+VLOOKUP(A388,'2023_24 vs 2024_25 Detail'!A389:DO793,87,FALSE)+VLOOKUP(A388,'2023_24 vs 2024_25 Detail'!A389:DO793,88,FALSE)+VLOOKUP(A388,'2023_24 vs 2024_25 Detail'!A389:DO793,89,FALSE)+VLOOKUP(A388,'2023_24 vs 2024_25 Detail'!A389:DO793,90,FALSE)+VLOOKUP(A388,'2023_24 vs 2024_25 Detail'!A389:DO793,91,FALSE)+VLOOKUP(A388,'2023_24 vs 2024_25 Detail'!A389:DO793,92,FALSE)+VLOOKUP(A388,'2023_24 vs 2024_25 Detail'!A389:DO793,93,FALSE)+VLOOKUP(A388,'2023_24 vs 2024_25 Detail'!A389:DO793,94,FALSE)+VLOOKUP(A388,'2023_24 vs 2024_25 Detail'!A389:DO793,95,FALSE)+VLOOKUP(A388,'2023_24 vs 2024_25 Detail'!A389:DO793,96,FALSE)+VLOOKUP(A388,'2023_24 vs 2024_25 Detail'!A389:DO793,97,FALSE)+VLOOKUP(A388,'2023_24 vs 2024_25 Detail'!A389:DO793,98,FALSE)+VLOOKUP(A388,'2023_24 vs 2024_25 Detail'!A389:DO793,99,FALSE)+VLOOKUP(A388,'2023_24 vs 2024_25 Detail'!A389:DO793,100,FALSE)+VLOOKUP(A388,'2023_24 vs 2024_25 Detail'!A389:DO793,101,FALSE)+VLOOKUP(A388,'2023_24 vs 2024_25 Detail'!A389:DO793,102,FALSE)+VLOOKUP(A388,'2023_24 vs 2024_25 Detail'!A389:DO793,103,FALSE)+VLOOKUP(A388,'2023_24 vs 2024_25 Detail'!A389:DO793,104,FALSE)+VLOOKUP(A388,'2023_24 vs 2024_25 Detail'!A389:DO793,105,FALSE)+VLOOKUP(A388,'2023_24 vs 2024_25 Detail'!A389:DO793,106,FALSE)+VLOOKUP(A388,'2023_24 vs 2024_25 Detail'!A389:DO793,107,FALSE)+VLOOKUP(A388,'2023_24 vs 2024_25 Detail'!A389:DO793,108,FALSE)+VLOOKUP(A388,'2023_24 vs 2024_25 Detail'!A389:DO793,109,FALSE)+VLOOKUP(A388,'2023_24 vs 2024_25 Detail'!A389:DO793,110,FALSE)+VLOOKUP(A388,'2023_24 vs 2024_25 Detail'!A389:DO793,111,FALSE)+VLOOKUP(A388,'2023_24 vs 2024_25 Detail'!A389:DO793,112,FALSE)+VLOOKUP(A388,'2023_24 vs 2024_25 Detail'!A389:DO793,113,FALSE)+VLOOKUP(A388,'2023_24 vs 2024_25 Detail'!A389:DO793,114,FALSE)+VLOOKUP(A388,'2023_24 vs 2024_25 Detail'!A389:DO793,115,FALSE)+VLOOKUP(A388,'2023_24 vs 2024_25 Detail'!A389:DO793,116,FALSE)+VLOOKUP(A388,'2023_24 vs 2024_25 Detail'!A389:DO793,117,FALSE)</f>
        <v>188937.92025527841</v>
      </c>
      <c r="J388" s="10">
        <f>VLOOKUP($A388,'2023_24 vs 2024_25 Detail'!$A$9:$DP$409,118,FALSE)</f>
        <v>0</v>
      </c>
      <c r="K388" s="10">
        <f>VLOOKUP($A388,'2023_24 vs 2024_25 Detail'!$A$9:$DP$409,119,FALSE)</f>
        <v>54623.230849918909</v>
      </c>
      <c r="L388" s="11">
        <f t="shared" si="11"/>
        <v>133132.15110519715</v>
      </c>
    </row>
    <row r="389" spans="1:12" x14ac:dyDescent="0.35">
      <c r="A389" s="2" t="s">
        <v>1120</v>
      </c>
      <c r="B389" s="2" t="s">
        <v>1502</v>
      </c>
      <c r="C389" s="2" t="s">
        <v>1503</v>
      </c>
      <c r="D389" s="10">
        <f>VLOOKUP(A389,'2023_24 vs 2024_25 Detail'!$A$9:$DP$409,5,FALSE)</f>
        <v>890</v>
      </c>
      <c r="E389" s="10">
        <f>VLOOKUP(A389,MSAG!$A$2:$D$401,4,FALSE)</f>
        <v>164351</v>
      </c>
      <c r="F389" s="10">
        <f>VLOOKUP($A389,'2023_24 vs 2024_25 Detail'!$A$9:$DP$409,43,FALSE)</f>
        <v>4766602.0863375533</v>
      </c>
      <c r="G389" s="10">
        <f t="shared" si="10"/>
        <v>4930953.0863375533</v>
      </c>
      <c r="H389" s="10">
        <f>VLOOKUP($A389,'2023_24 vs 2024_25 Detail'!$A$9:$DP$409,82,FALSE)</f>
        <v>5121628.1543682432</v>
      </c>
      <c r="I389" s="10">
        <f>VLOOKUP(A389,'2023_24 vs 2024_25 Detail'!A390:DO794,84,FALSE)+VLOOKUP(A389,'2023_24 vs 2024_25 Detail'!A390:DO794,85,FALSE)+VLOOKUP(A389,'2023_24 vs 2024_25 Detail'!A390:DO794,86,FALSE)+VLOOKUP(A389,'2023_24 vs 2024_25 Detail'!A390:DO794,87,FALSE)+VLOOKUP(A389,'2023_24 vs 2024_25 Detail'!A390:DO794,88,FALSE)+VLOOKUP(A389,'2023_24 vs 2024_25 Detail'!A390:DO794,89,FALSE)+VLOOKUP(A389,'2023_24 vs 2024_25 Detail'!A390:DO794,90,FALSE)+VLOOKUP(A389,'2023_24 vs 2024_25 Detail'!A390:DO794,91,FALSE)+VLOOKUP(A389,'2023_24 vs 2024_25 Detail'!A390:DO794,92,FALSE)+VLOOKUP(A389,'2023_24 vs 2024_25 Detail'!A390:DO794,93,FALSE)+VLOOKUP(A389,'2023_24 vs 2024_25 Detail'!A390:DO794,94,FALSE)+VLOOKUP(A389,'2023_24 vs 2024_25 Detail'!A390:DO794,95,FALSE)+VLOOKUP(A389,'2023_24 vs 2024_25 Detail'!A390:DO794,96,FALSE)+VLOOKUP(A389,'2023_24 vs 2024_25 Detail'!A390:DO794,97,FALSE)+VLOOKUP(A389,'2023_24 vs 2024_25 Detail'!A390:DO794,98,FALSE)+VLOOKUP(A389,'2023_24 vs 2024_25 Detail'!A390:DO794,99,FALSE)+VLOOKUP(A389,'2023_24 vs 2024_25 Detail'!A390:DO794,100,FALSE)+VLOOKUP(A389,'2023_24 vs 2024_25 Detail'!A390:DO794,101,FALSE)+VLOOKUP(A389,'2023_24 vs 2024_25 Detail'!A390:DO794,102,FALSE)+VLOOKUP(A389,'2023_24 vs 2024_25 Detail'!A390:DO794,103,FALSE)+VLOOKUP(A389,'2023_24 vs 2024_25 Detail'!A390:DO794,104,FALSE)+VLOOKUP(A389,'2023_24 vs 2024_25 Detail'!A390:DO794,105,FALSE)+VLOOKUP(A389,'2023_24 vs 2024_25 Detail'!A390:DO794,106,FALSE)+VLOOKUP(A389,'2023_24 vs 2024_25 Detail'!A390:DO794,107,FALSE)+VLOOKUP(A389,'2023_24 vs 2024_25 Detail'!A390:DO794,108,FALSE)+VLOOKUP(A389,'2023_24 vs 2024_25 Detail'!A390:DO794,109,FALSE)+VLOOKUP(A389,'2023_24 vs 2024_25 Detail'!A390:DO794,110,FALSE)+VLOOKUP(A389,'2023_24 vs 2024_25 Detail'!A390:DO794,111,FALSE)+VLOOKUP(A389,'2023_24 vs 2024_25 Detail'!A390:DO794,112,FALSE)+VLOOKUP(A389,'2023_24 vs 2024_25 Detail'!A390:DO794,113,FALSE)+VLOOKUP(A389,'2023_24 vs 2024_25 Detail'!A390:DO794,114,FALSE)+VLOOKUP(A389,'2023_24 vs 2024_25 Detail'!A390:DO794,115,FALSE)+VLOOKUP(A389,'2023_24 vs 2024_25 Detail'!A390:DO794,116,FALSE)+VLOOKUP(A389,'2023_24 vs 2024_25 Detail'!A390:DO794,117,FALSE)</f>
        <v>234585.6943119237</v>
      </c>
      <c r="J389" s="10">
        <f>VLOOKUP($A389,'2023_24 vs 2024_25 Detail'!$A$9:$DP$409,118,FALSE)</f>
        <v>0</v>
      </c>
      <c r="K389" s="10">
        <f>VLOOKUP($A389,'2023_24 vs 2024_25 Detail'!$A$9:$DP$409,119,FALSE)</f>
        <v>120440.37371876436</v>
      </c>
      <c r="L389" s="11">
        <f t="shared" si="11"/>
        <v>190675.06803068984</v>
      </c>
    </row>
    <row r="390" spans="1:12" x14ac:dyDescent="0.35">
      <c r="A390" s="2" t="s">
        <v>1123</v>
      </c>
      <c r="B390" s="2" t="s">
        <v>1124</v>
      </c>
      <c r="C390" s="2" t="s">
        <v>1125</v>
      </c>
      <c r="D390" s="10">
        <f>VLOOKUP(A390,'2023_24 vs 2024_25 Detail'!$A$9:$DP$409,5,FALSE)</f>
        <v>816</v>
      </c>
      <c r="E390" s="10">
        <f>VLOOKUP(A390,MSAG!$A$2:$D$401,4,FALSE)</f>
        <v>170528</v>
      </c>
      <c r="F390" s="10">
        <f>VLOOKUP($A390,'2023_24 vs 2024_25 Detail'!$A$9:$DP$409,43,FALSE)</f>
        <v>4841688.9647041773</v>
      </c>
      <c r="G390" s="10">
        <f t="shared" si="10"/>
        <v>5012216.9647041773</v>
      </c>
      <c r="H390" s="10">
        <f>VLOOKUP($A390,'2023_24 vs 2024_25 Detail'!$A$9:$DP$409,82,FALSE)</f>
        <v>5174466.2238480598</v>
      </c>
      <c r="I390" s="10">
        <f>VLOOKUP(A390,'2023_24 vs 2024_25 Detail'!A391:DO795,84,FALSE)+VLOOKUP(A390,'2023_24 vs 2024_25 Detail'!A391:DO795,85,FALSE)+VLOOKUP(A390,'2023_24 vs 2024_25 Detail'!A391:DO795,86,FALSE)+VLOOKUP(A390,'2023_24 vs 2024_25 Detail'!A391:DO795,87,FALSE)+VLOOKUP(A390,'2023_24 vs 2024_25 Detail'!A391:DO795,88,FALSE)+VLOOKUP(A390,'2023_24 vs 2024_25 Detail'!A391:DO795,89,FALSE)+VLOOKUP(A390,'2023_24 vs 2024_25 Detail'!A391:DO795,90,FALSE)+VLOOKUP(A390,'2023_24 vs 2024_25 Detail'!A391:DO795,91,FALSE)+VLOOKUP(A390,'2023_24 vs 2024_25 Detail'!A391:DO795,92,FALSE)+VLOOKUP(A390,'2023_24 vs 2024_25 Detail'!A391:DO795,93,FALSE)+VLOOKUP(A390,'2023_24 vs 2024_25 Detail'!A391:DO795,94,FALSE)+VLOOKUP(A390,'2023_24 vs 2024_25 Detail'!A391:DO795,95,FALSE)+VLOOKUP(A390,'2023_24 vs 2024_25 Detail'!A391:DO795,96,FALSE)+VLOOKUP(A390,'2023_24 vs 2024_25 Detail'!A391:DO795,97,FALSE)+VLOOKUP(A390,'2023_24 vs 2024_25 Detail'!A391:DO795,98,FALSE)+VLOOKUP(A390,'2023_24 vs 2024_25 Detail'!A391:DO795,99,FALSE)+VLOOKUP(A390,'2023_24 vs 2024_25 Detail'!A391:DO795,100,FALSE)+VLOOKUP(A390,'2023_24 vs 2024_25 Detail'!A391:DO795,101,FALSE)+VLOOKUP(A390,'2023_24 vs 2024_25 Detail'!A391:DO795,102,FALSE)+VLOOKUP(A390,'2023_24 vs 2024_25 Detail'!A391:DO795,103,FALSE)+VLOOKUP(A390,'2023_24 vs 2024_25 Detail'!A391:DO795,104,FALSE)+VLOOKUP(A390,'2023_24 vs 2024_25 Detail'!A391:DO795,105,FALSE)+VLOOKUP(A390,'2023_24 vs 2024_25 Detail'!A391:DO795,106,FALSE)+VLOOKUP(A390,'2023_24 vs 2024_25 Detail'!A391:DO795,107,FALSE)+VLOOKUP(A390,'2023_24 vs 2024_25 Detail'!A391:DO795,108,FALSE)+VLOOKUP(A390,'2023_24 vs 2024_25 Detail'!A391:DO795,109,FALSE)+VLOOKUP(A390,'2023_24 vs 2024_25 Detail'!A391:DO795,110,FALSE)+VLOOKUP(A390,'2023_24 vs 2024_25 Detail'!A391:DO795,111,FALSE)+VLOOKUP(A390,'2023_24 vs 2024_25 Detail'!A391:DO795,112,FALSE)+VLOOKUP(A390,'2023_24 vs 2024_25 Detail'!A391:DO795,113,FALSE)+VLOOKUP(A390,'2023_24 vs 2024_25 Detail'!A391:DO795,114,FALSE)+VLOOKUP(A390,'2023_24 vs 2024_25 Detail'!A391:DO795,115,FALSE)+VLOOKUP(A390,'2023_24 vs 2024_25 Detail'!A391:DO795,116,FALSE)+VLOOKUP(A390,'2023_24 vs 2024_25 Detail'!A391:DO795,117,FALSE)</f>
        <v>294581.87128773931</v>
      </c>
      <c r="J390" s="10">
        <f>VLOOKUP($A390,'2023_24 vs 2024_25 Detail'!$A$9:$DP$409,118,FALSE)</f>
        <v>0</v>
      </c>
      <c r="K390" s="10">
        <f>VLOOKUP($A390,'2023_24 vs 2024_25 Detail'!$A$9:$DP$409,119,FALSE)</f>
        <v>38195.387856142937</v>
      </c>
      <c r="L390" s="11">
        <f t="shared" si="11"/>
        <v>162249.25914388243</v>
      </c>
    </row>
    <row r="391" spans="1:12" x14ac:dyDescent="0.35">
      <c r="A391" s="2" t="s">
        <v>1126</v>
      </c>
      <c r="B391" s="2" t="s">
        <v>1127</v>
      </c>
      <c r="C391" s="2" t="s">
        <v>1128</v>
      </c>
      <c r="D391" s="10">
        <f>VLOOKUP(A391,'2023_24 vs 2024_25 Detail'!$A$9:$DP$409,5,FALSE)</f>
        <v>625</v>
      </c>
      <c r="E391" s="10">
        <f>VLOOKUP(A391,MSAG!$A$2:$D$401,4,FALSE)</f>
        <v>136616</v>
      </c>
      <c r="F391" s="10">
        <f>VLOOKUP($A391,'2023_24 vs 2024_25 Detail'!$A$9:$DP$409,43,FALSE)</f>
        <v>3724831.8329696907</v>
      </c>
      <c r="G391" s="10">
        <f t="shared" si="10"/>
        <v>3861447.8329696907</v>
      </c>
      <c r="H391" s="10">
        <f>VLOOKUP($A391,'2023_24 vs 2024_25 Detail'!$A$9:$DP$409,82,FALSE)</f>
        <v>3996707.3588148071</v>
      </c>
      <c r="I391" s="10">
        <f>VLOOKUP(A391,'2023_24 vs 2024_25 Detail'!A392:DO796,84,FALSE)+VLOOKUP(A391,'2023_24 vs 2024_25 Detail'!A392:DO796,85,FALSE)+VLOOKUP(A391,'2023_24 vs 2024_25 Detail'!A392:DO796,86,FALSE)+VLOOKUP(A391,'2023_24 vs 2024_25 Detail'!A392:DO796,87,FALSE)+VLOOKUP(A391,'2023_24 vs 2024_25 Detail'!A392:DO796,88,FALSE)+VLOOKUP(A391,'2023_24 vs 2024_25 Detail'!A392:DO796,89,FALSE)+VLOOKUP(A391,'2023_24 vs 2024_25 Detail'!A392:DO796,90,FALSE)+VLOOKUP(A391,'2023_24 vs 2024_25 Detail'!A392:DO796,91,FALSE)+VLOOKUP(A391,'2023_24 vs 2024_25 Detail'!A392:DO796,92,FALSE)+VLOOKUP(A391,'2023_24 vs 2024_25 Detail'!A392:DO796,93,FALSE)+VLOOKUP(A391,'2023_24 vs 2024_25 Detail'!A392:DO796,94,FALSE)+VLOOKUP(A391,'2023_24 vs 2024_25 Detail'!A392:DO796,95,FALSE)+VLOOKUP(A391,'2023_24 vs 2024_25 Detail'!A392:DO796,96,FALSE)+VLOOKUP(A391,'2023_24 vs 2024_25 Detail'!A392:DO796,97,FALSE)+VLOOKUP(A391,'2023_24 vs 2024_25 Detail'!A392:DO796,98,FALSE)+VLOOKUP(A391,'2023_24 vs 2024_25 Detail'!A392:DO796,99,FALSE)+VLOOKUP(A391,'2023_24 vs 2024_25 Detail'!A392:DO796,100,FALSE)+VLOOKUP(A391,'2023_24 vs 2024_25 Detail'!A392:DO796,101,FALSE)+VLOOKUP(A391,'2023_24 vs 2024_25 Detail'!A392:DO796,102,FALSE)+VLOOKUP(A391,'2023_24 vs 2024_25 Detail'!A392:DO796,103,FALSE)+VLOOKUP(A391,'2023_24 vs 2024_25 Detail'!A392:DO796,104,FALSE)+VLOOKUP(A391,'2023_24 vs 2024_25 Detail'!A392:DO796,105,FALSE)+VLOOKUP(A391,'2023_24 vs 2024_25 Detail'!A392:DO796,106,FALSE)+VLOOKUP(A391,'2023_24 vs 2024_25 Detail'!A392:DO796,107,FALSE)+VLOOKUP(A391,'2023_24 vs 2024_25 Detail'!A392:DO796,108,FALSE)+VLOOKUP(A391,'2023_24 vs 2024_25 Detail'!A392:DO796,109,FALSE)+VLOOKUP(A391,'2023_24 vs 2024_25 Detail'!A392:DO796,110,FALSE)+VLOOKUP(A391,'2023_24 vs 2024_25 Detail'!A392:DO796,111,FALSE)+VLOOKUP(A391,'2023_24 vs 2024_25 Detail'!A392:DO796,112,FALSE)+VLOOKUP(A391,'2023_24 vs 2024_25 Detail'!A392:DO796,113,FALSE)+VLOOKUP(A391,'2023_24 vs 2024_25 Detail'!A392:DO796,114,FALSE)+VLOOKUP(A391,'2023_24 vs 2024_25 Detail'!A392:DO796,115,FALSE)+VLOOKUP(A391,'2023_24 vs 2024_25 Detail'!A392:DO796,116,FALSE)+VLOOKUP(A391,'2023_24 vs 2024_25 Detail'!A392:DO796,117,FALSE)</f>
        <v>231776.80776993706</v>
      </c>
      <c r="J391" s="10">
        <f>VLOOKUP($A391,'2023_24 vs 2024_25 Detail'!$A$9:$DP$409,118,FALSE)</f>
        <v>0</v>
      </c>
      <c r="K391" s="10">
        <f>VLOOKUP($A391,'2023_24 vs 2024_25 Detail'!$A$9:$DP$409,119,FALSE)</f>
        <v>40098.718075179437</v>
      </c>
      <c r="L391" s="11">
        <f t="shared" si="11"/>
        <v>135259.52584511647</v>
      </c>
    </row>
    <row r="392" spans="1:12" x14ac:dyDescent="0.35">
      <c r="A392" s="2" t="s">
        <v>1129</v>
      </c>
      <c r="B392" s="2" t="s">
        <v>1445</v>
      </c>
      <c r="C392" s="2" t="s">
        <v>1131</v>
      </c>
      <c r="D392" s="10">
        <f>VLOOKUP(A392,'2023_24 vs 2024_25 Detail'!$A$9:$DP$409,5,FALSE)</f>
        <v>1459</v>
      </c>
      <c r="E392" s="10">
        <f>VLOOKUP(A392,MSAG!$A$2:$D$401,4,FALSE)</f>
        <v>310138</v>
      </c>
      <c r="F392" s="10">
        <f>VLOOKUP($A392,'2023_24 vs 2024_25 Detail'!$A$9:$DP$409,43,FALSE)</f>
        <v>8703073.6116088796</v>
      </c>
      <c r="G392" s="10">
        <f t="shared" si="10"/>
        <v>9013211.6116088796</v>
      </c>
      <c r="H392" s="10">
        <f>VLOOKUP($A392,'2023_24 vs 2024_25 Detail'!$A$9:$DP$409,82,FALSE)</f>
        <v>9334148.2394122854</v>
      </c>
      <c r="I392" s="10">
        <f>VLOOKUP(A392,'2023_24 vs 2024_25 Detail'!A393:DO797,84,FALSE)+VLOOKUP(A392,'2023_24 vs 2024_25 Detail'!A393:DO797,85,FALSE)+VLOOKUP(A392,'2023_24 vs 2024_25 Detail'!A393:DO797,86,FALSE)+VLOOKUP(A392,'2023_24 vs 2024_25 Detail'!A393:DO797,87,FALSE)+VLOOKUP(A392,'2023_24 vs 2024_25 Detail'!A393:DO797,88,FALSE)+VLOOKUP(A392,'2023_24 vs 2024_25 Detail'!A393:DO797,89,FALSE)+VLOOKUP(A392,'2023_24 vs 2024_25 Detail'!A393:DO797,90,FALSE)+VLOOKUP(A392,'2023_24 vs 2024_25 Detail'!A393:DO797,91,FALSE)+VLOOKUP(A392,'2023_24 vs 2024_25 Detail'!A393:DO797,92,FALSE)+VLOOKUP(A392,'2023_24 vs 2024_25 Detail'!A393:DO797,93,FALSE)+VLOOKUP(A392,'2023_24 vs 2024_25 Detail'!A393:DO797,94,FALSE)+VLOOKUP(A392,'2023_24 vs 2024_25 Detail'!A393:DO797,95,FALSE)+VLOOKUP(A392,'2023_24 vs 2024_25 Detail'!A393:DO797,96,FALSE)+VLOOKUP(A392,'2023_24 vs 2024_25 Detail'!A393:DO797,97,FALSE)+VLOOKUP(A392,'2023_24 vs 2024_25 Detail'!A393:DO797,98,FALSE)+VLOOKUP(A392,'2023_24 vs 2024_25 Detail'!A393:DO797,99,FALSE)+VLOOKUP(A392,'2023_24 vs 2024_25 Detail'!A393:DO797,100,FALSE)+VLOOKUP(A392,'2023_24 vs 2024_25 Detail'!A393:DO797,101,FALSE)+VLOOKUP(A392,'2023_24 vs 2024_25 Detail'!A393:DO797,102,FALSE)+VLOOKUP(A392,'2023_24 vs 2024_25 Detail'!A393:DO797,103,FALSE)+VLOOKUP(A392,'2023_24 vs 2024_25 Detail'!A393:DO797,104,FALSE)+VLOOKUP(A392,'2023_24 vs 2024_25 Detail'!A393:DO797,105,FALSE)+VLOOKUP(A392,'2023_24 vs 2024_25 Detail'!A393:DO797,106,FALSE)+VLOOKUP(A392,'2023_24 vs 2024_25 Detail'!A393:DO797,107,FALSE)+VLOOKUP(A392,'2023_24 vs 2024_25 Detail'!A393:DO797,108,FALSE)+VLOOKUP(A392,'2023_24 vs 2024_25 Detail'!A393:DO797,109,FALSE)+VLOOKUP(A392,'2023_24 vs 2024_25 Detail'!A393:DO797,110,FALSE)+VLOOKUP(A392,'2023_24 vs 2024_25 Detail'!A393:DO797,111,FALSE)+VLOOKUP(A392,'2023_24 vs 2024_25 Detail'!A393:DO797,112,FALSE)+VLOOKUP(A392,'2023_24 vs 2024_25 Detail'!A393:DO797,113,FALSE)+VLOOKUP(A392,'2023_24 vs 2024_25 Detail'!A393:DO797,114,FALSE)+VLOOKUP(A392,'2023_24 vs 2024_25 Detail'!A393:DO797,115,FALSE)+VLOOKUP(A392,'2023_24 vs 2024_25 Detail'!A393:DO797,116,FALSE)+VLOOKUP(A392,'2023_24 vs 2024_25 Detail'!A393:DO797,117,FALSE)</f>
        <v>532054.42215887702</v>
      </c>
      <c r="J392" s="10">
        <f>VLOOKUP($A392,'2023_24 vs 2024_25 Detail'!$A$9:$DP$409,118,FALSE)</f>
        <v>0</v>
      </c>
      <c r="K392" s="10">
        <f>VLOOKUP($A392,'2023_24 vs 2024_25 Detail'!$A$9:$DP$409,119,FALSE)</f>
        <v>99020.205644529051</v>
      </c>
      <c r="L392" s="11">
        <f t="shared" si="11"/>
        <v>320936.62780340575</v>
      </c>
    </row>
    <row r="393" spans="1:12" x14ac:dyDescent="0.35">
      <c r="A393" s="2" t="s">
        <v>1132</v>
      </c>
      <c r="B393" s="2" t="s">
        <v>1133</v>
      </c>
      <c r="C393" s="2" t="s">
        <v>1134</v>
      </c>
      <c r="D393" s="10">
        <f>VLOOKUP(A393,'2023_24 vs 2024_25 Detail'!$A$9:$DP$409,5,FALSE)</f>
        <v>461</v>
      </c>
      <c r="E393" s="10">
        <f>VLOOKUP(A393,MSAG!$A$2:$D$401,4,FALSE)</f>
        <v>104460</v>
      </c>
      <c r="F393" s="10">
        <f>VLOOKUP($A393,'2023_24 vs 2024_25 Detail'!$A$9:$DP$409,43,FALSE)</f>
        <v>2849284.8383952333</v>
      </c>
      <c r="G393" s="10">
        <f t="shared" ref="G393:G412" si="12">F393+E393</f>
        <v>2953744.8383952333</v>
      </c>
      <c r="H393" s="10">
        <f>VLOOKUP($A393,'2023_24 vs 2024_25 Detail'!$A$9:$DP$409,82,FALSE)</f>
        <v>3067431.9307649713</v>
      </c>
      <c r="I393" s="10">
        <f>VLOOKUP(A393,'2023_24 vs 2024_25 Detail'!A394:DO798,84,FALSE)+VLOOKUP(A393,'2023_24 vs 2024_25 Detail'!A394:DO798,85,FALSE)+VLOOKUP(A393,'2023_24 vs 2024_25 Detail'!A394:DO798,86,FALSE)+VLOOKUP(A393,'2023_24 vs 2024_25 Detail'!A394:DO798,87,FALSE)+VLOOKUP(A393,'2023_24 vs 2024_25 Detail'!A394:DO798,88,FALSE)+VLOOKUP(A393,'2023_24 vs 2024_25 Detail'!A394:DO798,89,FALSE)+VLOOKUP(A393,'2023_24 vs 2024_25 Detail'!A394:DO798,90,FALSE)+VLOOKUP(A393,'2023_24 vs 2024_25 Detail'!A394:DO798,91,FALSE)+VLOOKUP(A393,'2023_24 vs 2024_25 Detail'!A394:DO798,92,FALSE)+VLOOKUP(A393,'2023_24 vs 2024_25 Detail'!A394:DO798,93,FALSE)+VLOOKUP(A393,'2023_24 vs 2024_25 Detail'!A394:DO798,94,FALSE)+VLOOKUP(A393,'2023_24 vs 2024_25 Detail'!A394:DO798,95,FALSE)+VLOOKUP(A393,'2023_24 vs 2024_25 Detail'!A394:DO798,96,FALSE)+VLOOKUP(A393,'2023_24 vs 2024_25 Detail'!A394:DO798,97,FALSE)+VLOOKUP(A393,'2023_24 vs 2024_25 Detail'!A394:DO798,98,FALSE)+VLOOKUP(A393,'2023_24 vs 2024_25 Detail'!A394:DO798,99,FALSE)+VLOOKUP(A393,'2023_24 vs 2024_25 Detail'!A394:DO798,100,FALSE)+VLOOKUP(A393,'2023_24 vs 2024_25 Detail'!A394:DO798,101,FALSE)+VLOOKUP(A393,'2023_24 vs 2024_25 Detail'!A394:DO798,102,FALSE)+VLOOKUP(A393,'2023_24 vs 2024_25 Detail'!A394:DO798,103,FALSE)+VLOOKUP(A393,'2023_24 vs 2024_25 Detail'!A394:DO798,104,FALSE)+VLOOKUP(A393,'2023_24 vs 2024_25 Detail'!A394:DO798,105,FALSE)+VLOOKUP(A393,'2023_24 vs 2024_25 Detail'!A394:DO798,106,FALSE)+VLOOKUP(A393,'2023_24 vs 2024_25 Detail'!A394:DO798,107,FALSE)+VLOOKUP(A393,'2023_24 vs 2024_25 Detail'!A394:DO798,108,FALSE)+VLOOKUP(A393,'2023_24 vs 2024_25 Detail'!A394:DO798,109,FALSE)+VLOOKUP(A393,'2023_24 vs 2024_25 Detail'!A394:DO798,110,FALSE)+VLOOKUP(A393,'2023_24 vs 2024_25 Detail'!A394:DO798,111,FALSE)+VLOOKUP(A393,'2023_24 vs 2024_25 Detail'!A394:DO798,112,FALSE)+VLOOKUP(A393,'2023_24 vs 2024_25 Detail'!A394:DO798,113,FALSE)+VLOOKUP(A393,'2023_24 vs 2024_25 Detail'!A394:DO798,114,FALSE)+VLOOKUP(A393,'2023_24 vs 2024_25 Detail'!A394:DO798,115,FALSE)+VLOOKUP(A393,'2023_24 vs 2024_25 Detail'!A394:DO798,116,FALSE)+VLOOKUP(A393,'2023_24 vs 2024_25 Detail'!A394:DO798,117,FALSE)</f>
        <v>176807.98964250268</v>
      </c>
      <c r="J393" s="10">
        <f>VLOOKUP($A393,'2023_24 vs 2024_25 Detail'!$A$9:$DP$409,118,FALSE)</f>
        <v>0</v>
      </c>
      <c r="K393" s="10">
        <f>VLOOKUP($A393,'2023_24 vs 2024_25 Detail'!$A$9:$DP$409,119,FALSE)</f>
        <v>41339.10272723563</v>
      </c>
      <c r="L393" s="11">
        <f t="shared" ref="L393:L407" si="13">H393-G393</f>
        <v>113687.09236973803</v>
      </c>
    </row>
    <row r="394" spans="1:12" x14ac:dyDescent="0.35">
      <c r="A394" s="2" t="s">
        <v>1135</v>
      </c>
      <c r="B394" s="2" t="s">
        <v>1136</v>
      </c>
      <c r="C394" s="2" t="s">
        <v>1137</v>
      </c>
      <c r="D394" s="10">
        <f>VLOOKUP(A394,'2023_24 vs 2024_25 Detail'!$A$9:$DP$409,5,FALSE)</f>
        <v>664</v>
      </c>
      <c r="E394" s="10">
        <f>VLOOKUP(A394,MSAG!$A$2:$D$401,4,FALSE)</f>
        <v>149944</v>
      </c>
      <c r="F394" s="10">
        <f>VLOOKUP($A394,'2023_24 vs 2024_25 Detail'!$A$9:$DP$409,43,FALSE)</f>
        <v>4230579.5297933528</v>
      </c>
      <c r="G394" s="10">
        <f t="shared" si="12"/>
        <v>4380523.5297933528</v>
      </c>
      <c r="H394" s="10">
        <f>VLOOKUP($A394,'2023_24 vs 2024_25 Detail'!$A$9:$DP$409,82,FALSE)</f>
        <v>4495465.2515325351</v>
      </c>
      <c r="I394" s="10">
        <f>VLOOKUP(A394,'2023_24 vs 2024_25 Detail'!A395:DO799,84,FALSE)+VLOOKUP(A394,'2023_24 vs 2024_25 Detail'!A395:DO799,85,FALSE)+VLOOKUP(A394,'2023_24 vs 2024_25 Detail'!A395:DO799,86,FALSE)+VLOOKUP(A394,'2023_24 vs 2024_25 Detail'!A395:DO799,87,FALSE)+VLOOKUP(A394,'2023_24 vs 2024_25 Detail'!A395:DO799,88,FALSE)+VLOOKUP(A394,'2023_24 vs 2024_25 Detail'!A395:DO799,89,FALSE)+VLOOKUP(A394,'2023_24 vs 2024_25 Detail'!A395:DO799,90,FALSE)+VLOOKUP(A394,'2023_24 vs 2024_25 Detail'!A395:DO799,91,FALSE)+VLOOKUP(A394,'2023_24 vs 2024_25 Detail'!A395:DO799,92,FALSE)+VLOOKUP(A394,'2023_24 vs 2024_25 Detail'!A395:DO799,93,FALSE)+VLOOKUP(A394,'2023_24 vs 2024_25 Detail'!A395:DO799,94,FALSE)+VLOOKUP(A394,'2023_24 vs 2024_25 Detail'!A395:DO799,95,FALSE)+VLOOKUP(A394,'2023_24 vs 2024_25 Detail'!A395:DO799,96,FALSE)+VLOOKUP(A394,'2023_24 vs 2024_25 Detail'!A395:DO799,97,FALSE)+VLOOKUP(A394,'2023_24 vs 2024_25 Detail'!A395:DO799,98,FALSE)+VLOOKUP(A394,'2023_24 vs 2024_25 Detail'!A395:DO799,99,FALSE)+VLOOKUP(A394,'2023_24 vs 2024_25 Detail'!A395:DO799,100,FALSE)+VLOOKUP(A394,'2023_24 vs 2024_25 Detail'!A395:DO799,101,FALSE)+VLOOKUP(A394,'2023_24 vs 2024_25 Detail'!A395:DO799,102,FALSE)+VLOOKUP(A394,'2023_24 vs 2024_25 Detail'!A395:DO799,103,FALSE)+VLOOKUP(A394,'2023_24 vs 2024_25 Detail'!A395:DO799,104,FALSE)+VLOOKUP(A394,'2023_24 vs 2024_25 Detail'!A395:DO799,105,FALSE)+VLOOKUP(A394,'2023_24 vs 2024_25 Detail'!A395:DO799,106,FALSE)+VLOOKUP(A394,'2023_24 vs 2024_25 Detail'!A395:DO799,107,FALSE)+VLOOKUP(A394,'2023_24 vs 2024_25 Detail'!A395:DO799,108,FALSE)+VLOOKUP(A394,'2023_24 vs 2024_25 Detail'!A395:DO799,109,FALSE)+VLOOKUP(A394,'2023_24 vs 2024_25 Detail'!A395:DO799,110,FALSE)+VLOOKUP(A394,'2023_24 vs 2024_25 Detail'!A395:DO799,111,FALSE)+VLOOKUP(A394,'2023_24 vs 2024_25 Detail'!A395:DO799,112,FALSE)+VLOOKUP(A394,'2023_24 vs 2024_25 Detail'!A395:DO799,113,FALSE)+VLOOKUP(A394,'2023_24 vs 2024_25 Detail'!A395:DO799,114,FALSE)+VLOOKUP(A394,'2023_24 vs 2024_25 Detail'!A395:DO799,115,FALSE)+VLOOKUP(A394,'2023_24 vs 2024_25 Detail'!A395:DO799,116,FALSE)+VLOOKUP(A394,'2023_24 vs 2024_25 Detail'!A395:DO799,117,FALSE)</f>
        <v>254547.97166196938</v>
      </c>
      <c r="J394" s="10">
        <f>VLOOKUP($A394,'2023_24 vs 2024_25 Detail'!$A$9:$DP$409,118,FALSE)</f>
        <v>0</v>
      </c>
      <c r="K394" s="10">
        <f>VLOOKUP($A394,'2023_24 vs 2024_25 Detail'!$A$9:$DP$409,119,FALSE)</f>
        <v>10337.750077213148</v>
      </c>
      <c r="L394" s="11">
        <f t="shared" si="13"/>
        <v>114941.72173918225</v>
      </c>
    </row>
    <row r="395" spans="1:12" x14ac:dyDescent="0.35">
      <c r="A395" s="2" t="s">
        <v>1138</v>
      </c>
      <c r="B395" s="2" t="s">
        <v>1139</v>
      </c>
      <c r="C395" s="2" t="s">
        <v>1140</v>
      </c>
      <c r="D395" s="10">
        <f>VLOOKUP(A395,'2023_24 vs 2024_25 Detail'!$A$9:$DP$409,5,FALSE)</f>
        <v>1077</v>
      </c>
      <c r="E395" s="10">
        <f>VLOOKUP(A395,MSAG!$A$2:$D$401,4,FALSE)</f>
        <v>218574</v>
      </c>
      <c r="F395" s="10">
        <f>VLOOKUP($A395,'2023_24 vs 2024_25 Detail'!$A$9:$DP$409,43,FALSE)</f>
        <v>6332129.2786469469</v>
      </c>
      <c r="G395" s="10">
        <f t="shared" si="12"/>
        <v>6550703.2786469469</v>
      </c>
      <c r="H395" s="10">
        <f>VLOOKUP($A395,'2023_24 vs 2024_25 Detail'!$A$9:$DP$409,82,FALSE)</f>
        <v>6718308.1130891107</v>
      </c>
      <c r="I395" s="10">
        <f>VLOOKUP(A395,'2023_24 vs 2024_25 Detail'!A396:DO800,84,FALSE)+VLOOKUP(A395,'2023_24 vs 2024_25 Detail'!A396:DO800,85,FALSE)+VLOOKUP(A395,'2023_24 vs 2024_25 Detail'!A396:DO800,86,FALSE)+VLOOKUP(A395,'2023_24 vs 2024_25 Detail'!A396:DO800,87,FALSE)+VLOOKUP(A395,'2023_24 vs 2024_25 Detail'!A396:DO800,88,FALSE)+VLOOKUP(A395,'2023_24 vs 2024_25 Detail'!A396:DO800,89,FALSE)+VLOOKUP(A395,'2023_24 vs 2024_25 Detail'!A396:DO800,90,FALSE)+VLOOKUP(A395,'2023_24 vs 2024_25 Detail'!A396:DO800,91,FALSE)+VLOOKUP(A395,'2023_24 vs 2024_25 Detail'!A396:DO800,92,FALSE)+VLOOKUP(A395,'2023_24 vs 2024_25 Detail'!A396:DO800,93,FALSE)+VLOOKUP(A395,'2023_24 vs 2024_25 Detail'!A396:DO800,94,FALSE)+VLOOKUP(A395,'2023_24 vs 2024_25 Detail'!A396:DO800,95,FALSE)+VLOOKUP(A395,'2023_24 vs 2024_25 Detail'!A396:DO800,96,FALSE)+VLOOKUP(A395,'2023_24 vs 2024_25 Detail'!A396:DO800,97,FALSE)+VLOOKUP(A395,'2023_24 vs 2024_25 Detail'!A396:DO800,98,FALSE)+VLOOKUP(A395,'2023_24 vs 2024_25 Detail'!A396:DO800,99,FALSE)+VLOOKUP(A395,'2023_24 vs 2024_25 Detail'!A396:DO800,100,FALSE)+VLOOKUP(A395,'2023_24 vs 2024_25 Detail'!A396:DO800,101,FALSE)+VLOOKUP(A395,'2023_24 vs 2024_25 Detail'!A396:DO800,102,FALSE)+VLOOKUP(A395,'2023_24 vs 2024_25 Detail'!A396:DO800,103,FALSE)+VLOOKUP(A395,'2023_24 vs 2024_25 Detail'!A396:DO800,104,FALSE)+VLOOKUP(A395,'2023_24 vs 2024_25 Detail'!A396:DO800,105,FALSE)+VLOOKUP(A395,'2023_24 vs 2024_25 Detail'!A396:DO800,106,FALSE)+VLOOKUP(A395,'2023_24 vs 2024_25 Detail'!A396:DO800,107,FALSE)+VLOOKUP(A395,'2023_24 vs 2024_25 Detail'!A396:DO800,108,FALSE)+VLOOKUP(A395,'2023_24 vs 2024_25 Detail'!A396:DO800,109,FALSE)+VLOOKUP(A395,'2023_24 vs 2024_25 Detail'!A396:DO800,110,FALSE)+VLOOKUP(A395,'2023_24 vs 2024_25 Detail'!A396:DO800,111,FALSE)+VLOOKUP(A395,'2023_24 vs 2024_25 Detail'!A396:DO800,112,FALSE)+VLOOKUP(A395,'2023_24 vs 2024_25 Detail'!A396:DO800,113,FALSE)+VLOOKUP(A395,'2023_24 vs 2024_25 Detail'!A396:DO800,114,FALSE)+VLOOKUP(A395,'2023_24 vs 2024_25 Detail'!A396:DO800,115,FALSE)+VLOOKUP(A395,'2023_24 vs 2024_25 Detail'!A396:DO800,116,FALSE)+VLOOKUP(A395,'2023_24 vs 2024_25 Detail'!A396:DO800,117,FALSE)</f>
        <v>386178.83444216382</v>
      </c>
      <c r="J395" s="10">
        <f>VLOOKUP($A395,'2023_24 vs 2024_25 Detail'!$A$9:$DP$409,118,FALSE)</f>
        <v>0</v>
      </c>
      <c r="K395" s="10">
        <f>VLOOKUP($A395,'2023_24 vs 2024_25 Detail'!$A$9:$DP$409,119,FALSE)</f>
        <v>0</v>
      </c>
      <c r="L395" s="11">
        <f t="shared" si="13"/>
        <v>167604.83444216382</v>
      </c>
    </row>
    <row r="396" spans="1:12" x14ac:dyDescent="0.35">
      <c r="A396" s="2" t="s">
        <v>1141</v>
      </c>
      <c r="B396" s="2" t="s">
        <v>1142</v>
      </c>
      <c r="C396" s="2" t="s">
        <v>1446</v>
      </c>
      <c r="D396" s="10">
        <f>VLOOKUP(A396,'2023_24 vs 2024_25 Detail'!$A$9:$DP$409,5,FALSE)</f>
        <v>671</v>
      </c>
      <c r="E396" s="10">
        <f>VLOOKUP(A396,MSAG!$A$2:$D$401,4,FALSE)</f>
        <v>144154</v>
      </c>
      <c r="F396" s="10">
        <f>VLOOKUP($A396,'2023_24 vs 2024_25 Detail'!$A$9:$DP$409,43,FALSE)</f>
        <v>4189351.1920891171</v>
      </c>
      <c r="G396" s="10">
        <f t="shared" si="12"/>
        <v>4333505.1920891171</v>
      </c>
      <c r="H396" s="10">
        <f>VLOOKUP($A396,'2023_24 vs 2024_25 Detail'!$A$9:$DP$409,82,FALSE)</f>
        <v>4483706.9301221119</v>
      </c>
      <c r="I396" s="10">
        <f>VLOOKUP(A396,'2023_24 vs 2024_25 Detail'!A397:DO801,84,FALSE)+VLOOKUP(A396,'2023_24 vs 2024_25 Detail'!A397:DO801,85,FALSE)+VLOOKUP(A396,'2023_24 vs 2024_25 Detail'!A397:DO801,86,FALSE)+VLOOKUP(A396,'2023_24 vs 2024_25 Detail'!A397:DO801,87,FALSE)+VLOOKUP(A396,'2023_24 vs 2024_25 Detail'!A397:DO801,88,FALSE)+VLOOKUP(A396,'2023_24 vs 2024_25 Detail'!A397:DO801,89,FALSE)+VLOOKUP(A396,'2023_24 vs 2024_25 Detail'!A397:DO801,90,FALSE)+VLOOKUP(A396,'2023_24 vs 2024_25 Detail'!A397:DO801,91,FALSE)+VLOOKUP(A396,'2023_24 vs 2024_25 Detail'!A397:DO801,92,FALSE)+VLOOKUP(A396,'2023_24 vs 2024_25 Detail'!A397:DO801,93,FALSE)+VLOOKUP(A396,'2023_24 vs 2024_25 Detail'!A397:DO801,94,FALSE)+VLOOKUP(A396,'2023_24 vs 2024_25 Detail'!A397:DO801,95,FALSE)+VLOOKUP(A396,'2023_24 vs 2024_25 Detail'!A397:DO801,96,FALSE)+VLOOKUP(A396,'2023_24 vs 2024_25 Detail'!A397:DO801,97,FALSE)+VLOOKUP(A396,'2023_24 vs 2024_25 Detail'!A397:DO801,98,FALSE)+VLOOKUP(A396,'2023_24 vs 2024_25 Detail'!A397:DO801,99,FALSE)+VLOOKUP(A396,'2023_24 vs 2024_25 Detail'!A397:DO801,100,FALSE)+VLOOKUP(A396,'2023_24 vs 2024_25 Detail'!A397:DO801,101,FALSE)+VLOOKUP(A396,'2023_24 vs 2024_25 Detail'!A397:DO801,102,FALSE)+VLOOKUP(A396,'2023_24 vs 2024_25 Detail'!A397:DO801,103,FALSE)+VLOOKUP(A396,'2023_24 vs 2024_25 Detail'!A397:DO801,104,FALSE)+VLOOKUP(A396,'2023_24 vs 2024_25 Detail'!A397:DO801,105,FALSE)+VLOOKUP(A396,'2023_24 vs 2024_25 Detail'!A397:DO801,106,FALSE)+VLOOKUP(A396,'2023_24 vs 2024_25 Detail'!A397:DO801,107,FALSE)+VLOOKUP(A396,'2023_24 vs 2024_25 Detail'!A397:DO801,108,FALSE)+VLOOKUP(A396,'2023_24 vs 2024_25 Detail'!A397:DO801,109,FALSE)+VLOOKUP(A396,'2023_24 vs 2024_25 Detail'!A397:DO801,110,FALSE)+VLOOKUP(A396,'2023_24 vs 2024_25 Detail'!A397:DO801,111,FALSE)+VLOOKUP(A396,'2023_24 vs 2024_25 Detail'!A397:DO801,112,FALSE)+VLOOKUP(A396,'2023_24 vs 2024_25 Detail'!A397:DO801,113,FALSE)+VLOOKUP(A396,'2023_24 vs 2024_25 Detail'!A397:DO801,114,FALSE)+VLOOKUP(A396,'2023_24 vs 2024_25 Detail'!A397:DO801,115,FALSE)+VLOOKUP(A396,'2023_24 vs 2024_25 Detail'!A397:DO801,116,FALSE)+VLOOKUP(A396,'2023_24 vs 2024_25 Detail'!A397:DO801,117,FALSE)</f>
        <v>250331.98640631483</v>
      </c>
      <c r="J396" s="10">
        <f>VLOOKUP($A396,'2023_24 vs 2024_25 Detail'!$A$9:$DP$409,118,FALSE)</f>
        <v>0</v>
      </c>
      <c r="K396" s="10">
        <f>VLOOKUP($A396,'2023_24 vs 2024_25 Detail'!$A$9:$DP$409,119,FALSE)</f>
        <v>44023.751626679841</v>
      </c>
      <c r="L396" s="11">
        <f t="shared" si="13"/>
        <v>150201.73803299479</v>
      </c>
    </row>
    <row r="397" spans="1:12" x14ac:dyDescent="0.35">
      <c r="A397" s="2" t="s">
        <v>1144</v>
      </c>
      <c r="B397" s="2" t="s">
        <v>1145</v>
      </c>
      <c r="C397" s="2" t="s">
        <v>1146</v>
      </c>
      <c r="D397" s="10">
        <f>VLOOKUP(A397,'2023_24 vs 2024_25 Detail'!$A$9:$DP$409,5,FALSE)</f>
        <v>1133</v>
      </c>
      <c r="E397" s="10">
        <f>VLOOKUP(A397,MSAG!$A$2:$D$401,4,FALSE)</f>
        <v>257224</v>
      </c>
      <c r="F397" s="10">
        <f>VLOOKUP($A397,'2023_24 vs 2024_25 Detail'!$A$9:$DP$409,43,FALSE)</f>
        <v>7329483.5049222978</v>
      </c>
      <c r="G397" s="10">
        <f t="shared" si="12"/>
        <v>7586707.5049222978</v>
      </c>
      <c r="H397" s="10">
        <f>VLOOKUP($A397,'2023_24 vs 2024_25 Detail'!$A$9:$DP$409,82,FALSE)</f>
        <v>7811123.9269931708</v>
      </c>
      <c r="I397" s="10">
        <f>VLOOKUP(A397,'2023_24 vs 2024_25 Detail'!A398:DO802,84,FALSE)+VLOOKUP(A397,'2023_24 vs 2024_25 Detail'!A398:DO802,85,FALSE)+VLOOKUP(A397,'2023_24 vs 2024_25 Detail'!A398:DO802,86,FALSE)+VLOOKUP(A397,'2023_24 vs 2024_25 Detail'!A398:DO802,87,FALSE)+VLOOKUP(A397,'2023_24 vs 2024_25 Detail'!A398:DO802,88,FALSE)+VLOOKUP(A397,'2023_24 vs 2024_25 Detail'!A398:DO802,89,FALSE)+VLOOKUP(A397,'2023_24 vs 2024_25 Detail'!A398:DO802,90,FALSE)+VLOOKUP(A397,'2023_24 vs 2024_25 Detail'!A398:DO802,91,FALSE)+VLOOKUP(A397,'2023_24 vs 2024_25 Detail'!A398:DO802,92,FALSE)+VLOOKUP(A397,'2023_24 vs 2024_25 Detail'!A398:DO802,93,FALSE)+VLOOKUP(A397,'2023_24 vs 2024_25 Detail'!A398:DO802,94,FALSE)+VLOOKUP(A397,'2023_24 vs 2024_25 Detail'!A398:DO802,95,FALSE)+VLOOKUP(A397,'2023_24 vs 2024_25 Detail'!A398:DO802,96,FALSE)+VLOOKUP(A397,'2023_24 vs 2024_25 Detail'!A398:DO802,97,FALSE)+VLOOKUP(A397,'2023_24 vs 2024_25 Detail'!A398:DO802,98,FALSE)+VLOOKUP(A397,'2023_24 vs 2024_25 Detail'!A398:DO802,99,FALSE)+VLOOKUP(A397,'2023_24 vs 2024_25 Detail'!A398:DO802,100,FALSE)+VLOOKUP(A397,'2023_24 vs 2024_25 Detail'!A398:DO802,101,FALSE)+VLOOKUP(A397,'2023_24 vs 2024_25 Detail'!A398:DO802,102,FALSE)+VLOOKUP(A397,'2023_24 vs 2024_25 Detail'!A398:DO802,103,FALSE)+VLOOKUP(A397,'2023_24 vs 2024_25 Detail'!A398:DO802,104,FALSE)+VLOOKUP(A397,'2023_24 vs 2024_25 Detail'!A398:DO802,105,FALSE)+VLOOKUP(A397,'2023_24 vs 2024_25 Detail'!A398:DO802,106,FALSE)+VLOOKUP(A397,'2023_24 vs 2024_25 Detail'!A398:DO802,107,FALSE)+VLOOKUP(A397,'2023_24 vs 2024_25 Detail'!A398:DO802,108,FALSE)+VLOOKUP(A397,'2023_24 vs 2024_25 Detail'!A398:DO802,109,FALSE)+VLOOKUP(A397,'2023_24 vs 2024_25 Detail'!A398:DO802,110,FALSE)+VLOOKUP(A397,'2023_24 vs 2024_25 Detail'!A398:DO802,111,FALSE)+VLOOKUP(A397,'2023_24 vs 2024_25 Detail'!A398:DO802,112,FALSE)+VLOOKUP(A397,'2023_24 vs 2024_25 Detail'!A398:DO802,113,FALSE)+VLOOKUP(A397,'2023_24 vs 2024_25 Detail'!A398:DO802,114,FALSE)+VLOOKUP(A397,'2023_24 vs 2024_25 Detail'!A398:DO802,115,FALSE)+VLOOKUP(A397,'2023_24 vs 2024_25 Detail'!A398:DO802,116,FALSE)+VLOOKUP(A397,'2023_24 vs 2024_25 Detail'!A398:DO802,117,FALSE)</f>
        <v>437221.3932425903</v>
      </c>
      <c r="J397" s="10">
        <f>VLOOKUP($A397,'2023_24 vs 2024_25 Detail'!$A$9:$DP$409,118,FALSE)</f>
        <v>0</v>
      </c>
      <c r="K397" s="10">
        <f>VLOOKUP($A397,'2023_24 vs 2024_25 Detail'!$A$9:$DP$409,119,FALSE)</f>
        <v>44419.028828282593</v>
      </c>
      <c r="L397" s="11">
        <f t="shared" si="13"/>
        <v>224416.42207087297</v>
      </c>
    </row>
    <row r="398" spans="1:12" x14ac:dyDescent="0.35">
      <c r="A398" s="2" t="s">
        <v>1147</v>
      </c>
      <c r="B398" s="2" t="s">
        <v>1148</v>
      </c>
      <c r="C398" s="2" t="s">
        <v>1447</v>
      </c>
      <c r="D398" s="10">
        <f>VLOOKUP(A398,'2023_24 vs 2024_25 Detail'!$A$9:$DP$409,5,FALSE)</f>
        <v>1503</v>
      </c>
      <c r="E398" s="10">
        <f>VLOOKUP(A398,MSAG!$A$2:$D$401,4,FALSE)</f>
        <v>299926</v>
      </c>
      <c r="F398" s="10">
        <f>VLOOKUP($A398,'2023_24 vs 2024_25 Detail'!$A$9:$DP$409,43,FALSE)</f>
        <v>8679785.8736478332</v>
      </c>
      <c r="G398" s="10">
        <f t="shared" si="12"/>
        <v>8979711.8736478332</v>
      </c>
      <c r="H398" s="10">
        <f>VLOOKUP($A398,'2023_24 vs 2024_25 Detail'!$A$9:$DP$409,82,FALSE)</f>
        <v>9201055.8690089174</v>
      </c>
      <c r="I398" s="10">
        <f>VLOOKUP(A398,'2023_24 vs 2024_25 Detail'!A399:DO803,84,FALSE)+VLOOKUP(A398,'2023_24 vs 2024_25 Detail'!A399:DO803,85,FALSE)+VLOOKUP(A398,'2023_24 vs 2024_25 Detail'!A399:DO803,86,FALSE)+VLOOKUP(A398,'2023_24 vs 2024_25 Detail'!A399:DO803,87,FALSE)+VLOOKUP(A398,'2023_24 vs 2024_25 Detail'!A399:DO803,88,FALSE)+VLOOKUP(A398,'2023_24 vs 2024_25 Detail'!A399:DO803,89,FALSE)+VLOOKUP(A398,'2023_24 vs 2024_25 Detail'!A399:DO803,90,FALSE)+VLOOKUP(A398,'2023_24 vs 2024_25 Detail'!A399:DO803,91,FALSE)+VLOOKUP(A398,'2023_24 vs 2024_25 Detail'!A399:DO803,92,FALSE)+VLOOKUP(A398,'2023_24 vs 2024_25 Detail'!A399:DO803,93,FALSE)+VLOOKUP(A398,'2023_24 vs 2024_25 Detail'!A399:DO803,94,FALSE)+VLOOKUP(A398,'2023_24 vs 2024_25 Detail'!A399:DO803,95,FALSE)+VLOOKUP(A398,'2023_24 vs 2024_25 Detail'!A399:DO803,96,FALSE)+VLOOKUP(A398,'2023_24 vs 2024_25 Detail'!A399:DO803,97,FALSE)+VLOOKUP(A398,'2023_24 vs 2024_25 Detail'!A399:DO803,98,FALSE)+VLOOKUP(A398,'2023_24 vs 2024_25 Detail'!A399:DO803,99,FALSE)+VLOOKUP(A398,'2023_24 vs 2024_25 Detail'!A399:DO803,100,FALSE)+VLOOKUP(A398,'2023_24 vs 2024_25 Detail'!A399:DO803,101,FALSE)+VLOOKUP(A398,'2023_24 vs 2024_25 Detail'!A399:DO803,102,FALSE)+VLOOKUP(A398,'2023_24 vs 2024_25 Detail'!A399:DO803,103,FALSE)+VLOOKUP(A398,'2023_24 vs 2024_25 Detail'!A399:DO803,104,FALSE)+VLOOKUP(A398,'2023_24 vs 2024_25 Detail'!A399:DO803,105,FALSE)+VLOOKUP(A398,'2023_24 vs 2024_25 Detail'!A399:DO803,106,FALSE)+VLOOKUP(A398,'2023_24 vs 2024_25 Detail'!A399:DO803,107,FALSE)+VLOOKUP(A398,'2023_24 vs 2024_25 Detail'!A399:DO803,108,FALSE)+VLOOKUP(A398,'2023_24 vs 2024_25 Detail'!A399:DO803,109,FALSE)+VLOOKUP(A398,'2023_24 vs 2024_25 Detail'!A399:DO803,110,FALSE)+VLOOKUP(A398,'2023_24 vs 2024_25 Detail'!A399:DO803,111,FALSE)+VLOOKUP(A398,'2023_24 vs 2024_25 Detail'!A399:DO803,112,FALSE)+VLOOKUP(A398,'2023_24 vs 2024_25 Detail'!A399:DO803,113,FALSE)+VLOOKUP(A398,'2023_24 vs 2024_25 Detail'!A399:DO803,114,FALSE)+VLOOKUP(A398,'2023_24 vs 2024_25 Detail'!A399:DO803,115,FALSE)+VLOOKUP(A398,'2023_24 vs 2024_25 Detail'!A399:DO803,116,FALSE)+VLOOKUP(A398,'2023_24 vs 2024_25 Detail'!A399:DO803,117,FALSE)</f>
        <v>521269.9953610833</v>
      </c>
      <c r="J398" s="10">
        <f>VLOOKUP($A398,'2023_24 vs 2024_25 Detail'!$A$9:$DP$409,118,FALSE)</f>
        <v>0</v>
      </c>
      <c r="K398" s="10">
        <f>VLOOKUP($A398,'2023_24 vs 2024_25 Detail'!$A$9:$DP$409,119,FALSE)</f>
        <v>0</v>
      </c>
      <c r="L398" s="11">
        <f t="shared" si="13"/>
        <v>221343.99536108412</v>
      </c>
    </row>
    <row r="399" spans="1:12" x14ac:dyDescent="0.35">
      <c r="A399" s="2" t="s">
        <v>1150</v>
      </c>
      <c r="B399" s="2" t="s">
        <v>1151</v>
      </c>
      <c r="C399" s="2" t="s">
        <v>1448</v>
      </c>
      <c r="D399" s="10">
        <f>VLOOKUP(A399,'2023_24 vs 2024_25 Detail'!$A$9:$DP$409,5,FALSE)</f>
        <v>571</v>
      </c>
      <c r="E399" s="10">
        <f>VLOOKUP(A399,MSAG!$A$2:$D$401,4,FALSE)</f>
        <v>129152</v>
      </c>
      <c r="F399" s="10">
        <f>VLOOKUP($A399,'2023_24 vs 2024_25 Detail'!$A$9:$DP$409,43,FALSE)</f>
        <v>3668466.8229558528</v>
      </c>
      <c r="G399" s="10">
        <f t="shared" si="12"/>
        <v>3797618.8229558528</v>
      </c>
      <c r="H399" s="10">
        <f>VLOOKUP($A399,'2023_24 vs 2024_25 Detail'!$A$9:$DP$409,82,FALSE)</f>
        <v>3920674.8534193346</v>
      </c>
      <c r="I399" s="10">
        <f>VLOOKUP(A399,'2023_24 vs 2024_25 Detail'!A400:DO804,84,FALSE)+VLOOKUP(A399,'2023_24 vs 2024_25 Detail'!A400:DO804,85,FALSE)+VLOOKUP(A399,'2023_24 vs 2024_25 Detail'!A400:DO804,86,FALSE)+VLOOKUP(A399,'2023_24 vs 2024_25 Detail'!A400:DO804,87,FALSE)+VLOOKUP(A399,'2023_24 vs 2024_25 Detail'!A400:DO804,88,FALSE)+VLOOKUP(A399,'2023_24 vs 2024_25 Detail'!A400:DO804,89,FALSE)+VLOOKUP(A399,'2023_24 vs 2024_25 Detail'!A400:DO804,90,FALSE)+VLOOKUP(A399,'2023_24 vs 2024_25 Detail'!A400:DO804,91,FALSE)+VLOOKUP(A399,'2023_24 vs 2024_25 Detail'!A400:DO804,92,FALSE)+VLOOKUP(A399,'2023_24 vs 2024_25 Detail'!A400:DO804,93,FALSE)+VLOOKUP(A399,'2023_24 vs 2024_25 Detail'!A400:DO804,94,FALSE)+VLOOKUP(A399,'2023_24 vs 2024_25 Detail'!A400:DO804,95,FALSE)+VLOOKUP(A399,'2023_24 vs 2024_25 Detail'!A400:DO804,96,FALSE)+VLOOKUP(A399,'2023_24 vs 2024_25 Detail'!A400:DO804,97,FALSE)+VLOOKUP(A399,'2023_24 vs 2024_25 Detail'!A400:DO804,98,FALSE)+VLOOKUP(A399,'2023_24 vs 2024_25 Detail'!A400:DO804,99,FALSE)+VLOOKUP(A399,'2023_24 vs 2024_25 Detail'!A400:DO804,100,FALSE)+VLOOKUP(A399,'2023_24 vs 2024_25 Detail'!A400:DO804,101,FALSE)+VLOOKUP(A399,'2023_24 vs 2024_25 Detail'!A400:DO804,102,FALSE)+VLOOKUP(A399,'2023_24 vs 2024_25 Detail'!A400:DO804,103,FALSE)+VLOOKUP(A399,'2023_24 vs 2024_25 Detail'!A400:DO804,104,FALSE)+VLOOKUP(A399,'2023_24 vs 2024_25 Detail'!A400:DO804,105,FALSE)+VLOOKUP(A399,'2023_24 vs 2024_25 Detail'!A400:DO804,106,FALSE)+VLOOKUP(A399,'2023_24 vs 2024_25 Detail'!A400:DO804,107,FALSE)+VLOOKUP(A399,'2023_24 vs 2024_25 Detail'!A400:DO804,108,FALSE)+VLOOKUP(A399,'2023_24 vs 2024_25 Detail'!A400:DO804,109,FALSE)+VLOOKUP(A399,'2023_24 vs 2024_25 Detail'!A400:DO804,110,FALSE)+VLOOKUP(A399,'2023_24 vs 2024_25 Detail'!A400:DO804,111,FALSE)+VLOOKUP(A399,'2023_24 vs 2024_25 Detail'!A400:DO804,112,FALSE)+VLOOKUP(A399,'2023_24 vs 2024_25 Detail'!A400:DO804,113,FALSE)+VLOOKUP(A399,'2023_24 vs 2024_25 Detail'!A400:DO804,114,FALSE)+VLOOKUP(A399,'2023_24 vs 2024_25 Detail'!A400:DO804,115,FALSE)+VLOOKUP(A399,'2023_24 vs 2024_25 Detail'!A400:DO804,116,FALSE)+VLOOKUP(A399,'2023_24 vs 2024_25 Detail'!A400:DO804,117,FALSE)</f>
        <v>219814.04384707089</v>
      </c>
      <c r="J399" s="10">
        <f>VLOOKUP($A399,'2023_24 vs 2024_25 Detail'!$A$9:$DP$409,118,FALSE)</f>
        <v>0</v>
      </c>
      <c r="K399" s="10">
        <f>VLOOKUP($A399,'2023_24 vs 2024_25 Detail'!$A$9:$DP$409,119,FALSE)</f>
        <v>32393.986616410442</v>
      </c>
      <c r="L399" s="11">
        <f t="shared" si="13"/>
        <v>123056.03046348179</v>
      </c>
    </row>
    <row r="400" spans="1:12" x14ac:dyDescent="0.35">
      <c r="A400" s="2" t="s">
        <v>1153</v>
      </c>
      <c r="B400" s="2" t="s">
        <v>1154</v>
      </c>
      <c r="C400" s="2" t="s">
        <v>1155</v>
      </c>
      <c r="D400" s="10">
        <f>VLOOKUP(A400,'2023_24 vs 2024_25 Detail'!$A$9:$DP$409,5,FALSE)</f>
        <v>586</v>
      </c>
      <c r="E400" s="10">
        <f>VLOOKUP(A400,MSAG!$A$2:$D$401,4,FALSE)</f>
        <v>130382</v>
      </c>
      <c r="F400" s="10">
        <f>VLOOKUP($A400,'2023_24 vs 2024_25 Detail'!$A$9:$DP$409,43,FALSE)</f>
        <v>3630895.9036457581</v>
      </c>
      <c r="G400" s="10">
        <f t="shared" si="12"/>
        <v>3761277.9036457581</v>
      </c>
      <c r="H400" s="10">
        <f>VLOOKUP($A400,'2023_24 vs 2024_25 Detail'!$A$9:$DP$409,82,FALSE)</f>
        <v>3852029.0949989855</v>
      </c>
      <c r="I400" s="10">
        <f>VLOOKUP(A400,'2023_24 vs 2024_25 Detail'!A401:DO805,84,FALSE)+VLOOKUP(A400,'2023_24 vs 2024_25 Detail'!A401:DO805,85,FALSE)+VLOOKUP(A400,'2023_24 vs 2024_25 Detail'!A401:DO805,86,FALSE)+VLOOKUP(A400,'2023_24 vs 2024_25 Detail'!A401:DO805,87,FALSE)+VLOOKUP(A400,'2023_24 vs 2024_25 Detail'!A401:DO805,88,FALSE)+VLOOKUP(A400,'2023_24 vs 2024_25 Detail'!A401:DO805,89,FALSE)+VLOOKUP(A400,'2023_24 vs 2024_25 Detail'!A401:DO805,90,FALSE)+VLOOKUP(A400,'2023_24 vs 2024_25 Detail'!A401:DO805,91,FALSE)+VLOOKUP(A400,'2023_24 vs 2024_25 Detail'!A401:DO805,92,FALSE)+VLOOKUP(A400,'2023_24 vs 2024_25 Detail'!A401:DO805,93,FALSE)+VLOOKUP(A400,'2023_24 vs 2024_25 Detail'!A401:DO805,94,FALSE)+VLOOKUP(A400,'2023_24 vs 2024_25 Detail'!A401:DO805,95,FALSE)+VLOOKUP(A400,'2023_24 vs 2024_25 Detail'!A401:DO805,96,FALSE)+VLOOKUP(A400,'2023_24 vs 2024_25 Detail'!A401:DO805,97,FALSE)+VLOOKUP(A400,'2023_24 vs 2024_25 Detail'!A401:DO805,98,FALSE)+VLOOKUP(A400,'2023_24 vs 2024_25 Detail'!A401:DO805,99,FALSE)+VLOOKUP(A400,'2023_24 vs 2024_25 Detail'!A401:DO805,100,FALSE)+VLOOKUP(A400,'2023_24 vs 2024_25 Detail'!A401:DO805,101,FALSE)+VLOOKUP(A400,'2023_24 vs 2024_25 Detail'!A401:DO805,102,FALSE)+VLOOKUP(A400,'2023_24 vs 2024_25 Detail'!A401:DO805,103,FALSE)+VLOOKUP(A400,'2023_24 vs 2024_25 Detail'!A401:DO805,104,FALSE)+VLOOKUP(A400,'2023_24 vs 2024_25 Detail'!A401:DO805,105,FALSE)+VLOOKUP(A400,'2023_24 vs 2024_25 Detail'!A401:DO805,106,FALSE)+VLOOKUP(A400,'2023_24 vs 2024_25 Detail'!A401:DO805,107,FALSE)+VLOOKUP(A400,'2023_24 vs 2024_25 Detail'!A401:DO805,108,FALSE)+VLOOKUP(A400,'2023_24 vs 2024_25 Detail'!A401:DO805,109,FALSE)+VLOOKUP(A400,'2023_24 vs 2024_25 Detail'!A401:DO805,110,FALSE)+VLOOKUP(A400,'2023_24 vs 2024_25 Detail'!A401:DO805,111,FALSE)+VLOOKUP(A400,'2023_24 vs 2024_25 Detail'!A401:DO805,112,FALSE)+VLOOKUP(A400,'2023_24 vs 2024_25 Detail'!A401:DO805,113,FALSE)+VLOOKUP(A400,'2023_24 vs 2024_25 Detail'!A401:DO805,114,FALSE)+VLOOKUP(A400,'2023_24 vs 2024_25 Detail'!A401:DO805,115,FALSE)+VLOOKUP(A400,'2023_24 vs 2024_25 Detail'!A401:DO805,116,FALSE)+VLOOKUP(A400,'2023_24 vs 2024_25 Detail'!A401:DO805,117,FALSE)</f>
        <v>221133.19135322739</v>
      </c>
      <c r="J400" s="10">
        <f>VLOOKUP($A400,'2023_24 vs 2024_25 Detail'!$A$9:$DP$409,118,FALSE)</f>
        <v>0</v>
      </c>
      <c r="K400" s="10">
        <f>VLOOKUP($A400,'2023_24 vs 2024_25 Detail'!$A$9:$DP$409,119,FALSE)</f>
        <v>0</v>
      </c>
      <c r="L400" s="11">
        <f t="shared" si="13"/>
        <v>90751.191353227478</v>
      </c>
    </row>
    <row r="401" spans="1:12" x14ac:dyDescent="0.35">
      <c r="A401" s="2" t="s">
        <v>1156</v>
      </c>
      <c r="B401" s="2" t="s">
        <v>1157</v>
      </c>
      <c r="C401" s="2" t="s">
        <v>1158</v>
      </c>
      <c r="D401" s="10">
        <f>VLOOKUP(A401,'2023_24 vs 2024_25 Detail'!$A$9:$DP$409,5,FALSE)</f>
        <v>822</v>
      </c>
      <c r="E401" s="10">
        <f>VLOOKUP(A401,MSAG!$A$2:$D$401,4,FALSE)</f>
        <v>182126</v>
      </c>
      <c r="F401" s="10">
        <f>VLOOKUP($A401,'2023_24 vs 2024_25 Detail'!$A$9:$DP$409,43,FALSE)</f>
        <v>5296138.1022661133</v>
      </c>
      <c r="G401" s="10">
        <f t="shared" si="12"/>
        <v>5478264.1022661133</v>
      </c>
      <c r="H401" s="10">
        <f>VLOOKUP($A401,'2023_24 vs 2024_25 Detail'!$A$9:$DP$409,82,FALSE)</f>
        <v>5668996.9021626608</v>
      </c>
      <c r="I401" s="10">
        <f>VLOOKUP(A401,'2023_24 vs 2024_25 Detail'!A402:DO806,84,FALSE)+VLOOKUP(A401,'2023_24 vs 2024_25 Detail'!A402:DO806,85,FALSE)+VLOOKUP(A401,'2023_24 vs 2024_25 Detail'!A402:DO806,86,FALSE)+VLOOKUP(A401,'2023_24 vs 2024_25 Detail'!A402:DO806,87,FALSE)+VLOOKUP(A401,'2023_24 vs 2024_25 Detail'!A402:DO806,88,FALSE)+VLOOKUP(A401,'2023_24 vs 2024_25 Detail'!A402:DO806,89,FALSE)+VLOOKUP(A401,'2023_24 vs 2024_25 Detail'!A402:DO806,90,FALSE)+VLOOKUP(A401,'2023_24 vs 2024_25 Detail'!A402:DO806,91,FALSE)+VLOOKUP(A401,'2023_24 vs 2024_25 Detail'!A402:DO806,92,FALSE)+VLOOKUP(A401,'2023_24 vs 2024_25 Detail'!A402:DO806,93,FALSE)+VLOOKUP(A401,'2023_24 vs 2024_25 Detail'!A402:DO806,94,FALSE)+VLOOKUP(A401,'2023_24 vs 2024_25 Detail'!A402:DO806,95,FALSE)+VLOOKUP(A401,'2023_24 vs 2024_25 Detail'!A402:DO806,96,FALSE)+VLOOKUP(A401,'2023_24 vs 2024_25 Detail'!A402:DO806,97,FALSE)+VLOOKUP(A401,'2023_24 vs 2024_25 Detail'!A402:DO806,98,FALSE)+VLOOKUP(A401,'2023_24 vs 2024_25 Detail'!A402:DO806,99,FALSE)+VLOOKUP(A401,'2023_24 vs 2024_25 Detail'!A402:DO806,100,FALSE)+VLOOKUP(A401,'2023_24 vs 2024_25 Detail'!A402:DO806,101,FALSE)+VLOOKUP(A401,'2023_24 vs 2024_25 Detail'!A402:DO806,102,FALSE)+VLOOKUP(A401,'2023_24 vs 2024_25 Detail'!A402:DO806,103,FALSE)+VLOOKUP(A401,'2023_24 vs 2024_25 Detail'!A402:DO806,104,FALSE)+VLOOKUP(A401,'2023_24 vs 2024_25 Detail'!A402:DO806,105,FALSE)+VLOOKUP(A401,'2023_24 vs 2024_25 Detail'!A402:DO806,106,FALSE)+VLOOKUP(A401,'2023_24 vs 2024_25 Detail'!A402:DO806,107,FALSE)+VLOOKUP(A401,'2023_24 vs 2024_25 Detail'!A402:DO806,108,FALSE)+VLOOKUP(A401,'2023_24 vs 2024_25 Detail'!A402:DO806,109,FALSE)+VLOOKUP(A401,'2023_24 vs 2024_25 Detail'!A402:DO806,110,FALSE)+VLOOKUP(A401,'2023_24 vs 2024_25 Detail'!A402:DO806,111,FALSE)+VLOOKUP(A401,'2023_24 vs 2024_25 Detail'!A402:DO806,112,FALSE)+VLOOKUP(A401,'2023_24 vs 2024_25 Detail'!A402:DO806,113,FALSE)+VLOOKUP(A401,'2023_24 vs 2024_25 Detail'!A402:DO806,114,FALSE)+VLOOKUP(A401,'2023_24 vs 2024_25 Detail'!A402:DO806,115,FALSE)+VLOOKUP(A401,'2023_24 vs 2024_25 Detail'!A402:DO806,116,FALSE)+VLOOKUP(A401,'2023_24 vs 2024_25 Detail'!A402:DO806,117,FALSE)</f>
        <v>314259.74821949919</v>
      </c>
      <c r="J401" s="10">
        <f>VLOOKUP($A401,'2023_24 vs 2024_25 Detail'!$A$9:$DP$409,118,FALSE)</f>
        <v>0</v>
      </c>
      <c r="K401" s="10">
        <f>VLOOKUP($A401,'2023_24 vs 2024_25 Detail'!$A$9:$DP$409,119,FALSE)</f>
        <v>58599.051677048708</v>
      </c>
      <c r="L401" s="11">
        <f t="shared" si="13"/>
        <v>190732.79989654757</v>
      </c>
    </row>
    <row r="402" spans="1:12" x14ac:dyDescent="0.35">
      <c r="A402" s="2" t="s">
        <v>1159</v>
      </c>
      <c r="B402" s="2" t="s">
        <v>1160</v>
      </c>
      <c r="C402" s="2" t="s">
        <v>1449</v>
      </c>
      <c r="D402" s="10">
        <f>VLOOKUP(A402,'2023_24 vs 2024_25 Detail'!$A$9:$DP$409,5,FALSE)</f>
        <v>1323</v>
      </c>
      <c r="E402" s="10">
        <f>VLOOKUP(A402,MSAG!$A$2:$D$401,4,FALSE)</f>
        <v>265482</v>
      </c>
      <c r="F402" s="10">
        <f>VLOOKUP($A402,'2023_24 vs 2024_25 Detail'!$A$9:$DP$409,43,FALSE)</f>
        <v>7603941.4801562512</v>
      </c>
      <c r="G402" s="10">
        <f t="shared" si="12"/>
        <v>7869423.4801562512</v>
      </c>
      <c r="H402" s="10">
        <f>VLOOKUP($A402,'2023_24 vs 2024_25 Detail'!$A$9:$DP$409,82,FALSE)</f>
        <v>8034205.5571418023</v>
      </c>
      <c r="I402" s="10">
        <f>VLOOKUP(A402,'2023_24 vs 2024_25 Detail'!A403:DO807,84,FALSE)+VLOOKUP(A402,'2023_24 vs 2024_25 Detail'!A403:DO807,85,FALSE)+VLOOKUP(A402,'2023_24 vs 2024_25 Detail'!A403:DO807,86,FALSE)+VLOOKUP(A402,'2023_24 vs 2024_25 Detail'!A403:DO807,87,FALSE)+VLOOKUP(A402,'2023_24 vs 2024_25 Detail'!A403:DO807,88,FALSE)+VLOOKUP(A402,'2023_24 vs 2024_25 Detail'!A403:DO807,89,FALSE)+VLOOKUP(A402,'2023_24 vs 2024_25 Detail'!A403:DO807,90,FALSE)+VLOOKUP(A402,'2023_24 vs 2024_25 Detail'!A403:DO807,91,FALSE)+VLOOKUP(A402,'2023_24 vs 2024_25 Detail'!A403:DO807,92,FALSE)+VLOOKUP(A402,'2023_24 vs 2024_25 Detail'!A403:DO807,93,FALSE)+VLOOKUP(A402,'2023_24 vs 2024_25 Detail'!A403:DO807,94,FALSE)+VLOOKUP(A402,'2023_24 vs 2024_25 Detail'!A403:DO807,95,FALSE)+VLOOKUP(A402,'2023_24 vs 2024_25 Detail'!A403:DO807,96,FALSE)+VLOOKUP(A402,'2023_24 vs 2024_25 Detail'!A403:DO807,97,FALSE)+VLOOKUP(A402,'2023_24 vs 2024_25 Detail'!A403:DO807,98,FALSE)+VLOOKUP(A402,'2023_24 vs 2024_25 Detail'!A403:DO807,99,FALSE)+VLOOKUP(A402,'2023_24 vs 2024_25 Detail'!A403:DO807,100,FALSE)+VLOOKUP(A402,'2023_24 vs 2024_25 Detail'!A403:DO807,101,FALSE)+VLOOKUP(A402,'2023_24 vs 2024_25 Detail'!A403:DO807,102,FALSE)+VLOOKUP(A402,'2023_24 vs 2024_25 Detail'!A403:DO807,103,FALSE)+VLOOKUP(A402,'2023_24 vs 2024_25 Detail'!A403:DO807,104,FALSE)+VLOOKUP(A402,'2023_24 vs 2024_25 Detail'!A403:DO807,105,FALSE)+VLOOKUP(A402,'2023_24 vs 2024_25 Detail'!A403:DO807,106,FALSE)+VLOOKUP(A402,'2023_24 vs 2024_25 Detail'!A403:DO807,107,FALSE)+VLOOKUP(A402,'2023_24 vs 2024_25 Detail'!A403:DO807,108,FALSE)+VLOOKUP(A402,'2023_24 vs 2024_25 Detail'!A403:DO807,109,FALSE)+VLOOKUP(A402,'2023_24 vs 2024_25 Detail'!A403:DO807,110,FALSE)+VLOOKUP(A402,'2023_24 vs 2024_25 Detail'!A403:DO807,111,FALSE)+VLOOKUP(A402,'2023_24 vs 2024_25 Detail'!A403:DO807,112,FALSE)+VLOOKUP(A402,'2023_24 vs 2024_25 Detail'!A403:DO807,113,FALSE)+VLOOKUP(A402,'2023_24 vs 2024_25 Detail'!A403:DO807,114,FALSE)+VLOOKUP(A402,'2023_24 vs 2024_25 Detail'!A403:DO807,115,FALSE)+VLOOKUP(A402,'2023_24 vs 2024_25 Detail'!A403:DO807,116,FALSE)+VLOOKUP(A402,'2023_24 vs 2024_25 Detail'!A403:DO807,117,FALSE)</f>
        <v>459583.75861667132</v>
      </c>
      <c r="J402" s="10">
        <f>VLOOKUP($A402,'2023_24 vs 2024_25 Detail'!$A$9:$DP$409,118,FALSE)</f>
        <v>-26917.121474870481</v>
      </c>
      <c r="K402" s="10">
        <f>VLOOKUP($A402,'2023_24 vs 2024_25 Detail'!$A$9:$DP$409,119,FALSE)</f>
        <v>-2402.5601562499437</v>
      </c>
      <c r="L402" s="11">
        <f t="shared" si="13"/>
        <v>164782.07698555104</v>
      </c>
    </row>
    <row r="403" spans="1:12" x14ac:dyDescent="0.35">
      <c r="A403" s="2" t="s">
        <v>1162</v>
      </c>
      <c r="B403" s="2" t="s">
        <v>1163</v>
      </c>
      <c r="C403" s="2" t="s">
        <v>1164</v>
      </c>
      <c r="D403" s="10">
        <f>VLOOKUP(A403,'2023_24 vs 2024_25 Detail'!$A$9:$DP$409,5,FALSE)</f>
        <v>991</v>
      </c>
      <c r="E403" s="10">
        <f>VLOOKUP(A403,MSAG!$A$2:$D$401,4,FALSE)</f>
        <v>193636</v>
      </c>
      <c r="F403" s="10">
        <f>VLOOKUP($A403,'2023_24 vs 2024_25 Detail'!$A$9:$DP$409,43,FALSE)</f>
        <v>5758521.6794523997</v>
      </c>
      <c r="G403" s="10">
        <f t="shared" si="12"/>
        <v>5952157.6794523997</v>
      </c>
      <c r="H403" s="10">
        <f>VLOOKUP($A403,'2023_24 vs 2024_25 Detail'!$A$9:$DP$409,82,FALSE)</f>
        <v>6098989.3300521486</v>
      </c>
      <c r="I403" s="10">
        <f>VLOOKUP(A403,'2023_24 vs 2024_25 Detail'!A404:DO808,84,FALSE)+VLOOKUP(A403,'2023_24 vs 2024_25 Detail'!A404:DO808,85,FALSE)+VLOOKUP(A403,'2023_24 vs 2024_25 Detail'!A404:DO808,86,FALSE)+VLOOKUP(A403,'2023_24 vs 2024_25 Detail'!A404:DO808,87,FALSE)+VLOOKUP(A403,'2023_24 vs 2024_25 Detail'!A404:DO808,88,FALSE)+VLOOKUP(A403,'2023_24 vs 2024_25 Detail'!A404:DO808,89,FALSE)+VLOOKUP(A403,'2023_24 vs 2024_25 Detail'!A404:DO808,90,FALSE)+VLOOKUP(A403,'2023_24 vs 2024_25 Detail'!A404:DO808,91,FALSE)+VLOOKUP(A403,'2023_24 vs 2024_25 Detail'!A404:DO808,92,FALSE)+VLOOKUP(A403,'2023_24 vs 2024_25 Detail'!A404:DO808,93,FALSE)+VLOOKUP(A403,'2023_24 vs 2024_25 Detail'!A404:DO808,94,FALSE)+VLOOKUP(A403,'2023_24 vs 2024_25 Detail'!A404:DO808,95,FALSE)+VLOOKUP(A403,'2023_24 vs 2024_25 Detail'!A404:DO808,96,FALSE)+VLOOKUP(A403,'2023_24 vs 2024_25 Detail'!A404:DO808,97,FALSE)+VLOOKUP(A403,'2023_24 vs 2024_25 Detail'!A404:DO808,98,FALSE)+VLOOKUP(A403,'2023_24 vs 2024_25 Detail'!A404:DO808,99,FALSE)+VLOOKUP(A403,'2023_24 vs 2024_25 Detail'!A404:DO808,100,FALSE)+VLOOKUP(A403,'2023_24 vs 2024_25 Detail'!A404:DO808,101,FALSE)+VLOOKUP(A403,'2023_24 vs 2024_25 Detail'!A404:DO808,102,FALSE)+VLOOKUP(A403,'2023_24 vs 2024_25 Detail'!A404:DO808,103,FALSE)+VLOOKUP(A403,'2023_24 vs 2024_25 Detail'!A404:DO808,104,FALSE)+VLOOKUP(A403,'2023_24 vs 2024_25 Detail'!A404:DO808,105,FALSE)+VLOOKUP(A403,'2023_24 vs 2024_25 Detail'!A404:DO808,106,FALSE)+VLOOKUP(A403,'2023_24 vs 2024_25 Detail'!A404:DO808,107,FALSE)+VLOOKUP(A403,'2023_24 vs 2024_25 Detail'!A404:DO808,108,FALSE)+VLOOKUP(A403,'2023_24 vs 2024_25 Detail'!A404:DO808,109,FALSE)+VLOOKUP(A403,'2023_24 vs 2024_25 Detail'!A404:DO808,110,FALSE)+VLOOKUP(A403,'2023_24 vs 2024_25 Detail'!A404:DO808,111,FALSE)+VLOOKUP(A403,'2023_24 vs 2024_25 Detail'!A404:DO808,112,FALSE)+VLOOKUP(A403,'2023_24 vs 2024_25 Detail'!A404:DO808,113,FALSE)+VLOOKUP(A403,'2023_24 vs 2024_25 Detail'!A404:DO808,114,FALSE)+VLOOKUP(A403,'2023_24 vs 2024_25 Detail'!A404:DO808,115,FALSE)+VLOOKUP(A403,'2023_24 vs 2024_25 Detail'!A404:DO808,116,FALSE)+VLOOKUP(A403,'2023_24 vs 2024_25 Detail'!A404:DO808,117,FALSE)</f>
        <v>340467.65059975034</v>
      </c>
      <c r="J403" s="10">
        <f>VLOOKUP($A403,'2023_24 vs 2024_25 Detail'!$A$9:$DP$409,118,FALSE)</f>
        <v>0</v>
      </c>
      <c r="K403" s="10">
        <f>VLOOKUP($A403,'2023_24 vs 2024_25 Detail'!$A$9:$DP$409,119,FALSE)</f>
        <v>0</v>
      </c>
      <c r="L403" s="11">
        <f t="shared" si="13"/>
        <v>146831.65059974883</v>
      </c>
    </row>
    <row r="404" spans="1:12" x14ac:dyDescent="0.35">
      <c r="A404" s="2" t="s">
        <v>1167</v>
      </c>
      <c r="B404" s="2" t="s">
        <v>1167</v>
      </c>
      <c r="C404" s="2" t="s">
        <v>1168</v>
      </c>
      <c r="D404" s="10">
        <f>VLOOKUP(A404,'2023_24 vs 2024_25 Detail'!$A$9:$DP$409,5,FALSE)</f>
        <v>870</v>
      </c>
      <c r="E404" s="10">
        <f>VLOOKUP(A404,MSAG!$A$2:$D$401,4,FALSE)</f>
        <v>197694</v>
      </c>
      <c r="F404" s="10">
        <f>VLOOKUP($A404,'2023_24 vs 2024_25 Detail'!$A$9:$DP$409,43,FALSE)</f>
        <v>5581339.6720178509</v>
      </c>
      <c r="G404" s="10">
        <f t="shared" si="12"/>
        <v>5779033.6720178509</v>
      </c>
      <c r="H404" s="10">
        <f>VLOOKUP($A404,'2023_24 vs 2024_25 Detail'!$A$9:$DP$409,82,FALSE)</f>
        <v>5919941.868451314</v>
      </c>
      <c r="I404" s="10">
        <f>VLOOKUP(A404,'2023_24 vs 2024_25 Detail'!A405:DO809,84,FALSE)+VLOOKUP(A404,'2023_24 vs 2024_25 Detail'!A405:DO809,85,FALSE)+VLOOKUP(A404,'2023_24 vs 2024_25 Detail'!A405:DO809,86,FALSE)+VLOOKUP(A404,'2023_24 vs 2024_25 Detail'!A405:DO809,87,FALSE)+VLOOKUP(A404,'2023_24 vs 2024_25 Detail'!A405:DO809,88,FALSE)+VLOOKUP(A404,'2023_24 vs 2024_25 Detail'!A405:DO809,89,FALSE)+VLOOKUP(A404,'2023_24 vs 2024_25 Detail'!A405:DO809,90,FALSE)+VLOOKUP(A404,'2023_24 vs 2024_25 Detail'!A405:DO809,91,FALSE)+VLOOKUP(A404,'2023_24 vs 2024_25 Detail'!A405:DO809,92,FALSE)+VLOOKUP(A404,'2023_24 vs 2024_25 Detail'!A405:DO809,93,FALSE)+VLOOKUP(A404,'2023_24 vs 2024_25 Detail'!A405:DO809,94,FALSE)+VLOOKUP(A404,'2023_24 vs 2024_25 Detail'!A405:DO809,95,FALSE)+VLOOKUP(A404,'2023_24 vs 2024_25 Detail'!A405:DO809,96,FALSE)+VLOOKUP(A404,'2023_24 vs 2024_25 Detail'!A405:DO809,97,FALSE)+VLOOKUP(A404,'2023_24 vs 2024_25 Detail'!A405:DO809,98,FALSE)+VLOOKUP(A404,'2023_24 vs 2024_25 Detail'!A405:DO809,99,FALSE)+VLOOKUP(A404,'2023_24 vs 2024_25 Detail'!A405:DO809,100,FALSE)+VLOOKUP(A404,'2023_24 vs 2024_25 Detail'!A405:DO809,101,FALSE)+VLOOKUP(A404,'2023_24 vs 2024_25 Detail'!A405:DO809,102,FALSE)+VLOOKUP(A404,'2023_24 vs 2024_25 Detail'!A405:DO809,103,FALSE)+VLOOKUP(A404,'2023_24 vs 2024_25 Detail'!A405:DO809,104,FALSE)+VLOOKUP(A404,'2023_24 vs 2024_25 Detail'!A405:DO809,105,FALSE)+VLOOKUP(A404,'2023_24 vs 2024_25 Detail'!A405:DO809,106,FALSE)+VLOOKUP(A404,'2023_24 vs 2024_25 Detail'!A405:DO809,107,FALSE)+VLOOKUP(A404,'2023_24 vs 2024_25 Detail'!A405:DO809,108,FALSE)+VLOOKUP(A404,'2023_24 vs 2024_25 Detail'!A405:DO809,109,FALSE)+VLOOKUP(A404,'2023_24 vs 2024_25 Detail'!A405:DO809,110,FALSE)+VLOOKUP(A404,'2023_24 vs 2024_25 Detail'!A405:DO809,111,FALSE)+VLOOKUP(A404,'2023_24 vs 2024_25 Detail'!A405:DO809,112,FALSE)+VLOOKUP(A404,'2023_24 vs 2024_25 Detail'!A405:DO809,113,FALSE)+VLOOKUP(A404,'2023_24 vs 2024_25 Detail'!A405:DO809,114,FALSE)+VLOOKUP(A404,'2023_24 vs 2024_25 Detail'!A405:DO809,115,FALSE)+VLOOKUP(A404,'2023_24 vs 2024_25 Detail'!A405:DO809,116,FALSE)+VLOOKUP(A404,'2023_24 vs 2024_25 Detail'!A405:DO809,117,FALSE)</f>
        <v>335624.41117261484</v>
      </c>
      <c r="J404" s="10">
        <f>VLOOKUP($A404,'2023_24 vs 2024_25 Detail'!$A$9:$DP$409,118,FALSE)</f>
        <v>0</v>
      </c>
      <c r="K404" s="10">
        <f>VLOOKUP($A404,'2023_24 vs 2024_25 Detail'!$A$9:$DP$409,119,FALSE)</f>
        <v>2977.7852608489752</v>
      </c>
      <c r="L404" s="11">
        <f t="shared" si="13"/>
        <v>140908.19643346313</v>
      </c>
    </row>
    <row r="405" spans="1:12" x14ac:dyDescent="0.35">
      <c r="A405" s="2" t="s">
        <v>1169</v>
      </c>
      <c r="B405" s="2" t="s">
        <v>1169</v>
      </c>
      <c r="C405" s="2" t="s">
        <v>1170</v>
      </c>
      <c r="D405" s="10">
        <f>VLOOKUP(A405,'2023_24 vs 2024_25 Detail'!$A$9:$DP$409,5,FALSE)</f>
        <v>284</v>
      </c>
      <c r="E405" s="10">
        <f>VLOOKUP(A405,MSAG!$A$2:$D$401,4,FALSE)</f>
        <v>67894</v>
      </c>
      <c r="F405" s="10">
        <f>VLOOKUP($A405,'2023_24 vs 2024_25 Detail'!$A$9:$DP$409,43,FALSE)</f>
        <v>1951042.3150675909</v>
      </c>
      <c r="G405" s="10">
        <f t="shared" si="12"/>
        <v>2018936.3150675909</v>
      </c>
      <c r="H405" s="10">
        <f>VLOOKUP($A405,'2023_24 vs 2024_25 Detail'!$A$9:$DP$409,82,FALSE)</f>
        <v>2066409.7975248855</v>
      </c>
      <c r="I405" s="10">
        <f>VLOOKUP(A405,'2023_24 vs 2024_25 Detail'!A406:DO810,84,FALSE)+VLOOKUP(A405,'2023_24 vs 2024_25 Detail'!A406:DO810,85,FALSE)+VLOOKUP(A405,'2023_24 vs 2024_25 Detail'!A406:DO810,86,FALSE)+VLOOKUP(A405,'2023_24 vs 2024_25 Detail'!A406:DO810,87,FALSE)+VLOOKUP(A405,'2023_24 vs 2024_25 Detail'!A406:DO810,88,FALSE)+VLOOKUP(A405,'2023_24 vs 2024_25 Detail'!A406:DO810,89,FALSE)+VLOOKUP(A405,'2023_24 vs 2024_25 Detail'!A406:DO810,90,FALSE)+VLOOKUP(A405,'2023_24 vs 2024_25 Detail'!A406:DO810,91,FALSE)+VLOOKUP(A405,'2023_24 vs 2024_25 Detail'!A406:DO810,92,FALSE)+VLOOKUP(A405,'2023_24 vs 2024_25 Detail'!A406:DO810,93,FALSE)+VLOOKUP(A405,'2023_24 vs 2024_25 Detail'!A406:DO810,94,FALSE)+VLOOKUP(A405,'2023_24 vs 2024_25 Detail'!A406:DO810,95,FALSE)+VLOOKUP(A405,'2023_24 vs 2024_25 Detail'!A406:DO810,96,FALSE)+VLOOKUP(A405,'2023_24 vs 2024_25 Detail'!A406:DO810,97,FALSE)+VLOOKUP(A405,'2023_24 vs 2024_25 Detail'!A406:DO810,98,FALSE)+VLOOKUP(A405,'2023_24 vs 2024_25 Detail'!A406:DO810,99,FALSE)+VLOOKUP(A405,'2023_24 vs 2024_25 Detail'!A406:DO810,100,FALSE)+VLOOKUP(A405,'2023_24 vs 2024_25 Detail'!A406:DO810,101,FALSE)+VLOOKUP(A405,'2023_24 vs 2024_25 Detail'!A406:DO810,102,FALSE)+VLOOKUP(A405,'2023_24 vs 2024_25 Detail'!A406:DO810,103,FALSE)+VLOOKUP(A405,'2023_24 vs 2024_25 Detail'!A406:DO810,104,FALSE)+VLOOKUP(A405,'2023_24 vs 2024_25 Detail'!A406:DO810,105,FALSE)+VLOOKUP(A405,'2023_24 vs 2024_25 Detail'!A406:DO810,106,FALSE)+VLOOKUP(A405,'2023_24 vs 2024_25 Detail'!A406:DO810,107,FALSE)+VLOOKUP(A405,'2023_24 vs 2024_25 Detail'!A406:DO810,108,FALSE)+VLOOKUP(A405,'2023_24 vs 2024_25 Detail'!A406:DO810,109,FALSE)+VLOOKUP(A405,'2023_24 vs 2024_25 Detail'!A406:DO810,110,FALSE)+VLOOKUP(A405,'2023_24 vs 2024_25 Detail'!A406:DO810,111,FALSE)+VLOOKUP(A405,'2023_24 vs 2024_25 Detail'!A406:DO810,112,FALSE)+VLOOKUP(A405,'2023_24 vs 2024_25 Detail'!A406:DO810,113,FALSE)+VLOOKUP(A405,'2023_24 vs 2024_25 Detail'!A406:DO810,114,FALSE)+VLOOKUP(A405,'2023_24 vs 2024_25 Detail'!A406:DO810,115,FALSE)+VLOOKUP(A405,'2023_24 vs 2024_25 Detail'!A406:DO810,116,FALSE)+VLOOKUP(A405,'2023_24 vs 2024_25 Detail'!A406:DO810,117,FALSE)</f>
        <v>115367.48245729462</v>
      </c>
      <c r="J405" s="10">
        <f>VLOOKUP($A405,'2023_24 vs 2024_25 Detail'!$A$9:$DP$409,118,FALSE)</f>
        <v>0</v>
      </c>
      <c r="K405" s="10">
        <f>VLOOKUP($A405,'2023_24 vs 2024_25 Detail'!$A$9:$DP$409,119,FALSE)</f>
        <v>0</v>
      </c>
      <c r="L405" s="11">
        <f t="shared" si="13"/>
        <v>47473.482457294594</v>
      </c>
    </row>
    <row r="406" spans="1:12" x14ac:dyDescent="0.35">
      <c r="A406" s="2" t="s">
        <v>1450</v>
      </c>
      <c r="B406" s="2" t="s">
        <v>1488</v>
      </c>
      <c r="C406" s="2" t="s">
        <v>1451</v>
      </c>
      <c r="D406" s="10">
        <f>VLOOKUP(A406,'2023_24 vs 2024_25 Detail'!$A$9:$DP$409,5,FALSE)</f>
        <v>267.41666666666669</v>
      </c>
      <c r="E406" s="10">
        <f>VLOOKUP(A406,MSAG!$A$2:$D$401,4,FALSE)</f>
        <v>36999</v>
      </c>
      <c r="F406" s="10">
        <f>VLOOKUP($A406,'2023_24 vs 2024_25 Detail'!$A$9:$DP$409,43,FALSE)</f>
        <v>1190374.0246666668</v>
      </c>
      <c r="G406" s="10">
        <f t="shared" si="12"/>
        <v>1227373.0246666668</v>
      </c>
      <c r="H406" s="10">
        <f>VLOOKUP($A406,'2023_24 vs 2024_25 Detail'!$A$9:$DP$409,82,FALSE)</f>
        <v>1245194.4413333335</v>
      </c>
      <c r="I406" s="10">
        <f>VLOOKUP(A406,'2023_24 vs 2024_25 Detail'!A407:DO811,84,FALSE)+VLOOKUP(A406,'2023_24 vs 2024_25 Detail'!A407:DO811,85,FALSE)+VLOOKUP(A406,'2023_24 vs 2024_25 Detail'!A407:DO811,86,FALSE)+VLOOKUP(A406,'2023_24 vs 2024_25 Detail'!A407:DO811,87,FALSE)+VLOOKUP(A406,'2023_24 vs 2024_25 Detail'!A407:DO811,88,FALSE)+VLOOKUP(A406,'2023_24 vs 2024_25 Detail'!A407:DO811,89,FALSE)+VLOOKUP(A406,'2023_24 vs 2024_25 Detail'!A407:DO811,90,FALSE)+VLOOKUP(A406,'2023_24 vs 2024_25 Detail'!A407:DO811,91,FALSE)+VLOOKUP(A406,'2023_24 vs 2024_25 Detail'!A407:DO811,92,FALSE)+VLOOKUP(A406,'2023_24 vs 2024_25 Detail'!A407:DO811,93,FALSE)+VLOOKUP(A406,'2023_24 vs 2024_25 Detail'!A407:DO811,94,FALSE)+VLOOKUP(A406,'2023_24 vs 2024_25 Detail'!A407:DO811,95,FALSE)+VLOOKUP(A406,'2023_24 vs 2024_25 Detail'!A407:DO811,96,FALSE)+VLOOKUP(A406,'2023_24 vs 2024_25 Detail'!A407:DO811,97,FALSE)+VLOOKUP(A406,'2023_24 vs 2024_25 Detail'!A407:DO811,98,FALSE)+VLOOKUP(A406,'2023_24 vs 2024_25 Detail'!A407:DO811,99,FALSE)+VLOOKUP(A406,'2023_24 vs 2024_25 Detail'!A407:DO811,100,FALSE)+VLOOKUP(A406,'2023_24 vs 2024_25 Detail'!A407:DO811,101,FALSE)+VLOOKUP(A406,'2023_24 vs 2024_25 Detail'!A407:DO811,102,FALSE)+VLOOKUP(A406,'2023_24 vs 2024_25 Detail'!A407:DO811,103,FALSE)+VLOOKUP(A406,'2023_24 vs 2024_25 Detail'!A407:DO811,104,FALSE)+VLOOKUP(A406,'2023_24 vs 2024_25 Detail'!A407:DO811,105,FALSE)+VLOOKUP(A406,'2023_24 vs 2024_25 Detail'!A407:DO811,106,FALSE)+VLOOKUP(A406,'2023_24 vs 2024_25 Detail'!A407:DO811,107,FALSE)+VLOOKUP(A406,'2023_24 vs 2024_25 Detail'!A407:DO811,108,FALSE)+VLOOKUP(A406,'2023_24 vs 2024_25 Detail'!A407:DO811,109,FALSE)+VLOOKUP(A406,'2023_24 vs 2024_25 Detail'!A407:DO811,110,FALSE)+VLOOKUP(A406,'2023_24 vs 2024_25 Detail'!A407:DO811,111,FALSE)+VLOOKUP(A406,'2023_24 vs 2024_25 Detail'!A407:DO811,112,FALSE)+VLOOKUP(A406,'2023_24 vs 2024_25 Detail'!A407:DO811,113,FALSE)+VLOOKUP(A406,'2023_24 vs 2024_25 Detail'!A407:DO811,114,FALSE)+VLOOKUP(A406,'2023_24 vs 2024_25 Detail'!A407:DO811,115,FALSE)+VLOOKUP(A406,'2023_24 vs 2024_25 Detail'!A407:DO811,116,FALSE)+VLOOKUP(A406,'2023_24 vs 2024_25 Detail'!A407:DO811,117,FALSE)</f>
        <v>65068.024131694627</v>
      </c>
      <c r="J406" s="10">
        <f>VLOOKUP($A406,'2023_24 vs 2024_25 Detail'!$A$9:$DP$409,118,FALSE)</f>
        <v>-10247.607465028064</v>
      </c>
      <c r="K406" s="10">
        <f>VLOOKUP($A406,'2023_24 vs 2024_25 Detail'!$A$9:$DP$409,119,FALSE)</f>
        <v>0</v>
      </c>
      <c r="L406" s="11">
        <f t="shared" si="13"/>
        <v>17821.416666666744</v>
      </c>
    </row>
    <row r="407" spans="1:12" x14ac:dyDescent="0.35">
      <c r="A407" s="2" t="s">
        <v>1175</v>
      </c>
      <c r="B407" s="2" t="s">
        <v>1452</v>
      </c>
      <c r="C407" s="2" t="s">
        <v>1453</v>
      </c>
      <c r="D407" s="10">
        <f>VLOOKUP(A407,'2023_24 vs 2024_25 Detail'!$A$9:$DP$409,5,FALSE)</f>
        <v>199</v>
      </c>
      <c r="E407" s="10">
        <f>VLOOKUP(A407,MSAG!$A$2:$D$401,4,FALSE)</f>
        <v>32608</v>
      </c>
      <c r="F407" s="10">
        <f>VLOOKUP($A407,'2023_24 vs 2024_25 Detail'!$A$9:$DP$409,43,FALSE)</f>
        <v>950404.13794621686</v>
      </c>
      <c r="G407" s="10">
        <f t="shared" si="12"/>
        <v>983012.13794621686</v>
      </c>
      <c r="H407" s="10">
        <f>VLOOKUP($A407,'2023_24 vs 2024_25 Detail'!$A$9:$DP$409,82,FALSE)</f>
        <v>1005390.2775697061</v>
      </c>
      <c r="I407" s="10">
        <f>VLOOKUP(A407,'2023_24 vs 2024_25 Detail'!A408:DO812,84,FALSE)+VLOOKUP(A407,'2023_24 vs 2024_25 Detail'!A408:DO812,85,FALSE)+VLOOKUP(A407,'2023_24 vs 2024_25 Detail'!A408:DO812,86,FALSE)+VLOOKUP(A407,'2023_24 vs 2024_25 Detail'!A408:DO812,87,FALSE)+VLOOKUP(A407,'2023_24 vs 2024_25 Detail'!A408:DO812,88,FALSE)+VLOOKUP(A407,'2023_24 vs 2024_25 Detail'!A408:DO812,89,FALSE)+VLOOKUP(A407,'2023_24 vs 2024_25 Detail'!A408:DO812,90,FALSE)+VLOOKUP(A407,'2023_24 vs 2024_25 Detail'!A408:DO812,91,FALSE)+VLOOKUP(A407,'2023_24 vs 2024_25 Detail'!A408:DO812,92,FALSE)+VLOOKUP(A407,'2023_24 vs 2024_25 Detail'!A408:DO812,93,FALSE)+VLOOKUP(A407,'2023_24 vs 2024_25 Detail'!A408:DO812,94,FALSE)+VLOOKUP(A407,'2023_24 vs 2024_25 Detail'!A408:DO812,95,FALSE)+VLOOKUP(A407,'2023_24 vs 2024_25 Detail'!A408:DO812,96,FALSE)+VLOOKUP(A407,'2023_24 vs 2024_25 Detail'!A408:DO812,97,FALSE)+VLOOKUP(A407,'2023_24 vs 2024_25 Detail'!A408:DO812,98,FALSE)+VLOOKUP(A407,'2023_24 vs 2024_25 Detail'!A408:DO812,99,FALSE)+VLOOKUP(A407,'2023_24 vs 2024_25 Detail'!A408:DO812,100,FALSE)+VLOOKUP(A407,'2023_24 vs 2024_25 Detail'!A408:DO812,101,FALSE)+VLOOKUP(A407,'2023_24 vs 2024_25 Detail'!A408:DO812,102,FALSE)+VLOOKUP(A407,'2023_24 vs 2024_25 Detail'!A408:DO812,103,FALSE)+VLOOKUP(A407,'2023_24 vs 2024_25 Detail'!A408:DO812,104,FALSE)+VLOOKUP(A407,'2023_24 vs 2024_25 Detail'!A408:DO812,105,FALSE)+VLOOKUP(A407,'2023_24 vs 2024_25 Detail'!A408:DO812,106,FALSE)+VLOOKUP(A407,'2023_24 vs 2024_25 Detail'!A408:DO812,107,FALSE)+VLOOKUP(A407,'2023_24 vs 2024_25 Detail'!A408:DO812,108,FALSE)+VLOOKUP(A407,'2023_24 vs 2024_25 Detail'!A408:DO812,109,FALSE)+VLOOKUP(A407,'2023_24 vs 2024_25 Detail'!A408:DO812,110,FALSE)+VLOOKUP(A407,'2023_24 vs 2024_25 Detail'!A408:DO812,111,FALSE)+VLOOKUP(A407,'2023_24 vs 2024_25 Detail'!A408:DO812,112,FALSE)+VLOOKUP(A407,'2023_24 vs 2024_25 Detail'!A408:DO812,113,FALSE)+VLOOKUP(A407,'2023_24 vs 2024_25 Detail'!A408:DO812,114,FALSE)+VLOOKUP(A407,'2023_24 vs 2024_25 Detail'!A408:DO812,115,FALSE)+VLOOKUP(A407,'2023_24 vs 2024_25 Detail'!A408:DO812,116,FALSE)+VLOOKUP(A407,'2023_24 vs 2024_25 Detail'!A408:DO812,117,FALSE)</f>
        <v>54986.139623489333</v>
      </c>
      <c r="J407" s="10">
        <f>VLOOKUP($A407,'2023_24 vs 2024_25 Detail'!$A$9:$DP$409,118,FALSE)</f>
        <v>0</v>
      </c>
      <c r="K407" s="10">
        <f>VLOOKUP($A407,'2023_24 vs 2024_25 Detail'!$A$9:$DP$409,119,FALSE)</f>
        <v>0</v>
      </c>
      <c r="L407" s="11">
        <f t="shared" si="13"/>
        <v>22378.139623489231</v>
      </c>
    </row>
    <row r="408" spans="1:12" x14ac:dyDescent="0.35">
      <c r="H408" s="10"/>
      <c r="I408" s="10"/>
    </row>
    <row r="409" spans="1:12" x14ac:dyDescent="0.35">
      <c r="C409" s="2" t="s">
        <v>1459</v>
      </c>
      <c r="F409" s="10">
        <v>0</v>
      </c>
      <c r="G409" s="10">
        <f t="shared" si="12"/>
        <v>0</v>
      </c>
      <c r="H409" s="11">
        <v>659489</v>
      </c>
      <c r="I409" s="10"/>
      <c r="L409" s="11">
        <f>H409-G409</f>
        <v>659489</v>
      </c>
    </row>
    <row r="410" spans="1:12" x14ac:dyDescent="0.35">
      <c r="C410" s="2" t="s">
        <v>1239</v>
      </c>
      <c r="F410" s="10">
        <v>1101000</v>
      </c>
      <c r="G410" s="10">
        <f t="shared" si="12"/>
        <v>1101000</v>
      </c>
      <c r="H410" s="11">
        <v>1164000</v>
      </c>
      <c r="I410" s="10"/>
      <c r="L410" s="11">
        <f t="shared" ref="L410:L412" si="14">H410-G410</f>
        <v>63000</v>
      </c>
    </row>
    <row r="411" spans="1:12" x14ac:dyDescent="0.35">
      <c r="C411" s="2" t="s">
        <v>1460</v>
      </c>
      <c r="F411" s="10">
        <v>0</v>
      </c>
      <c r="G411" s="10">
        <f t="shared" si="12"/>
        <v>0</v>
      </c>
      <c r="H411" s="11">
        <v>560000</v>
      </c>
      <c r="I411" s="10"/>
      <c r="L411" s="11">
        <f t="shared" si="14"/>
        <v>560000</v>
      </c>
    </row>
    <row r="412" spans="1:12" x14ac:dyDescent="0.35">
      <c r="C412" s="2" t="s">
        <v>1240</v>
      </c>
      <c r="F412" s="10">
        <v>9015497</v>
      </c>
      <c r="G412" s="10">
        <f t="shared" si="12"/>
        <v>9015497</v>
      </c>
      <c r="H412" s="11">
        <v>0</v>
      </c>
      <c r="I412" s="10"/>
      <c r="L412" s="11">
        <f t="shared" si="14"/>
        <v>-9015497</v>
      </c>
    </row>
    <row r="413" spans="1:12" x14ac:dyDescent="0.35">
      <c r="I413" s="10"/>
    </row>
    <row r="414" spans="1:12" ht="15" thickBot="1" x14ac:dyDescent="0.4">
      <c r="D414" s="12">
        <f t="shared" ref="D414:L414" si="15">SUM(D8:D412)</f>
        <v>108110.91666666667</v>
      </c>
      <c r="E414" s="12">
        <f t="shared" si="15"/>
        <v>20445859</v>
      </c>
      <c r="F414" s="12">
        <f t="shared" si="15"/>
        <v>601033127.00000036</v>
      </c>
      <c r="G414" s="12">
        <f t="shared" si="15"/>
        <v>621478986.00000036</v>
      </c>
      <c r="H414" s="12">
        <f t="shared" si="15"/>
        <v>636336908</v>
      </c>
      <c r="I414" s="12">
        <f t="shared" si="15"/>
        <v>34627803.221869722</v>
      </c>
      <c r="J414" s="12">
        <f t="shared" si="15"/>
        <v>-665448.42438848282</v>
      </c>
      <c r="K414" s="12">
        <f t="shared" si="15"/>
        <v>9074434.2025187407</v>
      </c>
      <c r="L414" s="12">
        <f t="shared" si="15"/>
        <v>14857921.999999985</v>
      </c>
    </row>
    <row r="415" spans="1:12" ht="15" thickTop="1" x14ac:dyDescent="0.35"/>
    <row r="416" spans="1:12" x14ac:dyDescent="0.35">
      <c r="H416" s="10"/>
    </row>
  </sheetData>
  <sortState xmlns:xlrd2="http://schemas.microsoft.com/office/spreadsheetml/2017/richdata2" ref="A8:L408">
    <sortCondition ref="A8:A40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417"/>
  <sheetViews>
    <sheetView workbookViewId="0">
      <pane xSplit="5" ySplit="8" topLeftCell="CA408" activePane="bottomRight" state="frozen"/>
      <selection pane="topRight" activeCell="F1" sqref="F1"/>
      <selection pane="bottomLeft" activeCell="A7" sqref="A7"/>
      <selection pane="bottomRight" activeCell="CD413" sqref="CD413"/>
    </sheetView>
  </sheetViews>
  <sheetFormatPr defaultRowHeight="14.5" x14ac:dyDescent="0.35"/>
  <cols>
    <col min="1" max="2" width="5.54296875" style="2" customWidth="1"/>
    <col min="3" max="3" width="8" style="2" bestFit="1" customWidth="1"/>
    <col min="4" max="4" width="50.54296875" style="2" customWidth="1"/>
    <col min="5" max="5" width="9.26953125" style="7" bestFit="1" customWidth="1"/>
    <col min="6" max="6" width="2.7265625" style="3" customWidth="1"/>
    <col min="7" max="9" width="11.7265625" style="10" bestFit="1" customWidth="1"/>
    <col min="10" max="10" width="10.81640625" style="10" bestFit="1" customWidth="1"/>
    <col min="11" max="11" width="11.453125" style="10" bestFit="1" customWidth="1"/>
    <col min="12" max="12" width="10.26953125" style="10" bestFit="1" customWidth="1"/>
    <col min="13" max="13" width="10.81640625" style="10" bestFit="1" customWidth="1"/>
    <col min="14" max="19" width="9.26953125" style="10" bestFit="1" customWidth="1"/>
    <col min="20" max="25" width="10.26953125" style="10" bestFit="1" customWidth="1"/>
    <col min="26" max="26" width="9.26953125" style="10" bestFit="1" customWidth="1"/>
    <col min="27" max="27" width="10.26953125" style="10" bestFit="1" customWidth="1"/>
    <col min="28" max="29" width="11.26953125" style="10" bestFit="1" customWidth="1"/>
    <col min="30" max="30" width="8.7265625" style="10" bestFit="1" customWidth="1"/>
    <col min="31" max="32" width="10.26953125" style="10" bestFit="1" customWidth="1"/>
    <col min="33" max="33" width="8.90625" style="10" bestFit="1" customWidth="1"/>
    <col min="34" max="35" width="7.7265625" style="10" bestFit="1" customWidth="1"/>
    <col min="36" max="36" width="9.26953125" style="10" bestFit="1" customWidth="1"/>
    <col min="37" max="37" width="7.7265625" style="10" bestFit="1" customWidth="1"/>
    <col min="38" max="38" width="11.453125" style="10" bestFit="1" customWidth="1"/>
    <col min="39" max="39" width="14.1796875" style="10" bestFit="1" customWidth="1"/>
    <col min="40" max="40" width="14.1796875" style="10" customWidth="1"/>
    <col min="41" max="41" width="9.81640625" style="10" bestFit="1" customWidth="1"/>
    <col min="42" max="42" width="10.54296875" style="10" bestFit="1" customWidth="1"/>
    <col min="43" max="43" width="11.26953125" style="10" bestFit="1" customWidth="1"/>
    <col min="44" max="44" width="12.54296875" style="14" bestFit="1" customWidth="1"/>
    <col min="45" max="47" width="11.7265625" style="10" bestFit="1" customWidth="1"/>
    <col min="48" max="48" width="10.81640625" style="10" bestFit="1" customWidth="1"/>
    <col min="49" max="49" width="11.453125" style="10" bestFit="1" customWidth="1"/>
    <col min="50" max="50" width="10.26953125" style="10" bestFit="1" customWidth="1"/>
    <col min="51" max="51" width="10.81640625" style="10" bestFit="1" customWidth="1"/>
    <col min="52" max="52" width="9.26953125" style="10" bestFit="1" customWidth="1"/>
    <col min="53" max="53" width="8.90625" style="10" bestFit="1" customWidth="1"/>
    <col min="54" max="56" width="9.26953125" style="10" bestFit="1" customWidth="1"/>
    <col min="57" max="57" width="8" style="10" bestFit="1" customWidth="1"/>
    <col min="58" max="63" width="10.26953125" style="10" bestFit="1" customWidth="1"/>
    <col min="64" max="64" width="9.26953125" style="10" bestFit="1" customWidth="1"/>
    <col min="65" max="65" width="10.26953125" style="10" bestFit="1" customWidth="1"/>
    <col min="66" max="67" width="11.26953125" style="10" bestFit="1" customWidth="1"/>
    <col min="68" max="68" width="8.7265625" style="10" bestFit="1" customWidth="1"/>
    <col min="69" max="70" width="10.26953125" style="10" bestFit="1" customWidth="1"/>
    <col min="71" max="71" width="9.1796875" style="10" bestFit="1" customWidth="1"/>
    <col min="72" max="73" width="7.7265625" style="10" bestFit="1" customWidth="1"/>
    <col min="74" max="74" width="9.26953125" style="10" bestFit="1" customWidth="1"/>
    <col min="75" max="75" width="7.7265625" style="10" bestFit="1" customWidth="1"/>
    <col min="76" max="76" width="11.453125" style="10" bestFit="1" customWidth="1"/>
    <col min="77" max="77" width="14.1796875" style="10" bestFit="1" customWidth="1"/>
    <col min="78" max="78" width="14.1796875" style="10" customWidth="1"/>
    <col min="79" max="79" width="11.81640625" style="10" bestFit="1" customWidth="1"/>
    <col min="80" max="82" width="11.7265625" style="10" customWidth="1"/>
    <col min="83" max="83" width="9.1796875" style="14"/>
    <col min="84" max="86" width="11.7265625" style="10" bestFit="1" customWidth="1"/>
    <col min="87" max="87" width="10.81640625" style="10" bestFit="1" customWidth="1"/>
    <col min="88" max="88" width="11.453125" style="10" bestFit="1" customWidth="1"/>
    <col min="89" max="89" width="10.26953125" style="10" bestFit="1" customWidth="1"/>
    <col min="90" max="90" width="10.81640625" style="10" bestFit="1" customWidth="1"/>
    <col min="91" max="95" width="10.54296875" style="10" bestFit="1" customWidth="1"/>
    <col min="96" max="96" width="9" style="10" bestFit="1" customWidth="1"/>
    <col min="97" max="100" width="10.26953125" style="10" bestFit="1" customWidth="1"/>
    <col min="101" max="101" width="10.54296875" style="10" bestFit="1" customWidth="1"/>
    <col min="102" max="102" width="10.26953125" style="10" bestFit="1" customWidth="1"/>
    <col min="103" max="103" width="8" style="10" bestFit="1" customWidth="1"/>
    <col min="104" max="104" width="10.26953125" style="10" bestFit="1" customWidth="1"/>
    <col min="105" max="106" width="11.26953125" style="10" bestFit="1" customWidth="1"/>
    <col min="107" max="107" width="8.7265625" style="10" bestFit="1" customWidth="1"/>
    <col min="108" max="108" width="10.26953125" style="10" bestFit="1" customWidth="1"/>
    <col min="109" max="110" width="8.90625" style="10" bestFit="1" customWidth="1"/>
    <col min="111" max="111" width="7.7265625" style="10" bestFit="1" customWidth="1"/>
    <col min="112" max="114" width="7.81640625" style="10" customWidth="1"/>
    <col min="115" max="115" width="11.453125" style="10" bestFit="1" customWidth="1"/>
    <col min="116" max="116" width="14.1796875" style="10" bestFit="1" customWidth="1"/>
    <col min="117" max="117" width="14.1796875" style="10" customWidth="1"/>
    <col min="118" max="118" width="10.1796875" style="14" bestFit="1" customWidth="1"/>
    <col min="119" max="119" width="10.54296875" style="14" bestFit="1" customWidth="1"/>
    <col min="120" max="120" width="12.7265625" style="10" bestFit="1" customWidth="1"/>
    <col min="123" max="124" width="11.1796875" bestFit="1" customWidth="1"/>
    <col min="125" max="126" width="9.1796875"/>
  </cols>
  <sheetData>
    <row r="1" spans="1:125" s="6" customFormat="1" x14ac:dyDescent="0.35">
      <c r="A1" s="5" t="s">
        <v>1519</v>
      </c>
      <c r="B1" s="5"/>
      <c r="C1" s="5"/>
      <c r="D1" s="5"/>
      <c r="E1" s="7"/>
      <c r="F1" s="7"/>
      <c r="G1" s="17" t="s">
        <v>1455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3"/>
      <c r="AS1" s="17" t="s">
        <v>1456</v>
      </c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3"/>
      <c r="CF1" s="17" t="s">
        <v>1458</v>
      </c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3"/>
      <c r="DO1" s="13"/>
      <c r="DP1" s="11"/>
    </row>
    <row r="2" spans="1:125" s="6" customFormat="1" x14ac:dyDescent="0.35">
      <c r="A2" s="5"/>
      <c r="B2" s="5"/>
      <c r="C2" s="5"/>
      <c r="D2" s="5"/>
      <c r="E2" s="7"/>
      <c r="F2" s="7"/>
      <c r="G2" s="1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3"/>
      <c r="AS2" s="17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3"/>
      <c r="CF2" s="17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3"/>
      <c r="DO2" s="13"/>
      <c r="DP2" s="11"/>
    </row>
    <row r="3" spans="1:125" s="6" customFormat="1" x14ac:dyDescent="0.35">
      <c r="A3" s="5"/>
      <c r="B3" s="5"/>
      <c r="C3" s="5"/>
      <c r="D3" s="5"/>
      <c r="E3" s="7"/>
      <c r="F3" s="7"/>
      <c r="G3" s="1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3"/>
      <c r="AS3" s="17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3"/>
      <c r="CF3" s="17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3"/>
      <c r="DO3" s="13"/>
      <c r="DP3" s="11"/>
    </row>
    <row r="4" spans="1:125" s="6" customFormat="1" x14ac:dyDescent="0.35">
      <c r="A4" s="5" t="s">
        <v>9</v>
      </c>
      <c r="B4" s="5" t="s">
        <v>10</v>
      </c>
      <c r="C4" s="5"/>
      <c r="D4" s="5" t="s">
        <v>11</v>
      </c>
      <c r="E4" s="7" t="s">
        <v>1180</v>
      </c>
      <c r="F4" s="7"/>
      <c r="G4" s="11" t="s">
        <v>0</v>
      </c>
      <c r="H4" s="11" t="s">
        <v>0</v>
      </c>
      <c r="I4" s="11" t="s">
        <v>0</v>
      </c>
      <c r="J4" s="11" t="s">
        <v>1181</v>
      </c>
      <c r="K4" s="11" t="s">
        <v>1181</v>
      </c>
      <c r="L4" s="11" t="s">
        <v>1182</v>
      </c>
      <c r="M4" s="11" t="s">
        <v>1182</v>
      </c>
      <c r="N4" s="11" t="s">
        <v>15</v>
      </c>
      <c r="O4" s="11" t="s">
        <v>15</v>
      </c>
      <c r="P4" s="11" t="s">
        <v>15</v>
      </c>
      <c r="Q4" s="11" t="s">
        <v>15</v>
      </c>
      <c r="R4" s="11" t="s">
        <v>15</v>
      </c>
      <c r="S4" s="11" t="s">
        <v>15</v>
      </c>
      <c r="T4" s="11" t="s">
        <v>15</v>
      </c>
      <c r="U4" s="11" t="s">
        <v>15</v>
      </c>
      <c r="V4" s="11" t="s">
        <v>15</v>
      </c>
      <c r="W4" s="11" t="s">
        <v>15</v>
      </c>
      <c r="X4" s="11" t="s">
        <v>15</v>
      </c>
      <c r="Y4" s="11" t="s">
        <v>15</v>
      </c>
      <c r="Z4" s="11" t="s">
        <v>6</v>
      </c>
      <c r="AA4" s="11" t="s">
        <v>6</v>
      </c>
      <c r="AB4" s="11" t="s">
        <v>1183</v>
      </c>
      <c r="AC4" s="11" t="s">
        <v>1183</v>
      </c>
      <c r="AD4" s="11" t="s">
        <v>1184</v>
      </c>
      <c r="AE4" s="11" t="s">
        <v>1184</v>
      </c>
      <c r="AF4" s="11" t="s">
        <v>1</v>
      </c>
      <c r="AG4" s="11" t="s">
        <v>2</v>
      </c>
      <c r="AH4" s="11" t="s">
        <v>1185</v>
      </c>
      <c r="AI4" s="11" t="s">
        <v>5</v>
      </c>
      <c r="AJ4" s="11" t="s">
        <v>3</v>
      </c>
      <c r="AK4" s="11" t="s">
        <v>4</v>
      </c>
      <c r="AL4" s="11" t="s">
        <v>7</v>
      </c>
      <c r="AM4" s="11" t="s">
        <v>1186</v>
      </c>
      <c r="AN4" s="11" t="s">
        <v>1237</v>
      </c>
      <c r="AO4" s="11" t="s">
        <v>1179</v>
      </c>
      <c r="AP4" s="11" t="s">
        <v>1179</v>
      </c>
      <c r="AQ4" s="11" t="s">
        <v>1241</v>
      </c>
      <c r="AR4" s="13"/>
      <c r="AS4" s="11" t="s">
        <v>0</v>
      </c>
      <c r="AT4" s="11" t="s">
        <v>0</v>
      </c>
      <c r="AU4" s="11" t="s">
        <v>0</v>
      </c>
      <c r="AV4" s="11" t="s">
        <v>1181</v>
      </c>
      <c r="AW4" s="11" t="s">
        <v>1181</v>
      </c>
      <c r="AX4" s="11" t="s">
        <v>1182</v>
      </c>
      <c r="AY4" s="11" t="s">
        <v>1182</v>
      </c>
      <c r="AZ4" s="11" t="s">
        <v>15</v>
      </c>
      <c r="BA4" s="11" t="s">
        <v>15</v>
      </c>
      <c r="BB4" s="11" t="s">
        <v>15</v>
      </c>
      <c r="BC4" s="11" t="s">
        <v>15</v>
      </c>
      <c r="BD4" s="11" t="s">
        <v>15</v>
      </c>
      <c r="BE4" s="11" t="s">
        <v>15</v>
      </c>
      <c r="BF4" s="11" t="s">
        <v>15</v>
      </c>
      <c r="BG4" s="11" t="s">
        <v>15</v>
      </c>
      <c r="BH4" s="11" t="s">
        <v>15</v>
      </c>
      <c r="BI4" s="11" t="s">
        <v>15</v>
      </c>
      <c r="BJ4" s="11" t="s">
        <v>15</v>
      </c>
      <c r="BK4" s="11" t="s">
        <v>15</v>
      </c>
      <c r="BL4" s="11" t="s">
        <v>6</v>
      </c>
      <c r="BM4" s="11" t="s">
        <v>6</v>
      </c>
      <c r="BN4" s="11" t="s">
        <v>1183</v>
      </c>
      <c r="BO4" s="11" t="s">
        <v>1183</v>
      </c>
      <c r="BP4" s="11" t="s">
        <v>1184</v>
      </c>
      <c r="BQ4" s="11" t="s">
        <v>1184</v>
      </c>
      <c r="BR4" s="11" t="s">
        <v>1</v>
      </c>
      <c r="BS4" s="11" t="s">
        <v>2</v>
      </c>
      <c r="BT4" s="11" t="s">
        <v>1185</v>
      </c>
      <c r="BU4" s="11" t="s">
        <v>5</v>
      </c>
      <c r="BV4" s="11" t="s">
        <v>3</v>
      </c>
      <c r="BW4" s="11" t="s">
        <v>4</v>
      </c>
      <c r="BX4" s="11" t="s">
        <v>7</v>
      </c>
      <c r="BY4" s="11" t="s">
        <v>1186</v>
      </c>
      <c r="BZ4" s="11" t="s">
        <v>1237</v>
      </c>
      <c r="CA4" s="11" t="s">
        <v>1207</v>
      </c>
      <c r="CB4" s="11" t="s">
        <v>1179</v>
      </c>
      <c r="CC4" s="11" t="s">
        <v>1179</v>
      </c>
      <c r="CD4" s="11" t="s">
        <v>1229</v>
      </c>
      <c r="CE4" s="11"/>
      <c r="CF4" s="11" t="s">
        <v>0</v>
      </c>
      <c r="CG4" s="11" t="s">
        <v>0</v>
      </c>
      <c r="CH4" s="11" t="s">
        <v>0</v>
      </c>
      <c r="CI4" s="11" t="s">
        <v>1181</v>
      </c>
      <c r="CJ4" s="11" t="s">
        <v>1181</v>
      </c>
      <c r="CK4" s="11" t="s">
        <v>1182</v>
      </c>
      <c r="CL4" s="11" t="s">
        <v>1182</v>
      </c>
      <c r="CM4" s="11" t="s">
        <v>15</v>
      </c>
      <c r="CN4" s="11" t="s">
        <v>15</v>
      </c>
      <c r="CO4" s="11" t="s">
        <v>15</v>
      </c>
      <c r="CP4" s="11" t="s">
        <v>15</v>
      </c>
      <c r="CQ4" s="11" t="s">
        <v>15</v>
      </c>
      <c r="CR4" s="11" t="s">
        <v>15</v>
      </c>
      <c r="CS4" s="11" t="s">
        <v>15</v>
      </c>
      <c r="CT4" s="11" t="s">
        <v>15</v>
      </c>
      <c r="CU4" s="11" t="s">
        <v>15</v>
      </c>
      <c r="CV4" s="11" t="s">
        <v>15</v>
      </c>
      <c r="CW4" s="11" t="s">
        <v>15</v>
      </c>
      <c r="CX4" s="11" t="s">
        <v>15</v>
      </c>
      <c r="CY4" s="11" t="s">
        <v>6</v>
      </c>
      <c r="CZ4" s="11" t="s">
        <v>6</v>
      </c>
      <c r="DA4" s="11" t="s">
        <v>1183</v>
      </c>
      <c r="DB4" s="11" t="s">
        <v>1183</v>
      </c>
      <c r="DC4" s="11" t="s">
        <v>1184</v>
      </c>
      <c r="DD4" s="11" t="s">
        <v>1184</v>
      </c>
      <c r="DE4" s="11" t="s">
        <v>1</v>
      </c>
      <c r="DF4" s="11" t="s">
        <v>2</v>
      </c>
      <c r="DG4" s="11" t="s">
        <v>1185</v>
      </c>
      <c r="DH4" s="11" t="s">
        <v>5</v>
      </c>
      <c r="DI4" s="11" t="s">
        <v>3</v>
      </c>
      <c r="DJ4" s="11" t="s">
        <v>4</v>
      </c>
      <c r="DK4" s="11" t="s">
        <v>7</v>
      </c>
      <c r="DL4" s="11" t="s">
        <v>1186</v>
      </c>
      <c r="DM4" s="11" t="s">
        <v>1237</v>
      </c>
      <c r="DN4" s="11" t="s">
        <v>1179</v>
      </c>
      <c r="DO4" s="11" t="s">
        <v>1179</v>
      </c>
      <c r="DP4" s="11" t="s">
        <v>1207</v>
      </c>
    </row>
    <row r="5" spans="1:125" s="6" customFormat="1" x14ac:dyDescent="0.35">
      <c r="A5" s="5"/>
      <c r="B5" s="5"/>
      <c r="C5" s="5"/>
      <c r="D5" s="5"/>
      <c r="E5" s="7" t="s">
        <v>1177</v>
      </c>
      <c r="F5" s="7"/>
      <c r="G5" s="11" t="s">
        <v>17</v>
      </c>
      <c r="H5" s="11" t="s">
        <v>17</v>
      </c>
      <c r="I5" s="11" t="s">
        <v>17</v>
      </c>
      <c r="J5" s="11" t="s">
        <v>11</v>
      </c>
      <c r="K5" s="11" t="s">
        <v>11</v>
      </c>
      <c r="L5" s="11" t="s">
        <v>1187</v>
      </c>
      <c r="M5" s="11" t="s">
        <v>1187</v>
      </c>
      <c r="N5" s="11" t="s">
        <v>18</v>
      </c>
      <c r="O5" s="11" t="s">
        <v>18</v>
      </c>
      <c r="P5" s="11" t="s">
        <v>18</v>
      </c>
      <c r="Q5" s="11" t="s">
        <v>18</v>
      </c>
      <c r="R5" s="11" t="s">
        <v>18</v>
      </c>
      <c r="S5" s="11" t="s">
        <v>18</v>
      </c>
      <c r="T5" s="11" t="s">
        <v>19</v>
      </c>
      <c r="U5" s="11" t="s">
        <v>19</v>
      </c>
      <c r="V5" s="11" t="s">
        <v>19</v>
      </c>
      <c r="W5" s="11" t="s">
        <v>19</v>
      </c>
      <c r="X5" s="11" t="s">
        <v>19</v>
      </c>
      <c r="Y5" s="11" t="s">
        <v>19</v>
      </c>
      <c r="Z5" s="11" t="s">
        <v>18</v>
      </c>
      <c r="AA5" s="11" t="s">
        <v>19</v>
      </c>
      <c r="AB5" s="11" t="s">
        <v>1188</v>
      </c>
      <c r="AC5" s="11" t="s">
        <v>1188</v>
      </c>
      <c r="AD5" s="11" t="s">
        <v>18</v>
      </c>
      <c r="AE5" s="11" t="s">
        <v>19</v>
      </c>
      <c r="AF5" s="11" t="s">
        <v>13</v>
      </c>
      <c r="AG5" s="11" t="s">
        <v>1189</v>
      </c>
      <c r="AH5" s="11" t="s">
        <v>1190</v>
      </c>
      <c r="AI5" s="11" t="s">
        <v>14</v>
      </c>
      <c r="AJ5" s="11"/>
      <c r="AK5" s="11"/>
      <c r="AL5" s="11" t="s">
        <v>16</v>
      </c>
      <c r="AM5" s="11" t="s">
        <v>1191</v>
      </c>
      <c r="AN5" s="11" t="s">
        <v>2</v>
      </c>
      <c r="AO5" s="11" t="s">
        <v>1206</v>
      </c>
      <c r="AP5" s="11" t="s">
        <v>1189</v>
      </c>
      <c r="AQ5" s="11" t="s">
        <v>1208</v>
      </c>
      <c r="AR5" s="13"/>
      <c r="AS5" s="11" t="s">
        <v>17</v>
      </c>
      <c r="AT5" s="11" t="s">
        <v>17</v>
      </c>
      <c r="AU5" s="11" t="s">
        <v>17</v>
      </c>
      <c r="AV5" s="11" t="s">
        <v>11</v>
      </c>
      <c r="AW5" s="11" t="s">
        <v>11</v>
      </c>
      <c r="AX5" s="11" t="s">
        <v>1187</v>
      </c>
      <c r="AY5" s="11" t="s">
        <v>1187</v>
      </c>
      <c r="AZ5" s="11" t="s">
        <v>18</v>
      </c>
      <c r="BA5" s="11" t="s">
        <v>18</v>
      </c>
      <c r="BB5" s="11" t="s">
        <v>18</v>
      </c>
      <c r="BC5" s="11" t="s">
        <v>18</v>
      </c>
      <c r="BD5" s="11" t="s">
        <v>18</v>
      </c>
      <c r="BE5" s="11" t="s">
        <v>18</v>
      </c>
      <c r="BF5" s="11" t="s">
        <v>19</v>
      </c>
      <c r="BG5" s="11" t="s">
        <v>19</v>
      </c>
      <c r="BH5" s="11" t="s">
        <v>19</v>
      </c>
      <c r="BI5" s="11" t="s">
        <v>19</v>
      </c>
      <c r="BJ5" s="11" t="s">
        <v>19</v>
      </c>
      <c r="BK5" s="11" t="s">
        <v>19</v>
      </c>
      <c r="BL5" s="11" t="s">
        <v>18</v>
      </c>
      <c r="BM5" s="11" t="s">
        <v>19</v>
      </c>
      <c r="BN5" s="11" t="s">
        <v>1188</v>
      </c>
      <c r="BO5" s="11" t="s">
        <v>1188</v>
      </c>
      <c r="BP5" s="11" t="s">
        <v>18</v>
      </c>
      <c r="BQ5" s="11" t="s">
        <v>19</v>
      </c>
      <c r="BR5" s="11" t="s">
        <v>13</v>
      </c>
      <c r="BS5" s="11" t="s">
        <v>1189</v>
      </c>
      <c r="BT5" s="11" t="s">
        <v>1190</v>
      </c>
      <c r="BU5" s="11" t="s">
        <v>14</v>
      </c>
      <c r="BV5" s="11"/>
      <c r="BW5" s="11"/>
      <c r="BX5" s="11" t="s">
        <v>16</v>
      </c>
      <c r="BY5" s="11" t="s">
        <v>1191</v>
      </c>
      <c r="BZ5" s="11" t="s">
        <v>2</v>
      </c>
      <c r="CA5" s="11" t="s">
        <v>1208</v>
      </c>
      <c r="CB5" s="11" t="s">
        <v>12</v>
      </c>
      <c r="CC5" s="11" t="s">
        <v>1189</v>
      </c>
      <c r="CD5" s="11" t="s">
        <v>1208</v>
      </c>
      <c r="CE5" s="11"/>
      <c r="CF5" s="11" t="s">
        <v>17</v>
      </c>
      <c r="CG5" s="11" t="s">
        <v>17</v>
      </c>
      <c r="CH5" s="11" t="s">
        <v>17</v>
      </c>
      <c r="CI5" s="11" t="s">
        <v>11</v>
      </c>
      <c r="CJ5" s="11" t="s">
        <v>11</v>
      </c>
      <c r="CK5" s="11" t="s">
        <v>1187</v>
      </c>
      <c r="CL5" s="11" t="s">
        <v>1187</v>
      </c>
      <c r="CM5" s="11" t="s">
        <v>18</v>
      </c>
      <c r="CN5" s="11" t="s">
        <v>18</v>
      </c>
      <c r="CO5" s="11" t="s">
        <v>18</v>
      </c>
      <c r="CP5" s="11" t="s">
        <v>18</v>
      </c>
      <c r="CQ5" s="11" t="s">
        <v>18</v>
      </c>
      <c r="CR5" s="11" t="s">
        <v>18</v>
      </c>
      <c r="CS5" s="11" t="s">
        <v>19</v>
      </c>
      <c r="CT5" s="11" t="s">
        <v>19</v>
      </c>
      <c r="CU5" s="11" t="s">
        <v>19</v>
      </c>
      <c r="CV5" s="11" t="s">
        <v>19</v>
      </c>
      <c r="CW5" s="11" t="s">
        <v>19</v>
      </c>
      <c r="CX5" s="11" t="s">
        <v>19</v>
      </c>
      <c r="CY5" s="11" t="s">
        <v>18</v>
      </c>
      <c r="CZ5" s="11" t="s">
        <v>19</v>
      </c>
      <c r="DA5" s="11" t="s">
        <v>1188</v>
      </c>
      <c r="DB5" s="11" t="s">
        <v>1188</v>
      </c>
      <c r="DC5" s="11" t="s">
        <v>18</v>
      </c>
      <c r="DD5" s="11" t="s">
        <v>19</v>
      </c>
      <c r="DE5" s="11" t="s">
        <v>13</v>
      </c>
      <c r="DF5" s="11" t="s">
        <v>1189</v>
      </c>
      <c r="DG5" s="11" t="s">
        <v>1190</v>
      </c>
      <c r="DH5" s="11" t="s">
        <v>14</v>
      </c>
      <c r="DI5" s="11"/>
      <c r="DJ5" s="11"/>
      <c r="DK5" s="11" t="s">
        <v>16</v>
      </c>
      <c r="DL5" s="11" t="s">
        <v>1191</v>
      </c>
      <c r="DM5" s="11" t="s">
        <v>2</v>
      </c>
      <c r="DN5" s="11" t="s">
        <v>1206</v>
      </c>
      <c r="DO5" s="11" t="s">
        <v>1189</v>
      </c>
      <c r="DP5" s="11" t="s">
        <v>1230</v>
      </c>
    </row>
    <row r="6" spans="1:125" s="6" customFormat="1" x14ac:dyDescent="0.35">
      <c r="A6" s="5"/>
      <c r="B6" s="5"/>
      <c r="C6" s="5"/>
      <c r="D6" s="5"/>
      <c r="E6" s="7" t="s">
        <v>1178</v>
      </c>
      <c r="F6" s="7"/>
      <c r="G6" s="11" t="s">
        <v>18</v>
      </c>
      <c r="H6" s="11" t="s">
        <v>1192</v>
      </c>
      <c r="I6" s="11" t="s">
        <v>1193</v>
      </c>
      <c r="J6" s="11" t="s">
        <v>1194</v>
      </c>
      <c r="K6" s="11" t="s">
        <v>1195</v>
      </c>
      <c r="L6" s="11" t="s">
        <v>1196</v>
      </c>
      <c r="M6" s="11" t="s">
        <v>1197</v>
      </c>
      <c r="N6" s="11" t="s">
        <v>1198</v>
      </c>
      <c r="O6" s="11" t="s">
        <v>1199</v>
      </c>
      <c r="P6" s="11" t="s">
        <v>1200</v>
      </c>
      <c r="Q6" s="11" t="s">
        <v>1201</v>
      </c>
      <c r="R6" s="11" t="s">
        <v>1202</v>
      </c>
      <c r="S6" s="11" t="s">
        <v>1203</v>
      </c>
      <c r="T6" s="11" t="s">
        <v>1198</v>
      </c>
      <c r="U6" s="11" t="s">
        <v>1199</v>
      </c>
      <c r="V6" s="11" t="s">
        <v>1200</v>
      </c>
      <c r="W6" s="11" t="s">
        <v>1201</v>
      </c>
      <c r="X6" s="11" t="s">
        <v>1202</v>
      </c>
      <c r="Y6" s="11" t="s">
        <v>1203</v>
      </c>
      <c r="Z6" s="11"/>
      <c r="AA6" s="11"/>
      <c r="AB6" s="11" t="s">
        <v>18</v>
      </c>
      <c r="AC6" s="11" t="s">
        <v>19</v>
      </c>
      <c r="AD6" s="11"/>
      <c r="AE6" s="11"/>
      <c r="AF6" s="11"/>
      <c r="AG6" s="11"/>
      <c r="AH6" s="11"/>
      <c r="AI6" s="11"/>
      <c r="AJ6" s="11"/>
      <c r="AK6" s="11"/>
      <c r="AL6" s="11" t="s">
        <v>1204</v>
      </c>
      <c r="AM6" s="11"/>
      <c r="AN6" s="11" t="s">
        <v>1212</v>
      </c>
      <c r="AO6" s="11" t="s">
        <v>1189</v>
      </c>
      <c r="AP6" s="11" t="s">
        <v>1205</v>
      </c>
      <c r="AQ6" s="15" t="s">
        <v>1454</v>
      </c>
      <c r="AR6" s="13"/>
      <c r="AS6" s="11" t="s">
        <v>18</v>
      </c>
      <c r="AT6" s="11" t="s">
        <v>1192</v>
      </c>
      <c r="AU6" s="11" t="s">
        <v>1193</v>
      </c>
      <c r="AV6" s="11" t="s">
        <v>1194</v>
      </c>
      <c r="AW6" s="11" t="s">
        <v>1195</v>
      </c>
      <c r="AX6" s="11" t="s">
        <v>1196</v>
      </c>
      <c r="AY6" s="11" t="s">
        <v>1197</v>
      </c>
      <c r="AZ6" s="11" t="s">
        <v>1198</v>
      </c>
      <c r="BA6" s="11" t="s">
        <v>1199</v>
      </c>
      <c r="BB6" s="11" t="s">
        <v>1200</v>
      </c>
      <c r="BC6" s="11" t="s">
        <v>1201</v>
      </c>
      <c r="BD6" s="11" t="s">
        <v>1202</v>
      </c>
      <c r="BE6" s="11" t="s">
        <v>1203</v>
      </c>
      <c r="BF6" s="11" t="s">
        <v>1198</v>
      </c>
      <c r="BG6" s="11" t="s">
        <v>1199</v>
      </c>
      <c r="BH6" s="11" t="s">
        <v>1200</v>
      </c>
      <c r="BI6" s="11" t="s">
        <v>1201</v>
      </c>
      <c r="BJ6" s="11" t="s">
        <v>1202</v>
      </c>
      <c r="BK6" s="11" t="s">
        <v>1203</v>
      </c>
      <c r="BL6" s="11"/>
      <c r="BM6" s="11"/>
      <c r="BN6" s="11" t="s">
        <v>18</v>
      </c>
      <c r="BO6" s="11" t="s">
        <v>19</v>
      </c>
      <c r="BP6" s="11"/>
      <c r="BQ6" s="11"/>
      <c r="BR6" s="11"/>
      <c r="BS6" s="11"/>
      <c r="BT6" s="11"/>
      <c r="BU6" s="11"/>
      <c r="BV6" s="11"/>
      <c r="BW6" s="11"/>
      <c r="BX6" s="11" t="s">
        <v>1204</v>
      </c>
      <c r="BY6" s="11"/>
      <c r="BZ6" s="11" t="s">
        <v>1212</v>
      </c>
      <c r="CA6" s="11" t="s">
        <v>1222</v>
      </c>
      <c r="CB6" s="11" t="s">
        <v>1189</v>
      </c>
      <c r="CC6" s="11" t="s">
        <v>1205</v>
      </c>
      <c r="CD6" s="15" t="s">
        <v>1457</v>
      </c>
      <c r="CE6" s="11"/>
      <c r="CF6" s="11" t="s">
        <v>18</v>
      </c>
      <c r="CG6" s="11" t="s">
        <v>1192</v>
      </c>
      <c r="CH6" s="11" t="s">
        <v>1193</v>
      </c>
      <c r="CI6" s="11" t="s">
        <v>1194</v>
      </c>
      <c r="CJ6" s="11" t="s">
        <v>1195</v>
      </c>
      <c r="CK6" s="11" t="s">
        <v>1196</v>
      </c>
      <c r="CL6" s="11" t="s">
        <v>1197</v>
      </c>
      <c r="CM6" s="11" t="s">
        <v>1198</v>
      </c>
      <c r="CN6" s="11" t="s">
        <v>1199</v>
      </c>
      <c r="CO6" s="11" t="s">
        <v>1200</v>
      </c>
      <c r="CP6" s="11" t="s">
        <v>1201</v>
      </c>
      <c r="CQ6" s="11" t="s">
        <v>1202</v>
      </c>
      <c r="CR6" s="11" t="s">
        <v>1203</v>
      </c>
      <c r="CS6" s="11" t="s">
        <v>1198</v>
      </c>
      <c r="CT6" s="11" t="s">
        <v>1199</v>
      </c>
      <c r="CU6" s="11" t="s">
        <v>1200</v>
      </c>
      <c r="CV6" s="11" t="s">
        <v>1201</v>
      </c>
      <c r="CW6" s="11" t="s">
        <v>1202</v>
      </c>
      <c r="CX6" s="11" t="s">
        <v>1203</v>
      </c>
      <c r="CY6" s="11"/>
      <c r="CZ6" s="11"/>
      <c r="DA6" s="11" t="s">
        <v>18</v>
      </c>
      <c r="DB6" s="11" t="s">
        <v>19</v>
      </c>
      <c r="DC6" s="11"/>
      <c r="DD6" s="11"/>
      <c r="DE6" s="11"/>
      <c r="DF6" s="11"/>
      <c r="DG6" s="11"/>
      <c r="DH6" s="11"/>
      <c r="DI6" s="11"/>
      <c r="DJ6" s="11"/>
      <c r="DK6" s="11" t="s">
        <v>1204</v>
      </c>
      <c r="DL6" s="11"/>
      <c r="DM6" s="11" t="s">
        <v>1212</v>
      </c>
      <c r="DN6" s="11" t="s">
        <v>1189</v>
      </c>
      <c r="DO6" s="11" t="s">
        <v>1205</v>
      </c>
      <c r="DP6" s="11"/>
    </row>
    <row r="7" spans="1:125" s="6" customFormat="1" x14ac:dyDescent="0.35">
      <c r="A7" s="5"/>
      <c r="B7" s="5"/>
      <c r="C7" s="5"/>
      <c r="D7" s="5"/>
      <c r="E7" s="7" t="s">
        <v>1512</v>
      </c>
      <c r="F7" s="7"/>
      <c r="G7" s="11" t="s">
        <v>20</v>
      </c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  <c r="M7" s="11" t="s">
        <v>20</v>
      </c>
      <c r="N7" s="11" t="s">
        <v>20</v>
      </c>
      <c r="O7" s="11" t="s">
        <v>20</v>
      </c>
      <c r="P7" s="11" t="s">
        <v>20</v>
      </c>
      <c r="Q7" s="11" t="s">
        <v>20</v>
      </c>
      <c r="R7" s="11" t="s">
        <v>20</v>
      </c>
      <c r="S7" s="11" t="s">
        <v>20</v>
      </c>
      <c r="T7" s="11" t="s">
        <v>20</v>
      </c>
      <c r="U7" s="11" t="s">
        <v>20</v>
      </c>
      <c r="V7" s="11" t="s">
        <v>20</v>
      </c>
      <c r="W7" s="11" t="s">
        <v>20</v>
      </c>
      <c r="X7" s="11" t="s">
        <v>20</v>
      </c>
      <c r="Y7" s="11" t="s">
        <v>20</v>
      </c>
      <c r="Z7" s="11" t="s">
        <v>20</v>
      </c>
      <c r="AA7" s="11" t="s">
        <v>20</v>
      </c>
      <c r="AB7" s="11" t="s">
        <v>20</v>
      </c>
      <c r="AC7" s="11" t="s">
        <v>20</v>
      </c>
      <c r="AD7" s="11" t="s">
        <v>20</v>
      </c>
      <c r="AE7" s="11" t="s">
        <v>20</v>
      </c>
      <c r="AF7" s="11" t="s">
        <v>20</v>
      </c>
      <c r="AG7" s="11" t="s">
        <v>20</v>
      </c>
      <c r="AH7" s="11" t="s">
        <v>20</v>
      </c>
      <c r="AI7" s="11" t="s">
        <v>20</v>
      </c>
      <c r="AJ7" s="11" t="s">
        <v>20</v>
      </c>
      <c r="AK7" s="11" t="s">
        <v>20</v>
      </c>
      <c r="AL7" s="11" t="s">
        <v>20</v>
      </c>
      <c r="AM7" s="11" t="s">
        <v>20</v>
      </c>
      <c r="AN7" s="11" t="s">
        <v>20</v>
      </c>
      <c r="AO7" s="11" t="s">
        <v>20</v>
      </c>
      <c r="AP7" s="11" t="s">
        <v>20</v>
      </c>
      <c r="AQ7" s="11" t="s">
        <v>20</v>
      </c>
      <c r="AR7" s="13"/>
      <c r="AS7" s="11" t="s">
        <v>20</v>
      </c>
      <c r="AT7" s="11" t="s">
        <v>20</v>
      </c>
      <c r="AU7" s="11" t="s">
        <v>20</v>
      </c>
      <c r="AV7" s="11" t="s">
        <v>20</v>
      </c>
      <c r="AW7" s="11" t="s">
        <v>20</v>
      </c>
      <c r="AX7" s="11" t="s">
        <v>20</v>
      </c>
      <c r="AY7" s="11" t="s">
        <v>20</v>
      </c>
      <c r="AZ7" s="11" t="s">
        <v>20</v>
      </c>
      <c r="BA7" s="11" t="s">
        <v>20</v>
      </c>
      <c r="BB7" s="11" t="s">
        <v>20</v>
      </c>
      <c r="BC7" s="11" t="s">
        <v>20</v>
      </c>
      <c r="BD7" s="11" t="s">
        <v>20</v>
      </c>
      <c r="BE7" s="11" t="s">
        <v>20</v>
      </c>
      <c r="BF7" s="11" t="s">
        <v>20</v>
      </c>
      <c r="BG7" s="11" t="s">
        <v>20</v>
      </c>
      <c r="BH7" s="11" t="s">
        <v>20</v>
      </c>
      <c r="BI7" s="11" t="s">
        <v>20</v>
      </c>
      <c r="BJ7" s="11" t="s">
        <v>20</v>
      </c>
      <c r="BK7" s="11" t="s">
        <v>20</v>
      </c>
      <c r="BL7" s="11" t="s">
        <v>20</v>
      </c>
      <c r="BM7" s="11" t="s">
        <v>20</v>
      </c>
      <c r="BN7" s="11" t="s">
        <v>20</v>
      </c>
      <c r="BO7" s="11" t="s">
        <v>20</v>
      </c>
      <c r="BP7" s="11" t="s">
        <v>20</v>
      </c>
      <c r="BQ7" s="11" t="s">
        <v>20</v>
      </c>
      <c r="BR7" s="11" t="s">
        <v>20</v>
      </c>
      <c r="BS7" s="11" t="s">
        <v>20</v>
      </c>
      <c r="BT7" s="11" t="s">
        <v>20</v>
      </c>
      <c r="BU7" s="11" t="s">
        <v>20</v>
      </c>
      <c r="BV7" s="11" t="s">
        <v>20</v>
      </c>
      <c r="BW7" s="11" t="s">
        <v>20</v>
      </c>
      <c r="BX7" s="11" t="s">
        <v>20</v>
      </c>
      <c r="BY7" s="11" t="s">
        <v>20</v>
      </c>
      <c r="BZ7" s="11" t="s">
        <v>20</v>
      </c>
      <c r="CA7" s="11" t="s">
        <v>20</v>
      </c>
      <c r="CB7" s="11" t="s">
        <v>20</v>
      </c>
      <c r="CC7" s="11" t="s">
        <v>20</v>
      </c>
      <c r="CD7" s="11" t="s">
        <v>20</v>
      </c>
      <c r="CE7" s="13"/>
      <c r="CF7" s="11" t="s">
        <v>20</v>
      </c>
      <c r="CG7" s="11" t="s">
        <v>20</v>
      </c>
      <c r="CH7" s="11" t="s">
        <v>20</v>
      </c>
      <c r="CI7" s="11" t="s">
        <v>20</v>
      </c>
      <c r="CJ7" s="11" t="s">
        <v>20</v>
      </c>
      <c r="CK7" s="11" t="s">
        <v>20</v>
      </c>
      <c r="CL7" s="11" t="s">
        <v>20</v>
      </c>
      <c r="CM7" s="11" t="s">
        <v>20</v>
      </c>
      <c r="CN7" s="11" t="s">
        <v>20</v>
      </c>
      <c r="CO7" s="11" t="s">
        <v>20</v>
      </c>
      <c r="CP7" s="11" t="s">
        <v>20</v>
      </c>
      <c r="CQ7" s="11" t="s">
        <v>20</v>
      </c>
      <c r="CR7" s="11" t="s">
        <v>20</v>
      </c>
      <c r="CS7" s="11" t="s">
        <v>20</v>
      </c>
      <c r="CT7" s="11" t="s">
        <v>20</v>
      </c>
      <c r="CU7" s="11" t="s">
        <v>20</v>
      </c>
      <c r="CV7" s="11" t="s">
        <v>20</v>
      </c>
      <c r="CW7" s="11" t="s">
        <v>20</v>
      </c>
      <c r="CX7" s="11" t="s">
        <v>20</v>
      </c>
      <c r="CY7" s="11" t="s">
        <v>20</v>
      </c>
      <c r="CZ7" s="11" t="s">
        <v>20</v>
      </c>
      <c r="DA7" s="11" t="s">
        <v>20</v>
      </c>
      <c r="DB7" s="11" t="s">
        <v>20</v>
      </c>
      <c r="DC7" s="11" t="s">
        <v>20</v>
      </c>
      <c r="DD7" s="11" t="s">
        <v>20</v>
      </c>
      <c r="DE7" s="11" t="s">
        <v>20</v>
      </c>
      <c r="DF7" s="11" t="s">
        <v>20</v>
      </c>
      <c r="DG7" s="11" t="s">
        <v>20</v>
      </c>
      <c r="DH7" s="11" t="s">
        <v>20</v>
      </c>
      <c r="DI7" s="11" t="s">
        <v>20</v>
      </c>
      <c r="DJ7" s="11" t="s">
        <v>20</v>
      </c>
      <c r="DK7" s="11" t="s">
        <v>20</v>
      </c>
      <c r="DL7" s="11" t="s">
        <v>20</v>
      </c>
      <c r="DM7" s="11" t="s">
        <v>20</v>
      </c>
      <c r="DN7" s="11" t="s">
        <v>20</v>
      </c>
      <c r="DO7" s="11" t="s">
        <v>20</v>
      </c>
      <c r="DP7" s="11" t="s">
        <v>20</v>
      </c>
    </row>
    <row r="8" spans="1:125" x14ac:dyDescent="0.35">
      <c r="CD8" s="11"/>
    </row>
    <row r="9" spans="1:125" x14ac:dyDescent="0.35">
      <c r="A9" s="2" t="s">
        <v>21</v>
      </c>
      <c r="B9" s="2" t="s">
        <v>22</v>
      </c>
      <c r="C9" s="2">
        <v>9263000</v>
      </c>
      <c r="D9" s="2" t="s">
        <v>1242</v>
      </c>
      <c r="E9" s="18">
        <v>180</v>
      </c>
      <c r="G9" s="18">
        <v>610920</v>
      </c>
      <c r="H9" s="18">
        <v>0</v>
      </c>
      <c r="I9" s="18">
        <v>0</v>
      </c>
      <c r="J9" s="18">
        <v>24000.000000000022</v>
      </c>
      <c r="K9" s="18">
        <v>0</v>
      </c>
      <c r="L9" s="18">
        <v>35250.000000000029</v>
      </c>
      <c r="M9" s="18">
        <v>0</v>
      </c>
      <c r="N9" s="18">
        <v>0</v>
      </c>
      <c r="O9" s="18">
        <v>280.00000000000023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2088</v>
      </c>
      <c r="AA9" s="18">
        <v>0</v>
      </c>
      <c r="AB9" s="18">
        <v>42057.931034482805</v>
      </c>
      <c r="AC9" s="18">
        <v>0</v>
      </c>
      <c r="AD9" s="18">
        <v>0</v>
      </c>
      <c r="AE9" s="18">
        <v>0</v>
      </c>
      <c r="AF9" s="18">
        <v>128000</v>
      </c>
      <c r="AG9" s="18">
        <v>0</v>
      </c>
      <c r="AH9" s="18">
        <v>0</v>
      </c>
      <c r="AI9" s="18">
        <v>0</v>
      </c>
      <c r="AJ9" s="18">
        <v>18708.5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1">
        <f>SUM(G9:AP9)</f>
        <v>861304.43103448278</v>
      </c>
      <c r="AR9" s="18"/>
      <c r="AS9" s="10">
        <f>VLOOKUP($C9,'[1]New ISB'!$C$6:$BO$405,6,FALSE)</f>
        <v>648893.74499686342</v>
      </c>
      <c r="AT9" s="10">
        <f>VLOOKUP($C9,'[1]New ISB'!$C$6:$BO$405,7,FALSE)</f>
        <v>0</v>
      </c>
      <c r="AU9" s="10">
        <f>VLOOKUP($C9,'[1]New ISB'!$C$6:$BO$405,8,FALSE)</f>
        <v>0</v>
      </c>
      <c r="AV9" s="10">
        <f>VLOOKUP($C9,'[1]New ISB'!$C$6:$BO$405,9,FALSE)</f>
        <v>24500.000000000022</v>
      </c>
      <c r="AW9" s="10">
        <f>VLOOKUP($C9,'[1]New ISB'!$C$6:$BO$405,10,FALSE)</f>
        <v>0</v>
      </c>
      <c r="AX9" s="10">
        <f>VLOOKUP($C9,'[1]New ISB'!$C$6:$BO$405,11,FALSE)</f>
        <v>41000.000000000036</v>
      </c>
      <c r="AY9" s="10">
        <f>VLOOKUP($C9,'[1]New ISB'!$C$6:$BO$405,12,FALSE)</f>
        <v>0</v>
      </c>
      <c r="AZ9" s="10">
        <f>VLOOKUP($C9,'[1]New ISB'!$C$6:$BO$405,13,FALSE)</f>
        <v>0</v>
      </c>
      <c r="BA9" s="10">
        <f>VLOOKUP($C9,'[1]New ISB'!$C$6:$BO$405,14,FALSE)</f>
        <v>285.00000000000023</v>
      </c>
      <c r="BB9" s="10">
        <f>VLOOKUP($C9,'[1]New ISB'!$C$6:$BO$405,15,FALSE)</f>
        <v>0</v>
      </c>
      <c r="BC9" s="10">
        <f>VLOOKUP($C9,'[1]New ISB'!$C$6:$BO$405,16,FALSE)</f>
        <v>0</v>
      </c>
      <c r="BD9" s="10">
        <f>VLOOKUP($C9,'[1]New ISB'!$C$6:$BO$405,17,FALSE)</f>
        <v>0</v>
      </c>
      <c r="BE9" s="10">
        <f>VLOOKUP($C9,'[1]New ISB'!$C$6:$BO$405,18,FALSE)</f>
        <v>0</v>
      </c>
      <c r="BF9" s="10">
        <f>VLOOKUP($C9,'[1]New ISB'!$C$6:$BO$405,19,FALSE)</f>
        <v>0</v>
      </c>
      <c r="BG9" s="10">
        <f>VLOOKUP($C9,'[1]New ISB'!$C$6:$BO$405,20,FALSE)</f>
        <v>0</v>
      </c>
      <c r="BH9" s="10">
        <f>VLOOKUP($C9,'[1]New ISB'!$C$6:$BO$405,21,FALSE)</f>
        <v>0</v>
      </c>
      <c r="BI9" s="10">
        <f>VLOOKUP($C9,'[1]New ISB'!$C$6:$BO$405,22,FALSE)</f>
        <v>0</v>
      </c>
      <c r="BJ9" s="10">
        <f>VLOOKUP($C9,'[1]New ISB'!$C$6:$BO$405,23,FALSE)</f>
        <v>0</v>
      </c>
      <c r="BK9" s="10">
        <f>VLOOKUP($C9,'[1]New ISB'!$C$6:$BO$405,24,FALSE)</f>
        <v>0</v>
      </c>
      <c r="BL9" s="10">
        <f>VLOOKUP($C9,'[1]New ISB'!$C$6:$BO$405,25,FALSE)</f>
        <v>2124</v>
      </c>
      <c r="BM9" s="10">
        <f>VLOOKUP($C9,'[1]New ISB'!$C$6:$BO$405,26,FALSE)</f>
        <v>0</v>
      </c>
      <c r="BN9" s="10">
        <f>VLOOKUP($C9,'[1]New ISB'!$C$6:$BO$405,27,FALSE)</f>
        <v>42604.137931034529</v>
      </c>
      <c r="BO9" s="10">
        <f>VLOOKUP($C9,'[1]New ISB'!$C$6:$BO$405,28,FALSE)</f>
        <v>0</v>
      </c>
      <c r="BP9" s="10">
        <f>VLOOKUP($C9,'[1]New ISB'!$C$6:$BO$405,29,FALSE)</f>
        <v>0</v>
      </c>
      <c r="BQ9" s="10">
        <f>VLOOKUP($C9,'[1]New ISB'!$C$6:$BO$405,30,FALSE)</f>
        <v>0</v>
      </c>
      <c r="BR9" s="10">
        <f>VLOOKUP($C9,'[1]New ISB'!$C$6:$BO$405,31,FALSE)</f>
        <v>134400</v>
      </c>
      <c r="BS9" s="10">
        <f>VLOOKUP($C9,'[1]New ISB'!$C$6:$BO$405,32,FALSE)</f>
        <v>0</v>
      </c>
      <c r="BT9" s="10">
        <f>VLOOKUP($C9,'[1]New ISB'!$C$6:$BO$405,33,FALSE)</f>
        <v>0</v>
      </c>
      <c r="BU9" s="10">
        <f>VLOOKUP($C9,'[1]New ISB'!$C$6:$BO$405,34,FALSE)</f>
        <v>0</v>
      </c>
      <c r="BV9" s="10">
        <f>VLOOKUP($C9,'[1]New ISB'!$C$6:$BO$405,35,FALSE)</f>
        <v>18708.5</v>
      </c>
      <c r="BW9" s="10">
        <f>VLOOKUP($C9,'[1]New ISB'!$C$6:$BO$405,36,FALSE)</f>
        <v>0</v>
      </c>
      <c r="BX9" s="10">
        <f>VLOOKUP($C9,'[1]New ISB'!$C$6:$BO$405,39,FALSE)+VLOOKUP($C9,'[1]New ISB'!$C$6:$BO$405,40,FALSE)</f>
        <v>0</v>
      </c>
      <c r="BY9" s="10">
        <f>VLOOKUP($C9,'[1]New ISB'!$C$6:$BO$405,37,FALSE)+VLOOKUP($C9,'[1]New ISB'!$C$6:$BO$405,41,FALSE)</f>
        <v>0</v>
      </c>
      <c r="BZ9" s="10">
        <f>VLOOKUP($C9,'[1]New ISB'!$C$6:$BO$405,38,FALSE)</f>
        <v>0</v>
      </c>
      <c r="CA9" s="10">
        <f t="shared" ref="CA9:CA72" si="0">SUM(AS9:BZ9)</f>
        <v>912515.38292789797</v>
      </c>
      <c r="CB9" s="10">
        <f>VLOOKUP($C9,'[1]New ISB'!$C$6:$BO$405,52,FALSE)+VLOOKUP($C9,'[1]New ISB'!$C$6:$BO$405,53,FALSE)</f>
        <v>0</v>
      </c>
      <c r="CC9" s="10">
        <f>VLOOKUP($C9,'[1]New ISB'!$C$6:$BO$405,64,FALSE)</f>
        <v>0</v>
      </c>
      <c r="CD9" s="11">
        <f t="shared" ref="CD9:CD81" si="1">SUM(CA9:CC9)</f>
        <v>912515.38292789797</v>
      </c>
      <c r="CE9" s="10"/>
      <c r="CF9" s="10">
        <f t="shared" ref="CF9:DM9" si="2">AS9-G9</f>
        <v>37973.744996863417</v>
      </c>
      <c r="CG9" s="10">
        <f t="shared" si="2"/>
        <v>0</v>
      </c>
      <c r="CH9" s="10">
        <f t="shared" si="2"/>
        <v>0</v>
      </c>
      <c r="CI9" s="10">
        <f t="shared" si="2"/>
        <v>500</v>
      </c>
      <c r="CJ9" s="10">
        <f t="shared" si="2"/>
        <v>0</v>
      </c>
      <c r="CK9" s="10">
        <f t="shared" si="2"/>
        <v>5750.0000000000073</v>
      </c>
      <c r="CL9" s="10">
        <f t="shared" si="2"/>
        <v>0</v>
      </c>
      <c r="CM9" s="10">
        <f t="shared" si="2"/>
        <v>0</v>
      </c>
      <c r="CN9" s="10">
        <f t="shared" si="2"/>
        <v>5</v>
      </c>
      <c r="CO9" s="10">
        <f t="shared" si="2"/>
        <v>0</v>
      </c>
      <c r="CP9" s="10">
        <f t="shared" si="2"/>
        <v>0</v>
      </c>
      <c r="CQ9" s="10">
        <f t="shared" si="2"/>
        <v>0</v>
      </c>
      <c r="CR9" s="10">
        <f t="shared" si="2"/>
        <v>0</v>
      </c>
      <c r="CS9" s="10">
        <f t="shared" si="2"/>
        <v>0</v>
      </c>
      <c r="CT9" s="10">
        <f t="shared" si="2"/>
        <v>0</v>
      </c>
      <c r="CU9" s="10">
        <f t="shared" si="2"/>
        <v>0</v>
      </c>
      <c r="CV9" s="10">
        <f t="shared" si="2"/>
        <v>0</v>
      </c>
      <c r="CW9" s="10">
        <f t="shared" si="2"/>
        <v>0</v>
      </c>
      <c r="CX9" s="10">
        <f t="shared" si="2"/>
        <v>0</v>
      </c>
      <c r="CY9" s="10">
        <f t="shared" si="2"/>
        <v>36</v>
      </c>
      <c r="CZ9" s="10">
        <f t="shared" si="2"/>
        <v>0</v>
      </c>
      <c r="DA9" s="10">
        <f t="shared" si="2"/>
        <v>546.20689655172464</v>
      </c>
      <c r="DB9" s="10">
        <f t="shared" si="2"/>
        <v>0</v>
      </c>
      <c r="DC9" s="10">
        <f t="shared" si="2"/>
        <v>0</v>
      </c>
      <c r="DD9" s="10">
        <f t="shared" si="2"/>
        <v>0</v>
      </c>
      <c r="DE9" s="10">
        <f t="shared" si="2"/>
        <v>6400</v>
      </c>
      <c r="DF9" s="10">
        <f t="shared" si="2"/>
        <v>0</v>
      </c>
      <c r="DG9" s="10">
        <f t="shared" si="2"/>
        <v>0</v>
      </c>
      <c r="DH9" s="10">
        <f t="shared" si="2"/>
        <v>0</v>
      </c>
      <c r="DI9" s="10">
        <f t="shared" si="2"/>
        <v>0</v>
      </c>
      <c r="DJ9" s="10">
        <f t="shared" si="2"/>
        <v>0</v>
      </c>
      <c r="DK9" s="10">
        <f t="shared" si="2"/>
        <v>0</v>
      </c>
      <c r="DL9" s="10">
        <f t="shared" si="2"/>
        <v>0</v>
      </c>
      <c r="DM9" s="10">
        <f t="shared" si="2"/>
        <v>0</v>
      </c>
      <c r="DN9" s="10">
        <f>CB9-AO9</f>
        <v>0</v>
      </c>
      <c r="DO9" s="10">
        <f>CC9-AP9</f>
        <v>0</v>
      </c>
      <c r="DP9" s="11">
        <f t="shared" ref="DP9:DP72" si="3">SUM(CF9:DO9)</f>
        <v>51210.951893415149</v>
      </c>
      <c r="DS9" s="14"/>
      <c r="DU9" s="16"/>
    </row>
    <row r="10" spans="1:125" x14ac:dyDescent="0.35">
      <c r="A10" s="2" t="s">
        <v>24</v>
      </c>
      <c r="B10" s="2" t="s">
        <v>25</v>
      </c>
      <c r="C10" s="2">
        <v>9263001</v>
      </c>
      <c r="D10" s="2" t="s">
        <v>1490</v>
      </c>
      <c r="E10" s="18">
        <v>103</v>
      </c>
      <c r="G10" s="18">
        <v>349582</v>
      </c>
      <c r="H10" s="18">
        <v>0</v>
      </c>
      <c r="I10" s="18">
        <v>0</v>
      </c>
      <c r="J10" s="18">
        <v>5279.9999999999818</v>
      </c>
      <c r="K10" s="18">
        <v>0</v>
      </c>
      <c r="L10" s="18">
        <v>7754.9999999999736</v>
      </c>
      <c r="M10" s="18">
        <v>0</v>
      </c>
      <c r="N10" s="18">
        <v>1393.5294117647056</v>
      </c>
      <c r="O10" s="18">
        <v>565.49019607843138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30681.346982758605</v>
      </c>
      <c r="AC10" s="18">
        <v>0</v>
      </c>
      <c r="AD10" s="18">
        <v>0</v>
      </c>
      <c r="AE10" s="18">
        <v>0</v>
      </c>
      <c r="AF10" s="18">
        <v>128000</v>
      </c>
      <c r="AG10" s="18">
        <v>35178.104138851799</v>
      </c>
      <c r="AH10" s="18">
        <v>0</v>
      </c>
      <c r="AI10" s="18">
        <v>0</v>
      </c>
      <c r="AJ10" s="18">
        <v>11295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-22926.2792475977</v>
      </c>
      <c r="AQ10" s="11">
        <f t="shared" ref="AQ10:AQ73" si="4">SUM(G10:AP10)</f>
        <v>546804.19148185581</v>
      </c>
      <c r="AR10" s="18"/>
      <c r="AS10" s="10">
        <f>VLOOKUP($C10,'[1]New ISB'!$C$6:$BO$405,6,FALSE)</f>
        <v>371311.42074820516</v>
      </c>
      <c r="AT10" s="10">
        <f>VLOOKUP($C10,'[1]New ISB'!$C$6:$BO$405,7,FALSE)</f>
        <v>0</v>
      </c>
      <c r="AU10" s="10">
        <f>VLOOKUP($C10,'[1]New ISB'!$C$6:$BO$405,8,FALSE)</f>
        <v>0</v>
      </c>
      <c r="AV10" s="10">
        <f>VLOOKUP($C10,'[1]New ISB'!$C$6:$BO$405,9,FALSE)</f>
        <v>5389.9999999999818</v>
      </c>
      <c r="AW10" s="10">
        <f>VLOOKUP($C10,'[1]New ISB'!$C$6:$BO$405,10,FALSE)</f>
        <v>0</v>
      </c>
      <c r="AX10" s="10">
        <f>VLOOKUP($C10,'[1]New ISB'!$C$6:$BO$405,11,FALSE)</f>
        <v>9019.9999999999691</v>
      </c>
      <c r="AY10" s="10">
        <f>VLOOKUP($C10,'[1]New ISB'!$C$6:$BO$405,12,FALSE)</f>
        <v>0</v>
      </c>
      <c r="AZ10" s="10">
        <f>VLOOKUP($C10,'[1]New ISB'!$C$6:$BO$405,13,FALSE)</f>
        <v>1423.8235294117644</v>
      </c>
      <c r="BA10" s="10">
        <f>VLOOKUP($C10,'[1]New ISB'!$C$6:$BO$405,14,FALSE)</f>
        <v>575.58823529411768</v>
      </c>
      <c r="BB10" s="10">
        <f>VLOOKUP($C10,'[1]New ISB'!$C$6:$BO$405,15,FALSE)</f>
        <v>0</v>
      </c>
      <c r="BC10" s="10">
        <f>VLOOKUP($C10,'[1]New ISB'!$C$6:$BO$405,16,FALSE)</f>
        <v>0</v>
      </c>
      <c r="BD10" s="10">
        <f>VLOOKUP($C10,'[1]New ISB'!$C$6:$BO$405,17,FALSE)</f>
        <v>0</v>
      </c>
      <c r="BE10" s="10">
        <f>VLOOKUP($C10,'[1]New ISB'!$C$6:$BO$405,18,FALSE)</f>
        <v>0</v>
      </c>
      <c r="BF10" s="10">
        <f>VLOOKUP($C10,'[1]New ISB'!$C$6:$BO$405,19,FALSE)</f>
        <v>0</v>
      </c>
      <c r="BG10" s="10">
        <f>VLOOKUP($C10,'[1]New ISB'!$C$6:$BO$405,20,FALSE)</f>
        <v>0</v>
      </c>
      <c r="BH10" s="10">
        <f>VLOOKUP($C10,'[1]New ISB'!$C$6:$BO$405,21,FALSE)</f>
        <v>0</v>
      </c>
      <c r="BI10" s="10">
        <f>VLOOKUP($C10,'[1]New ISB'!$C$6:$BO$405,22,FALSE)</f>
        <v>0</v>
      </c>
      <c r="BJ10" s="10">
        <f>VLOOKUP($C10,'[1]New ISB'!$C$6:$BO$405,23,FALSE)</f>
        <v>0</v>
      </c>
      <c r="BK10" s="10">
        <f>VLOOKUP($C10,'[1]New ISB'!$C$6:$BO$405,24,FALSE)</f>
        <v>0</v>
      </c>
      <c r="BL10" s="10">
        <f>VLOOKUP($C10,'[1]New ISB'!$C$6:$BO$405,25,FALSE)</f>
        <v>0</v>
      </c>
      <c r="BM10" s="10">
        <f>VLOOKUP($C10,'[1]New ISB'!$C$6:$BO$405,26,FALSE)</f>
        <v>0</v>
      </c>
      <c r="BN10" s="10">
        <f>VLOOKUP($C10,'[1]New ISB'!$C$6:$BO$405,27,FALSE)</f>
        <v>31079.806034482743</v>
      </c>
      <c r="BO10" s="10">
        <f>VLOOKUP($C10,'[1]New ISB'!$C$6:$BO$405,28,FALSE)</f>
        <v>0</v>
      </c>
      <c r="BP10" s="10">
        <f>VLOOKUP($C10,'[1]New ISB'!$C$6:$BO$405,29,FALSE)</f>
        <v>0</v>
      </c>
      <c r="BQ10" s="10">
        <f>VLOOKUP($C10,'[1]New ISB'!$C$6:$BO$405,30,FALSE)</f>
        <v>0</v>
      </c>
      <c r="BR10" s="10">
        <f>VLOOKUP($C10,'[1]New ISB'!$C$6:$BO$405,31,FALSE)</f>
        <v>134400</v>
      </c>
      <c r="BS10" s="10">
        <f>VLOOKUP($C10,'[1]New ISB'!$C$6:$BO$405,32,FALSE)</f>
        <v>35677.970627503331</v>
      </c>
      <c r="BT10" s="10">
        <f>VLOOKUP($C10,'[1]New ISB'!$C$6:$BO$405,33,FALSE)</f>
        <v>0</v>
      </c>
      <c r="BU10" s="10">
        <f>VLOOKUP($C10,'[1]New ISB'!$C$6:$BO$405,34,FALSE)</f>
        <v>0</v>
      </c>
      <c r="BV10" s="10">
        <f>VLOOKUP($C10,'[1]New ISB'!$C$6:$BO$405,35,FALSE)</f>
        <v>11295</v>
      </c>
      <c r="BW10" s="10">
        <f>VLOOKUP($C10,'[1]New ISB'!$C$6:$BO$405,36,FALSE)</f>
        <v>0</v>
      </c>
      <c r="BX10" s="10">
        <f>VLOOKUP($C10,'[1]New ISB'!$C$6:$BO$405,39,FALSE)+VLOOKUP($C10,'[1]New ISB'!$C$6:$BO$405,40,FALSE)</f>
        <v>0</v>
      </c>
      <c r="BY10" s="10">
        <f>VLOOKUP($C10,'[1]New ISB'!$C$6:$BO$405,37,FALSE)+VLOOKUP($C10,'[1]New ISB'!$C$6:$BO$405,41,FALSE)</f>
        <v>0</v>
      </c>
      <c r="BZ10" s="10">
        <f>VLOOKUP($C10,'[1]New ISB'!$C$6:$BO$405,38,FALSE)</f>
        <v>0</v>
      </c>
      <c r="CA10" s="10">
        <f t="shared" si="0"/>
        <v>600173.60917489708</v>
      </c>
      <c r="CB10" s="10">
        <f>VLOOKUP($C10,'[1]New ISB'!$C$6:$BO$405,52,FALSE)+VLOOKUP($C10,'[1]New ISB'!$C$6:$BO$405,53,FALSE)</f>
        <v>0</v>
      </c>
      <c r="CC10" s="10">
        <f>VLOOKUP($C10,'[1]New ISB'!$C$6:$BO$405,64,FALSE)</f>
        <v>0</v>
      </c>
      <c r="CD10" s="11">
        <f t="shared" si="1"/>
        <v>600173.60917489708</v>
      </c>
      <c r="CE10" s="10"/>
      <c r="CF10" s="10">
        <f t="shared" ref="CF10:CF73" si="5">AS10-G10</f>
        <v>21729.420748205157</v>
      </c>
      <c r="CG10" s="10">
        <f t="shared" ref="CG10:CG73" si="6">AT10-H10</f>
        <v>0</v>
      </c>
      <c r="CH10" s="10">
        <f t="shared" ref="CH10:CH73" si="7">AU10-I10</f>
        <v>0</v>
      </c>
      <c r="CI10" s="10">
        <f t="shared" ref="CI10:CI73" si="8">AV10-J10</f>
        <v>110</v>
      </c>
      <c r="CJ10" s="10">
        <f t="shared" ref="CJ10:CJ73" si="9">AW10-K10</f>
        <v>0</v>
      </c>
      <c r="CK10" s="10">
        <f t="shared" ref="CK10:CK73" si="10">AX10-L10</f>
        <v>1264.9999999999955</v>
      </c>
      <c r="CL10" s="10">
        <f t="shared" ref="CL10:CL73" si="11">AY10-M10</f>
        <v>0</v>
      </c>
      <c r="CM10" s="10">
        <f t="shared" ref="CM10:CM73" si="12">AZ10-N10</f>
        <v>30.294117647058783</v>
      </c>
      <c r="CN10" s="10">
        <f t="shared" ref="CN10:CN73" si="13">BA10-O10</f>
        <v>10.098039215686299</v>
      </c>
      <c r="CO10" s="10">
        <f t="shared" ref="CO10:CO73" si="14">BB10-P10</f>
        <v>0</v>
      </c>
      <c r="CP10" s="10">
        <f t="shared" ref="CP10:CP73" si="15">BC10-Q10</f>
        <v>0</v>
      </c>
      <c r="CQ10" s="10">
        <f t="shared" ref="CQ10:CQ73" si="16">BD10-R10</f>
        <v>0</v>
      </c>
      <c r="CR10" s="10">
        <f t="shared" ref="CR10:CR73" si="17">BE10-S10</f>
        <v>0</v>
      </c>
      <c r="CS10" s="10">
        <f t="shared" ref="CS10:CS73" si="18">BF10-T10</f>
        <v>0</v>
      </c>
      <c r="CT10" s="10">
        <f t="shared" ref="CT10:CT73" si="19">BG10-U10</f>
        <v>0</v>
      </c>
      <c r="CU10" s="10">
        <f t="shared" ref="CU10:CU73" si="20">BH10-V10</f>
        <v>0</v>
      </c>
      <c r="CV10" s="10">
        <f t="shared" ref="CV10:CV73" si="21">BI10-W10</f>
        <v>0</v>
      </c>
      <c r="CW10" s="10">
        <f t="shared" ref="CW10:CW73" si="22">BJ10-X10</f>
        <v>0</v>
      </c>
      <c r="CX10" s="10">
        <f t="shared" ref="CX10:CX73" si="23">BK10-Y10</f>
        <v>0</v>
      </c>
      <c r="CY10" s="10">
        <f t="shared" ref="CY10:CY73" si="24">BL10-Z10</f>
        <v>0</v>
      </c>
      <c r="CZ10" s="10">
        <f t="shared" ref="CZ10:CZ73" si="25">BM10-AA10</f>
        <v>0</v>
      </c>
      <c r="DA10" s="10">
        <f t="shared" ref="DA10:DA73" si="26">BN10-AB10</f>
        <v>398.45905172413768</v>
      </c>
      <c r="DB10" s="10">
        <f t="shared" ref="DB10:DB73" si="27">BO10-AC10</f>
        <v>0</v>
      </c>
      <c r="DC10" s="10">
        <f t="shared" ref="DC10:DC73" si="28">BP10-AD10</f>
        <v>0</v>
      </c>
      <c r="DD10" s="10">
        <f t="shared" ref="DD10:DD73" si="29">BQ10-AE10</f>
        <v>0</v>
      </c>
      <c r="DE10" s="10">
        <f t="shared" ref="DE10:DE73" si="30">BR10-AF10</f>
        <v>6400</v>
      </c>
      <c r="DF10" s="10">
        <f t="shared" ref="DF10:DF73" si="31">BS10-AG10</f>
        <v>499.86648865153256</v>
      </c>
      <c r="DG10" s="10">
        <f t="shared" ref="DG10:DG73" si="32">BT10-AH10</f>
        <v>0</v>
      </c>
      <c r="DH10" s="10">
        <f t="shared" ref="DH10:DH73" si="33">BU10-AI10</f>
        <v>0</v>
      </c>
      <c r="DI10" s="10">
        <f t="shared" ref="DI10:DI73" si="34">BV10-AJ10</f>
        <v>0</v>
      </c>
      <c r="DJ10" s="10">
        <f t="shared" ref="DJ10:DJ73" si="35">BW10-AK10</f>
        <v>0</v>
      </c>
      <c r="DK10" s="10">
        <f t="shared" ref="DK10:DK73" si="36">BX10-AL10</f>
        <v>0</v>
      </c>
      <c r="DL10" s="10">
        <f t="shared" ref="DL10:DL73" si="37">BY10-AM10</f>
        <v>0</v>
      </c>
      <c r="DM10" s="10">
        <f t="shared" ref="DM10:DM73" si="38">BZ10-AN10</f>
        <v>0</v>
      </c>
      <c r="DN10" s="10">
        <f t="shared" ref="DN10:DN73" si="39">CB10-AO10</f>
        <v>0</v>
      </c>
      <c r="DO10" s="10">
        <f t="shared" ref="DO10:DO73" si="40">CC10-AP10</f>
        <v>22926.2792475977</v>
      </c>
      <c r="DP10" s="11">
        <f t="shared" si="3"/>
        <v>53369.417693041265</v>
      </c>
      <c r="DS10" s="14"/>
      <c r="DU10" s="16"/>
    </row>
    <row r="11" spans="1:125" x14ac:dyDescent="0.35">
      <c r="A11" s="2" t="s">
        <v>27</v>
      </c>
      <c r="B11" s="2" t="s">
        <v>28</v>
      </c>
      <c r="C11" s="2">
        <v>9262000</v>
      </c>
      <c r="D11" s="2" t="s">
        <v>29</v>
      </c>
      <c r="E11" s="18">
        <v>121</v>
      </c>
      <c r="G11" s="18">
        <v>410674</v>
      </c>
      <c r="H11" s="18">
        <v>0</v>
      </c>
      <c r="I11" s="18">
        <v>0</v>
      </c>
      <c r="J11" s="18">
        <v>10560.000000000011</v>
      </c>
      <c r="K11" s="18">
        <v>0</v>
      </c>
      <c r="L11" s="18">
        <v>15510.000000000015</v>
      </c>
      <c r="M11" s="18">
        <v>0</v>
      </c>
      <c r="N11" s="18">
        <v>1610.0000000000005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3249.0740740740744</v>
      </c>
      <c r="AA11" s="18">
        <v>0</v>
      </c>
      <c r="AB11" s="18">
        <v>39044.053124999999</v>
      </c>
      <c r="AC11" s="18">
        <v>0</v>
      </c>
      <c r="AD11" s="18">
        <v>5424.3000000000438</v>
      </c>
      <c r="AE11" s="18">
        <v>0</v>
      </c>
      <c r="AF11" s="18">
        <v>128000</v>
      </c>
      <c r="AG11" s="18">
        <v>21648.064085447259</v>
      </c>
      <c r="AH11" s="18">
        <v>0</v>
      </c>
      <c r="AI11" s="18">
        <v>0</v>
      </c>
      <c r="AJ11" s="18">
        <v>5194.4500000000007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-45861.672950681386</v>
      </c>
      <c r="AQ11" s="11">
        <f t="shared" si="4"/>
        <v>595052.26833383983</v>
      </c>
      <c r="AR11" s="18"/>
      <c r="AS11" s="10">
        <f>VLOOKUP($C11,'[1]New ISB'!$C$6:$BO$405,6,FALSE)</f>
        <v>436200.79524789151</v>
      </c>
      <c r="AT11" s="10">
        <f>VLOOKUP($C11,'[1]New ISB'!$C$6:$BO$405,7,FALSE)</f>
        <v>0</v>
      </c>
      <c r="AU11" s="10">
        <f>VLOOKUP($C11,'[1]New ISB'!$C$6:$BO$405,8,FALSE)</f>
        <v>0</v>
      </c>
      <c r="AV11" s="10">
        <f>VLOOKUP($C11,'[1]New ISB'!$C$6:$BO$405,9,FALSE)</f>
        <v>10780.000000000011</v>
      </c>
      <c r="AW11" s="10">
        <f>VLOOKUP($C11,'[1]New ISB'!$C$6:$BO$405,10,FALSE)</f>
        <v>0</v>
      </c>
      <c r="AX11" s="10">
        <f>VLOOKUP($C11,'[1]New ISB'!$C$6:$BO$405,11,FALSE)</f>
        <v>18040.000000000018</v>
      </c>
      <c r="AY11" s="10">
        <f>VLOOKUP($C11,'[1]New ISB'!$C$6:$BO$405,12,FALSE)</f>
        <v>0</v>
      </c>
      <c r="AZ11" s="10">
        <f>VLOOKUP($C11,'[1]New ISB'!$C$6:$BO$405,13,FALSE)</f>
        <v>1645.0000000000005</v>
      </c>
      <c r="BA11" s="10">
        <f>VLOOKUP($C11,'[1]New ISB'!$C$6:$BO$405,14,FALSE)</f>
        <v>0</v>
      </c>
      <c r="BB11" s="10">
        <f>VLOOKUP($C11,'[1]New ISB'!$C$6:$BO$405,15,FALSE)</f>
        <v>0</v>
      </c>
      <c r="BC11" s="10">
        <f>VLOOKUP($C11,'[1]New ISB'!$C$6:$BO$405,16,FALSE)</f>
        <v>0</v>
      </c>
      <c r="BD11" s="10">
        <f>VLOOKUP($C11,'[1]New ISB'!$C$6:$BO$405,17,FALSE)</f>
        <v>0</v>
      </c>
      <c r="BE11" s="10">
        <f>VLOOKUP($C11,'[1]New ISB'!$C$6:$BO$405,18,FALSE)</f>
        <v>0</v>
      </c>
      <c r="BF11" s="10">
        <f>VLOOKUP($C11,'[1]New ISB'!$C$6:$BO$405,19,FALSE)</f>
        <v>0</v>
      </c>
      <c r="BG11" s="10">
        <f>VLOOKUP($C11,'[1]New ISB'!$C$6:$BO$405,20,FALSE)</f>
        <v>0</v>
      </c>
      <c r="BH11" s="10">
        <f>VLOOKUP($C11,'[1]New ISB'!$C$6:$BO$405,21,FALSE)</f>
        <v>0</v>
      </c>
      <c r="BI11" s="10">
        <f>VLOOKUP($C11,'[1]New ISB'!$C$6:$BO$405,22,FALSE)</f>
        <v>0</v>
      </c>
      <c r="BJ11" s="10">
        <f>VLOOKUP($C11,'[1]New ISB'!$C$6:$BO$405,23,FALSE)</f>
        <v>0</v>
      </c>
      <c r="BK11" s="10">
        <f>VLOOKUP($C11,'[1]New ISB'!$C$6:$BO$405,24,FALSE)</f>
        <v>0</v>
      </c>
      <c r="BL11" s="10">
        <f>VLOOKUP($C11,'[1]New ISB'!$C$6:$BO$405,25,FALSE)</f>
        <v>3305.0925925925926</v>
      </c>
      <c r="BM11" s="10">
        <f>VLOOKUP($C11,'[1]New ISB'!$C$6:$BO$405,26,FALSE)</f>
        <v>0</v>
      </c>
      <c r="BN11" s="10">
        <f>VLOOKUP($C11,'[1]New ISB'!$C$6:$BO$405,27,FALSE)</f>
        <v>39551.118750000001</v>
      </c>
      <c r="BO11" s="10">
        <f>VLOOKUP($C11,'[1]New ISB'!$C$6:$BO$405,28,FALSE)</f>
        <v>0</v>
      </c>
      <c r="BP11" s="10">
        <f>VLOOKUP($C11,'[1]New ISB'!$C$6:$BO$405,29,FALSE)</f>
        <v>5510.4000000000442</v>
      </c>
      <c r="BQ11" s="10">
        <f>VLOOKUP($C11,'[1]New ISB'!$C$6:$BO$405,30,FALSE)</f>
        <v>0</v>
      </c>
      <c r="BR11" s="10">
        <f>VLOOKUP($C11,'[1]New ISB'!$C$6:$BO$405,31,FALSE)</f>
        <v>134400</v>
      </c>
      <c r="BS11" s="10">
        <f>VLOOKUP($C11,'[1]New ISB'!$C$6:$BO$405,32,FALSE)</f>
        <v>21955.674232309742</v>
      </c>
      <c r="BT11" s="10">
        <f>VLOOKUP($C11,'[1]New ISB'!$C$6:$BO$405,33,FALSE)</f>
        <v>0</v>
      </c>
      <c r="BU11" s="10">
        <f>VLOOKUP($C11,'[1]New ISB'!$C$6:$BO$405,34,FALSE)</f>
        <v>0</v>
      </c>
      <c r="BV11" s="10">
        <f>VLOOKUP($C11,'[1]New ISB'!$C$6:$BO$405,35,FALSE)</f>
        <v>5194.4500000000007</v>
      </c>
      <c r="BW11" s="10">
        <f>VLOOKUP($C11,'[1]New ISB'!$C$6:$BO$405,36,FALSE)</f>
        <v>0</v>
      </c>
      <c r="BX11" s="10">
        <f>VLOOKUP($C11,'[1]New ISB'!$C$6:$BO$405,39,FALSE)+VLOOKUP($C11,'[1]New ISB'!$C$6:$BO$405,40,FALSE)</f>
        <v>0</v>
      </c>
      <c r="BY11" s="10">
        <f>VLOOKUP($C11,'[1]New ISB'!$C$6:$BO$405,37,FALSE)+VLOOKUP($C11,'[1]New ISB'!$C$6:$BO$405,41,FALSE)</f>
        <v>0</v>
      </c>
      <c r="BZ11" s="10">
        <f>VLOOKUP($C11,'[1]New ISB'!$C$6:$BO$405,38,FALSE)</f>
        <v>0</v>
      </c>
      <c r="CA11" s="10">
        <f t="shared" si="0"/>
        <v>676582.53082279372</v>
      </c>
      <c r="CB11" s="10">
        <f>VLOOKUP($C11,'[1]New ISB'!$C$6:$BO$405,52,FALSE)+VLOOKUP($C11,'[1]New ISB'!$C$6:$BO$405,53,FALSE)</f>
        <v>0</v>
      </c>
      <c r="CC11" s="10">
        <f>VLOOKUP($C11,'[1]New ISB'!$C$6:$BO$405,64,FALSE)</f>
        <v>0</v>
      </c>
      <c r="CD11" s="11">
        <f t="shared" si="1"/>
        <v>676582.53082279372</v>
      </c>
      <c r="CE11" s="10"/>
      <c r="CF11" s="10">
        <f t="shared" si="5"/>
        <v>25526.79524789151</v>
      </c>
      <c r="CG11" s="10">
        <f t="shared" si="6"/>
        <v>0</v>
      </c>
      <c r="CH11" s="10">
        <f t="shared" si="7"/>
        <v>0</v>
      </c>
      <c r="CI11" s="10">
        <f t="shared" si="8"/>
        <v>220</v>
      </c>
      <c r="CJ11" s="10">
        <f t="shared" si="9"/>
        <v>0</v>
      </c>
      <c r="CK11" s="10">
        <f t="shared" si="10"/>
        <v>2530.0000000000036</v>
      </c>
      <c r="CL11" s="10">
        <f t="shared" si="11"/>
        <v>0</v>
      </c>
      <c r="CM11" s="10">
        <f t="shared" si="12"/>
        <v>35</v>
      </c>
      <c r="CN11" s="10">
        <f t="shared" si="13"/>
        <v>0</v>
      </c>
      <c r="CO11" s="10">
        <f t="shared" si="14"/>
        <v>0</v>
      </c>
      <c r="CP11" s="10">
        <f t="shared" si="15"/>
        <v>0</v>
      </c>
      <c r="CQ11" s="10">
        <f t="shared" si="16"/>
        <v>0</v>
      </c>
      <c r="CR11" s="10">
        <f t="shared" si="17"/>
        <v>0</v>
      </c>
      <c r="CS11" s="10">
        <f t="shared" si="18"/>
        <v>0</v>
      </c>
      <c r="CT11" s="10">
        <f t="shared" si="19"/>
        <v>0</v>
      </c>
      <c r="CU11" s="10">
        <f t="shared" si="20"/>
        <v>0</v>
      </c>
      <c r="CV11" s="10">
        <f t="shared" si="21"/>
        <v>0</v>
      </c>
      <c r="CW11" s="10">
        <f t="shared" si="22"/>
        <v>0</v>
      </c>
      <c r="CX11" s="10">
        <f t="shared" si="23"/>
        <v>0</v>
      </c>
      <c r="CY11" s="10">
        <f t="shared" si="24"/>
        <v>56.018518518518249</v>
      </c>
      <c r="CZ11" s="10">
        <f t="shared" si="25"/>
        <v>0</v>
      </c>
      <c r="DA11" s="10">
        <f t="shared" si="26"/>
        <v>507.06562500000291</v>
      </c>
      <c r="DB11" s="10">
        <f t="shared" si="27"/>
        <v>0</v>
      </c>
      <c r="DC11" s="10">
        <f t="shared" si="28"/>
        <v>86.100000000000364</v>
      </c>
      <c r="DD11" s="10">
        <f t="shared" si="29"/>
        <v>0</v>
      </c>
      <c r="DE11" s="10">
        <f t="shared" si="30"/>
        <v>6400</v>
      </c>
      <c r="DF11" s="10">
        <f t="shared" si="31"/>
        <v>307.61014686248382</v>
      </c>
      <c r="DG11" s="10">
        <f t="shared" si="32"/>
        <v>0</v>
      </c>
      <c r="DH11" s="10">
        <f t="shared" si="33"/>
        <v>0</v>
      </c>
      <c r="DI11" s="10">
        <f t="shared" si="34"/>
        <v>0</v>
      </c>
      <c r="DJ11" s="10">
        <f t="shared" si="35"/>
        <v>0</v>
      </c>
      <c r="DK11" s="10">
        <f t="shared" si="36"/>
        <v>0</v>
      </c>
      <c r="DL11" s="10">
        <f t="shared" si="37"/>
        <v>0</v>
      </c>
      <c r="DM11" s="10">
        <f t="shared" si="38"/>
        <v>0</v>
      </c>
      <c r="DN11" s="10">
        <f t="shared" si="39"/>
        <v>0</v>
      </c>
      <c r="DO11" s="10">
        <f t="shared" si="40"/>
        <v>45861.672950681386</v>
      </c>
      <c r="DP11" s="11">
        <f t="shared" si="3"/>
        <v>81530.262488953915</v>
      </c>
      <c r="DS11" s="14"/>
      <c r="DU11" s="16"/>
    </row>
    <row r="12" spans="1:125" x14ac:dyDescent="0.35">
      <c r="A12" s="2" t="s">
        <v>30</v>
      </c>
      <c r="B12" s="2" t="s">
        <v>31</v>
      </c>
      <c r="C12" s="2">
        <v>9263406</v>
      </c>
      <c r="D12" s="2" t="s">
        <v>1243</v>
      </c>
      <c r="E12" s="18">
        <v>148</v>
      </c>
      <c r="G12" s="18">
        <v>502312</v>
      </c>
      <c r="H12" s="18">
        <v>0</v>
      </c>
      <c r="I12" s="18">
        <v>0</v>
      </c>
      <c r="J12" s="18">
        <v>1440.000000000002</v>
      </c>
      <c r="K12" s="18">
        <v>0</v>
      </c>
      <c r="L12" s="18">
        <v>2115.0000000000032</v>
      </c>
      <c r="M12" s="18">
        <v>0</v>
      </c>
      <c r="N12" s="18">
        <v>463.12925170067865</v>
      </c>
      <c r="O12" s="18">
        <v>563.80952380952181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2011.875</v>
      </c>
      <c r="AA12" s="18">
        <v>0</v>
      </c>
      <c r="AB12" s="18">
        <v>21960.795690012434</v>
      </c>
      <c r="AC12" s="18">
        <v>0</v>
      </c>
      <c r="AD12" s="18">
        <v>0</v>
      </c>
      <c r="AE12" s="18">
        <v>0</v>
      </c>
      <c r="AF12" s="18">
        <v>128000</v>
      </c>
      <c r="AG12" s="18">
        <v>1353.0040053404514</v>
      </c>
      <c r="AH12" s="18">
        <v>0</v>
      </c>
      <c r="AI12" s="18">
        <v>0</v>
      </c>
      <c r="AJ12" s="18">
        <v>3209.05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-2677.7605396317763</v>
      </c>
      <c r="AQ12" s="11">
        <f t="shared" si="4"/>
        <v>660750.90293123119</v>
      </c>
      <c r="AR12" s="18"/>
      <c r="AS12" s="10">
        <f>VLOOKUP($C12,'[1]New ISB'!$C$6:$BO$405,6,FALSE)</f>
        <v>533534.85699742101</v>
      </c>
      <c r="AT12" s="10">
        <f>VLOOKUP($C12,'[1]New ISB'!$C$6:$BO$405,7,FALSE)</f>
        <v>0</v>
      </c>
      <c r="AU12" s="10">
        <f>VLOOKUP($C12,'[1]New ISB'!$C$6:$BO$405,8,FALSE)</f>
        <v>0</v>
      </c>
      <c r="AV12" s="10">
        <f>VLOOKUP($C12,'[1]New ISB'!$C$6:$BO$405,9,FALSE)</f>
        <v>1470.0000000000023</v>
      </c>
      <c r="AW12" s="10">
        <f>VLOOKUP($C12,'[1]New ISB'!$C$6:$BO$405,10,FALSE)</f>
        <v>0</v>
      </c>
      <c r="AX12" s="10">
        <f>VLOOKUP($C12,'[1]New ISB'!$C$6:$BO$405,11,FALSE)</f>
        <v>2460.0000000000036</v>
      </c>
      <c r="AY12" s="10">
        <f>VLOOKUP($C12,'[1]New ISB'!$C$6:$BO$405,12,FALSE)</f>
        <v>0</v>
      </c>
      <c r="AZ12" s="10">
        <f>VLOOKUP($C12,'[1]New ISB'!$C$6:$BO$405,13,FALSE)</f>
        <v>473.19727891156293</v>
      </c>
      <c r="BA12" s="10">
        <f>VLOOKUP($C12,'[1]New ISB'!$C$6:$BO$405,14,FALSE)</f>
        <v>573.87755102040614</v>
      </c>
      <c r="BB12" s="10">
        <f>VLOOKUP($C12,'[1]New ISB'!$C$6:$BO$405,15,FALSE)</f>
        <v>0</v>
      </c>
      <c r="BC12" s="10">
        <f>VLOOKUP($C12,'[1]New ISB'!$C$6:$BO$405,16,FALSE)</f>
        <v>0</v>
      </c>
      <c r="BD12" s="10">
        <f>VLOOKUP($C12,'[1]New ISB'!$C$6:$BO$405,17,FALSE)</f>
        <v>0</v>
      </c>
      <c r="BE12" s="10">
        <f>VLOOKUP($C12,'[1]New ISB'!$C$6:$BO$405,18,FALSE)</f>
        <v>0</v>
      </c>
      <c r="BF12" s="10">
        <f>VLOOKUP($C12,'[1]New ISB'!$C$6:$BO$405,19,FALSE)</f>
        <v>0</v>
      </c>
      <c r="BG12" s="10">
        <f>VLOOKUP($C12,'[1]New ISB'!$C$6:$BO$405,20,FALSE)</f>
        <v>0</v>
      </c>
      <c r="BH12" s="10">
        <f>VLOOKUP($C12,'[1]New ISB'!$C$6:$BO$405,21,FALSE)</f>
        <v>0</v>
      </c>
      <c r="BI12" s="10">
        <f>VLOOKUP($C12,'[1]New ISB'!$C$6:$BO$405,22,FALSE)</f>
        <v>0</v>
      </c>
      <c r="BJ12" s="10">
        <f>VLOOKUP($C12,'[1]New ISB'!$C$6:$BO$405,23,FALSE)</f>
        <v>0</v>
      </c>
      <c r="BK12" s="10">
        <f>VLOOKUP($C12,'[1]New ISB'!$C$6:$BO$405,24,FALSE)</f>
        <v>0</v>
      </c>
      <c r="BL12" s="10">
        <f>VLOOKUP($C12,'[1]New ISB'!$C$6:$BO$405,25,FALSE)</f>
        <v>2046.5625</v>
      </c>
      <c r="BM12" s="10">
        <f>VLOOKUP($C12,'[1]New ISB'!$C$6:$BO$405,26,FALSE)</f>
        <v>0</v>
      </c>
      <c r="BN12" s="10">
        <f>VLOOKUP($C12,'[1]New ISB'!$C$6:$BO$405,27,FALSE)</f>
        <v>22246.000828843764</v>
      </c>
      <c r="BO12" s="10">
        <f>VLOOKUP($C12,'[1]New ISB'!$C$6:$BO$405,28,FALSE)</f>
        <v>0</v>
      </c>
      <c r="BP12" s="10">
        <f>VLOOKUP($C12,'[1]New ISB'!$C$6:$BO$405,29,FALSE)</f>
        <v>0</v>
      </c>
      <c r="BQ12" s="10">
        <f>VLOOKUP($C12,'[1]New ISB'!$C$6:$BO$405,30,FALSE)</f>
        <v>0</v>
      </c>
      <c r="BR12" s="10">
        <f>VLOOKUP($C12,'[1]New ISB'!$C$6:$BO$405,31,FALSE)</f>
        <v>134400</v>
      </c>
      <c r="BS12" s="10">
        <f>VLOOKUP($C12,'[1]New ISB'!$C$6:$BO$405,32,FALSE)</f>
        <v>1372.2296395193566</v>
      </c>
      <c r="BT12" s="10">
        <f>VLOOKUP($C12,'[1]New ISB'!$C$6:$BO$405,33,FALSE)</f>
        <v>0</v>
      </c>
      <c r="BU12" s="10">
        <f>VLOOKUP($C12,'[1]New ISB'!$C$6:$BO$405,34,FALSE)</f>
        <v>0</v>
      </c>
      <c r="BV12" s="10">
        <f>VLOOKUP($C12,'[1]New ISB'!$C$6:$BO$405,35,FALSE)</f>
        <v>3209.05</v>
      </c>
      <c r="BW12" s="10">
        <f>VLOOKUP($C12,'[1]New ISB'!$C$6:$BO$405,36,FALSE)</f>
        <v>0</v>
      </c>
      <c r="BX12" s="10">
        <f>VLOOKUP($C12,'[1]New ISB'!$C$6:$BO$405,39,FALSE)+VLOOKUP($C12,'[1]New ISB'!$C$6:$BO$405,40,FALSE)</f>
        <v>0</v>
      </c>
      <c r="BY12" s="10">
        <f>VLOOKUP($C12,'[1]New ISB'!$C$6:$BO$405,37,FALSE)+VLOOKUP($C12,'[1]New ISB'!$C$6:$BO$405,41,FALSE)</f>
        <v>0</v>
      </c>
      <c r="BZ12" s="10">
        <f>VLOOKUP($C12,'[1]New ISB'!$C$6:$BO$405,38,FALSE)</f>
        <v>0</v>
      </c>
      <c r="CA12" s="10">
        <f t="shared" si="0"/>
        <v>701785.77479571616</v>
      </c>
      <c r="CB12" s="10">
        <f>VLOOKUP($C12,'[1]New ISB'!$C$6:$BO$405,52,FALSE)+VLOOKUP($C12,'[1]New ISB'!$C$6:$BO$405,53,FALSE)</f>
        <v>0</v>
      </c>
      <c r="CC12" s="10">
        <f>VLOOKUP($C12,'[1]New ISB'!$C$6:$BO$405,64,FALSE)</f>
        <v>0</v>
      </c>
      <c r="CD12" s="11">
        <f t="shared" si="1"/>
        <v>701785.77479571616</v>
      </c>
      <c r="CE12" s="10"/>
      <c r="CF12" s="10">
        <f t="shared" si="5"/>
        <v>31222.856997421011</v>
      </c>
      <c r="CG12" s="10">
        <f t="shared" si="6"/>
        <v>0</v>
      </c>
      <c r="CH12" s="10">
        <f t="shared" si="7"/>
        <v>0</v>
      </c>
      <c r="CI12" s="10">
        <f t="shared" si="8"/>
        <v>30.000000000000227</v>
      </c>
      <c r="CJ12" s="10">
        <f t="shared" si="9"/>
        <v>0</v>
      </c>
      <c r="CK12" s="10">
        <f t="shared" si="10"/>
        <v>345.00000000000045</v>
      </c>
      <c r="CL12" s="10">
        <f t="shared" si="11"/>
        <v>0</v>
      </c>
      <c r="CM12" s="10">
        <f t="shared" si="12"/>
        <v>10.068027210884281</v>
      </c>
      <c r="CN12" s="10">
        <f t="shared" si="13"/>
        <v>10.068027210884338</v>
      </c>
      <c r="CO12" s="10">
        <f t="shared" si="14"/>
        <v>0</v>
      </c>
      <c r="CP12" s="10">
        <f t="shared" si="15"/>
        <v>0</v>
      </c>
      <c r="CQ12" s="10">
        <f t="shared" si="16"/>
        <v>0</v>
      </c>
      <c r="CR12" s="10">
        <f t="shared" si="17"/>
        <v>0</v>
      </c>
      <c r="CS12" s="10">
        <f t="shared" si="18"/>
        <v>0</v>
      </c>
      <c r="CT12" s="10">
        <f t="shared" si="19"/>
        <v>0</v>
      </c>
      <c r="CU12" s="10">
        <f t="shared" si="20"/>
        <v>0</v>
      </c>
      <c r="CV12" s="10">
        <f t="shared" si="21"/>
        <v>0</v>
      </c>
      <c r="CW12" s="10">
        <f t="shared" si="22"/>
        <v>0</v>
      </c>
      <c r="CX12" s="10">
        <f t="shared" si="23"/>
        <v>0</v>
      </c>
      <c r="CY12" s="10">
        <f t="shared" si="24"/>
        <v>34.6875</v>
      </c>
      <c r="CZ12" s="10">
        <f t="shared" si="25"/>
        <v>0</v>
      </c>
      <c r="DA12" s="10">
        <f t="shared" si="26"/>
        <v>285.20513883133026</v>
      </c>
      <c r="DB12" s="10">
        <f t="shared" si="27"/>
        <v>0</v>
      </c>
      <c r="DC12" s="10">
        <f t="shared" si="28"/>
        <v>0</v>
      </c>
      <c r="DD12" s="10">
        <f t="shared" si="29"/>
        <v>0</v>
      </c>
      <c r="DE12" s="10">
        <f t="shared" si="30"/>
        <v>6400</v>
      </c>
      <c r="DF12" s="10">
        <f t="shared" si="31"/>
        <v>19.225634178905239</v>
      </c>
      <c r="DG12" s="10">
        <f t="shared" si="32"/>
        <v>0</v>
      </c>
      <c r="DH12" s="10">
        <f t="shared" si="33"/>
        <v>0</v>
      </c>
      <c r="DI12" s="10">
        <f t="shared" si="34"/>
        <v>0</v>
      </c>
      <c r="DJ12" s="10">
        <f t="shared" si="35"/>
        <v>0</v>
      </c>
      <c r="DK12" s="10">
        <f t="shared" si="36"/>
        <v>0</v>
      </c>
      <c r="DL12" s="10">
        <f t="shared" si="37"/>
        <v>0</v>
      </c>
      <c r="DM12" s="10">
        <f t="shared" si="38"/>
        <v>0</v>
      </c>
      <c r="DN12" s="10">
        <f t="shared" si="39"/>
        <v>0</v>
      </c>
      <c r="DO12" s="10">
        <f t="shared" si="40"/>
        <v>2677.7605396317763</v>
      </c>
      <c r="DP12" s="11">
        <f t="shared" si="3"/>
        <v>41034.87186448479</v>
      </c>
      <c r="DS12" s="14"/>
      <c r="DU12" s="16"/>
    </row>
    <row r="13" spans="1:125" x14ac:dyDescent="0.35">
      <c r="A13" s="2" t="s">
        <v>33</v>
      </c>
      <c r="B13" s="2" t="s">
        <v>34</v>
      </c>
      <c r="C13" s="2">
        <v>9262071</v>
      </c>
      <c r="D13" s="2" t="s">
        <v>1244</v>
      </c>
      <c r="E13" s="18">
        <v>53</v>
      </c>
      <c r="G13" s="18">
        <v>179882</v>
      </c>
      <c r="H13" s="18">
        <v>0</v>
      </c>
      <c r="I13" s="18">
        <v>0</v>
      </c>
      <c r="J13" s="18">
        <v>6719.99999999999</v>
      </c>
      <c r="K13" s="18">
        <v>0</v>
      </c>
      <c r="L13" s="18">
        <v>9869.9999999999854</v>
      </c>
      <c r="M13" s="18">
        <v>0</v>
      </c>
      <c r="N13" s="18">
        <v>2300.0000000000018</v>
      </c>
      <c r="O13" s="18">
        <v>560.00000000000034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29942.119565217392</v>
      </c>
      <c r="AC13" s="18">
        <v>0</v>
      </c>
      <c r="AD13" s="18">
        <v>4554.8999999999951</v>
      </c>
      <c r="AE13" s="18">
        <v>0</v>
      </c>
      <c r="AF13" s="18">
        <v>128000</v>
      </c>
      <c r="AG13" s="18">
        <v>56300</v>
      </c>
      <c r="AH13" s="18">
        <v>0</v>
      </c>
      <c r="AI13" s="18">
        <v>0</v>
      </c>
      <c r="AJ13" s="18">
        <v>2016.768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-84738.519103217695</v>
      </c>
      <c r="AQ13" s="11">
        <f t="shared" si="4"/>
        <v>335407.26846199972</v>
      </c>
      <c r="AR13" s="18"/>
      <c r="AS13" s="10">
        <f>VLOOKUP($C13,'[1]New ISB'!$C$6:$BO$405,6,FALSE)</f>
        <v>191063.15824907643</v>
      </c>
      <c r="AT13" s="10">
        <f>VLOOKUP($C13,'[1]New ISB'!$C$6:$BO$405,7,FALSE)</f>
        <v>0</v>
      </c>
      <c r="AU13" s="10">
        <f>VLOOKUP($C13,'[1]New ISB'!$C$6:$BO$405,8,FALSE)</f>
        <v>0</v>
      </c>
      <c r="AV13" s="10">
        <f>VLOOKUP($C13,'[1]New ISB'!$C$6:$BO$405,9,FALSE)</f>
        <v>6859.99999999999</v>
      </c>
      <c r="AW13" s="10">
        <f>VLOOKUP($C13,'[1]New ISB'!$C$6:$BO$405,10,FALSE)</f>
        <v>0</v>
      </c>
      <c r="AX13" s="10">
        <f>VLOOKUP($C13,'[1]New ISB'!$C$6:$BO$405,11,FALSE)</f>
        <v>11479.999999999982</v>
      </c>
      <c r="AY13" s="10">
        <f>VLOOKUP($C13,'[1]New ISB'!$C$6:$BO$405,12,FALSE)</f>
        <v>0</v>
      </c>
      <c r="AZ13" s="10">
        <f>VLOOKUP($C13,'[1]New ISB'!$C$6:$BO$405,13,FALSE)</f>
        <v>2350.0000000000018</v>
      </c>
      <c r="BA13" s="10">
        <f>VLOOKUP($C13,'[1]New ISB'!$C$6:$BO$405,14,FALSE)</f>
        <v>570.00000000000034</v>
      </c>
      <c r="BB13" s="10">
        <f>VLOOKUP($C13,'[1]New ISB'!$C$6:$BO$405,15,FALSE)</f>
        <v>0</v>
      </c>
      <c r="BC13" s="10">
        <f>VLOOKUP($C13,'[1]New ISB'!$C$6:$BO$405,16,FALSE)</f>
        <v>0</v>
      </c>
      <c r="BD13" s="10">
        <f>VLOOKUP($C13,'[1]New ISB'!$C$6:$BO$405,17,FALSE)</f>
        <v>0</v>
      </c>
      <c r="BE13" s="10">
        <f>VLOOKUP($C13,'[1]New ISB'!$C$6:$BO$405,18,FALSE)</f>
        <v>0</v>
      </c>
      <c r="BF13" s="10">
        <f>VLOOKUP($C13,'[1]New ISB'!$C$6:$BO$405,19,FALSE)</f>
        <v>0</v>
      </c>
      <c r="BG13" s="10">
        <f>VLOOKUP($C13,'[1]New ISB'!$C$6:$BO$405,20,FALSE)</f>
        <v>0</v>
      </c>
      <c r="BH13" s="10">
        <f>VLOOKUP($C13,'[1]New ISB'!$C$6:$BO$405,21,FALSE)</f>
        <v>0</v>
      </c>
      <c r="BI13" s="10">
        <f>VLOOKUP($C13,'[1]New ISB'!$C$6:$BO$405,22,FALSE)</f>
        <v>0</v>
      </c>
      <c r="BJ13" s="10">
        <f>VLOOKUP($C13,'[1]New ISB'!$C$6:$BO$405,23,FALSE)</f>
        <v>0</v>
      </c>
      <c r="BK13" s="10">
        <f>VLOOKUP($C13,'[1]New ISB'!$C$6:$BO$405,24,FALSE)</f>
        <v>0</v>
      </c>
      <c r="BL13" s="10">
        <f>VLOOKUP($C13,'[1]New ISB'!$C$6:$BO$405,25,FALSE)</f>
        <v>0</v>
      </c>
      <c r="BM13" s="10">
        <f>VLOOKUP($C13,'[1]New ISB'!$C$6:$BO$405,26,FALSE)</f>
        <v>0</v>
      </c>
      <c r="BN13" s="10">
        <f>VLOOKUP($C13,'[1]New ISB'!$C$6:$BO$405,27,FALSE)</f>
        <v>30330.978260869568</v>
      </c>
      <c r="BO13" s="10">
        <f>VLOOKUP($C13,'[1]New ISB'!$C$6:$BO$405,28,FALSE)</f>
        <v>0</v>
      </c>
      <c r="BP13" s="10">
        <f>VLOOKUP($C13,'[1]New ISB'!$C$6:$BO$405,29,FALSE)</f>
        <v>4627.1999999999953</v>
      </c>
      <c r="BQ13" s="10">
        <f>VLOOKUP($C13,'[1]New ISB'!$C$6:$BO$405,30,FALSE)</f>
        <v>0</v>
      </c>
      <c r="BR13" s="10">
        <f>VLOOKUP($C13,'[1]New ISB'!$C$6:$BO$405,31,FALSE)</f>
        <v>134400</v>
      </c>
      <c r="BS13" s="10">
        <f>VLOOKUP($C13,'[1]New ISB'!$C$6:$BO$405,32,FALSE)</f>
        <v>57100</v>
      </c>
      <c r="BT13" s="10">
        <f>VLOOKUP($C13,'[1]New ISB'!$C$6:$BO$405,33,FALSE)</f>
        <v>0</v>
      </c>
      <c r="BU13" s="10">
        <f>VLOOKUP($C13,'[1]New ISB'!$C$6:$BO$405,34,FALSE)</f>
        <v>0</v>
      </c>
      <c r="BV13" s="10">
        <f>VLOOKUP($C13,'[1]New ISB'!$C$6:$BO$405,35,FALSE)</f>
        <v>2016.768</v>
      </c>
      <c r="BW13" s="10">
        <f>VLOOKUP($C13,'[1]New ISB'!$C$6:$BO$405,36,FALSE)</f>
        <v>0</v>
      </c>
      <c r="BX13" s="10">
        <f>VLOOKUP($C13,'[1]New ISB'!$C$6:$BO$405,39,FALSE)+VLOOKUP($C13,'[1]New ISB'!$C$6:$BO$405,40,FALSE)</f>
        <v>0</v>
      </c>
      <c r="BY13" s="10">
        <f>VLOOKUP($C13,'[1]New ISB'!$C$6:$BO$405,37,FALSE)+VLOOKUP($C13,'[1]New ISB'!$C$6:$BO$405,41,FALSE)</f>
        <v>0</v>
      </c>
      <c r="BZ13" s="10">
        <f>VLOOKUP($C13,'[1]New ISB'!$C$6:$BO$405,38,FALSE)</f>
        <v>0</v>
      </c>
      <c r="CA13" s="10">
        <f t="shared" si="0"/>
        <v>440798.1045099459</v>
      </c>
      <c r="CB13" s="10">
        <f>VLOOKUP($C13,'[1]New ISB'!$C$6:$BO$405,52,FALSE)+VLOOKUP($C13,'[1]New ISB'!$C$6:$BO$405,53,FALSE)</f>
        <v>0</v>
      </c>
      <c r="CC13" s="10">
        <f>VLOOKUP($C13,'[1]New ISB'!$C$6:$BO$405,64,FALSE)</f>
        <v>0</v>
      </c>
      <c r="CD13" s="11">
        <f t="shared" si="1"/>
        <v>440798.1045099459</v>
      </c>
      <c r="CE13" s="10"/>
      <c r="CF13" s="10">
        <f t="shared" si="5"/>
        <v>11181.158249076427</v>
      </c>
      <c r="CG13" s="10">
        <f t="shared" si="6"/>
        <v>0</v>
      </c>
      <c r="CH13" s="10">
        <f t="shared" si="7"/>
        <v>0</v>
      </c>
      <c r="CI13" s="10">
        <f t="shared" si="8"/>
        <v>140</v>
      </c>
      <c r="CJ13" s="10">
        <f t="shared" si="9"/>
        <v>0</v>
      </c>
      <c r="CK13" s="10">
        <f t="shared" si="10"/>
        <v>1609.9999999999964</v>
      </c>
      <c r="CL13" s="10">
        <f t="shared" si="11"/>
        <v>0</v>
      </c>
      <c r="CM13" s="10">
        <f t="shared" si="12"/>
        <v>50</v>
      </c>
      <c r="CN13" s="10">
        <f t="shared" si="13"/>
        <v>10</v>
      </c>
      <c r="CO13" s="10">
        <f t="shared" si="14"/>
        <v>0</v>
      </c>
      <c r="CP13" s="10">
        <f t="shared" si="15"/>
        <v>0</v>
      </c>
      <c r="CQ13" s="10">
        <f t="shared" si="16"/>
        <v>0</v>
      </c>
      <c r="CR13" s="10">
        <f t="shared" si="17"/>
        <v>0</v>
      </c>
      <c r="CS13" s="10">
        <f t="shared" si="18"/>
        <v>0</v>
      </c>
      <c r="CT13" s="10">
        <f t="shared" si="19"/>
        <v>0</v>
      </c>
      <c r="CU13" s="10">
        <f t="shared" si="20"/>
        <v>0</v>
      </c>
      <c r="CV13" s="10">
        <f t="shared" si="21"/>
        <v>0</v>
      </c>
      <c r="CW13" s="10">
        <f t="shared" si="22"/>
        <v>0</v>
      </c>
      <c r="CX13" s="10">
        <f t="shared" si="23"/>
        <v>0</v>
      </c>
      <c r="CY13" s="10">
        <f t="shared" si="24"/>
        <v>0</v>
      </c>
      <c r="CZ13" s="10">
        <f t="shared" si="25"/>
        <v>0</v>
      </c>
      <c r="DA13" s="10">
        <f t="shared" si="26"/>
        <v>388.85869565217581</v>
      </c>
      <c r="DB13" s="10">
        <f t="shared" si="27"/>
        <v>0</v>
      </c>
      <c r="DC13" s="10">
        <f t="shared" si="28"/>
        <v>72.300000000000182</v>
      </c>
      <c r="DD13" s="10">
        <f t="shared" si="29"/>
        <v>0</v>
      </c>
      <c r="DE13" s="10">
        <f t="shared" si="30"/>
        <v>6400</v>
      </c>
      <c r="DF13" s="10">
        <f t="shared" si="31"/>
        <v>800</v>
      </c>
      <c r="DG13" s="10">
        <f t="shared" si="32"/>
        <v>0</v>
      </c>
      <c r="DH13" s="10">
        <f t="shared" si="33"/>
        <v>0</v>
      </c>
      <c r="DI13" s="10">
        <f t="shared" si="34"/>
        <v>0</v>
      </c>
      <c r="DJ13" s="10">
        <f t="shared" si="35"/>
        <v>0</v>
      </c>
      <c r="DK13" s="10">
        <f t="shared" si="36"/>
        <v>0</v>
      </c>
      <c r="DL13" s="10">
        <f t="shared" si="37"/>
        <v>0</v>
      </c>
      <c r="DM13" s="10">
        <f t="shared" si="38"/>
        <v>0</v>
      </c>
      <c r="DN13" s="10">
        <f t="shared" si="39"/>
        <v>0</v>
      </c>
      <c r="DO13" s="10">
        <f t="shared" si="40"/>
        <v>84738.519103217695</v>
      </c>
      <c r="DP13" s="11">
        <f t="shared" si="3"/>
        <v>105390.8360479463</v>
      </c>
      <c r="DS13" s="14"/>
      <c r="DU13" s="16"/>
    </row>
    <row r="14" spans="1:125" x14ac:dyDescent="0.35">
      <c r="A14" s="2" t="s">
        <v>36</v>
      </c>
      <c r="B14" s="2" t="s">
        <v>37</v>
      </c>
      <c r="C14" s="2">
        <v>9263003</v>
      </c>
      <c r="D14" s="2" t="s">
        <v>1245</v>
      </c>
      <c r="E14" s="18">
        <v>107</v>
      </c>
      <c r="G14" s="18">
        <v>363158</v>
      </c>
      <c r="H14" s="18">
        <v>0</v>
      </c>
      <c r="I14" s="18">
        <v>0</v>
      </c>
      <c r="J14" s="18">
        <v>7680.0000000000082</v>
      </c>
      <c r="K14" s="18">
        <v>0</v>
      </c>
      <c r="L14" s="18">
        <v>11280.000000000013</v>
      </c>
      <c r="M14" s="18">
        <v>0</v>
      </c>
      <c r="N14" s="18">
        <v>0</v>
      </c>
      <c r="O14" s="18">
        <v>840.00000000000023</v>
      </c>
      <c r="P14" s="18">
        <v>1320.0000000000005</v>
      </c>
      <c r="Q14" s="18">
        <v>479.99999999999977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667.31182795698851</v>
      </c>
      <c r="AA14" s="18">
        <v>0</v>
      </c>
      <c r="AB14" s="18">
        <v>32254.326923076929</v>
      </c>
      <c r="AC14" s="18">
        <v>0</v>
      </c>
      <c r="AD14" s="18">
        <v>0</v>
      </c>
      <c r="AE14" s="18">
        <v>0</v>
      </c>
      <c r="AF14" s="18">
        <v>128000</v>
      </c>
      <c r="AG14" s="18">
        <v>32171.428571428565</v>
      </c>
      <c r="AH14" s="18">
        <v>0</v>
      </c>
      <c r="AI14" s="18">
        <v>0</v>
      </c>
      <c r="AJ14" s="18">
        <v>18806.25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-25906.305854651404</v>
      </c>
      <c r="AQ14" s="11">
        <f t="shared" si="4"/>
        <v>570751.01146781107</v>
      </c>
      <c r="AR14" s="18"/>
      <c r="AS14" s="10">
        <f>VLOOKUP($C14,'[1]New ISB'!$C$6:$BO$405,6,FALSE)</f>
        <v>385731.28174813546</v>
      </c>
      <c r="AT14" s="10">
        <f>VLOOKUP($C14,'[1]New ISB'!$C$6:$BO$405,7,FALSE)</f>
        <v>0</v>
      </c>
      <c r="AU14" s="10">
        <f>VLOOKUP($C14,'[1]New ISB'!$C$6:$BO$405,8,FALSE)</f>
        <v>0</v>
      </c>
      <c r="AV14" s="10">
        <f>VLOOKUP($C14,'[1]New ISB'!$C$6:$BO$405,9,FALSE)</f>
        <v>7840.0000000000091</v>
      </c>
      <c r="AW14" s="10">
        <f>VLOOKUP($C14,'[1]New ISB'!$C$6:$BO$405,10,FALSE)</f>
        <v>0</v>
      </c>
      <c r="AX14" s="10">
        <f>VLOOKUP($C14,'[1]New ISB'!$C$6:$BO$405,11,FALSE)</f>
        <v>13120.000000000015</v>
      </c>
      <c r="AY14" s="10">
        <f>VLOOKUP($C14,'[1]New ISB'!$C$6:$BO$405,12,FALSE)</f>
        <v>0</v>
      </c>
      <c r="AZ14" s="10">
        <f>VLOOKUP($C14,'[1]New ISB'!$C$6:$BO$405,13,FALSE)</f>
        <v>0</v>
      </c>
      <c r="BA14" s="10">
        <f>VLOOKUP($C14,'[1]New ISB'!$C$6:$BO$405,14,FALSE)</f>
        <v>855.00000000000023</v>
      </c>
      <c r="BB14" s="10">
        <f>VLOOKUP($C14,'[1]New ISB'!$C$6:$BO$405,15,FALSE)</f>
        <v>1335.0000000000005</v>
      </c>
      <c r="BC14" s="10">
        <f>VLOOKUP($C14,'[1]New ISB'!$C$6:$BO$405,16,FALSE)</f>
        <v>484.99999999999977</v>
      </c>
      <c r="BD14" s="10">
        <f>VLOOKUP($C14,'[1]New ISB'!$C$6:$BO$405,17,FALSE)</f>
        <v>0</v>
      </c>
      <c r="BE14" s="10">
        <f>VLOOKUP($C14,'[1]New ISB'!$C$6:$BO$405,18,FALSE)</f>
        <v>0</v>
      </c>
      <c r="BF14" s="10">
        <f>VLOOKUP($C14,'[1]New ISB'!$C$6:$BO$405,19,FALSE)</f>
        <v>0</v>
      </c>
      <c r="BG14" s="10">
        <f>VLOOKUP($C14,'[1]New ISB'!$C$6:$BO$405,20,FALSE)</f>
        <v>0</v>
      </c>
      <c r="BH14" s="10">
        <f>VLOOKUP($C14,'[1]New ISB'!$C$6:$BO$405,21,FALSE)</f>
        <v>0</v>
      </c>
      <c r="BI14" s="10">
        <f>VLOOKUP($C14,'[1]New ISB'!$C$6:$BO$405,22,FALSE)</f>
        <v>0</v>
      </c>
      <c r="BJ14" s="10">
        <f>VLOOKUP($C14,'[1]New ISB'!$C$6:$BO$405,23,FALSE)</f>
        <v>0</v>
      </c>
      <c r="BK14" s="10">
        <f>VLOOKUP($C14,'[1]New ISB'!$C$6:$BO$405,24,FALSE)</f>
        <v>0</v>
      </c>
      <c r="BL14" s="10">
        <f>VLOOKUP($C14,'[1]New ISB'!$C$6:$BO$405,25,FALSE)</f>
        <v>678.81720430107453</v>
      </c>
      <c r="BM14" s="10">
        <f>VLOOKUP($C14,'[1]New ISB'!$C$6:$BO$405,26,FALSE)</f>
        <v>0</v>
      </c>
      <c r="BN14" s="10">
        <f>VLOOKUP($C14,'[1]New ISB'!$C$6:$BO$405,27,FALSE)</f>
        <v>32673.214285714294</v>
      </c>
      <c r="BO14" s="10">
        <f>VLOOKUP($C14,'[1]New ISB'!$C$6:$BO$405,28,FALSE)</f>
        <v>0</v>
      </c>
      <c r="BP14" s="10">
        <f>VLOOKUP($C14,'[1]New ISB'!$C$6:$BO$405,29,FALSE)</f>
        <v>0</v>
      </c>
      <c r="BQ14" s="10">
        <f>VLOOKUP($C14,'[1]New ISB'!$C$6:$BO$405,30,FALSE)</f>
        <v>0</v>
      </c>
      <c r="BR14" s="10">
        <f>VLOOKUP($C14,'[1]New ISB'!$C$6:$BO$405,31,FALSE)</f>
        <v>134400</v>
      </c>
      <c r="BS14" s="10">
        <f>VLOOKUP($C14,'[1]New ISB'!$C$6:$BO$405,32,FALSE)</f>
        <v>32628.57142857142</v>
      </c>
      <c r="BT14" s="10">
        <f>VLOOKUP($C14,'[1]New ISB'!$C$6:$BO$405,33,FALSE)</f>
        <v>0</v>
      </c>
      <c r="BU14" s="10">
        <f>VLOOKUP($C14,'[1]New ISB'!$C$6:$BO$405,34,FALSE)</f>
        <v>0</v>
      </c>
      <c r="BV14" s="10">
        <f>VLOOKUP($C14,'[1]New ISB'!$C$6:$BO$405,35,FALSE)</f>
        <v>18806.25</v>
      </c>
      <c r="BW14" s="10">
        <f>VLOOKUP($C14,'[1]New ISB'!$C$6:$BO$405,36,FALSE)</f>
        <v>0</v>
      </c>
      <c r="BX14" s="10">
        <f>VLOOKUP($C14,'[1]New ISB'!$C$6:$BO$405,39,FALSE)+VLOOKUP($C14,'[1]New ISB'!$C$6:$BO$405,40,FALSE)</f>
        <v>0</v>
      </c>
      <c r="BY14" s="10">
        <f>VLOOKUP($C14,'[1]New ISB'!$C$6:$BO$405,37,FALSE)+VLOOKUP($C14,'[1]New ISB'!$C$6:$BO$405,41,FALSE)</f>
        <v>0</v>
      </c>
      <c r="BZ14" s="10">
        <f>VLOOKUP($C14,'[1]New ISB'!$C$6:$BO$405,38,FALSE)</f>
        <v>0</v>
      </c>
      <c r="CA14" s="10">
        <f t="shared" si="0"/>
        <v>628553.13466672227</v>
      </c>
      <c r="CB14" s="10">
        <f>VLOOKUP($C14,'[1]New ISB'!$C$6:$BO$405,52,FALSE)+VLOOKUP($C14,'[1]New ISB'!$C$6:$BO$405,53,FALSE)</f>
        <v>0</v>
      </c>
      <c r="CC14" s="10">
        <f>VLOOKUP($C14,'[1]New ISB'!$C$6:$BO$405,64,FALSE)</f>
        <v>0</v>
      </c>
      <c r="CD14" s="11">
        <f t="shared" si="1"/>
        <v>628553.13466672227</v>
      </c>
      <c r="CE14" s="10"/>
      <c r="CF14" s="10">
        <f t="shared" si="5"/>
        <v>22573.281748135458</v>
      </c>
      <c r="CG14" s="10">
        <f t="shared" si="6"/>
        <v>0</v>
      </c>
      <c r="CH14" s="10">
        <f t="shared" si="7"/>
        <v>0</v>
      </c>
      <c r="CI14" s="10">
        <f t="shared" si="8"/>
        <v>160.00000000000091</v>
      </c>
      <c r="CJ14" s="10">
        <f t="shared" si="9"/>
        <v>0</v>
      </c>
      <c r="CK14" s="10">
        <f t="shared" si="10"/>
        <v>1840.0000000000018</v>
      </c>
      <c r="CL14" s="10">
        <f t="shared" si="11"/>
        <v>0</v>
      </c>
      <c r="CM14" s="10">
        <f t="shared" si="12"/>
        <v>0</v>
      </c>
      <c r="CN14" s="10">
        <f t="shared" si="13"/>
        <v>15</v>
      </c>
      <c r="CO14" s="10">
        <f t="shared" si="14"/>
        <v>15</v>
      </c>
      <c r="CP14" s="10">
        <f t="shared" si="15"/>
        <v>5</v>
      </c>
      <c r="CQ14" s="10">
        <f t="shared" si="16"/>
        <v>0</v>
      </c>
      <c r="CR14" s="10">
        <f t="shared" si="17"/>
        <v>0</v>
      </c>
      <c r="CS14" s="10">
        <f t="shared" si="18"/>
        <v>0</v>
      </c>
      <c r="CT14" s="10">
        <f t="shared" si="19"/>
        <v>0</v>
      </c>
      <c r="CU14" s="10">
        <f t="shared" si="20"/>
        <v>0</v>
      </c>
      <c r="CV14" s="10">
        <f t="shared" si="21"/>
        <v>0</v>
      </c>
      <c r="CW14" s="10">
        <f t="shared" si="22"/>
        <v>0</v>
      </c>
      <c r="CX14" s="10">
        <f t="shared" si="23"/>
        <v>0</v>
      </c>
      <c r="CY14" s="10">
        <f t="shared" si="24"/>
        <v>11.505376344086017</v>
      </c>
      <c r="CZ14" s="10">
        <f t="shared" si="25"/>
        <v>0</v>
      </c>
      <c r="DA14" s="10">
        <f t="shared" si="26"/>
        <v>418.88736263736428</v>
      </c>
      <c r="DB14" s="10">
        <f t="shared" si="27"/>
        <v>0</v>
      </c>
      <c r="DC14" s="10">
        <f t="shared" si="28"/>
        <v>0</v>
      </c>
      <c r="DD14" s="10">
        <f t="shared" si="29"/>
        <v>0</v>
      </c>
      <c r="DE14" s="10">
        <f t="shared" si="30"/>
        <v>6400</v>
      </c>
      <c r="DF14" s="10">
        <f t="shared" si="31"/>
        <v>457.14285714285506</v>
      </c>
      <c r="DG14" s="10">
        <f t="shared" si="32"/>
        <v>0</v>
      </c>
      <c r="DH14" s="10">
        <f t="shared" si="33"/>
        <v>0</v>
      </c>
      <c r="DI14" s="10">
        <f t="shared" si="34"/>
        <v>0</v>
      </c>
      <c r="DJ14" s="10">
        <f t="shared" si="35"/>
        <v>0</v>
      </c>
      <c r="DK14" s="10">
        <f t="shared" si="36"/>
        <v>0</v>
      </c>
      <c r="DL14" s="10">
        <f t="shared" si="37"/>
        <v>0</v>
      </c>
      <c r="DM14" s="10">
        <f t="shared" si="38"/>
        <v>0</v>
      </c>
      <c r="DN14" s="10">
        <f t="shared" si="39"/>
        <v>0</v>
      </c>
      <c r="DO14" s="10">
        <f t="shared" si="40"/>
        <v>25906.305854651404</v>
      </c>
      <c r="DP14" s="11">
        <f t="shared" si="3"/>
        <v>57802.123198911169</v>
      </c>
      <c r="DS14" s="14"/>
      <c r="DU14" s="16"/>
    </row>
    <row r="15" spans="1:125" x14ac:dyDescent="0.35">
      <c r="A15" s="2" t="s">
        <v>39</v>
      </c>
      <c r="B15" s="2" t="s">
        <v>40</v>
      </c>
      <c r="C15" s="2">
        <v>9263385</v>
      </c>
      <c r="D15" s="2" t="s">
        <v>1246</v>
      </c>
      <c r="E15" s="18">
        <v>109</v>
      </c>
      <c r="G15" s="18">
        <v>369946</v>
      </c>
      <c r="H15" s="18">
        <v>0</v>
      </c>
      <c r="I15" s="18">
        <v>0</v>
      </c>
      <c r="J15" s="18">
        <v>7679.9999999999955</v>
      </c>
      <c r="K15" s="18">
        <v>0</v>
      </c>
      <c r="L15" s="18">
        <v>11985.000000000033</v>
      </c>
      <c r="M15" s="18">
        <v>0</v>
      </c>
      <c r="N15" s="18">
        <v>2300.0000000000018</v>
      </c>
      <c r="O15" s="18">
        <v>1119.9999999999993</v>
      </c>
      <c r="P15" s="18">
        <v>440.00000000000028</v>
      </c>
      <c r="Q15" s="18">
        <v>480.00000000000034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2607.0103092783538</v>
      </c>
      <c r="AA15" s="18">
        <v>0</v>
      </c>
      <c r="AB15" s="18">
        <v>29154.631578947385</v>
      </c>
      <c r="AC15" s="18">
        <v>0</v>
      </c>
      <c r="AD15" s="18">
        <v>0</v>
      </c>
      <c r="AE15" s="18">
        <v>0</v>
      </c>
      <c r="AF15" s="18">
        <v>128000</v>
      </c>
      <c r="AG15" s="18">
        <v>30668.090787716948</v>
      </c>
      <c r="AH15" s="18">
        <v>0</v>
      </c>
      <c r="AI15" s="18">
        <v>0</v>
      </c>
      <c r="AJ15" s="18">
        <v>5812.25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-32210.286978316388</v>
      </c>
      <c r="AQ15" s="11">
        <f t="shared" si="4"/>
        <v>557982.69569762622</v>
      </c>
      <c r="AR15" s="18"/>
      <c r="AS15" s="10">
        <f>VLOOKUP($C15,'[1]New ISB'!$C$6:$BO$405,6,FALSE)</f>
        <v>392941.21224810061</v>
      </c>
      <c r="AT15" s="10">
        <f>VLOOKUP($C15,'[1]New ISB'!$C$6:$BO$405,7,FALSE)</f>
        <v>0</v>
      </c>
      <c r="AU15" s="10">
        <f>VLOOKUP($C15,'[1]New ISB'!$C$6:$BO$405,8,FALSE)</f>
        <v>0</v>
      </c>
      <c r="AV15" s="10">
        <f>VLOOKUP($C15,'[1]New ISB'!$C$6:$BO$405,9,FALSE)</f>
        <v>7839.9999999999955</v>
      </c>
      <c r="AW15" s="10">
        <f>VLOOKUP($C15,'[1]New ISB'!$C$6:$BO$405,10,FALSE)</f>
        <v>0</v>
      </c>
      <c r="AX15" s="10">
        <f>VLOOKUP($C15,'[1]New ISB'!$C$6:$BO$405,11,FALSE)</f>
        <v>13940.000000000038</v>
      </c>
      <c r="AY15" s="10">
        <f>VLOOKUP($C15,'[1]New ISB'!$C$6:$BO$405,12,FALSE)</f>
        <v>0</v>
      </c>
      <c r="AZ15" s="10">
        <f>VLOOKUP($C15,'[1]New ISB'!$C$6:$BO$405,13,FALSE)</f>
        <v>2350.0000000000018</v>
      </c>
      <c r="BA15" s="10">
        <f>VLOOKUP($C15,'[1]New ISB'!$C$6:$BO$405,14,FALSE)</f>
        <v>1139.9999999999993</v>
      </c>
      <c r="BB15" s="10">
        <f>VLOOKUP($C15,'[1]New ISB'!$C$6:$BO$405,15,FALSE)</f>
        <v>445.00000000000028</v>
      </c>
      <c r="BC15" s="10">
        <f>VLOOKUP($C15,'[1]New ISB'!$C$6:$BO$405,16,FALSE)</f>
        <v>485.00000000000034</v>
      </c>
      <c r="BD15" s="10">
        <f>VLOOKUP($C15,'[1]New ISB'!$C$6:$BO$405,17,FALSE)</f>
        <v>0</v>
      </c>
      <c r="BE15" s="10">
        <f>VLOOKUP($C15,'[1]New ISB'!$C$6:$BO$405,18,FALSE)</f>
        <v>0</v>
      </c>
      <c r="BF15" s="10">
        <f>VLOOKUP($C15,'[1]New ISB'!$C$6:$BO$405,19,FALSE)</f>
        <v>0</v>
      </c>
      <c r="BG15" s="10">
        <f>VLOOKUP($C15,'[1]New ISB'!$C$6:$BO$405,20,FALSE)</f>
        <v>0</v>
      </c>
      <c r="BH15" s="10">
        <f>VLOOKUP($C15,'[1]New ISB'!$C$6:$BO$405,21,FALSE)</f>
        <v>0</v>
      </c>
      <c r="BI15" s="10">
        <f>VLOOKUP($C15,'[1]New ISB'!$C$6:$BO$405,22,FALSE)</f>
        <v>0</v>
      </c>
      <c r="BJ15" s="10">
        <f>VLOOKUP($C15,'[1]New ISB'!$C$6:$BO$405,23,FALSE)</f>
        <v>0</v>
      </c>
      <c r="BK15" s="10">
        <f>VLOOKUP($C15,'[1]New ISB'!$C$6:$BO$405,24,FALSE)</f>
        <v>0</v>
      </c>
      <c r="BL15" s="10">
        <f>VLOOKUP($C15,'[1]New ISB'!$C$6:$BO$405,25,FALSE)</f>
        <v>2651.9587628866011</v>
      </c>
      <c r="BM15" s="10">
        <f>VLOOKUP($C15,'[1]New ISB'!$C$6:$BO$405,26,FALSE)</f>
        <v>0</v>
      </c>
      <c r="BN15" s="10">
        <f>VLOOKUP($C15,'[1]New ISB'!$C$6:$BO$405,27,FALSE)</f>
        <v>29533.263157894755</v>
      </c>
      <c r="BO15" s="10">
        <f>VLOOKUP($C15,'[1]New ISB'!$C$6:$BO$405,28,FALSE)</f>
        <v>0</v>
      </c>
      <c r="BP15" s="10">
        <f>VLOOKUP($C15,'[1]New ISB'!$C$6:$BO$405,29,FALSE)</f>
        <v>0</v>
      </c>
      <c r="BQ15" s="10">
        <f>VLOOKUP($C15,'[1]New ISB'!$C$6:$BO$405,30,FALSE)</f>
        <v>0</v>
      </c>
      <c r="BR15" s="10">
        <f>VLOOKUP($C15,'[1]New ISB'!$C$6:$BO$405,31,FALSE)</f>
        <v>134400</v>
      </c>
      <c r="BS15" s="10">
        <f>VLOOKUP($C15,'[1]New ISB'!$C$6:$BO$405,32,FALSE)</f>
        <v>31103.871829105468</v>
      </c>
      <c r="BT15" s="10">
        <f>VLOOKUP($C15,'[1]New ISB'!$C$6:$BO$405,33,FALSE)</f>
        <v>0</v>
      </c>
      <c r="BU15" s="10">
        <f>VLOOKUP($C15,'[1]New ISB'!$C$6:$BO$405,34,FALSE)</f>
        <v>0</v>
      </c>
      <c r="BV15" s="10">
        <f>VLOOKUP($C15,'[1]New ISB'!$C$6:$BO$405,35,FALSE)</f>
        <v>5812.25</v>
      </c>
      <c r="BW15" s="10">
        <f>VLOOKUP($C15,'[1]New ISB'!$C$6:$BO$405,36,FALSE)</f>
        <v>0</v>
      </c>
      <c r="BX15" s="10">
        <f>VLOOKUP($C15,'[1]New ISB'!$C$6:$BO$405,39,FALSE)+VLOOKUP($C15,'[1]New ISB'!$C$6:$BO$405,40,FALSE)</f>
        <v>0</v>
      </c>
      <c r="BY15" s="10">
        <f>VLOOKUP($C15,'[1]New ISB'!$C$6:$BO$405,37,FALSE)+VLOOKUP($C15,'[1]New ISB'!$C$6:$BO$405,41,FALSE)</f>
        <v>0</v>
      </c>
      <c r="BZ15" s="10">
        <f>VLOOKUP($C15,'[1]New ISB'!$C$6:$BO$405,38,FALSE)</f>
        <v>0</v>
      </c>
      <c r="CA15" s="10">
        <f t="shared" si="0"/>
        <v>622642.55599798739</v>
      </c>
      <c r="CB15" s="10">
        <f>VLOOKUP($C15,'[1]New ISB'!$C$6:$BO$405,52,FALSE)+VLOOKUP($C15,'[1]New ISB'!$C$6:$BO$405,53,FALSE)</f>
        <v>0</v>
      </c>
      <c r="CC15" s="10">
        <f>VLOOKUP($C15,'[1]New ISB'!$C$6:$BO$405,64,FALSE)</f>
        <v>0</v>
      </c>
      <c r="CD15" s="11">
        <f t="shared" si="1"/>
        <v>622642.55599798739</v>
      </c>
      <c r="CE15" s="10"/>
      <c r="CF15" s="10">
        <f t="shared" si="5"/>
        <v>22995.212248100608</v>
      </c>
      <c r="CG15" s="10">
        <f t="shared" si="6"/>
        <v>0</v>
      </c>
      <c r="CH15" s="10">
        <f t="shared" si="7"/>
        <v>0</v>
      </c>
      <c r="CI15" s="10">
        <f t="shared" si="8"/>
        <v>160</v>
      </c>
      <c r="CJ15" s="10">
        <f t="shared" si="9"/>
        <v>0</v>
      </c>
      <c r="CK15" s="10">
        <f t="shared" si="10"/>
        <v>1955.0000000000055</v>
      </c>
      <c r="CL15" s="10">
        <f t="shared" si="11"/>
        <v>0</v>
      </c>
      <c r="CM15" s="10">
        <f t="shared" si="12"/>
        <v>50</v>
      </c>
      <c r="CN15" s="10">
        <f t="shared" si="13"/>
        <v>20</v>
      </c>
      <c r="CO15" s="10">
        <f t="shared" si="14"/>
        <v>5</v>
      </c>
      <c r="CP15" s="10">
        <f t="shared" si="15"/>
        <v>5</v>
      </c>
      <c r="CQ15" s="10">
        <f t="shared" si="16"/>
        <v>0</v>
      </c>
      <c r="CR15" s="10">
        <f t="shared" si="17"/>
        <v>0</v>
      </c>
      <c r="CS15" s="10">
        <f t="shared" si="18"/>
        <v>0</v>
      </c>
      <c r="CT15" s="10">
        <f t="shared" si="19"/>
        <v>0</v>
      </c>
      <c r="CU15" s="10">
        <f t="shared" si="20"/>
        <v>0</v>
      </c>
      <c r="CV15" s="10">
        <f t="shared" si="21"/>
        <v>0</v>
      </c>
      <c r="CW15" s="10">
        <f t="shared" si="22"/>
        <v>0</v>
      </c>
      <c r="CX15" s="10">
        <f t="shared" si="23"/>
        <v>0</v>
      </c>
      <c r="CY15" s="10">
        <f t="shared" si="24"/>
        <v>44.948453608247291</v>
      </c>
      <c r="CZ15" s="10">
        <f t="shared" si="25"/>
        <v>0</v>
      </c>
      <c r="DA15" s="10">
        <f t="shared" si="26"/>
        <v>378.63157894737014</v>
      </c>
      <c r="DB15" s="10">
        <f t="shared" si="27"/>
        <v>0</v>
      </c>
      <c r="DC15" s="10">
        <f t="shared" si="28"/>
        <v>0</v>
      </c>
      <c r="DD15" s="10">
        <f t="shared" si="29"/>
        <v>0</v>
      </c>
      <c r="DE15" s="10">
        <f t="shared" si="30"/>
        <v>6400</v>
      </c>
      <c r="DF15" s="10">
        <f t="shared" si="31"/>
        <v>435.78104138851995</v>
      </c>
      <c r="DG15" s="10">
        <f t="shared" si="32"/>
        <v>0</v>
      </c>
      <c r="DH15" s="10">
        <f t="shared" si="33"/>
        <v>0</v>
      </c>
      <c r="DI15" s="10">
        <f t="shared" si="34"/>
        <v>0</v>
      </c>
      <c r="DJ15" s="10">
        <f t="shared" si="35"/>
        <v>0</v>
      </c>
      <c r="DK15" s="10">
        <f t="shared" si="36"/>
        <v>0</v>
      </c>
      <c r="DL15" s="10">
        <f t="shared" si="37"/>
        <v>0</v>
      </c>
      <c r="DM15" s="10">
        <f t="shared" si="38"/>
        <v>0</v>
      </c>
      <c r="DN15" s="10">
        <f t="shared" si="39"/>
        <v>0</v>
      </c>
      <c r="DO15" s="10">
        <f t="shared" si="40"/>
        <v>32210.286978316388</v>
      </c>
      <c r="DP15" s="11">
        <f t="shared" si="3"/>
        <v>64659.860300361135</v>
      </c>
      <c r="DS15" s="14"/>
      <c r="DU15" s="16"/>
    </row>
    <row r="16" spans="1:125" x14ac:dyDescent="0.35">
      <c r="A16" s="2" t="s">
        <v>42</v>
      </c>
      <c r="B16" s="2" t="s">
        <v>43</v>
      </c>
      <c r="C16" s="2">
        <v>9262003</v>
      </c>
      <c r="D16" s="2" t="s">
        <v>44</v>
      </c>
      <c r="E16" s="18">
        <v>85</v>
      </c>
      <c r="G16" s="18">
        <v>288490</v>
      </c>
      <c r="H16" s="18">
        <v>0</v>
      </c>
      <c r="I16" s="18">
        <v>0</v>
      </c>
      <c r="J16" s="18">
        <v>5759.9999999999873</v>
      </c>
      <c r="K16" s="18">
        <v>0</v>
      </c>
      <c r="L16" s="18">
        <v>8459.9999999999818</v>
      </c>
      <c r="M16" s="18">
        <v>0</v>
      </c>
      <c r="N16" s="18">
        <v>0</v>
      </c>
      <c r="O16" s="18">
        <v>0</v>
      </c>
      <c r="P16" s="18">
        <v>880.00000000000057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23374.999999999996</v>
      </c>
      <c r="AC16" s="18">
        <v>0</v>
      </c>
      <c r="AD16" s="18">
        <v>6520.4999999999754</v>
      </c>
      <c r="AE16" s="18">
        <v>0</v>
      </c>
      <c r="AF16" s="18">
        <v>128000</v>
      </c>
      <c r="AG16" s="18">
        <v>48708.144192256339</v>
      </c>
      <c r="AH16" s="18">
        <v>0</v>
      </c>
      <c r="AI16" s="18">
        <v>0</v>
      </c>
      <c r="AJ16" s="18">
        <v>1318.6559999999999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-64256.310625832055</v>
      </c>
      <c r="AQ16" s="11">
        <f t="shared" si="4"/>
        <v>447255.98956642428</v>
      </c>
      <c r="AR16" s="18"/>
      <c r="AS16" s="10">
        <f>VLOOKUP($C16,'[1]New ISB'!$C$6:$BO$405,6,FALSE)</f>
        <v>306422.0462485188</v>
      </c>
      <c r="AT16" s="10">
        <f>VLOOKUP($C16,'[1]New ISB'!$C$6:$BO$405,7,FALSE)</f>
        <v>0</v>
      </c>
      <c r="AU16" s="10">
        <f>VLOOKUP($C16,'[1]New ISB'!$C$6:$BO$405,8,FALSE)</f>
        <v>0</v>
      </c>
      <c r="AV16" s="10">
        <f>VLOOKUP($C16,'[1]New ISB'!$C$6:$BO$405,9,FALSE)</f>
        <v>5879.9999999999873</v>
      </c>
      <c r="AW16" s="10">
        <f>VLOOKUP($C16,'[1]New ISB'!$C$6:$BO$405,10,FALSE)</f>
        <v>0</v>
      </c>
      <c r="AX16" s="10">
        <f>VLOOKUP($C16,'[1]New ISB'!$C$6:$BO$405,11,FALSE)</f>
        <v>9839.9999999999782</v>
      </c>
      <c r="AY16" s="10">
        <f>VLOOKUP($C16,'[1]New ISB'!$C$6:$BO$405,12,FALSE)</f>
        <v>0</v>
      </c>
      <c r="AZ16" s="10">
        <f>VLOOKUP($C16,'[1]New ISB'!$C$6:$BO$405,13,FALSE)</f>
        <v>0</v>
      </c>
      <c r="BA16" s="10">
        <f>VLOOKUP($C16,'[1]New ISB'!$C$6:$BO$405,14,FALSE)</f>
        <v>0</v>
      </c>
      <c r="BB16" s="10">
        <f>VLOOKUP($C16,'[1]New ISB'!$C$6:$BO$405,15,FALSE)</f>
        <v>890.00000000000057</v>
      </c>
      <c r="BC16" s="10">
        <f>VLOOKUP($C16,'[1]New ISB'!$C$6:$BO$405,16,FALSE)</f>
        <v>0</v>
      </c>
      <c r="BD16" s="10">
        <f>VLOOKUP($C16,'[1]New ISB'!$C$6:$BO$405,17,FALSE)</f>
        <v>0</v>
      </c>
      <c r="BE16" s="10">
        <f>VLOOKUP($C16,'[1]New ISB'!$C$6:$BO$405,18,FALSE)</f>
        <v>0</v>
      </c>
      <c r="BF16" s="10">
        <f>VLOOKUP($C16,'[1]New ISB'!$C$6:$BO$405,19,FALSE)</f>
        <v>0</v>
      </c>
      <c r="BG16" s="10">
        <f>VLOOKUP($C16,'[1]New ISB'!$C$6:$BO$405,20,FALSE)</f>
        <v>0</v>
      </c>
      <c r="BH16" s="10">
        <f>VLOOKUP($C16,'[1]New ISB'!$C$6:$BO$405,21,FALSE)</f>
        <v>0</v>
      </c>
      <c r="BI16" s="10">
        <f>VLOOKUP($C16,'[1]New ISB'!$C$6:$BO$405,22,FALSE)</f>
        <v>0</v>
      </c>
      <c r="BJ16" s="10">
        <f>VLOOKUP($C16,'[1]New ISB'!$C$6:$BO$405,23,FALSE)</f>
        <v>0</v>
      </c>
      <c r="BK16" s="10">
        <f>VLOOKUP($C16,'[1]New ISB'!$C$6:$BO$405,24,FALSE)</f>
        <v>0</v>
      </c>
      <c r="BL16" s="10">
        <f>VLOOKUP($C16,'[1]New ISB'!$C$6:$BO$405,25,FALSE)</f>
        <v>0</v>
      </c>
      <c r="BM16" s="10">
        <f>VLOOKUP($C16,'[1]New ISB'!$C$6:$BO$405,26,FALSE)</f>
        <v>0</v>
      </c>
      <c r="BN16" s="10">
        <f>VLOOKUP($C16,'[1]New ISB'!$C$6:$BO$405,27,FALSE)</f>
        <v>23678.571428571424</v>
      </c>
      <c r="BO16" s="10">
        <f>VLOOKUP($C16,'[1]New ISB'!$C$6:$BO$405,28,FALSE)</f>
        <v>0</v>
      </c>
      <c r="BP16" s="10">
        <f>VLOOKUP($C16,'[1]New ISB'!$C$6:$BO$405,29,FALSE)</f>
        <v>6623.9999999999745</v>
      </c>
      <c r="BQ16" s="10">
        <f>VLOOKUP($C16,'[1]New ISB'!$C$6:$BO$405,30,FALSE)</f>
        <v>0</v>
      </c>
      <c r="BR16" s="10">
        <f>VLOOKUP($C16,'[1]New ISB'!$C$6:$BO$405,31,FALSE)</f>
        <v>134400</v>
      </c>
      <c r="BS16" s="10">
        <f>VLOOKUP($C16,'[1]New ISB'!$C$6:$BO$405,32,FALSE)</f>
        <v>49400.267022696928</v>
      </c>
      <c r="BT16" s="10">
        <f>VLOOKUP($C16,'[1]New ISB'!$C$6:$BO$405,33,FALSE)</f>
        <v>0</v>
      </c>
      <c r="BU16" s="10">
        <f>VLOOKUP($C16,'[1]New ISB'!$C$6:$BO$405,34,FALSE)</f>
        <v>0</v>
      </c>
      <c r="BV16" s="10">
        <f>VLOOKUP($C16,'[1]New ISB'!$C$6:$BO$405,35,FALSE)</f>
        <v>1318.6559999999999</v>
      </c>
      <c r="BW16" s="10">
        <f>VLOOKUP($C16,'[1]New ISB'!$C$6:$BO$405,36,FALSE)</f>
        <v>0</v>
      </c>
      <c r="BX16" s="10">
        <f>VLOOKUP($C16,'[1]New ISB'!$C$6:$BO$405,39,FALSE)+VLOOKUP($C16,'[1]New ISB'!$C$6:$BO$405,40,FALSE)</f>
        <v>0</v>
      </c>
      <c r="BY16" s="10">
        <f>VLOOKUP($C16,'[1]New ISB'!$C$6:$BO$405,37,FALSE)+VLOOKUP($C16,'[1]New ISB'!$C$6:$BO$405,41,FALSE)</f>
        <v>0</v>
      </c>
      <c r="BZ16" s="10">
        <f>VLOOKUP($C16,'[1]New ISB'!$C$6:$BO$405,38,FALSE)</f>
        <v>0</v>
      </c>
      <c r="CA16" s="10">
        <f t="shared" si="0"/>
        <v>538453.54069978709</v>
      </c>
      <c r="CB16" s="10">
        <f>VLOOKUP($C16,'[1]New ISB'!$C$6:$BO$405,52,FALSE)+VLOOKUP($C16,'[1]New ISB'!$C$6:$BO$405,53,FALSE)</f>
        <v>0</v>
      </c>
      <c r="CC16" s="10">
        <f>VLOOKUP($C16,'[1]New ISB'!$C$6:$BO$405,64,FALSE)</f>
        <v>0</v>
      </c>
      <c r="CD16" s="11">
        <f t="shared" si="1"/>
        <v>538453.54069978709</v>
      </c>
      <c r="CE16" s="10"/>
      <c r="CF16" s="10">
        <f t="shared" si="5"/>
        <v>17932.046248518804</v>
      </c>
      <c r="CG16" s="10">
        <f t="shared" si="6"/>
        <v>0</v>
      </c>
      <c r="CH16" s="10">
        <f t="shared" si="7"/>
        <v>0</v>
      </c>
      <c r="CI16" s="10">
        <f t="shared" si="8"/>
        <v>120</v>
      </c>
      <c r="CJ16" s="10">
        <f t="shared" si="9"/>
        <v>0</v>
      </c>
      <c r="CK16" s="10">
        <f t="shared" si="10"/>
        <v>1379.9999999999964</v>
      </c>
      <c r="CL16" s="10">
        <f t="shared" si="11"/>
        <v>0</v>
      </c>
      <c r="CM16" s="10">
        <f t="shared" si="12"/>
        <v>0</v>
      </c>
      <c r="CN16" s="10">
        <f t="shared" si="13"/>
        <v>0</v>
      </c>
      <c r="CO16" s="10">
        <f t="shared" si="14"/>
        <v>10</v>
      </c>
      <c r="CP16" s="10">
        <f t="shared" si="15"/>
        <v>0</v>
      </c>
      <c r="CQ16" s="10">
        <f t="shared" si="16"/>
        <v>0</v>
      </c>
      <c r="CR16" s="10">
        <f t="shared" si="17"/>
        <v>0</v>
      </c>
      <c r="CS16" s="10">
        <f t="shared" si="18"/>
        <v>0</v>
      </c>
      <c r="CT16" s="10">
        <f t="shared" si="19"/>
        <v>0</v>
      </c>
      <c r="CU16" s="10">
        <f t="shared" si="20"/>
        <v>0</v>
      </c>
      <c r="CV16" s="10">
        <f t="shared" si="21"/>
        <v>0</v>
      </c>
      <c r="CW16" s="10">
        <f t="shared" si="22"/>
        <v>0</v>
      </c>
      <c r="CX16" s="10">
        <f t="shared" si="23"/>
        <v>0</v>
      </c>
      <c r="CY16" s="10">
        <f t="shared" si="24"/>
        <v>0</v>
      </c>
      <c r="CZ16" s="10">
        <f t="shared" si="25"/>
        <v>0</v>
      </c>
      <c r="DA16" s="10">
        <f t="shared" si="26"/>
        <v>303.57142857142753</v>
      </c>
      <c r="DB16" s="10">
        <f t="shared" si="27"/>
        <v>0</v>
      </c>
      <c r="DC16" s="10">
        <f t="shared" si="28"/>
        <v>103.49999999999909</v>
      </c>
      <c r="DD16" s="10">
        <f t="shared" si="29"/>
        <v>0</v>
      </c>
      <c r="DE16" s="10">
        <f t="shared" si="30"/>
        <v>6400</v>
      </c>
      <c r="DF16" s="10">
        <f t="shared" si="31"/>
        <v>692.12283044058859</v>
      </c>
      <c r="DG16" s="10">
        <f t="shared" si="32"/>
        <v>0</v>
      </c>
      <c r="DH16" s="10">
        <f t="shared" si="33"/>
        <v>0</v>
      </c>
      <c r="DI16" s="10">
        <f t="shared" si="34"/>
        <v>0</v>
      </c>
      <c r="DJ16" s="10">
        <f t="shared" si="35"/>
        <v>0</v>
      </c>
      <c r="DK16" s="10">
        <f t="shared" si="36"/>
        <v>0</v>
      </c>
      <c r="DL16" s="10">
        <f t="shared" si="37"/>
        <v>0</v>
      </c>
      <c r="DM16" s="10">
        <f t="shared" si="38"/>
        <v>0</v>
      </c>
      <c r="DN16" s="10">
        <f t="shared" si="39"/>
        <v>0</v>
      </c>
      <c r="DO16" s="10">
        <f t="shared" si="40"/>
        <v>64256.310625832055</v>
      </c>
      <c r="DP16" s="11">
        <f t="shared" si="3"/>
        <v>91197.551133362867</v>
      </c>
      <c r="DS16" s="14"/>
      <c r="DU16" s="16"/>
    </row>
    <row r="17" spans="1:125" x14ac:dyDescent="0.35">
      <c r="A17" s="2" t="s">
        <v>45</v>
      </c>
      <c r="B17" s="2" t="s">
        <v>46</v>
      </c>
      <c r="C17" s="2">
        <v>9262004</v>
      </c>
      <c r="D17" s="2" t="s">
        <v>47</v>
      </c>
      <c r="E17" s="18">
        <v>487</v>
      </c>
      <c r="G17" s="18">
        <v>1652878</v>
      </c>
      <c r="H17" s="18">
        <v>0</v>
      </c>
      <c r="I17" s="18">
        <v>0</v>
      </c>
      <c r="J17" s="18">
        <v>41760.000000000095</v>
      </c>
      <c r="K17" s="18">
        <v>0</v>
      </c>
      <c r="L17" s="18">
        <v>63450.000000000051</v>
      </c>
      <c r="M17" s="18">
        <v>0</v>
      </c>
      <c r="N17" s="18">
        <v>459.99999999999983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13667.419354838696</v>
      </c>
      <c r="AA17" s="18">
        <v>0</v>
      </c>
      <c r="AB17" s="18">
        <v>156608.35266821354</v>
      </c>
      <c r="AC17" s="18">
        <v>0</v>
      </c>
      <c r="AD17" s="18">
        <v>13967.100000000029</v>
      </c>
      <c r="AE17" s="18">
        <v>0</v>
      </c>
      <c r="AF17" s="18">
        <v>128000</v>
      </c>
      <c r="AG17" s="18">
        <v>0</v>
      </c>
      <c r="AH17" s="18">
        <v>0</v>
      </c>
      <c r="AI17" s="18">
        <v>0</v>
      </c>
      <c r="AJ17" s="18">
        <v>56811.25</v>
      </c>
      <c r="AK17" s="18">
        <v>0</v>
      </c>
      <c r="AL17" s="18">
        <v>0</v>
      </c>
      <c r="AM17" s="18">
        <v>0</v>
      </c>
      <c r="AN17" s="18">
        <v>0</v>
      </c>
      <c r="AO17" s="18">
        <v>74444.127976947464</v>
      </c>
      <c r="AP17" s="18">
        <v>7013.7783333331108</v>
      </c>
      <c r="AQ17" s="11">
        <f t="shared" si="4"/>
        <v>2209060.0283333333</v>
      </c>
      <c r="AR17" s="18"/>
      <c r="AS17" s="10">
        <f>VLOOKUP($C17,'[1]New ISB'!$C$6:$BO$405,6,FALSE)</f>
        <v>1755618.0767415136</v>
      </c>
      <c r="AT17" s="10">
        <f>VLOOKUP($C17,'[1]New ISB'!$C$6:$BO$405,7,FALSE)</f>
        <v>0</v>
      </c>
      <c r="AU17" s="10">
        <f>VLOOKUP($C17,'[1]New ISB'!$C$6:$BO$405,8,FALSE)</f>
        <v>0</v>
      </c>
      <c r="AV17" s="10">
        <f>VLOOKUP($C17,'[1]New ISB'!$C$6:$BO$405,9,FALSE)</f>
        <v>42630.000000000095</v>
      </c>
      <c r="AW17" s="10">
        <f>VLOOKUP($C17,'[1]New ISB'!$C$6:$BO$405,10,FALSE)</f>
        <v>0</v>
      </c>
      <c r="AX17" s="10">
        <f>VLOOKUP($C17,'[1]New ISB'!$C$6:$BO$405,11,FALSE)</f>
        <v>73800.000000000058</v>
      </c>
      <c r="AY17" s="10">
        <f>VLOOKUP($C17,'[1]New ISB'!$C$6:$BO$405,12,FALSE)</f>
        <v>0</v>
      </c>
      <c r="AZ17" s="10">
        <f>VLOOKUP($C17,'[1]New ISB'!$C$6:$BO$405,13,FALSE)</f>
        <v>469.99999999999983</v>
      </c>
      <c r="BA17" s="10">
        <f>VLOOKUP($C17,'[1]New ISB'!$C$6:$BO$405,14,FALSE)</f>
        <v>0</v>
      </c>
      <c r="BB17" s="10">
        <f>VLOOKUP($C17,'[1]New ISB'!$C$6:$BO$405,15,FALSE)</f>
        <v>0</v>
      </c>
      <c r="BC17" s="10">
        <f>VLOOKUP($C17,'[1]New ISB'!$C$6:$BO$405,16,FALSE)</f>
        <v>0</v>
      </c>
      <c r="BD17" s="10">
        <f>VLOOKUP($C17,'[1]New ISB'!$C$6:$BO$405,17,FALSE)</f>
        <v>0</v>
      </c>
      <c r="BE17" s="10">
        <f>VLOOKUP($C17,'[1]New ISB'!$C$6:$BO$405,18,FALSE)</f>
        <v>0</v>
      </c>
      <c r="BF17" s="10">
        <f>VLOOKUP($C17,'[1]New ISB'!$C$6:$BO$405,19,FALSE)</f>
        <v>0</v>
      </c>
      <c r="BG17" s="10">
        <f>VLOOKUP($C17,'[1]New ISB'!$C$6:$BO$405,20,FALSE)</f>
        <v>0</v>
      </c>
      <c r="BH17" s="10">
        <f>VLOOKUP($C17,'[1]New ISB'!$C$6:$BO$405,21,FALSE)</f>
        <v>0</v>
      </c>
      <c r="BI17" s="10">
        <f>VLOOKUP($C17,'[1]New ISB'!$C$6:$BO$405,22,FALSE)</f>
        <v>0</v>
      </c>
      <c r="BJ17" s="10">
        <f>VLOOKUP($C17,'[1]New ISB'!$C$6:$BO$405,23,FALSE)</f>
        <v>0</v>
      </c>
      <c r="BK17" s="10">
        <f>VLOOKUP($C17,'[1]New ISB'!$C$6:$BO$405,24,FALSE)</f>
        <v>0</v>
      </c>
      <c r="BL17" s="10">
        <f>VLOOKUP($C17,'[1]New ISB'!$C$6:$BO$405,25,FALSE)</f>
        <v>13903.064516129019</v>
      </c>
      <c r="BM17" s="10">
        <f>VLOOKUP($C17,'[1]New ISB'!$C$6:$BO$405,26,FALSE)</f>
        <v>0</v>
      </c>
      <c r="BN17" s="10">
        <f>VLOOKUP($C17,'[1]New ISB'!$C$6:$BO$405,27,FALSE)</f>
        <v>158642.22737819035</v>
      </c>
      <c r="BO17" s="10">
        <f>VLOOKUP($C17,'[1]New ISB'!$C$6:$BO$405,28,FALSE)</f>
        <v>0</v>
      </c>
      <c r="BP17" s="10">
        <f>VLOOKUP($C17,'[1]New ISB'!$C$6:$BO$405,29,FALSE)</f>
        <v>14188.80000000003</v>
      </c>
      <c r="BQ17" s="10">
        <f>VLOOKUP($C17,'[1]New ISB'!$C$6:$BO$405,30,FALSE)</f>
        <v>0</v>
      </c>
      <c r="BR17" s="10">
        <f>VLOOKUP($C17,'[1]New ISB'!$C$6:$BO$405,31,FALSE)</f>
        <v>134400</v>
      </c>
      <c r="BS17" s="10">
        <f>VLOOKUP($C17,'[1]New ISB'!$C$6:$BO$405,32,FALSE)</f>
        <v>0</v>
      </c>
      <c r="BT17" s="10">
        <f>VLOOKUP($C17,'[1]New ISB'!$C$6:$BO$405,33,FALSE)</f>
        <v>0</v>
      </c>
      <c r="BU17" s="10">
        <f>VLOOKUP($C17,'[1]New ISB'!$C$6:$BO$405,34,FALSE)</f>
        <v>0</v>
      </c>
      <c r="BV17" s="10">
        <f>VLOOKUP($C17,'[1]New ISB'!$C$6:$BO$405,35,FALSE)</f>
        <v>56811.25</v>
      </c>
      <c r="BW17" s="10">
        <f>VLOOKUP($C17,'[1]New ISB'!$C$6:$BO$405,36,FALSE)</f>
        <v>0</v>
      </c>
      <c r="BX17" s="10">
        <f>VLOOKUP($C17,'[1]New ISB'!$C$6:$BO$405,39,FALSE)+VLOOKUP($C17,'[1]New ISB'!$C$6:$BO$405,40,FALSE)</f>
        <v>0</v>
      </c>
      <c r="BY17" s="10">
        <f>VLOOKUP($C17,'[1]New ISB'!$C$6:$BO$405,37,FALSE)+VLOOKUP($C17,'[1]New ISB'!$C$6:$BO$405,41,FALSE)</f>
        <v>0</v>
      </c>
      <c r="BZ17" s="10">
        <f>VLOOKUP($C17,'[1]New ISB'!$C$6:$BO$405,38,FALSE)</f>
        <v>0</v>
      </c>
      <c r="CA17" s="10">
        <f t="shared" si="0"/>
        <v>2250463.4186358331</v>
      </c>
      <c r="CB17" s="10">
        <f>VLOOKUP($C17,'[1]New ISB'!$C$6:$BO$405,52,FALSE)+VLOOKUP($C17,'[1]New ISB'!$C$6:$BO$405,53,FALSE)</f>
        <v>51417.831364166923</v>
      </c>
      <c r="CC17" s="10">
        <f>VLOOKUP($C17,'[1]New ISB'!$C$6:$BO$405,64,FALSE)</f>
        <v>0</v>
      </c>
      <c r="CD17" s="11">
        <f t="shared" si="1"/>
        <v>2301881.25</v>
      </c>
      <c r="CE17" s="10"/>
      <c r="CF17" s="10">
        <f t="shared" si="5"/>
        <v>102740.07674151356</v>
      </c>
      <c r="CG17" s="10">
        <f t="shared" si="6"/>
        <v>0</v>
      </c>
      <c r="CH17" s="10">
        <f t="shared" si="7"/>
        <v>0</v>
      </c>
      <c r="CI17" s="10">
        <f t="shared" si="8"/>
        <v>870</v>
      </c>
      <c r="CJ17" s="10">
        <f t="shared" si="9"/>
        <v>0</v>
      </c>
      <c r="CK17" s="10">
        <f t="shared" si="10"/>
        <v>10350.000000000007</v>
      </c>
      <c r="CL17" s="10">
        <f t="shared" si="11"/>
        <v>0</v>
      </c>
      <c r="CM17" s="10">
        <f t="shared" si="12"/>
        <v>10</v>
      </c>
      <c r="CN17" s="10">
        <f t="shared" si="13"/>
        <v>0</v>
      </c>
      <c r="CO17" s="10">
        <f t="shared" si="14"/>
        <v>0</v>
      </c>
      <c r="CP17" s="10">
        <f t="shared" si="15"/>
        <v>0</v>
      </c>
      <c r="CQ17" s="10">
        <f t="shared" si="16"/>
        <v>0</v>
      </c>
      <c r="CR17" s="10">
        <f t="shared" si="17"/>
        <v>0</v>
      </c>
      <c r="CS17" s="10">
        <f t="shared" si="18"/>
        <v>0</v>
      </c>
      <c r="CT17" s="10">
        <f t="shared" si="19"/>
        <v>0</v>
      </c>
      <c r="CU17" s="10">
        <f t="shared" si="20"/>
        <v>0</v>
      </c>
      <c r="CV17" s="10">
        <f t="shared" si="21"/>
        <v>0</v>
      </c>
      <c r="CW17" s="10">
        <f t="shared" si="22"/>
        <v>0</v>
      </c>
      <c r="CX17" s="10">
        <f t="shared" si="23"/>
        <v>0</v>
      </c>
      <c r="CY17" s="10">
        <f t="shared" si="24"/>
        <v>235.64516129032381</v>
      </c>
      <c r="CZ17" s="10">
        <f t="shared" si="25"/>
        <v>0</v>
      </c>
      <c r="DA17" s="10">
        <f t="shared" si="26"/>
        <v>2033.8747099768079</v>
      </c>
      <c r="DB17" s="10">
        <f t="shared" si="27"/>
        <v>0</v>
      </c>
      <c r="DC17" s="10">
        <f t="shared" si="28"/>
        <v>221.70000000000073</v>
      </c>
      <c r="DD17" s="10">
        <f t="shared" si="29"/>
        <v>0</v>
      </c>
      <c r="DE17" s="10">
        <f t="shared" si="30"/>
        <v>6400</v>
      </c>
      <c r="DF17" s="10">
        <f t="shared" si="31"/>
        <v>0</v>
      </c>
      <c r="DG17" s="10">
        <f t="shared" si="32"/>
        <v>0</v>
      </c>
      <c r="DH17" s="10">
        <f t="shared" si="33"/>
        <v>0</v>
      </c>
      <c r="DI17" s="10">
        <f t="shared" si="34"/>
        <v>0</v>
      </c>
      <c r="DJ17" s="10">
        <f t="shared" si="35"/>
        <v>0</v>
      </c>
      <c r="DK17" s="10">
        <f t="shared" si="36"/>
        <v>0</v>
      </c>
      <c r="DL17" s="10">
        <f t="shared" si="37"/>
        <v>0</v>
      </c>
      <c r="DM17" s="10">
        <f t="shared" si="38"/>
        <v>0</v>
      </c>
      <c r="DN17" s="10">
        <f t="shared" si="39"/>
        <v>-23026.296612780541</v>
      </c>
      <c r="DO17" s="10">
        <f t="shared" si="40"/>
        <v>-7013.7783333331108</v>
      </c>
      <c r="DP17" s="11">
        <f t="shared" si="3"/>
        <v>92821.221666667028</v>
      </c>
      <c r="DS17" s="14"/>
      <c r="DU17" s="16"/>
    </row>
    <row r="18" spans="1:125" x14ac:dyDescent="0.35">
      <c r="A18" s="2" t="s">
        <v>48</v>
      </c>
      <c r="B18" s="2" t="s">
        <v>49</v>
      </c>
      <c r="C18" s="2">
        <v>9262287</v>
      </c>
      <c r="D18" s="2" t="s">
        <v>50</v>
      </c>
      <c r="E18" s="18">
        <v>370</v>
      </c>
      <c r="G18" s="18">
        <v>1255780</v>
      </c>
      <c r="H18" s="18">
        <v>0</v>
      </c>
      <c r="I18" s="18">
        <v>0</v>
      </c>
      <c r="J18" s="18">
        <v>28799.999999999971</v>
      </c>
      <c r="K18" s="18">
        <v>0</v>
      </c>
      <c r="L18" s="18">
        <v>43005.000000000044</v>
      </c>
      <c r="M18" s="18">
        <v>0</v>
      </c>
      <c r="N18" s="18">
        <v>691.86991869918722</v>
      </c>
      <c r="O18" s="18">
        <v>280.75880758807563</v>
      </c>
      <c r="P18" s="18">
        <v>0</v>
      </c>
      <c r="Q18" s="18">
        <v>0</v>
      </c>
      <c r="R18" s="18">
        <v>511.38211382113769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18336.075949367081</v>
      </c>
      <c r="AA18" s="18">
        <v>0</v>
      </c>
      <c r="AB18" s="18">
        <v>121182.79465572668</v>
      </c>
      <c r="AC18" s="18">
        <v>0</v>
      </c>
      <c r="AD18" s="18">
        <v>5481.0000000000073</v>
      </c>
      <c r="AE18" s="18">
        <v>0</v>
      </c>
      <c r="AF18" s="18">
        <v>128000</v>
      </c>
      <c r="AG18" s="18">
        <v>0</v>
      </c>
      <c r="AH18" s="18">
        <v>0</v>
      </c>
      <c r="AI18" s="18">
        <v>0</v>
      </c>
      <c r="AJ18" s="18">
        <v>52819.4</v>
      </c>
      <c r="AK18" s="18">
        <v>0</v>
      </c>
      <c r="AL18" s="18">
        <v>0</v>
      </c>
      <c r="AM18" s="18">
        <v>0</v>
      </c>
      <c r="AN18" s="18">
        <v>0</v>
      </c>
      <c r="AO18" s="18">
        <v>27781.118554797955</v>
      </c>
      <c r="AP18" s="18">
        <v>0</v>
      </c>
      <c r="AQ18" s="11">
        <f t="shared" si="4"/>
        <v>1682669.4000000001</v>
      </c>
      <c r="AR18" s="18"/>
      <c r="AS18" s="10">
        <f>VLOOKUP($C18,'[1]New ISB'!$C$6:$BO$405,6,FALSE)</f>
        <v>1333837.1424935525</v>
      </c>
      <c r="AT18" s="10">
        <f>VLOOKUP($C18,'[1]New ISB'!$C$6:$BO$405,7,FALSE)</f>
        <v>0</v>
      </c>
      <c r="AU18" s="10">
        <f>VLOOKUP($C18,'[1]New ISB'!$C$6:$BO$405,8,FALSE)</f>
        <v>0</v>
      </c>
      <c r="AV18" s="10">
        <f>VLOOKUP($C18,'[1]New ISB'!$C$6:$BO$405,9,FALSE)</f>
        <v>29399.999999999971</v>
      </c>
      <c r="AW18" s="10">
        <f>VLOOKUP($C18,'[1]New ISB'!$C$6:$BO$405,10,FALSE)</f>
        <v>0</v>
      </c>
      <c r="AX18" s="10">
        <f>VLOOKUP($C18,'[1]New ISB'!$C$6:$BO$405,11,FALSE)</f>
        <v>50020.000000000044</v>
      </c>
      <c r="AY18" s="10">
        <f>VLOOKUP($C18,'[1]New ISB'!$C$6:$BO$405,12,FALSE)</f>
        <v>0</v>
      </c>
      <c r="AZ18" s="10">
        <f>VLOOKUP($C18,'[1]New ISB'!$C$6:$BO$405,13,FALSE)</f>
        <v>706.91056910569125</v>
      </c>
      <c r="BA18" s="10">
        <f>VLOOKUP($C18,'[1]New ISB'!$C$6:$BO$405,14,FALSE)</f>
        <v>285.77235772357693</v>
      </c>
      <c r="BB18" s="10">
        <f>VLOOKUP($C18,'[1]New ISB'!$C$6:$BO$405,15,FALSE)</f>
        <v>0</v>
      </c>
      <c r="BC18" s="10">
        <f>VLOOKUP($C18,'[1]New ISB'!$C$6:$BO$405,16,FALSE)</f>
        <v>0</v>
      </c>
      <c r="BD18" s="10">
        <f>VLOOKUP($C18,'[1]New ISB'!$C$6:$BO$405,17,FALSE)</f>
        <v>516.39566395663905</v>
      </c>
      <c r="BE18" s="10">
        <f>VLOOKUP($C18,'[1]New ISB'!$C$6:$BO$405,18,FALSE)</f>
        <v>0</v>
      </c>
      <c r="BF18" s="10">
        <f>VLOOKUP($C18,'[1]New ISB'!$C$6:$BO$405,19,FALSE)</f>
        <v>0</v>
      </c>
      <c r="BG18" s="10">
        <f>VLOOKUP($C18,'[1]New ISB'!$C$6:$BO$405,20,FALSE)</f>
        <v>0</v>
      </c>
      <c r="BH18" s="10">
        <f>VLOOKUP($C18,'[1]New ISB'!$C$6:$BO$405,21,FALSE)</f>
        <v>0</v>
      </c>
      <c r="BI18" s="10">
        <f>VLOOKUP($C18,'[1]New ISB'!$C$6:$BO$405,22,FALSE)</f>
        <v>0</v>
      </c>
      <c r="BJ18" s="10">
        <f>VLOOKUP($C18,'[1]New ISB'!$C$6:$BO$405,23,FALSE)</f>
        <v>0</v>
      </c>
      <c r="BK18" s="10">
        <f>VLOOKUP($C18,'[1]New ISB'!$C$6:$BO$405,24,FALSE)</f>
        <v>0</v>
      </c>
      <c r="BL18" s="10">
        <f>VLOOKUP($C18,'[1]New ISB'!$C$6:$BO$405,25,FALSE)</f>
        <v>18652.215189873408</v>
      </c>
      <c r="BM18" s="10">
        <f>VLOOKUP($C18,'[1]New ISB'!$C$6:$BO$405,26,FALSE)</f>
        <v>0</v>
      </c>
      <c r="BN18" s="10">
        <f>VLOOKUP($C18,'[1]New ISB'!$C$6:$BO$405,27,FALSE)</f>
        <v>122756.59718372313</v>
      </c>
      <c r="BO18" s="10">
        <f>VLOOKUP($C18,'[1]New ISB'!$C$6:$BO$405,28,FALSE)</f>
        <v>0</v>
      </c>
      <c r="BP18" s="10">
        <f>VLOOKUP($C18,'[1]New ISB'!$C$6:$BO$405,29,FALSE)</f>
        <v>5568.0000000000073</v>
      </c>
      <c r="BQ18" s="10">
        <f>VLOOKUP($C18,'[1]New ISB'!$C$6:$BO$405,30,FALSE)</f>
        <v>0</v>
      </c>
      <c r="BR18" s="10">
        <f>VLOOKUP($C18,'[1]New ISB'!$C$6:$BO$405,31,FALSE)</f>
        <v>134400</v>
      </c>
      <c r="BS18" s="10">
        <f>VLOOKUP($C18,'[1]New ISB'!$C$6:$BO$405,32,FALSE)</f>
        <v>0</v>
      </c>
      <c r="BT18" s="10">
        <f>VLOOKUP($C18,'[1]New ISB'!$C$6:$BO$405,33,FALSE)</f>
        <v>0</v>
      </c>
      <c r="BU18" s="10">
        <f>VLOOKUP($C18,'[1]New ISB'!$C$6:$BO$405,34,FALSE)</f>
        <v>0</v>
      </c>
      <c r="BV18" s="10">
        <f>VLOOKUP($C18,'[1]New ISB'!$C$6:$BO$405,35,FALSE)</f>
        <v>52819.4</v>
      </c>
      <c r="BW18" s="10">
        <f>VLOOKUP($C18,'[1]New ISB'!$C$6:$BO$405,36,FALSE)</f>
        <v>0</v>
      </c>
      <c r="BX18" s="10">
        <f>VLOOKUP($C18,'[1]New ISB'!$C$6:$BO$405,39,FALSE)+VLOOKUP($C18,'[1]New ISB'!$C$6:$BO$405,40,FALSE)</f>
        <v>0</v>
      </c>
      <c r="BY18" s="10">
        <f>VLOOKUP($C18,'[1]New ISB'!$C$6:$BO$405,37,FALSE)+VLOOKUP($C18,'[1]New ISB'!$C$6:$BO$405,41,FALSE)</f>
        <v>0</v>
      </c>
      <c r="BZ18" s="10">
        <f>VLOOKUP($C18,'[1]New ISB'!$C$6:$BO$405,38,FALSE)</f>
        <v>0</v>
      </c>
      <c r="CA18" s="10">
        <f t="shared" si="0"/>
        <v>1748962.4334579352</v>
      </c>
      <c r="CB18" s="10">
        <f>VLOOKUP($C18,'[1]New ISB'!$C$6:$BO$405,52,FALSE)+VLOOKUP($C18,'[1]New ISB'!$C$6:$BO$405,53,FALSE)</f>
        <v>9556.9665420651436</v>
      </c>
      <c r="CC18" s="10">
        <f>VLOOKUP($C18,'[1]New ISB'!$C$6:$BO$405,64,FALSE)</f>
        <v>0</v>
      </c>
      <c r="CD18" s="11">
        <f t="shared" si="1"/>
        <v>1758519.4000000004</v>
      </c>
      <c r="CE18" s="10"/>
      <c r="CF18" s="10">
        <f t="shared" si="5"/>
        <v>78057.142493552528</v>
      </c>
      <c r="CG18" s="10">
        <f t="shared" si="6"/>
        <v>0</v>
      </c>
      <c r="CH18" s="10">
        <f t="shared" si="7"/>
        <v>0</v>
      </c>
      <c r="CI18" s="10">
        <f t="shared" si="8"/>
        <v>600</v>
      </c>
      <c r="CJ18" s="10">
        <f t="shared" si="9"/>
        <v>0</v>
      </c>
      <c r="CK18" s="10">
        <f t="shared" si="10"/>
        <v>7015</v>
      </c>
      <c r="CL18" s="10">
        <f t="shared" si="11"/>
        <v>0</v>
      </c>
      <c r="CM18" s="10">
        <f t="shared" si="12"/>
        <v>15.040650406504028</v>
      </c>
      <c r="CN18" s="10">
        <f t="shared" si="13"/>
        <v>5.0135501355013048</v>
      </c>
      <c r="CO18" s="10">
        <f t="shared" si="14"/>
        <v>0</v>
      </c>
      <c r="CP18" s="10">
        <f t="shared" si="15"/>
        <v>0</v>
      </c>
      <c r="CQ18" s="10">
        <f t="shared" si="16"/>
        <v>5.0135501355013616</v>
      </c>
      <c r="CR18" s="10">
        <f t="shared" si="17"/>
        <v>0</v>
      </c>
      <c r="CS18" s="10">
        <f t="shared" si="18"/>
        <v>0</v>
      </c>
      <c r="CT18" s="10">
        <f t="shared" si="19"/>
        <v>0</v>
      </c>
      <c r="CU18" s="10">
        <f t="shared" si="20"/>
        <v>0</v>
      </c>
      <c r="CV18" s="10">
        <f t="shared" si="21"/>
        <v>0</v>
      </c>
      <c r="CW18" s="10">
        <f t="shared" si="22"/>
        <v>0</v>
      </c>
      <c r="CX18" s="10">
        <f t="shared" si="23"/>
        <v>0</v>
      </c>
      <c r="CY18" s="10">
        <f t="shared" si="24"/>
        <v>316.13924050632704</v>
      </c>
      <c r="CZ18" s="10">
        <f t="shared" si="25"/>
        <v>0</v>
      </c>
      <c r="DA18" s="10">
        <f t="shared" si="26"/>
        <v>1573.8025279964495</v>
      </c>
      <c r="DB18" s="10">
        <f t="shared" si="27"/>
        <v>0</v>
      </c>
      <c r="DC18" s="10">
        <f t="shared" si="28"/>
        <v>87</v>
      </c>
      <c r="DD18" s="10">
        <f t="shared" si="29"/>
        <v>0</v>
      </c>
      <c r="DE18" s="10">
        <f t="shared" si="30"/>
        <v>6400</v>
      </c>
      <c r="DF18" s="10">
        <f t="shared" si="31"/>
        <v>0</v>
      </c>
      <c r="DG18" s="10">
        <f t="shared" si="32"/>
        <v>0</v>
      </c>
      <c r="DH18" s="10">
        <f t="shared" si="33"/>
        <v>0</v>
      </c>
      <c r="DI18" s="10">
        <f t="shared" si="34"/>
        <v>0</v>
      </c>
      <c r="DJ18" s="10">
        <f t="shared" si="35"/>
        <v>0</v>
      </c>
      <c r="DK18" s="10">
        <f t="shared" si="36"/>
        <v>0</v>
      </c>
      <c r="DL18" s="10">
        <f t="shared" si="37"/>
        <v>0</v>
      </c>
      <c r="DM18" s="10">
        <f t="shared" si="38"/>
        <v>0</v>
      </c>
      <c r="DN18" s="10">
        <f t="shared" si="39"/>
        <v>-18224.152012732811</v>
      </c>
      <c r="DO18" s="10">
        <f t="shared" si="40"/>
        <v>0</v>
      </c>
      <c r="DP18" s="11">
        <f t="shared" si="3"/>
        <v>75849.999999999985</v>
      </c>
      <c r="DS18" s="14"/>
      <c r="DU18" s="16"/>
    </row>
    <row r="19" spans="1:125" x14ac:dyDescent="0.35">
      <c r="A19" s="2" t="s">
        <v>51</v>
      </c>
      <c r="B19" s="2" t="s">
        <v>52</v>
      </c>
      <c r="C19" s="2">
        <v>9262368</v>
      </c>
      <c r="D19" s="2" t="s">
        <v>53</v>
      </c>
      <c r="E19" s="18">
        <v>143</v>
      </c>
      <c r="G19" s="18">
        <v>485342</v>
      </c>
      <c r="H19" s="18">
        <v>0</v>
      </c>
      <c r="I19" s="18">
        <v>0</v>
      </c>
      <c r="J19" s="18">
        <v>10560.000000000011</v>
      </c>
      <c r="K19" s="18">
        <v>0</v>
      </c>
      <c r="L19" s="18">
        <v>15510.000000000015</v>
      </c>
      <c r="M19" s="18">
        <v>0</v>
      </c>
      <c r="N19" s="18">
        <v>1839.9999999999986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4739.4285714285679</v>
      </c>
      <c r="AA19" s="18">
        <v>0</v>
      </c>
      <c r="AB19" s="18">
        <v>42390.699612061362</v>
      </c>
      <c r="AC19" s="18">
        <v>0</v>
      </c>
      <c r="AD19" s="18">
        <v>0</v>
      </c>
      <c r="AE19" s="18">
        <v>0</v>
      </c>
      <c r="AF19" s="18">
        <v>128000</v>
      </c>
      <c r="AG19" s="18">
        <v>0</v>
      </c>
      <c r="AH19" s="18">
        <v>0</v>
      </c>
      <c r="AI19" s="18">
        <v>0</v>
      </c>
      <c r="AJ19" s="18">
        <v>4516.95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16577.284489010042</v>
      </c>
      <c r="AQ19" s="11">
        <f t="shared" si="4"/>
        <v>709476.36267249985</v>
      </c>
      <c r="AR19" s="18"/>
      <c r="AS19" s="10">
        <f>VLOOKUP($C19,'[1]New ISB'!$C$6:$BO$405,6,FALSE)</f>
        <v>515510.03074750811</v>
      </c>
      <c r="AT19" s="10">
        <f>VLOOKUP($C19,'[1]New ISB'!$C$6:$BO$405,7,FALSE)</f>
        <v>0</v>
      </c>
      <c r="AU19" s="10">
        <f>VLOOKUP($C19,'[1]New ISB'!$C$6:$BO$405,8,FALSE)</f>
        <v>0</v>
      </c>
      <c r="AV19" s="10">
        <f>VLOOKUP($C19,'[1]New ISB'!$C$6:$BO$405,9,FALSE)</f>
        <v>10780.000000000011</v>
      </c>
      <c r="AW19" s="10">
        <f>VLOOKUP($C19,'[1]New ISB'!$C$6:$BO$405,10,FALSE)</f>
        <v>0</v>
      </c>
      <c r="AX19" s="10">
        <f>VLOOKUP($C19,'[1]New ISB'!$C$6:$BO$405,11,FALSE)</f>
        <v>18040.000000000018</v>
      </c>
      <c r="AY19" s="10">
        <f>VLOOKUP($C19,'[1]New ISB'!$C$6:$BO$405,12,FALSE)</f>
        <v>0</v>
      </c>
      <c r="AZ19" s="10">
        <f>VLOOKUP($C19,'[1]New ISB'!$C$6:$BO$405,13,FALSE)</f>
        <v>1879.9999999999986</v>
      </c>
      <c r="BA19" s="10">
        <f>VLOOKUP($C19,'[1]New ISB'!$C$6:$BO$405,14,FALSE)</f>
        <v>0</v>
      </c>
      <c r="BB19" s="10">
        <f>VLOOKUP($C19,'[1]New ISB'!$C$6:$BO$405,15,FALSE)</f>
        <v>0</v>
      </c>
      <c r="BC19" s="10">
        <f>VLOOKUP($C19,'[1]New ISB'!$C$6:$BO$405,16,FALSE)</f>
        <v>0</v>
      </c>
      <c r="BD19" s="10">
        <f>VLOOKUP($C19,'[1]New ISB'!$C$6:$BO$405,17,FALSE)</f>
        <v>0</v>
      </c>
      <c r="BE19" s="10">
        <f>VLOOKUP($C19,'[1]New ISB'!$C$6:$BO$405,18,FALSE)</f>
        <v>0</v>
      </c>
      <c r="BF19" s="10">
        <f>VLOOKUP($C19,'[1]New ISB'!$C$6:$BO$405,19,FALSE)</f>
        <v>0</v>
      </c>
      <c r="BG19" s="10">
        <f>VLOOKUP($C19,'[1]New ISB'!$C$6:$BO$405,20,FALSE)</f>
        <v>0</v>
      </c>
      <c r="BH19" s="10">
        <f>VLOOKUP($C19,'[1]New ISB'!$C$6:$BO$405,21,FALSE)</f>
        <v>0</v>
      </c>
      <c r="BI19" s="10">
        <f>VLOOKUP($C19,'[1]New ISB'!$C$6:$BO$405,22,FALSE)</f>
        <v>0</v>
      </c>
      <c r="BJ19" s="10">
        <f>VLOOKUP($C19,'[1]New ISB'!$C$6:$BO$405,23,FALSE)</f>
        <v>0</v>
      </c>
      <c r="BK19" s="10">
        <f>VLOOKUP($C19,'[1]New ISB'!$C$6:$BO$405,24,FALSE)</f>
        <v>0</v>
      </c>
      <c r="BL19" s="10">
        <f>VLOOKUP($C19,'[1]New ISB'!$C$6:$BO$405,25,FALSE)</f>
        <v>4821.1428571428532</v>
      </c>
      <c r="BM19" s="10">
        <f>VLOOKUP($C19,'[1]New ISB'!$C$6:$BO$405,26,FALSE)</f>
        <v>0</v>
      </c>
      <c r="BN19" s="10">
        <f>VLOOKUP($C19,'[1]New ISB'!$C$6:$BO$405,27,FALSE)</f>
        <v>42941.228178451769</v>
      </c>
      <c r="BO19" s="10">
        <f>VLOOKUP($C19,'[1]New ISB'!$C$6:$BO$405,28,FALSE)</f>
        <v>0</v>
      </c>
      <c r="BP19" s="10">
        <f>VLOOKUP($C19,'[1]New ISB'!$C$6:$BO$405,29,FALSE)</f>
        <v>0</v>
      </c>
      <c r="BQ19" s="10">
        <f>VLOOKUP($C19,'[1]New ISB'!$C$6:$BO$405,30,FALSE)</f>
        <v>0</v>
      </c>
      <c r="BR19" s="10">
        <f>VLOOKUP($C19,'[1]New ISB'!$C$6:$BO$405,31,FALSE)</f>
        <v>134400</v>
      </c>
      <c r="BS19" s="10">
        <f>VLOOKUP($C19,'[1]New ISB'!$C$6:$BO$405,32,FALSE)</f>
        <v>0</v>
      </c>
      <c r="BT19" s="10">
        <f>VLOOKUP($C19,'[1]New ISB'!$C$6:$BO$405,33,FALSE)</f>
        <v>0</v>
      </c>
      <c r="BU19" s="10">
        <f>VLOOKUP($C19,'[1]New ISB'!$C$6:$BO$405,34,FALSE)</f>
        <v>0</v>
      </c>
      <c r="BV19" s="10">
        <f>VLOOKUP($C19,'[1]New ISB'!$C$6:$BO$405,35,FALSE)</f>
        <v>4516.95</v>
      </c>
      <c r="BW19" s="10">
        <f>VLOOKUP($C19,'[1]New ISB'!$C$6:$BO$405,36,FALSE)</f>
        <v>0</v>
      </c>
      <c r="BX19" s="10">
        <f>VLOOKUP($C19,'[1]New ISB'!$C$6:$BO$405,39,FALSE)+VLOOKUP($C19,'[1]New ISB'!$C$6:$BO$405,40,FALSE)</f>
        <v>0</v>
      </c>
      <c r="BY19" s="10">
        <f>VLOOKUP($C19,'[1]New ISB'!$C$6:$BO$405,37,FALSE)+VLOOKUP($C19,'[1]New ISB'!$C$6:$BO$405,41,FALSE)</f>
        <v>0</v>
      </c>
      <c r="BZ19" s="10">
        <f>VLOOKUP($C19,'[1]New ISB'!$C$6:$BO$405,38,FALSE)</f>
        <v>0</v>
      </c>
      <c r="CA19" s="10">
        <f t="shared" si="0"/>
        <v>732889.35178310273</v>
      </c>
      <c r="CB19" s="10">
        <f>VLOOKUP($C19,'[1]New ISB'!$C$6:$BO$405,52,FALSE)+VLOOKUP($C19,'[1]New ISB'!$C$6:$BO$405,53,FALSE)</f>
        <v>0</v>
      </c>
      <c r="CC19" s="10">
        <f>VLOOKUP($C19,'[1]New ISB'!$C$6:$BO$405,64,FALSE)</f>
        <v>3373.8829803972121</v>
      </c>
      <c r="CD19" s="11">
        <f t="shared" si="1"/>
        <v>736263.23476349993</v>
      </c>
      <c r="CE19" s="10"/>
      <c r="CF19" s="10">
        <f t="shared" si="5"/>
        <v>30168.030747508106</v>
      </c>
      <c r="CG19" s="10">
        <f t="shared" si="6"/>
        <v>0</v>
      </c>
      <c r="CH19" s="10">
        <f t="shared" si="7"/>
        <v>0</v>
      </c>
      <c r="CI19" s="10">
        <f t="shared" si="8"/>
        <v>220</v>
      </c>
      <c r="CJ19" s="10">
        <f t="shared" si="9"/>
        <v>0</v>
      </c>
      <c r="CK19" s="10">
        <f t="shared" si="10"/>
        <v>2530.0000000000036</v>
      </c>
      <c r="CL19" s="10">
        <f t="shared" si="11"/>
        <v>0</v>
      </c>
      <c r="CM19" s="10">
        <f t="shared" si="12"/>
        <v>40</v>
      </c>
      <c r="CN19" s="10">
        <f t="shared" si="13"/>
        <v>0</v>
      </c>
      <c r="CO19" s="10">
        <f t="shared" si="14"/>
        <v>0</v>
      </c>
      <c r="CP19" s="10">
        <f t="shared" si="15"/>
        <v>0</v>
      </c>
      <c r="CQ19" s="10">
        <f t="shared" si="16"/>
        <v>0</v>
      </c>
      <c r="CR19" s="10">
        <f t="shared" si="17"/>
        <v>0</v>
      </c>
      <c r="CS19" s="10">
        <f t="shared" si="18"/>
        <v>0</v>
      </c>
      <c r="CT19" s="10">
        <f t="shared" si="19"/>
        <v>0</v>
      </c>
      <c r="CU19" s="10">
        <f t="shared" si="20"/>
        <v>0</v>
      </c>
      <c r="CV19" s="10">
        <f t="shared" si="21"/>
        <v>0</v>
      </c>
      <c r="CW19" s="10">
        <f t="shared" si="22"/>
        <v>0</v>
      </c>
      <c r="CX19" s="10">
        <f t="shared" si="23"/>
        <v>0</v>
      </c>
      <c r="CY19" s="10">
        <f t="shared" si="24"/>
        <v>81.714285714285325</v>
      </c>
      <c r="CZ19" s="10">
        <f t="shared" si="25"/>
        <v>0</v>
      </c>
      <c r="DA19" s="10">
        <f t="shared" si="26"/>
        <v>550.52856639040692</v>
      </c>
      <c r="DB19" s="10">
        <f t="shared" si="27"/>
        <v>0</v>
      </c>
      <c r="DC19" s="10">
        <f t="shared" si="28"/>
        <v>0</v>
      </c>
      <c r="DD19" s="10">
        <f t="shared" si="29"/>
        <v>0</v>
      </c>
      <c r="DE19" s="10">
        <f t="shared" si="30"/>
        <v>6400</v>
      </c>
      <c r="DF19" s="10">
        <f t="shared" si="31"/>
        <v>0</v>
      </c>
      <c r="DG19" s="10">
        <f t="shared" si="32"/>
        <v>0</v>
      </c>
      <c r="DH19" s="10">
        <f t="shared" si="33"/>
        <v>0</v>
      </c>
      <c r="DI19" s="10">
        <f t="shared" si="34"/>
        <v>0</v>
      </c>
      <c r="DJ19" s="10">
        <f t="shared" si="35"/>
        <v>0</v>
      </c>
      <c r="DK19" s="10">
        <f t="shared" si="36"/>
        <v>0</v>
      </c>
      <c r="DL19" s="10">
        <f t="shared" si="37"/>
        <v>0</v>
      </c>
      <c r="DM19" s="10">
        <f t="shared" si="38"/>
        <v>0</v>
      </c>
      <c r="DN19" s="10">
        <f t="shared" si="39"/>
        <v>0</v>
      </c>
      <c r="DO19" s="10">
        <f t="shared" si="40"/>
        <v>-13203.401508612831</v>
      </c>
      <c r="DP19" s="11">
        <f t="shared" si="3"/>
        <v>26786.872090999965</v>
      </c>
      <c r="DS19" s="14"/>
      <c r="DU19" s="16"/>
    </row>
    <row r="20" spans="1:125" x14ac:dyDescent="0.35">
      <c r="A20" s="2" t="s">
        <v>54</v>
      </c>
      <c r="B20" s="2" t="s">
        <v>55</v>
      </c>
      <c r="C20" s="2">
        <v>9263004</v>
      </c>
      <c r="D20" s="2" t="s">
        <v>1247</v>
      </c>
      <c r="E20" s="18">
        <v>134</v>
      </c>
      <c r="G20" s="18">
        <v>454796</v>
      </c>
      <c r="H20" s="18">
        <v>0</v>
      </c>
      <c r="I20" s="18">
        <v>0</v>
      </c>
      <c r="J20" s="18">
        <v>11519.999999999982</v>
      </c>
      <c r="K20" s="18">
        <v>0</v>
      </c>
      <c r="L20" s="18">
        <v>17624.999999999956</v>
      </c>
      <c r="M20" s="18">
        <v>0</v>
      </c>
      <c r="N20" s="18">
        <v>2759.9999999999982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2027.478260869563</v>
      </c>
      <c r="AA20" s="18">
        <v>0</v>
      </c>
      <c r="AB20" s="18">
        <v>53202.187499999985</v>
      </c>
      <c r="AC20" s="18">
        <v>0</v>
      </c>
      <c r="AD20" s="18">
        <v>0</v>
      </c>
      <c r="AE20" s="18">
        <v>0</v>
      </c>
      <c r="AF20" s="18">
        <v>128000</v>
      </c>
      <c r="AG20" s="18">
        <v>0</v>
      </c>
      <c r="AH20" s="18">
        <v>0</v>
      </c>
      <c r="AI20" s="18">
        <v>0</v>
      </c>
      <c r="AJ20" s="18">
        <v>2161.7500000000005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-26105.727725191377</v>
      </c>
      <c r="AQ20" s="11">
        <f t="shared" si="4"/>
        <v>645986.68803567812</v>
      </c>
      <c r="AR20" s="18"/>
      <c r="AS20" s="10">
        <f>VLOOKUP($C20,'[1]New ISB'!$C$6:$BO$405,6,FALSE)</f>
        <v>483065.34349766496</v>
      </c>
      <c r="AT20" s="10">
        <f>VLOOKUP($C20,'[1]New ISB'!$C$6:$BO$405,7,FALSE)</f>
        <v>0</v>
      </c>
      <c r="AU20" s="10">
        <f>VLOOKUP($C20,'[1]New ISB'!$C$6:$BO$405,8,FALSE)</f>
        <v>0</v>
      </c>
      <c r="AV20" s="10">
        <f>VLOOKUP($C20,'[1]New ISB'!$C$6:$BO$405,9,FALSE)</f>
        <v>11759.99999999998</v>
      </c>
      <c r="AW20" s="10">
        <f>VLOOKUP($C20,'[1]New ISB'!$C$6:$BO$405,10,FALSE)</f>
        <v>0</v>
      </c>
      <c r="AX20" s="10">
        <f>VLOOKUP($C20,'[1]New ISB'!$C$6:$BO$405,11,FALSE)</f>
        <v>20499.999999999949</v>
      </c>
      <c r="AY20" s="10">
        <f>VLOOKUP($C20,'[1]New ISB'!$C$6:$BO$405,12,FALSE)</f>
        <v>0</v>
      </c>
      <c r="AZ20" s="10">
        <f>VLOOKUP($C20,'[1]New ISB'!$C$6:$BO$405,13,FALSE)</f>
        <v>2819.9999999999982</v>
      </c>
      <c r="BA20" s="10">
        <f>VLOOKUP($C20,'[1]New ISB'!$C$6:$BO$405,14,FALSE)</f>
        <v>0</v>
      </c>
      <c r="BB20" s="10">
        <f>VLOOKUP($C20,'[1]New ISB'!$C$6:$BO$405,15,FALSE)</f>
        <v>0</v>
      </c>
      <c r="BC20" s="10">
        <f>VLOOKUP($C20,'[1]New ISB'!$C$6:$BO$405,16,FALSE)</f>
        <v>0</v>
      </c>
      <c r="BD20" s="10">
        <f>VLOOKUP($C20,'[1]New ISB'!$C$6:$BO$405,17,FALSE)</f>
        <v>0</v>
      </c>
      <c r="BE20" s="10">
        <f>VLOOKUP($C20,'[1]New ISB'!$C$6:$BO$405,18,FALSE)</f>
        <v>0</v>
      </c>
      <c r="BF20" s="10">
        <f>VLOOKUP($C20,'[1]New ISB'!$C$6:$BO$405,19,FALSE)</f>
        <v>0</v>
      </c>
      <c r="BG20" s="10">
        <f>VLOOKUP($C20,'[1]New ISB'!$C$6:$BO$405,20,FALSE)</f>
        <v>0</v>
      </c>
      <c r="BH20" s="10">
        <f>VLOOKUP($C20,'[1]New ISB'!$C$6:$BO$405,21,FALSE)</f>
        <v>0</v>
      </c>
      <c r="BI20" s="10">
        <f>VLOOKUP($C20,'[1]New ISB'!$C$6:$BO$405,22,FALSE)</f>
        <v>0</v>
      </c>
      <c r="BJ20" s="10">
        <f>VLOOKUP($C20,'[1]New ISB'!$C$6:$BO$405,23,FALSE)</f>
        <v>0</v>
      </c>
      <c r="BK20" s="10">
        <f>VLOOKUP($C20,'[1]New ISB'!$C$6:$BO$405,24,FALSE)</f>
        <v>0</v>
      </c>
      <c r="BL20" s="10">
        <f>VLOOKUP($C20,'[1]New ISB'!$C$6:$BO$405,25,FALSE)</f>
        <v>2062.4347826086932</v>
      </c>
      <c r="BM20" s="10">
        <f>VLOOKUP($C20,'[1]New ISB'!$C$6:$BO$405,26,FALSE)</f>
        <v>0</v>
      </c>
      <c r="BN20" s="10">
        <f>VLOOKUP($C20,'[1]New ISB'!$C$6:$BO$405,27,FALSE)</f>
        <v>53893.124999999985</v>
      </c>
      <c r="BO20" s="10">
        <f>VLOOKUP($C20,'[1]New ISB'!$C$6:$BO$405,28,FALSE)</f>
        <v>0</v>
      </c>
      <c r="BP20" s="10">
        <f>VLOOKUP($C20,'[1]New ISB'!$C$6:$BO$405,29,FALSE)</f>
        <v>0</v>
      </c>
      <c r="BQ20" s="10">
        <f>VLOOKUP($C20,'[1]New ISB'!$C$6:$BO$405,30,FALSE)</f>
        <v>0</v>
      </c>
      <c r="BR20" s="10">
        <f>VLOOKUP($C20,'[1]New ISB'!$C$6:$BO$405,31,FALSE)</f>
        <v>134400</v>
      </c>
      <c r="BS20" s="10">
        <f>VLOOKUP($C20,'[1]New ISB'!$C$6:$BO$405,32,FALSE)</f>
        <v>0</v>
      </c>
      <c r="BT20" s="10">
        <f>VLOOKUP($C20,'[1]New ISB'!$C$6:$BO$405,33,FALSE)</f>
        <v>0</v>
      </c>
      <c r="BU20" s="10">
        <f>VLOOKUP($C20,'[1]New ISB'!$C$6:$BO$405,34,FALSE)</f>
        <v>0</v>
      </c>
      <c r="BV20" s="10">
        <f>VLOOKUP($C20,'[1]New ISB'!$C$6:$BO$405,35,FALSE)</f>
        <v>2161.7500000000005</v>
      </c>
      <c r="BW20" s="10">
        <f>VLOOKUP($C20,'[1]New ISB'!$C$6:$BO$405,36,FALSE)</f>
        <v>0</v>
      </c>
      <c r="BX20" s="10">
        <f>VLOOKUP($C20,'[1]New ISB'!$C$6:$BO$405,39,FALSE)+VLOOKUP($C20,'[1]New ISB'!$C$6:$BO$405,40,FALSE)</f>
        <v>0</v>
      </c>
      <c r="BY20" s="10">
        <f>VLOOKUP($C20,'[1]New ISB'!$C$6:$BO$405,37,FALSE)+VLOOKUP($C20,'[1]New ISB'!$C$6:$BO$405,41,FALSE)</f>
        <v>0</v>
      </c>
      <c r="BZ20" s="10">
        <f>VLOOKUP($C20,'[1]New ISB'!$C$6:$BO$405,38,FALSE)</f>
        <v>0</v>
      </c>
      <c r="CA20" s="10">
        <f t="shared" si="0"/>
        <v>710662.65328027355</v>
      </c>
      <c r="CB20" s="10">
        <f>VLOOKUP($C20,'[1]New ISB'!$C$6:$BO$405,52,FALSE)+VLOOKUP($C20,'[1]New ISB'!$C$6:$BO$405,53,FALSE)</f>
        <v>0</v>
      </c>
      <c r="CC20" s="10">
        <f>VLOOKUP($C20,'[1]New ISB'!$C$6:$BO$405,64,FALSE)</f>
        <v>0</v>
      </c>
      <c r="CD20" s="11">
        <f t="shared" si="1"/>
        <v>710662.65328027355</v>
      </c>
      <c r="CE20" s="10"/>
      <c r="CF20" s="10">
        <f t="shared" si="5"/>
        <v>28269.343497664959</v>
      </c>
      <c r="CG20" s="10">
        <f t="shared" si="6"/>
        <v>0</v>
      </c>
      <c r="CH20" s="10">
        <f t="shared" si="7"/>
        <v>0</v>
      </c>
      <c r="CI20" s="10">
        <f t="shared" si="8"/>
        <v>239.99999999999818</v>
      </c>
      <c r="CJ20" s="10">
        <f t="shared" si="9"/>
        <v>0</v>
      </c>
      <c r="CK20" s="10">
        <f t="shared" si="10"/>
        <v>2874.9999999999927</v>
      </c>
      <c r="CL20" s="10">
        <f t="shared" si="11"/>
        <v>0</v>
      </c>
      <c r="CM20" s="10">
        <f t="shared" si="12"/>
        <v>60</v>
      </c>
      <c r="CN20" s="10">
        <f t="shared" si="13"/>
        <v>0</v>
      </c>
      <c r="CO20" s="10">
        <f t="shared" si="14"/>
        <v>0</v>
      </c>
      <c r="CP20" s="10">
        <f t="shared" si="15"/>
        <v>0</v>
      </c>
      <c r="CQ20" s="10">
        <f t="shared" si="16"/>
        <v>0</v>
      </c>
      <c r="CR20" s="10">
        <f t="shared" si="17"/>
        <v>0</v>
      </c>
      <c r="CS20" s="10">
        <f t="shared" si="18"/>
        <v>0</v>
      </c>
      <c r="CT20" s="10">
        <f t="shared" si="19"/>
        <v>0</v>
      </c>
      <c r="CU20" s="10">
        <f t="shared" si="20"/>
        <v>0</v>
      </c>
      <c r="CV20" s="10">
        <f t="shared" si="21"/>
        <v>0</v>
      </c>
      <c r="CW20" s="10">
        <f t="shared" si="22"/>
        <v>0</v>
      </c>
      <c r="CX20" s="10">
        <f t="shared" si="23"/>
        <v>0</v>
      </c>
      <c r="CY20" s="10">
        <f t="shared" si="24"/>
        <v>34.956521739130267</v>
      </c>
      <c r="CZ20" s="10">
        <f t="shared" si="25"/>
        <v>0</v>
      </c>
      <c r="DA20" s="10">
        <f t="shared" si="26"/>
        <v>690.9375</v>
      </c>
      <c r="DB20" s="10">
        <f t="shared" si="27"/>
        <v>0</v>
      </c>
      <c r="DC20" s="10">
        <f t="shared" si="28"/>
        <v>0</v>
      </c>
      <c r="DD20" s="10">
        <f t="shared" si="29"/>
        <v>0</v>
      </c>
      <c r="DE20" s="10">
        <f t="shared" si="30"/>
        <v>6400</v>
      </c>
      <c r="DF20" s="10">
        <f t="shared" si="31"/>
        <v>0</v>
      </c>
      <c r="DG20" s="10">
        <f t="shared" si="32"/>
        <v>0</v>
      </c>
      <c r="DH20" s="10">
        <f t="shared" si="33"/>
        <v>0</v>
      </c>
      <c r="DI20" s="10">
        <f t="shared" si="34"/>
        <v>0</v>
      </c>
      <c r="DJ20" s="10">
        <f t="shared" si="35"/>
        <v>0</v>
      </c>
      <c r="DK20" s="10">
        <f t="shared" si="36"/>
        <v>0</v>
      </c>
      <c r="DL20" s="10">
        <f t="shared" si="37"/>
        <v>0</v>
      </c>
      <c r="DM20" s="10">
        <f t="shared" si="38"/>
        <v>0</v>
      </c>
      <c r="DN20" s="10">
        <f t="shared" si="39"/>
        <v>0</v>
      </c>
      <c r="DO20" s="10">
        <f t="shared" si="40"/>
        <v>26105.727725191377</v>
      </c>
      <c r="DP20" s="11">
        <f t="shared" si="3"/>
        <v>64675.965244595456</v>
      </c>
      <c r="DS20" s="14"/>
      <c r="DU20" s="16"/>
    </row>
    <row r="21" spans="1:125" x14ac:dyDescent="0.35">
      <c r="A21" s="2" t="s">
        <v>57</v>
      </c>
      <c r="B21" s="2" t="s">
        <v>58</v>
      </c>
      <c r="C21" s="2">
        <v>9262264</v>
      </c>
      <c r="D21" s="2" t="s">
        <v>1248</v>
      </c>
      <c r="E21" s="18">
        <v>245</v>
      </c>
      <c r="G21" s="18">
        <v>831530</v>
      </c>
      <c r="H21" s="18">
        <v>0</v>
      </c>
      <c r="I21" s="18">
        <v>0</v>
      </c>
      <c r="J21" s="18">
        <v>26399.99999999996</v>
      </c>
      <c r="K21" s="18">
        <v>0</v>
      </c>
      <c r="L21" s="18">
        <v>39480.000000000073</v>
      </c>
      <c r="M21" s="18">
        <v>0</v>
      </c>
      <c r="N21" s="18">
        <v>3680</v>
      </c>
      <c r="O21" s="18">
        <v>560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1747.1311475409816</v>
      </c>
      <c r="AA21" s="18">
        <v>0</v>
      </c>
      <c r="AB21" s="18">
        <v>82398.122144584777</v>
      </c>
      <c r="AC21" s="18">
        <v>0</v>
      </c>
      <c r="AD21" s="18">
        <v>0</v>
      </c>
      <c r="AE21" s="18">
        <v>0</v>
      </c>
      <c r="AF21" s="18">
        <v>128000</v>
      </c>
      <c r="AG21" s="18">
        <v>0</v>
      </c>
      <c r="AH21" s="18">
        <v>0</v>
      </c>
      <c r="AI21" s="18">
        <v>0</v>
      </c>
      <c r="AJ21" s="18">
        <v>9262.2000000000007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-10478.919957278098</v>
      </c>
      <c r="AQ21" s="11">
        <f t="shared" si="4"/>
        <v>1112578.5333348478</v>
      </c>
      <c r="AR21" s="18"/>
      <c r="AS21" s="10">
        <f>VLOOKUP($C21,'[1]New ISB'!$C$6:$BO$405,6,FALSE)</f>
        <v>883216.48624573066</v>
      </c>
      <c r="AT21" s="10">
        <f>VLOOKUP($C21,'[1]New ISB'!$C$6:$BO$405,7,FALSE)</f>
        <v>0</v>
      </c>
      <c r="AU21" s="10">
        <f>VLOOKUP($C21,'[1]New ISB'!$C$6:$BO$405,8,FALSE)</f>
        <v>0</v>
      </c>
      <c r="AV21" s="10">
        <f>VLOOKUP($C21,'[1]New ISB'!$C$6:$BO$405,9,FALSE)</f>
        <v>26949.99999999996</v>
      </c>
      <c r="AW21" s="10">
        <f>VLOOKUP($C21,'[1]New ISB'!$C$6:$BO$405,10,FALSE)</f>
        <v>0</v>
      </c>
      <c r="AX21" s="10">
        <f>VLOOKUP($C21,'[1]New ISB'!$C$6:$BO$405,11,FALSE)</f>
        <v>45920.000000000087</v>
      </c>
      <c r="AY21" s="10">
        <f>VLOOKUP($C21,'[1]New ISB'!$C$6:$BO$405,12,FALSE)</f>
        <v>0</v>
      </c>
      <c r="AZ21" s="10">
        <f>VLOOKUP($C21,'[1]New ISB'!$C$6:$BO$405,13,FALSE)</f>
        <v>3760</v>
      </c>
      <c r="BA21" s="10">
        <f>VLOOKUP($C21,'[1]New ISB'!$C$6:$BO$405,14,FALSE)</f>
        <v>570</v>
      </c>
      <c r="BB21" s="10">
        <f>VLOOKUP($C21,'[1]New ISB'!$C$6:$BO$405,15,FALSE)</f>
        <v>0</v>
      </c>
      <c r="BC21" s="10">
        <f>VLOOKUP($C21,'[1]New ISB'!$C$6:$BO$405,16,FALSE)</f>
        <v>0</v>
      </c>
      <c r="BD21" s="10">
        <f>VLOOKUP($C21,'[1]New ISB'!$C$6:$BO$405,17,FALSE)</f>
        <v>0</v>
      </c>
      <c r="BE21" s="10">
        <f>VLOOKUP($C21,'[1]New ISB'!$C$6:$BO$405,18,FALSE)</f>
        <v>0</v>
      </c>
      <c r="BF21" s="10">
        <f>VLOOKUP($C21,'[1]New ISB'!$C$6:$BO$405,19,FALSE)</f>
        <v>0</v>
      </c>
      <c r="BG21" s="10">
        <f>VLOOKUP($C21,'[1]New ISB'!$C$6:$BO$405,20,FALSE)</f>
        <v>0</v>
      </c>
      <c r="BH21" s="10">
        <f>VLOOKUP($C21,'[1]New ISB'!$C$6:$BO$405,21,FALSE)</f>
        <v>0</v>
      </c>
      <c r="BI21" s="10">
        <f>VLOOKUP($C21,'[1]New ISB'!$C$6:$BO$405,22,FALSE)</f>
        <v>0</v>
      </c>
      <c r="BJ21" s="10">
        <f>VLOOKUP($C21,'[1]New ISB'!$C$6:$BO$405,23,FALSE)</f>
        <v>0</v>
      </c>
      <c r="BK21" s="10">
        <f>VLOOKUP($C21,'[1]New ISB'!$C$6:$BO$405,24,FALSE)</f>
        <v>0</v>
      </c>
      <c r="BL21" s="10">
        <f>VLOOKUP($C21,'[1]New ISB'!$C$6:$BO$405,25,FALSE)</f>
        <v>1777.2540983606539</v>
      </c>
      <c r="BM21" s="10">
        <f>VLOOKUP($C21,'[1]New ISB'!$C$6:$BO$405,26,FALSE)</f>
        <v>0</v>
      </c>
      <c r="BN21" s="10">
        <f>VLOOKUP($C21,'[1]New ISB'!$C$6:$BO$405,27,FALSE)</f>
        <v>83468.227626981985</v>
      </c>
      <c r="BO21" s="10">
        <f>VLOOKUP($C21,'[1]New ISB'!$C$6:$BO$405,28,FALSE)</f>
        <v>0</v>
      </c>
      <c r="BP21" s="10">
        <f>VLOOKUP($C21,'[1]New ISB'!$C$6:$BO$405,29,FALSE)</f>
        <v>0</v>
      </c>
      <c r="BQ21" s="10">
        <f>VLOOKUP($C21,'[1]New ISB'!$C$6:$BO$405,30,FALSE)</f>
        <v>0</v>
      </c>
      <c r="BR21" s="10">
        <f>VLOOKUP($C21,'[1]New ISB'!$C$6:$BO$405,31,FALSE)</f>
        <v>134400</v>
      </c>
      <c r="BS21" s="10">
        <f>VLOOKUP($C21,'[1]New ISB'!$C$6:$BO$405,32,FALSE)</f>
        <v>0</v>
      </c>
      <c r="BT21" s="10">
        <f>VLOOKUP($C21,'[1]New ISB'!$C$6:$BO$405,33,FALSE)</f>
        <v>0</v>
      </c>
      <c r="BU21" s="10">
        <f>VLOOKUP($C21,'[1]New ISB'!$C$6:$BO$405,34,FALSE)</f>
        <v>0</v>
      </c>
      <c r="BV21" s="10">
        <f>VLOOKUP($C21,'[1]New ISB'!$C$6:$BO$405,35,FALSE)</f>
        <v>9262.2000000000007</v>
      </c>
      <c r="BW21" s="10">
        <f>VLOOKUP($C21,'[1]New ISB'!$C$6:$BO$405,36,FALSE)</f>
        <v>0</v>
      </c>
      <c r="BX21" s="10">
        <f>VLOOKUP($C21,'[1]New ISB'!$C$6:$BO$405,39,FALSE)+VLOOKUP($C21,'[1]New ISB'!$C$6:$BO$405,40,FALSE)</f>
        <v>0</v>
      </c>
      <c r="BY21" s="10">
        <f>VLOOKUP($C21,'[1]New ISB'!$C$6:$BO$405,37,FALSE)+VLOOKUP($C21,'[1]New ISB'!$C$6:$BO$405,41,FALSE)</f>
        <v>0</v>
      </c>
      <c r="BZ21" s="10">
        <f>VLOOKUP($C21,'[1]New ISB'!$C$6:$BO$405,38,FALSE)</f>
        <v>0</v>
      </c>
      <c r="CA21" s="10">
        <f t="shared" si="0"/>
        <v>1189324.1679710734</v>
      </c>
      <c r="CB21" s="10">
        <f>VLOOKUP($C21,'[1]New ISB'!$C$6:$BO$405,52,FALSE)+VLOOKUP($C21,'[1]New ISB'!$C$6:$BO$405,53,FALSE)</f>
        <v>0</v>
      </c>
      <c r="CC21" s="10">
        <f>VLOOKUP($C21,'[1]New ISB'!$C$6:$BO$405,64,FALSE)</f>
        <v>0</v>
      </c>
      <c r="CD21" s="11">
        <f t="shared" si="1"/>
        <v>1189324.1679710734</v>
      </c>
      <c r="CE21" s="10"/>
      <c r="CF21" s="10">
        <f t="shared" si="5"/>
        <v>51686.486245730659</v>
      </c>
      <c r="CG21" s="10">
        <f t="shared" si="6"/>
        <v>0</v>
      </c>
      <c r="CH21" s="10">
        <f t="shared" si="7"/>
        <v>0</v>
      </c>
      <c r="CI21" s="10">
        <f t="shared" si="8"/>
        <v>550</v>
      </c>
      <c r="CJ21" s="10">
        <f t="shared" si="9"/>
        <v>0</v>
      </c>
      <c r="CK21" s="10">
        <f t="shared" si="10"/>
        <v>6440.0000000000146</v>
      </c>
      <c r="CL21" s="10">
        <f t="shared" si="11"/>
        <v>0</v>
      </c>
      <c r="CM21" s="10">
        <f t="shared" si="12"/>
        <v>80</v>
      </c>
      <c r="CN21" s="10">
        <f t="shared" si="13"/>
        <v>10</v>
      </c>
      <c r="CO21" s="10">
        <f t="shared" si="14"/>
        <v>0</v>
      </c>
      <c r="CP21" s="10">
        <f t="shared" si="15"/>
        <v>0</v>
      </c>
      <c r="CQ21" s="10">
        <f t="shared" si="16"/>
        <v>0</v>
      </c>
      <c r="CR21" s="10">
        <f t="shared" si="17"/>
        <v>0</v>
      </c>
      <c r="CS21" s="10">
        <f t="shared" si="18"/>
        <v>0</v>
      </c>
      <c r="CT21" s="10">
        <f t="shared" si="19"/>
        <v>0</v>
      </c>
      <c r="CU21" s="10">
        <f t="shared" si="20"/>
        <v>0</v>
      </c>
      <c r="CV21" s="10">
        <f t="shared" si="21"/>
        <v>0</v>
      </c>
      <c r="CW21" s="10">
        <f t="shared" si="22"/>
        <v>0</v>
      </c>
      <c r="CX21" s="10">
        <f t="shared" si="23"/>
        <v>0</v>
      </c>
      <c r="CY21" s="10">
        <f t="shared" si="24"/>
        <v>30.122950819672269</v>
      </c>
      <c r="CZ21" s="10">
        <f t="shared" si="25"/>
        <v>0</v>
      </c>
      <c r="DA21" s="10">
        <f t="shared" si="26"/>
        <v>1070.1054823972081</v>
      </c>
      <c r="DB21" s="10">
        <f t="shared" si="27"/>
        <v>0</v>
      </c>
      <c r="DC21" s="10">
        <f t="shared" si="28"/>
        <v>0</v>
      </c>
      <c r="DD21" s="10">
        <f t="shared" si="29"/>
        <v>0</v>
      </c>
      <c r="DE21" s="10">
        <f t="shared" si="30"/>
        <v>6400</v>
      </c>
      <c r="DF21" s="10">
        <f t="shared" si="31"/>
        <v>0</v>
      </c>
      <c r="DG21" s="10">
        <f t="shared" si="32"/>
        <v>0</v>
      </c>
      <c r="DH21" s="10">
        <f t="shared" si="33"/>
        <v>0</v>
      </c>
      <c r="DI21" s="10">
        <f t="shared" si="34"/>
        <v>0</v>
      </c>
      <c r="DJ21" s="10">
        <f t="shared" si="35"/>
        <v>0</v>
      </c>
      <c r="DK21" s="10">
        <f t="shared" si="36"/>
        <v>0</v>
      </c>
      <c r="DL21" s="10">
        <f t="shared" si="37"/>
        <v>0</v>
      </c>
      <c r="DM21" s="10">
        <f t="shared" si="38"/>
        <v>0</v>
      </c>
      <c r="DN21" s="10">
        <f t="shared" si="39"/>
        <v>0</v>
      </c>
      <c r="DO21" s="10">
        <f t="shared" si="40"/>
        <v>10478.919957278098</v>
      </c>
      <c r="DP21" s="11">
        <f t="shared" si="3"/>
        <v>76745.634636225644</v>
      </c>
      <c r="DS21" s="14"/>
      <c r="DU21" s="16"/>
    </row>
    <row r="22" spans="1:125" x14ac:dyDescent="0.35">
      <c r="A22" s="2" t="s">
        <v>60</v>
      </c>
      <c r="B22" s="2" t="s">
        <v>61</v>
      </c>
      <c r="C22" s="2">
        <v>9262007</v>
      </c>
      <c r="D22" s="2" t="s">
        <v>62</v>
      </c>
      <c r="E22" s="18">
        <v>68</v>
      </c>
      <c r="G22" s="18">
        <v>230792</v>
      </c>
      <c r="H22" s="18">
        <v>0</v>
      </c>
      <c r="I22" s="18">
        <v>0</v>
      </c>
      <c r="J22" s="18">
        <v>9600.0000000000146</v>
      </c>
      <c r="K22" s="18">
        <v>0</v>
      </c>
      <c r="L22" s="18">
        <v>14805.000000000015</v>
      </c>
      <c r="M22" s="18">
        <v>0</v>
      </c>
      <c r="N22" s="18">
        <v>230.00000000000037</v>
      </c>
      <c r="O22" s="18">
        <v>839.99999999999943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1293.1147540983591</v>
      </c>
      <c r="AA22" s="18">
        <v>0</v>
      </c>
      <c r="AB22" s="18">
        <v>26246.027742749066</v>
      </c>
      <c r="AC22" s="18">
        <v>0</v>
      </c>
      <c r="AD22" s="18">
        <v>2759.3999999999846</v>
      </c>
      <c r="AE22" s="18">
        <v>0</v>
      </c>
      <c r="AF22" s="18">
        <v>128000</v>
      </c>
      <c r="AG22" s="18">
        <v>56300</v>
      </c>
      <c r="AH22" s="18">
        <v>0</v>
      </c>
      <c r="AI22" s="18">
        <v>0</v>
      </c>
      <c r="AJ22" s="18">
        <v>9892.75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-25646.874964109727</v>
      </c>
      <c r="AQ22" s="11">
        <f t="shared" si="4"/>
        <v>455111.41753273766</v>
      </c>
      <c r="AR22" s="18"/>
      <c r="AS22" s="10">
        <f>VLOOKUP($C22,'[1]New ISB'!$C$6:$BO$405,6,FALSE)</f>
        <v>245137.63699881505</v>
      </c>
      <c r="AT22" s="10">
        <f>VLOOKUP($C22,'[1]New ISB'!$C$6:$BO$405,7,FALSE)</f>
        <v>0</v>
      </c>
      <c r="AU22" s="10">
        <f>VLOOKUP($C22,'[1]New ISB'!$C$6:$BO$405,8,FALSE)</f>
        <v>0</v>
      </c>
      <c r="AV22" s="10">
        <f>VLOOKUP($C22,'[1]New ISB'!$C$6:$BO$405,9,FALSE)</f>
        <v>9800.0000000000164</v>
      </c>
      <c r="AW22" s="10">
        <f>VLOOKUP($C22,'[1]New ISB'!$C$6:$BO$405,10,FALSE)</f>
        <v>0</v>
      </c>
      <c r="AX22" s="10">
        <f>VLOOKUP($C22,'[1]New ISB'!$C$6:$BO$405,11,FALSE)</f>
        <v>17220.000000000018</v>
      </c>
      <c r="AY22" s="10">
        <f>VLOOKUP($C22,'[1]New ISB'!$C$6:$BO$405,12,FALSE)</f>
        <v>0</v>
      </c>
      <c r="AZ22" s="10">
        <f>VLOOKUP($C22,'[1]New ISB'!$C$6:$BO$405,13,FALSE)</f>
        <v>235.00000000000037</v>
      </c>
      <c r="BA22" s="10">
        <f>VLOOKUP($C22,'[1]New ISB'!$C$6:$BO$405,14,FALSE)</f>
        <v>854.99999999999932</v>
      </c>
      <c r="BB22" s="10">
        <f>VLOOKUP($C22,'[1]New ISB'!$C$6:$BO$405,15,FALSE)</f>
        <v>0</v>
      </c>
      <c r="BC22" s="10">
        <f>VLOOKUP($C22,'[1]New ISB'!$C$6:$BO$405,16,FALSE)</f>
        <v>0</v>
      </c>
      <c r="BD22" s="10">
        <f>VLOOKUP($C22,'[1]New ISB'!$C$6:$BO$405,17,FALSE)</f>
        <v>0</v>
      </c>
      <c r="BE22" s="10">
        <f>VLOOKUP($C22,'[1]New ISB'!$C$6:$BO$405,18,FALSE)</f>
        <v>0</v>
      </c>
      <c r="BF22" s="10">
        <f>VLOOKUP($C22,'[1]New ISB'!$C$6:$BO$405,19,FALSE)</f>
        <v>0</v>
      </c>
      <c r="BG22" s="10">
        <f>VLOOKUP($C22,'[1]New ISB'!$C$6:$BO$405,20,FALSE)</f>
        <v>0</v>
      </c>
      <c r="BH22" s="10">
        <f>VLOOKUP($C22,'[1]New ISB'!$C$6:$BO$405,21,FALSE)</f>
        <v>0</v>
      </c>
      <c r="BI22" s="10">
        <f>VLOOKUP($C22,'[1]New ISB'!$C$6:$BO$405,22,FALSE)</f>
        <v>0</v>
      </c>
      <c r="BJ22" s="10">
        <f>VLOOKUP($C22,'[1]New ISB'!$C$6:$BO$405,23,FALSE)</f>
        <v>0</v>
      </c>
      <c r="BK22" s="10">
        <f>VLOOKUP($C22,'[1]New ISB'!$C$6:$BO$405,24,FALSE)</f>
        <v>0</v>
      </c>
      <c r="BL22" s="10">
        <f>VLOOKUP($C22,'[1]New ISB'!$C$6:$BO$405,25,FALSE)</f>
        <v>1315.4098360655721</v>
      </c>
      <c r="BM22" s="10">
        <f>VLOOKUP($C22,'[1]New ISB'!$C$6:$BO$405,26,FALSE)</f>
        <v>0</v>
      </c>
      <c r="BN22" s="10">
        <f>VLOOKUP($C22,'[1]New ISB'!$C$6:$BO$405,27,FALSE)</f>
        <v>26586.885245901649</v>
      </c>
      <c r="BO22" s="10">
        <f>VLOOKUP($C22,'[1]New ISB'!$C$6:$BO$405,28,FALSE)</f>
        <v>0</v>
      </c>
      <c r="BP22" s="10">
        <f>VLOOKUP($C22,'[1]New ISB'!$C$6:$BO$405,29,FALSE)</f>
        <v>2803.1999999999844</v>
      </c>
      <c r="BQ22" s="10">
        <f>VLOOKUP($C22,'[1]New ISB'!$C$6:$BO$405,30,FALSE)</f>
        <v>0</v>
      </c>
      <c r="BR22" s="10">
        <f>VLOOKUP($C22,'[1]New ISB'!$C$6:$BO$405,31,FALSE)</f>
        <v>134400</v>
      </c>
      <c r="BS22" s="10">
        <f>VLOOKUP($C22,'[1]New ISB'!$C$6:$BO$405,32,FALSE)</f>
        <v>57100</v>
      </c>
      <c r="BT22" s="10">
        <f>VLOOKUP($C22,'[1]New ISB'!$C$6:$BO$405,33,FALSE)</f>
        <v>0</v>
      </c>
      <c r="BU22" s="10">
        <f>VLOOKUP($C22,'[1]New ISB'!$C$6:$BO$405,34,FALSE)</f>
        <v>0</v>
      </c>
      <c r="BV22" s="10">
        <f>VLOOKUP($C22,'[1]New ISB'!$C$6:$BO$405,35,FALSE)</f>
        <v>9892.75</v>
      </c>
      <c r="BW22" s="10">
        <f>VLOOKUP($C22,'[1]New ISB'!$C$6:$BO$405,36,FALSE)</f>
        <v>0</v>
      </c>
      <c r="BX22" s="10">
        <f>VLOOKUP($C22,'[1]New ISB'!$C$6:$BO$405,39,FALSE)+VLOOKUP($C22,'[1]New ISB'!$C$6:$BO$405,40,FALSE)</f>
        <v>0</v>
      </c>
      <c r="BY22" s="10">
        <f>VLOOKUP($C22,'[1]New ISB'!$C$6:$BO$405,37,FALSE)+VLOOKUP($C22,'[1]New ISB'!$C$6:$BO$405,41,FALSE)</f>
        <v>0</v>
      </c>
      <c r="BZ22" s="10">
        <f>VLOOKUP($C22,'[1]New ISB'!$C$6:$BO$405,38,FALSE)</f>
        <v>0</v>
      </c>
      <c r="CA22" s="10">
        <f t="shared" si="0"/>
        <v>505345.88208078232</v>
      </c>
      <c r="CB22" s="10">
        <f>VLOOKUP($C22,'[1]New ISB'!$C$6:$BO$405,52,FALSE)+VLOOKUP($C22,'[1]New ISB'!$C$6:$BO$405,53,FALSE)</f>
        <v>0</v>
      </c>
      <c r="CC22" s="10">
        <f>VLOOKUP($C22,'[1]New ISB'!$C$6:$BO$405,64,FALSE)</f>
        <v>0</v>
      </c>
      <c r="CD22" s="11">
        <f t="shared" si="1"/>
        <v>505345.88208078232</v>
      </c>
      <c r="CE22" s="10"/>
      <c r="CF22" s="10">
        <f t="shared" si="5"/>
        <v>14345.636998815055</v>
      </c>
      <c r="CG22" s="10">
        <f t="shared" si="6"/>
        <v>0</v>
      </c>
      <c r="CH22" s="10">
        <f t="shared" si="7"/>
        <v>0</v>
      </c>
      <c r="CI22" s="10">
        <f t="shared" si="8"/>
        <v>200.00000000000182</v>
      </c>
      <c r="CJ22" s="10">
        <f t="shared" si="9"/>
        <v>0</v>
      </c>
      <c r="CK22" s="10">
        <f t="shared" si="10"/>
        <v>2415.0000000000036</v>
      </c>
      <c r="CL22" s="10">
        <f t="shared" si="11"/>
        <v>0</v>
      </c>
      <c r="CM22" s="10">
        <f t="shared" si="12"/>
        <v>5</v>
      </c>
      <c r="CN22" s="10">
        <f t="shared" si="13"/>
        <v>14.999999999999886</v>
      </c>
      <c r="CO22" s="10">
        <f t="shared" si="14"/>
        <v>0</v>
      </c>
      <c r="CP22" s="10">
        <f t="shared" si="15"/>
        <v>0</v>
      </c>
      <c r="CQ22" s="10">
        <f t="shared" si="16"/>
        <v>0</v>
      </c>
      <c r="CR22" s="10">
        <f t="shared" si="17"/>
        <v>0</v>
      </c>
      <c r="CS22" s="10">
        <f t="shared" si="18"/>
        <v>0</v>
      </c>
      <c r="CT22" s="10">
        <f t="shared" si="19"/>
        <v>0</v>
      </c>
      <c r="CU22" s="10">
        <f t="shared" si="20"/>
        <v>0</v>
      </c>
      <c r="CV22" s="10">
        <f t="shared" si="21"/>
        <v>0</v>
      </c>
      <c r="CW22" s="10">
        <f t="shared" si="22"/>
        <v>0</v>
      </c>
      <c r="CX22" s="10">
        <f t="shared" si="23"/>
        <v>0</v>
      </c>
      <c r="CY22" s="10">
        <f t="shared" si="24"/>
        <v>22.295081967213036</v>
      </c>
      <c r="CZ22" s="10">
        <f t="shared" si="25"/>
        <v>0</v>
      </c>
      <c r="DA22" s="10">
        <f t="shared" si="26"/>
        <v>340.85750315258338</v>
      </c>
      <c r="DB22" s="10">
        <f t="shared" si="27"/>
        <v>0</v>
      </c>
      <c r="DC22" s="10">
        <f t="shared" si="28"/>
        <v>43.799999999999727</v>
      </c>
      <c r="DD22" s="10">
        <f t="shared" si="29"/>
        <v>0</v>
      </c>
      <c r="DE22" s="10">
        <f t="shared" si="30"/>
        <v>6400</v>
      </c>
      <c r="DF22" s="10">
        <f t="shared" si="31"/>
        <v>800</v>
      </c>
      <c r="DG22" s="10">
        <f t="shared" si="32"/>
        <v>0</v>
      </c>
      <c r="DH22" s="10">
        <f t="shared" si="33"/>
        <v>0</v>
      </c>
      <c r="DI22" s="10">
        <f t="shared" si="34"/>
        <v>0</v>
      </c>
      <c r="DJ22" s="10">
        <f t="shared" si="35"/>
        <v>0</v>
      </c>
      <c r="DK22" s="10">
        <f t="shared" si="36"/>
        <v>0</v>
      </c>
      <c r="DL22" s="10">
        <f t="shared" si="37"/>
        <v>0</v>
      </c>
      <c r="DM22" s="10">
        <f t="shared" si="38"/>
        <v>0</v>
      </c>
      <c r="DN22" s="10">
        <f t="shared" si="39"/>
        <v>0</v>
      </c>
      <c r="DO22" s="10">
        <f t="shared" si="40"/>
        <v>25646.874964109727</v>
      </c>
      <c r="DP22" s="11">
        <f t="shared" si="3"/>
        <v>50234.464548044583</v>
      </c>
      <c r="DS22" s="14"/>
      <c r="DU22" s="16"/>
    </row>
    <row r="23" spans="1:125" x14ac:dyDescent="0.35">
      <c r="A23" s="2" t="s">
        <v>63</v>
      </c>
      <c r="B23" s="2" t="s">
        <v>64</v>
      </c>
      <c r="C23" s="2">
        <v>9262009</v>
      </c>
      <c r="D23" s="2" t="s">
        <v>65</v>
      </c>
      <c r="E23" s="18">
        <v>99</v>
      </c>
      <c r="G23" s="18">
        <v>336006</v>
      </c>
      <c r="H23" s="18">
        <v>0</v>
      </c>
      <c r="I23" s="18">
        <v>0</v>
      </c>
      <c r="J23" s="18">
        <v>4799.9999999999991</v>
      </c>
      <c r="K23" s="18">
        <v>0</v>
      </c>
      <c r="L23" s="18">
        <v>8459.9999999999854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1367.1428571428567</v>
      </c>
      <c r="AA23" s="18">
        <v>0</v>
      </c>
      <c r="AB23" s="18">
        <v>33522.831325301195</v>
      </c>
      <c r="AC23" s="18">
        <v>0</v>
      </c>
      <c r="AD23" s="18">
        <v>0</v>
      </c>
      <c r="AE23" s="18">
        <v>0</v>
      </c>
      <c r="AF23" s="18">
        <v>128000</v>
      </c>
      <c r="AG23" s="18">
        <v>38184.779706275025</v>
      </c>
      <c r="AH23" s="18">
        <v>0</v>
      </c>
      <c r="AI23" s="18">
        <v>0</v>
      </c>
      <c r="AJ23" s="18">
        <v>2317.5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-6222.329764923069</v>
      </c>
      <c r="AQ23" s="11">
        <f t="shared" si="4"/>
        <v>546435.92412379594</v>
      </c>
      <c r="AR23" s="18"/>
      <c r="AS23" s="10">
        <f>VLOOKUP($C23,'[1]New ISB'!$C$6:$BO$405,6,FALSE)</f>
        <v>356891.55974827486</v>
      </c>
      <c r="AT23" s="10">
        <f>VLOOKUP($C23,'[1]New ISB'!$C$6:$BO$405,7,FALSE)</f>
        <v>0</v>
      </c>
      <c r="AU23" s="10">
        <f>VLOOKUP($C23,'[1]New ISB'!$C$6:$BO$405,8,FALSE)</f>
        <v>0</v>
      </c>
      <c r="AV23" s="10">
        <f>VLOOKUP($C23,'[1]New ISB'!$C$6:$BO$405,9,FALSE)</f>
        <v>4899.9999999999991</v>
      </c>
      <c r="AW23" s="10">
        <f>VLOOKUP($C23,'[1]New ISB'!$C$6:$BO$405,10,FALSE)</f>
        <v>0</v>
      </c>
      <c r="AX23" s="10">
        <f>VLOOKUP($C23,'[1]New ISB'!$C$6:$BO$405,11,FALSE)</f>
        <v>9839.9999999999818</v>
      </c>
      <c r="AY23" s="10">
        <f>VLOOKUP($C23,'[1]New ISB'!$C$6:$BO$405,12,FALSE)</f>
        <v>0</v>
      </c>
      <c r="AZ23" s="10">
        <f>VLOOKUP($C23,'[1]New ISB'!$C$6:$BO$405,13,FALSE)</f>
        <v>0</v>
      </c>
      <c r="BA23" s="10">
        <f>VLOOKUP($C23,'[1]New ISB'!$C$6:$BO$405,14,FALSE)</f>
        <v>0</v>
      </c>
      <c r="BB23" s="10">
        <f>VLOOKUP($C23,'[1]New ISB'!$C$6:$BO$405,15,FALSE)</f>
        <v>0</v>
      </c>
      <c r="BC23" s="10">
        <f>VLOOKUP($C23,'[1]New ISB'!$C$6:$BO$405,16,FALSE)</f>
        <v>0</v>
      </c>
      <c r="BD23" s="10">
        <f>VLOOKUP($C23,'[1]New ISB'!$C$6:$BO$405,17,FALSE)</f>
        <v>0</v>
      </c>
      <c r="BE23" s="10">
        <f>VLOOKUP($C23,'[1]New ISB'!$C$6:$BO$405,18,FALSE)</f>
        <v>0</v>
      </c>
      <c r="BF23" s="10">
        <f>VLOOKUP($C23,'[1]New ISB'!$C$6:$BO$405,19,FALSE)</f>
        <v>0</v>
      </c>
      <c r="BG23" s="10">
        <f>VLOOKUP($C23,'[1]New ISB'!$C$6:$BO$405,20,FALSE)</f>
        <v>0</v>
      </c>
      <c r="BH23" s="10">
        <f>VLOOKUP($C23,'[1]New ISB'!$C$6:$BO$405,21,FALSE)</f>
        <v>0</v>
      </c>
      <c r="BI23" s="10">
        <f>VLOOKUP($C23,'[1]New ISB'!$C$6:$BO$405,22,FALSE)</f>
        <v>0</v>
      </c>
      <c r="BJ23" s="10">
        <f>VLOOKUP($C23,'[1]New ISB'!$C$6:$BO$405,23,FALSE)</f>
        <v>0</v>
      </c>
      <c r="BK23" s="10">
        <f>VLOOKUP($C23,'[1]New ISB'!$C$6:$BO$405,24,FALSE)</f>
        <v>0</v>
      </c>
      <c r="BL23" s="10">
        <f>VLOOKUP($C23,'[1]New ISB'!$C$6:$BO$405,25,FALSE)</f>
        <v>1390.7142857142853</v>
      </c>
      <c r="BM23" s="10">
        <f>VLOOKUP($C23,'[1]New ISB'!$C$6:$BO$405,26,FALSE)</f>
        <v>0</v>
      </c>
      <c r="BN23" s="10">
        <f>VLOOKUP($C23,'[1]New ISB'!$C$6:$BO$405,27,FALSE)</f>
        <v>33958.19277108433</v>
      </c>
      <c r="BO23" s="10">
        <f>VLOOKUP($C23,'[1]New ISB'!$C$6:$BO$405,28,FALSE)</f>
        <v>0</v>
      </c>
      <c r="BP23" s="10">
        <f>VLOOKUP($C23,'[1]New ISB'!$C$6:$BO$405,29,FALSE)</f>
        <v>0</v>
      </c>
      <c r="BQ23" s="10">
        <f>VLOOKUP($C23,'[1]New ISB'!$C$6:$BO$405,30,FALSE)</f>
        <v>0</v>
      </c>
      <c r="BR23" s="10">
        <f>VLOOKUP($C23,'[1]New ISB'!$C$6:$BO$405,31,FALSE)</f>
        <v>134400</v>
      </c>
      <c r="BS23" s="10">
        <f>VLOOKUP($C23,'[1]New ISB'!$C$6:$BO$405,32,FALSE)</f>
        <v>38727.369826435242</v>
      </c>
      <c r="BT23" s="10">
        <f>VLOOKUP($C23,'[1]New ISB'!$C$6:$BO$405,33,FALSE)</f>
        <v>0</v>
      </c>
      <c r="BU23" s="10">
        <f>VLOOKUP($C23,'[1]New ISB'!$C$6:$BO$405,34,FALSE)</f>
        <v>0</v>
      </c>
      <c r="BV23" s="10">
        <f>VLOOKUP($C23,'[1]New ISB'!$C$6:$BO$405,35,FALSE)</f>
        <v>2317.5</v>
      </c>
      <c r="BW23" s="10">
        <f>VLOOKUP($C23,'[1]New ISB'!$C$6:$BO$405,36,FALSE)</f>
        <v>0</v>
      </c>
      <c r="BX23" s="10">
        <f>VLOOKUP($C23,'[1]New ISB'!$C$6:$BO$405,39,FALSE)+VLOOKUP($C23,'[1]New ISB'!$C$6:$BO$405,40,FALSE)</f>
        <v>0</v>
      </c>
      <c r="BY23" s="10">
        <f>VLOOKUP($C23,'[1]New ISB'!$C$6:$BO$405,37,FALSE)+VLOOKUP($C23,'[1]New ISB'!$C$6:$BO$405,41,FALSE)</f>
        <v>0</v>
      </c>
      <c r="BZ23" s="10">
        <f>VLOOKUP($C23,'[1]New ISB'!$C$6:$BO$405,38,FALSE)</f>
        <v>0</v>
      </c>
      <c r="CA23" s="10">
        <f t="shared" si="0"/>
        <v>582425.33663150866</v>
      </c>
      <c r="CB23" s="10">
        <f>VLOOKUP($C23,'[1]New ISB'!$C$6:$BO$405,52,FALSE)+VLOOKUP($C23,'[1]New ISB'!$C$6:$BO$405,53,FALSE)</f>
        <v>0</v>
      </c>
      <c r="CC23" s="10">
        <f>VLOOKUP($C23,'[1]New ISB'!$C$6:$BO$405,64,FALSE)</f>
        <v>0</v>
      </c>
      <c r="CD23" s="11">
        <f t="shared" si="1"/>
        <v>582425.33663150866</v>
      </c>
      <c r="CE23" s="10"/>
      <c r="CF23" s="10">
        <f t="shared" si="5"/>
        <v>20885.559748274856</v>
      </c>
      <c r="CG23" s="10">
        <f t="shared" si="6"/>
        <v>0</v>
      </c>
      <c r="CH23" s="10">
        <f t="shared" si="7"/>
        <v>0</v>
      </c>
      <c r="CI23" s="10">
        <f t="shared" si="8"/>
        <v>100</v>
      </c>
      <c r="CJ23" s="10">
        <f t="shared" si="9"/>
        <v>0</v>
      </c>
      <c r="CK23" s="10">
        <f t="shared" si="10"/>
        <v>1379.9999999999964</v>
      </c>
      <c r="CL23" s="10">
        <f t="shared" si="11"/>
        <v>0</v>
      </c>
      <c r="CM23" s="10">
        <f t="shared" si="12"/>
        <v>0</v>
      </c>
      <c r="CN23" s="10">
        <f t="shared" si="13"/>
        <v>0</v>
      </c>
      <c r="CO23" s="10">
        <f t="shared" si="14"/>
        <v>0</v>
      </c>
      <c r="CP23" s="10">
        <f t="shared" si="15"/>
        <v>0</v>
      </c>
      <c r="CQ23" s="10">
        <f t="shared" si="16"/>
        <v>0</v>
      </c>
      <c r="CR23" s="10">
        <f t="shared" si="17"/>
        <v>0</v>
      </c>
      <c r="CS23" s="10">
        <f t="shared" si="18"/>
        <v>0</v>
      </c>
      <c r="CT23" s="10">
        <f t="shared" si="19"/>
        <v>0</v>
      </c>
      <c r="CU23" s="10">
        <f t="shared" si="20"/>
        <v>0</v>
      </c>
      <c r="CV23" s="10">
        <f t="shared" si="21"/>
        <v>0</v>
      </c>
      <c r="CW23" s="10">
        <f t="shared" si="22"/>
        <v>0</v>
      </c>
      <c r="CX23" s="10">
        <f t="shared" si="23"/>
        <v>0</v>
      </c>
      <c r="CY23" s="10">
        <f t="shared" si="24"/>
        <v>23.571428571428669</v>
      </c>
      <c r="CZ23" s="10">
        <f t="shared" si="25"/>
        <v>0</v>
      </c>
      <c r="DA23" s="10">
        <f t="shared" si="26"/>
        <v>435.36144578313542</v>
      </c>
      <c r="DB23" s="10">
        <f t="shared" si="27"/>
        <v>0</v>
      </c>
      <c r="DC23" s="10">
        <f t="shared" si="28"/>
        <v>0</v>
      </c>
      <c r="DD23" s="10">
        <f t="shared" si="29"/>
        <v>0</v>
      </c>
      <c r="DE23" s="10">
        <f t="shared" si="30"/>
        <v>6400</v>
      </c>
      <c r="DF23" s="10">
        <f t="shared" si="31"/>
        <v>542.59012016021734</v>
      </c>
      <c r="DG23" s="10">
        <f t="shared" si="32"/>
        <v>0</v>
      </c>
      <c r="DH23" s="10">
        <f t="shared" si="33"/>
        <v>0</v>
      </c>
      <c r="DI23" s="10">
        <f t="shared" si="34"/>
        <v>0</v>
      </c>
      <c r="DJ23" s="10">
        <f t="shared" si="35"/>
        <v>0</v>
      </c>
      <c r="DK23" s="10">
        <f t="shared" si="36"/>
        <v>0</v>
      </c>
      <c r="DL23" s="10">
        <f t="shared" si="37"/>
        <v>0</v>
      </c>
      <c r="DM23" s="10">
        <f t="shared" si="38"/>
        <v>0</v>
      </c>
      <c r="DN23" s="10">
        <f t="shared" si="39"/>
        <v>0</v>
      </c>
      <c r="DO23" s="10">
        <f t="shared" si="40"/>
        <v>6222.329764923069</v>
      </c>
      <c r="DP23" s="11">
        <f t="shared" si="3"/>
        <v>35989.412507712703</v>
      </c>
      <c r="DS23" s="14"/>
      <c r="DU23" s="16"/>
    </row>
    <row r="24" spans="1:125" x14ac:dyDescent="0.35">
      <c r="A24" s="2" t="s">
        <v>66</v>
      </c>
      <c r="B24" s="2" t="s">
        <v>67</v>
      </c>
      <c r="C24" s="2">
        <v>9262010</v>
      </c>
      <c r="D24" s="2" t="s">
        <v>68</v>
      </c>
      <c r="E24" s="18">
        <v>91</v>
      </c>
      <c r="G24" s="18">
        <v>308854</v>
      </c>
      <c r="H24" s="18">
        <v>0</v>
      </c>
      <c r="I24" s="18">
        <v>0</v>
      </c>
      <c r="J24" s="18">
        <v>4800.0000000000055</v>
      </c>
      <c r="K24" s="18">
        <v>0</v>
      </c>
      <c r="L24" s="18">
        <v>7755.0000000000073</v>
      </c>
      <c r="M24" s="18">
        <v>0</v>
      </c>
      <c r="N24" s="18">
        <v>460.00000000000051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659.75</v>
      </c>
      <c r="AA24" s="18">
        <v>0</v>
      </c>
      <c r="AB24" s="18">
        <v>20843.607594936711</v>
      </c>
      <c r="AC24" s="18">
        <v>0</v>
      </c>
      <c r="AD24" s="18">
        <v>0</v>
      </c>
      <c r="AE24" s="18">
        <v>0</v>
      </c>
      <c r="AF24" s="18">
        <v>128000</v>
      </c>
      <c r="AG24" s="18">
        <v>44198.130841121485</v>
      </c>
      <c r="AH24" s="18">
        <v>0</v>
      </c>
      <c r="AI24" s="18">
        <v>0</v>
      </c>
      <c r="AJ24" s="18">
        <v>19672.75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-54894.248190595681</v>
      </c>
      <c r="AQ24" s="11">
        <f t="shared" si="4"/>
        <v>480348.99024546251</v>
      </c>
      <c r="AR24" s="18"/>
      <c r="AS24" s="10">
        <f>VLOOKUP($C24,'[1]New ISB'!$C$6:$BO$405,6,FALSE)</f>
        <v>328051.83774841425</v>
      </c>
      <c r="AT24" s="10">
        <f>VLOOKUP($C24,'[1]New ISB'!$C$6:$BO$405,7,FALSE)</f>
        <v>0</v>
      </c>
      <c r="AU24" s="10">
        <f>VLOOKUP($C24,'[1]New ISB'!$C$6:$BO$405,8,FALSE)</f>
        <v>0</v>
      </c>
      <c r="AV24" s="10">
        <f>VLOOKUP($C24,'[1]New ISB'!$C$6:$BO$405,9,FALSE)</f>
        <v>4900.0000000000055</v>
      </c>
      <c r="AW24" s="10">
        <f>VLOOKUP($C24,'[1]New ISB'!$C$6:$BO$405,10,FALSE)</f>
        <v>0</v>
      </c>
      <c r="AX24" s="10">
        <f>VLOOKUP($C24,'[1]New ISB'!$C$6:$BO$405,11,FALSE)</f>
        <v>9020.0000000000091</v>
      </c>
      <c r="AY24" s="10">
        <f>VLOOKUP($C24,'[1]New ISB'!$C$6:$BO$405,12,FALSE)</f>
        <v>0</v>
      </c>
      <c r="AZ24" s="10">
        <f>VLOOKUP($C24,'[1]New ISB'!$C$6:$BO$405,13,FALSE)</f>
        <v>470.00000000000051</v>
      </c>
      <c r="BA24" s="10">
        <f>VLOOKUP($C24,'[1]New ISB'!$C$6:$BO$405,14,FALSE)</f>
        <v>0</v>
      </c>
      <c r="BB24" s="10">
        <f>VLOOKUP($C24,'[1]New ISB'!$C$6:$BO$405,15,FALSE)</f>
        <v>0</v>
      </c>
      <c r="BC24" s="10">
        <f>VLOOKUP($C24,'[1]New ISB'!$C$6:$BO$405,16,FALSE)</f>
        <v>0</v>
      </c>
      <c r="BD24" s="10">
        <f>VLOOKUP($C24,'[1]New ISB'!$C$6:$BO$405,17,FALSE)</f>
        <v>0</v>
      </c>
      <c r="BE24" s="10">
        <f>VLOOKUP($C24,'[1]New ISB'!$C$6:$BO$405,18,FALSE)</f>
        <v>0</v>
      </c>
      <c r="BF24" s="10">
        <f>VLOOKUP($C24,'[1]New ISB'!$C$6:$BO$405,19,FALSE)</f>
        <v>0</v>
      </c>
      <c r="BG24" s="10">
        <f>VLOOKUP($C24,'[1]New ISB'!$C$6:$BO$405,20,FALSE)</f>
        <v>0</v>
      </c>
      <c r="BH24" s="10">
        <f>VLOOKUP($C24,'[1]New ISB'!$C$6:$BO$405,21,FALSE)</f>
        <v>0</v>
      </c>
      <c r="BI24" s="10">
        <f>VLOOKUP($C24,'[1]New ISB'!$C$6:$BO$405,22,FALSE)</f>
        <v>0</v>
      </c>
      <c r="BJ24" s="10">
        <f>VLOOKUP($C24,'[1]New ISB'!$C$6:$BO$405,23,FALSE)</f>
        <v>0</v>
      </c>
      <c r="BK24" s="10">
        <f>VLOOKUP($C24,'[1]New ISB'!$C$6:$BO$405,24,FALSE)</f>
        <v>0</v>
      </c>
      <c r="BL24" s="10">
        <f>VLOOKUP($C24,'[1]New ISB'!$C$6:$BO$405,25,FALSE)</f>
        <v>671.125</v>
      </c>
      <c r="BM24" s="10">
        <f>VLOOKUP($C24,'[1]New ISB'!$C$6:$BO$405,26,FALSE)</f>
        <v>0</v>
      </c>
      <c r="BN24" s="10">
        <f>VLOOKUP($C24,'[1]New ISB'!$C$6:$BO$405,27,FALSE)</f>
        <v>21114.303797468358</v>
      </c>
      <c r="BO24" s="10">
        <f>VLOOKUP($C24,'[1]New ISB'!$C$6:$BO$405,28,FALSE)</f>
        <v>0</v>
      </c>
      <c r="BP24" s="10">
        <f>VLOOKUP($C24,'[1]New ISB'!$C$6:$BO$405,29,FALSE)</f>
        <v>0</v>
      </c>
      <c r="BQ24" s="10">
        <f>VLOOKUP($C24,'[1]New ISB'!$C$6:$BO$405,30,FALSE)</f>
        <v>0</v>
      </c>
      <c r="BR24" s="10">
        <f>VLOOKUP($C24,'[1]New ISB'!$C$6:$BO$405,31,FALSE)</f>
        <v>134400</v>
      </c>
      <c r="BS24" s="10">
        <f>VLOOKUP($C24,'[1]New ISB'!$C$6:$BO$405,32,FALSE)</f>
        <v>44826.168224299057</v>
      </c>
      <c r="BT24" s="10">
        <f>VLOOKUP($C24,'[1]New ISB'!$C$6:$BO$405,33,FALSE)</f>
        <v>0</v>
      </c>
      <c r="BU24" s="10">
        <f>VLOOKUP($C24,'[1]New ISB'!$C$6:$BO$405,34,FALSE)</f>
        <v>0</v>
      </c>
      <c r="BV24" s="10">
        <f>VLOOKUP($C24,'[1]New ISB'!$C$6:$BO$405,35,FALSE)</f>
        <v>19672.75</v>
      </c>
      <c r="BW24" s="10">
        <f>VLOOKUP($C24,'[1]New ISB'!$C$6:$BO$405,36,FALSE)</f>
        <v>0</v>
      </c>
      <c r="BX24" s="10">
        <f>VLOOKUP($C24,'[1]New ISB'!$C$6:$BO$405,39,FALSE)+VLOOKUP($C24,'[1]New ISB'!$C$6:$BO$405,40,FALSE)</f>
        <v>0</v>
      </c>
      <c r="BY24" s="10">
        <f>VLOOKUP($C24,'[1]New ISB'!$C$6:$BO$405,37,FALSE)+VLOOKUP($C24,'[1]New ISB'!$C$6:$BO$405,41,FALSE)</f>
        <v>0</v>
      </c>
      <c r="BZ24" s="10">
        <f>VLOOKUP($C24,'[1]New ISB'!$C$6:$BO$405,38,FALSE)</f>
        <v>0</v>
      </c>
      <c r="CA24" s="10">
        <f t="shared" si="0"/>
        <v>563126.18477018166</v>
      </c>
      <c r="CB24" s="10">
        <f>VLOOKUP($C24,'[1]New ISB'!$C$6:$BO$405,52,FALSE)+VLOOKUP($C24,'[1]New ISB'!$C$6:$BO$405,53,FALSE)</f>
        <v>0</v>
      </c>
      <c r="CC24" s="10">
        <f>VLOOKUP($C24,'[1]New ISB'!$C$6:$BO$405,64,FALSE)</f>
        <v>0</v>
      </c>
      <c r="CD24" s="11">
        <f t="shared" si="1"/>
        <v>563126.18477018166</v>
      </c>
      <c r="CE24" s="10"/>
      <c r="CF24" s="10">
        <f t="shared" si="5"/>
        <v>19197.837748414255</v>
      </c>
      <c r="CG24" s="10">
        <f t="shared" si="6"/>
        <v>0</v>
      </c>
      <c r="CH24" s="10">
        <f t="shared" si="7"/>
        <v>0</v>
      </c>
      <c r="CI24" s="10">
        <f t="shared" si="8"/>
        <v>100</v>
      </c>
      <c r="CJ24" s="10">
        <f t="shared" si="9"/>
        <v>0</v>
      </c>
      <c r="CK24" s="10">
        <f t="shared" si="10"/>
        <v>1265.0000000000018</v>
      </c>
      <c r="CL24" s="10">
        <f t="shared" si="11"/>
        <v>0</v>
      </c>
      <c r="CM24" s="10">
        <f t="shared" si="12"/>
        <v>10</v>
      </c>
      <c r="CN24" s="10">
        <f t="shared" si="13"/>
        <v>0</v>
      </c>
      <c r="CO24" s="10">
        <f t="shared" si="14"/>
        <v>0</v>
      </c>
      <c r="CP24" s="10">
        <f t="shared" si="15"/>
        <v>0</v>
      </c>
      <c r="CQ24" s="10">
        <f t="shared" si="16"/>
        <v>0</v>
      </c>
      <c r="CR24" s="10">
        <f t="shared" si="17"/>
        <v>0</v>
      </c>
      <c r="CS24" s="10">
        <f t="shared" si="18"/>
        <v>0</v>
      </c>
      <c r="CT24" s="10">
        <f t="shared" si="19"/>
        <v>0</v>
      </c>
      <c r="CU24" s="10">
        <f t="shared" si="20"/>
        <v>0</v>
      </c>
      <c r="CV24" s="10">
        <f t="shared" si="21"/>
        <v>0</v>
      </c>
      <c r="CW24" s="10">
        <f t="shared" si="22"/>
        <v>0</v>
      </c>
      <c r="CX24" s="10">
        <f t="shared" si="23"/>
        <v>0</v>
      </c>
      <c r="CY24" s="10">
        <f t="shared" si="24"/>
        <v>11.375</v>
      </c>
      <c r="CZ24" s="10">
        <f t="shared" si="25"/>
        <v>0</v>
      </c>
      <c r="DA24" s="10">
        <f t="shared" si="26"/>
        <v>270.69620253164612</v>
      </c>
      <c r="DB24" s="10">
        <f t="shared" si="27"/>
        <v>0</v>
      </c>
      <c r="DC24" s="10">
        <f t="shared" si="28"/>
        <v>0</v>
      </c>
      <c r="DD24" s="10">
        <f t="shared" si="29"/>
        <v>0</v>
      </c>
      <c r="DE24" s="10">
        <f t="shared" si="30"/>
        <v>6400</v>
      </c>
      <c r="DF24" s="10">
        <f t="shared" si="31"/>
        <v>628.03738317757234</v>
      </c>
      <c r="DG24" s="10">
        <f t="shared" si="32"/>
        <v>0</v>
      </c>
      <c r="DH24" s="10">
        <f t="shared" si="33"/>
        <v>0</v>
      </c>
      <c r="DI24" s="10">
        <f t="shared" si="34"/>
        <v>0</v>
      </c>
      <c r="DJ24" s="10">
        <f t="shared" si="35"/>
        <v>0</v>
      </c>
      <c r="DK24" s="10">
        <f t="shared" si="36"/>
        <v>0</v>
      </c>
      <c r="DL24" s="10">
        <f t="shared" si="37"/>
        <v>0</v>
      </c>
      <c r="DM24" s="10">
        <f t="shared" si="38"/>
        <v>0</v>
      </c>
      <c r="DN24" s="10">
        <f t="shared" si="39"/>
        <v>0</v>
      </c>
      <c r="DO24" s="10">
        <f t="shared" si="40"/>
        <v>54894.248190595681</v>
      </c>
      <c r="DP24" s="11">
        <f t="shared" si="3"/>
        <v>82777.194524719147</v>
      </c>
      <c r="DS24" s="14"/>
      <c r="DU24" s="16"/>
    </row>
    <row r="25" spans="1:125" x14ac:dyDescent="0.35">
      <c r="A25" s="2" t="s">
        <v>69</v>
      </c>
      <c r="B25" s="2" t="s">
        <v>70</v>
      </c>
      <c r="C25" s="2">
        <v>9265209</v>
      </c>
      <c r="D25" s="2" t="s">
        <v>1249</v>
      </c>
      <c r="E25" s="18">
        <v>117</v>
      </c>
      <c r="G25" s="18">
        <v>397098</v>
      </c>
      <c r="H25" s="18">
        <v>0</v>
      </c>
      <c r="I25" s="18">
        <v>0</v>
      </c>
      <c r="J25" s="18">
        <v>7199.9999999999882</v>
      </c>
      <c r="K25" s="18">
        <v>0</v>
      </c>
      <c r="L25" s="18">
        <v>10574.999999999982</v>
      </c>
      <c r="M25" s="18">
        <v>0</v>
      </c>
      <c r="N25" s="18">
        <v>460.00000000000011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1920.566037735847</v>
      </c>
      <c r="AA25" s="18">
        <v>0</v>
      </c>
      <c r="AB25" s="18">
        <v>64141.747572815548</v>
      </c>
      <c r="AC25" s="18">
        <v>0</v>
      </c>
      <c r="AD25" s="18">
        <v>0</v>
      </c>
      <c r="AE25" s="18">
        <v>0</v>
      </c>
      <c r="AF25" s="18">
        <v>128000</v>
      </c>
      <c r="AG25" s="18">
        <v>24654.739652870485</v>
      </c>
      <c r="AH25" s="18">
        <v>0</v>
      </c>
      <c r="AI25" s="18">
        <v>0</v>
      </c>
      <c r="AJ25" s="18">
        <v>3358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-35474.113574238901</v>
      </c>
      <c r="AQ25" s="11">
        <f t="shared" si="4"/>
        <v>601933.93968918291</v>
      </c>
      <c r="AR25" s="18"/>
      <c r="AS25" s="10">
        <f>VLOOKUP($C25,'[1]New ISB'!$C$6:$BO$405,6,FALSE)</f>
        <v>421780.93424796121</v>
      </c>
      <c r="AT25" s="10">
        <f>VLOOKUP($C25,'[1]New ISB'!$C$6:$BO$405,7,FALSE)</f>
        <v>0</v>
      </c>
      <c r="AU25" s="10">
        <f>VLOOKUP($C25,'[1]New ISB'!$C$6:$BO$405,8,FALSE)</f>
        <v>0</v>
      </c>
      <c r="AV25" s="10">
        <f>VLOOKUP($C25,'[1]New ISB'!$C$6:$BO$405,9,FALSE)</f>
        <v>7349.9999999999882</v>
      </c>
      <c r="AW25" s="10">
        <f>VLOOKUP($C25,'[1]New ISB'!$C$6:$BO$405,10,FALSE)</f>
        <v>0</v>
      </c>
      <c r="AX25" s="10">
        <f>VLOOKUP($C25,'[1]New ISB'!$C$6:$BO$405,11,FALSE)</f>
        <v>12299.99999999998</v>
      </c>
      <c r="AY25" s="10">
        <f>VLOOKUP($C25,'[1]New ISB'!$C$6:$BO$405,12,FALSE)</f>
        <v>0</v>
      </c>
      <c r="AZ25" s="10">
        <f>VLOOKUP($C25,'[1]New ISB'!$C$6:$BO$405,13,FALSE)</f>
        <v>470.00000000000011</v>
      </c>
      <c r="BA25" s="10">
        <f>VLOOKUP($C25,'[1]New ISB'!$C$6:$BO$405,14,FALSE)</f>
        <v>0</v>
      </c>
      <c r="BB25" s="10">
        <f>VLOOKUP($C25,'[1]New ISB'!$C$6:$BO$405,15,FALSE)</f>
        <v>0</v>
      </c>
      <c r="BC25" s="10">
        <f>VLOOKUP($C25,'[1]New ISB'!$C$6:$BO$405,16,FALSE)</f>
        <v>0</v>
      </c>
      <c r="BD25" s="10">
        <f>VLOOKUP($C25,'[1]New ISB'!$C$6:$BO$405,17,FALSE)</f>
        <v>0</v>
      </c>
      <c r="BE25" s="10">
        <f>VLOOKUP($C25,'[1]New ISB'!$C$6:$BO$405,18,FALSE)</f>
        <v>0</v>
      </c>
      <c r="BF25" s="10">
        <f>VLOOKUP($C25,'[1]New ISB'!$C$6:$BO$405,19,FALSE)</f>
        <v>0</v>
      </c>
      <c r="BG25" s="10">
        <f>VLOOKUP($C25,'[1]New ISB'!$C$6:$BO$405,20,FALSE)</f>
        <v>0</v>
      </c>
      <c r="BH25" s="10">
        <f>VLOOKUP($C25,'[1]New ISB'!$C$6:$BO$405,21,FALSE)</f>
        <v>0</v>
      </c>
      <c r="BI25" s="10">
        <f>VLOOKUP($C25,'[1]New ISB'!$C$6:$BO$405,22,FALSE)</f>
        <v>0</v>
      </c>
      <c r="BJ25" s="10">
        <f>VLOOKUP($C25,'[1]New ISB'!$C$6:$BO$405,23,FALSE)</f>
        <v>0</v>
      </c>
      <c r="BK25" s="10">
        <f>VLOOKUP($C25,'[1]New ISB'!$C$6:$BO$405,24,FALSE)</f>
        <v>0</v>
      </c>
      <c r="BL25" s="10">
        <f>VLOOKUP($C25,'[1]New ISB'!$C$6:$BO$405,25,FALSE)</f>
        <v>1953.6792452830168</v>
      </c>
      <c r="BM25" s="10">
        <f>VLOOKUP($C25,'[1]New ISB'!$C$6:$BO$405,26,FALSE)</f>
        <v>0</v>
      </c>
      <c r="BN25" s="10">
        <f>VLOOKUP($C25,'[1]New ISB'!$C$6:$BO$405,27,FALSE)</f>
        <v>64974.757281553415</v>
      </c>
      <c r="BO25" s="10">
        <f>VLOOKUP($C25,'[1]New ISB'!$C$6:$BO$405,28,FALSE)</f>
        <v>0</v>
      </c>
      <c r="BP25" s="10">
        <f>VLOOKUP($C25,'[1]New ISB'!$C$6:$BO$405,29,FALSE)</f>
        <v>0</v>
      </c>
      <c r="BQ25" s="10">
        <f>VLOOKUP($C25,'[1]New ISB'!$C$6:$BO$405,30,FALSE)</f>
        <v>0</v>
      </c>
      <c r="BR25" s="10">
        <f>VLOOKUP($C25,'[1]New ISB'!$C$6:$BO$405,31,FALSE)</f>
        <v>134400</v>
      </c>
      <c r="BS25" s="10">
        <f>VLOOKUP($C25,'[1]New ISB'!$C$6:$BO$405,32,FALSE)</f>
        <v>25005.073431241646</v>
      </c>
      <c r="BT25" s="10">
        <f>VLOOKUP($C25,'[1]New ISB'!$C$6:$BO$405,33,FALSE)</f>
        <v>0</v>
      </c>
      <c r="BU25" s="10">
        <f>VLOOKUP($C25,'[1]New ISB'!$C$6:$BO$405,34,FALSE)</f>
        <v>0</v>
      </c>
      <c r="BV25" s="10">
        <f>VLOOKUP($C25,'[1]New ISB'!$C$6:$BO$405,35,FALSE)</f>
        <v>3358</v>
      </c>
      <c r="BW25" s="10">
        <f>VLOOKUP($C25,'[1]New ISB'!$C$6:$BO$405,36,FALSE)</f>
        <v>0</v>
      </c>
      <c r="BX25" s="10">
        <f>VLOOKUP($C25,'[1]New ISB'!$C$6:$BO$405,39,FALSE)+VLOOKUP($C25,'[1]New ISB'!$C$6:$BO$405,40,FALSE)</f>
        <v>0</v>
      </c>
      <c r="BY25" s="10">
        <f>VLOOKUP($C25,'[1]New ISB'!$C$6:$BO$405,37,FALSE)+VLOOKUP($C25,'[1]New ISB'!$C$6:$BO$405,41,FALSE)</f>
        <v>0</v>
      </c>
      <c r="BZ25" s="10">
        <f>VLOOKUP($C25,'[1]New ISB'!$C$6:$BO$405,38,FALSE)</f>
        <v>0</v>
      </c>
      <c r="CA25" s="10">
        <f t="shared" si="0"/>
        <v>671592.4442060393</v>
      </c>
      <c r="CB25" s="10">
        <f>VLOOKUP($C25,'[1]New ISB'!$C$6:$BO$405,52,FALSE)+VLOOKUP($C25,'[1]New ISB'!$C$6:$BO$405,53,FALSE)</f>
        <v>0</v>
      </c>
      <c r="CC25" s="10">
        <f>VLOOKUP($C25,'[1]New ISB'!$C$6:$BO$405,64,FALSE)</f>
        <v>0</v>
      </c>
      <c r="CD25" s="11">
        <f t="shared" si="1"/>
        <v>671592.4442060393</v>
      </c>
      <c r="CE25" s="10"/>
      <c r="CF25" s="10">
        <f t="shared" si="5"/>
        <v>24682.93424796121</v>
      </c>
      <c r="CG25" s="10">
        <f t="shared" si="6"/>
        <v>0</v>
      </c>
      <c r="CH25" s="10">
        <f t="shared" si="7"/>
        <v>0</v>
      </c>
      <c r="CI25" s="10">
        <f t="shared" si="8"/>
        <v>150</v>
      </c>
      <c r="CJ25" s="10">
        <f t="shared" si="9"/>
        <v>0</v>
      </c>
      <c r="CK25" s="10">
        <f t="shared" si="10"/>
        <v>1724.9999999999982</v>
      </c>
      <c r="CL25" s="10">
        <f t="shared" si="11"/>
        <v>0</v>
      </c>
      <c r="CM25" s="10">
        <f t="shared" si="12"/>
        <v>10</v>
      </c>
      <c r="CN25" s="10">
        <f t="shared" si="13"/>
        <v>0</v>
      </c>
      <c r="CO25" s="10">
        <f t="shared" si="14"/>
        <v>0</v>
      </c>
      <c r="CP25" s="10">
        <f t="shared" si="15"/>
        <v>0</v>
      </c>
      <c r="CQ25" s="10">
        <f t="shared" si="16"/>
        <v>0</v>
      </c>
      <c r="CR25" s="10">
        <f t="shared" si="17"/>
        <v>0</v>
      </c>
      <c r="CS25" s="10">
        <f t="shared" si="18"/>
        <v>0</v>
      </c>
      <c r="CT25" s="10">
        <f t="shared" si="19"/>
        <v>0</v>
      </c>
      <c r="CU25" s="10">
        <f t="shared" si="20"/>
        <v>0</v>
      </c>
      <c r="CV25" s="10">
        <f t="shared" si="21"/>
        <v>0</v>
      </c>
      <c r="CW25" s="10">
        <f t="shared" si="22"/>
        <v>0</v>
      </c>
      <c r="CX25" s="10">
        <f t="shared" si="23"/>
        <v>0</v>
      </c>
      <c r="CY25" s="10">
        <f t="shared" si="24"/>
        <v>33.11320754716985</v>
      </c>
      <c r="CZ25" s="10">
        <f t="shared" si="25"/>
        <v>0</v>
      </c>
      <c r="DA25" s="10">
        <f t="shared" si="26"/>
        <v>833.00970873786719</v>
      </c>
      <c r="DB25" s="10">
        <f t="shared" si="27"/>
        <v>0</v>
      </c>
      <c r="DC25" s="10">
        <f t="shared" si="28"/>
        <v>0</v>
      </c>
      <c r="DD25" s="10">
        <f t="shared" si="29"/>
        <v>0</v>
      </c>
      <c r="DE25" s="10">
        <f t="shared" si="30"/>
        <v>6400</v>
      </c>
      <c r="DF25" s="10">
        <f t="shared" si="31"/>
        <v>350.33377837116132</v>
      </c>
      <c r="DG25" s="10">
        <f t="shared" si="32"/>
        <v>0</v>
      </c>
      <c r="DH25" s="10">
        <f t="shared" si="33"/>
        <v>0</v>
      </c>
      <c r="DI25" s="10">
        <f t="shared" si="34"/>
        <v>0</v>
      </c>
      <c r="DJ25" s="10">
        <f t="shared" si="35"/>
        <v>0</v>
      </c>
      <c r="DK25" s="10">
        <f t="shared" si="36"/>
        <v>0</v>
      </c>
      <c r="DL25" s="10">
        <f t="shared" si="37"/>
        <v>0</v>
      </c>
      <c r="DM25" s="10">
        <f t="shared" si="38"/>
        <v>0</v>
      </c>
      <c r="DN25" s="10">
        <f t="shared" si="39"/>
        <v>0</v>
      </c>
      <c r="DO25" s="10">
        <f t="shared" si="40"/>
        <v>35474.113574238901</v>
      </c>
      <c r="DP25" s="11">
        <f t="shared" si="3"/>
        <v>69658.504516856308</v>
      </c>
      <c r="DS25" s="14"/>
      <c r="DU25" s="16"/>
    </row>
    <row r="26" spans="1:125" x14ac:dyDescent="0.35">
      <c r="A26" s="2" t="s">
        <v>72</v>
      </c>
      <c r="B26" s="2" t="s">
        <v>73</v>
      </c>
      <c r="C26" s="2">
        <v>9262012</v>
      </c>
      <c r="D26" s="2" t="s">
        <v>74</v>
      </c>
      <c r="E26" s="18">
        <v>105</v>
      </c>
      <c r="G26" s="18">
        <v>356370</v>
      </c>
      <c r="H26" s="18">
        <v>0</v>
      </c>
      <c r="I26" s="18">
        <v>0</v>
      </c>
      <c r="J26" s="18">
        <v>8639.99999999998</v>
      </c>
      <c r="K26" s="18">
        <v>0</v>
      </c>
      <c r="L26" s="18">
        <v>13395.000000000005</v>
      </c>
      <c r="M26" s="18">
        <v>0</v>
      </c>
      <c r="N26" s="18">
        <v>4370.0000000000018</v>
      </c>
      <c r="O26" s="18">
        <v>1120</v>
      </c>
      <c r="P26" s="18">
        <v>439.99999999999983</v>
      </c>
      <c r="Q26" s="18">
        <v>959.99999999999761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1985.8695652173906</v>
      </c>
      <c r="AA26" s="18">
        <v>0</v>
      </c>
      <c r="AB26" s="18">
        <v>17136.6847826087</v>
      </c>
      <c r="AC26" s="18">
        <v>0</v>
      </c>
      <c r="AD26" s="18">
        <v>0</v>
      </c>
      <c r="AE26" s="18">
        <v>0</v>
      </c>
      <c r="AF26" s="18">
        <v>128000</v>
      </c>
      <c r="AG26" s="18">
        <v>0</v>
      </c>
      <c r="AH26" s="18">
        <v>0</v>
      </c>
      <c r="AI26" s="18">
        <v>0</v>
      </c>
      <c r="AJ26" s="18">
        <v>14912.75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-16413.431444333997</v>
      </c>
      <c r="AQ26" s="11">
        <f t="shared" si="4"/>
        <v>530916.87290349219</v>
      </c>
      <c r="AR26" s="18"/>
      <c r="AS26" s="10">
        <f>VLOOKUP($C26,'[1]New ISB'!$C$6:$BO$405,6,FALSE)</f>
        <v>378521.35124817031</v>
      </c>
      <c r="AT26" s="10">
        <f>VLOOKUP($C26,'[1]New ISB'!$C$6:$BO$405,7,FALSE)</f>
        <v>0</v>
      </c>
      <c r="AU26" s="10">
        <f>VLOOKUP($C26,'[1]New ISB'!$C$6:$BO$405,8,FALSE)</f>
        <v>0</v>
      </c>
      <c r="AV26" s="10">
        <f>VLOOKUP($C26,'[1]New ISB'!$C$6:$BO$405,9,FALSE)</f>
        <v>8819.99999999998</v>
      </c>
      <c r="AW26" s="10">
        <f>VLOOKUP($C26,'[1]New ISB'!$C$6:$BO$405,10,FALSE)</f>
        <v>0</v>
      </c>
      <c r="AX26" s="10">
        <f>VLOOKUP($C26,'[1]New ISB'!$C$6:$BO$405,11,FALSE)</f>
        <v>15580.000000000005</v>
      </c>
      <c r="AY26" s="10">
        <f>VLOOKUP($C26,'[1]New ISB'!$C$6:$BO$405,12,FALSE)</f>
        <v>0</v>
      </c>
      <c r="AZ26" s="10">
        <f>VLOOKUP($C26,'[1]New ISB'!$C$6:$BO$405,13,FALSE)</f>
        <v>4465.0000000000018</v>
      </c>
      <c r="BA26" s="10">
        <f>VLOOKUP($C26,'[1]New ISB'!$C$6:$BO$405,14,FALSE)</f>
        <v>1140</v>
      </c>
      <c r="BB26" s="10">
        <f>VLOOKUP($C26,'[1]New ISB'!$C$6:$BO$405,15,FALSE)</f>
        <v>444.99999999999983</v>
      </c>
      <c r="BC26" s="10">
        <f>VLOOKUP($C26,'[1]New ISB'!$C$6:$BO$405,16,FALSE)</f>
        <v>969.99999999999761</v>
      </c>
      <c r="BD26" s="10">
        <f>VLOOKUP($C26,'[1]New ISB'!$C$6:$BO$405,17,FALSE)</f>
        <v>0</v>
      </c>
      <c r="BE26" s="10">
        <f>VLOOKUP($C26,'[1]New ISB'!$C$6:$BO$405,18,FALSE)</f>
        <v>0</v>
      </c>
      <c r="BF26" s="10">
        <f>VLOOKUP($C26,'[1]New ISB'!$C$6:$BO$405,19,FALSE)</f>
        <v>0</v>
      </c>
      <c r="BG26" s="10">
        <f>VLOOKUP($C26,'[1]New ISB'!$C$6:$BO$405,20,FALSE)</f>
        <v>0</v>
      </c>
      <c r="BH26" s="10">
        <f>VLOOKUP($C26,'[1]New ISB'!$C$6:$BO$405,21,FALSE)</f>
        <v>0</v>
      </c>
      <c r="BI26" s="10">
        <f>VLOOKUP($C26,'[1]New ISB'!$C$6:$BO$405,22,FALSE)</f>
        <v>0</v>
      </c>
      <c r="BJ26" s="10">
        <f>VLOOKUP($C26,'[1]New ISB'!$C$6:$BO$405,23,FALSE)</f>
        <v>0</v>
      </c>
      <c r="BK26" s="10">
        <f>VLOOKUP($C26,'[1]New ISB'!$C$6:$BO$405,24,FALSE)</f>
        <v>0</v>
      </c>
      <c r="BL26" s="10">
        <f>VLOOKUP($C26,'[1]New ISB'!$C$6:$BO$405,25,FALSE)</f>
        <v>2020.1086956521731</v>
      </c>
      <c r="BM26" s="10">
        <f>VLOOKUP($C26,'[1]New ISB'!$C$6:$BO$405,26,FALSE)</f>
        <v>0</v>
      </c>
      <c r="BN26" s="10">
        <f>VLOOKUP($C26,'[1]New ISB'!$C$6:$BO$405,27,FALSE)</f>
        <v>17359.239130434788</v>
      </c>
      <c r="BO26" s="10">
        <f>VLOOKUP($C26,'[1]New ISB'!$C$6:$BO$405,28,FALSE)</f>
        <v>0</v>
      </c>
      <c r="BP26" s="10">
        <f>VLOOKUP($C26,'[1]New ISB'!$C$6:$BO$405,29,FALSE)</f>
        <v>0</v>
      </c>
      <c r="BQ26" s="10">
        <f>VLOOKUP($C26,'[1]New ISB'!$C$6:$BO$405,30,FALSE)</f>
        <v>0</v>
      </c>
      <c r="BR26" s="10">
        <f>VLOOKUP($C26,'[1]New ISB'!$C$6:$BO$405,31,FALSE)</f>
        <v>134400</v>
      </c>
      <c r="BS26" s="10">
        <f>VLOOKUP($C26,'[1]New ISB'!$C$6:$BO$405,32,FALSE)</f>
        <v>0</v>
      </c>
      <c r="BT26" s="10">
        <f>VLOOKUP($C26,'[1]New ISB'!$C$6:$BO$405,33,FALSE)</f>
        <v>0</v>
      </c>
      <c r="BU26" s="10">
        <f>VLOOKUP($C26,'[1]New ISB'!$C$6:$BO$405,34,FALSE)</f>
        <v>0</v>
      </c>
      <c r="BV26" s="10">
        <f>VLOOKUP($C26,'[1]New ISB'!$C$6:$BO$405,35,FALSE)</f>
        <v>14912.75</v>
      </c>
      <c r="BW26" s="10">
        <f>VLOOKUP($C26,'[1]New ISB'!$C$6:$BO$405,36,FALSE)</f>
        <v>0</v>
      </c>
      <c r="BX26" s="10">
        <f>VLOOKUP($C26,'[1]New ISB'!$C$6:$BO$405,39,FALSE)+VLOOKUP($C26,'[1]New ISB'!$C$6:$BO$405,40,FALSE)</f>
        <v>0</v>
      </c>
      <c r="BY26" s="10">
        <f>VLOOKUP($C26,'[1]New ISB'!$C$6:$BO$405,37,FALSE)+VLOOKUP($C26,'[1]New ISB'!$C$6:$BO$405,41,FALSE)</f>
        <v>0</v>
      </c>
      <c r="BZ26" s="10">
        <f>VLOOKUP($C26,'[1]New ISB'!$C$6:$BO$405,38,FALSE)</f>
        <v>0</v>
      </c>
      <c r="CA26" s="10">
        <f t="shared" si="0"/>
        <v>578633.44907425728</v>
      </c>
      <c r="CB26" s="10">
        <f>VLOOKUP($C26,'[1]New ISB'!$C$6:$BO$405,52,FALSE)+VLOOKUP($C26,'[1]New ISB'!$C$6:$BO$405,53,FALSE)</f>
        <v>0</v>
      </c>
      <c r="CC26" s="10">
        <f>VLOOKUP($C26,'[1]New ISB'!$C$6:$BO$405,64,FALSE)</f>
        <v>0</v>
      </c>
      <c r="CD26" s="11">
        <f t="shared" si="1"/>
        <v>578633.44907425728</v>
      </c>
      <c r="CE26" s="10"/>
      <c r="CF26" s="10">
        <f t="shared" si="5"/>
        <v>22151.351248170307</v>
      </c>
      <c r="CG26" s="10">
        <f t="shared" si="6"/>
        <v>0</v>
      </c>
      <c r="CH26" s="10">
        <f t="shared" si="7"/>
        <v>0</v>
      </c>
      <c r="CI26" s="10">
        <f t="shared" si="8"/>
        <v>180</v>
      </c>
      <c r="CJ26" s="10">
        <f t="shared" si="9"/>
        <v>0</v>
      </c>
      <c r="CK26" s="10">
        <f t="shared" si="10"/>
        <v>2185</v>
      </c>
      <c r="CL26" s="10">
        <f t="shared" si="11"/>
        <v>0</v>
      </c>
      <c r="CM26" s="10">
        <f t="shared" si="12"/>
        <v>95</v>
      </c>
      <c r="CN26" s="10">
        <f t="shared" si="13"/>
        <v>20</v>
      </c>
      <c r="CO26" s="10">
        <f t="shared" si="14"/>
        <v>5</v>
      </c>
      <c r="CP26" s="10">
        <f t="shared" si="15"/>
        <v>10</v>
      </c>
      <c r="CQ26" s="10">
        <f t="shared" si="16"/>
        <v>0</v>
      </c>
      <c r="CR26" s="10">
        <f t="shared" si="17"/>
        <v>0</v>
      </c>
      <c r="CS26" s="10">
        <f t="shared" si="18"/>
        <v>0</v>
      </c>
      <c r="CT26" s="10">
        <f t="shared" si="19"/>
        <v>0</v>
      </c>
      <c r="CU26" s="10">
        <f t="shared" si="20"/>
        <v>0</v>
      </c>
      <c r="CV26" s="10">
        <f t="shared" si="21"/>
        <v>0</v>
      </c>
      <c r="CW26" s="10">
        <f t="shared" si="22"/>
        <v>0</v>
      </c>
      <c r="CX26" s="10">
        <f t="shared" si="23"/>
        <v>0</v>
      </c>
      <c r="CY26" s="10">
        <f t="shared" si="24"/>
        <v>34.23913043478251</v>
      </c>
      <c r="CZ26" s="10">
        <f t="shared" si="25"/>
        <v>0</v>
      </c>
      <c r="DA26" s="10">
        <f t="shared" si="26"/>
        <v>222.55434782608791</v>
      </c>
      <c r="DB26" s="10">
        <f t="shared" si="27"/>
        <v>0</v>
      </c>
      <c r="DC26" s="10">
        <f t="shared" si="28"/>
        <v>0</v>
      </c>
      <c r="DD26" s="10">
        <f t="shared" si="29"/>
        <v>0</v>
      </c>
      <c r="DE26" s="10">
        <f t="shared" si="30"/>
        <v>6400</v>
      </c>
      <c r="DF26" s="10">
        <f t="shared" si="31"/>
        <v>0</v>
      </c>
      <c r="DG26" s="10">
        <f t="shared" si="32"/>
        <v>0</v>
      </c>
      <c r="DH26" s="10">
        <f t="shared" si="33"/>
        <v>0</v>
      </c>
      <c r="DI26" s="10">
        <f t="shared" si="34"/>
        <v>0</v>
      </c>
      <c r="DJ26" s="10">
        <f t="shared" si="35"/>
        <v>0</v>
      </c>
      <c r="DK26" s="10">
        <f t="shared" si="36"/>
        <v>0</v>
      </c>
      <c r="DL26" s="10">
        <f t="shared" si="37"/>
        <v>0</v>
      </c>
      <c r="DM26" s="10">
        <f t="shared" si="38"/>
        <v>0</v>
      </c>
      <c r="DN26" s="10">
        <f t="shared" si="39"/>
        <v>0</v>
      </c>
      <c r="DO26" s="10">
        <f t="shared" si="40"/>
        <v>16413.431444333997</v>
      </c>
      <c r="DP26" s="11">
        <f t="shared" si="3"/>
        <v>47716.576170765176</v>
      </c>
      <c r="DS26" s="14"/>
      <c r="DU26" s="16"/>
    </row>
    <row r="27" spans="1:125" x14ac:dyDescent="0.35">
      <c r="A27" s="2" t="s">
        <v>75</v>
      </c>
      <c r="B27" s="2" t="s">
        <v>1471</v>
      </c>
      <c r="C27" s="2">
        <v>9262150</v>
      </c>
      <c r="D27" s="2" t="s">
        <v>76</v>
      </c>
      <c r="E27" s="18">
        <v>87</v>
      </c>
      <c r="G27" s="18">
        <v>295278</v>
      </c>
      <c r="H27" s="18">
        <v>0</v>
      </c>
      <c r="I27" s="18">
        <v>0</v>
      </c>
      <c r="J27" s="18">
        <v>6719.9999999999973</v>
      </c>
      <c r="K27" s="18">
        <v>0</v>
      </c>
      <c r="L27" s="18">
        <v>9869.9999999999964</v>
      </c>
      <c r="M27" s="18">
        <v>0</v>
      </c>
      <c r="N27" s="18">
        <v>690.00000000000091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672.79999999999825</v>
      </c>
      <c r="AA27" s="18">
        <v>0</v>
      </c>
      <c r="AB27" s="18">
        <v>19859.366554054061</v>
      </c>
      <c r="AC27" s="18">
        <v>0</v>
      </c>
      <c r="AD27" s="18">
        <v>5462.0999999999667</v>
      </c>
      <c r="AE27" s="18">
        <v>0</v>
      </c>
      <c r="AF27" s="18">
        <v>128000</v>
      </c>
      <c r="AG27" s="18">
        <v>47204.806408544719</v>
      </c>
      <c r="AH27" s="18">
        <v>0</v>
      </c>
      <c r="AI27" s="18">
        <v>0</v>
      </c>
      <c r="AJ27" s="18">
        <v>1447.9359999999999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1">
        <f t="shared" si="4"/>
        <v>515205.00896259875</v>
      </c>
      <c r="AR27" s="18"/>
      <c r="AS27" s="10">
        <f>VLOOKUP($C27,'[1]New ISB'!$C$6:$BO$405,6,FALSE)</f>
        <v>313631.97674848395</v>
      </c>
      <c r="AT27" s="10">
        <f>VLOOKUP($C27,'[1]New ISB'!$C$6:$BO$405,7,FALSE)</f>
        <v>0</v>
      </c>
      <c r="AU27" s="10">
        <f>VLOOKUP($C27,'[1]New ISB'!$C$6:$BO$405,8,FALSE)</f>
        <v>0</v>
      </c>
      <c r="AV27" s="10">
        <f>VLOOKUP($C27,'[1]New ISB'!$C$6:$BO$405,9,FALSE)</f>
        <v>6859.9999999999973</v>
      </c>
      <c r="AW27" s="10">
        <f>VLOOKUP($C27,'[1]New ISB'!$C$6:$BO$405,10,FALSE)</f>
        <v>0</v>
      </c>
      <c r="AX27" s="10">
        <f>VLOOKUP($C27,'[1]New ISB'!$C$6:$BO$405,11,FALSE)</f>
        <v>11479.999999999996</v>
      </c>
      <c r="AY27" s="10">
        <f>VLOOKUP($C27,'[1]New ISB'!$C$6:$BO$405,12,FALSE)</f>
        <v>0</v>
      </c>
      <c r="AZ27" s="10">
        <f>VLOOKUP($C27,'[1]New ISB'!$C$6:$BO$405,13,FALSE)</f>
        <v>705.00000000000091</v>
      </c>
      <c r="BA27" s="10">
        <f>VLOOKUP($C27,'[1]New ISB'!$C$6:$BO$405,14,FALSE)</f>
        <v>0</v>
      </c>
      <c r="BB27" s="10">
        <f>VLOOKUP($C27,'[1]New ISB'!$C$6:$BO$405,15,FALSE)</f>
        <v>0</v>
      </c>
      <c r="BC27" s="10">
        <f>VLOOKUP($C27,'[1]New ISB'!$C$6:$BO$405,16,FALSE)</f>
        <v>0</v>
      </c>
      <c r="BD27" s="10">
        <f>VLOOKUP($C27,'[1]New ISB'!$C$6:$BO$405,17,FALSE)</f>
        <v>0</v>
      </c>
      <c r="BE27" s="10">
        <f>VLOOKUP($C27,'[1]New ISB'!$C$6:$BO$405,18,FALSE)</f>
        <v>0</v>
      </c>
      <c r="BF27" s="10">
        <f>VLOOKUP($C27,'[1]New ISB'!$C$6:$BO$405,19,FALSE)</f>
        <v>0</v>
      </c>
      <c r="BG27" s="10">
        <f>VLOOKUP($C27,'[1]New ISB'!$C$6:$BO$405,20,FALSE)</f>
        <v>0</v>
      </c>
      <c r="BH27" s="10">
        <f>VLOOKUP($C27,'[1]New ISB'!$C$6:$BO$405,21,FALSE)</f>
        <v>0</v>
      </c>
      <c r="BI27" s="10">
        <f>VLOOKUP($C27,'[1]New ISB'!$C$6:$BO$405,22,FALSE)</f>
        <v>0</v>
      </c>
      <c r="BJ27" s="10">
        <f>VLOOKUP($C27,'[1]New ISB'!$C$6:$BO$405,23,FALSE)</f>
        <v>0</v>
      </c>
      <c r="BK27" s="10">
        <f>VLOOKUP($C27,'[1]New ISB'!$C$6:$BO$405,24,FALSE)</f>
        <v>0</v>
      </c>
      <c r="BL27" s="10">
        <f>VLOOKUP($C27,'[1]New ISB'!$C$6:$BO$405,25,FALSE)</f>
        <v>684.39999999999827</v>
      </c>
      <c r="BM27" s="10">
        <f>VLOOKUP($C27,'[1]New ISB'!$C$6:$BO$405,26,FALSE)</f>
        <v>0</v>
      </c>
      <c r="BN27" s="10">
        <f>VLOOKUP($C27,'[1]New ISB'!$C$6:$BO$405,27,FALSE)</f>
        <v>20117.28040540541</v>
      </c>
      <c r="BO27" s="10">
        <f>VLOOKUP($C27,'[1]New ISB'!$C$6:$BO$405,28,FALSE)</f>
        <v>0</v>
      </c>
      <c r="BP27" s="10">
        <f>VLOOKUP($C27,'[1]New ISB'!$C$6:$BO$405,29,FALSE)</f>
        <v>5548.7999999999665</v>
      </c>
      <c r="BQ27" s="10">
        <f>VLOOKUP($C27,'[1]New ISB'!$C$6:$BO$405,30,FALSE)</f>
        <v>0</v>
      </c>
      <c r="BR27" s="10">
        <f>VLOOKUP($C27,'[1]New ISB'!$C$6:$BO$405,31,FALSE)</f>
        <v>134400</v>
      </c>
      <c r="BS27" s="10">
        <f>VLOOKUP($C27,'[1]New ISB'!$C$6:$BO$405,32,FALSE)</f>
        <v>47875.567423230968</v>
      </c>
      <c r="BT27" s="10">
        <f>VLOOKUP($C27,'[1]New ISB'!$C$6:$BO$405,33,FALSE)</f>
        <v>0</v>
      </c>
      <c r="BU27" s="10">
        <f>VLOOKUP($C27,'[1]New ISB'!$C$6:$BO$405,34,FALSE)</f>
        <v>0</v>
      </c>
      <c r="BV27" s="10">
        <f>VLOOKUP($C27,'[1]New ISB'!$C$6:$BO$405,35,FALSE)</f>
        <v>1447.9359999999999</v>
      </c>
      <c r="BW27" s="10">
        <f>VLOOKUP($C27,'[1]New ISB'!$C$6:$BO$405,36,FALSE)</f>
        <v>0</v>
      </c>
      <c r="BX27" s="10">
        <f>VLOOKUP($C27,'[1]New ISB'!$C$6:$BO$405,39,FALSE)+VLOOKUP($C27,'[1]New ISB'!$C$6:$BO$405,40,FALSE)</f>
        <v>0</v>
      </c>
      <c r="BY27" s="10">
        <f>VLOOKUP($C27,'[1]New ISB'!$C$6:$BO$405,37,FALSE)+VLOOKUP($C27,'[1]New ISB'!$C$6:$BO$405,41,FALSE)</f>
        <v>0</v>
      </c>
      <c r="BZ27" s="10">
        <f>VLOOKUP($C27,'[1]New ISB'!$C$6:$BO$405,38,FALSE)</f>
        <v>0</v>
      </c>
      <c r="CA27" s="10">
        <f t="shared" si="0"/>
        <v>542750.96057712031</v>
      </c>
      <c r="CB27" s="10">
        <f>VLOOKUP($C27,'[1]New ISB'!$C$6:$BO$405,52,FALSE)+VLOOKUP($C27,'[1]New ISB'!$C$6:$BO$405,53,FALSE)</f>
        <v>0</v>
      </c>
      <c r="CC27" s="10">
        <f>VLOOKUP($C27,'[1]New ISB'!$C$6:$BO$405,64,FALSE)</f>
        <v>0</v>
      </c>
      <c r="CD27" s="11">
        <f t="shared" si="1"/>
        <v>542750.96057712031</v>
      </c>
      <c r="CE27" s="10"/>
      <c r="CF27" s="10">
        <f t="shared" si="5"/>
        <v>18353.976748483954</v>
      </c>
      <c r="CG27" s="10">
        <f t="shared" si="6"/>
        <v>0</v>
      </c>
      <c r="CH27" s="10">
        <f t="shared" si="7"/>
        <v>0</v>
      </c>
      <c r="CI27" s="10">
        <f t="shared" si="8"/>
        <v>140</v>
      </c>
      <c r="CJ27" s="10">
        <f t="shared" si="9"/>
        <v>0</v>
      </c>
      <c r="CK27" s="10">
        <f t="shared" si="10"/>
        <v>1610</v>
      </c>
      <c r="CL27" s="10">
        <f t="shared" si="11"/>
        <v>0</v>
      </c>
      <c r="CM27" s="10">
        <f t="shared" si="12"/>
        <v>15</v>
      </c>
      <c r="CN27" s="10">
        <f t="shared" si="13"/>
        <v>0</v>
      </c>
      <c r="CO27" s="10">
        <f t="shared" si="14"/>
        <v>0</v>
      </c>
      <c r="CP27" s="10">
        <f t="shared" si="15"/>
        <v>0</v>
      </c>
      <c r="CQ27" s="10">
        <f t="shared" si="16"/>
        <v>0</v>
      </c>
      <c r="CR27" s="10">
        <f t="shared" si="17"/>
        <v>0</v>
      </c>
      <c r="CS27" s="10">
        <f t="shared" si="18"/>
        <v>0</v>
      </c>
      <c r="CT27" s="10">
        <f t="shared" si="19"/>
        <v>0</v>
      </c>
      <c r="CU27" s="10">
        <f t="shared" si="20"/>
        <v>0</v>
      </c>
      <c r="CV27" s="10">
        <f t="shared" si="21"/>
        <v>0</v>
      </c>
      <c r="CW27" s="10">
        <f t="shared" si="22"/>
        <v>0</v>
      </c>
      <c r="CX27" s="10">
        <f t="shared" si="23"/>
        <v>0</v>
      </c>
      <c r="CY27" s="10">
        <f t="shared" si="24"/>
        <v>11.600000000000023</v>
      </c>
      <c r="CZ27" s="10">
        <f t="shared" si="25"/>
        <v>0</v>
      </c>
      <c r="DA27" s="10">
        <f t="shared" si="26"/>
        <v>257.91385135134988</v>
      </c>
      <c r="DB27" s="10">
        <f t="shared" si="27"/>
        <v>0</v>
      </c>
      <c r="DC27" s="10">
        <f t="shared" si="28"/>
        <v>86.699999999999818</v>
      </c>
      <c r="DD27" s="10">
        <f t="shared" si="29"/>
        <v>0</v>
      </c>
      <c r="DE27" s="10">
        <f t="shared" si="30"/>
        <v>6400</v>
      </c>
      <c r="DF27" s="10">
        <f t="shared" si="31"/>
        <v>670.76101468624984</v>
      </c>
      <c r="DG27" s="10">
        <f t="shared" si="32"/>
        <v>0</v>
      </c>
      <c r="DH27" s="10">
        <f t="shared" si="33"/>
        <v>0</v>
      </c>
      <c r="DI27" s="10">
        <f t="shared" si="34"/>
        <v>0</v>
      </c>
      <c r="DJ27" s="10">
        <f t="shared" si="35"/>
        <v>0</v>
      </c>
      <c r="DK27" s="10">
        <f t="shared" si="36"/>
        <v>0</v>
      </c>
      <c r="DL27" s="10">
        <f t="shared" si="37"/>
        <v>0</v>
      </c>
      <c r="DM27" s="10">
        <f t="shared" si="38"/>
        <v>0</v>
      </c>
      <c r="DN27" s="10">
        <f t="shared" si="39"/>
        <v>0</v>
      </c>
      <c r="DO27" s="10">
        <f t="shared" si="40"/>
        <v>0</v>
      </c>
      <c r="DP27" s="11">
        <f t="shared" si="3"/>
        <v>27545.951614521553</v>
      </c>
      <c r="DS27" s="14"/>
      <c r="DU27" s="16"/>
    </row>
    <row r="28" spans="1:125" x14ac:dyDescent="0.35">
      <c r="A28" s="2" t="s">
        <v>77</v>
      </c>
      <c r="B28" s="2" t="s">
        <v>78</v>
      </c>
      <c r="C28" s="2">
        <v>9262015</v>
      </c>
      <c r="D28" s="2" t="s">
        <v>79</v>
      </c>
      <c r="E28" s="18">
        <v>61</v>
      </c>
      <c r="G28" s="18">
        <v>207034</v>
      </c>
      <c r="H28" s="18">
        <v>0</v>
      </c>
      <c r="I28" s="18">
        <v>0</v>
      </c>
      <c r="J28" s="18">
        <v>2879.9999999999995</v>
      </c>
      <c r="K28" s="18">
        <v>0</v>
      </c>
      <c r="L28" s="18">
        <v>4229.9999999999991</v>
      </c>
      <c r="M28" s="18">
        <v>0</v>
      </c>
      <c r="N28" s="18">
        <v>233.83333333333383</v>
      </c>
      <c r="O28" s="18">
        <v>1138.6666666666672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655.18518518518454</v>
      </c>
      <c r="AA28" s="18">
        <v>0</v>
      </c>
      <c r="AB28" s="18">
        <v>7976.0377358490632</v>
      </c>
      <c r="AC28" s="18">
        <v>0</v>
      </c>
      <c r="AD28" s="18">
        <v>1266.3000000000004</v>
      </c>
      <c r="AE28" s="18">
        <v>0</v>
      </c>
      <c r="AF28" s="18">
        <v>128000</v>
      </c>
      <c r="AG28" s="18">
        <v>56300</v>
      </c>
      <c r="AH28" s="18">
        <v>0</v>
      </c>
      <c r="AI28" s="18">
        <v>0</v>
      </c>
      <c r="AJ28" s="18">
        <v>1085.952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-10226.073729192729</v>
      </c>
      <c r="AQ28" s="11">
        <f t="shared" si="4"/>
        <v>400573.90119184152</v>
      </c>
      <c r="AR28" s="18"/>
      <c r="AS28" s="10">
        <f>VLOOKUP($C28,'[1]New ISB'!$C$6:$BO$405,6,FALSE)</f>
        <v>219902.88024893703</v>
      </c>
      <c r="AT28" s="10">
        <f>VLOOKUP($C28,'[1]New ISB'!$C$6:$BO$405,7,FALSE)</f>
        <v>0</v>
      </c>
      <c r="AU28" s="10">
        <f>VLOOKUP($C28,'[1]New ISB'!$C$6:$BO$405,8,FALSE)</f>
        <v>0</v>
      </c>
      <c r="AV28" s="10">
        <f>VLOOKUP($C28,'[1]New ISB'!$C$6:$BO$405,9,FALSE)</f>
        <v>2939.9999999999995</v>
      </c>
      <c r="AW28" s="10">
        <f>VLOOKUP($C28,'[1]New ISB'!$C$6:$BO$405,10,FALSE)</f>
        <v>0</v>
      </c>
      <c r="AX28" s="10">
        <f>VLOOKUP($C28,'[1]New ISB'!$C$6:$BO$405,11,FALSE)</f>
        <v>4919.9999999999991</v>
      </c>
      <c r="AY28" s="10">
        <f>VLOOKUP($C28,'[1]New ISB'!$C$6:$BO$405,12,FALSE)</f>
        <v>0</v>
      </c>
      <c r="AZ28" s="10">
        <f>VLOOKUP($C28,'[1]New ISB'!$C$6:$BO$405,13,FALSE)</f>
        <v>238.91666666666717</v>
      </c>
      <c r="BA28" s="10">
        <f>VLOOKUP($C28,'[1]New ISB'!$C$6:$BO$405,14,FALSE)</f>
        <v>1159.0000000000005</v>
      </c>
      <c r="BB28" s="10">
        <f>VLOOKUP($C28,'[1]New ISB'!$C$6:$BO$405,15,FALSE)</f>
        <v>0</v>
      </c>
      <c r="BC28" s="10">
        <f>VLOOKUP($C28,'[1]New ISB'!$C$6:$BO$405,16,FALSE)</f>
        <v>0</v>
      </c>
      <c r="BD28" s="10">
        <f>VLOOKUP($C28,'[1]New ISB'!$C$6:$BO$405,17,FALSE)</f>
        <v>0</v>
      </c>
      <c r="BE28" s="10">
        <f>VLOOKUP($C28,'[1]New ISB'!$C$6:$BO$405,18,FALSE)</f>
        <v>0</v>
      </c>
      <c r="BF28" s="10">
        <f>VLOOKUP($C28,'[1]New ISB'!$C$6:$BO$405,19,FALSE)</f>
        <v>0</v>
      </c>
      <c r="BG28" s="10">
        <f>VLOOKUP($C28,'[1]New ISB'!$C$6:$BO$405,20,FALSE)</f>
        <v>0</v>
      </c>
      <c r="BH28" s="10">
        <f>VLOOKUP($C28,'[1]New ISB'!$C$6:$BO$405,21,FALSE)</f>
        <v>0</v>
      </c>
      <c r="BI28" s="10">
        <f>VLOOKUP($C28,'[1]New ISB'!$C$6:$BO$405,22,FALSE)</f>
        <v>0</v>
      </c>
      <c r="BJ28" s="10">
        <f>VLOOKUP($C28,'[1]New ISB'!$C$6:$BO$405,23,FALSE)</f>
        <v>0</v>
      </c>
      <c r="BK28" s="10">
        <f>VLOOKUP($C28,'[1]New ISB'!$C$6:$BO$405,24,FALSE)</f>
        <v>0</v>
      </c>
      <c r="BL28" s="10">
        <f>VLOOKUP($C28,'[1]New ISB'!$C$6:$BO$405,25,FALSE)</f>
        <v>666.48148148148073</v>
      </c>
      <c r="BM28" s="10">
        <f>VLOOKUP($C28,'[1]New ISB'!$C$6:$BO$405,26,FALSE)</f>
        <v>0</v>
      </c>
      <c r="BN28" s="10">
        <f>VLOOKUP($C28,'[1]New ISB'!$C$6:$BO$405,27,FALSE)</f>
        <v>8079.6226415094407</v>
      </c>
      <c r="BO28" s="10">
        <f>VLOOKUP($C28,'[1]New ISB'!$C$6:$BO$405,28,FALSE)</f>
        <v>0</v>
      </c>
      <c r="BP28" s="10">
        <f>VLOOKUP($C28,'[1]New ISB'!$C$6:$BO$405,29,FALSE)</f>
        <v>1286.4000000000005</v>
      </c>
      <c r="BQ28" s="10">
        <f>VLOOKUP($C28,'[1]New ISB'!$C$6:$BO$405,30,FALSE)</f>
        <v>0</v>
      </c>
      <c r="BR28" s="10">
        <f>VLOOKUP($C28,'[1]New ISB'!$C$6:$BO$405,31,FALSE)</f>
        <v>134400</v>
      </c>
      <c r="BS28" s="10">
        <f>VLOOKUP($C28,'[1]New ISB'!$C$6:$BO$405,32,FALSE)</f>
        <v>57100</v>
      </c>
      <c r="BT28" s="10">
        <f>VLOOKUP($C28,'[1]New ISB'!$C$6:$BO$405,33,FALSE)</f>
        <v>0</v>
      </c>
      <c r="BU28" s="10">
        <f>VLOOKUP($C28,'[1]New ISB'!$C$6:$BO$405,34,FALSE)</f>
        <v>0</v>
      </c>
      <c r="BV28" s="10">
        <f>VLOOKUP($C28,'[1]New ISB'!$C$6:$BO$405,35,FALSE)</f>
        <v>1085.952</v>
      </c>
      <c r="BW28" s="10">
        <f>VLOOKUP($C28,'[1]New ISB'!$C$6:$BO$405,36,FALSE)</f>
        <v>0</v>
      </c>
      <c r="BX28" s="10">
        <f>VLOOKUP($C28,'[1]New ISB'!$C$6:$BO$405,39,FALSE)+VLOOKUP($C28,'[1]New ISB'!$C$6:$BO$405,40,FALSE)</f>
        <v>0</v>
      </c>
      <c r="BY28" s="10">
        <f>VLOOKUP($C28,'[1]New ISB'!$C$6:$BO$405,37,FALSE)+VLOOKUP($C28,'[1]New ISB'!$C$6:$BO$405,41,FALSE)</f>
        <v>0</v>
      </c>
      <c r="BZ28" s="10">
        <f>VLOOKUP($C28,'[1]New ISB'!$C$6:$BO$405,38,FALSE)</f>
        <v>0</v>
      </c>
      <c r="CA28" s="10">
        <f t="shared" si="0"/>
        <v>431779.25303859456</v>
      </c>
      <c r="CB28" s="10">
        <f>VLOOKUP($C28,'[1]New ISB'!$C$6:$BO$405,52,FALSE)+VLOOKUP($C28,'[1]New ISB'!$C$6:$BO$405,53,FALSE)</f>
        <v>0</v>
      </c>
      <c r="CC28" s="10">
        <f>VLOOKUP($C28,'[1]New ISB'!$C$6:$BO$405,64,FALSE)</f>
        <v>0</v>
      </c>
      <c r="CD28" s="11">
        <f t="shared" si="1"/>
        <v>431779.25303859456</v>
      </c>
      <c r="CE28" s="10"/>
      <c r="CF28" s="10">
        <f t="shared" si="5"/>
        <v>12868.880248937028</v>
      </c>
      <c r="CG28" s="10">
        <f t="shared" si="6"/>
        <v>0</v>
      </c>
      <c r="CH28" s="10">
        <f t="shared" si="7"/>
        <v>0</v>
      </c>
      <c r="CI28" s="10">
        <f t="shared" si="8"/>
        <v>60</v>
      </c>
      <c r="CJ28" s="10">
        <f t="shared" si="9"/>
        <v>0</v>
      </c>
      <c r="CK28" s="10">
        <f t="shared" si="10"/>
        <v>690</v>
      </c>
      <c r="CL28" s="10">
        <f t="shared" si="11"/>
        <v>0</v>
      </c>
      <c r="CM28" s="10">
        <f t="shared" si="12"/>
        <v>5.0833333333333428</v>
      </c>
      <c r="CN28" s="10">
        <f t="shared" si="13"/>
        <v>20.333333333333258</v>
      </c>
      <c r="CO28" s="10">
        <f t="shared" si="14"/>
        <v>0</v>
      </c>
      <c r="CP28" s="10">
        <f t="shared" si="15"/>
        <v>0</v>
      </c>
      <c r="CQ28" s="10">
        <f t="shared" si="16"/>
        <v>0</v>
      </c>
      <c r="CR28" s="10">
        <f t="shared" si="17"/>
        <v>0</v>
      </c>
      <c r="CS28" s="10">
        <f t="shared" si="18"/>
        <v>0</v>
      </c>
      <c r="CT28" s="10">
        <f t="shared" si="19"/>
        <v>0</v>
      </c>
      <c r="CU28" s="10">
        <f t="shared" si="20"/>
        <v>0</v>
      </c>
      <c r="CV28" s="10">
        <f t="shared" si="21"/>
        <v>0</v>
      </c>
      <c r="CW28" s="10">
        <f t="shared" si="22"/>
        <v>0</v>
      </c>
      <c r="CX28" s="10">
        <f t="shared" si="23"/>
        <v>0</v>
      </c>
      <c r="CY28" s="10">
        <f t="shared" si="24"/>
        <v>11.296296296296191</v>
      </c>
      <c r="CZ28" s="10">
        <f t="shared" si="25"/>
        <v>0</v>
      </c>
      <c r="DA28" s="10">
        <f t="shared" si="26"/>
        <v>103.58490566037744</v>
      </c>
      <c r="DB28" s="10">
        <f t="shared" si="27"/>
        <v>0</v>
      </c>
      <c r="DC28" s="10">
        <f t="shared" si="28"/>
        <v>20.100000000000136</v>
      </c>
      <c r="DD28" s="10">
        <f t="shared" si="29"/>
        <v>0</v>
      </c>
      <c r="DE28" s="10">
        <f t="shared" si="30"/>
        <v>6400</v>
      </c>
      <c r="DF28" s="10">
        <f t="shared" si="31"/>
        <v>800</v>
      </c>
      <c r="DG28" s="10">
        <f t="shared" si="32"/>
        <v>0</v>
      </c>
      <c r="DH28" s="10">
        <f t="shared" si="33"/>
        <v>0</v>
      </c>
      <c r="DI28" s="10">
        <f t="shared" si="34"/>
        <v>0</v>
      </c>
      <c r="DJ28" s="10">
        <f t="shared" si="35"/>
        <v>0</v>
      </c>
      <c r="DK28" s="10">
        <f t="shared" si="36"/>
        <v>0</v>
      </c>
      <c r="DL28" s="10">
        <f t="shared" si="37"/>
        <v>0</v>
      </c>
      <c r="DM28" s="10">
        <f t="shared" si="38"/>
        <v>0</v>
      </c>
      <c r="DN28" s="10">
        <f t="shared" si="39"/>
        <v>0</v>
      </c>
      <c r="DO28" s="10">
        <f t="shared" si="40"/>
        <v>10226.073729192729</v>
      </c>
      <c r="DP28" s="11">
        <f t="shared" si="3"/>
        <v>31205.351846753096</v>
      </c>
      <c r="DS28" s="14"/>
      <c r="DU28" s="16"/>
    </row>
    <row r="29" spans="1:125" x14ac:dyDescent="0.35">
      <c r="A29" s="2" t="s">
        <v>80</v>
      </c>
      <c r="B29" s="2" t="s">
        <v>81</v>
      </c>
      <c r="C29" s="2">
        <v>9262409</v>
      </c>
      <c r="D29" s="2" t="s">
        <v>1250</v>
      </c>
      <c r="E29" s="18">
        <v>182</v>
      </c>
      <c r="G29" s="18">
        <v>617708</v>
      </c>
      <c r="H29" s="18">
        <v>0</v>
      </c>
      <c r="I29" s="18">
        <v>0</v>
      </c>
      <c r="J29" s="18">
        <v>13919.999999999969</v>
      </c>
      <c r="K29" s="18">
        <v>0</v>
      </c>
      <c r="L29" s="18">
        <v>20444.999999999956</v>
      </c>
      <c r="M29" s="18">
        <v>0</v>
      </c>
      <c r="N29" s="18">
        <v>1380.0000000000014</v>
      </c>
      <c r="O29" s="18">
        <v>0</v>
      </c>
      <c r="P29" s="18">
        <v>1320.0000000000014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3383.333333333328</v>
      </c>
      <c r="AA29" s="18">
        <v>0</v>
      </c>
      <c r="AB29" s="18">
        <v>55349.411764705917</v>
      </c>
      <c r="AC29" s="18">
        <v>0</v>
      </c>
      <c r="AD29" s="18">
        <v>0</v>
      </c>
      <c r="AE29" s="18">
        <v>0</v>
      </c>
      <c r="AF29" s="18">
        <v>128000</v>
      </c>
      <c r="AG29" s="18">
        <v>0</v>
      </c>
      <c r="AH29" s="18">
        <v>0</v>
      </c>
      <c r="AI29" s="18">
        <v>0</v>
      </c>
      <c r="AJ29" s="18">
        <v>15558.25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-23637.649145776973</v>
      </c>
      <c r="AQ29" s="11">
        <f t="shared" si="4"/>
        <v>833426.34595226229</v>
      </c>
      <c r="AR29" s="18"/>
      <c r="AS29" s="10">
        <f>VLOOKUP($C29,'[1]New ISB'!$C$6:$BO$405,6,FALSE)</f>
        <v>656103.67549682851</v>
      </c>
      <c r="AT29" s="10">
        <f>VLOOKUP($C29,'[1]New ISB'!$C$6:$BO$405,7,FALSE)</f>
        <v>0</v>
      </c>
      <c r="AU29" s="10">
        <f>VLOOKUP($C29,'[1]New ISB'!$C$6:$BO$405,8,FALSE)</f>
        <v>0</v>
      </c>
      <c r="AV29" s="10">
        <f>VLOOKUP($C29,'[1]New ISB'!$C$6:$BO$405,9,FALSE)</f>
        <v>14209.999999999969</v>
      </c>
      <c r="AW29" s="10">
        <f>VLOOKUP($C29,'[1]New ISB'!$C$6:$BO$405,10,FALSE)</f>
        <v>0</v>
      </c>
      <c r="AX29" s="10">
        <f>VLOOKUP($C29,'[1]New ISB'!$C$6:$BO$405,11,FALSE)</f>
        <v>23779.999999999949</v>
      </c>
      <c r="AY29" s="10">
        <f>VLOOKUP($C29,'[1]New ISB'!$C$6:$BO$405,12,FALSE)</f>
        <v>0</v>
      </c>
      <c r="AZ29" s="10">
        <f>VLOOKUP($C29,'[1]New ISB'!$C$6:$BO$405,13,FALSE)</f>
        <v>1410.0000000000014</v>
      </c>
      <c r="BA29" s="10">
        <f>VLOOKUP($C29,'[1]New ISB'!$C$6:$BO$405,14,FALSE)</f>
        <v>0</v>
      </c>
      <c r="BB29" s="10">
        <f>VLOOKUP($C29,'[1]New ISB'!$C$6:$BO$405,15,FALSE)</f>
        <v>1335.0000000000014</v>
      </c>
      <c r="BC29" s="10">
        <f>VLOOKUP($C29,'[1]New ISB'!$C$6:$BO$405,16,FALSE)</f>
        <v>0</v>
      </c>
      <c r="BD29" s="10">
        <f>VLOOKUP($C29,'[1]New ISB'!$C$6:$BO$405,17,FALSE)</f>
        <v>0</v>
      </c>
      <c r="BE29" s="10">
        <f>VLOOKUP($C29,'[1]New ISB'!$C$6:$BO$405,18,FALSE)</f>
        <v>0</v>
      </c>
      <c r="BF29" s="10">
        <f>VLOOKUP($C29,'[1]New ISB'!$C$6:$BO$405,19,FALSE)</f>
        <v>0</v>
      </c>
      <c r="BG29" s="10">
        <f>VLOOKUP($C29,'[1]New ISB'!$C$6:$BO$405,20,FALSE)</f>
        <v>0</v>
      </c>
      <c r="BH29" s="10">
        <f>VLOOKUP($C29,'[1]New ISB'!$C$6:$BO$405,21,FALSE)</f>
        <v>0</v>
      </c>
      <c r="BI29" s="10">
        <f>VLOOKUP($C29,'[1]New ISB'!$C$6:$BO$405,22,FALSE)</f>
        <v>0</v>
      </c>
      <c r="BJ29" s="10">
        <f>VLOOKUP($C29,'[1]New ISB'!$C$6:$BO$405,23,FALSE)</f>
        <v>0</v>
      </c>
      <c r="BK29" s="10">
        <f>VLOOKUP($C29,'[1]New ISB'!$C$6:$BO$405,24,FALSE)</f>
        <v>0</v>
      </c>
      <c r="BL29" s="10">
        <f>VLOOKUP($C29,'[1]New ISB'!$C$6:$BO$405,25,FALSE)</f>
        <v>3441.6666666666611</v>
      </c>
      <c r="BM29" s="10">
        <f>VLOOKUP($C29,'[1]New ISB'!$C$6:$BO$405,26,FALSE)</f>
        <v>0</v>
      </c>
      <c r="BN29" s="10">
        <f>VLOOKUP($C29,'[1]New ISB'!$C$6:$BO$405,27,FALSE)</f>
        <v>56068.23529411768</v>
      </c>
      <c r="BO29" s="10">
        <f>VLOOKUP($C29,'[1]New ISB'!$C$6:$BO$405,28,FALSE)</f>
        <v>0</v>
      </c>
      <c r="BP29" s="10">
        <f>VLOOKUP($C29,'[1]New ISB'!$C$6:$BO$405,29,FALSE)</f>
        <v>0</v>
      </c>
      <c r="BQ29" s="10">
        <f>VLOOKUP($C29,'[1]New ISB'!$C$6:$BO$405,30,FALSE)</f>
        <v>0</v>
      </c>
      <c r="BR29" s="10">
        <f>VLOOKUP($C29,'[1]New ISB'!$C$6:$BO$405,31,FALSE)</f>
        <v>134400</v>
      </c>
      <c r="BS29" s="10">
        <f>VLOOKUP($C29,'[1]New ISB'!$C$6:$BO$405,32,FALSE)</f>
        <v>0</v>
      </c>
      <c r="BT29" s="10">
        <f>VLOOKUP($C29,'[1]New ISB'!$C$6:$BO$405,33,FALSE)</f>
        <v>0</v>
      </c>
      <c r="BU29" s="10">
        <f>VLOOKUP($C29,'[1]New ISB'!$C$6:$BO$405,34,FALSE)</f>
        <v>0</v>
      </c>
      <c r="BV29" s="10">
        <f>VLOOKUP($C29,'[1]New ISB'!$C$6:$BO$405,35,FALSE)</f>
        <v>15558.25</v>
      </c>
      <c r="BW29" s="10">
        <f>VLOOKUP($C29,'[1]New ISB'!$C$6:$BO$405,36,FALSE)</f>
        <v>0</v>
      </c>
      <c r="BX29" s="10">
        <f>VLOOKUP($C29,'[1]New ISB'!$C$6:$BO$405,39,FALSE)+VLOOKUP($C29,'[1]New ISB'!$C$6:$BO$405,40,FALSE)</f>
        <v>0</v>
      </c>
      <c r="BY29" s="10">
        <f>VLOOKUP($C29,'[1]New ISB'!$C$6:$BO$405,37,FALSE)+VLOOKUP($C29,'[1]New ISB'!$C$6:$BO$405,41,FALSE)</f>
        <v>0</v>
      </c>
      <c r="BZ29" s="10">
        <f>VLOOKUP($C29,'[1]New ISB'!$C$6:$BO$405,38,FALSE)</f>
        <v>0</v>
      </c>
      <c r="CA29" s="10">
        <f t="shared" si="0"/>
        <v>906306.82745761285</v>
      </c>
      <c r="CB29" s="10">
        <f>VLOOKUP($C29,'[1]New ISB'!$C$6:$BO$405,52,FALSE)+VLOOKUP($C29,'[1]New ISB'!$C$6:$BO$405,53,FALSE)</f>
        <v>0</v>
      </c>
      <c r="CC29" s="10">
        <f>VLOOKUP($C29,'[1]New ISB'!$C$6:$BO$405,64,FALSE)</f>
        <v>0</v>
      </c>
      <c r="CD29" s="11">
        <f t="shared" si="1"/>
        <v>906306.82745761285</v>
      </c>
      <c r="CE29" s="10"/>
      <c r="CF29" s="10">
        <f t="shared" si="5"/>
        <v>38395.675496828509</v>
      </c>
      <c r="CG29" s="10">
        <f t="shared" si="6"/>
        <v>0</v>
      </c>
      <c r="CH29" s="10">
        <f t="shared" si="7"/>
        <v>0</v>
      </c>
      <c r="CI29" s="10">
        <f t="shared" si="8"/>
        <v>290</v>
      </c>
      <c r="CJ29" s="10">
        <f t="shared" si="9"/>
        <v>0</v>
      </c>
      <c r="CK29" s="10">
        <f t="shared" si="10"/>
        <v>3334.9999999999927</v>
      </c>
      <c r="CL29" s="10">
        <f t="shared" si="11"/>
        <v>0</v>
      </c>
      <c r="CM29" s="10">
        <f t="shared" si="12"/>
        <v>30</v>
      </c>
      <c r="CN29" s="10">
        <f t="shared" si="13"/>
        <v>0</v>
      </c>
      <c r="CO29" s="10">
        <f t="shared" si="14"/>
        <v>15</v>
      </c>
      <c r="CP29" s="10">
        <f t="shared" si="15"/>
        <v>0</v>
      </c>
      <c r="CQ29" s="10">
        <f t="shared" si="16"/>
        <v>0</v>
      </c>
      <c r="CR29" s="10">
        <f t="shared" si="17"/>
        <v>0</v>
      </c>
      <c r="CS29" s="10">
        <f t="shared" si="18"/>
        <v>0</v>
      </c>
      <c r="CT29" s="10">
        <f t="shared" si="19"/>
        <v>0</v>
      </c>
      <c r="CU29" s="10">
        <f t="shared" si="20"/>
        <v>0</v>
      </c>
      <c r="CV29" s="10">
        <f t="shared" si="21"/>
        <v>0</v>
      </c>
      <c r="CW29" s="10">
        <f t="shared" si="22"/>
        <v>0</v>
      </c>
      <c r="CX29" s="10">
        <f t="shared" si="23"/>
        <v>0</v>
      </c>
      <c r="CY29" s="10">
        <f t="shared" si="24"/>
        <v>58.33333333333303</v>
      </c>
      <c r="CZ29" s="10">
        <f t="shared" si="25"/>
        <v>0</v>
      </c>
      <c r="DA29" s="10">
        <f t="shared" si="26"/>
        <v>718.82352941176214</v>
      </c>
      <c r="DB29" s="10">
        <f t="shared" si="27"/>
        <v>0</v>
      </c>
      <c r="DC29" s="10">
        <f t="shared" si="28"/>
        <v>0</v>
      </c>
      <c r="DD29" s="10">
        <f t="shared" si="29"/>
        <v>0</v>
      </c>
      <c r="DE29" s="10">
        <f t="shared" si="30"/>
        <v>6400</v>
      </c>
      <c r="DF29" s="10">
        <f t="shared" si="31"/>
        <v>0</v>
      </c>
      <c r="DG29" s="10">
        <f t="shared" si="32"/>
        <v>0</v>
      </c>
      <c r="DH29" s="10">
        <f t="shared" si="33"/>
        <v>0</v>
      </c>
      <c r="DI29" s="10">
        <f t="shared" si="34"/>
        <v>0</v>
      </c>
      <c r="DJ29" s="10">
        <f t="shared" si="35"/>
        <v>0</v>
      </c>
      <c r="DK29" s="10">
        <f t="shared" si="36"/>
        <v>0</v>
      </c>
      <c r="DL29" s="10">
        <f t="shared" si="37"/>
        <v>0</v>
      </c>
      <c r="DM29" s="10">
        <f t="shared" si="38"/>
        <v>0</v>
      </c>
      <c r="DN29" s="10">
        <f t="shared" si="39"/>
        <v>0</v>
      </c>
      <c r="DO29" s="10">
        <f t="shared" si="40"/>
        <v>23637.649145776973</v>
      </c>
      <c r="DP29" s="11">
        <f t="shared" si="3"/>
        <v>72880.481505350574</v>
      </c>
      <c r="DS29" s="14"/>
      <c r="DU29" s="16"/>
    </row>
    <row r="30" spans="1:125" x14ac:dyDescent="0.35">
      <c r="A30" s="2" t="s">
        <v>83</v>
      </c>
      <c r="B30" s="2" t="s">
        <v>84</v>
      </c>
      <c r="C30" s="2">
        <v>9262052</v>
      </c>
      <c r="D30" s="2" t="s">
        <v>1251</v>
      </c>
      <c r="E30" s="18">
        <v>272</v>
      </c>
      <c r="G30" s="18">
        <v>923168</v>
      </c>
      <c r="H30" s="18">
        <v>0</v>
      </c>
      <c r="I30" s="18">
        <v>0</v>
      </c>
      <c r="J30" s="18">
        <v>31199.999999999985</v>
      </c>
      <c r="K30" s="18">
        <v>0</v>
      </c>
      <c r="L30" s="18">
        <v>46529.99999999992</v>
      </c>
      <c r="M30" s="18">
        <v>0</v>
      </c>
      <c r="N30" s="18">
        <v>933.73134328358458</v>
      </c>
      <c r="O30" s="18">
        <v>1136.7164179104509</v>
      </c>
      <c r="P30" s="18">
        <v>1786.2686567164226</v>
      </c>
      <c r="Q30" s="18">
        <v>5358.8059701492557</v>
      </c>
      <c r="R30" s="18">
        <v>6728.9552238806027</v>
      </c>
      <c r="S30" s="18">
        <v>2720.0000000000073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95917.933884297512</v>
      </c>
      <c r="AC30" s="18">
        <v>0</v>
      </c>
      <c r="AD30" s="18">
        <v>0</v>
      </c>
      <c r="AE30" s="18">
        <v>0</v>
      </c>
      <c r="AF30" s="18">
        <v>128000</v>
      </c>
      <c r="AG30" s="18">
        <v>0</v>
      </c>
      <c r="AH30" s="18">
        <v>0</v>
      </c>
      <c r="AI30" s="18">
        <v>0</v>
      </c>
      <c r="AJ30" s="18">
        <v>7498.24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-18594.530544055197</v>
      </c>
      <c r="AQ30" s="11">
        <f t="shared" si="4"/>
        <v>1232384.1209521824</v>
      </c>
      <c r="AR30" s="18"/>
      <c r="AS30" s="10">
        <f>VLOOKUP($C30,'[1]New ISB'!$C$6:$BO$405,6,FALSE)</f>
        <v>980550.54799526022</v>
      </c>
      <c r="AT30" s="10">
        <f>VLOOKUP($C30,'[1]New ISB'!$C$6:$BO$405,7,FALSE)</f>
        <v>0</v>
      </c>
      <c r="AU30" s="10">
        <f>VLOOKUP($C30,'[1]New ISB'!$C$6:$BO$405,8,FALSE)</f>
        <v>0</v>
      </c>
      <c r="AV30" s="10">
        <f>VLOOKUP($C30,'[1]New ISB'!$C$6:$BO$405,9,FALSE)</f>
        <v>31849.999999999985</v>
      </c>
      <c r="AW30" s="10">
        <f>VLOOKUP($C30,'[1]New ISB'!$C$6:$BO$405,10,FALSE)</f>
        <v>0</v>
      </c>
      <c r="AX30" s="10">
        <f>VLOOKUP($C30,'[1]New ISB'!$C$6:$BO$405,11,FALSE)</f>
        <v>54119.999999999905</v>
      </c>
      <c r="AY30" s="10">
        <f>VLOOKUP($C30,'[1]New ISB'!$C$6:$BO$405,12,FALSE)</f>
        <v>0</v>
      </c>
      <c r="AZ30" s="10">
        <f>VLOOKUP($C30,'[1]New ISB'!$C$6:$BO$405,13,FALSE)</f>
        <v>954.02985074627122</v>
      </c>
      <c r="BA30" s="10">
        <f>VLOOKUP($C30,'[1]New ISB'!$C$6:$BO$405,14,FALSE)</f>
        <v>1157.0149253731374</v>
      </c>
      <c r="BB30" s="10">
        <f>VLOOKUP($C30,'[1]New ISB'!$C$6:$BO$405,15,FALSE)</f>
        <v>1806.5671641791093</v>
      </c>
      <c r="BC30" s="10">
        <f>VLOOKUP($C30,'[1]New ISB'!$C$6:$BO$405,16,FALSE)</f>
        <v>5414.6268656716438</v>
      </c>
      <c r="BD30" s="10">
        <f>VLOOKUP($C30,'[1]New ISB'!$C$6:$BO$405,17,FALSE)</f>
        <v>6794.9253731343342</v>
      </c>
      <c r="BE30" s="10">
        <f>VLOOKUP($C30,'[1]New ISB'!$C$6:$BO$405,18,FALSE)</f>
        <v>2760.5970149253803</v>
      </c>
      <c r="BF30" s="10">
        <f>VLOOKUP($C30,'[1]New ISB'!$C$6:$BO$405,19,FALSE)</f>
        <v>0</v>
      </c>
      <c r="BG30" s="10">
        <f>VLOOKUP($C30,'[1]New ISB'!$C$6:$BO$405,20,FALSE)</f>
        <v>0</v>
      </c>
      <c r="BH30" s="10">
        <f>VLOOKUP($C30,'[1]New ISB'!$C$6:$BO$405,21,FALSE)</f>
        <v>0</v>
      </c>
      <c r="BI30" s="10">
        <f>VLOOKUP($C30,'[1]New ISB'!$C$6:$BO$405,22,FALSE)</f>
        <v>0</v>
      </c>
      <c r="BJ30" s="10">
        <f>VLOOKUP($C30,'[1]New ISB'!$C$6:$BO$405,23,FALSE)</f>
        <v>0</v>
      </c>
      <c r="BK30" s="10">
        <f>VLOOKUP($C30,'[1]New ISB'!$C$6:$BO$405,24,FALSE)</f>
        <v>0</v>
      </c>
      <c r="BL30" s="10">
        <f>VLOOKUP($C30,'[1]New ISB'!$C$6:$BO$405,25,FALSE)</f>
        <v>0</v>
      </c>
      <c r="BM30" s="10">
        <f>VLOOKUP($C30,'[1]New ISB'!$C$6:$BO$405,26,FALSE)</f>
        <v>0</v>
      </c>
      <c r="BN30" s="10">
        <f>VLOOKUP($C30,'[1]New ISB'!$C$6:$BO$405,27,FALSE)</f>
        <v>97163.62133734033</v>
      </c>
      <c r="BO30" s="10">
        <f>VLOOKUP($C30,'[1]New ISB'!$C$6:$BO$405,28,FALSE)</f>
        <v>0</v>
      </c>
      <c r="BP30" s="10">
        <f>VLOOKUP($C30,'[1]New ISB'!$C$6:$BO$405,29,FALSE)</f>
        <v>0</v>
      </c>
      <c r="BQ30" s="10">
        <f>VLOOKUP($C30,'[1]New ISB'!$C$6:$BO$405,30,FALSE)</f>
        <v>0</v>
      </c>
      <c r="BR30" s="10">
        <f>VLOOKUP($C30,'[1]New ISB'!$C$6:$BO$405,31,FALSE)</f>
        <v>134400</v>
      </c>
      <c r="BS30" s="10">
        <f>VLOOKUP($C30,'[1]New ISB'!$C$6:$BO$405,32,FALSE)</f>
        <v>0</v>
      </c>
      <c r="BT30" s="10">
        <f>VLOOKUP($C30,'[1]New ISB'!$C$6:$BO$405,33,FALSE)</f>
        <v>0</v>
      </c>
      <c r="BU30" s="10">
        <f>VLOOKUP($C30,'[1]New ISB'!$C$6:$BO$405,34,FALSE)</f>
        <v>0</v>
      </c>
      <c r="BV30" s="10">
        <f>VLOOKUP($C30,'[1]New ISB'!$C$6:$BO$405,35,FALSE)</f>
        <v>7498.24</v>
      </c>
      <c r="BW30" s="10">
        <f>VLOOKUP($C30,'[1]New ISB'!$C$6:$BO$405,36,FALSE)</f>
        <v>0</v>
      </c>
      <c r="BX30" s="10">
        <f>VLOOKUP($C30,'[1]New ISB'!$C$6:$BO$405,39,FALSE)+VLOOKUP($C30,'[1]New ISB'!$C$6:$BO$405,40,FALSE)</f>
        <v>0</v>
      </c>
      <c r="BY30" s="10">
        <f>VLOOKUP($C30,'[1]New ISB'!$C$6:$BO$405,37,FALSE)+VLOOKUP($C30,'[1]New ISB'!$C$6:$BO$405,41,FALSE)</f>
        <v>0</v>
      </c>
      <c r="BZ30" s="10">
        <f>VLOOKUP($C30,'[1]New ISB'!$C$6:$BO$405,38,FALSE)</f>
        <v>0</v>
      </c>
      <c r="CA30" s="10">
        <f t="shared" si="0"/>
        <v>1324470.1705266309</v>
      </c>
      <c r="CB30" s="10">
        <f>VLOOKUP($C30,'[1]New ISB'!$C$6:$BO$405,52,FALSE)+VLOOKUP($C30,'[1]New ISB'!$C$6:$BO$405,53,FALSE)</f>
        <v>0</v>
      </c>
      <c r="CC30" s="10">
        <f>VLOOKUP($C30,'[1]New ISB'!$C$6:$BO$405,64,FALSE)</f>
        <v>0</v>
      </c>
      <c r="CD30" s="11">
        <f t="shared" si="1"/>
        <v>1324470.1705266309</v>
      </c>
      <c r="CE30" s="10"/>
      <c r="CF30" s="10">
        <f t="shared" si="5"/>
        <v>57382.547995260218</v>
      </c>
      <c r="CG30" s="10">
        <f t="shared" si="6"/>
        <v>0</v>
      </c>
      <c r="CH30" s="10">
        <f t="shared" si="7"/>
        <v>0</v>
      </c>
      <c r="CI30" s="10">
        <f t="shared" si="8"/>
        <v>650</v>
      </c>
      <c r="CJ30" s="10">
        <f t="shared" si="9"/>
        <v>0</v>
      </c>
      <c r="CK30" s="10">
        <f t="shared" si="10"/>
        <v>7589.9999999999854</v>
      </c>
      <c r="CL30" s="10">
        <f t="shared" si="11"/>
        <v>0</v>
      </c>
      <c r="CM30" s="10">
        <f t="shared" si="12"/>
        <v>20.298507462686644</v>
      </c>
      <c r="CN30" s="10">
        <f t="shared" si="13"/>
        <v>20.29850746268653</v>
      </c>
      <c r="CO30" s="10">
        <f t="shared" si="14"/>
        <v>20.298507462686757</v>
      </c>
      <c r="CP30" s="10">
        <f t="shared" si="15"/>
        <v>55.820895522388128</v>
      </c>
      <c r="CQ30" s="10">
        <f t="shared" si="16"/>
        <v>65.970149253731506</v>
      </c>
      <c r="CR30" s="10">
        <f t="shared" si="17"/>
        <v>40.59701492537306</v>
      </c>
      <c r="CS30" s="10">
        <f t="shared" si="18"/>
        <v>0</v>
      </c>
      <c r="CT30" s="10">
        <f t="shared" si="19"/>
        <v>0</v>
      </c>
      <c r="CU30" s="10">
        <f t="shared" si="20"/>
        <v>0</v>
      </c>
      <c r="CV30" s="10">
        <f t="shared" si="21"/>
        <v>0</v>
      </c>
      <c r="CW30" s="10">
        <f t="shared" si="22"/>
        <v>0</v>
      </c>
      <c r="CX30" s="10">
        <f t="shared" si="23"/>
        <v>0</v>
      </c>
      <c r="CY30" s="10">
        <f t="shared" si="24"/>
        <v>0</v>
      </c>
      <c r="CZ30" s="10">
        <f t="shared" si="25"/>
        <v>0</v>
      </c>
      <c r="DA30" s="10">
        <f t="shared" si="26"/>
        <v>1245.6874530428177</v>
      </c>
      <c r="DB30" s="10">
        <f t="shared" si="27"/>
        <v>0</v>
      </c>
      <c r="DC30" s="10">
        <f t="shared" si="28"/>
        <v>0</v>
      </c>
      <c r="DD30" s="10">
        <f t="shared" si="29"/>
        <v>0</v>
      </c>
      <c r="DE30" s="10">
        <f t="shared" si="30"/>
        <v>6400</v>
      </c>
      <c r="DF30" s="10">
        <f t="shared" si="31"/>
        <v>0</v>
      </c>
      <c r="DG30" s="10">
        <f t="shared" si="32"/>
        <v>0</v>
      </c>
      <c r="DH30" s="10">
        <f t="shared" si="33"/>
        <v>0</v>
      </c>
      <c r="DI30" s="10">
        <f t="shared" si="34"/>
        <v>0</v>
      </c>
      <c r="DJ30" s="10">
        <f t="shared" si="35"/>
        <v>0</v>
      </c>
      <c r="DK30" s="10">
        <f t="shared" si="36"/>
        <v>0</v>
      </c>
      <c r="DL30" s="10">
        <f t="shared" si="37"/>
        <v>0</v>
      </c>
      <c r="DM30" s="10">
        <f t="shared" si="38"/>
        <v>0</v>
      </c>
      <c r="DN30" s="10">
        <f t="shared" si="39"/>
        <v>0</v>
      </c>
      <c r="DO30" s="10">
        <f t="shared" si="40"/>
        <v>18594.530544055197</v>
      </c>
      <c r="DP30" s="11">
        <f t="shared" si="3"/>
        <v>92086.049574447767</v>
      </c>
      <c r="DS30" s="14"/>
      <c r="DU30" s="16"/>
    </row>
    <row r="31" spans="1:125" x14ac:dyDescent="0.35">
      <c r="A31" s="2" t="s">
        <v>86</v>
      </c>
      <c r="B31" s="2" t="s">
        <v>87</v>
      </c>
      <c r="C31" s="2">
        <v>9263306</v>
      </c>
      <c r="D31" s="2" t="s">
        <v>1252</v>
      </c>
      <c r="E31" s="18">
        <v>29</v>
      </c>
      <c r="G31" s="18">
        <v>98426</v>
      </c>
      <c r="H31" s="18">
        <v>0</v>
      </c>
      <c r="I31" s="18">
        <v>0</v>
      </c>
      <c r="J31" s="18">
        <v>1920.0000000000055</v>
      </c>
      <c r="K31" s="18">
        <v>0</v>
      </c>
      <c r="L31" s="18">
        <v>2820.0000000000082</v>
      </c>
      <c r="M31" s="18">
        <v>0</v>
      </c>
      <c r="N31" s="18">
        <v>0</v>
      </c>
      <c r="O31" s="18">
        <v>280.0000000000004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13158.749999999998</v>
      </c>
      <c r="AC31" s="18">
        <v>0</v>
      </c>
      <c r="AD31" s="18">
        <v>1190.700000000001</v>
      </c>
      <c r="AE31" s="18">
        <v>0</v>
      </c>
      <c r="AF31" s="18">
        <v>128000</v>
      </c>
      <c r="AG31" s="18">
        <v>56300</v>
      </c>
      <c r="AH31" s="18">
        <v>0</v>
      </c>
      <c r="AI31" s="18">
        <v>0</v>
      </c>
      <c r="AJ31" s="18">
        <v>795.32000000000016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-16280.964953280429</v>
      </c>
      <c r="AQ31" s="11">
        <f t="shared" si="4"/>
        <v>286609.80504671962</v>
      </c>
      <c r="AR31" s="18"/>
      <c r="AS31" s="10">
        <f>VLOOKUP($C31,'[1]New ISB'!$C$6:$BO$405,6,FALSE)</f>
        <v>104543.99224949465</v>
      </c>
      <c r="AT31" s="10">
        <f>VLOOKUP($C31,'[1]New ISB'!$C$6:$BO$405,7,FALSE)</f>
        <v>0</v>
      </c>
      <c r="AU31" s="10">
        <f>VLOOKUP($C31,'[1]New ISB'!$C$6:$BO$405,8,FALSE)</f>
        <v>0</v>
      </c>
      <c r="AV31" s="10">
        <f>VLOOKUP($C31,'[1]New ISB'!$C$6:$BO$405,9,FALSE)</f>
        <v>1960.0000000000057</v>
      </c>
      <c r="AW31" s="10">
        <f>VLOOKUP($C31,'[1]New ISB'!$C$6:$BO$405,10,FALSE)</f>
        <v>0</v>
      </c>
      <c r="AX31" s="10">
        <f>VLOOKUP($C31,'[1]New ISB'!$C$6:$BO$405,11,FALSE)</f>
        <v>3280.0000000000095</v>
      </c>
      <c r="AY31" s="10">
        <f>VLOOKUP($C31,'[1]New ISB'!$C$6:$BO$405,12,FALSE)</f>
        <v>0</v>
      </c>
      <c r="AZ31" s="10">
        <f>VLOOKUP($C31,'[1]New ISB'!$C$6:$BO$405,13,FALSE)</f>
        <v>0</v>
      </c>
      <c r="BA31" s="10">
        <f>VLOOKUP($C31,'[1]New ISB'!$C$6:$BO$405,14,FALSE)</f>
        <v>285.0000000000004</v>
      </c>
      <c r="BB31" s="10">
        <f>VLOOKUP($C31,'[1]New ISB'!$C$6:$BO$405,15,FALSE)</f>
        <v>0</v>
      </c>
      <c r="BC31" s="10">
        <f>VLOOKUP($C31,'[1]New ISB'!$C$6:$BO$405,16,FALSE)</f>
        <v>0</v>
      </c>
      <c r="BD31" s="10">
        <f>VLOOKUP($C31,'[1]New ISB'!$C$6:$BO$405,17,FALSE)</f>
        <v>0</v>
      </c>
      <c r="BE31" s="10">
        <f>VLOOKUP($C31,'[1]New ISB'!$C$6:$BO$405,18,FALSE)</f>
        <v>0</v>
      </c>
      <c r="BF31" s="10">
        <f>VLOOKUP($C31,'[1]New ISB'!$C$6:$BO$405,19,FALSE)</f>
        <v>0</v>
      </c>
      <c r="BG31" s="10">
        <f>VLOOKUP($C31,'[1]New ISB'!$C$6:$BO$405,20,FALSE)</f>
        <v>0</v>
      </c>
      <c r="BH31" s="10">
        <f>VLOOKUP($C31,'[1]New ISB'!$C$6:$BO$405,21,FALSE)</f>
        <v>0</v>
      </c>
      <c r="BI31" s="10">
        <f>VLOOKUP($C31,'[1]New ISB'!$C$6:$BO$405,22,FALSE)</f>
        <v>0</v>
      </c>
      <c r="BJ31" s="10">
        <f>VLOOKUP($C31,'[1]New ISB'!$C$6:$BO$405,23,FALSE)</f>
        <v>0</v>
      </c>
      <c r="BK31" s="10">
        <f>VLOOKUP($C31,'[1]New ISB'!$C$6:$BO$405,24,FALSE)</f>
        <v>0</v>
      </c>
      <c r="BL31" s="10">
        <f>VLOOKUP($C31,'[1]New ISB'!$C$6:$BO$405,25,FALSE)</f>
        <v>0</v>
      </c>
      <c r="BM31" s="10">
        <f>VLOOKUP($C31,'[1]New ISB'!$C$6:$BO$405,26,FALSE)</f>
        <v>0</v>
      </c>
      <c r="BN31" s="10">
        <f>VLOOKUP($C31,'[1]New ISB'!$C$6:$BO$405,27,FALSE)</f>
        <v>13329.642857142855</v>
      </c>
      <c r="BO31" s="10">
        <f>VLOOKUP($C31,'[1]New ISB'!$C$6:$BO$405,28,FALSE)</f>
        <v>0</v>
      </c>
      <c r="BP31" s="10">
        <f>VLOOKUP($C31,'[1]New ISB'!$C$6:$BO$405,29,FALSE)</f>
        <v>1209.600000000001</v>
      </c>
      <c r="BQ31" s="10">
        <f>VLOOKUP($C31,'[1]New ISB'!$C$6:$BO$405,30,FALSE)</f>
        <v>0</v>
      </c>
      <c r="BR31" s="10">
        <f>VLOOKUP($C31,'[1]New ISB'!$C$6:$BO$405,31,FALSE)</f>
        <v>134400</v>
      </c>
      <c r="BS31" s="10">
        <f>VLOOKUP($C31,'[1]New ISB'!$C$6:$BO$405,32,FALSE)</f>
        <v>57100</v>
      </c>
      <c r="BT31" s="10">
        <f>VLOOKUP($C31,'[1]New ISB'!$C$6:$BO$405,33,FALSE)</f>
        <v>0</v>
      </c>
      <c r="BU31" s="10">
        <f>VLOOKUP($C31,'[1]New ISB'!$C$6:$BO$405,34,FALSE)</f>
        <v>0</v>
      </c>
      <c r="BV31" s="10">
        <f>VLOOKUP($C31,'[1]New ISB'!$C$6:$BO$405,35,FALSE)</f>
        <v>795.32000000000016</v>
      </c>
      <c r="BW31" s="10">
        <f>VLOOKUP($C31,'[1]New ISB'!$C$6:$BO$405,36,FALSE)</f>
        <v>0</v>
      </c>
      <c r="BX31" s="10">
        <f>VLOOKUP($C31,'[1]New ISB'!$C$6:$BO$405,39,FALSE)+VLOOKUP($C31,'[1]New ISB'!$C$6:$BO$405,40,FALSE)</f>
        <v>0</v>
      </c>
      <c r="BY31" s="10">
        <f>VLOOKUP($C31,'[1]New ISB'!$C$6:$BO$405,37,FALSE)+VLOOKUP($C31,'[1]New ISB'!$C$6:$BO$405,41,FALSE)</f>
        <v>0</v>
      </c>
      <c r="BZ31" s="10">
        <f>VLOOKUP($C31,'[1]New ISB'!$C$6:$BO$405,38,FALSE)</f>
        <v>0</v>
      </c>
      <c r="CA31" s="10">
        <f t="shared" si="0"/>
        <v>316903.55510663753</v>
      </c>
      <c r="CB31" s="10">
        <f>VLOOKUP($C31,'[1]New ISB'!$C$6:$BO$405,52,FALSE)+VLOOKUP($C31,'[1]New ISB'!$C$6:$BO$405,53,FALSE)</f>
        <v>0</v>
      </c>
      <c r="CC31" s="10">
        <f>VLOOKUP($C31,'[1]New ISB'!$C$6:$BO$405,64,FALSE)</f>
        <v>0</v>
      </c>
      <c r="CD31" s="11">
        <f t="shared" si="1"/>
        <v>316903.55510663753</v>
      </c>
      <c r="CE31" s="10"/>
      <c r="CF31" s="10">
        <f t="shared" si="5"/>
        <v>6117.9922494946513</v>
      </c>
      <c r="CG31" s="10">
        <f t="shared" si="6"/>
        <v>0</v>
      </c>
      <c r="CH31" s="10">
        <f t="shared" si="7"/>
        <v>0</v>
      </c>
      <c r="CI31" s="10">
        <f t="shared" si="8"/>
        <v>40.000000000000227</v>
      </c>
      <c r="CJ31" s="10">
        <f t="shared" si="9"/>
        <v>0</v>
      </c>
      <c r="CK31" s="10">
        <f t="shared" si="10"/>
        <v>460.00000000000136</v>
      </c>
      <c r="CL31" s="10">
        <f t="shared" si="11"/>
        <v>0</v>
      </c>
      <c r="CM31" s="10">
        <f t="shared" si="12"/>
        <v>0</v>
      </c>
      <c r="CN31" s="10">
        <f t="shared" si="13"/>
        <v>5</v>
      </c>
      <c r="CO31" s="10">
        <f t="shared" si="14"/>
        <v>0</v>
      </c>
      <c r="CP31" s="10">
        <f t="shared" si="15"/>
        <v>0</v>
      </c>
      <c r="CQ31" s="10">
        <f t="shared" si="16"/>
        <v>0</v>
      </c>
      <c r="CR31" s="10">
        <f t="shared" si="17"/>
        <v>0</v>
      </c>
      <c r="CS31" s="10">
        <f t="shared" si="18"/>
        <v>0</v>
      </c>
      <c r="CT31" s="10">
        <f t="shared" si="19"/>
        <v>0</v>
      </c>
      <c r="CU31" s="10">
        <f t="shared" si="20"/>
        <v>0</v>
      </c>
      <c r="CV31" s="10">
        <f t="shared" si="21"/>
        <v>0</v>
      </c>
      <c r="CW31" s="10">
        <f t="shared" si="22"/>
        <v>0</v>
      </c>
      <c r="CX31" s="10">
        <f t="shared" si="23"/>
        <v>0</v>
      </c>
      <c r="CY31" s="10">
        <f t="shared" si="24"/>
        <v>0</v>
      </c>
      <c r="CZ31" s="10">
        <f t="shared" si="25"/>
        <v>0</v>
      </c>
      <c r="DA31" s="10">
        <f t="shared" si="26"/>
        <v>170.89285714285688</v>
      </c>
      <c r="DB31" s="10">
        <f t="shared" si="27"/>
        <v>0</v>
      </c>
      <c r="DC31" s="10">
        <f t="shared" si="28"/>
        <v>18.900000000000091</v>
      </c>
      <c r="DD31" s="10">
        <f t="shared" si="29"/>
        <v>0</v>
      </c>
      <c r="DE31" s="10">
        <f t="shared" si="30"/>
        <v>6400</v>
      </c>
      <c r="DF31" s="10">
        <f t="shared" si="31"/>
        <v>800</v>
      </c>
      <c r="DG31" s="10">
        <f t="shared" si="32"/>
        <v>0</v>
      </c>
      <c r="DH31" s="10">
        <f t="shared" si="33"/>
        <v>0</v>
      </c>
      <c r="DI31" s="10">
        <f t="shared" si="34"/>
        <v>0</v>
      </c>
      <c r="DJ31" s="10">
        <f t="shared" si="35"/>
        <v>0</v>
      </c>
      <c r="DK31" s="10">
        <f t="shared" si="36"/>
        <v>0</v>
      </c>
      <c r="DL31" s="10">
        <f t="shared" si="37"/>
        <v>0</v>
      </c>
      <c r="DM31" s="10">
        <f t="shared" si="38"/>
        <v>0</v>
      </c>
      <c r="DN31" s="10">
        <f t="shared" si="39"/>
        <v>0</v>
      </c>
      <c r="DO31" s="10">
        <f t="shared" si="40"/>
        <v>16280.964953280429</v>
      </c>
      <c r="DP31" s="11">
        <f t="shared" si="3"/>
        <v>30293.75005991794</v>
      </c>
      <c r="DS31" s="14"/>
      <c r="DU31" s="16"/>
    </row>
    <row r="32" spans="1:125" x14ac:dyDescent="0.35">
      <c r="A32" s="2" t="s">
        <v>89</v>
      </c>
      <c r="B32" s="2" t="s">
        <v>90</v>
      </c>
      <c r="C32" s="2">
        <v>9262017</v>
      </c>
      <c r="D32" s="2" t="s">
        <v>91</v>
      </c>
      <c r="E32" s="18">
        <v>216</v>
      </c>
      <c r="G32" s="18">
        <v>733104</v>
      </c>
      <c r="H32" s="18">
        <v>0</v>
      </c>
      <c r="I32" s="18">
        <v>0</v>
      </c>
      <c r="J32" s="18">
        <v>7199.9999999999955</v>
      </c>
      <c r="K32" s="18">
        <v>0</v>
      </c>
      <c r="L32" s="18">
        <v>10574.999999999995</v>
      </c>
      <c r="M32" s="18">
        <v>0</v>
      </c>
      <c r="N32" s="18">
        <v>0</v>
      </c>
      <c r="O32" s="18">
        <v>560.00000000000011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673.54838709677472</v>
      </c>
      <c r="AA32" s="18">
        <v>0</v>
      </c>
      <c r="AB32" s="18">
        <v>48359.347826087025</v>
      </c>
      <c r="AC32" s="18">
        <v>0</v>
      </c>
      <c r="AD32" s="18">
        <v>0</v>
      </c>
      <c r="AE32" s="18">
        <v>0</v>
      </c>
      <c r="AF32" s="18">
        <v>128000</v>
      </c>
      <c r="AG32" s="18">
        <v>0</v>
      </c>
      <c r="AH32" s="18">
        <v>0</v>
      </c>
      <c r="AI32" s="18">
        <v>0</v>
      </c>
      <c r="AJ32" s="18">
        <v>22209</v>
      </c>
      <c r="AK32" s="18">
        <v>0</v>
      </c>
      <c r="AL32" s="18">
        <v>0</v>
      </c>
      <c r="AM32" s="18">
        <v>0</v>
      </c>
      <c r="AN32" s="18">
        <v>0</v>
      </c>
      <c r="AO32" s="18">
        <v>23008.103786816238</v>
      </c>
      <c r="AP32" s="18">
        <v>502.66046082951675</v>
      </c>
      <c r="AQ32" s="11">
        <f t="shared" si="4"/>
        <v>974191.6604608295</v>
      </c>
      <c r="AR32" s="18"/>
      <c r="AS32" s="10">
        <f>VLOOKUP($C32,'[1]New ISB'!$C$6:$BO$405,6,FALSE)</f>
        <v>778672.49399623601</v>
      </c>
      <c r="AT32" s="10">
        <f>VLOOKUP($C32,'[1]New ISB'!$C$6:$BO$405,7,FALSE)</f>
        <v>0</v>
      </c>
      <c r="AU32" s="10">
        <f>VLOOKUP($C32,'[1]New ISB'!$C$6:$BO$405,8,FALSE)</f>
        <v>0</v>
      </c>
      <c r="AV32" s="10">
        <f>VLOOKUP($C32,'[1]New ISB'!$C$6:$BO$405,9,FALSE)</f>
        <v>7349.9999999999955</v>
      </c>
      <c r="AW32" s="10">
        <f>VLOOKUP($C32,'[1]New ISB'!$C$6:$BO$405,10,FALSE)</f>
        <v>0</v>
      </c>
      <c r="AX32" s="10">
        <f>VLOOKUP($C32,'[1]New ISB'!$C$6:$BO$405,11,FALSE)</f>
        <v>12299.999999999993</v>
      </c>
      <c r="AY32" s="10">
        <f>VLOOKUP($C32,'[1]New ISB'!$C$6:$BO$405,12,FALSE)</f>
        <v>0</v>
      </c>
      <c r="AZ32" s="10">
        <f>VLOOKUP($C32,'[1]New ISB'!$C$6:$BO$405,13,FALSE)</f>
        <v>0</v>
      </c>
      <c r="BA32" s="10">
        <f>VLOOKUP($C32,'[1]New ISB'!$C$6:$BO$405,14,FALSE)</f>
        <v>570.00000000000011</v>
      </c>
      <c r="BB32" s="10">
        <f>VLOOKUP($C32,'[1]New ISB'!$C$6:$BO$405,15,FALSE)</f>
        <v>0</v>
      </c>
      <c r="BC32" s="10">
        <f>VLOOKUP($C32,'[1]New ISB'!$C$6:$BO$405,16,FALSE)</f>
        <v>0</v>
      </c>
      <c r="BD32" s="10">
        <f>VLOOKUP($C32,'[1]New ISB'!$C$6:$BO$405,17,FALSE)</f>
        <v>0</v>
      </c>
      <c r="BE32" s="10">
        <f>VLOOKUP($C32,'[1]New ISB'!$C$6:$BO$405,18,FALSE)</f>
        <v>0</v>
      </c>
      <c r="BF32" s="10">
        <f>VLOOKUP($C32,'[1]New ISB'!$C$6:$BO$405,19,FALSE)</f>
        <v>0</v>
      </c>
      <c r="BG32" s="10">
        <f>VLOOKUP($C32,'[1]New ISB'!$C$6:$BO$405,20,FALSE)</f>
        <v>0</v>
      </c>
      <c r="BH32" s="10">
        <f>VLOOKUP($C32,'[1]New ISB'!$C$6:$BO$405,21,FALSE)</f>
        <v>0</v>
      </c>
      <c r="BI32" s="10">
        <f>VLOOKUP($C32,'[1]New ISB'!$C$6:$BO$405,22,FALSE)</f>
        <v>0</v>
      </c>
      <c r="BJ32" s="10">
        <f>VLOOKUP($C32,'[1]New ISB'!$C$6:$BO$405,23,FALSE)</f>
        <v>0</v>
      </c>
      <c r="BK32" s="10">
        <f>VLOOKUP($C32,'[1]New ISB'!$C$6:$BO$405,24,FALSE)</f>
        <v>0</v>
      </c>
      <c r="BL32" s="10">
        <f>VLOOKUP($C32,'[1]New ISB'!$C$6:$BO$405,25,FALSE)</f>
        <v>685.16129032258118</v>
      </c>
      <c r="BM32" s="10">
        <f>VLOOKUP($C32,'[1]New ISB'!$C$6:$BO$405,26,FALSE)</f>
        <v>0</v>
      </c>
      <c r="BN32" s="10">
        <f>VLOOKUP($C32,'[1]New ISB'!$C$6:$BO$405,27,FALSE)</f>
        <v>48987.39130434789</v>
      </c>
      <c r="BO32" s="10">
        <f>VLOOKUP($C32,'[1]New ISB'!$C$6:$BO$405,28,FALSE)</f>
        <v>0</v>
      </c>
      <c r="BP32" s="10">
        <f>VLOOKUP($C32,'[1]New ISB'!$C$6:$BO$405,29,FALSE)</f>
        <v>0</v>
      </c>
      <c r="BQ32" s="10">
        <f>VLOOKUP($C32,'[1]New ISB'!$C$6:$BO$405,30,FALSE)</f>
        <v>0</v>
      </c>
      <c r="BR32" s="10">
        <f>VLOOKUP($C32,'[1]New ISB'!$C$6:$BO$405,31,FALSE)</f>
        <v>134400</v>
      </c>
      <c r="BS32" s="10">
        <f>VLOOKUP($C32,'[1]New ISB'!$C$6:$BO$405,32,FALSE)</f>
        <v>0</v>
      </c>
      <c r="BT32" s="10">
        <f>VLOOKUP($C32,'[1]New ISB'!$C$6:$BO$405,33,FALSE)</f>
        <v>0</v>
      </c>
      <c r="BU32" s="10">
        <f>VLOOKUP($C32,'[1]New ISB'!$C$6:$BO$405,34,FALSE)</f>
        <v>0</v>
      </c>
      <c r="BV32" s="10">
        <f>VLOOKUP($C32,'[1]New ISB'!$C$6:$BO$405,35,FALSE)</f>
        <v>22209</v>
      </c>
      <c r="BW32" s="10">
        <f>VLOOKUP($C32,'[1]New ISB'!$C$6:$BO$405,36,FALSE)</f>
        <v>0</v>
      </c>
      <c r="BX32" s="10">
        <f>VLOOKUP($C32,'[1]New ISB'!$C$6:$BO$405,39,FALSE)+VLOOKUP($C32,'[1]New ISB'!$C$6:$BO$405,40,FALSE)</f>
        <v>0</v>
      </c>
      <c r="BY32" s="10">
        <f>VLOOKUP($C32,'[1]New ISB'!$C$6:$BO$405,37,FALSE)+VLOOKUP($C32,'[1]New ISB'!$C$6:$BO$405,41,FALSE)</f>
        <v>0</v>
      </c>
      <c r="BZ32" s="10">
        <f>VLOOKUP($C32,'[1]New ISB'!$C$6:$BO$405,38,FALSE)</f>
        <v>0</v>
      </c>
      <c r="CA32" s="10">
        <f t="shared" si="0"/>
        <v>1005174.0465909065</v>
      </c>
      <c r="CB32" s="10">
        <f>VLOOKUP($C32,'[1]New ISB'!$C$6:$BO$405,52,FALSE)+VLOOKUP($C32,'[1]New ISB'!$C$6:$BO$405,53,FALSE)</f>
        <v>12794.953409093549</v>
      </c>
      <c r="CC32" s="10">
        <f>VLOOKUP($C32,'[1]New ISB'!$C$6:$BO$405,64,FALSE)</f>
        <v>0</v>
      </c>
      <c r="CD32" s="11">
        <f t="shared" si="1"/>
        <v>1017969</v>
      </c>
      <c r="CE32" s="10"/>
      <c r="CF32" s="10">
        <f t="shared" si="5"/>
        <v>45568.493996236008</v>
      </c>
      <c r="CG32" s="10">
        <f t="shared" si="6"/>
        <v>0</v>
      </c>
      <c r="CH32" s="10">
        <f t="shared" si="7"/>
        <v>0</v>
      </c>
      <c r="CI32" s="10">
        <f t="shared" si="8"/>
        <v>150</v>
      </c>
      <c r="CJ32" s="10">
        <f t="shared" si="9"/>
        <v>0</v>
      </c>
      <c r="CK32" s="10">
        <f t="shared" si="10"/>
        <v>1724.9999999999982</v>
      </c>
      <c r="CL32" s="10">
        <f t="shared" si="11"/>
        <v>0</v>
      </c>
      <c r="CM32" s="10">
        <f t="shared" si="12"/>
        <v>0</v>
      </c>
      <c r="CN32" s="10">
        <f t="shared" si="13"/>
        <v>10</v>
      </c>
      <c r="CO32" s="10">
        <f t="shared" si="14"/>
        <v>0</v>
      </c>
      <c r="CP32" s="10">
        <f t="shared" si="15"/>
        <v>0</v>
      </c>
      <c r="CQ32" s="10">
        <f t="shared" si="16"/>
        <v>0</v>
      </c>
      <c r="CR32" s="10">
        <f t="shared" si="17"/>
        <v>0</v>
      </c>
      <c r="CS32" s="10">
        <f t="shared" si="18"/>
        <v>0</v>
      </c>
      <c r="CT32" s="10">
        <f t="shared" si="19"/>
        <v>0</v>
      </c>
      <c r="CU32" s="10">
        <f t="shared" si="20"/>
        <v>0</v>
      </c>
      <c r="CV32" s="10">
        <f t="shared" si="21"/>
        <v>0</v>
      </c>
      <c r="CW32" s="10">
        <f t="shared" si="22"/>
        <v>0</v>
      </c>
      <c r="CX32" s="10">
        <f t="shared" si="23"/>
        <v>0</v>
      </c>
      <c r="CY32" s="10">
        <f t="shared" si="24"/>
        <v>11.612903225806463</v>
      </c>
      <c r="CZ32" s="10">
        <f t="shared" si="25"/>
        <v>0</v>
      </c>
      <c r="DA32" s="10">
        <f t="shared" si="26"/>
        <v>628.0434782608645</v>
      </c>
      <c r="DB32" s="10">
        <f t="shared" si="27"/>
        <v>0</v>
      </c>
      <c r="DC32" s="10">
        <f t="shared" si="28"/>
        <v>0</v>
      </c>
      <c r="DD32" s="10">
        <f t="shared" si="29"/>
        <v>0</v>
      </c>
      <c r="DE32" s="10">
        <f t="shared" si="30"/>
        <v>6400</v>
      </c>
      <c r="DF32" s="10">
        <f t="shared" si="31"/>
        <v>0</v>
      </c>
      <c r="DG32" s="10">
        <f t="shared" si="32"/>
        <v>0</v>
      </c>
      <c r="DH32" s="10">
        <f t="shared" si="33"/>
        <v>0</v>
      </c>
      <c r="DI32" s="10">
        <f t="shared" si="34"/>
        <v>0</v>
      </c>
      <c r="DJ32" s="10">
        <f t="shared" si="35"/>
        <v>0</v>
      </c>
      <c r="DK32" s="10">
        <f t="shared" si="36"/>
        <v>0</v>
      </c>
      <c r="DL32" s="10">
        <f t="shared" si="37"/>
        <v>0</v>
      </c>
      <c r="DM32" s="10">
        <f t="shared" si="38"/>
        <v>0</v>
      </c>
      <c r="DN32" s="10">
        <f t="shared" si="39"/>
        <v>-10213.15037772269</v>
      </c>
      <c r="DO32" s="10">
        <f t="shared" si="40"/>
        <v>-502.66046082951675</v>
      </c>
      <c r="DP32" s="11">
        <f t="shared" si="3"/>
        <v>43777.339539170469</v>
      </c>
      <c r="DS32" s="14"/>
      <c r="DU32" s="16"/>
    </row>
    <row r="33" spans="1:125" x14ac:dyDescent="0.35">
      <c r="A33" s="2" t="s">
        <v>92</v>
      </c>
      <c r="B33" s="2" t="s">
        <v>93</v>
      </c>
      <c r="C33" s="2">
        <v>9262357</v>
      </c>
      <c r="D33" s="2" t="s">
        <v>94</v>
      </c>
      <c r="E33" s="18">
        <v>209</v>
      </c>
      <c r="G33" s="18">
        <v>709346</v>
      </c>
      <c r="H33" s="18">
        <v>0</v>
      </c>
      <c r="I33" s="18">
        <v>0</v>
      </c>
      <c r="J33" s="18">
        <v>12479.999999999991</v>
      </c>
      <c r="K33" s="18">
        <v>0</v>
      </c>
      <c r="L33" s="18">
        <v>19034.999999999938</v>
      </c>
      <c r="M33" s="18">
        <v>0</v>
      </c>
      <c r="N33" s="18">
        <v>2299.9999999999995</v>
      </c>
      <c r="O33" s="18">
        <v>279.99999999999994</v>
      </c>
      <c r="P33" s="18">
        <v>4399.9999999999991</v>
      </c>
      <c r="Q33" s="18">
        <v>1919.9999999999957</v>
      </c>
      <c r="R33" s="18">
        <v>1019.9999999999998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1998.1318681318703</v>
      </c>
      <c r="AA33" s="18">
        <v>0</v>
      </c>
      <c r="AB33" s="18">
        <v>65713.083333333387</v>
      </c>
      <c r="AC33" s="18">
        <v>0</v>
      </c>
      <c r="AD33" s="18">
        <v>0</v>
      </c>
      <c r="AE33" s="18">
        <v>0</v>
      </c>
      <c r="AF33" s="18">
        <v>128000</v>
      </c>
      <c r="AG33" s="18">
        <v>0</v>
      </c>
      <c r="AH33" s="18">
        <v>0</v>
      </c>
      <c r="AI33" s="18">
        <v>0</v>
      </c>
      <c r="AJ33" s="18">
        <v>23107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-9033.9189745036274</v>
      </c>
      <c r="AQ33" s="11">
        <f t="shared" si="4"/>
        <v>960565.29622696154</v>
      </c>
      <c r="AR33" s="18"/>
      <c r="AS33" s="10">
        <f>VLOOKUP($C33,'[1]New ISB'!$C$6:$BO$405,6,FALSE)</f>
        <v>753437.73724635807</v>
      </c>
      <c r="AT33" s="10">
        <f>VLOOKUP($C33,'[1]New ISB'!$C$6:$BO$405,7,FALSE)</f>
        <v>0</v>
      </c>
      <c r="AU33" s="10">
        <f>VLOOKUP($C33,'[1]New ISB'!$C$6:$BO$405,8,FALSE)</f>
        <v>0</v>
      </c>
      <c r="AV33" s="10">
        <f>VLOOKUP($C33,'[1]New ISB'!$C$6:$BO$405,9,FALSE)</f>
        <v>12739.999999999991</v>
      </c>
      <c r="AW33" s="10">
        <f>VLOOKUP($C33,'[1]New ISB'!$C$6:$BO$405,10,FALSE)</f>
        <v>0</v>
      </c>
      <c r="AX33" s="10">
        <f>VLOOKUP($C33,'[1]New ISB'!$C$6:$BO$405,11,FALSE)</f>
        <v>22139.999999999931</v>
      </c>
      <c r="AY33" s="10">
        <f>VLOOKUP($C33,'[1]New ISB'!$C$6:$BO$405,12,FALSE)</f>
        <v>0</v>
      </c>
      <c r="AZ33" s="10">
        <f>VLOOKUP($C33,'[1]New ISB'!$C$6:$BO$405,13,FALSE)</f>
        <v>2349.9999999999995</v>
      </c>
      <c r="BA33" s="10">
        <f>VLOOKUP($C33,'[1]New ISB'!$C$6:$BO$405,14,FALSE)</f>
        <v>284.99999999999994</v>
      </c>
      <c r="BB33" s="10">
        <f>VLOOKUP($C33,'[1]New ISB'!$C$6:$BO$405,15,FALSE)</f>
        <v>4449.9999999999991</v>
      </c>
      <c r="BC33" s="10">
        <f>VLOOKUP($C33,'[1]New ISB'!$C$6:$BO$405,16,FALSE)</f>
        <v>1939.9999999999957</v>
      </c>
      <c r="BD33" s="10">
        <f>VLOOKUP($C33,'[1]New ISB'!$C$6:$BO$405,17,FALSE)</f>
        <v>1029.9999999999998</v>
      </c>
      <c r="BE33" s="10">
        <f>VLOOKUP($C33,'[1]New ISB'!$C$6:$BO$405,18,FALSE)</f>
        <v>0</v>
      </c>
      <c r="BF33" s="10">
        <f>VLOOKUP($C33,'[1]New ISB'!$C$6:$BO$405,19,FALSE)</f>
        <v>0</v>
      </c>
      <c r="BG33" s="10">
        <f>VLOOKUP($C33,'[1]New ISB'!$C$6:$BO$405,20,FALSE)</f>
        <v>0</v>
      </c>
      <c r="BH33" s="10">
        <f>VLOOKUP($C33,'[1]New ISB'!$C$6:$BO$405,21,FALSE)</f>
        <v>0</v>
      </c>
      <c r="BI33" s="10">
        <f>VLOOKUP($C33,'[1]New ISB'!$C$6:$BO$405,22,FALSE)</f>
        <v>0</v>
      </c>
      <c r="BJ33" s="10">
        <f>VLOOKUP($C33,'[1]New ISB'!$C$6:$BO$405,23,FALSE)</f>
        <v>0</v>
      </c>
      <c r="BK33" s="10">
        <f>VLOOKUP($C33,'[1]New ISB'!$C$6:$BO$405,24,FALSE)</f>
        <v>0</v>
      </c>
      <c r="BL33" s="10">
        <f>VLOOKUP($C33,'[1]New ISB'!$C$6:$BO$405,25,FALSE)</f>
        <v>2032.5824175824198</v>
      </c>
      <c r="BM33" s="10">
        <f>VLOOKUP($C33,'[1]New ISB'!$C$6:$BO$405,26,FALSE)</f>
        <v>0</v>
      </c>
      <c r="BN33" s="10">
        <f>VLOOKUP($C33,'[1]New ISB'!$C$6:$BO$405,27,FALSE)</f>
        <v>66566.500000000058</v>
      </c>
      <c r="BO33" s="10">
        <f>VLOOKUP($C33,'[1]New ISB'!$C$6:$BO$405,28,FALSE)</f>
        <v>0</v>
      </c>
      <c r="BP33" s="10">
        <f>VLOOKUP($C33,'[1]New ISB'!$C$6:$BO$405,29,FALSE)</f>
        <v>0</v>
      </c>
      <c r="BQ33" s="10">
        <f>VLOOKUP($C33,'[1]New ISB'!$C$6:$BO$405,30,FALSE)</f>
        <v>0</v>
      </c>
      <c r="BR33" s="10">
        <f>VLOOKUP($C33,'[1]New ISB'!$C$6:$BO$405,31,FALSE)</f>
        <v>134400</v>
      </c>
      <c r="BS33" s="10">
        <f>VLOOKUP($C33,'[1]New ISB'!$C$6:$BO$405,32,FALSE)</f>
        <v>0</v>
      </c>
      <c r="BT33" s="10">
        <f>VLOOKUP($C33,'[1]New ISB'!$C$6:$BO$405,33,FALSE)</f>
        <v>0</v>
      </c>
      <c r="BU33" s="10">
        <f>VLOOKUP($C33,'[1]New ISB'!$C$6:$BO$405,34,FALSE)</f>
        <v>0</v>
      </c>
      <c r="BV33" s="10">
        <f>VLOOKUP($C33,'[1]New ISB'!$C$6:$BO$405,35,FALSE)</f>
        <v>23107</v>
      </c>
      <c r="BW33" s="10">
        <f>VLOOKUP($C33,'[1]New ISB'!$C$6:$BO$405,36,FALSE)</f>
        <v>0</v>
      </c>
      <c r="BX33" s="10">
        <f>VLOOKUP($C33,'[1]New ISB'!$C$6:$BO$405,39,FALSE)+VLOOKUP($C33,'[1]New ISB'!$C$6:$BO$405,40,FALSE)</f>
        <v>0</v>
      </c>
      <c r="BY33" s="10">
        <f>VLOOKUP($C33,'[1]New ISB'!$C$6:$BO$405,37,FALSE)+VLOOKUP($C33,'[1]New ISB'!$C$6:$BO$405,41,FALSE)</f>
        <v>0</v>
      </c>
      <c r="BZ33" s="10">
        <f>VLOOKUP($C33,'[1]New ISB'!$C$6:$BO$405,38,FALSE)</f>
        <v>0</v>
      </c>
      <c r="CA33" s="10">
        <f t="shared" si="0"/>
        <v>1024478.8196639405</v>
      </c>
      <c r="CB33" s="10">
        <f>VLOOKUP($C33,'[1]New ISB'!$C$6:$BO$405,52,FALSE)+VLOOKUP($C33,'[1]New ISB'!$C$6:$BO$405,53,FALSE)</f>
        <v>0</v>
      </c>
      <c r="CC33" s="10">
        <f>VLOOKUP($C33,'[1]New ISB'!$C$6:$BO$405,64,FALSE)</f>
        <v>0</v>
      </c>
      <c r="CD33" s="11">
        <f t="shared" si="1"/>
        <v>1024478.8196639405</v>
      </c>
      <c r="CE33" s="10"/>
      <c r="CF33" s="10">
        <f t="shared" si="5"/>
        <v>44091.737246358069</v>
      </c>
      <c r="CG33" s="10">
        <f t="shared" si="6"/>
        <v>0</v>
      </c>
      <c r="CH33" s="10">
        <f t="shared" si="7"/>
        <v>0</v>
      </c>
      <c r="CI33" s="10">
        <f t="shared" si="8"/>
        <v>260</v>
      </c>
      <c r="CJ33" s="10">
        <f t="shared" si="9"/>
        <v>0</v>
      </c>
      <c r="CK33" s="10">
        <f t="shared" si="10"/>
        <v>3104.9999999999927</v>
      </c>
      <c r="CL33" s="10">
        <f t="shared" si="11"/>
        <v>0</v>
      </c>
      <c r="CM33" s="10">
        <f t="shared" si="12"/>
        <v>50</v>
      </c>
      <c r="CN33" s="10">
        <f t="shared" si="13"/>
        <v>5</v>
      </c>
      <c r="CO33" s="10">
        <f t="shared" si="14"/>
        <v>50</v>
      </c>
      <c r="CP33" s="10">
        <f t="shared" si="15"/>
        <v>20</v>
      </c>
      <c r="CQ33" s="10">
        <f t="shared" si="16"/>
        <v>10</v>
      </c>
      <c r="CR33" s="10">
        <f t="shared" si="17"/>
        <v>0</v>
      </c>
      <c r="CS33" s="10">
        <f t="shared" si="18"/>
        <v>0</v>
      </c>
      <c r="CT33" s="10">
        <f t="shared" si="19"/>
        <v>0</v>
      </c>
      <c r="CU33" s="10">
        <f t="shared" si="20"/>
        <v>0</v>
      </c>
      <c r="CV33" s="10">
        <f t="shared" si="21"/>
        <v>0</v>
      </c>
      <c r="CW33" s="10">
        <f t="shared" si="22"/>
        <v>0</v>
      </c>
      <c r="CX33" s="10">
        <f t="shared" si="23"/>
        <v>0</v>
      </c>
      <c r="CY33" s="10">
        <f t="shared" si="24"/>
        <v>34.450549450549488</v>
      </c>
      <c r="CZ33" s="10">
        <f t="shared" si="25"/>
        <v>0</v>
      </c>
      <c r="DA33" s="10">
        <f t="shared" si="26"/>
        <v>853.41666666667152</v>
      </c>
      <c r="DB33" s="10">
        <f t="shared" si="27"/>
        <v>0</v>
      </c>
      <c r="DC33" s="10">
        <f t="shared" si="28"/>
        <v>0</v>
      </c>
      <c r="DD33" s="10">
        <f t="shared" si="29"/>
        <v>0</v>
      </c>
      <c r="DE33" s="10">
        <f t="shared" si="30"/>
        <v>6400</v>
      </c>
      <c r="DF33" s="10">
        <f t="shared" si="31"/>
        <v>0</v>
      </c>
      <c r="DG33" s="10">
        <f t="shared" si="32"/>
        <v>0</v>
      </c>
      <c r="DH33" s="10">
        <f t="shared" si="33"/>
        <v>0</v>
      </c>
      <c r="DI33" s="10">
        <f t="shared" si="34"/>
        <v>0</v>
      </c>
      <c r="DJ33" s="10">
        <f t="shared" si="35"/>
        <v>0</v>
      </c>
      <c r="DK33" s="10">
        <f t="shared" si="36"/>
        <v>0</v>
      </c>
      <c r="DL33" s="10">
        <f t="shared" si="37"/>
        <v>0</v>
      </c>
      <c r="DM33" s="10">
        <f t="shared" si="38"/>
        <v>0</v>
      </c>
      <c r="DN33" s="10">
        <f t="shared" si="39"/>
        <v>0</v>
      </c>
      <c r="DO33" s="10">
        <f t="shared" si="40"/>
        <v>9033.9189745036274</v>
      </c>
      <c r="DP33" s="11">
        <f t="shared" si="3"/>
        <v>63913.52343697891</v>
      </c>
      <c r="DS33" s="14"/>
      <c r="DU33" s="16"/>
    </row>
    <row r="34" spans="1:125" x14ac:dyDescent="0.35">
      <c r="A34" s="2" t="s">
        <v>95</v>
      </c>
      <c r="B34" s="2" t="s">
        <v>96</v>
      </c>
      <c r="C34" s="2">
        <v>9263140</v>
      </c>
      <c r="D34" s="2" t="s">
        <v>1253</v>
      </c>
      <c r="E34" s="18">
        <v>211</v>
      </c>
      <c r="G34" s="18">
        <v>716134</v>
      </c>
      <c r="H34" s="18">
        <v>0</v>
      </c>
      <c r="I34" s="18">
        <v>0</v>
      </c>
      <c r="J34" s="18">
        <v>12960.000000000015</v>
      </c>
      <c r="K34" s="18">
        <v>0</v>
      </c>
      <c r="L34" s="18">
        <v>19035.000000000022</v>
      </c>
      <c r="M34" s="18">
        <v>0</v>
      </c>
      <c r="N34" s="18">
        <v>3697.5238095238096</v>
      </c>
      <c r="O34" s="18">
        <v>281.3333333333332</v>
      </c>
      <c r="P34" s="18">
        <v>884.19047619047581</v>
      </c>
      <c r="Q34" s="18">
        <v>482.28571428571405</v>
      </c>
      <c r="R34" s="18">
        <v>1024.8571428571424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55276.106145251397</v>
      </c>
      <c r="AC34" s="18">
        <v>0</v>
      </c>
      <c r="AD34" s="18">
        <v>0</v>
      </c>
      <c r="AE34" s="18">
        <v>0</v>
      </c>
      <c r="AF34" s="18">
        <v>128000</v>
      </c>
      <c r="AG34" s="18">
        <v>0</v>
      </c>
      <c r="AH34" s="18">
        <v>0</v>
      </c>
      <c r="AI34" s="18">
        <v>0</v>
      </c>
      <c r="AJ34" s="18">
        <v>18084.674999999999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1">
        <f t="shared" si="4"/>
        <v>955859.971621442</v>
      </c>
      <c r="AR34" s="18"/>
      <c r="AS34" s="10">
        <f>VLOOKUP($C34,'[1]New ISB'!$C$6:$BO$405,6,FALSE)</f>
        <v>760647.66774632316</v>
      </c>
      <c r="AT34" s="10">
        <f>VLOOKUP($C34,'[1]New ISB'!$C$6:$BO$405,7,FALSE)</f>
        <v>0</v>
      </c>
      <c r="AU34" s="10">
        <f>VLOOKUP($C34,'[1]New ISB'!$C$6:$BO$405,8,FALSE)</f>
        <v>0</v>
      </c>
      <c r="AV34" s="10">
        <f>VLOOKUP($C34,'[1]New ISB'!$C$6:$BO$405,9,FALSE)</f>
        <v>13230.000000000015</v>
      </c>
      <c r="AW34" s="10">
        <f>VLOOKUP($C34,'[1]New ISB'!$C$6:$BO$405,10,FALSE)</f>
        <v>0</v>
      </c>
      <c r="AX34" s="10">
        <f>VLOOKUP($C34,'[1]New ISB'!$C$6:$BO$405,11,FALSE)</f>
        <v>22140.000000000022</v>
      </c>
      <c r="AY34" s="10">
        <f>VLOOKUP($C34,'[1]New ISB'!$C$6:$BO$405,12,FALSE)</f>
        <v>0</v>
      </c>
      <c r="AZ34" s="10">
        <f>VLOOKUP($C34,'[1]New ISB'!$C$6:$BO$405,13,FALSE)</f>
        <v>3777.9047619047619</v>
      </c>
      <c r="BA34" s="10">
        <f>VLOOKUP($C34,'[1]New ISB'!$C$6:$BO$405,14,FALSE)</f>
        <v>286.35714285714272</v>
      </c>
      <c r="BB34" s="10">
        <f>VLOOKUP($C34,'[1]New ISB'!$C$6:$BO$405,15,FALSE)</f>
        <v>894.23809523809484</v>
      </c>
      <c r="BC34" s="10">
        <f>VLOOKUP($C34,'[1]New ISB'!$C$6:$BO$405,16,FALSE)</f>
        <v>487.30952380952357</v>
      </c>
      <c r="BD34" s="10">
        <f>VLOOKUP($C34,'[1]New ISB'!$C$6:$BO$405,17,FALSE)</f>
        <v>1034.9047619047615</v>
      </c>
      <c r="BE34" s="10">
        <f>VLOOKUP($C34,'[1]New ISB'!$C$6:$BO$405,18,FALSE)</f>
        <v>0</v>
      </c>
      <c r="BF34" s="10">
        <f>VLOOKUP($C34,'[1]New ISB'!$C$6:$BO$405,19,FALSE)</f>
        <v>0</v>
      </c>
      <c r="BG34" s="10">
        <f>VLOOKUP($C34,'[1]New ISB'!$C$6:$BO$405,20,FALSE)</f>
        <v>0</v>
      </c>
      <c r="BH34" s="10">
        <f>VLOOKUP($C34,'[1]New ISB'!$C$6:$BO$405,21,FALSE)</f>
        <v>0</v>
      </c>
      <c r="BI34" s="10">
        <f>VLOOKUP($C34,'[1]New ISB'!$C$6:$BO$405,22,FALSE)</f>
        <v>0</v>
      </c>
      <c r="BJ34" s="10">
        <f>VLOOKUP($C34,'[1]New ISB'!$C$6:$BO$405,23,FALSE)</f>
        <v>0</v>
      </c>
      <c r="BK34" s="10">
        <f>VLOOKUP($C34,'[1]New ISB'!$C$6:$BO$405,24,FALSE)</f>
        <v>0</v>
      </c>
      <c r="BL34" s="10">
        <f>VLOOKUP($C34,'[1]New ISB'!$C$6:$BO$405,25,FALSE)</f>
        <v>0</v>
      </c>
      <c r="BM34" s="10">
        <f>VLOOKUP($C34,'[1]New ISB'!$C$6:$BO$405,26,FALSE)</f>
        <v>0</v>
      </c>
      <c r="BN34" s="10">
        <f>VLOOKUP($C34,'[1]New ISB'!$C$6:$BO$405,27,FALSE)</f>
        <v>55993.977653631286</v>
      </c>
      <c r="BO34" s="10">
        <f>VLOOKUP($C34,'[1]New ISB'!$C$6:$BO$405,28,FALSE)</f>
        <v>0</v>
      </c>
      <c r="BP34" s="10">
        <f>VLOOKUP($C34,'[1]New ISB'!$C$6:$BO$405,29,FALSE)</f>
        <v>0</v>
      </c>
      <c r="BQ34" s="10">
        <f>VLOOKUP($C34,'[1]New ISB'!$C$6:$BO$405,30,FALSE)</f>
        <v>0</v>
      </c>
      <c r="BR34" s="10">
        <f>VLOOKUP($C34,'[1]New ISB'!$C$6:$BO$405,31,FALSE)</f>
        <v>134400</v>
      </c>
      <c r="BS34" s="10">
        <f>VLOOKUP($C34,'[1]New ISB'!$C$6:$BO$405,32,FALSE)</f>
        <v>0</v>
      </c>
      <c r="BT34" s="10">
        <f>VLOOKUP($C34,'[1]New ISB'!$C$6:$BO$405,33,FALSE)</f>
        <v>0</v>
      </c>
      <c r="BU34" s="10">
        <f>VLOOKUP($C34,'[1]New ISB'!$C$6:$BO$405,34,FALSE)</f>
        <v>0</v>
      </c>
      <c r="BV34" s="10">
        <f>VLOOKUP($C34,'[1]New ISB'!$C$6:$BO$405,35,FALSE)</f>
        <v>18084.674999999999</v>
      </c>
      <c r="BW34" s="10">
        <f>VLOOKUP($C34,'[1]New ISB'!$C$6:$BO$405,36,FALSE)</f>
        <v>0</v>
      </c>
      <c r="BX34" s="10">
        <f>VLOOKUP($C34,'[1]New ISB'!$C$6:$BO$405,39,FALSE)+VLOOKUP($C34,'[1]New ISB'!$C$6:$BO$405,40,FALSE)</f>
        <v>0</v>
      </c>
      <c r="BY34" s="10">
        <f>VLOOKUP($C34,'[1]New ISB'!$C$6:$BO$405,37,FALSE)+VLOOKUP($C34,'[1]New ISB'!$C$6:$BO$405,41,FALSE)</f>
        <v>0</v>
      </c>
      <c r="BZ34" s="10">
        <f>VLOOKUP($C34,'[1]New ISB'!$C$6:$BO$405,38,FALSE)</f>
        <v>0</v>
      </c>
      <c r="CA34" s="10">
        <f t="shared" si="0"/>
        <v>1010977.0346856687</v>
      </c>
      <c r="CB34" s="10">
        <f>VLOOKUP($C34,'[1]New ISB'!$C$6:$BO$405,52,FALSE)+VLOOKUP($C34,'[1]New ISB'!$C$6:$BO$405,53,FALSE)</f>
        <v>0</v>
      </c>
      <c r="CC34" s="10">
        <f>VLOOKUP($C34,'[1]New ISB'!$C$6:$BO$405,64,FALSE)</f>
        <v>0</v>
      </c>
      <c r="CD34" s="11">
        <f t="shared" si="1"/>
        <v>1010977.0346856687</v>
      </c>
      <c r="CE34" s="10"/>
      <c r="CF34" s="10">
        <f t="shared" si="5"/>
        <v>44513.667746323161</v>
      </c>
      <c r="CG34" s="10">
        <f t="shared" si="6"/>
        <v>0</v>
      </c>
      <c r="CH34" s="10">
        <f t="shared" si="7"/>
        <v>0</v>
      </c>
      <c r="CI34" s="10">
        <f t="shared" si="8"/>
        <v>270</v>
      </c>
      <c r="CJ34" s="10">
        <f t="shared" si="9"/>
        <v>0</v>
      </c>
      <c r="CK34" s="10">
        <f t="shared" si="10"/>
        <v>3105</v>
      </c>
      <c r="CL34" s="10">
        <f t="shared" si="11"/>
        <v>0</v>
      </c>
      <c r="CM34" s="10">
        <f t="shared" si="12"/>
        <v>80.380952380952294</v>
      </c>
      <c r="CN34" s="10">
        <f t="shared" si="13"/>
        <v>5.0238095238095184</v>
      </c>
      <c r="CO34" s="10">
        <f t="shared" si="14"/>
        <v>10.047619047619037</v>
      </c>
      <c r="CP34" s="10">
        <f t="shared" si="15"/>
        <v>5.0238095238095184</v>
      </c>
      <c r="CQ34" s="10">
        <f t="shared" si="16"/>
        <v>10.047619047619037</v>
      </c>
      <c r="CR34" s="10">
        <f t="shared" si="17"/>
        <v>0</v>
      </c>
      <c r="CS34" s="10">
        <f t="shared" si="18"/>
        <v>0</v>
      </c>
      <c r="CT34" s="10">
        <f t="shared" si="19"/>
        <v>0</v>
      </c>
      <c r="CU34" s="10">
        <f t="shared" si="20"/>
        <v>0</v>
      </c>
      <c r="CV34" s="10">
        <f t="shared" si="21"/>
        <v>0</v>
      </c>
      <c r="CW34" s="10">
        <f t="shared" si="22"/>
        <v>0</v>
      </c>
      <c r="CX34" s="10">
        <f t="shared" si="23"/>
        <v>0</v>
      </c>
      <c r="CY34" s="10">
        <f t="shared" si="24"/>
        <v>0</v>
      </c>
      <c r="CZ34" s="10">
        <f t="shared" si="25"/>
        <v>0</v>
      </c>
      <c r="DA34" s="10">
        <f t="shared" si="26"/>
        <v>717.87150837988884</v>
      </c>
      <c r="DB34" s="10">
        <f t="shared" si="27"/>
        <v>0</v>
      </c>
      <c r="DC34" s="10">
        <f t="shared" si="28"/>
        <v>0</v>
      </c>
      <c r="DD34" s="10">
        <f t="shared" si="29"/>
        <v>0</v>
      </c>
      <c r="DE34" s="10">
        <f t="shared" si="30"/>
        <v>6400</v>
      </c>
      <c r="DF34" s="10">
        <f t="shared" si="31"/>
        <v>0</v>
      </c>
      <c r="DG34" s="10">
        <f t="shared" si="32"/>
        <v>0</v>
      </c>
      <c r="DH34" s="10">
        <f t="shared" si="33"/>
        <v>0</v>
      </c>
      <c r="DI34" s="10">
        <f t="shared" si="34"/>
        <v>0</v>
      </c>
      <c r="DJ34" s="10">
        <f t="shared" si="35"/>
        <v>0</v>
      </c>
      <c r="DK34" s="10">
        <f t="shared" si="36"/>
        <v>0</v>
      </c>
      <c r="DL34" s="10">
        <f t="shared" si="37"/>
        <v>0</v>
      </c>
      <c r="DM34" s="10">
        <f t="shared" si="38"/>
        <v>0</v>
      </c>
      <c r="DN34" s="10">
        <f t="shared" si="39"/>
        <v>0</v>
      </c>
      <c r="DO34" s="10">
        <f t="shared" si="40"/>
        <v>0</v>
      </c>
      <c r="DP34" s="11">
        <f t="shared" si="3"/>
        <v>55117.063064226859</v>
      </c>
      <c r="DS34" s="14"/>
      <c r="DU34" s="16"/>
    </row>
    <row r="35" spans="1:125" x14ac:dyDescent="0.35">
      <c r="A35" s="2" t="s">
        <v>98</v>
      </c>
      <c r="B35" s="2" t="s">
        <v>99</v>
      </c>
      <c r="C35" s="2">
        <v>9262046</v>
      </c>
      <c r="D35" s="2" t="s">
        <v>100</v>
      </c>
      <c r="E35" s="18">
        <v>426</v>
      </c>
      <c r="G35" s="18">
        <v>1445844</v>
      </c>
      <c r="H35" s="18">
        <v>0</v>
      </c>
      <c r="I35" s="18">
        <v>0</v>
      </c>
      <c r="J35" s="18">
        <v>30240.000000000007</v>
      </c>
      <c r="K35" s="18">
        <v>0</v>
      </c>
      <c r="L35" s="18">
        <v>45120.000000000131</v>
      </c>
      <c r="M35" s="18">
        <v>0</v>
      </c>
      <c r="N35" s="18">
        <v>7820.0000000000036</v>
      </c>
      <c r="O35" s="18">
        <v>1399.9999999999959</v>
      </c>
      <c r="P35" s="18">
        <v>18479.999999999989</v>
      </c>
      <c r="Q35" s="18">
        <v>8640.0000000000073</v>
      </c>
      <c r="R35" s="18">
        <v>9180.0000000000073</v>
      </c>
      <c r="S35" s="18">
        <v>1339.9999999999991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8100.9836065573672</v>
      </c>
      <c r="AA35" s="18">
        <v>0</v>
      </c>
      <c r="AB35" s="18">
        <v>86548.213296399059</v>
      </c>
      <c r="AC35" s="18">
        <v>0</v>
      </c>
      <c r="AD35" s="18">
        <v>0</v>
      </c>
      <c r="AE35" s="18">
        <v>0</v>
      </c>
      <c r="AF35" s="18">
        <v>128000</v>
      </c>
      <c r="AG35" s="18">
        <v>0</v>
      </c>
      <c r="AH35" s="18">
        <v>0</v>
      </c>
      <c r="AI35" s="18">
        <v>0</v>
      </c>
      <c r="AJ35" s="18">
        <v>7911.9359999999997</v>
      </c>
      <c r="AK35" s="18">
        <v>0</v>
      </c>
      <c r="AL35" s="18">
        <v>0</v>
      </c>
      <c r="AM35" s="18">
        <v>0</v>
      </c>
      <c r="AN35" s="18">
        <v>0</v>
      </c>
      <c r="AO35" s="18">
        <v>85816.803097043419</v>
      </c>
      <c r="AP35" s="18">
        <v>0</v>
      </c>
      <c r="AQ35" s="11">
        <f t="shared" si="4"/>
        <v>1884441.936</v>
      </c>
      <c r="AR35" s="18"/>
      <c r="AS35" s="10">
        <f>VLOOKUP($C35,'[1]New ISB'!$C$6:$BO$405,6,FALSE)</f>
        <v>1535715.1964925767</v>
      </c>
      <c r="AT35" s="10">
        <f>VLOOKUP($C35,'[1]New ISB'!$C$6:$BO$405,7,FALSE)</f>
        <v>0</v>
      </c>
      <c r="AU35" s="10">
        <f>VLOOKUP($C35,'[1]New ISB'!$C$6:$BO$405,8,FALSE)</f>
        <v>0</v>
      </c>
      <c r="AV35" s="10">
        <f>VLOOKUP($C35,'[1]New ISB'!$C$6:$BO$405,9,FALSE)</f>
        <v>30870.000000000007</v>
      </c>
      <c r="AW35" s="10">
        <f>VLOOKUP($C35,'[1]New ISB'!$C$6:$BO$405,10,FALSE)</f>
        <v>0</v>
      </c>
      <c r="AX35" s="10">
        <f>VLOOKUP($C35,'[1]New ISB'!$C$6:$BO$405,11,FALSE)</f>
        <v>52480.000000000153</v>
      </c>
      <c r="AY35" s="10">
        <f>VLOOKUP($C35,'[1]New ISB'!$C$6:$BO$405,12,FALSE)</f>
        <v>0</v>
      </c>
      <c r="AZ35" s="10">
        <f>VLOOKUP($C35,'[1]New ISB'!$C$6:$BO$405,13,FALSE)</f>
        <v>7990.0000000000036</v>
      </c>
      <c r="BA35" s="10">
        <f>VLOOKUP($C35,'[1]New ISB'!$C$6:$BO$405,14,FALSE)</f>
        <v>1424.9999999999959</v>
      </c>
      <c r="BB35" s="10">
        <f>VLOOKUP($C35,'[1]New ISB'!$C$6:$BO$405,15,FALSE)</f>
        <v>18689.999999999989</v>
      </c>
      <c r="BC35" s="10">
        <f>VLOOKUP($C35,'[1]New ISB'!$C$6:$BO$405,16,FALSE)</f>
        <v>8730.0000000000073</v>
      </c>
      <c r="BD35" s="10">
        <f>VLOOKUP($C35,'[1]New ISB'!$C$6:$BO$405,17,FALSE)</f>
        <v>9270.0000000000073</v>
      </c>
      <c r="BE35" s="10">
        <f>VLOOKUP($C35,'[1]New ISB'!$C$6:$BO$405,18,FALSE)</f>
        <v>1359.9999999999991</v>
      </c>
      <c r="BF35" s="10">
        <f>VLOOKUP($C35,'[1]New ISB'!$C$6:$BO$405,19,FALSE)</f>
        <v>0</v>
      </c>
      <c r="BG35" s="10">
        <f>VLOOKUP($C35,'[1]New ISB'!$C$6:$BO$405,20,FALSE)</f>
        <v>0</v>
      </c>
      <c r="BH35" s="10">
        <f>VLOOKUP($C35,'[1]New ISB'!$C$6:$BO$405,21,FALSE)</f>
        <v>0</v>
      </c>
      <c r="BI35" s="10">
        <f>VLOOKUP($C35,'[1]New ISB'!$C$6:$BO$405,22,FALSE)</f>
        <v>0</v>
      </c>
      <c r="BJ35" s="10">
        <f>VLOOKUP($C35,'[1]New ISB'!$C$6:$BO$405,23,FALSE)</f>
        <v>0</v>
      </c>
      <c r="BK35" s="10">
        <f>VLOOKUP($C35,'[1]New ISB'!$C$6:$BO$405,24,FALSE)</f>
        <v>0</v>
      </c>
      <c r="BL35" s="10">
        <f>VLOOKUP($C35,'[1]New ISB'!$C$6:$BO$405,25,FALSE)</f>
        <v>8240.6557377049085</v>
      </c>
      <c r="BM35" s="10">
        <f>VLOOKUP($C35,'[1]New ISB'!$C$6:$BO$405,26,FALSE)</f>
        <v>0</v>
      </c>
      <c r="BN35" s="10">
        <f>VLOOKUP($C35,'[1]New ISB'!$C$6:$BO$405,27,FALSE)</f>
        <v>87672.216066482157</v>
      </c>
      <c r="BO35" s="10">
        <f>VLOOKUP($C35,'[1]New ISB'!$C$6:$BO$405,28,FALSE)</f>
        <v>0</v>
      </c>
      <c r="BP35" s="10">
        <f>VLOOKUP($C35,'[1]New ISB'!$C$6:$BO$405,29,FALSE)</f>
        <v>0</v>
      </c>
      <c r="BQ35" s="10">
        <f>VLOOKUP($C35,'[1]New ISB'!$C$6:$BO$405,30,FALSE)</f>
        <v>0</v>
      </c>
      <c r="BR35" s="10">
        <f>VLOOKUP($C35,'[1]New ISB'!$C$6:$BO$405,31,FALSE)</f>
        <v>134400</v>
      </c>
      <c r="BS35" s="10">
        <f>VLOOKUP($C35,'[1]New ISB'!$C$6:$BO$405,32,FALSE)</f>
        <v>0</v>
      </c>
      <c r="BT35" s="10">
        <f>VLOOKUP($C35,'[1]New ISB'!$C$6:$BO$405,33,FALSE)</f>
        <v>0</v>
      </c>
      <c r="BU35" s="10">
        <f>VLOOKUP($C35,'[1]New ISB'!$C$6:$BO$405,34,FALSE)</f>
        <v>0</v>
      </c>
      <c r="BV35" s="10">
        <f>VLOOKUP($C35,'[1]New ISB'!$C$6:$BO$405,35,FALSE)</f>
        <v>7911.9359999999997</v>
      </c>
      <c r="BW35" s="10">
        <f>VLOOKUP($C35,'[1]New ISB'!$C$6:$BO$405,36,FALSE)</f>
        <v>0</v>
      </c>
      <c r="BX35" s="10">
        <f>VLOOKUP($C35,'[1]New ISB'!$C$6:$BO$405,39,FALSE)+VLOOKUP($C35,'[1]New ISB'!$C$6:$BO$405,40,FALSE)</f>
        <v>0</v>
      </c>
      <c r="BY35" s="10">
        <f>VLOOKUP($C35,'[1]New ISB'!$C$6:$BO$405,37,FALSE)+VLOOKUP($C35,'[1]New ISB'!$C$6:$BO$405,41,FALSE)</f>
        <v>0</v>
      </c>
      <c r="BZ35" s="10">
        <f>VLOOKUP($C35,'[1]New ISB'!$C$6:$BO$405,38,FALSE)</f>
        <v>0</v>
      </c>
      <c r="CA35" s="10">
        <f t="shared" si="0"/>
        <v>1904755.004296764</v>
      </c>
      <c r="CB35" s="10">
        <f>VLOOKUP($C35,'[1]New ISB'!$C$6:$BO$405,52,FALSE)+VLOOKUP($C35,'[1]New ISB'!$C$6:$BO$405,53,FALSE)</f>
        <v>67016.931703235954</v>
      </c>
      <c r="CC35" s="10">
        <f>VLOOKUP($C35,'[1]New ISB'!$C$6:$BO$405,64,FALSE)</f>
        <v>0</v>
      </c>
      <c r="CD35" s="11">
        <f t="shared" si="1"/>
        <v>1971771.936</v>
      </c>
      <c r="CE35" s="10"/>
      <c r="CF35" s="10">
        <f t="shared" si="5"/>
        <v>89871.196492576739</v>
      </c>
      <c r="CG35" s="10">
        <f t="shared" si="6"/>
        <v>0</v>
      </c>
      <c r="CH35" s="10">
        <f t="shared" si="7"/>
        <v>0</v>
      </c>
      <c r="CI35" s="10">
        <f t="shared" si="8"/>
        <v>630</v>
      </c>
      <c r="CJ35" s="10">
        <f t="shared" si="9"/>
        <v>0</v>
      </c>
      <c r="CK35" s="10">
        <f t="shared" si="10"/>
        <v>7360.0000000000218</v>
      </c>
      <c r="CL35" s="10">
        <f t="shared" si="11"/>
        <v>0</v>
      </c>
      <c r="CM35" s="10">
        <f t="shared" si="12"/>
        <v>170</v>
      </c>
      <c r="CN35" s="10">
        <f t="shared" si="13"/>
        <v>25</v>
      </c>
      <c r="CO35" s="10">
        <f t="shared" si="14"/>
        <v>210</v>
      </c>
      <c r="CP35" s="10">
        <f t="shared" si="15"/>
        <v>90</v>
      </c>
      <c r="CQ35" s="10">
        <f t="shared" si="16"/>
        <v>90</v>
      </c>
      <c r="CR35" s="10">
        <f t="shared" si="17"/>
        <v>20</v>
      </c>
      <c r="CS35" s="10">
        <f t="shared" si="18"/>
        <v>0</v>
      </c>
      <c r="CT35" s="10">
        <f t="shared" si="19"/>
        <v>0</v>
      </c>
      <c r="CU35" s="10">
        <f t="shared" si="20"/>
        <v>0</v>
      </c>
      <c r="CV35" s="10">
        <f t="shared" si="21"/>
        <v>0</v>
      </c>
      <c r="CW35" s="10">
        <f t="shared" si="22"/>
        <v>0</v>
      </c>
      <c r="CX35" s="10">
        <f t="shared" si="23"/>
        <v>0</v>
      </c>
      <c r="CY35" s="10">
        <f t="shared" si="24"/>
        <v>139.67213114754122</v>
      </c>
      <c r="CZ35" s="10">
        <f t="shared" si="25"/>
        <v>0</v>
      </c>
      <c r="DA35" s="10">
        <f t="shared" si="26"/>
        <v>1124.0027700830979</v>
      </c>
      <c r="DB35" s="10">
        <f t="shared" si="27"/>
        <v>0</v>
      </c>
      <c r="DC35" s="10">
        <f t="shared" si="28"/>
        <v>0</v>
      </c>
      <c r="DD35" s="10">
        <f t="shared" si="29"/>
        <v>0</v>
      </c>
      <c r="DE35" s="10">
        <f t="shared" si="30"/>
        <v>6400</v>
      </c>
      <c r="DF35" s="10">
        <f t="shared" si="31"/>
        <v>0</v>
      </c>
      <c r="DG35" s="10">
        <f t="shared" si="32"/>
        <v>0</v>
      </c>
      <c r="DH35" s="10">
        <f t="shared" si="33"/>
        <v>0</v>
      </c>
      <c r="DI35" s="10">
        <f t="shared" si="34"/>
        <v>0</v>
      </c>
      <c r="DJ35" s="10">
        <f t="shared" si="35"/>
        <v>0</v>
      </c>
      <c r="DK35" s="10">
        <f t="shared" si="36"/>
        <v>0</v>
      </c>
      <c r="DL35" s="10">
        <f t="shared" si="37"/>
        <v>0</v>
      </c>
      <c r="DM35" s="10">
        <f t="shared" si="38"/>
        <v>0</v>
      </c>
      <c r="DN35" s="10">
        <f t="shared" si="39"/>
        <v>-18799.871393807465</v>
      </c>
      <c r="DO35" s="10">
        <f t="shared" si="40"/>
        <v>0</v>
      </c>
      <c r="DP35" s="11">
        <f t="shared" si="3"/>
        <v>87329.999999999942</v>
      </c>
      <c r="DS35" s="14"/>
      <c r="DU35" s="16"/>
    </row>
    <row r="36" spans="1:125" x14ac:dyDescent="0.35">
      <c r="A36" s="2" t="s">
        <v>101</v>
      </c>
      <c r="B36" s="2" t="s">
        <v>102</v>
      </c>
      <c r="C36" s="2">
        <v>9263377</v>
      </c>
      <c r="D36" s="2" t="s">
        <v>1496</v>
      </c>
      <c r="E36" s="18">
        <v>37</v>
      </c>
      <c r="G36" s="18">
        <v>125578</v>
      </c>
      <c r="H36" s="18">
        <v>0</v>
      </c>
      <c r="I36" s="18">
        <v>0</v>
      </c>
      <c r="J36" s="18">
        <v>6239.9999999999927</v>
      </c>
      <c r="K36" s="18">
        <v>0</v>
      </c>
      <c r="L36" s="18">
        <v>9164.9999999999891</v>
      </c>
      <c r="M36" s="18">
        <v>0</v>
      </c>
      <c r="N36" s="18">
        <v>0</v>
      </c>
      <c r="O36" s="18">
        <v>7000.0000000000027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16357.189655172413</v>
      </c>
      <c r="AC36" s="18">
        <v>0</v>
      </c>
      <c r="AD36" s="18">
        <v>0</v>
      </c>
      <c r="AE36" s="18">
        <v>0</v>
      </c>
      <c r="AF36" s="18">
        <v>128000</v>
      </c>
      <c r="AG36" s="18">
        <v>56300</v>
      </c>
      <c r="AH36" s="18">
        <v>0</v>
      </c>
      <c r="AI36" s="18">
        <v>0</v>
      </c>
      <c r="AJ36" s="18">
        <v>947.6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-24167.652563817544</v>
      </c>
      <c r="AQ36" s="11">
        <f t="shared" si="4"/>
        <v>325420.13709135482</v>
      </c>
      <c r="AR36" s="18"/>
      <c r="AS36" s="10">
        <f>VLOOKUP($C36,'[1]New ISB'!$C$6:$BO$405,6,FALSE)</f>
        <v>133383.71424935525</v>
      </c>
      <c r="AT36" s="10">
        <f>VLOOKUP($C36,'[1]New ISB'!$C$6:$BO$405,7,FALSE)</f>
        <v>0</v>
      </c>
      <c r="AU36" s="10">
        <f>VLOOKUP($C36,'[1]New ISB'!$C$6:$BO$405,8,FALSE)</f>
        <v>0</v>
      </c>
      <c r="AV36" s="10">
        <f>VLOOKUP($C36,'[1]New ISB'!$C$6:$BO$405,9,FALSE)</f>
        <v>6369.9999999999927</v>
      </c>
      <c r="AW36" s="10">
        <f>VLOOKUP($C36,'[1]New ISB'!$C$6:$BO$405,10,FALSE)</f>
        <v>0</v>
      </c>
      <c r="AX36" s="10">
        <f>VLOOKUP($C36,'[1]New ISB'!$C$6:$BO$405,11,FALSE)</f>
        <v>10659.999999999989</v>
      </c>
      <c r="AY36" s="10">
        <f>VLOOKUP($C36,'[1]New ISB'!$C$6:$BO$405,12,FALSE)</f>
        <v>0</v>
      </c>
      <c r="AZ36" s="10">
        <f>VLOOKUP($C36,'[1]New ISB'!$C$6:$BO$405,13,FALSE)</f>
        <v>0</v>
      </c>
      <c r="BA36" s="10">
        <f>VLOOKUP($C36,'[1]New ISB'!$C$6:$BO$405,14,FALSE)</f>
        <v>7125.0000000000027</v>
      </c>
      <c r="BB36" s="10">
        <f>VLOOKUP($C36,'[1]New ISB'!$C$6:$BO$405,15,FALSE)</f>
        <v>0</v>
      </c>
      <c r="BC36" s="10">
        <f>VLOOKUP($C36,'[1]New ISB'!$C$6:$BO$405,16,FALSE)</f>
        <v>0</v>
      </c>
      <c r="BD36" s="10">
        <f>VLOOKUP($C36,'[1]New ISB'!$C$6:$BO$405,17,FALSE)</f>
        <v>0</v>
      </c>
      <c r="BE36" s="10">
        <f>VLOOKUP($C36,'[1]New ISB'!$C$6:$BO$405,18,FALSE)</f>
        <v>0</v>
      </c>
      <c r="BF36" s="10">
        <f>VLOOKUP($C36,'[1]New ISB'!$C$6:$BO$405,19,FALSE)</f>
        <v>0</v>
      </c>
      <c r="BG36" s="10">
        <f>VLOOKUP($C36,'[1]New ISB'!$C$6:$BO$405,20,FALSE)</f>
        <v>0</v>
      </c>
      <c r="BH36" s="10">
        <f>VLOOKUP($C36,'[1]New ISB'!$C$6:$BO$405,21,FALSE)</f>
        <v>0</v>
      </c>
      <c r="BI36" s="10">
        <f>VLOOKUP($C36,'[1]New ISB'!$C$6:$BO$405,22,FALSE)</f>
        <v>0</v>
      </c>
      <c r="BJ36" s="10">
        <f>VLOOKUP($C36,'[1]New ISB'!$C$6:$BO$405,23,FALSE)</f>
        <v>0</v>
      </c>
      <c r="BK36" s="10">
        <f>VLOOKUP($C36,'[1]New ISB'!$C$6:$BO$405,24,FALSE)</f>
        <v>0</v>
      </c>
      <c r="BL36" s="10">
        <f>VLOOKUP($C36,'[1]New ISB'!$C$6:$BO$405,25,FALSE)</f>
        <v>0</v>
      </c>
      <c r="BM36" s="10">
        <f>VLOOKUP($C36,'[1]New ISB'!$C$6:$BO$405,26,FALSE)</f>
        <v>0</v>
      </c>
      <c r="BN36" s="10">
        <f>VLOOKUP($C36,'[1]New ISB'!$C$6:$BO$405,27,FALSE)</f>
        <v>16569.62068965517</v>
      </c>
      <c r="BO36" s="10">
        <f>VLOOKUP($C36,'[1]New ISB'!$C$6:$BO$405,28,FALSE)</f>
        <v>0</v>
      </c>
      <c r="BP36" s="10">
        <f>VLOOKUP($C36,'[1]New ISB'!$C$6:$BO$405,29,FALSE)</f>
        <v>0</v>
      </c>
      <c r="BQ36" s="10">
        <f>VLOOKUP($C36,'[1]New ISB'!$C$6:$BO$405,30,FALSE)</f>
        <v>0</v>
      </c>
      <c r="BR36" s="10">
        <f>VLOOKUP($C36,'[1]New ISB'!$C$6:$BO$405,31,FALSE)</f>
        <v>134400</v>
      </c>
      <c r="BS36" s="10">
        <f>VLOOKUP($C36,'[1]New ISB'!$C$6:$BO$405,32,FALSE)</f>
        <v>57100</v>
      </c>
      <c r="BT36" s="10">
        <f>VLOOKUP($C36,'[1]New ISB'!$C$6:$BO$405,33,FALSE)</f>
        <v>0</v>
      </c>
      <c r="BU36" s="10">
        <f>VLOOKUP($C36,'[1]New ISB'!$C$6:$BO$405,34,FALSE)</f>
        <v>0</v>
      </c>
      <c r="BV36" s="10">
        <f>VLOOKUP($C36,'[1]New ISB'!$C$6:$BO$405,35,FALSE)</f>
        <v>947.6</v>
      </c>
      <c r="BW36" s="10">
        <f>VLOOKUP($C36,'[1]New ISB'!$C$6:$BO$405,36,FALSE)</f>
        <v>0</v>
      </c>
      <c r="BX36" s="10">
        <f>VLOOKUP($C36,'[1]New ISB'!$C$6:$BO$405,39,FALSE)+VLOOKUP($C36,'[1]New ISB'!$C$6:$BO$405,40,FALSE)</f>
        <v>0</v>
      </c>
      <c r="BY36" s="10">
        <f>VLOOKUP($C36,'[1]New ISB'!$C$6:$BO$405,37,FALSE)+VLOOKUP($C36,'[1]New ISB'!$C$6:$BO$405,41,FALSE)</f>
        <v>0</v>
      </c>
      <c r="BZ36" s="10">
        <f>VLOOKUP($C36,'[1]New ISB'!$C$6:$BO$405,38,FALSE)</f>
        <v>0</v>
      </c>
      <c r="CA36" s="10">
        <f t="shared" si="0"/>
        <v>366555.93493901042</v>
      </c>
      <c r="CB36" s="10">
        <f>VLOOKUP($C36,'[1]New ISB'!$C$6:$BO$405,52,FALSE)+VLOOKUP($C36,'[1]New ISB'!$C$6:$BO$405,53,FALSE)</f>
        <v>0</v>
      </c>
      <c r="CC36" s="10">
        <f>VLOOKUP($C36,'[1]New ISB'!$C$6:$BO$405,64,FALSE)</f>
        <v>0</v>
      </c>
      <c r="CD36" s="11">
        <f t="shared" si="1"/>
        <v>366555.93493901042</v>
      </c>
      <c r="CE36" s="10"/>
      <c r="CF36" s="10">
        <f t="shared" si="5"/>
        <v>7805.7142493552528</v>
      </c>
      <c r="CG36" s="10">
        <f t="shared" si="6"/>
        <v>0</v>
      </c>
      <c r="CH36" s="10">
        <f t="shared" si="7"/>
        <v>0</v>
      </c>
      <c r="CI36" s="10">
        <f t="shared" si="8"/>
        <v>130</v>
      </c>
      <c r="CJ36" s="10">
        <f t="shared" si="9"/>
        <v>0</v>
      </c>
      <c r="CK36" s="10">
        <f t="shared" si="10"/>
        <v>1495</v>
      </c>
      <c r="CL36" s="10">
        <f t="shared" si="11"/>
        <v>0</v>
      </c>
      <c r="CM36" s="10">
        <f t="shared" si="12"/>
        <v>0</v>
      </c>
      <c r="CN36" s="10">
        <f t="shared" si="13"/>
        <v>125</v>
      </c>
      <c r="CO36" s="10">
        <f t="shared" si="14"/>
        <v>0</v>
      </c>
      <c r="CP36" s="10">
        <f t="shared" si="15"/>
        <v>0</v>
      </c>
      <c r="CQ36" s="10">
        <f t="shared" si="16"/>
        <v>0</v>
      </c>
      <c r="CR36" s="10">
        <f t="shared" si="17"/>
        <v>0</v>
      </c>
      <c r="CS36" s="10">
        <f t="shared" si="18"/>
        <v>0</v>
      </c>
      <c r="CT36" s="10">
        <f t="shared" si="19"/>
        <v>0</v>
      </c>
      <c r="CU36" s="10">
        <f t="shared" si="20"/>
        <v>0</v>
      </c>
      <c r="CV36" s="10">
        <f t="shared" si="21"/>
        <v>0</v>
      </c>
      <c r="CW36" s="10">
        <f t="shared" si="22"/>
        <v>0</v>
      </c>
      <c r="CX36" s="10">
        <f t="shared" si="23"/>
        <v>0</v>
      </c>
      <c r="CY36" s="10">
        <f t="shared" si="24"/>
        <v>0</v>
      </c>
      <c r="CZ36" s="10">
        <f t="shared" si="25"/>
        <v>0</v>
      </c>
      <c r="DA36" s="10">
        <f t="shared" si="26"/>
        <v>212.43103448275724</v>
      </c>
      <c r="DB36" s="10">
        <f t="shared" si="27"/>
        <v>0</v>
      </c>
      <c r="DC36" s="10">
        <f t="shared" si="28"/>
        <v>0</v>
      </c>
      <c r="DD36" s="10">
        <f t="shared" si="29"/>
        <v>0</v>
      </c>
      <c r="DE36" s="10">
        <f t="shared" si="30"/>
        <v>6400</v>
      </c>
      <c r="DF36" s="10">
        <f t="shared" si="31"/>
        <v>800</v>
      </c>
      <c r="DG36" s="10">
        <f t="shared" si="32"/>
        <v>0</v>
      </c>
      <c r="DH36" s="10">
        <f t="shared" si="33"/>
        <v>0</v>
      </c>
      <c r="DI36" s="10">
        <f t="shared" si="34"/>
        <v>0</v>
      </c>
      <c r="DJ36" s="10">
        <f t="shared" si="35"/>
        <v>0</v>
      </c>
      <c r="DK36" s="10">
        <f t="shared" si="36"/>
        <v>0</v>
      </c>
      <c r="DL36" s="10">
        <f t="shared" si="37"/>
        <v>0</v>
      </c>
      <c r="DM36" s="10">
        <f t="shared" si="38"/>
        <v>0</v>
      </c>
      <c r="DN36" s="10">
        <f t="shared" si="39"/>
        <v>0</v>
      </c>
      <c r="DO36" s="10">
        <f t="shared" si="40"/>
        <v>24167.652563817544</v>
      </c>
      <c r="DP36" s="11">
        <f t="shared" si="3"/>
        <v>41135.797847655558</v>
      </c>
      <c r="DS36" s="14"/>
      <c r="DU36" s="16"/>
    </row>
    <row r="37" spans="1:125" x14ac:dyDescent="0.35">
      <c r="A37" s="2" t="s">
        <v>104</v>
      </c>
      <c r="B37" s="2" t="s">
        <v>105</v>
      </c>
      <c r="C37" s="2">
        <v>9262021</v>
      </c>
      <c r="D37" s="2" t="s">
        <v>106</v>
      </c>
      <c r="E37" s="18">
        <v>138</v>
      </c>
      <c r="G37" s="18">
        <v>468372</v>
      </c>
      <c r="H37" s="18">
        <v>0</v>
      </c>
      <c r="I37" s="18">
        <v>0</v>
      </c>
      <c r="J37" s="18">
        <v>6720.00000000001</v>
      </c>
      <c r="K37" s="18">
        <v>0</v>
      </c>
      <c r="L37" s="18">
        <v>9870.0000000000146</v>
      </c>
      <c r="M37" s="18">
        <v>0</v>
      </c>
      <c r="N37" s="18">
        <v>2989.9999999999986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1416.6371681415942</v>
      </c>
      <c r="AA37" s="18">
        <v>0</v>
      </c>
      <c r="AB37" s="18">
        <v>24091.473214285717</v>
      </c>
      <c r="AC37" s="18">
        <v>0</v>
      </c>
      <c r="AD37" s="18">
        <v>0</v>
      </c>
      <c r="AE37" s="18">
        <v>0</v>
      </c>
      <c r="AF37" s="18">
        <v>128000</v>
      </c>
      <c r="AG37" s="18">
        <v>8869.6929238985194</v>
      </c>
      <c r="AH37" s="18">
        <v>0</v>
      </c>
      <c r="AI37" s="18">
        <v>0</v>
      </c>
      <c r="AJ37" s="18">
        <v>3007.65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-18385.929376911372</v>
      </c>
      <c r="AQ37" s="11">
        <f t="shared" si="4"/>
        <v>634951.52392941457</v>
      </c>
      <c r="AR37" s="18"/>
      <c r="AS37" s="10">
        <f>VLOOKUP($C37,'[1]New ISB'!$C$6:$BO$405,6,FALSE)</f>
        <v>497485.20449759526</v>
      </c>
      <c r="AT37" s="10">
        <f>VLOOKUP($C37,'[1]New ISB'!$C$6:$BO$405,7,FALSE)</f>
        <v>0</v>
      </c>
      <c r="AU37" s="10">
        <f>VLOOKUP($C37,'[1]New ISB'!$C$6:$BO$405,8,FALSE)</f>
        <v>0</v>
      </c>
      <c r="AV37" s="10">
        <f>VLOOKUP($C37,'[1]New ISB'!$C$6:$BO$405,9,FALSE)</f>
        <v>6860.00000000001</v>
      </c>
      <c r="AW37" s="10">
        <f>VLOOKUP($C37,'[1]New ISB'!$C$6:$BO$405,10,FALSE)</f>
        <v>0</v>
      </c>
      <c r="AX37" s="10">
        <f>VLOOKUP($C37,'[1]New ISB'!$C$6:$BO$405,11,FALSE)</f>
        <v>11480.000000000018</v>
      </c>
      <c r="AY37" s="10">
        <f>VLOOKUP($C37,'[1]New ISB'!$C$6:$BO$405,12,FALSE)</f>
        <v>0</v>
      </c>
      <c r="AZ37" s="10">
        <f>VLOOKUP($C37,'[1]New ISB'!$C$6:$BO$405,13,FALSE)</f>
        <v>3054.9999999999986</v>
      </c>
      <c r="BA37" s="10">
        <f>VLOOKUP($C37,'[1]New ISB'!$C$6:$BO$405,14,FALSE)</f>
        <v>0</v>
      </c>
      <c r="BB37" s="10">
        <f>VLOOKUP($C37,'[1]New ISB'!$C$6:$BO$405,15,FALSE)</f>
        <v>0</v>
      </c>
      <c r="BC37" s="10">
        <f>VLOOKUP($C37,'[1]New ISB'!$C$6:$BO$405,16,FALSE)</f>
        <v>0</v>
      </c>
      <c r="BD37" s="10">
        <f>VLOOKUP($C37,'[1]New ISB'!$C$6:$BO$405,17,FALSE)</f>
        <v>0</v>
      </c>
      <c r="BE37" s="10">
        <f>VLOOKUP($C37,'[1]New ISB'!$C$6:$BO$405,18,FALSE)</f>
        <v>0</v>
      </c>
      <c r="BF37" s="10">
        <f>VLOOKUP($C37,'[1]New ISB'!$C$6:$BO$405,19,FALSE)</f>
        <v>0</v>
      </c>
      <c r="BG37" s="10">
        <f>VLOOKUP($C37,'[1]New ISB'!$C$6:$BO$405,20,FALSE)</f>
        <v>0</v>
      </c>
      <c r="BH37" s="10">
        <f>VLOOKUP($C37,'[1]New ISB'!$C$6:$BO$405,21,FALSE)</f>
        <v>0</v>
      </c>
      <c r="BI37" s="10">
        <f>VLOOKUP($C37,'[1]New ISB'!$C$6:$BO$405,22,FALSE)</f>
        <v>0</v>
      </c>
      <c r="BJ37" s="10">
        <f>VLOOKUP($C37,'[1]New ISB'!$C$6:$BO$405,23,FALSE)</f>
        <v>0</v>
      </c>
      <c r="BK37" s="10">
        <f>VLOOKUP($C37,'[1]New ISB'!$C$6:$BO$405,24,FALSE)</f>
        <v>0</v>
      </c>
      <c r="BL37" s="10">
        <f>VLOOKUP($C37,'[1]New ISB'!$C$6:$BO$405,25,FALSE)</f>
        <v>1441.061946902656</v>
      </c>
      <c r="BM37" s="10">
        <f>VLOOKUP($C37,'[1]New ISB'!$C$6:$BO$405,26,FALSE)</f>
        <v>0</v>
      </c>
      <c r="BN37" s="10">
        <f>VLOOKUP($C37,'[1]New ISB'!$C$6:$BO$405,27,FALSE)</f>
        <v>24404.349489795924</v>
      </c>
      <c r="BO37" s="10">
        <f>VLOOKUP($C37,'[1]New ISB'!$C$6:$BO$405,28,FALSE)</f>
        <v>0</v>
      </c>
      <c r="BP37" s="10">
        <f>VLOOKUP($C37,'[1]New ISB'!$C$6:$BO$405,29,FALSE)</f>
        <v>0</v>
      </c>
      <c r="BQ37" s="10">
        <f>VLOOKUP($C37,'[1]New ISB'!$C$6:$BO$405,30,FALSE)</f>
        <v>0</v>
      </c>
      <c r="BR37" s="10">
        <f>VLOOKUP($C37,'[1]New ISB'!$C$6:$BO$405,31,FALSE)</f>
        <v>134400</v>
      </c>
      <c r="BS37" s="10">
        <f>VLOOKUP($C37,'[1]New ISB'!$C$6:$BO$405,32,FALSE)</f>
        <v>8995.7276368491202</v>
      </c>
      <c r="BT37" s="10">
        <f>VLOOKUP($C37,'[1]New ISB'!$C$6:$BO$405,33,FALSE)</f>
        <v>0</v>
      </c>
      <c r="BU37" s="10">
        <f>VLOOKUP($C37,'[1]New ISB'!$C$6:$BO$405,34,FALSE)</f>
        <v>0</v>
      </c>
      <c r="BV37" s="10">
        <f>VLOOKUP($C37,'[1]New ISB'!$C$6:$BO$405,35,FALSE)</f>
        <v>3007.65</v>
      </c>
      <c r="BW37" s="10">
        <f>VLOOKUP($C37,'[1]New ISB'!$C$6:$BO$405,36,FALSE)</f>
        <v>0</v>
      </c>
      <c r="BX37" s="10">
        <f>VLOOKUP($C37,'[1]New ISB'!$C$6:$BO$405,39,FALSE)+VLOOKUP($C37,'[1]New ISB'!$C$6:$BO$405,40,FALSE)</f>
        <v>0</v>
      </c>
      <c r="BY37" s="10">
        <f>VLOOKUP($C37,'[1]New ISB'!$C$6:$BO$405,37,FALSE)+VLOOKUP($C37,'[1]New ISB'!$C$6:$BO$405,41,FALSE)</f>
        <v>0</v>
      </c>
      <c r="BZ37" s="10">
        <f>VLOOKUP($C37,'[1]New ISB'!$C$6:$BO$405,38,FALSE)</f>
        <v>0</v>
      </c>
      <c r="CA37" s="10">
        <f t="shared" si="0"/>
        <v>691128.99357114302</v>
      </c>
      <c r="CB37" s="10">
        <f>VLOOKUP($C37,'[1]New ISB'!$C$6:$BO$405,52,FALSE)+VLOOKUP($C37,'[1]New ISB'!$C$6:$BO$405,53,FALSE)</f>
        <v>0</v>
      </c>
      <c r="CC37" s="10">
        <f>VLOOKUP($C37,'[1]New ISB'!$C$6:$BO$405,64,FALSE)</f>
        <v>0</v>
      </c>
      <c r="CD37" s="11">
        <f t="shared" si="1"/>
        <v>691128.99357114302</v>
      </c>
      <c r="CE37" s="10"/>
      <c r="CF37" s="10">
        <f t="shared" si="5"/>
        <v>29113.204497595259</v>
      </c>
      <c r="CG37" s="10">
        <f t="shared" si="6"/>
        <v>0</v>
      </c>
      <c r="CH37" s="10">
        <f t="shared" si="7"/>
        <v>0</v>
      </c>
      <c r="CI37" s="10">
        <f t="shared" si="8"/>
        <v>140</v>
      </c>
      <c r="CJ37" s="10">
        <f t="shared" si="9"/>
        <v>0</v>
      </c>
      <c r="CK37" s="10">
        <f t="shared" si="10"/>
        <v>1610.0000000000036</v>
      </c>
      <c r="CL37" s="10">
        <f t="shared" si="11"/>
        <v>0</v>
      </c>
      <c r="CM37" s="10">
        <f t="shared" si="12"/>
        <v>65</v>
      </c>
      <c r="CN37" s="10">
        <f t="shared" si="13"/>
        <v>0</v>
      </c>
      <c r="CO37" s="10">
        <f t="shared" si="14"/>
        <v>0</v>
      </c>
      <c r="CP37" s="10">
        <f t="shared" si="15"/>
        <v>0</v>
      </c>
      <c r="CQ37" s="10">
        <f t="shared" si="16"/>
        <v>0</v>
      </c>
      <c r="CR37" s="10">
        <f t="shared" si="17"/>
        <v>0</v>
      </c>
      <c r="CS37" s="10">
        <f t="shared" si="18"/>
        <v>0</v>
      </c>
      <c r="CT37" s="10">
        <f t="shared" si="19"/>
        <v>0</v>
      </c>
      <c r="CU37" s="10">
        <f t="shared" si="20"/>
        <v>0</v>
      </c>
      <c r="CV37" s="10">
        <f t="shared" si="21"/>
        <v>0</v>
      </c>
      <c r="CW37" s="10">
        <f t="shared" si="22"/>
        <v>0</v>
      </c>
      <c r="CX37" s="10">
        <f t="shared" si="23"/>
        <v>0</v>
      </c>
      <c r="CY37" s="10">
        <f t="shared" si="24"/>
        <v>24.424778761061816</v>
      </c>
      <c r="CZ37" s="10">
        <f t="shared" si="25"/>
        <v>0</v>
      </c>
      <c r="DA37" s="10">
        <f t="shared" si="26"/>
        <v>312.87627551020705</v>
      </c>
      <c r="DB37" s="10">
        <f t="shared" si="27"/>
        <v>0</v>
      </c>
      <c r="DC37" s="10">
        <f t="shared" si="28"/>
        <v>0</v>
      </c>
      <c r="DD37" s="10">
        <f t="shared" si="29"/>
        <v>0</v>
      </c>
      <c r="DE37" s="10">
        <f t="shared" si="30"/>
        <v>6400</v>
      </c>
      <c r="DF37" s="10">
        <f t="shared" si="31"/>
        <v>126.03471295060081</v>
      </c>
      <c r="DG37" s="10">
        <f t="shared" si="32"/>
        <v>0</v>
      </c>
      <c r="DH37" s="10">
        <f t="shared" si="33"/>
        <v>0</v>
      </c>
      <c r="DI37" s="10">
        <f t="shared" si="34"/>
        <v>0</v>
      </c>
      <c r="DJ37" s="10">
        <f t="shared" si="35"/>
        <v>0</v>
      </c>
      <c r="DK37" s="10">
        <f t="shared" si="36"/>
        <v>0</v>
      </c>
      <c r="DL37" s="10">
        <f t="shared" si="37"/>
        <v>0</v>
      </c>
      <c r="DM37" s="10">
        <f t="shared" si="38"/>
        <v>0</v>
      </c>
      <c r="DN37" s="10">
        <f t="shared" si="39"/>
        <v>0</v>
      </c>
      <c r="DO37" s="10">
        <f t="shared" si="40"/>
        <v>18385.929376911372</v>
      </c>
      <c r="DP37" s="11">
        <f t="shared" si="3"/>
        <v>56177.469641728501</v>
      </c>
      <c r="DS37" s="14"/>
      <c r="DU37" s="16"/>
    </row>
    <row r="38" spans="1:125" x14ac:dyDescent="0.35">
      <c r="A38" s="2" t="s">
        <v>107</v>
      </c>
      <c r="B38" s="2" t="s">
        <v>1254</v>
      </c>
      <c r="C38" s="2">
        <v>9262211</v>
      </c>
      <c r="D38" s="2" t="s">
        <v>1255</v>
      </c>
      <c r="E38" s="18">
        <v>69</v>
      </c>
      <c r="G38" s="18">
        <v>234186</v>
      </c>
      <c r="H38" s="18">
        <v>0</v>
      </c>
      <c r="I38" s="18">
        <v>0</v>
      </c>
      <c r="J38" s="18">
        <v>3360.000000000005</v>
      </c>
      <c r="K38" s="18">
        <v>0</v>
      </c>
      <c r="L38" s="18">
        <v>5639.9999999999882</v>
      </c>
      <c r="M38" s="18">
        <v>0</v>
      </c>
      <c r="N38" s="18">
        <v>919.99999999999966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19301.132812500004</v>
      </c>
      <c r="AC38" s="18">
        <v>0</v>
      </c>
      <c r="AD38" s="18">
        <v>0</v>
      </c>
      <c r="AE38" s="18">
        <v>0</v>
      </c>
      <c r="AF38" s="18">
        <v>128000</v>
      </c>
      <c r="AG38" s="18">
        <v>56300</v>
      </c>
      <c r="AH38" s="18">
        <v>0</v>
      </c>
      <c r="AI38" s="18">
        <v>0</v>
      </c>
      <c r="AJ38" s="18">
        <v>1499.6479999999999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-17475.910850426251</v>
      </c>
      <c r="AQ38" s="11">
        <f t="shared" si="4"/>
        <v>431730.86996207375</v>
      </c>
      <c r="AR38" s="18"/>
      <c r="AS38" s="10">
        <f>VLOOKUP($C38,'[1]New ISB'!$C$6:$BO$405,6,FALSE)</f>
        <v>248742.60224879763</v>
      </c>
      <c r="AT38" s="10">
        <f>VLOOKUP($C38,'[1]New ISB'!$C$6:$BO$405,7,FALSE)</f>
        <v>0</v>
      </c>
      <c r="AU38" s="10">
        <f>VLOOKUP($C38,'[1]New ISB'!$C$6:$BO$405,8,FALSE)</f>
        <v>0</v>
      </c>
      <c r="AV38" s="10">
        <f>VLOOKUP($C38,'[1]New ISB'!$C$6:$BO$405,9,FALSE)</f>
        <v>3430.000000000005</v>
      </c>
      <c r="AW38" s="10">
        <f>VLOOKUP($C38,'[1]New ISB'!$C$6:$BO$405,10,FALSE)</f>
        <v>0</v>
      </c>
      <c r="AX38" s="10">
        <f>VLOOKUP($C38,'[1]New ISB'!$C$6:$BO$405,11,FALSE)</f>
        <v>6559.9999999999864</v>
      </c>
      <c r="AY38" s="10">
        <f>VLOOKUP($C38,'[1]New ISB'!$C$6:$BO$405,12,FALSE)</f>
        <v>0</v>
      </c>
      <c r="AZ38" s="10">
        <f>VLOOKUP($C38,'[1]New ISB'!$C$6:$BO$405,13,FALSE)</f>
        <v>939.99999999999966</v>
      </c>
      <c r="BA38" s="10">
        <f>VLOOKUP($C38,'[1]New ISB'!$C$6:$BO$405,14,FALSE)</f>
        <v>0</v>
      </c>
      <c r="BB38" s="10">
        <f>VLOOKUP($C38,'[1]New ISB'!$C$6:$BO$405,15,FALSE)</f>
        <v>0</v>
      </c>
      <c r="BC38" s="10">
        <f>VLOOKUP($C38,'[1]New ISB'!$C$6:$BO$405,16,FALSE)</f>
        <v>0</v>
      </c>
      <c r="BD38" s="10">
        <f>VLOOKUP($C38,'[1]New ISB'!$C$6:$BO$405,17,FALSE)</f>
        <v>0</v>
      </c>
      <c r="BE38" s="10">
        <f>VLOOKUP($C38,'[1]New ISB'!$C$6:$BO$405,18,FALSE)</f>
        <v>0</v>
      </c>
      <c r="BF38" s="10">
        <f>VLOOKUP($C38,'[1]New ISB'!$C$6:$BO$405,19,FALSE)</f>
        <v>0</v>
      </c>
      <c r="BG38" s="10">
        <f>VLOOKUP($C38,'[1]New ISB'!$C$6:$BO$405,20,FALSE)</f>
        <v>0</v>
      </c>
      <c r="BH38" s="10">
        <f>VLOOKUP($C38,'[1]New ISB'!$C$6:$BO$405,21,FALSE)</f>
        <v>0</v>
      </c>
      <c r="BI38" s="10">
        <f>VLOOKUP($C38,'[1]New ISB'!$C$6:$BO$405,22,FALSE)</f>
        <v>0</v>
      </c>
      <c r="BJ38" s="10">
        <f>VLOOKUP($C38,'[1]New ISB'!$C$6:$BO$405,23,FALSE)</f>
        <v>0</v>
      </c>
      <c r="BK38" s="10">
        <f>VLOOKUP($C38,'[1]New ISB'!$C$6:$BO$405,24,FALSE)</f>
        <v>0</v>
      </c>
      <c r="BL38" s="10">
        <f>VLOOKUP($C38,'[1]New ISB'!$C$6:$BO$405,25,FALSE)</f>
        <v>0</v>
      </c>
      <c r="BM38" s="10">
        <f>VLOOKUP($C38,'[1]New ISB'!$C$6:$BO$405,26,FALSE)</f>
        <v>0</v>
      </c>
      <c r="BN38" s="10">
        <f>VLOOKUP($C38,'[1]New ISB'!$C$6:$BO$405,27,FALSE)</f>
        <v>19551.796875000004</v>
      </c>
      <c r="BO38" s="10">
        <f>VLOOKUP($C38,'[1]New ISB'!$C$6:$BO$405,28,FALSE)</f>
        <v>0</v>
      </c>
      <c r="BP38" s="10">
        <f>VLOOKUP($C38,'[1]New ISB'!$C$6:$BO$405,29,FALSE)</f>
        <v>0</v>
      </c>
      <c r="BQ38" s="10">
        <f>VLOOKUP($C38,'[1]New ISB'!$C$6:$BO$405,30,FALSE)</f>
        <v>0</v>
      </c>
      <c r="BR38" s="10">
        <f>VLOOKUP($C38,'[1]New ISB'!$C$6:$BO$405,31,FALSE)</f>
        <v>134400</v>
      </c>
      <c r="BS38" s="10">
        <f>VLOOKUP($C38,'[1]New ISB'!$C$6:$BO$405,32,FALSE)</f>
        <v>57100</v>
      </c>
      <c r="BT38" s="10">
        <f>VLOOKUP($C38,'[1]New ISB'!$C$6:$BO$405,33,FALSE)</f>
        <v>0</v>
      </c>
      <c r="BU38" s="10">
        <f>VLOOKUP($C38,'[1]New ISB'!$C$6:$BO$405,34,FALSE)</f>
        <v>0</v>
      </c>
      <c r="BV38" s="10">
        <f>VLOOKUP($C38,'[1]New ISB'!$C$6:$BO$405,35,FALSE)</f>
        <v>1499.6479999999999</v>
      </c>
      <c r="BW38" s="10">
        <f>VLOOKUP($C38,'[1]New ISB'!$C$6:$BO$405,36,FALSE)</f>
        <v>0</v>
      </c>
      <c r="BX38" s="10">
        <f>VLOOKUP($C38,'[1]New ISB'!$C$6:$BO$405,39,FALSE)+VLOOKUP($C38,'[1]New ISB'!$C$6:$BO$405,40,FALSE)</f>
        <v>0</v>
      </c>
      <c r="BY38" s="10">
        <f>VLOOKUP($C38,'[1]New ISB'!$C$6:$BO$405,37,FALSE)+VLOOKUP($C38,'[1]New ISB'!$C$6:$BO$405,41,FALSE)</f>
        <v>0</v>
      </c>
      <c r="BZ38" s="10">
        <f>VLOOKUP($C38,'[1]New ISB'!$C$6:$BO$405,38,FALSE)</f>
        <v>0</v>
      </c>
      <c r="CA38" s="10">
        <f t="shared" si="0"/>
        <v>472224.04712379765</v>
      </c>
      <c r="CB38" s="10">
        <f>VLOOKUP($C38,'[1]New ISB'!$C$6:$BO$405,52,FALSE)+VLOOKUP($C38,'[1]New ISB'!$C$6:$BO$405,53,FALSE)</f>
        <v>0</v>
      </c>
      <c r="CC38" s="10">
        <f>VLOOKUP($C38,'[1]New ISB'!$C$6:$BO$405,64,FALSE)</f>
        <v>0</v>
      </c>
      <c r="CD38" s="11">
        <f t="shared" si="1"/>
        <v>472224.04712379765</v>
      </c>
      <c r="CE38" s="10"/>
      <c r="CF38" s="10">
        <f t="shared" si="5"/>
        <v>14556.60224879763</v>
      </c>
      <c r="CG38" s="10">
        <f t="shared" si="6"/>
        <v>0</v>
      </c>
      <c r="CH38" s="10">
        <f t="shared" si="7"/>
        <v>0</v>
      </c>
      <c r="CI38" s="10">
        <f t="shared" si="8"/>
        <v>70</v>
      </c>
      <c r="CJ38" s="10">
        <f t="shared" si="9"/>
        <v>0</v>
      </c>
      <c r="CK38" s="10">
        <f t="shared" si="10"/>
        <v>919.99999999999818</v>
      </c>
      <c r="CL38" s="10">
        <f t="shared" si="11"/>
        <v>0</v>
      </c>
      <c r="CM38" s="10">
        <f t="shared" si="12"/>
        <v>20</v>
      </c>
      <c r="CN38" s="10">
        <f t="shared" si="13"/>
        <v>0</v>
      </c>
      <c r="CO38" s="10">
        <f t="shared" si="14"/>
        <v>0</v>
      </c>
      <c r="CP38" s="10">
        <f t="shared" si="15"/>
        <v>0</v>
      </c>
      <c r="CQ38" s="10">
        <f t="shared" si="16"/>
        <v>0</v>
      </c>
      <c r="CR38" s="10">
        <f t="shared" si="17"/>
        <v>0</v>
      </c>
      <c r="CS38" s="10">
        <f t="shared" si="18"/>
        <v>0</v>
      </c>
      <c r="CT38" s="10">
        <f t="shared" si="19"/>
        <v>0</v>
      </c>
      <c r="CU38" s="10">
        <f t="shared" si="20"/>
        <v>0</v>
      </c>
      <c r="CV38" s="10">
        <f t="shared" si="21"/>
        <v>0</v>
      </c>
      <c r="CW38" s="10">
        <f t="shared" si="22"/>
        <v>0</v>
      </c>
      <c r="CX38" s="10">
        <f t="shared" si="23"/>
        <v>0</v>
      </c>
      <c r="CY38" s="10">
        <f t="shared" si="24"/>
        <v>0</v>
      </c>
      <c r="CZ38" s="10">
        <f t="shared" si="25"/>
        <v>0</v>
      </c>
      <c r="DA38" s="10">
        <f t="shared" si="26"/>
        <v>250.6640625</v>
      </c>
      <c r="DB38" s="10">
        <f t="shared" si="27"/>
        <v>0</v>
      </c>
      <c r="DC38" s="10">
        <f t="shared" si="28"/>
        <v>0</v>
      </c>
      <c r="DD38" s="10">
        <f t="shared" si="29"/>
        <v>0</v>
      </c>
      <c r="DE38" s="10">
        <f t="shared" si="30"/>
        <v>6400</v>
      </c>
      <c r="DF38" s="10">
        <f t="shared" si="31"/>
        <v>800</v>
      </c>
      <c r="DG38" s="10">
        <f t="shared" si="32"/>
        <v>0</v>
      </c>
      <c r="DH38" s="10">
        <f t="shared" si="33"/>
        <v>0</v>
      </c>
      <c r="DI38" s="10">
        <f t="shared" si="34"/>
        <v>0</v>
      </c>
      <c r="DJ38" s="10">
        <f t="shared" si="35"/>
        <v>0</v>
      </c>
      <c r="DK38" s="10">
        <f t="shared" si="36"/>
        <v>0</v>
      </c>
      <c r="DL38" s="10">
        <f t="shared" si="37"/>
        <v>0</v>
      </c>
      <c r="DM38" s="10">
        <f t="shared" si="38"/>
        <v>0</v>
      </c>
      <c r="DN38" s="10">
        <f t="shared" si="39"/>
        <v>0</v>
      </c>
      <c r="DO38" s="10">
        <f t="shared" si="40"/>
        <v>17475.910850426251</v>
      </c>
      <c r="DP38" s="11">
        <f t="shared" si="3"/>
        <v>40493.177161723885</v>
      </c>
      <c r="DS38" s="14"/>
      <c r="DU38" s="16"/>
    </row>
    <row r="39" spans="1:125" x14ac:dyDescent="0.35">
      <c r="A39" s="2" t="s">
        <v>110</v>
      </c>
      <c r="B39" s="2" t="s">
        <v>111</v>
      </c>
      <c r="C39" s="2">
        <v>9263139</v>
      </c>
      <c r="D39" s="2" t="s">
        <v>1256</v>
      </c>
      <c r="E39" s="18">
        <v>140</v>
      </c>
      <c r="G39" s="18">
        <v>475160</v>
      </c>
      <c r="H39" s="18">
        <v>0</v>
      </c>
      <c r="I39" s="18">
        <v>0</v>
      </c>
      <c r="J39" s="18">
        <v>12480.000000000018</v>
      </c>
      <c r="K39" s="18">
        <v>0</v>
      </c>
      <c r="L39" s="18">
        <v>18330.000000000029</v>
      </c>
      <c r="M39" s="18">
        <v>0</v>
      </c>
      <c r="N39" s="18">
        <v>0</v>
      </c>
      <c r="O39" s="18">
        <v>0</v>
      </c>
      <c r="P39" s="18">
        <v>446.37681159420271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676.66666666666629</v>
      </c>
      <c r="AA39" s="18">
        <v>0</v>
      </c>
      <c r="AB39" s="18">
        <v>75064.124293785266</v>
      </c>
      <c r="AC39" s="18">
        <v>0</v>
      </c>
      <c r="AD39" s="18">
        <v>6236.9999999999809</v>
      </c>
      <c r="AE39" s="18">
        <v>0</v>
      </c>
      <c r="AF39" s="18">
        <v>128000</v>
      </c>
      <c r="AG39" s="18">
        <v>7366.3551401869108</v>
      </c>
      <c r="AH39" s="18">
        <v>0</v>
      </c>
      <c r="AI39" s="18">
        <v>0</v>
      </c>
      <c r="AJ39" s="18">
        <v>11281.5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-40403.802431801014</v>
      </c>
      <c r="AQ39" s="11">
        <f t="shared" si="4"/>
        <v>694638.22048043215</v>
      </c>
      <c r="AR39" s="18"/>
      <c r="AS39" s="10">
        <f>VLOOKUP($C39,'[1]New ISB'!$C$6:$BO$405,6,FALSE)</f>
        <v>504695.13499756041</v>
      </c>
      <c r="AT39" s="10">
        <f>VLOOKUP($C39,'[1]New ISB'!$C$6:$BO$405,7,FALSE)</f>
        <v>0</v>
      </c>
      <c r="AU39" s="10">
        <f>VLOOKUP($C39,'[1]New ISB'!$C$6:$BO$405,8,FALSE)</f>
        <v>0</v>
      </c>
      <c r="AV39" s="10">
        <f>VLOOKUP($C39,'[1]New ISB'!$C$6:$BO$405,9,FALSE)</f>
        <v>12740.00000000002</v>
      </c>
      <c r="AW39" s="10">
        <f>VLOOKUP($C39,'[1]New ISB'!$C$6:$BO$405,10,FALSE)</f>
        <v>0</v>
      </c>
      <c r="AX39" s="10">
        <f>VLOOKUP($C39,'[1]New ISB'!$C$6:$BO$405,11,FALSE)</f>
        <v>21320.000000000033</v>
      </c>
      <c r="AY39" s="10">
        <f>VLOOKUP($C39,'[1]New ISB'!$C$6:$BO$405,12,FALSE)</f>
        <v>0</v>
      </c>
      <c r="AZ39" s="10">
        <f>VLOOKUP($C39,'[1]New ISB'!$C$6:$BO$405,13,FALSE)</f>
        <v>0</v>
      </c>
      <c r="BA39" s="10">
        <f>VLOOKUP($C39,'[1]New ISB'!$C$6:$BO$405,14,FALSE)</f>
        <v>0</v>
      </c>
      <c r="BB39" s="10">
        <f>VLOOKUP($C39,'[1]New ISB'!$C$6:$BO$405,15,FALSE)</f>
        <v>451.44927536231864</v>
      </c>
      <c r="BC39" s="10">
        <f>VLOOKUP($C39,'[1]New ISB'!$C$6:$BO$405,16,FALSE)</f>
        <v>0</v>
      </c>
      <c r="BD39" s="10">
        <f>VLOOKUP($C39,'[1]New ISB'!$C$6:$BO$405,17,FALSE)</f>
        <v>0</v>
      </c>
      <c r="BE39" s="10">
        <f>VLOOKUP($C39,'[1]New ISB'!$C$6:$BO$405,18,FALSE)</f>
        <v>0</v>
      </c>
      <c r="BF39" s="10">
        <f>VLOOKUP($C39,'[1]New ISB'!$C$6:$BO$405,19,FALSE)</f>
        <v>0</v>
      </c>
      <c r="BG39" s="10">
        <f>VLOOKUP($C39,'[1]New ISB'!$C$6:$BO$405,20,FALSE)</f>
        <v>0</v>
      </c>
      <c r="BH39" s="10">
        <f>VLOOKUP($C39,'[1]New ISB'!$C$6:$BO$405,21,FALSE)</f>
        <v>0</v>
      </c>
      <c r="BI39" s="10">
        <f>VLOOKUP($C39,'[1]New ISB'!$C$6:$BO$405,22,FALSE)</f>
        <v>0</v>
      </c>
      <c r="BJ39" s="10">
        <f>VLOOKUP($C39,'[1]New ISB'!$C$6:$BO$405,23,FALSE)</f>
        <v>0</v>
      </c>
      <c r="BK39" s="10">
        <f>VLOOKUP($C39,'[1]New ISB'!$C$6:$BO$405,24,FALSE)</f>
        <v>0</v>
      </c>
      <c r="BL39" s="10">
        <f>VLOOKUP($C39,'[1]New ISB'!$C$6:$BO$405,25,FALSE)</f>
        <v>688.33333333333303</v>
      </c>
      <c r="BM39" s="10">
        <f>VLOOKUP($C39,'[1]New ISB'!$C$6:$BO$405,26,FALSE)</f>
        <v>0</v>
      </c>
      <c r="BN39" s="10">
        <f>VLOOKUP($C39,'[1]New ISB'!$C$6:$BO$405,27,FALSE)</f>
        <v>76038.983050847412</v>
      </c>
      <c r="BO39" s="10">
        <f>VLOOKUP($C39,'[1]New ISB'!$C$6:$BO$405,28,FALSE)</f>
        <v>0</v>
      </c>
      <c r="BP39" s="10">
        <f>VLOOKUP($C39,'[1]New ISB'!$C$6:$BO$405,29,FALSE)</f>
        <v>6335.9999999999809</v>
      </c>
      <c r="BQ39" s="10">
        <f>VLOOKUP($C39,'[1]New ISB'!$C$6:$BO$405,30,FALSE)</f>
        <v>0</v>
      </c>
      <c r="BR39" s="10">
        <f>VLOOKUP($C39,'[1]New ISB'!$C$6:$BO$405,31,FALSE)</f>
        <v>134400</v>
      </c>
      <c r="BS39" s="10">
        <f>VLOOKUP($C39,'[1]New ISB'!$C$6:$BO$405,32,FALSE)</f>
        <v>7471.028037383172</v>
      </c>
      <c r="BT39" s="10">
        <f>VLOOKUP($C39,'[1]New ISB'!$C$6:$BO$405,33,FALSE)</f>
        <v>0</v>
      </c>
      <c r="BU39" s="10">
        <f>VLOOKUP($C39,'[1]New ISB'!$C$6:$BO$405,34,FALSE)</f>
        <v>0</v>
      </c>
      <c r="BV39" s="10">
        <f>VLOOKUP($C39,'[1]New ISB'!$C$6:$BO$405,35,FALSE)</f>
        <v>11281.5</v>
      </c>
      <c r="BW39" s="10">
        <f>VLOOKUP($C39,'[1]New ISB'!$C$6:$BO$405,36,FALSE)</f>
        <v>0</v>
      </c>
      <c r="BX39" s="10">
        <f>VLOOKUP($C39,'[1]New ISB'!$C$6:$BO$405,39,FALSE)+VLOOKUP($C39,'[1]New ISB'!$C$6:$BO$405,40,FALSE)</f>
        <v>0</v>
      </c>
      <c r="BY39" s="10">
        <f>VLOOKUP($C39,'[1]New ISB'!$C$6:$BO$405,37,FALSE)+VLOOKUP($C39,'[1]New ISB'!$C$6:$BO$405,41,FALSE)</f>
        <v>0</v>
      </c>
      <c r="BZ39" s="10">
        <f>VLOOKUP($C39,'[1]New ISB'!$C$6:$BO$405,38,FALSE)</f>
        <v>0</v>
      </c>
      <c r="CA39" s="10">
        <f t="shared" si="0"/>
        <v>775422.42869448673</v>
      </c>
      <c r="CB39" s="10">
        <f>VLOOKUP($C39,'[1]New ISB'!$C$6:$BO$405,52,FALSE)+VLOOKUP($C39,'[1]New ISB'!$C$6:$BO$405,53,FALSE)</f>
        <v>0</v>
      </c>
      <c r="CC39" s="10">
        <f>VLOOKUP($C39,'[1]New ISB'!$C$6:$BO$405,64,FALSE)</f>
        <v>0</v>
      </c>
      <c r="CD39" s="11">
        <f t="shared" si="1"/>
        <v>775422.42869448673</v>
      </c>
      <c r="CE39" s="10"/>
      <c r="CF39" s="10">
        <f t="shared" si="5"/>
        <v>29535.13499756041</v>
      </c>
      <c r="CG39" s="10">
        <f t="shared" si="6"/>
        <v>0</v>
      </c>
      <c r="CH39" s="10">
        <f t="shared" si="7"/>
        <v>0</v>
      </c>
      <c r="CI39" s="10">
        <f t="shared" si="8"/>
        <v>260.00000000000182</v>
      </c>
      <c r="CJ39" s="10">
        <f t="shared" si="9"/>
        <v>0</v>
      </c>
      <c r="CK39" s="10">
        <f t="shared" si="10"/>
        <v>2990.0000000000036</v>
      </c>
      <c r="CL39" s="10">
        <f t="shared" si="11"/>
        <v>0</v>
      </c>
      <c r="CM39" s="10">
        <f t="shared" si="12"/>
        <v>0</v>
      </c>
      <c r="CN39" s="10">
        <f t="shared" si="13"/>
        <v>0</v>
      </c>
      <c r="CO39" s="10">
        <f t="shared" si="14"/>
        <v>5.0724637681159379</v>
      </c>
      <c r="CP39" s="10">
        <f t="shared" si="15"/>
        <v>0</v>
      </c>
      <c r="CQ39" s="10">
        <f t="shared" si="16"/>
        <v>0</v>
      </c>
      <c r="CR39" s="10">
        <f t="shared" si="17"/>
        <v>0</v>
      </c>
      <c r="CS39" s="10">
        <f t="shared" si="18"/>
        <v>0</v>
      </c>
      <c r="CT39" s="10">
        <f t="shared" si="19"/>
        <v>0</v>
      </c>
      <c r="CU39" s="10">
        <f t="shared" si="20"/>
        <v>0</v>
      </c>
      <c r="CV39" s="10">
        <f t="shared" si="21"/>
        <v>0</v>
      </c>
      <c r="CW39" s="10">
        <f t="shared" si="22"/>
        <v>0</v>
      </c>
      <c r="CX39" s="10">
        <f t="shared" si="23"/>
        <v>0</v>
      </c>
      <c r="CY39" s="10">
        <f t="shared" si="24"/>
        <v>11.666666666666742</v>
      </c>
      <c r="CZ39" s="10">
        <f t="shared" si="25"/>
        <v>0</v>
      </c>
      <c r="DA39" s="10">
        <f t="shared" si="26"/>
        <v>974.85875706214574</v>
      </c>
      <c r="DB39" s="10">
        <f t="shared" si="27"/>
        <v>0</v>
      </c>
      <c r="DC39" s="10">
        <f t="shared" si="28"/>
        <v>99</v>
      </c>
      <c r="DD39" s="10">
        <f t="shared" si="29"/>
        <v>0</v>
      </c>
      <c r="DE39" s="10">
        <f t="shared" si="30"/>
        <v>6400</v>
      </c>
      <c r="DF39" s="10">
        <f t="shared" si="31"/>
        <v>104.67289719626115</v>
      </c>
      <c r="DG39" s="10">
        <f t="shared" si="32"/>
        <v>0</v>
      </c>
      <c r="DH39" s="10">
        <f t="shared" si="33"/>
        <v>0</v>
      </c>
      <c r="DI39" s="10">
        <f t="shared" si="34"/>
        <v>0</v>
      </c>
      <c r="DJ39" s="10">
        <f t="shared" si="35"/>
        <v>0</v>
      </c>
      <c r="DK39" s="10">
        <f t="shared" si="36"/>
        <v>0</v>
      </c>
      <c r="DL39" s="10">
        <f t="shared" si="37"/>
        <v>0</v>
      </c>
      <c r="DM39" s="10">
        <f t="shared" si="38"/>
        <v>0</v>
      </c>
      <c r="DN39" s="10">
        <f t="shared" si="39"/>
        <v>0</v>
      </c>
      <c r="DO39" s="10">
        <f t="shared" si="40"/>
        <v>40403.802431801014</v>
      </c>
      <c r="DP39" s="11">
        <f t="shared" si="3"/>
        <v>80784.208214054612</v>
      </c>
      <c r="DS39" s="14"/>
      <c r="DU39" s="16"/>
    </row>
    <row r="40" spans="1:125" x14ac:dyDescent="0.35">
      <c r="A40" s="2" t="s">
        <v>113</v>
      </c>
      <c r="B40" s="2" t="s">
        <v>114</v>
      </c>
      <c r="C40" s="2">
        <v>9262261</v>
      </c>
      <c r="D40" s="2" t="s">
        <v>115</v>
      </c>
      <c r="E40" s="18">
        <v>296</v>
      </c>
      <c r="G40" s="18">
        <v>1004624</v>
      </c>
      <c r="H40" s="18">
        <v>0</v>
      </c>
      <c r="I40" s="18">
        <v>0</v>
      </c>
      <c r="J40" s="18">
        <v>19199.999999999982</v>
      </c>
      <c r="K40" s="18">
        <v>0</v>
      </c>
      <c r="L40" s="18">
        <v>28199.999999999975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2011.875</v>
      </c>
      <c r="AA40" s="18">
        <v>0</v>
      </c>
      <c r="AB40" s="18">
        <v>95305.833333333314</v>
      </c>
      <c r="AC40" s="18">
        <v>0</v>
      </c>
      <c r="AD40" s="18">
        <v>2116.8000000000093</v>
      </c>
      <c r="AE40" s="18">
        <v>0</v>
      </c>
      <c r="AF40" s="18">
        <v>128000</v>
      </c>
      <c r="AG40" s="18">
        <v>0</v>
      </c>
      <c r="AH40" s="18">
        <v>0</v>
      </c>
      <c r="AI40" s="18">
        <v>0</v>
      </c>
      <c r="AJ40" s="18">
        <v>31125.25</v>
      </c>
      <c r="AK40" s="18">
        <v>0</v>
      </c>
      <c r="AL40" s="18">
        <v>0</v>
      </c>
      <c r="AM40" s="18">
        <v>0</v>
      </c>
      <c r="AN40" s="18">
        <v>0</v>
      </c>
      <c r="AO40" s="18">
        <v>24421.491666666698</v>
      </c>
      <c r="AP40" s="18">
        <v>1149.1999999999773</v>
      </c>
      <c r="AQ40" s="11">
        <f t="shared" si="4"/>
        <v>1336154.45</v>
      </c>
      <c r="AR40" s="18"/>
      <c r="AS40" s="10">
        <f>VLOOKUP($C40,'[1]New ISB'!$C$6:$BO$405,6,FALSE)</f>
        <v>1067069.713994842</v>
      </c>
      <c r="AT40" s="10">
        <f>VLOOKUP($C40,'[1]New ISB'!$C$6:$BO$405,7,FALSE)</f>
        <v>0</v>
      </c>
      <c r="AU40" s="10">
        <f>VLOOKUP($C40,'[1]New ISB'!$C$6:$BO$405,8,FALSE)</f>
        <v>0</v>
      </c>
      <c r="AV40" s="10">
        <f>VLOOKUP($C40,'[1]New ISB'!$C$6:$BO$405,9,FALSE)</f>
        <v>19599.999999999982</v>
      </c>
      <c r="AW40" s="10">
        <f>VLOOKUP($C40,'[1]New ISB'!$C$6:$BO$405,10,FALSE)</f>
        <v>0</v>
      </c>
      <c r="AX40" s="10">
        <f>VLOOKUP($C40,'[1]New ISB'!$C$6:$BO$405,11,FALSE)</f>
        <v>32799.999999999971</v>
      </c>
      <c r="AY40" s="10">
        <f>VLOOKUP($C40,'[1]New ISB'!$C$6:$BO$405,12,FALSE)</f>
        <v>0</v>
      </c>
      <c r="AZ40" s="10">
        <f>VLOOKUP($C40,'[1]New ISB'!$C$6:$BO$405,13,FALSE)</f>
        <v>0</v>
      </c>
      <c r="BA40" s="10">
        <f>VLOOKUP($C40,'[1]New ISB'!$C$6:$BO$405,14,FALSE)</f>
        <v>0</v>
      </c>
      <c r="BB40" s="10">
        <f>VLOOKUP($C40,'[1]New ISB'!$C$6:$BO$405,15,FALSE)</f>
        <v>0</v>
      </c>
      <c r="BC40" s="10">
        <f>VLOOKUP($C40,'[1]New ISB'!$C$6:$BO$405,16,FALSE)</f>
        <v>0</v>
      </c>
      <c r="BD40" s="10">
        <f>VLOOKUP($C40,'[1]New ISB'!$C$6:$BO$405,17,FALSE)</f>
        <v>0</v>
      </c>
      <c r="BE40" s="10">
        <f>VLOOKUP($C40,'[1]New ISB'!$C$6:$BO$405,18,FALSE)</f>
        <v>0</v>
      </c>
      <c r="BF40" s="10">
        <f>VLOOKUP($C40,'[1]New ISB'!$C$6:$BO$405,19,FALSE)</f>
        <v>0</v>
      </c>
      <c r="BG40" s="10">
        <f>VLOOKUP($C40,'[1]New ISB'!$C$6:$BO$405,20,FALSE)</f>
        <v>0</v>
      </c>
      <c r="BH40" s="10">
        <f>VLOOKUP($C40,'[1]New ISB'!$C$6:$BO$405,21,FALSE)</f>
        <v>0</v>
      </c>
      <c r="BI40" s="10">
        <f>VLOOKUP($C40,'[1]New ISB'!$C$6:$BO$405,22,FALSE)</f>
        <v>0</v>
      </c>
      <c r="BJ40" s="10">
        <f>VLOOKUP($C40,'[1]New ISB'!$C$6:$BO$405,23,FALSE)</f>
        <v>0</v>
      </c>
      <c r="BK40" s="10">
        <f>VLOOKUP($C40,'[1]New ISB'!$C$6:$BO$405,24,FALSE)</f>
        <v>0</v>
      </c>
      <c r="BL40" s="10">
        <f>VLOOKUP($C40,'[1]New ISB'!$C$6:$BO$405,25,FALSE)</f>
        <v>2046.5625</v>
      </c>
      <c r="BM40" s="10">
        <f>VLOOKUP($C40,'[1]New ISB'!$C$6:$BO$405,26,FALSE)</f>
        <v>0</v>
      </c>
      <c r="BN40" s="10">
        <f>VLOOKUP($C40,'[1]New ISB'!$C$6:$BO$405,27,FALSE)</f>
        <v>96543.571428571406</v>
      </c>
      <c r="BO40" s="10">
        <f>VLOOKUP($C40,'[1]New ISB'!$C$6:$BO$405,28,FALSE)</f>
        <v>0</v>
      </c>
      <c r="BP40" s="10">
        <f>VLOOKUP($C40,'[1]New ISB'!$C$6:$BO$405,29,FALSE)</f>
        <v>2150.4000000000096</v>
      </c>
      <c r="BQ40" s="10">
        <f>VLOOKUP($C40,'[1]New ISB'!$C$6:$BO$405,30,FALSE)</f>
        <v>0</v>
      </c>
      <c r="BR40" s="10">
        <f>VLOOKUP($C40,'[1]New ISB'!$C$6:$BO$405,31,FALSE)</f>
        <v>134400</v>
      </c>
      <c r="BS40" s="10">
        <f>VLOOKUP($C40,'[1]New ISB'!$C$6:$BO$405,32,FALSE)</f>
        <v>0</v>
      </c>
      <c r="BT40" s="10">
        <f>VLOOKUP($C40,'[1]New ISB'!$C$6:$BO$405,33,FALSE)</f>
        <v>0</v>
      </c>
      <c r="BU40" s="10">
        <f>VLOOKUP($C40,'[1]New ISB'!$C$6:$BO$405,34,FALSE)</f>
        <v>0</v>
      </c>
      <c r="BV40" s="10">
        <f>VLOOKUP($C40,'[1]New ISB'!$C$6:$BO$405,35,FALSE)</f>
        <v>31125.25</v>
      </c>
      <c r="BW40" s="10">
        <f>VLOOKUP($C40,'[1]New ISB'!$C$6:$BO$405,36,FALSE)</f>
        <v>0</v>
      </c>
      <c r="BX40" s="10">
        <f>VLOOKUP($C40,'[1]New ISB'!$C$6:$BO$405,39,FALSE)+VLOOKUP($C40,'[1]New ISB'!$C$6:$BO$405,40,FALSE)</f>
        <v>0</v>
      </c>
      <c r="BY40" s="10">
        <f>VLOOKUP($C40,'[1]New ISB'!$C$6:$BO$405,37,FALSE)+VLOOKUP($C40,'[1]New ISB'!$C$6:$BO$405,41,FALSE)</f>
        <v>0</v>
      </c>
      <c r="BZ40" s="10">
        <f>VLOOKUP($C40,'[1]New ISB'!$C$6:$BO$405,38,FALSE)</f>
        <v>0</v>
      </c>
      <c r="CA40" s="10">
        <f t="shared" si="0"/>
        <v>1385735.4979234133</v>
      </c>
      <c r="CB40" s="10">
        <f>VLOOKUP($C40,'[1]New ISB'!$C$6:$BO$405,52,FALSE)+VLOOKUP($C40,'[1]New ISB'!$C$6:$BO$405,53,FALSE)</f>
        <v>9949.7520765867084</v>
      </c>
      <c r="CC40" s="10">
        <f>VLOOKUP($C40,'[1]New ISB'!$C$6:$BO$405,64,FALSE)</f>
        <v>0</v>
      </c>
      <c r="CD40" s="11">
        <f t="shared" si="1"/>
        <v>1395685.25</v>
      </c>
      <c r="CE40" s="10"/>
      <c r="CF40" s="10">
        <f t="shared" si="5"/>
        <v>62445.713994842023</v>
      </c>
      <c r="CG40" s="10">
        <f t="shared" si="6"/>
        <v>0</v>
      </c>
      <c r="CH40" s="10">
        <f t="shared" si="7"/>
        <v>0</v>
      </c>
      <c r="CI40" s="10">
        <f t="shared" si="8"/>
        <v>400</v>
      </c>
      <c r="CJ40" s="10">
        <f t="shared" si="9"/>
        <v>0</v>
      </c>
      <c r="CK40" s="10">
        <f t="shared" si="10"/>
        <v>4599.9999999999964</v>
      </c>
      <c r="CL40" s="10">
        <f t="shared" si="11"/>
        <v>0</v>
      </c>
      <c r="CM40" s="10">
        <f t="shared" si="12"/>
        <v>0</v>
      </c>
      <c r="CN40" s="10">
        <f t="shared" si="13"/>
        <v>0</v>
      </c>
      <c r="CO40" s="10">
        <f t="shared" si="14"/>
        <v>0</v>
      </c>
      <c r="CP40" s="10">
        <f t="shared" si="15"/>
        <v>0</v>
      </c>
      <c r="CQ40" s="10">
        <f t="shared" si="16"/>
        <v>0</v>
      </c>
      <c r="CR40" s="10">
        <f t="shared" si="17"/>
        <v>0</v>
      </c>
      <c r="CS40" s="10">
        <f t="shared" si="18"/>
        <v>0</v>
      </c>
      <c r="CT40" s="10">
        <f t="shared" si="19"/>
        <v>0</v>
      </c>
      <c r="CU40" s="10">
        <f t="shared" si="20"/>
        <v>0</v>
      </c>
      <c r="CV40" s="10">
        <f t="shared" si="21"/>
        <v>0</v>
      </c>
      <c r="CW40" s="10">
        <f t="shared" si="22"/>
        <v>0</v>
      </c>
      <c r="CX40" s="10">
        <f t="shared" si="23"/>
        <v>0</v>
      </c>
      <c r="CY40" s="10">
        <f t="shared" si="24"/>
        <v>34.6875</v>
      </c>
      <c r="CZ40" s="10">
        <f t="shared" si="25"/>
        <v>0</v>
      </c>
      <c r="DA40" s="10">
        <f t="shared" si="26"/>
        <v>1237.7380952380918</v>
      </c>
      <c r="DB40" s="10">
        <f t="shared" si="27"/>
        <v>0</v>
      </c>
      <c r="DC40" s="10">
        <f t="shared" si="28"/>
        <v>33.600000000000364</v>
      </c>
      <c r="DD40" s="10">
        <f t="shared" si="29"/>
        <v>0</v>
      </c>
      <c r="DE40" s="10">
        <f t="shared" si="30"/>
        <v>6400</v>
      </c>
      <c r="DF40" s="10">
        <f t="shared" si="31"/>
        <v>0</v>
      </c>
      <c r="DG40" s="10">
        <f t="shared" si="32"/>
        <v>0</v>
      </c>
      <c r="DH40" s="10">
        <f t="shared" si="33"/>
        <v>0</v>
      </c>
      <c r="DI40" s="10">
        <f t="shared" si="34"/>
        <v>0</v>
      </c>
      <c r="DJ40" s="10">
        <f t="shared" si="35"/>
        <v>0</v>
      </c>
      <c r="DK40" s="10">
        <f t="shared" si="36"/>
        <v>0</v>
      </c>
      <c r="DL40" s="10">
        <f t="shared" si="37"/>
        <v>0</v>
      </c>
      <c r="DM40" s="10">
        <f t="shared" si="38"/>
        <v>0</v>
      </c>
      <c r="DN40" s="10">
        <f t="shared" si="39"/>
        <v>-14471.739590079989</v>
      </c>
      <c r="DO40" s="10">
        <f t="shared" si="40"/>
        <v>-1149.1999999999773</v>
      </c>
      <c r="DP40" s="11">
        <f t="shared" si="3"/>
        <v>59530.800000000156</v>
      </c>
      <c r="DS40" s="14"/>
      <c r="DU40" s="16"/>
    </row>
    <row r="41" spans="1:125" x14ac:dyDescent="0.35">
      <c r="A41" s="2" t="s">
        <v>116</v>
      </c>
      <c r="B41" s="2" t="s">
        <v>117</v>
      </c>
      <c r="C41" s="2">
        <v>9262025</v>
      </c>
      <c r="D41" s="2" t="s">
        <v>118</v>
      </c>
      <c r="E41" s="18">
        <v>73</v>
      </c>
      <c r="G41" s="18">
        <v>247762</v>
      </c>
      <c r="H41" s="18">
        <v>0</v>
      </c>
      <c r="I41" s="18">
        <v>0</v>
      </c>
      <c r="J41" s="18">
        <v>4800</v>
      </c>
      <c r="K41" s="18">
        <v>0</v>
      </c>
      <c r="L41" s="18">
        <v>7050</v>
      </c>
      <c r="M41" s="18">
        <v>0</v>
      </c>
      <c r="N41" s="18">
        <v>460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29464.919354838708</v>
      </c>
      <c r="AC41" s="18">
        <v>0</v>
      </c>
      <c r="AD41" s="18">
        <v>0</v>
      </c>
      <c r="AE41" s="18">
        <v>0</v>
      </c>
      <c r="AF41" s="18">
        <v>128000</v>
      </c>
      <c r="AG41" s="18">
        <v>0</v>
      </c>
      <c r="AH41" s="18">
        <v>0</v>
      </c>
      <c r="AI41" s="18">
        <v>0</v>
      </c>
      <c r="AJ41" s="18">
        <v>1680.64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-1480.6085987562003</v>
      </c>
      <c r="AQ41" s="11">
        <f t="shared" si="4"/>
        <v>417736.95075608254</v>
      </c>
      <c r="AR41" s="18"/>
      <c r="AS41" s="10">
        <f>VLOOKUP($C41,'[1]New ISB'!$C$6:$BO$405,6,FALSE)</f>
        <v>263162.4632487279</v>
      </c>
      <c r="AT41" s="10">
        <f>VLOOKUP($C41,'[1]New ISB'!$C$6:$BO$405,7,FALSE)</f>
        <v>0</v>
      </c>
      <c r="AU41" s="10">
        <f>VLOOKUP($C41,'[1]New ISB'!$C$6:$BO$405,8,FALSE)</f>
        <v>0</v>
      </c>
      <c r="AV41" s="10">
        <f>VLOOKUP($C41,'[1]New ISB'!$C$6:$BO$405,9,FALSE)</f>
        <v>4900</v>
      </c>
      <c r="AW41" s="10">
        <f>VLOOKUP($C41,'[1]New ISB'!$C$6:$BO$405,10,FALSE)</f>
        <v>0</v>
      </c>
      <c r="AX41" s="10">
        <f>VLOOKUP($C41,'[1]New ISB'!$C$6:$BO$405,11,FALSE)</f>
        <v>8200</v>
      </c>
      <c r="AY41" s="10">
        <f>VLOOKUP($C41,'[1]New ISB'!$C$6:$BO$405,12,FALSE)</f>
        <v>0</v>
      </c>
      <c r="AZ41" s="10">
        <f>VLOOKUP($C41,'[1]New ISB'!$C$6:$BO$405,13,FALSE)</f>
        <v>470</v>
      </c>
      <c r="BA41" s="10">
        <f>VLOOKUP($C41,'[1]New ISB'!$C$6:$BO$405,14,FALSE)</f>
        <v>0</v>
      </c>
      <c r="BB41" s="10">
        <f>VLOOKUP($C41,'[1]New ISB'!$C$6:$BO$405,15,FALSE)</f>
        <v>0</v>
      </c>
      <c r="BC41" s="10">
        <f>VLOOKUP($C41,'[1]New ISB'!$C$6:$BO$405,16,FALSE)</f>
        <v>0</v>
      </c>
      <c r="BD41" s="10">
        <f>VLOOKUP($C41,'[1]New ISB'!$C$6:$BO$405,17,FALSE)</f>
        <v>0</v>
      </c>
      <c r="BE41" s="10">
        <f>VLOOKUP($C41,'[1]New ISB'!$C$6:$BO$405,18,FALSE)</f>
        <v>0</v>
      </c>
      <c r="BF41" s="10">
        <f>VLOOKUP($C41,'[1]New ISB'!$C$6:$BO$405,19,FALSE)</f>
        <v>0</v>
      </c>
      <c r="BG41" s="10">
        <f>VLOOKUP($C41,'[1]New ISB'!$C$6:$BO$405,20,FALSE)</f>
        <v>0</v>
      </c>
      <c r="BH41" s="10">
        <f>VLOOKUP($C41,'[1]New ISB'!$C$6:$BO$405,21,FALSE)</f>
        <v>0</v>
      </c>
      <c r="BI41" s="10">
        <f>VLOOKUP($C41,'[1]New ISB'!$C$6:$BO$405,22,FALSE)</f>
        <v>0</v>
      </c>
      <c r="BJ41" s="10">
        <f>VLOOKUP($C41,'[1]New ISB'!$C$6:$BO$405,23,FALSE)</f>
        <v>0</v>
      </c>
      <c r="BK41" s="10">
        <f>VLOOKUP($C41,'[1]New ISB'!$C$6:$BO$405,24,FALSE)</f>
        <v>0</v>
      </c>
      <c r="BL41" s="10">
        <f>VLOOKUP($C41,'[1]New ISB'!$C$6:$BO$405,25,FALSE)</f>
        <v>0</v>
      </c>
      <c r="BM41" s="10">
        <f>VLOOKUP($C41,'[1]New ISB'!$C$6:$BO$405,26,FALSE)</f>
        <v>0</v>
      </c>
      <c r="BN41" s="10">
        <f>VLOOKUP($C41,'[1]New ISB'!$C$6:$BO$405,27,FALSE)</f>
        <v>29847.580645161288</v>
      </c>
      <c r="BO41" s="10">
        <f>VLOOKUP($C41,'[1]New ISB'!$C$6:$BO$405,28,FALSE)</f>
        <v>0</v>
      </c>
      <c r="BP41" s="10">
        <f>VLOOKUP($C41,'[1]New ISB'!$C$6:$BO$405,29,FALSE)</f>
        <v>0</v>
      </c>
      <c r="BQ41" s="10">
        <f>VLOOKUP($C41,'[1]New ISB'!$C$6:$BO$405,30,FALSE)</f>
        <v>0</v>
      </c>
      <c r="BR41" s="10">
        <f>VLOOKUP($C41,'[1]New ISB'!$C$6:$BO$405,31,FALSE)</f>
        <v>134400</v>
      </c>
      <c r="BS41" s="10">
        <f>VLOOKUP($C41,'[1]New ISB'!$C$6:$BO$405,32,FALSE)</f>
        <v>0</v>
      </c>
      <c r="BT41" s="10">
        <f>VLOOKUP($C41,'[1]New ISB'!$C$6:$BO$405,33,FALSE)</f>
        <v>0</v>
      </c>
      <c r="BU41" s="10">
        <f>VLOOKUP($C41,'[1]New ISB'!$C$6:$BO$405,34,FALSE)</f>
        <v>0</v>
      </c>
      <c r="BV41" s="10">
        <f>VLOOKUP($C41,'[1]New ISB'!$C$6:$BO$405,35,FALSE)</f>
        <v>1680.64</v>
      </c>
      <c r="BW41" s="10">
        <f>VLOOKUP($C41,'[1]New ISB'!$C$6:$BO$405,36,FALSE)</f>
        <v>0</v>
      </c>
      <c r="BX41" s="10">
        <f>VLOOKUP($C41,'[1]New ISB'!$C$6:$BO$405,39,FALSE)+VLOOKUP($C41,'[1]New ISB'!$C$6:$BO$405,40,FALSE)</f>
        <v>0</v>
      </c>
      <c r="BY41" s="10">
        <f>VLOOKUP($C41,'[1]New ISB'!$C$6:$BO$405,37,FALSE)+VLOOKUP($C41,'[1]New ISB'!$C$6:$BO$405,41,FALSE)</f>
        <v>0</v>
      </c>
      <c r="BZ41" s="10">
        <f>VLOOKUP($C41,'[1]New ISB'!$C$6:$BO$405,38,FALSE)</f>
        <v>0</v>
      </c>
      <c r="CA41" s="10">
        <f t="shared" si="0"/>
        <v>442660.68389388919</v>
      </c>
      <c r="CB41" s="10">
        <f>VLOOKUP($C41,'[1]New ISB'!$C$6:$BO$405,52,FALSE)+VLOOKUP($C41,'[1]New ISB'!$C$6:$BO$405,53,FALSE)</f>
        <v>0</v>
      </c>
      <c r="CC41" s="10">
        <f>VLOOKUP($C41,'[1]New ISB'!$C$6:$BO$405,64,FALSE)</f>
        <v>0</v>
      </c>
      <c r="CD41" s="11">
        <f t="shared" si="1"/>
        <v>442660.68389388919</v>
      </c>
      <c r="CE41" s="10"/>
      <c r="CF41" s="10">
        <f t="shared" si="5"/>
        <v>15400.463248727901</v>
      </c>
      <c r="CG41" s="10">
        <f t="shared" si="6"/>
        <v>0</v>
      </c>
      <c r="CH41" s="10">
        <f t="shared" si="7"/>
        <v>0</v>
      </c>
      <c r="CI41" s="10">
        <f t="shared" si="8"/>
        <v>100</v>
      </c>
      <c r="CJ41" s="10">
        <f t="shared" si="9"/>
        <v>0</v>
      </c>
      <c r="CK41" s="10">
        <f t="shared" si="10"/>
        <v>1150</v>
      </c>
      <c r="CL41" s="10">
        <f t="shared" si="11"/>
        <v>0</v>
      </c>
      <c r="CM41" s="10">
        <f t="shared" si="12"/>
        <v>10</v>
      </c>
      <c r="CN41" s="10">
        <f t="shared" si="13"/>
        <v>0</v>
      </c>
      <c r="CO41" s="10">
        <f t="shared" si="14"/>
        <v>0</v>
      </c>
      <c r="CP41" s="10">
        <f t="shared" si="15"/>
        <v>0</v>
      </c>
      <c r="CQ41" s="10">
        <f t="shared" si="16"/>
        <v>0</v>
      </c>
      <c r="CR41" s="10">
        <f t="shared" si="17"/>
        <v>0</v>
      </c>
      <c r="CS41" s="10">
        <f t="shared" si="18"/>
        <v>0</v>
      </c>
      <c r="CT41" s="10">
        <f t="shared" si="19"/>
        <v>0</v>
      </c>
      <c r="CU41" s="10">
        <f t="shared" si="20"/>
        <v>0</v>
      </c>
      <c r="CV41" s="10">
        <f t="shared" si="21"/>
        <v>0</v>
      </c>
      <c r="CW41" s="10">
        <f t="shared" si="22"/>
        <v>0</v>
      </c>
      <c r="CX41" s="10">
        <f t="shared" si="23"/>
        <v>0</v>
      </c>
      <c r="CY41" s="10">
        <f t="shared" si="24"/>
        <v>0</v>
      </c>
      <c r="CZ41" s="10">
        <f t="shared" si="25"/>
        <v>0</v>
      </c>
      <c r="DA41" s="10">
        <f t="shared" si="26"/>
        <v>382.66129032257959</v>
      </c>
      <c r="DB41" s="10">
        <f t="shared" si="27"/>
        <v>0</v>
      </c>
      <c r="DC41" s="10">
        <f t="shared" si="28"/>
        <v>0</v>
      </c>
      <c r="DD41" s="10">
        <f t="shared" si="29"/>
        <v>0</v>
      </c>
      <c r="DE41" s="10">
        <f t="shared" si="30"/>
        <v>6400</v>
      </c>
      <c r="DF41" s="10">
        <f t="shared" si="31"/>
        <v>0</v>
      </c>
      <c r="DG41" s="10">
        <f t="shared" si="32"/>
        <v>0</v>
      </c>
      <c r="DH41" s="10">
        <f t="shared" si="33"/>
        <v>0</v>
      </c>
      <c r="DI41" s="10">
        <f t="shared" si="34"/>
        <v>0</v>
      </c>
      <c r="DJ41" s="10">
        <f t="shared" si="35"/>
        <v>0</v>
      </c>
      <c r="DK41" s="10">
        <f t="shared" si="36"/>
        <v>0</v>
      </c>
      <c r="DL41" s="10">
        <f t="shared" si="37"/>
        <v>0</v>
      </c>
      <c r="DM41" s="10">
        <f t="shared" si="38"/>
        <v>0</v>
      </c>
      <c r="DN41" s="10">
        <f t="shared" si="39"/>
        <v>0</v>
      </c>
      <c r="DO41" s="10">
        <f t="shared" si="40"/>
        <v>1480.6085987562003</v>
      </c>
      <c r="DP41" s="11">
        <f t="shared" si="3"/>
        <v>24923.733137806681</v>
      </c>
      <c r="DS41" s="14"/>
      <c r="DU41" s="16"/>
    </row>
    <row r="42" spans="1:125" x14ac:dyDescent="0.35">
      <c r="A42" s="2" t="s">
        <v>119</v>
      </c>
      <c r="B42" s="2" t="s">
        <v>1476</v>
      </c>
      <c r="C42" s="2">
        <v>9262166</v>
      </c>
      <c r="D42" s="2" t="s">
        <v>120</v>
      </c>
      <c r="E42" s="18">
        <v>99</v>
      </c>
      <c r="G42" s="18">
        <v>336006</v>
      </c>
      <c r="H42" s="18">
        <v>0</v>
      </c>
      <c r="I42" s="18">
        <v>0</v>
      </c>
      <c r="J42" s="18">
        <v>9599.9999999999982</v>
      </c>
      <c r="K42" s="18">
        <v>0</v>
      </c>
      <c r="L42" s="18">
        <v>14804.999999999989</v>
      </c>
      <c r="M42" s="18">
        <v>0</v>
      </c>
      <c r="N42" s="18">
        <v>5059.9999999999945</v>
      </c>
      <c r="O42" s="18">
        <v>2519.9999999999995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700.24390243902371</v>
      </c>
      <c r="AA42" s="18">
        <v>0</v>
      </c>
      <c r="AB42" s="18">
        <v>29109.807692307713</v>
      </c>
      <c r="AC42" s="18">
        <v>0</v>
      </c>
      <c r="AD42" s="18">
        <v>0</v>
      </c>
      <c r="AE42" s="18">
        <v>0</v>
      </c>
      <c r="AF42" s="18">
        <v>128000</v>
      </c>
      <c r="AG42" s="18">
        <v>38184.779706275025</v>
      </c>
      <c r="AH42" s="18">
        <v>0</v>
      </c>
      <c r="AI42" s="18">
        <v>0</v>
      </c>
      <c r="AJ42" s="18">
        <v>2482.1759999999999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-8017.9975243637709</v>
      </c>
      <c r="AQ42" s="11">
        <f t="shared" si="4"/>
        <v>558450.00977665791</v>
      </c>
      <c r="AR42" s="18"/>
      <c r="AS42" s="10">
        <f>VLOOKUP($C42,'[1]New ISB'!$C$6:$BO$405,6,FALSE)</f>
        <v>356891.55974827486</v>
      </c>
      <c r="AT42" s="10">
        <f>VLOOKUP($C42,'[1]New ISB'!$C$6:$BO$405,7,FALSE)</f>
        <v>0</v>
      </c>
      <c r="AU42" s="10">
        <f>VLOOKUP($C42,'[1]New ISB'!$C$6:$BO$405,8,FALSE)</f>
        <v>0</v>
      </c>
      <c r="AV42" s="10">
        <f>VLOOKUP($C42,'[1]New ISB'!$C$6:$BO$405,9,FALSE)</f>
        <v>9799.9999999999982</v>
      </c>
      <c r="AW42" s="10">
        <f>VLOOKUP($C42,'[1]New ISB'!$C$6:$BO$405,10,FALSE)</f>
        <v>0</v>
      </c>
      <c r="AX42" s="10">
        <f>VLOOKUP($C42,'[1]New ISB'!$C$6:$BO$405,11,FALSE)</f>
        <v>17219.999999999989</v>
      </c>
      <c r="AY42" s="10">
        <f>VLOOKUP($C42,'[1]New ISB'!$C$6:$BO$405,12,FALSE)</f>
        <v>0</v>
      </c>
      <c r="AZ42" s="10">
        <f>VLOOKUP($C42,'[1]New ISB'!$C$6:$BO$405,13,FALSE)</f>
        <v>5169.9999999999945</v>
      </c>
      <c r="BA42" s="10">
        <f>VLOOKUP($C42,'[1]New ISB'!$C$6:$BO$405,14,FALSE)</f>
        <v>2564.9999999999995</v>
      </c>
      <c r="BB42" s="10">
        <f>VLOOKUP($C42,'[1]New ISB'!$C$6:$BO$405,15,FALSE)</f>
        <v>0</v>
      </c>
      <c r="BC42" s="10">
        <f>VLOOKUP($C42,'[1]New ISB'!$C$6:$BO$405,16,FALSE)</f>
        <v>0</v>
      </c>
      <c r="BD42" s="10">
        <f>VLOOKUP($C42,'[1]New ISB'!$C$6:$BO$405,17,FALSE)</f>
        <v>0</v>
      </c>
      <c r="BE42" s="10">
        <f>VLOOKUP($C42,'[1]New ISB'!$C$6:$BO$405,18,FALSE)</f>
        <v>0</v>
      </c>
      <c r="BF42" s="10">
        <f>VLOOKUP($C42,'[1]New ISB'!$C$6:$BO$405,19,FALSE)</f>
        <v>0</v>
      </c>
      <c r="BG42" s="10">
        <f>VLOOKUP($C42,'[1]New ISB'!$C$6:$BO$405,20,FALSE)</f>
        <v>0</v>
      </c>
      <c r="BH42" s="10">
        <f>VLOOKUP($C42,'[1]New ISB'!$C$6:$BO$405,21,FALSE)</f>
        <v>0</v>
      </c>
      <c r="BI42" s="10">
        <f>VLOOKUP($C42,'[1]New ISB'!$C$6:$BO$405,22,FALSE)</f>
        <v>0</v>
      </c>
      <c r="BJ42" s="10">
        <f>VLOOKUP($C42,'[1]New ISB'!$C$6:$BO$405,23,FALSE)</f>
        <v>0</v>
      </c>
      <c r="BK42" s="10">
        <f>VLOOKUP($C42,'[1]New ISB'!$C$6:$BO$405,24,FALSE)</f>
        <v>0</v>
      </c>
      <c r="BL42" s="10">
        <f>VLOOKUP($C42,'[1]New ISB'!$C$6:$BO$405,25,FALSE)</f>
        <v>712.31707317073108</v>
      </c>
      <c r="BM42" s="10">
        <f>VLOOKUP($C42,'[1]New ISB'!$C$6:$BO$405,26,FALSE)</f>
        <v>0</v>
      </c>
      <c r="BN42" s="10">
        <f>VLOOKUP($C42,'[1]New ISB'!$C$6:$BO$405,27,FALSE)</f>
        <v>29487.857142857163</v>
      </c>
      <c r="BO42" s="10">
        <f>VLOOKUP($C42,'[1]New ISB'!$C$6:$BO$405,28,FALSE)</f>
        <v>0</v>
      </c>
      <c r="BP42" s="10">
        <f>VLOOKUP($C42,'[1]New ISB'!$C$6:$BO$405,29,FALSE)</f>
        <v>0</v>
      </c>
      <c r="BQ42" s="10">
        <f>VLOOKUP($C42,'[1]New ISB'!$C$6:$BO$405,30,FALSE)</f>
        <v>0</v>
      </c>
      <c r="BR42" s="10">
        <f>VLOOKUP($C42,'[1]New ISB'!$C$6:$BO$405,31,FALSE)</f>
        <v>134400</v>
      </c>
      <c r="BS42" s="10">
        <f>VLOOKUP($C42,'[1]New ISB'!$C$6:$BO$405,32,FALSE)</f>
        <v>38727.369826435242</v>
      </c>
      <c r="BT42" s="10">
        <f>VLOOKUP($C42,'[1]New ISB'!$C$6:$BO$405,33,FALSE)</f>
        <v>0</v>
      </c>
      <c r="BU42" s="10">
        <f>VLOOKUP($C42,'[1]New ISB'!$C$6:$BO$405,34,FALSE)</f>
        <v>0</v>
      </c>
      <c r="BV42" s="10">
        <f>VLOOKUP($C42,'[1]New ISB'!$C$6:$BO$405,35,FALSE)</f>
        <v>2482.1759999999999</v>
      </c>
      <c r="BW42" s="10">
        <f>VLOOKUP($C42,'[1]New ISB'!$C$6:$BO$405,36,FALSE)</f>
        <v>0</v>
      </c>
      <c r="BX42" s="10">
        <f>VLOOKUP($C42,'[1]New ISB'!$C$6:$BO$405,39,FALSE)+VLOOKUP($C42,'[1]New ISB'!$C$6:$BO$405,40,FALSE)</f>
        <v>0</v>
      </c>
      <c r="BY42" s="10">
        <f>VLOOKUP($C42,'[1]New ISB'!$C$6:$BO$405,37,FALSE)+VLOOKUP($C42,'[1]New ISB'!$C$6:$BO$405,41,FALSE)</f>
        <v>0</v>
      </c>
      <c r="BZ42" s="10">
        <f>VLOOKUP($C42,'[1]New ISB'!$C$6:$BO$405,38,FALSE)</f>
        <v>0</v>
      </c>
      <c r="CA42" s="10">
        <f t="shared" si="0"/>
        <v>597456.27979073802</v>
      </c>
      <c r="CB42" s="10">
        <f>VLOOKUP($C42,'[1]New ISB'!$C$6:$BO$405,52,FALSE)+VLOOKUP($C42,'[1]New ISB'!$C$6:$BO$405,53,FALSE)</f>
        <v>0</v>
      </c>
      <c r="CC42" s="10">
        <f>VLOOKUP($C42,'[1]New ISB'!$C$6:$BO$405,64,FALSE)</f>
        <v>0</v>
      </c>
      <c r="CD42" s="11">
        <f t="shared" si="1"/>
        <v>597456.27979073802</v>
      </c>
      <c r="CE42" s="10"/>
      <c r="CF42" s="10">
        <f t="shared" si="5"/>
        <v>20885.559748274856</v>
      </c>
      <c r="CG42" s="10">
        <f t="shared" si="6"/>
        <v>0</v>
      </c>
      <c r="CH42" s="10">
        <f t="shared" si="7"/>
        <v>0</v>
      </c>
      <c r="CI42" s="10">
        <f t="shared" si="8"/>
        <v>200</v>
      </c>
      <c r="CJ42" s="10">
        <f t="shared" si="9"/>
        <v>0</v>
      </c>
      <c r="CK42" s="10">
        <f t="shared" si="10"/>
        <v>2415</v>
      </c>
      <c r="CL42" s="10">
        <f t="shared" si="11"/>
        <v>0</v>
      </c>
      <c r="CM42" s="10">
        <f t="shared" si="12"/>
        <v>110</v>
      </c>
      <c r="CN42" s="10">
        <f t="shared" si="13"/>
        <v>45</v>
      </c>
      <c r="CO42" s="10">
        <f t="shared" si="14"/>
        <v>0</v>
      </c>
      <c r="CP42" s="10">
        <f t="shared" si="15"/>
        <v>0</v>
      </c>
      <c r="CQ42" s="10">
        <f t="shared" si="16"/>
        <v>0</v>
      </c>
      <c r="CR42" s="10">
        <f t="shared" si="17"/>
        <v>0</v>
      </c>
      <c r="CS42" s="10">
        <f t="shared" si="18"/>
        <v>0</v>
      </c>
      <c r="CT42" s="10">
        <f t="shared" si="19"/>
        <v>0</v>
      </c>
      <c r="CU42" s="10">
        <f t="shared" si="20"/>
        <v>0</v>
      </c>
      <c r="CV42" s="10">
        <f t="shared" si="21"/>
        <v>0</v>
      </c>
      <c r="CW42" s="10">
        <f t="shared" si="22"/>
        <v>0</v>
      </c>
      <c r="CX42" s="10">
        <f t="shared" si="23"/>
        <v>0</v>
      </c>
      <c r="CY42" s="10">
        <f t="shared" si="24"/>
        <v>12.073170731707364</v>
      </c>
      <c r="CZ42" s="10">
        <f t="shared" si="25"/>
        <v>0</v>
      </c>
      <c r="DA42" s="10">
        <f t="shared" si="26"/>
        <v>378.04945054944983</v>
      </c>
      <c r="DB42" s="10">
        <f t="shared" si="27"/>
        <v>0</v>
      </c>
      <c r="DC42" s="10">
        <f t="shared" si="28"/>
        <v>0</v>
      </c>
      <c r="DD42" s="10">
        <f t="shared" si="29"/>
        <v>0</v>
      </c>
      <c r="DE42" s="10">
        <f t="shared" si="30"/>
        <v>6400</v>
      </c>
      <c r="DF42" s="10">
        <f t="shared" si="31"/>
        <v>542.59012016021734</v>
      </c>
      <c r="DG42" s="10">
        <f t="shared" si="32"/>
        <v>0</v>
      </c>
      <c r="DH42" s="10">
        <f t="shared" si="33"/>
        <v>0</v>
      </c>
      <c r="DI42" s="10">
        <f t="shared" si="34"/>
        <v>0</v>
      </c>
      <c r="DJ42" s="10">
        <f t="shared" si="35"/>
        <v>0</v>
      </c>
      <c r="DK42" s="10">
        <f t="shared" si="36"/>
        <v>0</v>
      </c>
      <c r="DL42" s="10">
        <f t="shared" si="37"/>
        <v>0</v>
      </c>
      <c r="DM42" s="10">
        <f t="shared" si="38"/>
        <v>0</v>
      </c>
      <c r="DN42" s="10">
        <f t="shared" si="39"/>
        <v>0</v>
      </c>
      <c r="DO42" s="10">
        <f t="shared" si="40"/>
        <v>8017.9975243637709</v>
      </c>
      <c r="DP42" s="11">
        <f t="shared" si="3"/>
        <v>39006.270014080001</v>
      </c>
      <c r="DS42" s="14"/>
      <c r="DU42" s="16"/>
    </row>
    <row r="43" spans="1:125" x14ac:dyDescent="0.35">
      <c r="A43" s="2" t="s">
        <v>121</v>
      </c>
      <c r="B43" s="2" t="s">
        <v>122</v>
      </c>
      <c r="C43" s="2">
        <v>9262031</v>
      </c>
      <c r="D43" s="2" t="s">
        <v>123</v>
      </c>
      <c r="E43" s="18">
        <v>38</v>
      </c>
      <c r="G43" s="18">
        <v>128972</v>
      </c>
      <c r="H43" s="18">
        <v>0</v>
      </c>
      <c r="I43" s="18">
        <v>0</v>
      </c>
      <c r="J43" s="18">
        <v>4799.9999999999973</v>
      </c>
      <c r="K43" s="18">
        <v>0</v>
      </c>
      <c r="L43" s="18">
        <v>7049.9999999999964</v>
      </c>
      <c r="M43" s="18">
        <v>0</v>
      </c>
      <c r="N43" s="18">
        <v>459.99999999999977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1632.5925925925931</v>
      </c>
      <c r="AA43" s="18">
        <v>0</v>
      </c>
      <c r="AB43" s="18">
        <v>23993.200000000012</v>
      </c>
      <c r="AC43" s="18">
        <v>0</v>
      </c>
      <c r="AD43" s="18">
        <v>2570.3999999999978</v>
      </c>
      <c r="AE43" s="18">
        <v>0</v>
      </c>
      <c r="AF43" s="18">
        <v>128000</v>
      </c>
      <c r="AG43" s="18">
        <v>56300</v>
      </c>
      <c r="AH43" s="18">
        <v>0</v>
      </c>
      <c r="AI43" s="18">
        <v>0</v>
      </c>
      <c r="AJ43" s="18">
        <v>651.57119999999998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8">
        <v>-73971.453451984562</v>
      </c>
      <c r="AQ43" s="11">
        <f t="shared" si="4"/>
        <v>280458.310340608</v>
      </c>
      <c r="AR43" s="18"/>
      <c r="AS43" s="10">
        <f>VLOOKUP($C43,'[1]New ISB'!$C$6:$BO$405,6,FALSE)</f>
        <v>136988.67949933783</v>
      </c>
      <c r="AT43" s="10">
        <f>VLOOKUP($C43,'[1]New ISB'!$C$6:$BO$405,7,FALSE)</f>
        <v>0</v>
      </c>
      <c r="AU43" s="10">
        <f>VLOOKUP($C43,'[1]New ISB'!$C$6:$BO$405,8,FALSE)</f>
        <v>0</v>
      </c>
      <c r="AV43" s="10">
        <f>VLOOKUP($C43,'[1]New ISB'!$C$6:$BO$405,9,FALSE)</f>
        <v>4899.9999999999973</v>
      </c>
      <c r="AW43" s="10">
        <f>VLOOKUP($C43,'[1]New ISB'!$C$6:$BO$405,10,FALSE)</f>
        <v>0</v>
      </c>
      <c r="AX43" s="10">
        <f>VLOOKUP($C43,'[1]New ISB'!$C$6:$BO$405,11,FALSE)</f>
        <v>8199.9999999999964</v>
      </c>
      <c r="AY43" s="10">
        <f>VLOOKUP($C43,'[1]New ISB'!$C$6:$BO$405,12,FALSE)</f>
        <v>0</v>
      </c>
      <c r="AZ43" s="10">
        <f>VLOOKUP($C43,'[1]New ISB'!$C$6:$BO$405,13,FALSE)</f>
        <v>469.99999999999977</v>
      </c>
      <c r="BA43" s="10">
        <f>VLOOKUP($C43,'[1]New ISB'!$C$6:$BO$405,14,FALSE)</f>
        <v>0</v>
      </c>
      <c r="BB43" s="10">
        <f>VLOOKUP($C43,'[1]New ISB'!$C$6:$BO$405,15,FALSE)</f>
        <v>0</v>
      </c>
      <c r="BC43" s="10">
        <f>VLOOKUP($C43,'[1]New ISB'!$C$6:$BO$405,16,FALSE)</f>
        <v>0</v>
      </c>
      <c r="BD43" s="10">
        <f>VLOOKUP($C43,'[1]New ISB'!$C$6:$BO$405,17,FALSE)</f>
        <v>0</v>
      </c>
      <c r="BE43" s="10">
        <f>VLOOKUP($C43,'[1]New ISB'!$C$6:$BO$405,18,FALSE)</f>
        <v>0</v>
      </c>
      <c r="BF43" s="10">
        <f>VLOOKUP($C43,'[1]New ISB'!$C$6:$BO$405,19,FALSE)</f>
        <v>0</v>
      </c>
      <c r="BG43" s="10">
        <f>VLOOKUP($C43,'[1]New ISB'!$C$6:$BO$405,20,FALSE)</f>
        <v>0</v>
      </c>
      <c r="BH43" s="10">
        <f>VLOOKUP($C43,'[1]New ISB'!$C$6:$BO$405,21,FALSE)</f>
        <v>0</v>
      </c>
      <c r="BI43" s="10">
        <f>VLOOKUP($C43,'[1]New ISB'!$C$6:$BO$405,22,FALSE)</f>
        <v>0</v>
      </c>
      <c r="BJ43" s="10">
        <f>VLOOKUP($C43,'[1]New ISB'!$C$6:$BO$405,23,FALSE)</f>
        <v>0</v>
      </c>
      <c r="BK43" s="10">
        <f>VLOOKUP($C43,'[1]New ISB'!$C$6:$BO$405,24,FALSE)</f>
        <v>0</v>
      </c>
      <c r="BL43" s="10">
        <f>VLOOKUP($C43,'[1]New ISB'!$C$6:$BO$405,25,FALSE)</f>
        <v>1660.7407407407413</v>
      </c>
      <c r="BM43" s="10">
        <f>VLOOKUP($C43,'[1]New ISB'!$C$6:$BO$405,26,FALSE)</f>
        <v>0</v>
      </c>
      <c r="BN43" s="10">
        <f>VLOOKUP($C43,'[1]New ISB'!$C$6:$BO$405,27,FALSE)</f>
        <v>24304.800000000014</v>
      </c>
      <c r="BO43" s="10">
        <f>VLOOKUP($C43,'[1]New ISB'!$C$6:$BO$405,28,FALSE)</f>
        <v>0</v>
      </c>
      <c r="BP43" s="10">
        <f>VLOOKUP($C43,'[1]New ISB'!$C$6:$BO$405,29,FALSE)</f>
        <v>2611.1999999999975</v>
      </c>
      <c r="BQ43" s="10">
        <f>VLOOKUP($C43,'[1]New ISB'!$C$6:$BO$405,30,FALSE)</f>
        <v>0</v>
      </c>
      <c r="BR43" s="10">
        <f>VLOOKUP($C43,'[1]New ISB'!$C$6:$BO$405,31,FALSE)</f>
        <v>134400</v>
      </c>
      <c r="BS43" s="10">
        <f>VLOOKUP($C43,'[1]New ISB'!$C$6:$BO$405,32,FALSE)</f>
        <v>57100</v>
      </c>
      <c r="BT43" s="10">
        <f>VLOOKUP($C43,'[1]New ISB'!$C$6:$BO$405,33,FALSE)</f>
        <v>0</v>
      </c>
      <c r="BU43" s="10">
        <f>VLOOKUP($C43,'[1]New ISB'!$C$6:$BO$405,34,FALSE)</f>
        <v>0</v>
      </c>
      <c r="BV43" s="10">
        <f>VLOOKUP($C43,'[1]New ISB'!$C$6:$BO$405,35,FALSE)</f>
        <v>651.57119999999998</v>
      </c>
      <c r="BW43" s="10">
        <f>VLOOKUP($C43,'[1]New ISB'!$C$6:$BO$405,36,FALSE)</f>
        <v>0</v>
      </c>
      <c r="BX43" s="10">
        <f>VLOOKUP($C43,'[1]New ISB'!$C$6:$BO$405,39,FALSE)+VLOOKUP($C43,'[1]New ISB'!$C$6:$BO$405,40,FALSE)</f>
        <v>0</v>
      </c>
      <c r="BY43" s="10">
        <f>VLOOKUP($C43,'[1]New ISB'!$C$6:$BO$405,37,FALSE)+VLOOKUP($C43,'[1]New ISB'!$C$6:$BO$405,41,FALSE)</f>
        <v>0</v>
      </c>
      <c r="BZ43" s="10">
        <f>VLOOKUP($C43,'[1]New ISB'!$C$6:$BO$405,38,FALSE)</f>
        <v>0</v>
      </c>
      <c r="CA43" s="10">
        <f t="shared" si="0"/>
        <v>371286.99144007859</v>
      </c>
      <c r="CB43" s="10">
        <f>VLOOKUP($C43,'[1]New ISB'!$C$6:$BO$405,52,FALSE)+VLOOKUP($C43,'[1]New ISB'!$C$6:$BO$405,53,FALSE)</f>
        <v>0</v>
      </c>
      <c r="CC43" s="10">
        <f>VLOOKUP($C43,'[1]New ISB'!$C$6:$BO$405,64,FALSE)</f>
        <v>0</v>
      </c>
      <c r="CD43" s="11">
        <f t="shared" si="1"/>
        <v>371286.99144007859</v>
      </c>
      <c r="CE43" s="10"/>
      <c r="CF43" s="10">
        <f t="shared" si="5"/>
        <v>8016.679499337828</v>
      </c>
      <c r="CG43" s="10">
        <f t="shared" si="6"/>
        <v>0</v>
      </c>
      <c r="CH43" s="10">
        <f t="shared" si="7"/>
        <v>0</v>
      </c>
      <c r="CI43" s="10">
        <f t="shared" si="8"/>
        <v>100</v>
      </c>
      <c r="CJ43" s="10">
        <f t="shared" si="9"/>
        <v>0</v>
      </c>
      <c r="CK43" s="10">
        <f t="shared" si="10"/>
        <v>1150</v>
      </c>
      <c r="CL43" s="10">
        <f t="shared" si="11"/>
        <v>0</v>
      </c>
      <c r="CM43" s="10">
        <f t="shared" si="12"/>
        <v>10</v>
      </c>
      <c r="CN43" s="10">
        <f t="shared" si="13"/>
        <v>0</v>
      </c>
      <c r="CO43" s="10">
        <f t="shared" si="14"/>
        <v>0</v>
      </c>
      <c r="CP43" s="10">
        <f t="shared" si="15"/>
        <v>0</v>
      </c>
      <c r="CQ43" s="10">
        <f t="shared" si="16"/>
        <v>0</v>
      </c>
      <c r="CR43" s="10">
        <f t="shared" si="17"/>
        <v>0</v>
      </c>
      <c r="CS43" s="10">
        <f t="shared" si="18"/>
        <v>0</v>
      </c>
      <c r="CT43" s="10">
        <f t="shared" si="19"/>
        <v>0</v>
      </c>
      <c r="CU43" s="10">
        <f t="shared" si="20"/>
        <v>0</v>
      </c>
      <c r="CV43" s="10">
        <f t="shared" si="21"/>
        <v>0</v>
      </c>
      <c r="CW43" s="10">
        <f t="shared" si="22"/>
        <v>0</v>
      </c>
      <c r="CX43" s="10">
        <f t="shared" si="23"/>
        <v>0</v>
      </c>
      <c r="CY43" s="10">
        <f t="shared" si="24"/>
        <v>28.148148148148266</v>
      </c>
      <c r="CZ43" s="10">
        <f t="shared" si="25"/>
        <v>0</v>
      </c>
      <c r="DA43" s="10">
        <f t="shared" si="26"/>
        <v>311.60000000000218</v>
      </c>
      <c r="DB43" s="10">
        <f t="shared" si="27"/>
        <v>0</v>
      </c>
      <c r="DC43" s="10">
        <f t="shared" si="28"/>
        <v>40.799999999999727</v>
      </c>
      <c r="DD43" s="10">
        <f t="shared" si="29"/>
        <v>0</v>
      </c>
      <c r="DE43" s="10">
        <f t="shared" si="30"/>
        <v>6400</v>
      </c>
      <c r="DF43" s="10">
        <f t="shared" si="31"/>
        <v>800</v>
      </c>
      <c r="DG43" s="10">
        <f t="shared" si="32"/>
        <v>0</v>
      </c>
      <c r="DH43" s="10">
        <f t="shared" si="33"/>
        <v>0</v>
      </c>
      <c r="DI43" s="10">
        <f t="shared" si="34"/>
        <v>0</v>
      </c>
      <c r="DJ43" s="10">
        <f t="shared" si="35"/>
        <v>0</v>
      </c>
      <c r="DK43" s="10">
        <f t="shared" si="36"/>
        <v>0</v>
      </c>
      <c r="DL43" s="10">
        <f t="shared" si="37"/>
        <v>0</v>
      </c>
      <c r="DM43" s="10">
        <f t="shared" si="38"/>
        <v>0</v>
      </c>
      <c r="DN43" s="10">
        <f t="shared" si="39"/>
        <v>0</v>
      </c>
      <c r="DO43" s="10">
        <f t="shared" si="40"/>
        <v>73971.453451984562</v>
      </c>
      <c r="DP43" s="11">
        <f t="shared" si="3"/>
        <v>90828.68109947053</v>
      </c>
      <c r="DS43" s="14"/>
      <c r="DU43" s="16"/>
    </row>
    <row r="44" spans="1:125" x14ac:dyDescent="0.35">
      <c r="A44" s="2" t="s">
        <v>124</v>
      </c>
      <c r="B44" s="2" t="s">
        <v>125</v>
      </c>
      <c r="C44" s="2">
        <v>9262032</v>
      </c>
      <c r="D44" s="2" t="s">
        <v>126</v>
      </c>
      <c r="E44" s="18">
        <v>206</v>
      </c>
      <c r="G44" s="18">
        <v>699164</v>
      </c>
      <c r="H44" s="18">
        <v>0</v>
      </c>
      <c r="I44" s="18">
        <v>0</v>
      </c>
      <c r="J44" s="18">
        <v>14399.999999999996</v>
      </c>
      <c r="K44" s="18">
        <v>0</v>
      </c>
      <c r="L44" s="18">
        <v>21149.999999999996</v>
      </c>
      <c r="M44" s="18">
        <v>0</v>
      </c>
      <c r="N44" s="18">
        <v>919.99999999999818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2715.4545454545423</v>
      </c>
      <c r="AA44" s="18">
        <v>0</v>
      </c>
      <c r="AB44" s="18">
        <v>48945.599999999977</v>
      </c>
      <c r="AC44" s="18">
        <v>0</v>
      </c>
      <c r="AD44" s="18">
        <v>0</v>
      </c>
      <c r="AE44" s="18">
        <v>0</v>
      </c>
      <c r="AF44" s="18">
        <v>128000</v>
      </c>
      <c r="AG44" s="18">
        <v>0</v>
      </c>
      <c r="AH44" s="18">
        <v>0</v>
      </c>
      <c r="AI44" s="18">
        <v>0</v>
      </c>
      <c r="AJ44" s="18">
        <v>2759.35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1">
        <f t="shared" si="4"/>
        <v>918054.40454545454</v>
      </c>
      <c r="AR44" s="18"/>
      <c r="AS44" s="10">
        <f>VLOOKUP($C44,'[1]New ISB'!$C$6:$BO$405,6,FALSE)</f>
        <v>742622.84149641031</v>
      </c>
      <c r="AT44" s="10">
        <f>VLOOKUP($C44,'[1]New ISB'!$C$6:$BO$405,7,FALSE)</f>
        <v>0</v>
      </c>
      <c r="AU44" s="10">
        <f>VLOOKUP($C44,'[1]New ISB'!$C$6:$BO$405,8,FALSE)</f>
        <v>0</v>
      </c>
      <c r="AV44" s="10">
        <f>VLOOKUP($C44,'[1]New ISB'!$C$6:$BO$405,9,FALSE)</f>
        <v>14699.999999999996</v>
      </c>
      <c r="AW44" s="10">
        <f>VLOOKUP($C44,'[1]New ISB'!$C$6:$BO$405,10,FALSE)</f>
        <v>0</v>
      </c>
      <c r="AX44" s="10">
        <f>VLOOKUP($C44,'[1]New ISB'!$C$6:$BO$405,11,FALSE)</f>
        <v>24599.999999999993</v>
      </c>
      <c r="AY44" s="10">
        <f>VLOOKUP($C44,'[1]New ISB'!$C$6:$BO$405,12,FALSE)</f>
        <v>0</v>
      </c>
      <c r="AZ44" s="10">
        <f>VLOOKUP($C44,'[1]New ISB'!$C$6:$BO$405,13,FALSE)</f>
        <v>939.99999999999807</v>
      </c>
      <c r="BA44" s="10">
        <f>VLOOKUP($C44,'[1]New ISB'!$C$6:$BO$405,14,FALSE)</f>
        <v>0</v>
      </c>
      <c r="BB44" s="10">
        <f>VLOOKUP($C44,'[1]New ISB'!$C$6:$BO$405,15,FALSE)</f>
        <v>0</v>
      </c>
      <c r="BC44" s="10">
        <f>VLOOKUP($C44,'[1]New ISB'!$C$6:$BO$405,16,FALSE)</f>
        <v>0</v>
      </c>
      <c r="BD44" s="10">
        <f>VLOOKUP($C44,'[1]New ISB'!$C$6:$BO$405,17,FALSE)</f>
        <v>0</v>
      </c>
      <c r="BE44" s="10">
        <f>VLOOKUP($C44,'[1]New ISB'!$C$6:$BO$405,18,FALSE)</f>
        <v>0</v>
      </c>
      <c r="BF44" s="10">
        <f>VLOOKUP($C44,'[1]New ISB'!$C$6:$BO$405,19,FALSE)</f>
        <v>0</v>
      </c>
      <c r="BG44" s="10">
        <f>VLOOKUP($C44,'[1]New ISB'!$C$6:$BO$405,20,FALSE)</f>
        <v>0</v>
      </c>
      <c r="BH44" s="10">
        <f>VLOOKUP($C44,'[1]New ISB'!$C$6:$BO$405,21,FALSE)</f>
        <v>0</v>
      </c>
      <c r="BI44" s="10">
        <f>VLOOKUP($C44,'[1]New ISB'!$C$6:$BO$405,22,FALSE)</f>
        <v>0</v>
      </c>
      <c r="BJ44" s="10">
        <f>VLOOKUP($C44,'[1]New ISB'!$C$6:$BO$405,23,FALSE)</f>
        <v>0</v>
      </c>
      <c r="BK44" s="10">
        <f>VLOOKUP($C44,'[1]New ISB'!$C$6:$BO$405,24,FALSE)</f>
        <v>0</v>
      </c>
      <c r="BL44" s="10">
        <f>VLOOKUP($C44,'[1]New ISB'!$C$6:$BO$405,25,FALSE)</f>
        <v>2762.2727272727238</v>
      </c>
      <c r="BM44" s="10">
        <f>VLOOKUP($C44,'[1]New ISB'!$C$6:$BO$405,26,FALSE)</f>
        <v>0</v>
      </c>
      <c r="BN44" s="10">
        <f>VLOOKUP($C44,'[1]New ISB'!$C$6:$BO$405,27,FALSE)</f>
        <v>49581.257142857117</v>
      </c>
      <c r="BO44" s="10">
        <f>VLOOKUP($C44,'[1]New ISB'!$C$6:$BO$405,28,FALSE)</f>
        <v>0</v>
      </c>
      <c r="BP44" s="10">
        <f>VLOOKUP($C44,'[1]New ISB'!$C$6:$BO$405,29,FALSE)</f>
        <v>0</v>
      </c>
      <c r="BQ44" s="10">
        <f>VLOOKUP($C44,'[1]New ISB'!$C$6:$BO$405,30,FALSE)</f>
        <v>0</v>
      </c>
      <c r="BR44" s="10">
        <f>VLOOKUP($C44,'[1]New ISB'!$C$6:$BO$405,31,FALSE)</f>
        <v>134400</v>
      </c>
      <c r="BS44" s="10">
        <f>VLOOKUP($C44,'[1]New ISB'!$C$6:$BO$405,32,FALSE)</f>
        <v>0</v>
      </c>
      <c r="BT44" s="10">
        <f>VLOOKUP($C44,'[1]New ISB'!$C$6:$BO$405,33,FALSE)</f>
        <v>0</v>
      </c>
      <c r="BU44" s="10">
        <f>VLOOKUP($C44,'[1]New ISB'!$C$6:$BO$405,34,FALSE)</f>
        <v>0</v>
      </c>
      <c r="BV44" s="10">
        <f>VLOOKUP($C44,'[1]New ISB'!$C$6:$BO$405,35,FALSE)</f>
        <v>2759.35</v>
      </c>
      <c r="BW44" s="10">
        <f>VLOOKUP($C44,'[1]New ISB'!$C$6:$BO$405,36,FALSE)</f>
        <v>0</v>
      </c>
      <c r="BX44" s="10">
        <f>VLOOKUP($C44,'[1]New ISB'!$C$6:$BO$405,39,FALSE)+VLOOKUP($C44,'[1]New ISB'!$C$6:$BO$405,40,FALSE)</f>
        <v>0</v>
      </c>
      <c r="BY44" s="10">
        <f>VLOOKUP($C44,'[1]New ISB'!$C$6:$BO$405,37,FALSE)+VLOOKUP($C44,'[1]New ISB'!$C$6:$BO$405,41,FALSE)</f>
        <v>0</v>
      </c>
      <c r="BZ44" s="10">
        <f>VLOOKUP($C44,'[1]New ISB'!$C$6:$BO$405,38,FALSE)</f>
        <v>0</v>
      </c>
      <c r="CA44" s="10">
        <f t="shared" si="0"/>
        <v>972365.72136654006</v>
      </c>
      <c r="CB44" s="10">
        <f>VLOOKUP($C44,'[1]New ISB'!$C$6:$BO$405,52,FALSE)+VLOOKUP($C44,'[1]New ISB'!$C$6:$BO$405,53,FALSE)</f>
        <v>0</v>
      </c>
      <c r="CC44" s="10">
        <f>VLOOKUP($C44,'[1]New ISB'!$C$6:$BO$405,64,FALSE)</f>
        <v>0</v>
      </c>
      <c r="CD44" s="11">
        <f t="shared" si="1"/>
        <v>972365.72136654006</v>
      </c>
      <c r="CE44" s="10"/>
      <c r="CF44" s="10">
        <f t="shared" si="5"/>
        <v>43458.841496410314</v>
      </c>
      <c r="CG44" s="10">
        <f t="shared" si="6"/>
        <v>0</v>
      </c>
      <c r="CH44" s="10">
        <f t="shared" si="7"/>
        <v>0</v>
      </c>
      <c r="CI44" s="10">
        <f t="shared" si="8"/>
        <v>300</v>
      </c>
      <c r="CJ44" s="10">
        <f t="shared" si="9"/>
        <v>0</v>
      </c>
      <c r="CK44" s="10">
        <f t="shared" si="10"/>
        <v>3449.9999999999964</v>
      </c>
      <c r="CL44" s="10">
        <f t="shared" si="11"/>
        <v>0</v>
      </c>
      <c r="CM44" s="10">
        <f t="shared" si="12"/>
        <v>19.999999999999886</v>
      </c>
      <c r="CN44" s="10">
        <f t="shared" si="13"/>
        <v>0</v>
      </c>
      <c r="CO44" s="10">
        <f t="shared" si="14"/>
        <v>0</v>
      </c>
      <c r="CP44" s="10">
        <f t="shared" si="15"/>
        <v>0</v>
      </c>
      <c r="CQ44" s="10">
        <f t="shared" si="16"/>
        <v>0</v>
      </c>
      <c r="CR44" s="10">
        <f t="shared" si="17"/>
        <v>0</v>
      </c>
      <c r="CS44" s="10">
        <f t="shared" si="18"/>
        <v>0</v>
      </c>
      <c r="CT44" s="10">
        <f t="shared" si="19"/>
        <v>0</v>
      </c>
      <c r="CU44" s="10">
        <f t="shared" si="20"/>
        <v>0</v>
      </c>
      <c r="CV44" s="10">
        <f t="shared" si="21"/>
        <v>0</v>
      </c>
      <c r="CW44" s="10">
        <f t="shared" si="22"/>
        <v>0</v>
      </c>
      <c r="CX44" s="10">
        <f t="shared" si="23"/>
        <v>0</v>
      </c>
      <c r="CY44" s="10">
        <f t="shared" si="24"/>
        <v>46.818181818181529</v>
      </c>
      <c r="CZ44" s="10">
        <f t="shared" si="25"/>
        <v>0</v>
      </c>
      <c r="DA44" s="10">
        <f t="shared" si="26"/>
        <v>635.65714285714057</v>
      </c>
      <c r="DB44" s="10">
        <f t="shared" si="27"/>
        <v>0</v>
      </c>
      <c r="DC44" s="10">
        <f t="shared" si="28"/>
        <v>0</v>
      </c>
      <c r="DD44" s="10">
        <f t="shared" si="29"/>
        <v>0</v>
      </c>
      <c r="DE44" s="10">
        <f t="shared" si="30"/>
        <v>6400</v>
      </c>
      <c r="DF44" s="10">
        <f t="shared" si="31"/>
        <v>0</v>
      </c>
      <c r="DG44" s="10">
        <f t="shared" si="32"/>
        <v>0</v>
      </c>
      <c r="DH44" s="10">
        <f t="shared" si="33"/>
        <v>0</v>
      </c>
      <c r="DI44" s="10">
        <f t="shared" si="34"/>
        <v>0</v>
      </c>
      <c r="DJ44" s="10">
        <f t="shared" si="35"/>
        <v>0</v>
      </c>
      <c r="DK44" s="10">
        <f t="shared" si="36"/>
        <v>0</v>
      </c>
      <c r="DL44" s="10">
        <f t="shared" si="37"/>
        <v>0</v>
      </c>
      <c r="DM44" s="10">
        <f t="shared" si="38"/>
        <v>0</v>
      </c>
      <c r="DN44" s="10">
        <f t="shared" si="39"/>
        <v>0</v>
      </c>
      <c r="DO44" s="10">
        <f t="shared" si="40"/>
        <v>0</v>
      </c>
      <c r="DP44" s="11">
        <f t="shared" si="3"/>
        <v>54311.316821085638</v>
      </c>
      <c r="DS44" s="14"/>
      <c r="DU44" s="16"/>
    </row>
    <row r="45" spans="1:125" x14ac:dyDescent="0.35">
      <c r="A45" s="2" t="s">
        <v>127</v>
      </c>
      <c r="B45" s="2" t="s">
        <v>128</v>
      </c>
      <c r="C45" s="2">
        <v>9262034</v>
      </c>
      <c r="D45" s="2" t="s">
        <v>1461</v>
      </c>
      <c r="E45" s="18">
        <v>233</v>
      </c>
      <c r="G45" s="18">
        <v>790802</v>
      </c>
      <c r="H45" s="18">
        <v>0</v>
      </c>
      <c r="I45" s="18">
        <v>0</v>
      </c>
      <c r="J45" s="18">
        <v>25439.999999999971</v>
      </c>
      <c r="K45" s="18">
        <v>0</v>
      </c>
      <c r="L45" s="18">
        <v>40184.999999999964</v>
      </c>
      <c r="M45" s="18">
        <v>0</v>
      </c>
      <c r="N45" s="18">
        <v>20736.999999999975</v>
      </c>
      <c r="O45" s="18">
        <v>2552.8695652173915</v>
      </c>
      <c r="P45" s="18">
        <v>3120.173913043483</v>
      </c>
      <c r="Q45" s="18">
        <v>972.52173913043453</v>
      </c>
      <c r="R45" s="18">
        <v>12916.304347826081</v>
      </c>
      <c r="S45" s="18">
        <v>3393.6956521739116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9408.4810126582324</v>
      </c>
      <c r="AA45" s="18">
        <v>0</v>
      </c>
      <c r="AB45" s="18">
        <v>94715.013955857154</v>
      </c>
      <c r="AC45" s="18">
        <v>0</v>
      </c>
      <c r="AD45" s="18">
        <v>0</v>
      </c>
      <c r="AE45" s="18">
        <v>0</v>
      </c>
      <c r="AF45" s="18">
        <v>128000</v>
      </c>
      <c r="AG45" s="18">
        <v>0</v>
      </c>
      <c r="AH45" s="18">
        <v>0</v>
      </c>
      <c r="AI45" s="18">
        <v>0</v>
      </c>
      <c r="AJ45" s="18">
        <v>34497.5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-45278.897420543057</v>
      </c>
      <c r="AQ45" s="11">
        <f t="shared" si="4"/>
        <v>1121461.6627653637</v>
      </c>
      <c r="AR45" s="18"/>
      <c r="AS45" s="10">
        <f>VLOOKUP($C45,'[1]New ISB'!$C$6:$BO$405,6,FALSE)</f>
        <v>839956.90324593976</v>
      </c>
      <c r="AT45" s="10">
        <f>VLOOKUP($C45,'[1]New ISB'!$C$6:$BO$405,7,FALSE)</f>
        <v>0</v>
      </c>
      <c r="AU45" s="10">
        <f>VLOOKUP($C45,'[1]New ISB'!$C$6:$BO$405,8,FALSE)</f>
        <v>0</v>
      </c>
      <c r="AV45" s="10">
        <f>VLOOKUP($C45,'[1]New ISB'!$C$6:$BO$405,9,FALSE)</f>
        <v>25969.999999999967</v>
      </c>
      <c r="AW45" s="10">
        <f>VLOOKUP($C45,'[1]New ISB'!$C$6:$BO$405,10,FALSE)</f>
        <v>0</v>
      </c>
      <c r="AX45" s="10">
        <f>VLOOKUP($C45,'[1]New ISB'!$C$6:$BO$405,11,FALSE)</f>
        <v>46739.999999999956</v>
      </c>
      <c r="AY45" s="10">
        <f>VLOOKUP($C45,'[1]New ISB'!$C$6:$BO$405,12,FALSE)</f>
        <v>0</v>
      </c>
      <c r="AZ45" s="10">
        <f>VLOOKUP($C45,'[1]New ISB'!$C$6:$BO$405,13,FALSE)</f>
        <v>21187.804347826062</v>
      </c>
      <c r="BA45" s="10">
        <f>VLOOKUP($C45,'[1]New ISB'!$C$6:$BO$405,14,FALSE)</f>
        <v>2598.4565217391305</v>
      </c>
      <c r="BB45" s="10">
        <f>VLOOKUP($C45,'[1]New ISB'!$C$6:$BO$405,15,FALSE)</f>
        <v>3155.6304347826135</v>
      </c>
      <c r="BC45" s="10">
        <f>VLOOKUP($C45,'[1]New ISB'!$C$6:$BO$405,16,FALSE)</f>
        <v>982.65217391304316</v>
      </c>
      <c r="BD45" s="10">
        <f>VLOOKUP($C45,'[1]New ISB'!$C$6:$BO$405,17,FALSE)</f>
        <v>13042.934782608691</v>
      </c>
      <c r="BE45" s="10">
        <f>VLOOKUP($C45,'[1]New ISB'!$C$6:$BO$405,18,FALSE)</f>
        <v>3444.3478260869551</v>
      </c>
      <c r="BF45" s="10">
        <f>VLOOKUP($C45,'[1]New ISB'!$C$6:$BO$405,19,FALSE)</f>
        <v>0</v>
      </c>
      <c r="BG45" s="10">
        <f>VLOOKUP($C45,'[1]New ISB'!$C$6:$BO$405,20,FALSE)</f>
        <v>0</v>
      </c>
      <c r="BH45" s="10">
        <f>VLOOKUP($C45,'[1]New ISB'!$C$6:$BO$405,21,FALSE)</f>
        <v>0</v>
      </c>
      <c r="BI45" s="10">
        <f>VLOOKUP($C45,'[1]New ISB'!$C$6:$BO$405,22,FALSE)</f>
        <v>0</v>
      </c>
      <c r="BJ45" s="10">
        <f>VLOOKUP($C45,'[1]New ISB'!$C$6:$BO$405,23,FALSE)</f>
        <v>0</v>
      </c>
      <c r="BK45" s="10">
        <f>VLOOKUP($C45,'[1]New ISB'!$C$6:$BO$405,24,FALSE)</f>
        <v>0</v>
      </c>
      <c r="BL45" s="10">
        <f>VLOOKUP($C45,'[1]New ISB'!$C$6:$BO$405,25,FALSE)</f>
        <v>9570.6962025316516</v>
      </c>
      <c r="BM45" s="10">
        <f>VLOOKUP($C45,'[1]New ISB'!$C$6:$BO$405,26,FALSE)</f>
        <v>0</v>
      </c>
      <c r="BN45" s="10">
        <f>VLOOKUP($C45,'[1]New ISB'!$C$6:$BO$405,27,FALSE)</f>
        <v>95945.079072166991</v>
      </c>
      <c r="BO45" s="10">
        <f>VLOOKUP($C45,'[1]New ISB'!$C$6:$BO$405,28,FALSE)</f>
        <v>0</v>
      </c>
      <c r="BP45" s="10">
        <f>VLOOKUP($C45,'[1]New ISB'!$C$6:$BO$405,29,FALSE)</f>
        <v>0</v>
      </c>
      <c r="BQ45" s="10">
        <f>VLOOKUP($C45,'[1]New ISB'!$C$6:$BO$405,30,FALSE)</f>
        <v>0</v>
      </c>
      <c r="BR45" s="10">
        <f>VLOOKUP($C45,'[1]New ISB'!$C$6:$BO$405,31,FALSE)</f>
        <v>134400</v>
      </c>
      <c r="BS45" s="10">
        <f>VLOOKUP($C45,'[1]New ISB'!$C$6:$BO$405,32,FALSE)</f>
        <v>0</v>
      </c>
      <c r="BT45" s="10">
        <f>VLOOKUP($C45,'[1]New ISB'!$C$6:$BO$405,33,FALSE)</f>
        <v>0</v>
      </c>
      <c r="BU45" s="10">
        <f>VLOOKUP($C45,'[1]New ISB'!$C$6:$BO$405,34,FALSE)</f>
        <v>0</v>
      </c>
      <c r="BV45" s="10">
        <f>VLOOKUP($C45,'[1]New ISB'!$C$6:$BO$405,35,FALSE)</f>
        <v>34497.5</v>
      </c>
      <c r="BW45" s="10">
        <f>VLOOKUP($C45,'[1]New ISB'!$C$6:$BO$405,36,FALSE)</f>
        <v>0</v>
      </c>
      <c r="BX45" s="10">
        <f>VLOOKUP($C45,'[1]New ISB'!$C$6:$BO$405,39,FALSE)+VLOOKUP($C45,'[1]New ISB'!$C$6:$BO$405,40,FALSE)</f>
        <v>0</v>
      </c>
      <c r="BY45" s="10">
        <f>VLOOKUP($C45,'[1]New ISB'!$C$6:$BO$405,37,FALSE)+VLOOKUP($C45,'[1]New ISB'!$C$6:$BO$405,41,FALSE)</f>
        <v>0</v>
      </c>
      <c r="BZ45" s="10">
        <f>VLOOKUP($C45,'[1]New ISB'!$C$6:$BO$405,38,FALSE)</f>
        <v>0</v>
      </c>
      <c r="CA45" s="10">
        <f t="shared" si="0"/>
        <v>1231492.0046075948</v>
      </c>
      <c r="CB45" s="10">
        <f>VLOOKUP($C45,'[1]New ISB'!$C$6:$BO$405,52,FALSE)+VLOOKUP($C45,'[1]New ISB'!$C$6:$BO$405,53,FALSE)</f>
        <v>0</v>
      </c>
      <c r="CC45" s="10">
        <f>VLOOKUP($C45,'[1]New ISB'!$C$6:$BO$405,64,FALSE)</f>
        <v>0</v>
      </c>
      <c r="CD45" s="11">
        <f t="shared" si="1"/>
        <v>1231492.0046075948</v>
      </c>
      <c r="CE45" s="10"/>
      <c r="CF45" s="10">
        <f t="shared" si="5"/>
        <v>49154.903245939757</v>
      </c>
      <c r="CG45" s="10">
        <f t="shared" si="6"/>
        <v>0</v>
      </c>
      <c r="CH45" s="10">
        <f t="shared" si="7"/>
        <v>0</v>
      </c>
      <c r="CI45" s="10">
        <f t="shared" si="8"/>
        <v>529.99999999999636</v>
      </c>
      <c r="CJ45" s="10">
        <f t="shared" si="9"/>
        <v>0</v>
      </c>
      <c r="CK45" s="10">
        <f t="shared" si="10"/>
        <v>6554.9999999999927</v>
      </c>
      <c r="CL45" s="10">
        <f t="shared" si="11"/>
        <v>0</v>
      </c>
      <c r="CM45" s="10">
        <f t="shared" si="12"/>
        <v>450.80434782608791</v>
      </c>
      <c r="CN45" s="10">
        <f t="shared" si="13"/>
        <v>45.586956521739012</v>
      </c>
      <c r="CO45" s="10">
        <f t="shared" si="14"/>
        <v>35.456521739130494</v>
      </c>
      <c r="CP45" s="10">
        <f t="shared" si="15"/>
        <v>10.130434782608631</v>
      </c>
      <c r="CQ45" s="10">
        <f t="shared" si="16"/>
        <v>126.63043478260988</v>
      </c>
      <c r="CR45" s="10">
        <f t="shared" si="17"/>
        <v>50.652173913043498</v>
      </c>
      <c r="CS45" s="10">
        <f t="shared" si="18"/>
        <v>0</v>
      </c>
      <c r="CT45" s="10">
        <f t="shared" si="19"/>
        <v>0</v>
      </c>
      <c r="CU45" s="10">
        <f t="shared" si="20"/>
        <v>0</v>
      </c>
      <c r="CV45" s="10">
        <f t="shared" si="21"/>
        <v>0</v>
      </c>
      <c r="CW45" s="10">
        <f t="shared" si="22"/>
        <v>0</v>
      </c>
      <c r="CX45" s="10">
        <f t="shared" si="23"/>
        <v>0</v>
      </c>
      <c r="CY45" s="10">
        <f t="shared" si="24"/>
        <v>162.21518987341915</v>
      </c>
      <c r="CZ45" s="10">
        <f t="shared" si="25"/>
        <v>0</v>
      </c>
      <c r="DA45" s="10">
        <f t="shared" si="26"/>
        <v>1230.0651163098373</v>
      </c>
      <c r="DB45" s="10">
        <f t="shared" si="27"/>
        <v>0</v>
      </c>
      <c r="DC45" s="10">
        <f t="shared" si="28"/>
        <v>0</v>
      </c>
      <c r="DD45" s="10">
        <f t="shared" si="29"/>
        <v>0</v>
      </c>
      <c r="DE45" s="10">
        <f t="shared" si="30"/>
        <v>6400</v>
      </c>
      <c r="DF45" s="10">
        <f t="shared" si="31"/>
        <v>0</v>
      </c>
      <c r="DG45" s="10">
        <f t="shared" si="32"/>
        <v>0</v>
      </c>
      <c r="DH45" s="10">
        <f t="shared" si="33"/>
        <v>0</v>
      </c>
      <c r="DI45" s="10">
        <f t="shared" si="34"/>
        <v>0</v>
      </c>
      <c r="DJ45" s="10">
        <f t="shared" si="35"/>
        <v>0</v>
      </c>
      <c r="DK45" s="10">
        <f t="shared" si="36"/>
        <v>0</v>
      </c>
      <c r="DL45" s="10">
        <f t="shared" si="37"/>
        <v>0</v>
      </c>
      <c r="DM45" s="10">
        <f t="shared" si="38"/>
        <v>0</v>
      </c>
      <c r="DN45" s="10">
        <f t="shared" si="39"/>
        <v>0</v>
      </c>
      <c r="DO45" s="10">
        <f t="shared" si="40"/>
        <v>45278.897420543057</v>
      </c>
      <c r="DP45" s="11">
        <f t="shared" si="3"/>
        <v>110030.34184223127</v>
      </c>
      <c r="DS45" s="14"/>
      <c r="DU45" s="16"/>
    </row>
    <row r="46" spans="1:125" x14ac:dyDescent="0.35">
      <c r="A46" s="2" t="s">
        <v>130</v>
      </c>
      <c r="B46" s="2" t="s">
        <v>131</v>
      </c>
      <c r="C46" s="2">
        <v>9262033</v>
      </c>
      <c r="D46" s="2" t="s">
        <v>132</v>
      </c>
      <c r="E46" s="18">
        <v>333</v>
      </c>
      <c r="G46" s="18">
        <v>1130202</v>
      </c>
      <c r="H46" s="18">
        <v>0</v>
      </c>
      <c r="I46" s="18">
        <v>0</v>
      </c>
      <c r="J46" s="18">
        <v>53759.999999999942</v>
      </c>
      <c r="K46" s="18">
        <v>0</v>
      </c>
      <c r="L46" s="18">
        <v>83189.999999999913</v>
      </c>
      <c r="M46" s="18">
        <v>0</v>
      </c>
      <c r="N46" s="18">
        <v>29332.340425531889</v>
      </c>
      <c r="O46" s="18">
        <v>2267.2340425531911</v>
      </c>
      <c r="P46" s="18">
        <v>6234.8936170212764</v>
      </c>
      <c r="Q46" s="18">
        <v>971.67173252279622</v>
      </c>
      <c r="R46" s="18">
        <v>24261.428571428591</v>
      </c>
      <c r="S46" s="18">
        <v>9494.0425531914898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1740.0000000000002</v>
      </c>
      <c r="AA46" s="18">
        <v>0</v>
      </c>
      <c r="AB46" s="18">
        <v>88834.889085754781</v>
      </c>
      <c r="AC46" s="18">
        <v>0</v>
      </c>
      <c r="AD46" s="18">
        <v>0</v>
      </c>
      <c r="AE46" s="18">
        <v>0</v>
      </c>
      <c r="AF46" s="18">
        <v>128000</v>
      </c>
      <c r="AG46" s="18">
        <v>0</v>
      </c>
      <c r="AH46" s="18">
        <v>0</v>
      </c>
      <c r="AI46" s="18">
        <v>0</v>
      </c>
      <c r="AJ46" s="18">
        <v>30904.5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-15132.089546300494</v>
      </c>
      <c r="AQ46" s="11">
        <f t="shared" si="4"/>
        <v>1574060.9104817037</v>
      </c>
      <c r="AR46" s="18"/>
      <c r="AS46" s="10">
        <f>VLOOKUP($C46,'[1]New ISB'!$C$6:$BO$405,6,FALSE)</f>
        <v>1200453.4282441973</v>
      </c>
      <c r="AT46" s="10">
        <f>VLOOKUP($C46,'[1]New ISB'!$C$6:$BO$405,7,FALSE)</f>
        <v>0</v>
      </c>
      <c r="AU46" s="10">
        <f>VLOOKUP($C46,'[1]New ISB'!$C$6:$BO$405,8,FALSE)</f>
        <v>0</v>
      </c>
      <c r="AV46" s="10">
        <f>VLOOKUP($C46,'[1]New ISB'!$C$6:$BO$405,9,FALSE)</f>
        <v>54879.999999999935</v>
      </c>
      <c r="AW46" s="10">
        <f>VLOOKUP($C46,'[1]New ISB'!$C$6:$BO$405,10,FALSE)</f>
        <v>0</v>
      </c>
      <c r="AX46" s="10">
        <f>VLOOKUP($C46,'[1]New ISB'!$C$6:$BO$405,11,FALSE)</f>
        <v>96759.999999999898</v>
      </c>
      <c r="AY46" s="10">
        <f>VLOOKUP($C46,'[1]New ISB'!$C$6:$BO$405,12,FALSE)</f>
        <v>0</v>
      </c>
      <c r="AZ46" s="10">
        <f>VLOOKUP($C46,'[1]New ISB'!$C$6:$BO$405,13,FALSE)</f>
        <v>29969.999999999975</v>
      </c>
      <c r="BA46" s="10">
        <f>VLOOKUP($C46,'[1]New ISB'!$C$6:$BO$405,14,FALSE)</f>
        <v>2307.7203647416409</v>
      </c>
      <c r="BB46" s="10">
        <f>VLOOKUP($C46,'[1]New ISB'!$C$6:$BO$405,15,FALSE)</f>
        <v>6305.7446808510631</v>
      </c>
      <c r="BC46" s="10">
        <f>VLOOKUP($C46,'[1]New ISB'!$C$6:$BO$405,16,FALSE)</f>
        <v>981.79331306990866</v>
      </c>
      <c r="BD46" s="10">
        <f>VLOOKUP($C46,'[1]New ISB'!$C$6:$BO$405,17,FALSE)</f>
        <v>24499.285714285736</v>
      </c>
      <c r="BE46" s="10">
        <f>VLOOKUP($C46,'[1]New ISB'!$C$6:$BO$405,18,FALSE)</f>
        <v>9635.7446808510631</v>
      </c>
      <c r="BF46" s="10">
        <f>VLOOKUP($C46,'[1]New ISB'!$C$6:$BO$405,19,FALSE)</f>
        <v>0</v>
      </c>
      <c r="BG46" s="10">
        <f>VLOOKUP($C46,'[1]New ISB'!$C$6:$BO$405,20,FALSE)</f>
        <v>0</v>
      </c>
      <c r="BH46" s="10">
        <f>VLOOKUP($C46,'[1]New ISB'!$C$6:$BO$405,21,FALSE)</f>
        <v>0</v>
      </c>
      <c r="BI46" s="10">
        <f>VLOOKUP($C46,'[1]New ISB'!$C$6:$BO$405,22,FALSE)</f>
        <v>0</v>
      </c>
      <c r="BJ46" s="10">
        <f>VLOOKUP($C46,'[1]New ISB'!$C$6:$BO$405,23,FALSE)</f>
        <v>0</v>
      </c>
      <c r="BK46" s="10">
        <f>VLOOKUP($C46,'[1]New ISB'!$C$6:$BO$405,24,FALSE)</f>
        <v>0</v>
      </c>
      <c r="BL46" s="10">
        <f>VLOOKUP($C46,'[1]New ISB'!$C$6:$BO$405,25,FALSE)</f>
        <v>1770.0000000000002</v>
      </c>
      <c r="BM46" s="10">
        <f>VLOOKUP($C46,'[1]New ISB'!$C$6:$BO$405,26,FALSE)</f>
        <v>0</v>
      </c>
      <c r="BN46" s="10">
        <f>VLOOKUP($C46,'[1]New ISB'!$C$6:$BO$405,27,FALSE)</f>
        <v>89988.588944011339</v>
      </c>
      <c r="BO46" s="10">
        <f>VLOOKUP($C46,'[1]New ISB'!$C$6:$BO$405,28,FALSE)</f>
        <v>0</v>
      </c>
      <c r="BP46" s="10">
        <f>VLOOKUP($C46,'[1]New ISB'!$C$6:$BO$405,29,FALSE)</f>
        <v>0</v>
      </c>
      <c r="BQ46" s="10">
        <f>VLOOKUP($C46,'[1]New ISB'!$C$6:$BO$405,30,FALSE)</f>
        <v>0</v>
      </c>
      <c r="BR46" s="10">
        <f>VLOOKUP($C46,'[1]New ISB'!$C$6:$BO$405,31,FALSE)</f>
        <v>134400</v>
      </c>
      <c r="BS46" s="10">
        <f>VLOOKUP($C46,'[1]New ISB'!$C$6:$BO$405,32,FALSE)</f>
        <v>0</v>
      </c>
      <c r="BT46" s="10">
        <f>VLOOKUP($C46,'[1]New ISB'!$C$6:$BO$405,33,FALSE)</f>
        <v>0</v>
      </c>
      <c r="BU46" s="10">
        <f>VLOOKUP($C46,'[1]New ISB'!$C$6:$BO$405,34,FALSE)</f>
        <v>0</v>
      </c>
      <c r="BV46" s="10">
        <f>VLOOKUP($C46,'[1]New ISB'!$C$6:$BO$405,35,FALSE)</f>
        <v>30904.5</v>
      </c>
      <c r="BW46" s="10">
        <f>VLOOKUP($C46,'[1]New ISB'!$C$6:$BO$405,36,FALSE)</f>
        <v>0</v>
      </c>
      <c r="BX46" s="10">
        <f>VLOOKUP($C46,'[1]New ISB'!$C$6:$BO$405,39,FALSE)+VLOOKUP($C46,'[1]New ISB'!$C$6:$BO$405,40,FALSE)</f>
        <v>0</v>
      </c>
      <c r="BY46" s="10">
        <f>VLOOKUP($C46,'[1]New ISB'!$C$6:$BO$405,37,FALSE)+VLOOKUP($C46,'[1]New ISB'!$C$6:$BO$405,41,FALSE)</f>
        <v>0</v>
      </c>
      <c r="BZ46" s="10">
        <f>VLOOKUP($C46,'[1]New ISB'!$C$6:$BO$405,38,FALSE)</f>
        <v>0</v>
      </c>
      <c r="CA46" s="10">
        <f t="shared" si="0"/>
        <v>1682856.805942008</v>
      </c>
      <c r="CB46" s="10">
        <f>VLOOKUP($C46,'[1]New ISB'!$C$6:$BO$405,52,FALSE)+VLOOKUP($C46,'[1]New ISB'!$C$6:$BO$405,53,FALSE)</f>
        <v>0</v>
      </c>
      <c r="CC46" s="10">
        <f>VLOOKUP($C46,'[1]New ISB'!$C$6:$BO$405,64,FALSE)</f>
        <v>0</v>
      </c>
      <c r="CD46" s="11">
        <f t="shared" si="1"/>
        <v>1682856.805942008</v>
      </c>
      <c r="CE46" s="10"/>
      <c r="CF46" s="10">
        <f t="shared" si="5"/>
        <v>70251.428244197275</v>
      </c>
      <c r="CG46" s="10">
        <f t="shared" si="6"/>
        <v>0</v>
      </c>
      <c r="CH46" s="10">
        <f t="shared" si="7"/>
        <v>0</v>
      </c>
      <c r="CI46" s="10">
        <f t="shared" si="8"/>
        <v>1119.9999999999927</v>
      </c>
      <c r="CJ46" s="10">
        <f t="shared" si="9"/>
        <v>0</v>
      </c>
      <c r="CK46" s="10">
        <f t="shared" si="10"/>
        <v>13569.999999999985</v>
      </c>
      <c r="CL46" s="10">
        <f t="shared" si="11"/>
        <v>0</v>
      </c>
      <c r="CM46" s="10">
        <f t="shared" si="12"/>
        <v>637.65957446808534</v>
      </c>
      <c r="CN46" s="10">
        <f t="shared" si="13"/>
        <v>40.486322188449776</v>
      </c>
      <c r="CO46" s="10">
        <f t="shared" si="14"/>
        <v>70.851063829786654</v>
      </c>
      <c r="CP46" s="10">
        <f t="shared" si="15"/>
        <v>10.121580547112444</v>
      </c>
      <c r="CQ46" s="10">
        <f t="shared" si="16"/>
        <v>237.85714285714494</v>
      </c>
      <c r="CR46" s="10">
        <f t="shared" si="17"/>
        <v>141.70212765957331</v>
      </c>
      <c r="CS46" s="10">
        <f t="shared" si="18"/>
        <v>0</v>
      </c>
      <c r="CT46" s="10">
        <f t="shared" si="19"/>
        <v>0</v>
      </c>
      <c r="CU46" s="10">
        <f t="shared" si="20"/>
        <v>0</v>
      </c>
      <c r="CV46" s="10">
        <f t="shared" si="21"/>
        <v>0</v>
      </c>
      <c r="CW46" s="10">
        <f t="shared" si="22"/>
        <v>0</v>
      </c>
      <c r="CX46" s="10">
        <f t="shared" si="23"/>
        <v>0</v>
      </c>
      <c r="CY46" s="10">
        <f t="shared" si="24"/>
        <v>30</v>
      </c>
      <c r="CZ46" s="10">
        <f t="shared" si="25"/>
        <v>0</v>
      </c>
      <c r="DA46" s="10">
        <f t="shared" si="26"/>
        <v>1153.6998582565575</v>
      </c>
      <c r="DB46" s="10">
        <f t="shared" si="27"/>
        <v>0</v>
      </c>
      <c r="DC46" s="10">
        <f t="shared" si="28"/>
        <v>0</v>
      </c>
      <c r="DD46" s="10">
        <f t="shared" si="29"/>
        <v>0</v>
      </c>
      <c r="DE46" s="10">
        <f t="shared" si="30"/>
        <v>6400</v>
      </c>
      <c r="DF46" s="10">
        <f t="shared" si="31"/>
        <v>0</v>
      </c>
      <c r="DG46" s="10">
        <f t="shared" si="32"/>
        <v>0</v>
      </c>
      <c r="DH46" s="10">
        <f t="shared" si="33"/>
        <v>0</v>
      </c>
      <c r="DI46" s="10">
        <f t="shared" si="34"/>
        <v>0</v>
      </c>
      <c r="DJ46" s="10">
        <f t="shared" si="35"/>
        <v>0</v>
      </c>
      <c r="DK46" s="10">
        <f t="shared" si="36"/>
        <v>0</v>
      </c>
      <c r="DL46" s="10">
        <f t="shared" si="37"/>
        <v>0</v>
      </c>
      <c r="DM46" s="10">
        <f t="shared" si="38"/>
        <v>0</v>
      </c>
      <c r="DN46" s="10">
        <f t="shared" si="39"/>
        <v>0</v>
      </c>
      <c r="DO46" s="10">
        <f t="shared" si="40"/>
        <v>15132.089546300494</v>
      </c>
      <c r="DP46" s="11">
        <f t="shared" si="3"/>
        <v>108795.89546030447</v>
      </c>
      <c r="DS46" s="14"/>
      <c r="DU46" s="16"/>
    </row>
    <row r="47" spans="1:125" x14ac:dyDescent="0.35">
      <c r="A47" s="2" t="s">
        <v>133</v>
      </c>
      <c r="B47" s="2" t="s">
        <v>134</v>
      </c>
      <c r="C47" s="2">
        <v>9262035</v>
      </c>
      <c r="D47" s="2" t="s">
        <v>135</v>
      </c>
      <c r="E47" s="18">
        <v>59</v>
      </c>
      <c r="G47" s="18">
        <v>200246</v>
      </c>
      <c r="H47" s="18">
        <v>0</v>
      </c>
      <c r="I47" s="18">
        <v>0</v>
      </c>
      <c r="J47" s="18">
        <v>9120.0000000000073</v>
      </c>
      <c r="K47" s="18">
        <v>0</v>
      </c>
      <c r="L47" s="18">
        <v>13395.000000000011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15854.142857142853</v>
      </c>
      <c r="AC47" s="18">
        <v>0</v>
      </c>
      <c r="AD47" s="18">
        <v>0</v>
      </c>
      <c r="AE47" s="18">
        <v>0</v>
      </c>
      <c r="AF47" s="18">
        <v>128000</v>
      </c>
      <c r="AG47" s="18">
        <v>56300</v>
      </c>
      <c r="AH47" s="18">
        <v>0</v>
      </c>
      <c r="AI47" s="18">
        <v>0</v>
      </c>
      <c r="AJ47" s="18">
        <v>8402.5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-32497.545437655474</v>
      </c>
      <c r="AQ47" s="11">
        <f t="shared" si="4"/>
        <v>398820.09741948737</v>
      </c>
      <c r="AR47" s="18"/>
      <c r="AS47" s="10">
        <f>VLOOKUP($C47,'[1]New ISB'!$C$6:$BO$405,6,FALSE)</f>
        <v>212692.94974897188</v>
      </c>
      <c r="AT47" s="10">
        <f>VLOOKUP($C47,'[1]New ISB'!$C$6:$BO$405,7,FALSE)</f>
        <v>0</v>
      </c>
      <c r="AU47" s="10">
        <f>VLOOKUP($C47,'[1]New ISB'!$C$6:$BO$405,8,FALSE)</f>
        <v>0</v>
      </c>
      <c r="AV47" s="10">
        <f>VLOOKUP($C47,'[1]New ISB'!$C$6:$BO$405,9,FALSE)</f>
        <v>9310.0000000000073</v>
      </c>
      <c r="AW47" s="10">
        <f>VLOOKUP($C47,'[1]New ISB'!$C$6:$BO$405,10,FALSE)</f>
        <v>0</v>
      </c>
      <c r="AX47" s="10">
        <f>VLOOKUP($C47,'[1]New ISB'!$C$6:$BO$405,11,FALSE)</f>
        <v>15580.000000000011</v>
      </c>
      <c r="AY47" s="10">
        <f>VLOOKUP($C47,'[1]New ISB'!$C$6:$BO$405,12,FALSE)</f>
        <v>0</v>
      </c>
      <c r="AZ47" s="10">
        <f>VLOOKUP($C47,'[1]New ISB'!$C$6:$BO$405,13,FALSE)</f>
        <v>0</v>
      </c>
      <c r="BA47" s="10">
        <f>VLOOKUP($C47,'[1]New ISB'!$C$6:$BO$405,14,FALSE)</f>
        <v>0</v>
      </c>
      <c r="BB47" s="10">
        <f>VLOOKUP($C47,'[1]New ISB'!$C$6:$BO$405,15,FALSE)</f>
        <v>0</v>
      </c>
      <c r="BC47" s="10">
        <f>VLOOKUP($C47,'[1]New ISB'!$C$6:$BO$405,16,FALSE)</f>
        <v>0</v>
      </c>
      <c r="BD47" s="10">
        <f>VLOOKUP($C47,'[1]New ISB'!$C$6:$BO$405,17,FALSE)</f>
        <v>0</v>
      </c>
      <c r="BE47" s="10">
        <f>VLOOKUP($C47,'[1]New ISB'!$C$6:$BO$405,18,FALSE)</f>
        <v>0</v>
      </c>
      <c r="BF47" s="10">
        <f>VLOOKUP($C47,'[1]New ISB'!$C$6:$BO$405,19,FALSE)</f>
        <v>0</v>
      </c>
      <c r="BG47" s="10">
        <f>VLOOKUP($C47,'[1]New ISB'!$C$6:$BO$405,20,FALSE)</f>
        <v>0</v>
      </c>
      <c r="BH47" s="10">
        <f>VLOOKUP($C47,'[1]New ISB'!$C$6:$BO$405,21,FALSE)</f>
        <v>0</v>
      </c>
      <c r="BI47" s="10">
        <f>VLOOKUP($C47,'[1]New ISB'!$C$6:$BO$405,22,FALSE)</f>
        <v>0</v>
      </c>
      <c r="BJ47" s="10">
        <f>VLOOKUP($C47,'[1]New ISB'!$C$6:$BO$405,23,FALSE)</f>
        <v>0</v>
      </c>
      <c r="BK47" s="10">
        <f>VLOOKUP($C47,'[1]New ISB'!$C$6:$BO$405,24,FALSE)</f>
        <v>0</v>
      </c>
      <c r="BL47" s="10">
        <f>VLOOKUP($C47,'[1]New ISB'!$C$6:$BO$405,25,FALSE)</f>
        <v>0</v>
      </c>
      <c r="BM47" s="10">
        <f>VLOOKUP($C47,'[1]New ISB'!$C$6:$BO$405,26,FALSE)</f>
        <v>0</v>
      </c>
      <c r="BN47" s="10">
        <f>VLOOKUP($C47,'[1]New ISB'!$C$6:$BO$405,27,FALSE)</f>
        <v>16060.040816326527</v>
      </c>
      <c r="BO47" s="10">
        <f>VLOOKUP($C47,'[1]New ISB'!$C$6:$BO$405,28,FALSE)</f>
        <v>0</v>
      </c>
      <c r="BP47" s="10">
        <f>VLOOKUP($C47,'[1]New ISB'!$C$6:$BO$405,29,FALSE)</f>
        <v>0</v>
      </c>
      <c r="BQ47" s="10">
        <f>VLOOKUP($C47,'[1]New ISB'!$C$6:$BO$405,30,FALSE)</f>
        <v>0</v>
      </c>
      <c r="BR47" s="10">
        <f>VLOOKUP($C47,'[1]New ISB'!$C$6:$BO$405,31,FALSE)</f>
        <v>134400</v>
      </c>
      <c r="BS47" s="10">
        <f>VLOOKUP($C47,'[1]New ISB'!$C$6:$BO$405,32,FALSE)</f>
        <v>57100</v>
      </c>
      <c r="BT47" s="10">
        <f>VLOOKUP($C47,'[1]New ISB'!$C$6:$BO$405,33,FALSE)</f>
        <v>0</v>
      </c>
      <c r="BU47" s="10">
        <f>VLOOKUP($C47,'[1]New ISB'!$C$6:$BO$405,34,FALSE)</f>
        <v>0</v>
      </c>
      <c r="BV47" s="10">
        <f>VLOOKUP($C47,'[1]New ISB'!$C$6:$BO$405,35,FALSE)</f>
        <v>8402.5</v>
      </c>
      <c r="BW47" s="10">
        <f>VLOOKUP($C47,'[1]New ISB'!$C$6:$BO$405,36,FALSE)</f>
        <v>0</v>
      </c>
      <c r="BX47" s="10">
        <f>VLOOKUP($C47,'[1]New ISB'!$C$6:$BO$405,39,FALSE)+VLOOKUP($C47,'[1]New ISB'!$C$6:$BO$405,40,FALSE)</f>
        <v>0</v>
      </c>
      <c r="BY47" s="10">
        <f>VLOOKUP($C47,'[1]New ISB'!$C$6:$BO$405,37,FALSE)+VLOOKUP($C47,'[1]New ISB'!$C$6:$BO$405,41,FALSE)</f>
        <v>0</v>
      </c>
      <c r="BZ47" s="10">
        <f>VLOOKUP($C47,'[1]New ISB'!$C$6:$BO$405,38,FALSE)</f>
        <v>0</v>
      </c>
      <c r="CA47" s="10">
        <f t="shared" si="0"/>
        <v>453545.49056529842</v>
      </c>
      <c r="CB47" s="10">
        <f>VLOOKUP($C47,'[1]New ISB'!$C$6:$BO$405,52,FALSE)+VLOOKUP($C47,'[1]New ISB'!$C$6:$BO$405,53,FALSE)</f>
        <v>0</v>
      </c>
      <c r="CC47" s="10">
        <f>VLOOKUP($C47,'[1]New ISB'!$C$6:$BO$405,64,FALSE)</f>
        <v>0</v>
      </c>
      <c r="CD47" s="11">
        <f t="shared" si="1"/>
        <v>453545.49056529842</v>
      </c>
      <c r="CE47" s="10"/>
      <c r="CF47" s="10">
        <f t="shared" si="5"/>
        <v>12446.949748971878</v>
      </c>
      <c r="CG47" s="10">
        <f t="shared" si="6"/>
        <v>0</v>
      </c>
      <c r="CH47" s="10">
        <f t="shared" si="7"/>
        <v>0</v>
      </c>
      <c r="CI47" s="10">
        <f t="shared" si="8"/>
        <v>190</v>
      </c>
      <c r="CJ47" s="10">
        <f t="shared" si="9"/>
        <v>0</v>
      </c>
      <c r="CK47" s="10">
        <f t="shared" si="10"/>
        <v>2185</v>
      </c>
      <c r="CL47" s="10">
        <f t="shared" si="11"/>
        <v>0</v>
      </c>
      <c r="CM47" s="10">
        <f t="shared" si="12"/>
        <v>0</v>
      </c>
      <c r="CN47" s="10">
        <f t="shared" si="13"/>
        <v>0</v>
      </c>
      <c r="CO47" s="10">
        <f t="shared" si="14"/>
        <v>0</v>
      </c>
      <c r="CP47" s="10">
        <f t="shared" si="15"/>
        <v>0</v>
      </c>
      <c r="CQ47" s="10">
        <f t="shared" si="16"/>
        <v>0</v>
      </c>
      <c r="CR47" s="10">
        <f t="shared" si="17"/>
        <v>0</v>
      </c>
      <c r="CS47" s="10">
        <f t="shared" si="18"/>
        <v>0</v>
      </c>
      <c r="CT47" s="10">
        <f t="shared" si="19"/>
        <v>0</v>
      </c>
      <c r="CU47" s="10">
        <f t="shared" si="20"/>
        <v>0</v>
      </c>
      <c r="CV47" s="10">
        <f t="shared" si="21"/>
        <v>0</v>
      </c>
      <c r="CW47" s="10">
        <f t="shared" si="22"/>
        <v>0</v>
      </c>
      <c r="CX47" s="10">
        <f t="shared" si="23"/>
        <v>0</v>
      </c>
      <c r="CY47" s="10">
        <f t="shared" si="24"/>
        <v>0</v>
      </c>
      <c r="CZ47" s="10">
        <f t="shared" si="25"/>
        <v>0</v>
      </c>
      <c r="DA47" s="10">
        <f t="shared" si="26"/>
        <v>205.89795918367417</v>
      </c>
      <c r="DB47" s="10">
        <f t="shared" si="27"/>
        <v>0</v>
      </c>
      <c r="DC47" s="10">
        <f t="shared" si="28"/>
        <v>0</v>
      </c>
      <c r="DD47" s="10">
        <f t="shared" si="29"/>
        <v>0</v>
      </c>
      <c r="DE47" s="10">
        <f t="shared" si="30"/>
        <v>6400</v>
      </c>
      <c r="DF47" s="10">
        <f t="shared" si="31"/>
        <v>800</v>
      </c>
      <c r="DG47" s="10">
        <f t="shared" si="32"/>
        <v>0</v>
      </c>
      <c r="DH47" s="10">
        <f t="shared" si="33"/>
        <v>0</v>
      </c>
      <c r="DI47" s="10">
        <f t="shared" si="34"/>
        <v>0</v>
      </c>
      <c r="DJ47" s="10">
        <f t="shared" si="35"/>
        <v>0</v>
      </c>
      <c r="DK47" s="10">
        <f t="shared" si="36"/>
        <v>0</v>
      </c>
      <c r="DL47" s="10">
        <f t="shared" si="37"/>
        <v>0</v>
      </c>
      <c r="DM47" s="10">
        <f t="shared" si="38"/>
        <v>0</v>
      </c>
      <c r="DN47" s="10">
        <f t="shared" si="39"/>
        <v>0</v>
      </c>
      <c r="DO47" s="10">
        <f t="shared" si="40"/>
        <v>32497.545437655474</v>
      </c>
      <c r="DP47" s="11">
        <f t="shared" si="3"/>
        <v>54725.393145811031</v>
      </c>
      <c r="DS47" s="14"/>
      <c r="DU47" s="16"/>
    </row>
    <row r="48" spans="1:125" x14ac:dyDescent="0.35">
      <c r="A48" s="2" t="s">
        <v>136</v>
      </c>
      <c r="B48" s="2" t="s">
        <v>137</v>
      </c>
      <c r="C48" s="2">
        <v>9263014</v>
      </c>
      <c r="D48" s="2" t="s">
        <v>1257</v>
      </c>
      <c r="E48" s="18">
        <v>200</v>
      </c>
      <c r="G48" s="18">
        <v>678800</v>
      </c>
      <c r="H48" s="18">
        <v>0</v>
      </c>
      <c r="I48" s="18">
        <v>0</v>
      </c>
      <c r="J48" s="18">
        <v>16320</v>
      </c>
      <c r="K48" s="18">
        <v>0</v>
      </c>
      <c r="L48" s="18">
        <v>25380</v>
      </c>
      <c r="M48" s="18">
        <v>0</v>
      </c>
      <c r="N48" s="18">
        <v>1610.0000000000002</v>
      </c>
      <c r="O48" s="18">
        <v>0</v>
      </c>
      <c r="P48" s="18">
        <v>26400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4776.4705882352946</v>
      </c>
      <c r="AA48" s="18">
        <v>0</v>
      </c>
      <c r="AB48" s="18">
        <v>78241.175270353022</v>
      </c>
      <c r="AC48" s="18">
        <v>0</v>
      </c>
      <c r="AD48" s="18">
        <v>4805.7286432160872</v>
      </c>
      <c r="AE48" s="18">
        <v>0</v>
      </c>
      <c r="AF48" s="18">
        <v>128000</v>
      </c>
      <c r="AG48" s="18">
        <v>0</v>
      </c>
      <c r="AH48" s="18">
        <v>0</v>
      </c>
      <c r="AI48" s="18">
        <v>0</v>
      </c>
      <c r="AJ48" s="18">
        <v>3930.1120000000001</v>
      </c>
      <c r="AK48" s="18">
        <v>0</v>
      </c>
      <c r="AL48" s="18">
        <v>0</v>
      </c>
      <c r="AM48" s="18">
        <v>0</v>
      </c>
      <c r="AN48" s="18">
        <v>0</v>
      </c>
      <c r="AO48" s="18">
        <v>0</v>
      </c>
      <c r="AP48" s="18">
        <v>0</v>
      </c>
      <c r="AQ48" s="11">
        <f t="shared" si="4"/>
        <v>968263.48650180432</v>
      </c>
      <c r="AR48" s="18"/>
      <c r="AS48" s="10">
        <f>VLOOKUP($C48,'[1]New ISB'!$C$6:$BO$405,6,FALSE)</f>
        <v>720993.0499965148</v>
      </c>
      <c r="AT48" s="10">
        <f>VLOOKUP($C48,'[1]New ISB'!$C$6:$BO$405,7,FALSE)</f>
        <v>0</v>
      </c>
      <c r="AU48" s="10">
        <f>VLOOKUP($C48,'[1]New ISB'!$C$6:$BO$405,8,FALSE)</f>
        <v>0</v>
      </c>
      <c r="AV48" s="10">
        <f>VLOOKUP($C48,'[1]New ISB'!$C$6:$BO$405,9,FALSE)</f>
        <v>16660</v>
      </c>
      <c r="AW48" s="10">
        <f>VLOOKUP($C48,'[1]New ISB'!$C$6:$BO$405,10,FALSE)</f>
        <v>0</v>
      </c>
      <c r="AX48" s="10">
        <f>VLOOKUP($C48,'[1]New ISB'!$C$6:$BO$405,11,FALSE)</f>
        <v>29520</v>
      </c>
      <c r="AY48" s="10">
        <f>VLOOKUP($C48,'[1]New ISB'!$C$6:$BO$405,12,FALSE)</f>
        <v>0</v>
      </c>
      <c r="AZ48" s="10">
        <f>VLOOKUP($C48,'[1]New ISB'!$C$6:$BO$405,13,FALSE)</f>
        <v>1645.0000000000002</v>
      </c>
      <c r="BA48" s="10">
        <f>VLOOKUP($C48,'[1]New ISB'!$C$6:$BO$405,14,FALSE)</f>
        <v>0</v>
      </c>
      <c r="BB48" s="10">
        <f>VLOOKUP($C48,'[1]New ISB'!$C$6:$BO$405,15,FALSE)</f>
        <v>26700</v>
      </c>
      <c r="BC48" s="10">
        <f>VLOOKUP($C48,'[1]New ISB'!$C$6:$BO$405,16,FALSE)</f>
        <v>0</v>
      </c>
      <c r="BD48" s="10">
        <f>VLOOKUP($C48,'[1]New ISB'!$C$6:$BO$405,17,FALSE)</f>
        <v>0</v>
      </c>
      <c r="BE48" s="10">
        <f>VLOOKUP($C48,'[1]New ISB'!$C$6:$BO$405,18,FALSE)</f>
        <v>0</v>
      </c>
      <c r="BF48" s="10">
        <f>VLOOKUP($C48,'[1]New ISB'!$C$6:$BO$405,19,FALSE)</f>
        <v>0</v>
      </c>
      <c r="BG48" s="10">
        <f>VLOOKUP($C48,'[1]New ISB'!$C$6:$BO$405,20,FALSE)</f>
        <v>0</v>
      </c>
      <c r="BH48" s="10">
        <f>VLOOKUP($C48,'[1]New ISB'!$C$6:$BO$405,21,FALSE)</f>
        <v>0</v>
      </c>
      <c r="BI48" s="10">
        <f>VLOOKUP($C48,'[1]New ISB'!$C$6:$BO$405,22,FALSE)</f>
        <v>0</v>
      </c>
      <c r="BJ48" s="10">
        <f>VLOOKUP($C48,'[1]New ISB'!$C$6:$BO$405,23,FALSE)</f>
        <v>0</v>
      </c>
      <c r="BK48" s="10">
        <f>VLOOKUP($C48,'[1]New ISB'!$C$6:$BO$405,24,FALSE)</f>
        <v>0</v>
      </c>
      <c r="BL48" s="10">
        <f>VLOOKUP($C48,'[1]New ISB'!$C$6:$BO$405,25,FALSE)</f>
        <v>4858.8235294117649</v>
      </c>
      <c r="BM48" s="10">
        <f>VLOOKUP($C48,'[1]New ISB'!$C$6:$BO$405,26,FALSE)</f>
        <v>0</v>
      </c>
      <c r="BN48" s="10">
        <f>VLOOKUP($C48,'[1]New ISB'!$C$6:$BO$405,27,FALSE)</f>
        <v>79257.294429708258</v>
      </c>
      <c r="BO48" s="10">
        <f>VLOOKUP($C48,'[1]New ISB'!$C$6:$BO$405,28,FALSE)</f>
        <v>0</v>
      </c>
      <c r="BP48" s="10">
        <f>VLOOKUP($C48,'[1]New ISB'!$C$6:$BO$405,29,FALSE)</f>
        <v>4882.0100502512632</v>
      </c>
      <c r="BQ48" s="10">
        <f>VLOOKUP($C48,'[1]New ISB'!$C$6:$BO$405,30,FALSE)</f>
        <v>0</v>
      </c>
      <c r="BR48" s="10">
        <f>VLOOKUP($C48,'[1]New ISB'!$C$6:$BO$405,31,FALSE)</f>
        <v>134400</v>
      </c>
      <c r="BS48" s="10">
        <f>VLOOKUP($C48,'[1]New ISB'!$C$6:$BO$405,32,FALSE)</f>
        <v>0</v>
      </c>
      <c r="BT48" s="10">
        <f>VLOOKUP($C48,'[1]New ISB'!$C$6:$BO$405,33,FALSE)</f>
        <v>0</v>
      </c>
      <c r="BU48" s="10">
        <f>VLOOKUP($C48,'[1]New ISB'!$C$6:$BO$405,34,FALSE)</f>
        <v>0</v>
      </c>
      <c r="BV48" s="10">
        <f>VLOOKUP($C48,'[1]New ISB'!$C$6:$BO$405,35,FALSE)</f>
        <v>3930.1120000000001</v>
      </c>
      <c r="BW48" s="10">
        <f>VLOOKUP($C48,'[1]New ISB'!$C$6:$BO$405,36,FALSE)</f>
        <v>0</v>
      </c>
      <c r="BX48" s="10">
        <f>VLOOKUP($C48,'[1]New ISB'!$C$6:$BO$405,39,FALSE)+VLOOKUP($C48,'[1]New ISB'!$C$6:$BO$405,40,FALSE)</f>
        <v>0</v>
      </c>
      <c r="BY48" s="10">
        <f>VLOOKUP($C48,'[1]New ISB'!$C$6:$BO$405,37,FALSE)+VLOOKUP($C48,'[1]New ISB'!$C$6:$BO$405,41,FALSE)</f>
        <v>0</v>
      </c>
      <c r="BZ48" s="10">
        <f>VLOOKUP($C48,'[1]New ISB'!$C$6:$BO$405,38,FALSE)</f>
        <v>0</v>
      </c>
      <c r="CA48" s="10">
        <f t="shared" si="0"/>
        <v>1022846.2900058861</v>
      </c>
      <c r="CB48" s="10">
        <f>VLOOKUP($C48,'[1]New ISB'!$C$6:$BO$405,52,FALSE)+VLOOKUP($C48,'[1]New ISB'!$C$6:$BO$405,53,FALSE)</f>
        <v>0</v>
      </c>
      <c r="CC48" s="10">
        <f>VLOOKUP($C48,'[1]New ISB'!$C$6:$BO$405,64,FALSE)</f>
        <v>0</v>
      </c>
      <c r="CD48" s="11">
        <f t="shared" si="1"/>
        <v>1022846.2900058861</v>
      </c>
      <c r="CE48" s="10"/>
      <c r="CF48" s="10">
        <f t="shared" si="5"/>
        <v>42193.049996514805</v>
      </c>
      <c r="CG48" s="10">
        <f t="shared" si="6"/>
        <v>0</v>
      </c>
      <c r="CH48" s="10">
        <f t="shared" si="7"/>
        <v>0</v>
      </c>
      <c r="CI48" s="10">
        <f t="shared" si="8"/>
        <v>340</v>
      </c>
      <c r="CJ48" s="10">
        <f t="shared" si="9"/>
        <v>0</v>
      </c>
      <c r="CK48" s="10">
        <f t="shared" si="10"/>
        <v>4140</v>
      </c>
      <c r="CL48" s="10">
        <f t="shared" si="11"/>
        <v>0</v>
      </c>
      <c r="CM48" s="10">
        <f t="shared" si="12"/>
        <v>35</v>
      </c>
      <c r="CN48" s="10">
        <f t="shared" si="13"/>
        <v>0</v>
      </c>
      <c r="CO48" s="10">
        <f t="shared" si="14"/>
        <v>300</v>
      </c>
      <c r="CP48" s="10">
        <f t="shared" si="15"/>
        <v>0</v>
      </c>
      <c r="CQ48" s="10">
        <f t="shared" si="16"/>
        <v>0</v>
      </c>
      <c r="CR48" s="10">
        <f t="shared" si="17"/>
        <v>0</v>
      </c>
      <c r="CS48" s="10">
        <f t="shared" si="18"/>
        <v>0</v>
      </c>
      <c r="CT48" s="10">
        <f t="shared" si="19"/>
        <v>0</v>
      </c>
      <c r="CU48" s="10">
        <f t="shared" si="20"/>
        <v>0</v>
      </c>
      <c r="CV48" s="10">
        <f t="shared" si="21"/>
        <v>0</v>
      </c>
      <c r="CW48" s="10">
        <f t="shared" si="22"/>
        <v>0</v>
      </c>
      <c r="CX48" s="10">
        <f t="shared" si="23"/>
        <v>0</v>
      </c>
      <c r="CY48" s="10">
        <f t="shared" si="24"/>
        <v>82.352941176470267</v>
      </c>
      <c r="CZ48" s="10">
        <f t="shared" si="25"/>
        <v>0</v>
      </c>
      <c r="DA48" s="10">
        <f t="shared" si="26"/>
        <v>1016.1191593552358</v>
      </c>
      <c r="DB48" s="10">
        <f t="shared" si="27"/>
        <v>0</v>
      </c>
      <c r="DC48" s="10">
        <f t="shared" si="28"/>
        <v>76.281407035176017</v>
      </c>
      <c r="DD48" s="10">
        <f t="shared" si="29"/>
        <v>0</v>
      </c>
      <c r="DE48" s="10">
        <f t="shared" si="30"/>
        <v>6400</v>
      </c>
      <c r="DF48" s="10">
        <f t="shared" si="31"/>
        <v>0</v>
      </c>
      <c r="DG48" s="10">
        <f t="shared" si="32"/>
        <v>0</v>
      </c>
      <c r="DH48" s="10">
        <f t="shared" si="33"/>
        <v>0</v>
      </c>
      <c r="DI48" s="10">
        <f t="shared" si="34"/>
        <v>0</v>
      </c>
      <c r="DJ48" s="10">
        <f t="shared" si="35"/>
        <v>0</v>
      </c>
      <c r="DK48" s="10">
        <f t="shared" si="36"/>
        <v>0</v>
      </c>
      <c r="DL48" s="10">
        <f t="shared" si="37"/>
        <v>0</v>
      </c>
      <c r="DM48" s="10">
        <f t="shared" si="38"/>
        <v>0</v>
      </c>
      <c r="DN48" s="10">
        <f t="shared" si="39"/>
        <v>0</v>
      </c>
      <c r="DO48" s="10">
        <f t="shared" si="40"/>
        <v>0</v>
      </c>
      <c r="DP48" s="11">
        <f t="shared" si="3"/>
        <v>54582.803504081683</v>
      </c>
      <c r="DS48" s="14"/>
      <c r="DU48" s="16"/>
    </row>
    <row r="49" spans="1:125" x14ac:dyDescent="0.35">
      <c r="A49" s="2" t="s">
        <v>139</v>
      </c>
      <c r="B49" s="2" t="s">
        <v>140</v>
      </c>
      <c r="C49" s="2">
        <v>9263309</v>
      </c>
      <c r="D49" s="2" t="s">
        <v>1258</v>
      </c>
      <c r="E49" s="18">
        <v>58</v>
      </c>
      <c r="G49" s="18">
        <v>196852</v>
      </c>
      <c r="H49" s="18">
        <v>0</v>
      </c>
      <c r="I49" s="18">
        <v>0</v>
      </c>
      <c r="J49" s="18">
        <v>5279.9999999999973</v>
      </c>
      <c r="K49" s="18">
        <v>0</v>
      </c>
      <c r="L49" s="18">
        <v>8460.0000000000036</v>
      </c>
      <c r="M49" s="18">
        <v>0</v>
      </c>
      <c r="N49" s="18">
        <v>234.03508771929816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672.8</v>
      </c>
      <c r="AA49" s="18">
        <v>0</v>
      </c>
      <c r="AB49" s="18">
        <v>25819.062500000007</v>
      </c>
      <c r="AC49" s="18">
        <v>0</v>
      </c>
      <c r="AD49" s="18">
        <v>2381.4000000000019</v>
      </c>
      <c r="AE49" s="18">
        <v>0</v>
      </c>
      <c r="AF49" s="18">
        <v>128000</v>
      </c>
      <c r="AG49" s="18">
        <v>35469.000000000007</v>
      </c>
      <c r="AH49" s="18">
        <v>0</v>
      </c>
      <c r="AI49" s="18">
        <v>0</v>
      </c>
      <c r="AJ49" s="18">
        <v>1202.94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-40888.50082315466</v>
      </c>
      <c r="AQ49" s="11">
        <f t="shared" si="4"/>
        <v>363482.73676456464</v>
      </c>
      <c r="AR49" s="18"/>
      <c r="AS49" s="10">
        <f>VLOOKUP($C49,'[1]New ISB'!$C$6:$BO$405,6,FALSE)</f>
        <v>209087.9844989893</v>
      </c>
      <c r="AT49" s="10">
        <f>VLOOKUP($C49,'[1]New ISB'!$C$6:$BO$405,7,FALSE)</f>
        <v>0</v>
      </c>
      <c r="AU49" s="10">
        <f>VLOOKUP($C49,'[1]New ISB'!$C$6:$BO$405,8,FALSE)</f>
        <v>0</v>
      </c>
      <c r="AV49" s="10">
        <f>VLOOKUP($C49,'[1]New ISB'!$C$6:$BO$405,9,FALSE)</f>
        <v>5389.9999999999973</v>
      </c>
      <c r="AW49" s="10">
        <f>VLOOKUP($C49,'[1]New ISB'!$C$6:$BO$405,10,FALSE)</f>
        <v>0</v>
      </c>
      <c r="AX49" s="10">
        <f>VLOOKUP($C49,'[1]New ISB'!$C$6:$BO$405,11,FALSE)</f>
        <v>9840.0000000000036</v>
      </c>
      <c r="AY49" s="10">
        <f>VLOOKUP($C49,'[1]New ISB'!$C$6:$BO$405,12,FALSE)</f>
        <v>0</v>
      </c>
      <c r="AZ49" s="10">
        <f>VLOOKUP($C49,'[1]New ISB'!$C$6:$BO$405,13,FALSE)</f>
        <v>239.12280701754378</v>
      </c>
      <c r="BA49" s="10">
        <f>VLOOKUP($C49,'[1]New ISB'!$C$6:$BO$405,14,FALSE)</f>
        <v>0</v>
      </c>
      <c r="BB49" s="10">
        <f>VLOOKUP($C49,'[1]New ISB'!$C$6:$BO$405,15,FALSE)</f>
        <v>0</v>
      </c>
      <c r="BC49" s="10">
        <f>VLOOKUP($C49,'[1]New ISB'!$C$6:$BO$405,16,FALSE)</f>
        <v>0</v>
      </c>
      <c r="BD49" s="10">
        <f>VLOOKUP($C49,'[1]New ISB'!$C$6:$BO$405,17,FALSE)</f>
        <v>0</v>
      </c>
      <c r="BE49" s="10">
        <f>VLOOKUP($C49,'[1]New ISB'!$C$6:$BO$405,18,FALSE)</f>
        <v>0</v>
      </c>
      <c r="BF49" s="10">
        <f>VLOOKUP($C49,'[1]New ISB'!$C$6:$BO$405,19,FALSE)</f>
        <v>0</v>
      </c>
      <c r="BG49" s="10">
        <f>VLOOKUP($C49,'[1]New ISB'!$C$6:$BO$405,20,FALSE)</f>
        <v>0</v>
      </c>
      <c r="BH49" s="10">
        <f>VLOOKUP($C49,'[1]New ISB'!$C$6:$BO$405,21,FALSE)</f>
        <v>0</v>
      </c>
      <c r="BI49" s="10">
        <f>VLOOKUP($C49,'[1]New ISB'!$C$6:$BO$405,22,FALSE)</f>
        <v>0</v>
      </c>
      <c r="BJ49" s="10">
        <f>VLOOKUP($C49,'[1]New ISB'!$C$6:$BO$405,23,FALSE)</f>
        <v>0</v>
      </c>
      <c r="BK49" s="10">
        <f>VLOOKUP($C49,'[1]New ISB'!$C$6:$BO$405,24,FALSE)</f>
        <v>0</v>
      </c>
      <c r="BL49" s="10">
        <f>VLOOKUP($C49,'[1]New ISB'!$C$6:$BO$405,25,FALSE)</f>
        <v>684.4</v>
      </c>
      <c r="BM49" s="10">
        <f>VLOOKUP($C49,'[1]New ISB'!$C$6:$BO$405,26,FALSE)</f>
        <v>0</v>
      </c>
      <c r="BN49" s="10">
        <f>VLOOKUP($C49,'[1]New ISB'!$C$6:$BO$405,27,FALSE)</f>
        <v>26154.375000000007</v>
      </c>
      <c r="BO49" s="10">
        <f>VLOOKUP($C49,'[1]New ISB'!$C$6:$BO$405,28,FALSE)</f>
        <v>0</v>
      </c>
      <c r="BP49" s="10">
        <f>VLOOKUP($C49,'[1]New ISB'!$C$6:$BO$405,29,FALSE)</f>
        <v>2419.2000000000021</v>
      </c>
      <c r="BQ49" s="10">
        <f>VLOOKUP($C49,'[1]New ISB'!$C$6:$BO$405,30,FALSE)</f>
        <v>0</v>
      </c>
      <c r="BR49" s="10">
        <f>VLOOKUP($C49,'[1]New ISB'!$C$6:$BO$405,31,FALSE)</f>
        <v>134400</v>
      </c>
      <c r="BS49" s="10">
        <f>VLOOKUP($C49,'[1]New ISB'!$C$6:$BO$405,32,FALSE)</f>
        <v>35973.000000000007</v>
      </c>
      <c r="BT49" s="10">
        <f>VLOOKUP($C49,'[1]New ISB'!$C$6:$BO$405,33,FALSE)</f>
        <v>0</v>
      </c>
      <c r="BU49" s="10">
        <f>VLOOKUP($C49,'[1]New ISB'!$C$6:$BO$405,34,FALSE)</f>
        <v>0</v>
      </c>
      <c r="BV49" s="10">
        <f>VLOOKUP($C49,'[1]New ISB'!$C$6:$BO$405,35,FALSE)</f>
        <v>1202.94</v>
      </c>
      <c r="BW49" s="10">
        <f>VLOOKUP($C49,'[1]New ISB'!$C$6:$BO$405,36,FALSE)</f>
        <v>0</v>
      </c>
      <c r="BX49" s="10">
        <f>VLOOKUP($C49,'[1]New ISB'!$C$6:$BO$405,39,FALSE)+VLOOKUP($C49,'[1]New ISB'!$C$6:$BO$405,40,FALSE)</f>
        <v>0</v>
      </c>
      <c r="BY49" s="10">
        <f>VLOOKUP($C49,'[1]New ISB'!$C$6:$BO$405,37,FALSE)+VLOOKUP($C49,'[1]New ISB'!$C$6:$BO$405,41,FALSE)</f>
        <v>0</v>
      </c>
      <c r="BZ49" s="10">
        <f>VLOOKUP($C49,'[1]New ISB'!$C$6:$BO$405,38,FALSE)</f>
        <v>0</v>
      </c>
      <c r="CA49" s="10">
        <f t="shared" si="0"/>
        <v>425391.02230600687</v>
      </c>
      <c r="CB49" s="10">
        <f>VLOOKUP($C49,'[1]New ISB'!$C$6:$BO$405,52,FALSE)+VLOOKUP($C49,'[1]New ISB'!$C$6:$BO$405,53,FALSE)</f>
        <v>0</v>
      </c>
      <c r="CC49" s="10">
        <f>VLOOKUP($C49,'[1]New ISB'!$C$6:$BO$405,64,FALSE)</f>
        <v>0</v>
      </c>
      <c r="CD49" s="11">
        <f t="shared" si="1"/>
        <v>425391.02230600687</v>
      </c>
      <c r="CE49" s="10"/>
      <c r="CF49" s="10">
        <f t="shared" si="5"/>
        <v>12235.984498989303</v>
      </c>
      <c r="CG49" s="10">
        <f t="shared" si="6"/>
        <v>0</v>
      </c>
      <c r="CH49" s="10">
        <f t="shared" si="7"/>
        <v>0</v>
      </c>
      <c r="CI49" s="10">
        <f t="shared" si="8"/>
        <v>110</v>
      </c>
      <c r="CJ49" s="10">
        <f t="shared" si="9"/>
        <v>0</v>
      </c>
      <c r="CK49" s="10">
        <f t="shared" si="10"/>
        <v>1380</v>
      </c>
      <c r="CL49" s="10">
        <f t="shared" si="11"/>
        <v>0</v>
      </c>
      <c r="CM49" s="10">
        <f t="shared" si="12"/>
        <v>5.0877192982456165</v>
      </c>
      <c r="CN49" s="10">
        <f t="shared" si="13"/>
        <v>0</v>
      </c>
      <c r="CO49" s="10">
        <f t="shared" si="14"/>
        <v>0</v>
      </c>
      <c r="CP49" s="10">
        <f t="shared" si="15"/>
        <v>0</v>
      </c>
      <c r="CQ49" s="10">
        <f t="shared" si="16"/>
        <v>0</v>
      </c>
      <c r="CR49" s="10">
        <f t="shared" si="17"/>
        <v>0</v>
      </c>
      <c r="CS49" s="10">
        <f t="shared" si="18"/>
        <v>0</v>
      </c>
      <c r="CT49" s="10">
        <f t="shared" si="19"/>
        <v>0</v>
      </c>
      <c r="CU49" s="10">
        <f t="shared" si="20"/>
        <v>0</v>
      </c>
      <c r="CV49" s="10">
        <f t="shared" si="21"/>
        <v>0</v>
      </c>
      <c r="CW49" s="10">
        <f t="shared" si="22"/>
        <v>0</v>
      </c>
      <c r="CX49" s="10">
        <f t="shared" si="23"/>
        <v>0</v>
      </c>
      <c r="CY49" s="10">
        <f t="shared" si="24"/>
        <v>11.600000000000023</v>
      </c>
      <c r="CZ49" s="10">
        <f t="shared" si="25"/>
        <v>0</v>
      </c>
      <c r="DA49" s="10">
        <f t="shared" si="26"/>
        <v>335.3125</v>
      </c>
      <c r="DB49" s="10">
        <f t="shared" si="27"/>
        <v>0</v>
      </c>
      <c r="DC49" s="10">
        <f t="shared" si="28"/>
        <v>37.800000000000182</v>
      </c>
      <c r="DD49" s="10">
        <f t="shared" si="29"/>
        <v>0</v>
      </c>
      <c r="DE49" s="10">
        <f t="shared" si="30"/>
        <v>6400</v>
      </c>
      <c r="DF49" s="10">
        <f t="shared" si="31"/>
        <v>504</v>
      </c>
      <c r="DG49" s="10">
        <f t="shared" si="32"/>
        <v>0</v>
      </c>
      <c r="DH49" s="10">
        <f t="shared" si="33"/>
        <v>0</v>
      </c>
      <c r="DI49" s="10">
        <f t="shared" si="34"/>
        <v>0</v>
      </c>
      <c r="DJ49" s="10">
        <f t="shared" si="35"/>
        <v>0</v>
      </c>
      <c r="DK49" s="10">
        <f t="shared" si="36"/>
        <v>0</v>
      </c>
      <c r="DL49" s="10">
        <f t="shared" si="37"/>
        <v>0</v>
      </c>
      <c r="DM49" s="10">
        <f t="shared" si="38"/>
        <v>0</v>
      </c>
      <c r="DN49" s="10">
        <f t="shared" si="39"/>
        <v>0</v>
      </c>
      <c r="DO49" s="10">
        <f t="shared" si="40"/>
        <v>40888.50082315466</v>
      </c>
      <c r="DP49" s="11">
        <f t="shared" si="3"/>
        <v>61908.285541442208</v>
      </c>
      <c r="DS49" s="14"/>
      <c r="DU49" s="16"/>
    </row>
    <row r="50" spans="1:125" x14ac:dyDescent="0.35">
      <c r="A50" s="2" t="s">
        <v>142</v>
      </c>
      <c r="B50" s="2" t="s">
        <v>143</v>
      </c>
      <c r="C50" s="2">
        <v>9262116</v>
      </c>
      <c r="D50" s="2" t="s">
        <v>1259</v>
      </c>
      <c r="E50" s="18">
        <v>64</v>
      </c>
      <c r="G50" s="18">
        <v>217216</v>
      </c>
      <c r="H50" s="18">
        <v>0</v>
      </c>
      <c r="I50" s="18">
        <v>0</v>
      </c>
      <c r="J50" s="18">
        <v>8160</v>
      </c>
      <c r="K50" s="18">
        <v>0</v>
      </c>
      <c r="L50" s="18">
        <v>11985</v>
      </c>
      <c r="M50" s="18">
        <v>0</v>
      </c>
      <c r="N50" s="18">
        <v>0</v>
      </c>
      <c r="O50" s="18">
        <v>280</v>
      </c>
      <c r="P50" s="18">
        <v>440</v>
      </c>
      <c r="Q50" s="18">
        <v>480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1920.0000000000007</v>
      </c>
      <c r="AA50" s="18">
        <v>0</v>
      </c>
      <c r="AB50" s="18">
        <v>32560.000000000018</v>
      </c>
      <c r="AC50" s="18">
        <v>0</v>
      </c>
      <c r="AD50" s="18">
        <v>2986.2000000000003</v>
      </c>
      <c r="AE50" s="18">
        <v>0</v>
      </c>
      <c r="AF50" s="18">
        <v>128000</v>
      </c>
      <c r="AG50" s="18">
        <v>56300</v>
      </c>
      <c r="AH50" s="18">
        <v>0</v>
      </c>
      <c r="AI50" s="18">
        <v>0</v>
      </c>
      <c r="AJ50" s="18">
        <v>3387.136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-34204.448444068104</v>
      </c>
      <c r="AQ50" s="11">
        <f t="shared" si="4"/>
        <v>429509.88755593193</v>
      </c>
      <c r="AR50" s="18"/>
      <c r="AS50" s="10">
        <f>VLOOKUP($C50,'[1]New ISB'!$C$6:$BO$405,6,FALSE)</f>
        <v>230717.77599888475</v>
      </c>
      <c r="AT50" s="10">
        <f>VLOOKUP($C50,'[1]New ISB'!$C$6:$BO$405,7,FALSE)</f>
        <v>0</v>
      </c>
      <c r="AU50" s="10">
        <f>VLOOKUP($C50,'[1]New ISB'!$C$6:$BO$405,8,FALSE)</f>
        <v>0</v>
      </c>
      <c r="AV50" s="10">
        <f>VLOOKUP($C50,'[1]New ISB'!$C$6:$BO$405,9,FALSE)</f>
        <v>8330</v>
      </c>
      <c r="AW50" s="10">
        <f>VLOOKUP($C50,'[1]New ISB'!$C$6:$BO$405,10,FALSE)</f>
        <v>0</v>
      </c>
      <c r="AX50" s="10">
        <f>VLOOKUP($C50,'[1]New ISB'!$C$6:$BO$405,11,FALSE)</f>
        <v>13940</v>
      </c>
      <c r="AY50" s="10">
        <f>VLOOKUP($C50,'[1]New ISB'!$C$6:$BO$405,12,FALSE)</f>
        <v>0</v>
      </c>
      <c r="AZ50" s="10">
        <f>VLOOKUP($C50,'[1]New ISB'!$C$6:$BO$405,13,FALSE)</f>
        <v>0</v>
      </c>
      <c r="BA50" s="10">
        <f>VLOOKUP($C50,'[1]New ISB'!$C$6:$BO$405,14,FALSE)</f>
        <v>285</v>
      </c>
      <c r="BB50" s="10">
        <f>VLOOKUP($C50,'[1]New ISB'!$C$6:$BO$405,15,FALSE)</f>
        <v>445</v>
      </c>
      <c r="BC50" s="10">
        <f>VLOOKUP($C50,'[1]New ISB'!$C$6:$BO$405,16,FALSE)</f>
        <v>485</v>
      </c>
      <c r="BD50" s="10">
        <f>VLOOKUP($C50,'[1]New ISB'!$C$6:$BO$405,17,FALSE)</f>
        <v>0</v>
      </c>
      <c r="BE50" s="10">
        <f>VLOOKUP($C50,'[1]New ISB'!$C$6:$BO$405,18,FALSE)</f>
        <v>0</v>
      </c>
      <c r="BF50" s="10">
        <f>VLOOKUP($C50,'[1]New ISB'!$C$6:$BO$405,19,FALSE)</f>
        <v>0</v>
      </c>
      <c r="BG50" s="10">
        <f>VLOOKUP($C50,'[1]New ISB'!$C$6:$BO$405,20,FALSE)</f>
        <v>0</v>
      </c>
      <c r="BH50" s="10">
        <f>VLOOKUP($C50,'[1]New ISB'!$C$6:$BO$405,21,FALSE)</f>
        <v>0</v>
      </c>
      <c r="BI50" s="10">
        <f>VLOOKUP($C50,'[1]New ISB'!$C$6:$BO$405,22,FALSE)</f>
        <v>0</v>
      </c>
      <c r="BJ50" s="10">
        <f>VLOOKUP($C50,'[1]New ISB'!$C$6:$BO$405,23,FALSE)</f>
        <v>0</v>
      </c>
      <c r="BK50" s="10">
        <f>VLOOKUP($C50,'[1]New ISB'!$C$6:$BO$405,24,FALSE)</f>
        <v>0</v>
      </c>
      <c r="BL50" s="10">
        <f>VLOOKUP($C50,'[1]New ISB'!$C$6:$BO$405,25,FALSE)</f>
        <v>1953.1034482758628</v>
      </c>
      <c r="BM50" s="10">
        <f>VLOOKUP($C50,'[1]New ISB'!$C$6:$BO$405,26,FALSE)</f>
        <v>0</v>
      </c>
      <c r="BN50" s="10">
        <f>VLOOKUP($C50,'[1]New ISB'!$C$6:$BO$405,27,FALSE)</f>
        <v>32982.857142857159</v>
      </c>
      <c r="BO50" s="10">
        <f>VLOOKUP($C50,'[1]New ISB'!$C$6:$BO$405,28,FALSE)</f>
        <v>0</v>
      </c>
      <c r="BP50" s="10">
        <f>VLOOKUP($C50,'[1]New ISB'!$C$6:$BO$405,29,FALSE)</f>
        <v>3033.6000000000004</v>
      </c>
      <c r="BQ50" s="10">
        <f>VLOOKUP($C50,'[1]New ISB'!$C$6:$BO$405,30,FALSE)</f>
        <v>0</v>
      </c>
      <c r="BR50" s="10">
        <f>VLOOKUP($C50,'[1]New ISB'!$C$6:$BO$405,31,FALSE)</f>
        <v>134400</v>
      </c>
      <c r="BS50" s="10">
        <f>VLOOKUP($C50,'[1]New ISB'!$C$6:$BO$405,32,FALSE)</f>
        <v>57100</v>
      </c>
      <c r="BT50" s="10">
        <f>VLOOKUP($C50,'[1]New ISB'!$C$6:$BO$405,33,FALSE)</f>
        <v>0</v>
      </c>
      <c r="BU50" s="10">
        <f>VLOOKUP($C50,'[1]New ISB'!$C$6:$BO$405,34,FALSE)</f>
        <v>0</v>
      </c>
      <c r="BV50" s="10">
        <f>VLOOKUP($C50,'[1]New ISB'!$C$6:$BO$405,35,FALSE)</f>
        <v>3387.136</v>
      </c>
      <c r="BW50" s="10">
        <f>VLOOKUP($C50,'[1]New ISB'!$C$6:$BO$405,36,FALSE)</f>
        <v>0</v>
      </c>
      <c r="BX50" s="10">
        <f>VLOOKUP($C50,'[1]New ISB'!$C$6:$BO$405,39,FALSE)+VLOOKUP($C50,'[1]New ISB'!$C$6:$BO$405,40,FALSE)</f>
        <v>0</v>
      </c>
      <c r="BY50" s="10">
        <f>VLOOKUP($C50,'[1]New ISB'!$C$6:$BO$405,37,FALSE)+VLOOKUP($C50,'[1]New ISB'!$C$6:$BO$405,41,FALSE)</f>
        <v>0</v>
      </c>
      <c r="BZ50" s="10">
        <f>VLOOKUP($C50,'[1]New ISB'!$C$6:$BO$405,38,FALSE)</f>
        <v>0</v>
      </c>
      <c r="CA50" s="10">
        <f t="shared" si="0"/>
        <v>487059.47259001777</v>
      </c>
      <c r="CB50" s="10">
        <f>VLOOKUP($C50,'[1]New ISB'!$C$6:$BO$405,52,FALSE)+VLOOKUP($C50,'[1]New ISB'!$C$6:$BO$405,53,FALSE)</f>
        <v>0</v>
      </c>
      <c r="CC50" s="10">
        <f>VLOOKUP($C50,'[1]New ISB'!$C$6:$BO$405,64,FALSE)</f>
        <v>0</v>
      </c>
      <c r="CD50" s="11">
        <f t="shared" si="1"/>
        <v>487059.47259001777</v>
      </c>
      <c r="CE50" s="10"/>
      <c r="CF50" s="10">
        <f t="shared" si="5"/>
        <v>13501.775998884754</v>
      </c>
      <c r="CG50" s="10">
        <f t="shared" si="6"/>
        <v>0</v>
      </c>
      <c r="CH50" s="10">
        <f t="shared" si="7"/>
        <v>0</v>
      </c>
      <c r="CI50" s="10">
        <f t="shared" si="8"/>
        <v>170</v>
      </c>
      <c r="CJ50" s="10">
        <f t="shared" si="9"/>
        <v>0</v>
      </c>
      <c r="CK50" s="10">
        <f t="shared" si="10"/>
        <v>1955</v>
      </c>
      <c r="CL50" s="10">
        <f t="shared" si="11"/>
        <v>0</v>
      </c>
      <c r="CM50" s="10">
        <f t="shared" si="12"/>
        <v>0</v>
      </c>
      <c r="CN50" s="10">
        <f t="shared" si="13"/>
        <v>5</v>
      </c>
      <c r="CO50" s="10">
        <f t="shared" si="14"/>
        <v>5</v>
      </c>
      <c r="CP50" s="10">
        <f t="shared" si="15"/>
        <v>5</v>
      </c>
      <c r="CQ50" s="10">
        <f t="shared" si="16"/>
        <v>0</v>
      </c>
      <c r="CR50" s="10">
        <f t="shared" si="17"/>
        <v>0</v>
      </c>
      <c r="CS50" s="10">
        <f t="shared" si="18"/>
        <v>0</v>
      </c>
      <c r="CT50" s="10">
        <f t="shared" si="19"/>
        <v>0</v>
      </c>
      <c r="CU50" s="10">
        <f t="shared" si="20"/>
        <v>0</v>
      </c>
      <c r="CV50" s="10">
        <f t="shared" si="21"/>
        <v>0</v>
      </c>
      <c r="CW50" s="10">
        <f t="shared" si="22"/>
        <v>0</v>
      </c>
      <c r="CX50" s="10">
        <f t="shared" si="23"/>
        <v>0</v>
      </c>
      <c r="CY50" s="10">
        <f t="shared" si="24"/>
        <v>33.103448275862092</v>
      </c>
      <c r="CZ50" s="10">
        <f t="shared" si="25"/>
        <v>0</v>
      </c>
      <c r="DA50" s="10">
        <f t="shared" si="26"/>
        <v>422.8571428571413</v>
      </c>
      <c r="DB50" s="10">
        <f t="shared" si="27"/>
        <v>0</v>
      </c>
      <c r="DC50" s="10">
        <f t="shared" si="28"/>
        <v>47.400000000000091</v>
      </c>
      <c r="DD50" s="10">
        <f t="shared" si="29"/>
        <v>0</v>
      </c>
      <c r="DE50" s="10">
        <f t="shared" si="30"/>
        <v>6400</v>
      </c>
      <c r="DF50" s="10">
        <f t="shared" si="31"/>
        <v>800</v>
      </c>
      <c r="DG50" s="10">
        <f t="shared" si="32"/>
        <v>0</v>
      </c>
      <c r="DH50" s="10">
        <f t="shared" si="33"/>
        <v>0</v>
      </c>
      <c r="DI50" s="10">
        <f t="shared" si="34"/>
        <v>0</v>
      </c>
      <c r="DJ50" s="10">
        <f t="shared" si="35"/>
        <v>0</v>
      </c>
      <c r="DK50" s="10">
        <f t="shared" si="36"/>
        <v>0</v>
      </c>
      <c r="DL50" s="10">
        <f t="shared" si="37"/>
        <v>0</v>
      </c>
      <c r="DM50" s="10">
        <f t="shared" si="38"/>
        <v>0</v>
      </c>
      <c r="DN50" s="10">
        <f t="shared" si="39"/>
        <v>0</v>
      </c>
      <c r="DO50" s="10">
        <f t="shared" si="40"/>
        <v>34204.448444068104</v>
      </c>
      <c r="DP50" s="11">
        <f t="shared" si="3"/>
        <v>57549.58503408586</v>
      </c>
      <c r="DS50" s="14"/>
      <c r="DU50" s="16"/>
    </row>
    <row r="51" spans="1:125" x14ac:dyDescent="0.35">
      <c r="A51" s="2" t="s">
        <v>145</v>
      </c>
      <c r="B51" s="2" t="s">
        <v>1260</v>
      </c>
      <c r="C51" s="2">
        <v>9262231</v>
      </c>
      <c r="D51" s="2" t="s">
        <v>1261</v>
      </c>
      <c r="E51" s="18">
        <v>85</v>
      </c>
      <c r="G51" s="18">
        <v>288490</v>
      </c>
      <c r="H51" s="18">
        <v>0</v>
      </c>
      <c r="I51" s="18">
        <v>0</v>
      </c>
      <c r="J51" s="18">
        <v>13919.999999999989</v>
      </c>
      <c r="K51" s="18">
        <v>0</v>
      </c>
      <c r="L51" s="18">
        <v>21149.999999999985</v>
      </c>
      <c r="M51" s="18">
        <v>0</v>
      </c>
      <c r="N51" s="18">
        <v>229.99999999999918</v>
      </c>
      <c r="O51" s="18">
        <v>0</v>
      </c>
      <c r="P51" s="18">
        <v>9680.0000000000109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3521.4285714285697</v>
      </c>
      <c r="AA51" s="18">
        <v>0</v>
      </c>
      <c r="AB51" s="18">
        <v>21945.000000000007</v>
      </c>
      <c r="AC51" s="18">
        <v>0</v>
      </c>
      <c r="AD51" s="18">
        <v>5575.4999999999718</v>
      </c>
      <c r="AE51" s="18">
        <v>0</v>
      </c>
      <c r="AF51" s="18">
        <v>128000</v>
      </c>
      <c r="AG51" s="18">
        <v>48708.144192256339</v>
      </c>
      <c r="AH51" s="18">
        <v>0</v>
      </c>
      <c r="AI51" s="18">
        <v>0</v>
      </c>
      <c r="AJ51" s="18">
        <v>1292.8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-54257.766536640491</v>
      </c>
      <c r="AQ51" s="11">
        <f t="shared" si="4"/>
        <v>488255.10622704448</v>
      </c>
      <c r="AR51" s="18"/>
      <c r="AS51" s="10">
        <f>VLOOKUP($C51,'[1]New ISB'!$C$6:$BO$405,6,FALSE)</f>
        <v>306422.0462485188</v>
      </c>
      <c r="AT51" s="10">
        <f>VLOOKUP($C51,'[1]New ISB'!$C$6:$BO$405,7,FALSE)</f>
        <v>0</v>
      </c>
      <c r="AU51" s="10">
        <f>VLOOKUP($C51,'[1]New ISB'!$C$6:$BO$405,8,FALSE)</f>
        <v>0</v>
      </c>
      <c r="AV51" s="10">
        <f>VLOOKUP($C51,'[1]New ISB'!$C$6:$BO$405,9,FALSE)</f>
        <v>14209.999999999989</v>
      </c>
      <c r="AW51" s="10">
        <f>VLOOKUP($C51,'[1]New ISB'!$C$6:$BO$405,10,FALSE)</f>
        <v>0</v>
      </c>
      <c r="AX51" s="10">
        <f>VLOOKUP($C51,'[1]New ISB'!$C$6:$BO$405,11,FALSE)</f>
        <v>24599.999999999982</v>
      </c>
      <c r="AY51" s="10">
        <f>VLOOKUP($C51,'[1]New ISB'!$C$6:$BO$405,12,FALSE)</f>
        <v>0</v>
      </c>
      <c r="AZ51" s="10">
        <f>VLOOKUP($C51,'[1]New ISB'!$C$6:$BO$405,13,FALSE)</f>
        <v>234.99999999999918</v>
      </c>
      <c r="BA51" s="10">
        <f>VLOOKUP($C51,'[1]New ISB'!$C$6:$BO$405,14,FALSE)</f>
        <v>0</v>
      </c>
      <c r="BB51" s="10">
        <f>VLOOKUP($C51,'[1]New ISB'!$C$6:$BO$405,15,FALSE)</f>
        <v>9790.0000000000109</v>
      </c>
      <c r="BC51" s="10">
        <f>VLOOKUP($C51,'[1]New ISB'!$C$6:$BO$405,16,FALSE)</f>
        <v>0</v>
      </c>
      <c r="BD51" s="10">
        <f>VLOOKUP($C51,'[1]New ISB'!$C$6:$BO$405,17,FALSE)</f>
        <v>0</v>
      </c>
      <c r="BE51" s="10">
        <f>VLOOKUP($C51,'[1]New ISB'!$C$6:$BO$405,18,FALSE)</f>
        <v>0</v>
      </c>
      <c r="BF51" s="10">
        <f>VLOOKUP($C51,'[1]New ISB'!$C$6:$BO$405,19,FALSE)</f>
        <v>0</v>
      </c>
      <c r="BG51" s="10">
        <f>VLOOKUP($C51,'[1]New ISB'!$C$6:$BO$405,20,FALSE)</f>
        <v>0</v>
      </c>
      <c r="BH51" s="10">
        <f>VLOOKUP($C51,'[1]New ISB'!$C$6:$BO$405,21,FALSE)</f>
        <v>0</v>
      </c>
      <c r="BI51" s="10">
        <f>VLOOKUP($C51,'[1]New ISB'!$C$6:$BO$405,22,FALSE)</f>
        <v>0</v>
      </c>
      <c r="BJ51" s="10">
        <f>VLOOKUP($C51,'[1]New ISB'!$C$6:$BO$405,23,FALSE)</f>
        <v>0</v>
      </c>
      <c r="BK51" s="10">
        <f>VLOOKUP($C51,'[1]New ISB'!$C$6:$BO$405,24,FALSE)</f>
        <v>0</v>
      </c>
      <c r="BL51" s="10">
        <f>VLOOKUP($C51,'[1]New ISB'!$C$6:$BO$405,25,FALSE)</f>
        <v>3582.1428571428555</v>
      </c>
      <c r="BM51" s="10">
        <f>VLOOKUP($C51,'[1]New ISB'!$C$6:$BO$405,26,FALSE)</f>
        <v>0</v>
      </c>
      <c r="BN51" s="10">
        <f>VLOOKUP($C51,'[1]New ISB'!$C$6:$BO$405,27,FALSE)</f>
        <v>22230.000000000007</v>
      </c>
      <c r="BO51" s="10">
        <f>VLOOKUP($C51,'[1]New ISB'!$C$6:$BO$405,28,FALSE)</f>
        <v>0</v>
      </c>
      <c r="BP51" s="10">
        <f>VLOOKUP($C51,'[1]New ISB'!$C$6:$BO$405,29,FALSE)</f>
        <v>5663.9999999999709</v>
      </c>
      <c r="BQ51" s="10">
        <f>VLOOKUP($C51,'[1]New ISB'!$C$6:$BO$405,30,FALSE)</f>
        <v>0</v>
      </c>
      <c r="BR51" s="10">
        <f>VLOOKUP($C51,'[1]New ISB'!$C$6:$BO$405,31,FALSE)</f>
        <v>134400</v>
      </c>
      <c r="BS51" s="10">
        <f>VLOOKUP($C51,'[1]New ISB'!$C$6:$BO$405,32,FALSE)</f>
        <v>49400.267022696928</v>
      </c>
      <c r="BT51" s="10">
        <f>VLOOKUP($C51,'[1]New ISB'!$C$6:$BO$405,33,FALSE)</f>
        <v>0</v>
      </c>
      <c r="BU51" s="10">
        <f>VLOOKUP($C51,'[1]New ISB'!$C$6:$BO$405,34,FALSE)</f>
        <v>0</v>
      </c>
      <c r="BV51" s="10">
        <f>VLOOKUP($C51,'[1]New ISB'!$C$6:$BO$405,35,FALSE)</f>
        <v>1292.8</v>
      </c>
      <c r="BW51" s="10">
        <f>VLOOKUP($C51,'[1]New ISB'!$C$6:$BO$405,36,FALSE)</f>
        <v>0</v>
      </c>
      <c r="BX51" s="10">
        <f>VLOOKUP($C51,'[1]New ISB'!$C$6:$BO$405,39,FALSE)+VLOOKUP($C51,'[1]New ISB'!$C$6:$BO$405,40,FALSE)</f>
        <v>0</v>
      </c>
      <c r="BY51" s="10">
        <f>VLOOKUP($C51,'[1]New ISB'!$C$6:$BO$405,37,FALSE)+VLOOKUP($C51,'[1]New ISB'!$C$6:$BO$405,41,FALSE)</f>
        <v>0</v>
      </c>
      <c r="BZ51" s="10">
        <f>VLOOKUP($C51,'[1]New ISB'!$C$6:$BO$405,38,FALSE)</f>
        <v>0</v>
      </c>
      <c r="CA51" s="10">
        <f t="shared" si="0"/>
        <v>571826.25612835854</v>
      </c>
      <c r="CB51" s="10">
        <f>VLOOKUP($C51,'[1]New ISB'!$C$6:$BO$405,52,FALSE)+VLOOKUP($C51,'[1]New ISB'!$C$6:$BO$405,53,FALSE)</f>
        <v>0</v>
      </c>
      <c r="CC51" s="10">
        <f>VLOOKUP($C51,'[1]New ISB'!$C$6:$BO$405,64,FALSE)</f>
        <v>0</v>
      </c>
      <c r="CD51" s="11">
        <f t="shared" si="1"/>
        <v>571826.25612835854</v>
      </c>
      <c r="CE51" s="10"/>
      <c r="CF51" s="10">
        <f t="shared" si="5"/>
        <v>17932.046248518804</v>
      </c>
      <c r="CG51" s="10">
        <f t="shared" si="6"/>
        <v>0</v>
      </c>
      <c r="CH51" s="10">
        <f t="shared" si="7"/>
        <v>0</v>
      </c>
      <c r="CI51" s="10">
        <f t="shared" si="8"/>
        <v>290</v>
      </c>
      <c r="CJ51" s="10">
        <f t="shared" si="9"/>
        <v>0</v>
      </c>
      <c r="CK51" s="10">
        <f t="shared" si="10"/>
        <v>3449.9999999999964</v>
      </c>
      <c r="CL51" s="10">
        <f t="shared" si="11"/>
        <v>0</v>
      </c>
      <c r="CM51" s="10">
        <f t="shared" si="12"/>
        <v>5</v>
      </c>
      <c r="CN51" s="10">
        <f t="shared" si="13"/>
        <v>0</v>
      </c>
      <c r="CO51" s="10">
        <f t="shared" si="14"/>
        <v>110</v>
      </c>
      <c r="CP51" s="10">
        <f t="shared" si="15"/>
        <v>0</v>
      </c>
      <c r="CQ51" s="10">
        <f t="shared" si="16"/>
        <v>0</v>
      </c>
      <c r="CR51" s="10">
        <f t="shared" si="17"/>
        <v>0</v>
      </c>
      <c r="CS51" s="10">
        <f t="shared" si="18"/>
        <v>0</v>
      </c>
      <c r="CT51" s="10">
        <f t="shared" si="19"/>
        <v>0</v>
      </c>
      <c r="CU51" s="10">
        <f t="shared" si="20"/>
        <v>0</v>
      </c>
      <c r="CV51" s="10">
        <f t="shared" si="21"/>
        <v>0</v>
      </c>
      <c r="CW51" s="10">
        <f t="shared" si="22"/>
        <v>0</v>
      </c>
      <c r="CX51" s="10">
        <f t="shared" si="23"/>
        <v>0</v>
      </c>
      <c r="CY51" s="10">
        <f t="shared" si="24"/>
        <v>60.714285714285779</v>
      </c>
      <c r="CZ51" s="10">
        <f t="shared" si="25"/>
        <v>0</v>
      </c>
      <c r="DA51" s="10">
        <f t="shared" si="26"/>
        <v>285</v>
      </c>
      <c r="DB51" s="10">
        <f t="shared" si="27"/>
        <v>0</v>
      </c>
      <c r="DC51" s="10">
        <f t="shared" si="28"/>
        <v>88.499999999999091</v>
      </c>
      <c r="DD51" s="10">
        <f t="shared" si="29"/>
        <v>0</v>
      </c>
      <c r="DE51" s="10">
        <f t="shared" si="30"/>
        <v>6400</v>
      </c>
      <c r="DF51" s="10">
        <f t="shared" si="31"/>
        <v>692.12283044058859</v>
      </c>
      <c r="DG51" s="10">
        <f t="shared" si="32"/>
        <v>0</v>
      </c>
      <c r="DH51" s="10">
        <f t="shared" si="33"/>
        <v>0</v>
      </c>
      <c r="DI51" s="10">
        <f t="shared" si="34"/>
        <v>0</v>
      </c>
      <c r="DJ51" s="10">
        <f t="shared" si="35"/>
        <v>0</v>
      </c>
      <c r="DK51" s="10">
        <f t="shared" si="36"/>
        <v>0</v>
      </c>
      <c r="DL51" s="10">
        <f t="shared" si="37"/>
        <v>0</v>
      </c>
      <c r="DM51" s="10">
        <f t="shared" si="38"/>
        <v>0</v>
      </c>
      <c r="DN51" s="10">
        <f t="shared" si="39"/>
        <v>0</v>
      </c>
      <c r="DO51" s="10">
        <f t="shared" si="40"/>
        <v>54257.766536640491</v>
      </c>
      <c r="DP51" s="11">
        <f t="shared" si="3"/>
        <v>83571.149901314173</v>
      </c>
      <c r="DS51" s="14"/>
      <c r="DU51" s="16"/>
    </row>
    <row r="52" spans="1:125" x14ac:dyDescent="0.35">
      <c r="A52" s="2" t="s">
        <v>148</v>
      </c>
      <c r="B52" s="2" t="s">
        <v>149</v>
      </c>
      <c r="C52" s="2">
        <v>9263146</v>
      </c>
      <c r="D52" s="2" t="s">
        <v>1262</v>
      </c>
      <c r="E52" s="18">
        <v>69</v>
      </c>
      <c r="G52" s="18">
        <v>234186</v>
      </c>
      <c r="H52" s="18">
        <v>0</v>
      </c>
      <c r="I52" s="18">
        <v>0</v>
      </c>
      <c r="J52" s="18">
        <v>9120.0000000000091</v>
      </c>
      <c r="K52" s="18">
        <v>0</v>
      </c>
      <c r="L52" s="18">
        <v>13395.000000000013</v>
      </c>
      <c r="M52" s="18">
        <v>0</v>
      </c>
      <c r="N52" s="18">
        <v>0</v>
      </c>
      <c r="O52" s="18">
        <v>5880.0000000000091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635.23809523809632</v>
      </c>
      <c r="AA52" s="18">
        <v>0</v>
      </c>
      <c r="AB52" s="18">
        <v>18131.666666666661</v>
      </c>
      <c r="AC52" s="18">
        <v>0</v>
      </c>
      <c r="AD52" s="18">
        <v>1757.6999999999982</v>
      </c>
      <c r="AE52" s="18">
        <v>0</v>
      </c>
      <c r="AF52" s="18">
        <v>128000</v>
      </c>
      <c r="AG52" s="18">
        <v>56300</v>
      </c>
      <c r="AH52" s="18">
        <v>0</v>
      </c>
      <c r="AI52" s="18">
        <v>0</v>
      </c>
      <c r="AJ52" s="18">
        <v>13004.75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-52134.308802510626</v>
      </c>
      <c r="AQ52" s="11">
        <f t="shared" si="4"/>
        <v>428276.04595939419</v>
      </c>
      <c r="AR52" s="18"/>
      <c r="AS52" s="10">
        <f>VLOOKUP($C52,'[1]New ISB'!$C$6:$BO$405,6,FALSE)</f>
        <v>248742.60224879763</v>
      </c>
      <c r="AT52" s="10">
        <f>VLOOKUP($C52,'[1]New ISB'!$C$6:$BO$405,7,FALSE)</f>
        <v>0</v>
      </c>
      <c r="AU52" s="10">
        <f>VLOOKUP($C52,'[1]New ISB'!$C$6:$BO$405,8,FALSE)</f>
        <v>0</v>
      </c>
      <c r="AV52" s="10">
        <f>VLOOKUP($C52,'[1]New ISB'!$C$6:$BO$405,9,FALSE)</f>
        <v>9310.0000000000091</v>
      </c>
      <c r="AW52" s="10">
        <f>VLOOKUP($C52,'[1]New ISB'!$C$6:$BO$405,10,FALSE)</f>
        <v>0</v>
      </c>
      <c r="AX52" s="10">
        <f>VLOOKUP($C52,'[1]New ISB'!$C$6:$BO$405,11,FALSE)</f>
        <v>15580.000000000015</v>
      </c>
      <c r="AY52" s="10">
        <f>VLOOKUP($C52,'[1]New ISB'!$C$6:$BO$405,12,FALSE)</f>
        <v>0</v>
      </c>
      <c r="AZ52" s="10">
        <f>VLOOKUP($C52,'[1]New ISB'!$C$6:$BO$405,13,FALSE)</f>
        <v>0</v>
      </c>
      <c r="BA52" s="10">
        <f>VLOOKUP($C52,'[1]New ISB'!$C$6:$BO$405,14,FALSE)</f>
        <v>5985.0000000000091</v>
      </c>
      <c r="BB52" s="10">
        <f>VLOOKUP($C52,'[1]New ISB'!$C$6:$BO$405,15,FALSE)</f>
        <v>0</v>
      </c>
      <c r="BC52" s="10">
        <f>VLOOKUP($C52,'[1]New ISB'!$C$6:$BO$405,16,FALSE)</f>
        <v>0</v>
      </c>
      <c r="BD52" s="10">
        <f>VLOOKUP($C52,'[1]New ISB'!$C$6:$BO$405,17,FALSE)</f>
        <v>0</v>
      </c>
      <c r="BE52" s="10">
        <f>VLOOKUP($C52,'[1]New ISB'!$C$6:$BO$405,18,FALSE)</f>
        <v>0</v>
      </c>
      <c r="BF52" s="10">
        <f>VLOOKUP($C52,'[1]New ISB'!$C$6:$BO$405,19,FALSE)</f>
        <v>0</v>
      </c>
      <c r="BG52" s="10">
        <f>VLOOKUP($C52,'[1]New ISB'!$C$6:$BO$405,20,FALSE)</f>
        <v>0</v>
      </c>
      <c r="BH52" s="10">
        <f>VLOOKUP($C52,'[1]New ISB'!$C$6:$BO$405,21,FALSE)</f>
        <v>0</v>
      </c>
      <c r="BI52" s="10">
        <f>VLOOKUP($C52,'[1]New ISB'!$C$6:$BO$405,22,FALSE)</f>
        <v>0</v>
      </c>
      <c r="BJ52" s="10">
        <f>VLOOKUP($C52,'[1]New ISB'!$C$6:$BO$405,23,FALSE)</f>
        <v>0</v>
      </c>
      <c r="BK52" s="10">
        <f>VLOOKUP($C52,'[1]New ISB'!$C$6:$BO$405,24,FALSE)</f>
        <v>0</v>
      </c>
      <c r="BL52" s="10">
        <f>VLOOKUP($C52,'[1]New ISB'!$C$6:$BO$405,25,FALSE)</f>
        <v>646.19047619047728</v>
      </c>
      <c r="BM52" s="10">
        <f>VLOOKUP($C52,'[1]New ISB'!$C$6:$BO$405,26,FALSE)</f>
        <v>0</v>
      </c>
      <c r="BN52" s="10">
        <f>VLOOKUP($C52,'[1]New ISB'!$C$6:$BO$405,27,FALSE)</f>
        <v>18367.142857142851</v>
      </c>
      <c r="BO52" s="10">
        <f>VLOOKUP($C52,'[1]New ISB'!$C$6:$BO$405,28,FALSE)</f>
        <v>0</v>
      </c>
      <c r="BP52" s="10">
        <f>VLOOKUP($C52,'[1]New ISB'!$C$6:$BO$405,29,FALSE)</f>
        <v>1785.5999999999981</v>
      </c>
      <c r="BQ52" s="10">
        <f>VLOOKUP($C52,'[1]New ISB'!$C$6:$BO$405,30,FALSE)</f>
        <v>0</v>
      </c>
      <c r="BR52" s="10">
        <f>VLOOKUP($C52,'[1]New ISB'!$C$6:$BO$405,31,FALSE)</f>
        <v>134400</v>
      </c>
      <c r="BS52" s="10">
        <f>VLOOKUP($C52,'[1]New ISB'!$C$6:$BO$405,32,FALSE)</f>
        <v>57100</v>
      </c>
      <c r="BT52" s="10">
        <f>VLOOKUP($C52,'[1]New ISB'!$C$6:$BO$405,33,FALSE)</f>
        <v>0</v>
      </c>
      <c r="BU52" s="10">
        <f>VLOOKUP($C52,'[1]New ISB'!$C$6:$BO$405,34,FALSE)</f>
        <v>0</v>
      </c>
      <c r="BV52" s="10">
        <f>VLOOKUP($C52,'[1]New ISB'!$C$6:$BO$405,35,FALSE)</f>
        <v>13004.75</v>
      </c>
      <c r="BW52" s="10">
        <f>VLOOKUP($C52,'[1]New ISB'!$C$6:$BO$405,36,FALSE)</f>
        <v>0</v>
      </c>
      <c r="BX52" s="10">
        <f>VLOOKUP($C52,'[1]New ISB'!$C$6:$BO$405,39,FALSE)+VLOOKUP($C52,'[1]New ISB'!$C$6:$BO$405,40,FALSE)</f>
        <v>0</v>
      </c>
      <c r="BY52" s="10">
        <f>VLOOKUP($C52,'[1]New ISB'!$C$6:$BO$405,37,FALSE)+VLOOKUP($C52,'[1]New ISB'!$C$6:$BO$405,41,FALSE)</f>
        <v>0</v>
      </c>
      <c r="BZ52" s="10">
        <f>VLOOKUP($C52,'[1]New ISB'!$C$6:$BO$405,38,FALSE)</f>
        <v>0</v>
      </c>
      <c r="CA52" s="10">
        <f t="shared" si="0"/>
        <v>504921.28558213095</v>
      </c>
      <c r="CB52" s="10">
        <f>VLOOKUP($C52,'[1]New ISB'!$C$6:$BO$405,52,FALSE)+VLOOKUP($C52,'[1]New ISB'!$C$6:$BO$405,53,FALSE)</f>
        <v>0</v>
      </c>
      <c r="CC52" s="10">
        <f>VLOOKUP($C52,'[1]New ISB'!$C$6:$BO$405,64,FALSE)</f>
        <v>0</v>
      </c>
      <c r="CD52" s="11">
        <f t="shared" si="1"/>
        <v>504921.28558213095</v>
      </c>
      <c r="CE52" s="10"/>
      <c r="CF52" s="10">
        <f t="shared" si="5"/>
        <v>14556.60224879763</v>
      </c>
      <c r="CG52" s="10">
        <f t="shared" si="6"/>
        <v>0</v>
      </c>
      <c r="CH52" s="10">
        <f t="shared" si="7"/>
        <v>0</v>
      </c>
      <c r="CI52" s="10">
        <f t="shared" si="8"/>
        <v>190</v>
      </c>
      <c r="CJ52" s="10">
        <f t="shared" si="9"/>
        <v>0</v>
      </c>
      <c r="CK52" s="10">
        <f t="shared" si="10"/>
        <v>2185.0000000000018</v>
      </c>
      <c r="CL52" s="10">
        <f t="shared" si="11"/>
        <v>0</v>
      </c>
      <c r="CM52" s="10">
        <f t="shared" si="12"/>
        <v>0</v>
      </c>
      <c r="CN52" s="10">
        <f t="shared" si="13"/>
        <v>105</v>
      </c>
      <c r="CO52" s="10">
        <f t="shared" si="14"/>
        <v>0</v>
      </c>
      <c r="CP52" s="10">
        <f t="shared" si="15"/>
        <v>0</v>
      </c>
      <c r="CQ52" s="10">
        <f t="shared" si="16"/>
        <v>0</v>
      </c>
      <c r="CR52" s="10">
        <f t="shared" si="17"/>
        <v>0</v>
      </c>
      <c r="CS52" s="10">
        <f t="shared" si="18"/>
        <v>0</v>
      </c>
      <c r="CT52" s="10">
        <f t="shared" si="19"/>
        <v>0</v>
      </c>
      <c r="CU52" s="10">
        <f t="shared" si="20"/>
        <v>0</v>
      </c>
      <c r="CV52" s="10">
        <f t="shared" si="21"/>
        <v>0</v>
      </c>
      <c r="CW52" s="10">
        <f t="shared" si="22"/>
        <v>0</v>
      </c>
      <c r="CX52" s="10">
        <f t="shared" si="23"/>
        <v>0</v>
      </c>
      <c r="CY52" s="10">
        <f t="shared" si="24"/>
        <v>10.952380952380963</v>
      </c>
      <c r="CZ52" s="10">
        <f t="shared" si="25"/>
        <v>0</v>
      </c>
      <c r="DA52" s="10">
        <f t="shared" si="26"/>
        <v>235.47619047619082</v>
      </c>
      <c r="DB52" s="10">
        <f t="shared" si="27"/>
        <v>0</v>
      </c>
      <c r="DC52" s="10">
        <f t="shared" si="28"/>
        <v>27.899999999999864</v>
      </c>
      <c r="DD52" s="10">
        <f t="shared" si="29"/>
        <v>0</v>
      </c>
      <c r="DE52" s="10">
        <f t="shared" si="30"/>
        <v>6400</v>
      </c>
      <c r="DF52" s="10">
        <f t="shared" si="31"/>
        <v>800</v>
      </c>
      <c r="DG52" s="10">
        <f t="shared" si="32"/>
        <v>0</v>
      </c>
      <c r="DH52" s="10">
        <f t="shared" si="33"/>
        <v>0</v>
      </c>
      <c r="DI52" s="10">
        <f t="shared" si="34"/>
        <v>0</v>
      </c>
      <c r="DJ52" s="10">
        <f t="shared" si="35"/>
        <v>0</v>
      </c>
      <c r="DK52" s="10">
        <f t="shared" si="36"/>
        <v>0</v>
      </c>
      <c r="DL52" s="10">
        <f t="shared" si="37"/>
        <v>0</v>
      </c>
      <c r="DM52" s="10">
        <f t="shared" si="38"/>
        <v>0</v>
      </c>
      <c r="DN52" s="10">
        <f t="shared" si="39"/>
        <v>0</v>
      </c>
      <c r="DO52" s="10">
        <f t="shared" si="40"/>
        <v>52134.308802510626</v>
      </c>
      <c r="DP52" s="11">
        <f t="shared" si="3"/>
        <v>76645.23962273683</v>
      </c>
      <c r="DS52" s="14"/>
      <c r="DU52" s="16"/>
    </row>
    <row r="53" spans="1:125" x14ac:dyDescent="0.35">
      <c r="A53" s="2" t="s">
        <v>151</v>
      </c>
      <c r="B53" s="2" t="s">
        <v>152</v>
      </c>
      <c r="C53" s="2">
        <v>9263016</v>
      </c>
      <c r="D53" s="2" t="s">
        <v>1263</v>
      </c>
      <c r="E53" s="18">
        <v>153</v>
      </c>
      <c r="G53" s="18">
        <v>519282</v>
      </c>
      <c r="H53" s="18">
        <v>0</v>
      </c>
      <c r="I53" s="18">
        <v>0</v>
      </c>
      <c r="J53" s="18">
        <v>15360.000000000027</v>
      </c>
      <c r="K53" s="18">
        <v>0</v>
      </c>
      <c r="L53" s="18">
        <v>25380.000000000022</v>
      </c>
      <c r="M53" s="18">
        <v>0</v>
      </c>
      <c r="N53" s="18">
        <v>1839.9999999999998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2590.9489051094888</v>
      </c>
      <c r="AA53" s="18">
        <v>0</v>
      </c>
      <c r="AB53" s="18">
        <v>34700.100279850732</v>
      </c>
      <c r="AC53" s="18">
        <v>0</v>
      </c>
      <c r="AD53" s="18">
        <v>7389.8999999999833</v>
      </c>
      <c r="AE53" s="18">
        <v>0</v>
      </c>
      <c r="AF53" s="18">
        <v>128000</v>
      </c>
      <c r="AG53" s="18">
        <v>0</v>
      </c>
      <c r="AH53" s="18">
        <v>0</v>
      </c>
      <c r="AI53" s="18">
        <v>0</v>
      </c>
      <c r="AJ53" s="18">
        <v>3568.1280000000002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-25394.310962621719</v>
      </c>
      <c r="AQ53" s="11">
        <f t="shared" si="4"/>
        <v>712716.76622233866</v>
      </c>
      <c r="AR53" s="18"/>
      <c r="AS53" s="10">
        <f>VLOOKUP($C53,'[1]New ISB'!$C$6:$BO$405,6,FALSE)</f>
        <v>551559.68324733386</v>
      </c>
      <c r="AT53" s="10">
        <f>VLOOKUP($C53,'[1]New ISB'!$C$6:$BO$405,7,FALSE)</f>
        <v>0</v>
      </c>
      <c r="AU53" s="10">
        <f>VLOOKUP($C53,'[1]New ISB'!$C$6:$BO$405,8,FALSE)</f>
        <v>0</v>
      </c>
      <c r="AV53" s="10">
        <f>VLOOKUP($C53,'[1]New ISB'!$C$6:$BO$405,9,FALSE)</f>
        <v>15680.000000000027</v>
      </c>
      <c r="AW53" s="10">
        <f>VLOOKUP($C53,'[1]New ISB'!$C$6:$BO$405,10,FALSE)</f>
        <v>0</v>
      </c>
      <c r="AX53" s="10">
        <f>VLOOKUP($C53,'[1]New ISB'!$C$6:$BO$405,11,FALSE)</f>
        <v>29520.000000000022</v>
      </c>
      <c r="AY53" s="10">
        <f>VLOOKUP($C53,'[1]New ISB'!$C$6:$BO$405,12,FALSE)</f>
        <v>0</v>
      </c>
      <c r="AZ53" s="10">
        <f>VLOOKUP($C53,'[1]New ISB'!$C$6:$BO$405,13,FALSE)</f>
        <v>1879.9999999999998</v>
      </c>
      <c r="BA53" s="10">
        <f>VLOOKUP($C53,'[1]New ISB'!$C$6:$BO$405,14,FALSE)</f>
        <v>0</v>
      </c>
      <c r="BB53" s="10">
        <f>VLOOKUP($C53,'[1]New ISB'!$C$6:$BO$405,15,FALSE)</f>
        <v>0</v>
      </c>
      <c r="BC53" s="10">
        <f>VLOOKUP($C53,'[1]New ISB'!$C$6:$BO$405,16,FALSE)</f>
        <v>0</v>
      </c>
      <c r="BD53" s="10">
        <f>VLOOKUP($C53,'[1]New ISB'!$C$6:$BO$405,17,FALSE)</f>
        <v>0</v>
      </c>
      <c r="BE53" s="10">
        <f>VLOOKUP($C53,'[1]New ISB'!$C$6:$BO$405,18,FALSE)</f>
        <v>0</v>
      </c>
      <c r="BF53" s="10">
        <f>VLOOKUP($C53,'[1]New ISB'!$C$6:$BO$405,19,FALSE)</f>
        <v>0</v>
      </c>
      <c r="BG53" s="10">
        <f>VLOOKUP($C53,'[1]New ISB'!$C$6:$BO$405,20,FALSE)</f>
        <v>0</v>
      </c>
      <c r="BH53" s="10">
        <f>VLOOKUP($C53,'[1]New ISB'!$C$6:$BO$405,21,FALSE)</f>
        <v>0</v>
      </c>
      <c r="BI53" s="10">
        <f>VLOOKUP($C53,'[1]New ISB'!$C$6:$BO$405,22,FALSE)</f>
        <v>0</v>
      </c>
      <c r="BJ53" s="10">
        <f>VLOOKUP($C53,'[1]New ISB'!$C$6:$BO$405,23,FALSE)</f>
        <v>0</v>
      </c>
      <c r="BK53" s="10">
        <f>VLOOKUP($C53,'[1]New ISB'!$C$6:$BO$405,24,FALSE)</f>
        <v>0</v>
      </c>
      <c r="BL53" s="10">
        <f>VLOOKUP($C53,'[1]New ISB'!$C$6:$BO$405,25,FALSE)</f>
        <v>2635.6204379562041</v>
      </c>
      <c r="BM53" s="10">
        <f>VLOOKUP($C53,'[1]New ISB'!$C$6:$BO$405,26,FALSE)</f>
        <v>0</v>
      </c>
      <c r="BN53" s="10">
        <f>VLOOKUP($C53,'[1]New ISB'!$C$6:$BO$405,27,FALSE)</f>
        <v>35150.750932835806</v>
      </c>
      <c r="BO53" s="10">
        <f>VLOOKUP($C53,'[1]New ISB'!$C$6:$BO$405,28,FALSE)</f>
        <v>0</v>
      </c>
      <c r="BP53" s="10">
        <f>VLOOKUP($C53,'[1]New ISB'!$C$6:$BO$405,29,FALSE)</f>
        <v>7507.1999999999834</v>
      </c>
      <c r="BQ53" s="10">
        <f>VLOOKUP($C53,'[1]New ISB'!$C$6:$BO$405,30,FALSE)</f>
        <v>0</v>
      </c>
      <c r="BR53" s="10">
        <f>VLOOKUP($C53,'[1]New ISB'!$C$6:$BO$405,31,FALSE)</f>
        <v>134400</v>
      </c>
      <c r="BS53" s="10">
        <f>VLOOKUP($C53,'[1]New ISB'!$C$6:$BO$405,32,FALSE)</f>
        <v>0</v>
      </c>
      <c r="BT53" s="10">
        <f>VLOOKUP($C53,'[1]New ISB'!$C$6:$BO$405,33,FALSE)</f>
        <v>0</v>
      </c>
      <c r="BU53" s="10">
        <f>VLOOKUP($C53,'[1]New ISB'!$C$6:$BO$405,34,FALSE)</f>
        <v>0</v>
      </c>
      <c r="BV53" s="10">
        <f>VLOOKUP($C53,'[1]New ISB'!$C$6:$BO$405,35,FALSE)</f>
        <v>3568.1280000000002</v>
      </c>
      <c r="BW53" s="10">
        <f>VLOOKUP($C53,'[1]New ISB'!$C$6:$BO$405,36,FALSE)</f>
        <v>0</v>
      </c>
      <c r="BX53" s="10">
        <f>VLOOKUP($C53,'[1]New ISB'!$C$6:$BO$405,39,FALSE)+VLOOKUP($C53,'[1]New ISB'!$C$6:$BO$405,40,FALSE)</f>
        <v>0</v>
      </c>
      <c r="BY53" s="10">
        <f>VLOOKUP($C53,'[1]New ISB'!$C$6:$BO$405,37,FALSE)+VLOOKUP($C53,'[1]New ISB'!$C$6:$BO$405,41,FALSE)</f>
        <v>0</v>
      </c>
      <c r="BZ53" s="10">
        <f>VLOOKUP($C53,'[1]New ISB'!$C$6:$BO$405,38,FALSE)</f>
        <v>0</v>
      </c>
      <c r="CA53" s="10">
        <f t="shared" si="0"/>
        <v>781901.38261812588</v>
      </c>
      <c r="CB53" s="10">
        <f>VLOOKUP($C53,'[1]New ISB'!$C$6:$BO$405,52,FALSE)+VLOOKUP($C53,'[1]New ISB'!$C$6:$BO$405,53,FALSE)</f>
        <v>0</v>
      </c>
      <c r="CC53" s="10">
        <f>VLOOKUP($C53,'[1]New ISB'!$C$6:$BO$405,64,FALSE)</f>
        <v>0</v>
      </c>
      <c r="CD53" s="11">
        <f t="shared" si="1"/>
        <v>781901.38261812588</v>
      </c>
      <c r="CE53" s="10"/>
      <c r="CF53" s="10">
        <f t="shared" si="5"/>
        <v>32277.683247333858</v>
      </c>
      <c r="CG53" s="10">
        <f t="shared" si="6"/>
        <v>0</v>
      </c>
      <c r="CH53" s="10">
        <f t="shared" si="7"/>
        <v>0</v>
      </c>
      <c r="CI53" s="10">
        <f t="shared" si="8"/>
        <v>320</v>
      </c>
      <c r="CJ53" s="10">
        <f t="shared" si="9"/>
        <v>0</v>
      </c>
      <c r="CK53" s="10">
        <f t="shared" si="10"/>
        <v>4140</v>
      </c>
      <c r="CL53" s="10">
        <f t="shared" si="11"/>
        <v>0</v>
      </c>
      <c r="CM53" s="10">
        <f t="shared" si="12"/>
        <v>40</v>
      </c>
      <c r="CN53" s="10">
        <f t="shared" si="13"/>
        <v>0</v>
      </c>
      <c r="CO53" s="10">
        <f t="shared" si="14"/>
        <v>0</v>
      </c>
      <c r="CP53" s="10">
        <f t="shared" si="15"/>
        <v>0</v>
      </c>
      <c r="CQ53" s="10">
        <f t="shared" si="16"/>
        <v>0</v>
      </c>
      <c r="CR53" s="10">
        <f t="shared" si="17"/>
        <v>0</v>
      </c>
      <c r="CS53" s="10">
        <f t="shared" si="18"/>
        <v>0</v>
      </c>
      <c r="CT53" s="10">
        <f t="shared" si="19"/>
        <v>0</v>
      </c>
      <c r="CU53" s="10">
        <f t="shared" si="20"/>
        <v>0</v>
      </c>
      <c r="CV53" s="10">
        <f t="shared" si="21"/>
        <v>0</v>
      </c>
      <c r="CW53" s="10">
        <f t="shared" si="22"/>
        <v>0</v>
      </c>
      <c r="CX53" s="10">
        <f t="shared" si="23"/>
        <v>0</v>
      </c>
      <c r="CY53" s="10">
        <f t="shared" si="24"/>
        <v>44.671532846715309</v>
      </c>
      <c r="CZ53" s="10">
        <f t="shared" si="25"/>
        <v>0</v>
      </c>
      <c r="DA53" s="10">
        <f t="shared" si="26"/>
        <v>450.65065298507398</v>
      </c>
      <c r="DB53" s="10">
        <f t="shared" si="27"/>
        <v>0</v>
      </c>
      <c r="DC53" s="10">
        <f t="shared" si="28"/>
        <v>117.30000000000018</v>
      </c>
      <c r="DD53" s="10">
        <f t="shared" si="29"/>
        <v>0</v>
      </c>
      <c r="DE53" s="10">
        <f t="shared" si="30"/>
        <v>6400</v>
      </c>
      <c r="DF53" s="10">
        <f t="shared" si="31"/>
        <v>0</v>
      </c>
      <c r="DG53" s="10">
        <f t="shared" si="32"/>
        <v>0</v>
      </c>
      <c r="DH53" s="10">
        <f t="shared" si="33"/>
        <v>0</v>
      </c>
      <c r="DI53" s="10">
        <f t="shared" si="34"/>
        <v>0</v>
      </c>
      <c r="DJ53" s="10">
        <f t="shared" si="35"/>
        <v>0</v>
      </c>
      <c r="DK53" s="10">
        <f t="shared" si="36"/>
        <v>0</v>
      </c>
      <c r="DL53" s="10">
        <f t="shared" si="37"/>
        <v>0</v>
      </c>
      <c r="DM53" s="10">
        <f t="shared" si="38"/>
        <v>0</v>
      </c>
      <c r="DN53" s="10">
        <f t="shared" si="39"/>
        <v>0</v>
      </c>
      <c r="DO53" s="10">
        <f t="shared" si="40"/>
        <v>25394.310962621719</v>
      </c>
      <c r="DP53" s="11">
        <f t="shared" si="3"/>
        <v>69184.616395787365</v>
      </c>
      <c r="DS53" s="14"/>
      <c r="DU53" s="16"/>
    </row>
    <row r="54" spans="1:125" x14ac:dyDescent="0.35">
      <c r="A54" s="2" t="s">
        <v>154</v>
      </c>
      <c r="B54" s="2" t="s">
        <v>155</v>
      </c>
      <c r="C54" s="2">
        <v>9262187</v>
      </c>
      <c r="D54" s="2" t="s">
        <v>156</v>
      </c>
      <c r="E54" s="18">
        <v>201</v>
      </c>
      <c r="G54" s="18">
        <v>682194</v>
      </c>
      <c r="H54" s="18">
        <v>0</v>
      </c>
      <c r="I54" s="18">
        <v>0</v>
      </c>
      <c r="J54" s="18">
        <v>11999.999999999969</v>
      </c>
      <c r="K54" s="18">
        <v>0</v>
      </c>
      <c r="L54" s="18">
        <v>19034.999999999967</v>
      </c>
      <c r="M54" s="18">
        <v>0</v>
      </c>
      <c r="N54" s="18">
        <v>12544.824120603016</v>
      </c>
      <c r="O54" s="18">
        <v>565.62814070351726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2009.9999999999968</v>
      </c>
      <c r="AA54" s="18">
        <v>0</v>
      </c>
      <c r="AB54" s="18">
        <v>57705.193965517225</v>
      </c>
      <c r="AC54" s="18">
        <v>0</v>
      </c>
      <c r="AD54" s="18">
        <v>0</v>
      </c>
      <c r="AE54" s="18">
        <v>0</v>
      </c>
      <c r="AF54" s="18">
        <v>128000</v>
      </c>
      <c r="AG54" s="18">
        <v>0</v>
      </c>
      <c r="AH54" s="18">
        <v>0</v>
      </c>
      <c r="AI54" s="18">
        <v>0</v>
      </c>
      <c r="AJ54" s="18">
        <v>2740.7359999999999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-7921.6716640507238</v>
      </c>
      <c r="AQ54" s="11">
        <f t="shared" si="4"/>
        <v>908873.71056277305</v>
      </c>
      <c r="AR54" s="18"/>
      <c r="AS54" s="10">
        <f>VLOOKUP($C54,'[1]New ISB'!$C$6:$BO$405,6,FALSE)</f>
        <v>724598.01524649747</v>
      </c>
      <c r="AT54" s="10">
        <f>VLOOKUP($C54,'[1]New ISB'!$C$6:$BO$405,7,FALSE)</f>
        <v>0</v>
      </c>
      <c r="AU54" s="10">
        <f>VLOOKUP($C54,'[1]New ISB'!$C$6:$BO$405,8,FALSE)</f>
        <v>0</v>
      </c>
      <c r="AV54" s="10">
        <f>VLOOKUP($C54,'[1]New ISB'!$C$6:$BO$405,9,FALSE)</f>
        <v>12249.999999999969</v>
      </c>
      <c r="AW54" s="10">
        <f>VLOOKUP($C54,'[1]New ISB'!$C$6:$BO$405,10,FALSE)</f>
        <v>0</v>
      </c>
      <c r="AX54" s="10">
        <f>VLOOKUP($C54,'[1]New ISB'!$C$6:$BO$405,11,FALSE)</f>
        <v>22139.999999999964</v>
      </c>
      <c r="AY54" s="10">
        <f>VLOOKUP($C54,'[1]New ISB'!$C$6:$BO$405,12,FALSE)</f>
        <v>0</v>
      </c>
      <c r="AZ54" s="10">
        <f>VLOOKUP($C54,'[1]New ISB'!$C$6:$BO$405,13,FALSE)</f>
        <v>12817.537688442211</v>
      </c>
      <c r="BA54" s="10">
        <f>VLOOKUP($C54,'[1]New ISB'!$C$6:$BO$405,14,FALSE)</f>
        <v>575.72864321608006</v>
      </c>
      <c r="BB54" s="10">
        <f>VLOOKUP($C54,'[1]New ISB'!$C$6:$BO$405,15,FALSE)</f>
        <v>0</v>
      </c>
      <c r="BC54" s="10">
        <f>VLOOKUP($C54,'[1]New ISB'!$C$6:$BO$405,16,FALSE)</f>
        <v>0</v>
      </c>
      <c r="BD54" s="10">
        <f>VLOOKUP($C54,'[1]New ISB'!$C$6:$BO$405,17,FALSE)</f>
        <v>0</v>
      </c>
      <c r="BE54" s="10">
        <f>VLOOKUP($C54,'[1]New ISB'!$C$6:$BO$405,18,FALSE)</f>
        <v>0</v>
      </c>
      <c r="BF54" s="10">
        <f>VLOOKUP($C54,'[1]New ISB'!$C$6:$BO$405,19,FALSE)</f>
        <v>0</v>
      </c>
      <c r="BG54" s="10">
        <f>VLOOKUP($C54,'[1]New ISB'!$C$6:$BO$405,20,FALSE)</f>
        <v>0</v>
      </c>
      <c r="BH54" s="10">
        <f>VLOOKUP($C54,'[1]New ISB'!$C$6:$BO$405,21,FALSE)</f>
        <v>0</v>
      </c>
      <c r="BI54" s="10">
        <f>VLOOKUP($C54,'[1]New ISB'!$C$6:$BO$405,22,FALSE)</f>
        <v>0</v>
      </c>
      <c r="BJ54" s="10">
        <f>VLOOKUP($C54,'[1]New ISB'!$C$6:$BO$405,23,FALSE)</f>
        <v>0</v>
      </c>
      <c r="BK54" s="10">
        <f>VLOOKUP($C54,'[1]New ISB'!$C$6:$BO$405,24,FALSE)</f>
        <v>0</v>
      </c>
      <c r="BL54" s="10">
        <f>VLOOKUP($C54,'[1]New ISB'!$C$6:$BO$405,25,FALSE)</f>
        <v>2044.6551724137898</v>
      </c>
      <c r="BM54" s="10">
        <f>VLOOKUP($C54,'[1]New ISB'!$C$6:$BO$405,26,FALSE)</f>
        <v>0</v>
      </c>
      <c r="BN54" s="10">
        <f>VLOOKUP($C54,'[1]New ISB'!$C$6:$BO$405,27,FALSE)</f>
        <v>58454.6120689655</v>
      </c>
      <c r="BO54" s="10">
        <f>VLOOKUP($C54,'[1]New ISB'!$C$6:$BO$405,28,FALSE)</f>
        <v>0</v>
      </c>
      <c r="BP54" s="10">
        <f>VLOOKUP($C54,'[1]New ISB'!$C$6:$BO$405,29,FALSE)</f>
        <v>0</v>
      </c>
      <c r="BQ54" s="10">
        <f>VLOOKUP($C54,'[1]New ISB'!$C$6:$BO$405,30,FALSE)</f>
        <v>0</v>
      </c>
      <c r="BR54" s="10">
        <f>VLOOKUP($C54,'[1]New ISB'!$C$6:$BO$405,31,FALSE)</f>
        <v>134400</v>
      </c>
      <c r="BS54" s="10">
        <f>VLOOKUP($C54,'[1]New ISB'!$C$6:$BO$405,32,FALSE)</f>
        <v>0</v>
      </c>
      <c r="BT54" s="10">
        <f>VLOOKUP($C54,'[1]New ISB'!$C$6:$BO$405,33,FALSE)</f>
        <v>0</v>
      </c>
      <c r="BU54" s="10">
        <f>VLOOKUP($C54,'[1]New ISB'!$C$6:$BO$405,34,FALSE)</f>
        <v>0</v>
      </c>
      <c r="BV54" s="10">
        <f>VLOOKUP($C54,'[1]New ISB'!$C$6:$BO$405,35,FALSE)</f>
        <v>2740.7359999999999</v>
      </c>
      <c r="BW54" s="10">
        <f>VLOOKUP($C54,'[1]New ISB'!$C$6:$BO$405,36,FALSE)</f>
        <v>0</v>
      </c>
      <c r="BX54" s="10">
        <f>VLOOKUP($C54,'[1]New ISB'!$C$6:$BO$405,39,FALSE)+VLOOKUP($C54,'[1]New ISB'!$C$6:$BO$405,40,FALSE)</f>
        <v>0</v>
      </c>
      <c r="BY54" s="10">
        <f>VLOOKUP($C54,'[1]New ISB'!$C$6:$BO$405,37,FALSE)+VLOOKUP($C54,'[1]New ISB'!$C$6:$BO$405,41,FALSE)</f>
        <v>0</v>
      </c>
      <c r="BZ54" s="10">
        <f>VLOOKUP($C54,'[1]New ISB'!$C$6:$BO$405,38,FALSE)</f>
        <v>0</v>
      </c>
      <c r="CA54" s="10">
        <f t="shared" si="0"/>
        <v>970021.28481953498</v>
      </c>
      <c r="CB54" s="10">
        <f>VLOOKUP($C54,'[1]New ISB'!$C$6:$BO$405,52,FALSE)+VLOOKUP($C54,'[1]New ISB'!$C$6:$BO$405,53,FALSE)</f>
        <v>0</v>
      </c>
      <c r="CC54" s="10">
        <f>VLOOKUP($C54,'[1]New ISB'!$C$6:$BO$405,64,FALSE)</f>
        <v>0</v>
      </c>
      <c r="CD54" s="11">
        <f t="shared" si="1"/>
        <v>970021.28481953498</v>
      </c>
      <c r="CE54" s="10"/>
      <c r="CF54" s="10">
        <f t="shared" si="5"/>
        <v>42404.015246497467</v>
      </c>
      <c r="CG54" s="10">
        <f t="shared" si="6"/>
        <v>0</v>
      </c>
      <c r="CH54" s="10">
        <f t="shared" si="7"/>
        <v>0</v>
      </c>
      <c r="CI54" s="10">
        <f t="shared" si="8"/>
        <v>250</v>
      </c>
      <c r="CJ54" s="10">
        <f t="shared" si="9"/>
        <v>0</v>
      </c>
      <c r="CK54" s="10">
        <f t="shared" si="10"/>
        <v>3104.9999999999964</v>
      </c>
      <c r="CL54" s="10">
        <f t="shared" si="11"/>
        <v>0</v>
      </c>
      <c r="CM54" s="10">
        <f t="shared" si="12"/>
        <v>272.71356783919509</v>
      </c>
      <c r="CN54" s="10">
        <f t="shared" si="13"/>
        <v>10.100502512562798</v>
      </c>
      <c r="CO54" s="10">
        <f t="shared" si="14"/>
        <v>0</v>
      </c>
      <c r="CP54" s="10">
        <f t="shared" si="15"/>
        <v>0</v>
      </c>
      <c r="CQ54" s="10">
        <f t="shared" si="16"/>
        <v>0</v>
      </c>
      <c r="CR54" s="10">
        <f t="shared" si="17"/>
        <v>0</v>
      </c>
      <c r="CS54" s="10">
        <f t="shared" si="18"/>
        <v>0</v>
      </c>
      <c r="CT54" s="10">
        <f t="shared" si="19"/>
        <v>0</v>
      </c>
      <c r="CU54" s="10">
        <f t="shared" si="20"/>
        <v>0</v>
      </c>
      <c r="CV54" s="10">
        <f t="shared" si="21"/>
        <v>0</v>
      </c>
      <c r="CW54" s="10">
        <f t="shared" si="22"/>
        <v>0</v>
      </c>
      <c r="CX54" s="10">
        <f t="shared" si="23"/>
        <v>0</v>
      </c>
      <c r="CY54" s="10">
        <f t="shared" si="24"/>
        <v>34.655172413793025</v>
      </c>
      <c r="CZ54" s="10">
        <f t="shared" si="25"/>
        <v>0</v>
      </c>
      <c r="DA54" s="10">
        <f t="shared" si="26"/>
        <v>749.41810344827536</v>
      </c>
      <c r="DB54" s="10">
        <f t="shared" si="27"/>
        <v>0</v>
      </c>
      <c r="DC54" s="10">
        <f t="shared" si="28"/>
        <v>0</v>
      </c>
      <c r="DD54" s="10">
        <f t="shared" si="29"/>
        <v>0</v>
      </c>
      <c r="DE54" s="10">
        <f t="shared" si="30"/>
        <v>6400</v>
      </c>
      <c r="DF54" s="10">
        <f t="shared" si="31"/>
        <v>0</v>
      </c>
      <c r="DG54" s="10">
        <f t="shared" si="32"/>
        <v>0</v>
      </c>
      <c r="DH54" s="10">
        <f t="shared" si="33"/>
        <v>0</v>
      </c>
      <c r="DI54" s="10">
        <f t="shared" si="34"/>
        <v>0</v>
      </c>
      <c r="DJ54" s="10">
        <f t="shared" si="35"/>
        <v>0</v>
      </c>
      <c r="DK54" s="10">
        <f t="shared" si="36"/>
        <v>0</v>
      </c>
      <c r="DL54" s="10">
        <f t="shared" si="37"/>
        <v>0</v>
      </c>
      <c r="DM54" s="10">
        <f t="shared" si="38"/>
        <v>0</v>
      </c>
      <c r="DN54" s="10">
        <f t="shared" si="39"/>
        <v>0</v>
      </c>
      <c r="DO54" s="10">
        <f t="shared" si="40"/>
        <v>7921.6716640507238</v>
      </c>
      <c r="DP54" s="11">
        <f t="shared" si="3"/>
        <v>61147.574256762011</v>
      </c>
      <c r="DS54" s="14"/>
      <c r="DU54" s="16"/>
    </row>
    <row r="55" spans="1:125" x14ac:dyDescent="0.35">
      <c r="A55" s="2" t="s">
        <v>157</v>
      </c>
      <c r="B55" s="2" t="s">
        <v>158</v>
      </c>
      <c r="C55" s="2">
        <v>9262038</v>
      </c>
      <c r="D55" s="2" t="s">
        <v>159</v>
      </c>
      <c r="E55" s="18">
        <v>141</v>
      </c>
      <c r="G55" s="18">
        <v>478554</v>
      </c>
      <c r="H55" s="18">
        <v>0</v>
      </c>
      <c r="I55" s="18">
        <v>0</v>
      </c>
      <c r="J55" s="18">
        <v>7199.9999999999827</v>
      </c>
      <c r="K55" s="18">
        <v>0</v>
      </c>
      <c r="L55" s="18">
        <v>11280.000000000045</v>
      </c>
      <c r="M55" s="18">
        <v>0</v>
      </c>
      <c r="N55" s="18">
        <v>5059.9999999999918</v>
      </c>
      <c r="O55" s="18">
        <v>560.00000000000125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4731.0743801652907</v>
      </c>
      <c r="AA55" s="18">
        <v>0</v>
      </c>
      <c r="AB55" s="18">
        <v>39189.705882352908</v>
      </c>
      <c r="AC55" s="18">
        <v>0</v>
      </c>
      <c r="AD55" s="18">
        <v>0</v>
      </c>
      <c r="AE55" s="18">
        <v>0</v>
      </c>
      <c r="AF55" s="18">
        <v>128000</v>
      </c>
      <c r="AG55" s="18">
        <v>6614.6862483311061</v>
      </c>
      <c r="AH55" s="18">
        <v>0</v>
      </c>
      <c r="AI55" s="18">
        <v>0</v>
      </c>
      <c r="AJ55" s="18">
        <v>14791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-28366.849703630662</v>
      </c>
      <c r="AQ55" s="11">
        <f t="shared" si="4"/>
        <v>667613.61680721876</v>
      </c>
      <c r="AR55" s="18"/>
      <c r="AS55" s="10">
        <f>VLOOKUP($C55,'[1]New ISB'!$C$6:$BO$405,6,FALSE)</f>
        <v>508300.10024754296</v>
      </c>
      <c r="AT55" s="10">
        <f>VLOOKUP($C55,'[1]New ISB'!$C$6:$BO$405,7,FALSE)</f>
        <v>0</v>
      </c>
      <c r="AU55" s="10">
        <f>VLOOKUP($C55,'[1]New ISB'!$C$6:$BO$405,8,FALSE)</f>
        <v>0</v>
      </c>
      <c r="AV55" s="10">
        <f>VLOOKUP($C55,'[1]New ISB'!$C$6:$BO$405,9,FALSE)</f>
        <v>7349.9999999999827</v>
      </c>
      <c r="AW55" s="10">
        <f>VLOOKUP($C55,'[1]New ISB'!$C$6:$BO$405,10,FALSE)</f>
        <v>0</v>
      </c>
      <c r="AX55" s="10">
        <f>VLOOKUP($C55,'[1]New ISB'!$C$6:$BO$405,11,FALSE)</f>
        <v>13120.000000000053</v>
      </c>
      <c r="AY55" s="10">
        <f>VLOOKUP($C55,'[1]New ISB'!$C$6:$BO$405,12,FALSE)</f>
        <v>0</v>
      </c>
      <c r="AZ55" s="10">
        <f>VLOOKUP($C55,'[1]New ISB'!$C$6:$BO$405,13,FALSE)</f>
        <v>5169.9999999999918</v>
      </c>
      <c r="BA55" s="10">
        <f>VLOOKUP($C55,'[1]New ISB'!$C$6:$BO$405,14,FALSE)</f>
        <v>570.00000000000125</v>
      </c>
      <c r="BB55" s="10">
        <f>VLOOKUP($C55,'[1]New ISB'!$C$6:$BO$405,15,FALSE)</f>
        <v>0</v>
      </c>
      <c r="BC55" s="10">
        <f>VLOOKUP($C55,'[1]New ISB'!$C$6:$BO$405,16,FALSE)</f>
        <v>0</v>
      </c>
      <c r="BD55" s="10">
        <f>VLOOKUP($C55,'[1]New ISB'!$C$6:$BO$405,17,FALSE)</f>
        <v>0</v>
      </c>
      <c r="BE55" s="10">
        <f>VLOOKUP($C55,'[1]New ISB'!$C$6:$BO$405,18,FALSE)</f>
        <v>0</v>
      </c>
      <c r="BF55" s="10">
        <f>VLOOKUP($C55,'[1]New ISB'!$C$6:$BO$405,19,FALSE)</f>
        <v>0</v>
      </c>
      <c r="BG55" s="10">
        <f>VLOOKUP($C55,'[1]New ISB'!$C$6:$BO$405,20,FALSE)</f>
        <v>0</v>
      </c>
      <c r="BH55" s="10">
        <f>VLOOKUP($C55,'[1]New ISB'!$C$6:$BO$405,21,FALSE)</f>
        <v>0</v>
      </c>
      <c r="BI55" s="10">
        <f>VLOOKUP($C55,'[1]New ISB'!$C$6:$BO$405,22,FALSE)</f>
        <v>0</v>
      </c>
      <c r="BJ55" s="10">
        <f>VLOOKUP($C55,'[1]New ISB'!$C$6:$BO$405,23,FALSE)</f>
        <v>0</v>
      </c>
      <c r="BK55" s="10">
        <f>VLOOKUP($C55,'[1]New ISB'!$C$6:$BO$405,24,FALSE)</f>
        <v>0</v>
      </c>
      <c r="BL55" s="10">
        <f>VLOOKUP($C55,'[1]New ISB'!$C$6:$BO$405,25,FALSE)</f>
        <v>4812.644628099175</v>
      </c>
      <c r="BM55" s="10">
        <f>VLOOKUP($C55,'[1]New ISB'!$C$6:$BO$405,26,FALSE)</f>
        <v>0</v>
      </c>
      <c r="BN55" s="10">
        <f>VLOOKUP($C55,'[1]New ISB'!$C$6:$BO$405,27,FALSE)</f>
        <v>39698.663101604245</v>
      </c>
      <c r="BO55" s="10">
        <f>VLOOKUP($C55,'[1]New ISB'!$C$6:$BO$405,28,FALSE)</f>
        <v>0</v>
      </c>
      <c r="BP55" s="10">
        <f>VLOOKUP($C55,'[1]New ISB'!$C$6:$BO$405,29,FALSE)</f>
        <v>0</v>
      </c>
      <c r="BQ55" s="10">
        <f>VLOOKUP($C55,'[1]New ISB'!$C$6:$BO$405,30,FALSE)</f>
        <v>0</v>
      </c>
      <c r="BR55" s="10">
        <f>VLOOKUP($C55,'[1]New ISB'!$C$6:$BO$405,31,FALSE)</f>
        <v>134400</v>
      </c>
      <c r="BS55" s="10">
        <f>VLOOKUP($C55,'[1]New ISB'!$C$6:$BO$405,32,FALSE)</f>
        <v>6708.6782376501978</v>
      </c>
      <c r="BT55" s="10">
        <f>VLOOKUP($C55,'[1]New ISB'!$C$6:$BO$405,33,FALSE)</f>
        <v>0</v>
      </c>
      <c r="BU55" s="10">
        <f>VLOOKUP($C55,'[1]New ISB'!$C$6:$BO$405,34,FALSE)</f>
        <v>0</v>
      </c>
      <c r="BV55" s="10">
        <f>VLOOKUP($C55,'[1]New ISB'!$C$6:$BO$405,35,FALSE)</f>
        <v>14791</v>
      </c>
      <c r="BW55" s="10">
        <f>VLOOKUP($C55,'[1]New ISB'!$C$6:$BO$405,36,FALSE)</f>
        <v>0</v>
      </c>
      <c r="BX55" s="10">
        <f>VLOOKUP($C55,'[1]New ISB'!$C$6:$BO$405,39,FALSE)+VLOOKUP($C55,'[1]New ISB'!$C$6:$BO$405,40,FALSE)</f>
        <v>0</v>
      </c>
      <c r="BY55" s="10">
        <f>VLOOKUP($C55,'[1]New ISB'!$C$6:$BO$405,37,FALSE)+VLOOKUP($C55,'[1]New ISB'!$C$6:$BO$405,41,FALSE)</f>
        <v>0</v>
      </c>
      <c r="BZ55" s="10">
        <f>VLOOKUP($C55,'[1]New ISB'!$C$6:$BO$405,38,FALSE)</f>
        <v>0</v>
      </c>
      <c r="CA55" s="10">
        <f t="shared" si="0"/>
        <v>734921.08621489652</v>
      </c>
      <c r="CB55" s="10">
        <f>VLOOKUP($C55,'[1]New ISB'!$C$6:$BO$405,52,FALSE)+VLOOKUP($C55,'[1]New ISB'!$C$6:$BO$405,53,FALSE)</f>
        <v>0</v>
      </c>
      <c r="CC55" s="10">
        <f>VLOOKUP($C55,'[1]New ISB'!$C$6:$BO$405,64,FALSE)</f>
        <v>0</v>
      </c>
      <c r="CD55" s="11">
        <f t="shared" si="1"/>
        <v>734921.08621489652</v>
      </c>
      <c r="CE55" s="10"/>
      <c r="CF55" s="10">
        <f t="shared" si="5"/>
        <v>29746.100247542956</v>
      </c>
      <c r="CG55" s="10">
        <f t="shared" si="6"/>
        <v>0</v>
      </c>
      <c r="CH55" s="10">
        <f t="shared" si="7"/>
        <v>0</v>
      </c>
      <c r="CI55" s="10">
        <f t="shared" si="8"/>
        <v>150</v>
      </c>
      <c r="CJ55" s="10">
        <f t="shared" si="9"/>
        <v>0</v>
      </c>
      <c r="CK55" s="10">
        <f t="shared" si="10"/>
        <v>1840.0000000000073</v>
      </c>
      <c r="CL55" s="10">
        <f t="shared" si="11"/>
        <v>0</v>
      </c>
      <c r="CM55" s="10">
        <f t="shared" si="12"/>
        <v>110</v>
      </c>
      <c r="CN55" s="10">
        <f t="shared" si="13"/>
        <v>10</v>
      </c>
      <c r="CO55" s="10">
        <f t="shared" si="14"/>
        <v>0</v>
      </c>
      <c r="CP55" s="10">
        <f t="shared" si="15"/>
        <v>0</v>
      </c>
      <c r="CQ55" s="10">
        <f t="shared" si="16"/>
        <v>0</v>
      </c>
      <c r="CR55" s="10">
        <f t="shared" si="17"/>
        <v>0</v>
      </c>
      <c r="CS55" s="10">
        <f t="shared" si="18"/>
        <v>0</v>
      </c>
      <c r="CT55" s="10">
        <f t="shared" si="19"/>
        <v>0</v>
      </c>
      <c r="CU55" s="10">
        <f t="shared" si="20"/>
        <v>0</v>
      </c>
      <c r="CV55" s="10">
        <f t="shared" si="21"/>
        <v>0</v>
      </c>
      <c r="CW55" s="10">
        <f t="shared" si="22"/>
        <v>0</v>
      </c>
      <c r="CX55" s="10">
        <f t="shared" si="23"/>
        <v>0</v>
      </c>
      <c r="CY55" s="10">
        <f t="shared" si="24"/>
        <v>81.570247933884275</v>
      </c>
      <c r="CZ55" s="10">
        <f t="shared" si="25"/>
        <v>0</v>
      </c>
      <c r="DA55" s="10">
        <f t="shared" si="26"/>
        <v>508.95721925133694</v>
      </c>
      <c r="DB55" s="10">
        <f t="shared" si="27"/>
        <v>0</v>
      </c>
      <c r="DC55" s="10">
        <f t="shared" si="28"/>
        <v>0</v>
      </c>
      <c r="DD55" s="10">
        <f t="shared" si="29"/>
        <v>0</v>
      </c>
      <c r="DE55" s="10">
        <f t="shared" si="30"/>
        <v>6400</v>
      </c>
      <c r="DF55" s="10">
        <f t="shared" si="31"/>
        <v>93.991989319091772</v>
      </c>
      <c r="DG55" s="10">
        <f t="shared" si="32"/>
        <v>0</v>
      </c>
      <c r="DH55" s="10">
        <f t="shared" si="33"/>
        <v>0</v>
      </c>
      <c r="DI55" s="10">
        <f t="shared" si="34"/>
        <v>0</v>
      </c>
      <c r="DJ55" s="10">
        <f t="shared" si="35"/>
        <v>0</v>
      </c>
      <c r="DK55" s="10">
        <f t="shared" si="36"/>
        <v>0</v>
      </c>
      <c r="DL55" s="10">
        <f t="shared" si="37"/>
        <v>0</v>
      </c>
      <c r="DM55" s="10">
        <f t="shared" si="38"/>
        <v>0</v>
      </c>
      <c r="DN55" s="10">
        <f t="shared" si="39"/>
        <v>0</v>
      </c>
      <c r="DO55" s="10">
        <f t="shared" si="40"/>
        <v>28366.849703630662</v>
      </c>
      <c r="DP55" s="11">
        <f t="shared" si="3"/>
        <v>67307.469407677927</v>
      </c>
      <c r="DS55" s="14"/>
      <c r="DU55" s="16"/>
    </row>
    <row r="56" spans="1:125" x14ac:dyDescent="0.35">
      <c r="A56" s="2" t="s">
        <v>160</v>
      </c>
      <c r="B56" s="2" t="s">
        <v>161</v>
      </c>
      <c r="C56" s="2">
        <v>9263312</v>
      </c>
      <c r="D56" s="2" t="s">
        <v>1494</v>
      </c>
      <c r="E56" s="18">
        <v>64</v>
      </c>
      <c r="G56" s="18">
        <v>217216</v>
      </c>
      <c r="H56" s="18">
        <v>0</v>
      </c>
      <c r="I56" s="18">
        <v>0</v>
      </c>
      <c r="J56" s="18">
        <v>8160</v>
      </c>
      <c r="K56" s="18">
        <v>0</v>
      </c>
      <c r="L56" s="18">
        <v>11985</v>
      </c>
      <c r="M56" s="18">
        <v>0</v>
      </c>
      <c r="N56" s="18">
        <v>0</v>
      </c>
      <c r="O56" s="18">
        <v>578.06451612903163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15231.999999999996</v>
      </c>
      <c r="AC56" s="18">
        <v>0</v>
      </c>
      <c r="AD56" s="18">
        <v>5821.2</v>
      </c>
      <c r="AE56" s="18">
        <v>0</v>
      </c>
      <c r="AF56" s="18">
        <v>128000</v>
      </c>
      <c r="AG56" s="18">
        <v>56300</v>
      </c>
      <c r="AH56" s="18">
        <v>0</v>
      </c>
      <c r="AI56" s="18">
        <v>0</v>
      </c>
      <c r="AJ56" s="18">
        <v>858.41920000000005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-38718.510036381871</v>
      </c>
      <c r="AQ56" s="11">
        <f t="shared" si="4"/>
        <v>405432.17367974715</v>
      </c>
      <c r="AR56" s="18"/>
      <c r="AS56" s="10">
        <f>VLOOKUP($C56,'[1]New ISB'!$C$6:$BO$405,6,FALSE)</f>
        <v>230717.77599888475</v>
      </c>
      <c r="AT56" s="10">
        <f>VLOOKUP($C56,'[1]New ISB'!$C$6:$BO$405,7,FALSE)</f>
        <v>0</v>
      </c>
      <c r="AU56" s="10">
        <f>VLOOKUP($C56,'[1]New ISB'!$C$6:$BO$405,8,FALSE)</f>
        <v>0</v>
      </c>
      <c r="AV56" s="10">
        <f>VLOOKUP($C56,'[1]New ISB'!$C$6:$BO$405,9,FALSE)</f>
        <v>8330</v>
      </c>
      <c r="AW56" s="10">
        <f>VLOOKUP($C56,'[1]New ISB'!$C$6:$BO$405,10,FALSE)</f>
        <v>0</v>
      </c>
      <c r="AX56" s="10">
        <f>VLOOKUP($C56,'[1]New ISB'!$C$6:$BO$405,11,FALSE)</f>
        <v>13940</v>
      </c>
      <c r="AY56" s="10">
        <f>VLOOKUP($C56,'[1]New ISB'!$C$6:$BO$405,12,FALSE)</f>
        <v>0</v>
      </c>
      <c r="AZ56" s="10">
        <f>VLOOKUP($C56,'[1]New ISB'!$C$6:$BO$405,13,FALSE)</f>
        <v>0</v>
      </c>
      <c r="BA56" s="10">
        <f>VLOOKUP($C56,'[1]New ISB'!$C$6:$BO$405,14,FALSE)</f>
        <v>588.38709677419286</v>
      </c>
      <c r="BB56" s="10">
        <f>VLOOKUP($C56,'[1]New ISB'!$C$6:$BO$405,15,FALSE)</f>
        <v>0</v>
      </c>
      <c r="BC56" s="10">
        <f>VLOOKUP($C56,'[1]New ISB'!$C$6:$BO$405,16,FALSE)</f>
        <v>0</v>
      </c>
      <c r="BD56" s="10">
        <f>VLOOKUP($C56,'[1]New ISB'!$C$6:$BO$405,17,FALSE)</f>
        <v>0</v>
      </c>
      <c r="BE56" s="10">
        <f>VLOOKUP($C56,'[1]New ISB'!$C$6:$BO$405,18,FALSE)</f>
        <v>0</v>
      </c>
      <c r="BF56" s="10">
        <f>VLOOKUP($C56,'[1]New ISB'!$C$6:$BO$405,19,FALSE)</f>
        <v>0</v>
      </c>
      <c r="BG56" s="10">
        <f>VLOOKUP($C56,'[1]New ISB'!$C$6:$BO$405,20,FALSE)</f>
        <v>0</v>
      </c>
      <c r="BH56" s="10">
        <f>VLOOKUP($C56,'[1]New ISB'!$C$6:$BO$405,21,FALSE)</f>
        <v>0</v>
      </c>
      <c r="BI56" s="10">
        <f>VLOOKUP($C56,'[1]New ISB'!$C$6:$BO$405,22,FALSE)</f>
        <v>0</v>
      </c>
      <c r="BJ56" s="10">
        <f>VLOOKUP($C56,'[1]New ISB'!$C$6:$BO$405,23,FALSE)</f>
        <v>0</v>
      </c>
      <c r="BK56" s="10">
        <f>VLOOKUP($C56,'[1]New ISB'!$C$6:$BO$405,24,FALSE)</f>
        <v>0</v>
      </c>
      <c r="BL56" s="10">
        <f>VLOOKUP($C56,'[1]New ISB'!$C$6:$BO$405,25,FALSE)</f>
        <v>0</v>
      </c>
      <c r="BM56" s="10">
        <f>VLOOKUP($C56,'[1]New ISB'!$C$6:$BO$405,26,FALSE)</f>
        <v>0</v>
      </c>
      <c r="BN56" s="10">
        <f>VLOOKUP($C56,'[1]New ISB'!$C$6:$BO$405,27,FALSE)</f>
        <v>15429.818181818177</v>
      </c>
      <c r="BO56" s="10">
        <f>VLOOKUP($C56,'[1]New ISB'!$C$6:$BO$405,28,FALSE)</f>
        <v>0</v>
      </c>
      <c r="BP56" s="10">
        <f>VLOOKUP($C56,'[1]New ISB'!$C$6:$BO$405,29,FALSE)</f>
        <v>5913.6</v>
      </c>
      <c r="BQ56" s="10">
        <f>VLOOKUP($C56,'[1]New ISB'!$C$6:$BO$405,30,FALSE)</f>
        <v>0</v>
      </c>
      <c r="BR56" s="10">
        <f>VLOOKUP($C56,'[1]New ISB'!$C$6:$BO$405,31,FALSE)</f>
        <v>134400</v>
      </c>
      <c r="BS56" s="10">
        <f>VLOOKUP($C56,'[1]New ISB'!$C$6:$BO$405,32,FALSE)</f>
        <v>57100</v>
      </c>
      <c r="BT56" s="10">
        <f>VLOOKUP($C56,'[1]New ISB'!$C$6:$BO$405,33,FALSE)</f>
        <v>0</v>
      </c>
      <c r="BU56" s="10">
        <f>VLOOKUP($C56,'[1]New ISB'!$C$6:$BO$405,34,FALSE)</f>
        <v>0</v>
      </c>
      <c r="BV56" s="10">
        <f>VLOOKUP($C56,'[1]New ISB'!$C$6:$BO$405,35,FALSE)</f>
        <v>858.41920000000005</v>
      </c>
      <c r="BW56" s="10">
        <f>VLOOKUP($C56,'[1]New ISB'!$C$6:$BO$405,36,FALSE)</f>
        <v>0</v>
      </c>
      <c r="BX56" s="10">
        <f>VLOOKUP($C56,'[1]New ISB'!$C$6:$BO$405,39,FALSE)+VLOOKUP($C56,'[1]New ISB'!$C$6:$BO$405,40,FALSE)</f>
        <v>0</v>
      </c>
      <c r="BY56" s="10">
        <f>VLOOKUP($C56,'[1]New ISB'!$C$6:$BO$405,37,FALSE)+VLOOKUP($C56,'[1]New ISB'!$C$6:$BO$405,41,FALSE)</f>
        <v>0</v>
      </c>
      <c r="BZ56" s="10">
        <f>VLOOKUP($C56,'[1]New ISB'!$C$6:$BO$405,38,FALSE)</f>
        <v>0</v>
      </c>
      <c r="CA56" s="10">
        <f t="shared" si="0"/>
        <v>467278.00047747709</v>
      </c>
      <c r="CB56" s="10">
        <f>VLOOKUP($C56,'[1]New ISB'!$C$6:$BO$405,52,FALSE)+VLOOKUP($C56,'[1]New ISB'!$C$6:$BO$405,53,FALSE)</f>
        <v>0</v>
      </c>
      <c r="CC56" s="10">
        <f>VLOOKUP($C56,'[1]New ISB'!$C$6:$BO$405,64,FALSE)</f>
        <v>0</v>
      </c>
      <c r="CD56" s="11">
        <f t="shared" si="1"/>
        <v>467278.00047747709</v>
      </c>
      <c r="CE56" s="10"/>
      <c r="CF56" s="10">
        <f t="shared" si="5"/>
        <v>13501.775998884754</v>
      </c>
      <c r="CG56" s="10">
        <f t="shared" si="6"/>
        <v>0</v>
      </c>
      <c r="CH56" s="10">
        <f t="shared" si="7"/>
        <v>0</v>
      </c>
      <c r="CI56" s="10">
        <f t="shared" si="8"/>
        <v>170</v>
      </c>
      <c r="CJ56" s="10">
        <f t="shared" si="9"/>
        <v>0</v>
      </c>
      <c r="CK56" s="10">
        <f t="shared" si="10"/>
        <v>1955</v>
      </c>
      <c r="CL56" s="10">
        <f t="shared" si="11"/>
        <v>0</v>
      </c>
      <c r="CM56" s="10">
        <f t="shared" si="12"/>
        <v>0</v>
      </c>
      <c r="CN56" s="10">
        <f t="shared" si="13"/>
        <v>10.322580645161224</v>
      </c>
      <c r="CO56" s="10">
        <f t="shared" si="14"/>
        <v>0</v>
      </c>
      <c r="CP56" s="10">
        <f t="shared" si="15"/>
        <v>0</v>
      </c>
      <c r="CQ56" s="10">
        <f t="shared" si="16"/>
        <v>0</v>
      </c>
      <c r="CR56" s="10">
        <f t="shared" si="17"/>
        <v>0</v>
      </c>
      <c r="CS56" s="10">
        <f t="shared" si="18"/>
        <v>0</v>
      </c>
      <c r="CT56" s="10">
        <f t="shared" si="19"/>
        <v>0</v>
      </c>
      <c r="CU56" s="10">
        <f t="shared" si="20"/>
        <v>0</v>
      </c>
      <c r="CV56" s="10">
        <f t="shared" si="21"/>
        <v>0</v>
      </c>
      <c r="CW56" s="10">
        <f t="shared" si="22"/>
        <v>0</v>
      </c>
      <c r="CX56" s="10">
        <f t="shared" si="23"/>
        <v>0</v>
      </c>
      <c r="CY56" s="10">
        <f t="shared" si="24"/>
        <v>0</v>
      </c>
      <c r="CZ56" s="10">
        <f t="shared" si="25"/>
        <v>0</v>
      </c>
      <c r="DA56" s="10">
        <f t="shared" si="26"/>
        <v>197.81818181818016</v>
      </c>
      <c r="DB56" s="10">
        <f t="shared" si="27"/>
        <v>0</v>
      </c>
      <c r="DC56" s="10">
        <f t="shared" si="28"/>
        <v>92.400000000000546</v>
      </c>
      <c r="DD56" s="10">
        <f t="shared" si="29"/>
        <v>0</v>
      </c>
      <c r="DE56" s="10">
        <f t="shared" si="30"/>
        <v>6400</v>
      </c>
      <c r="DF56" s="10">
        <f t="shared" si="31"/>
        <v>800</v>
      </c>
      <c r="DG56" s="10">
        <f t="shared" si="32"/>
        <v>0</v>
      </c>
      <c r="DH56" s="10">
        <f t="shared" si="33"/>
        <v>0</v>
      </c>
      <c r="DI56" s="10">
        <f t="shared" si="34"/>
        <v>0</v>
      </c>
      <c r="DJ56" s="10">
        <f t="shared" si="35"/>
        <v>0</v>
      </c>
      <c r="DK56" s="10">
        <f t="shared" si="36"/>
        <v>0</v>
      </c>
      <c r="DL56" s="10">
        <f t="shared" si="37"/>
        <v>0</v>
      </c>
      <c r="DM56" s="10">
        <f t="shared" si="38"/>
        <v>0</v>
      </c>
      <c r="DN56" s="10">
        <f t="shared" si="39"/>
        <v>0</v>
      </c>
      <c r="DO56" s="10">
        <f t="shared" si="40"/>
        <v>38718.510036381871</v>
      </c>
      <c r="DP56" s="11">
        <f t="shared" si="3"/>
        <v>61845.826797729969</v>
      </c>
      <c r="DS56" s="14"/>
      <c r="DU56" s="16"/>
    </row>
    <row r="57" spans="1:125" x14ac:dyDescent="0.35">
      <c r="A57" s="2" t="s">
        <v>163</v>
      </c>
      <c r="B57" s="2" t="s">
        <v>164</v>
      </c>
      <c r="C57" s="2">
        <v>9262415</v>
      </c>
      <c r="D57" s="2" t="s">
        <v>165</v>
      </c>
      <c r="E57" s="18">
        <v>201</v>
      </c>
      <c r="G57" s="18">
        <v>682194</v>
      </c>
      <c r="H57" s="18">
        <v>0</v>
      </c>
      <c r="I57" s="18">
        <v>0</v>
      </c>
      <c r="J57" s="18">
        <v>11039.99999999996</v>
      </c>
      <c r="K57" s="18">
        <v>0</v>
      </c>
      <c r="L57" s="18">
        <v>17624.999999999956</v>
      </c>
      <c r="M57" s="18">
        <v>0</v>
      </c>
      <c r="N57" s="18">
        <v>0</v>
      </c>
      <c r="O57" s="18">
        <v>1679.9999999999991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3349.9999999999945</v>
      </c>
      <c r="AA57" s="18">
        <v>0</v>
      </c>
      <c r="AB57" s="18">
        <v>43767.772343263678</v>
      </c>
      <c r="AC57" s="18">
        <v>0</v>
      </c>
      <c r="AD57" s="18">
        <v>0</v>
      </c>
      <c r="AE57" s="18">
        <v>0</v>
      </c>
      <c r="AF57" s="18">
        <v>128000</v>
      </c>
      <c r="AG57" s="18">
        <v>0</v>
      </c>
      <c r="AH57" s="18">
        <v>0</v>
      </c>
      <c r="AI57" s="18">
        <v>0</v>
      </c>
      <c r="AJ57" s="18">
        <v>21698.25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492.96960795586102</v>
      </c>
      <c r="AQ57" s="11">
        <f t="shared" si="4"/>
        <v>909847.99195121962</v>
      </c>
      <c r="AR57" s="18"/>
      <c r="AS57" s="10">
        <f>VLOOKUP($C57,'[1]New ISB'!$C$6:$BO$405,6,FALSE)</f>
        <v>724598.01524649747</v>
      </c>
      <c r="AT57" s="10">
        <f>VLOOKUP($C57,'[1]New ISB'!$C$6:$BO$405,7,FALSE)</f>
        <v>0</v>
      </c>
      <c r="AU57" s="10">
        <f>VLOOKUP($C57,'[1]New ISB'!$C$6:$BO$405,8,FALSE)</f>
        <v>0</v>
      </c>
      <c r="AV57" s="10">
        <f>VLOOKUP($C57,'[1]New ISB'!$C$6:$BO$405,9,FALSE)</f>
        <v>11269.99999999996</v>
      </c>
      <c r="AW57" s="10">
        <f>VLOOKUP($C57,'[1]New ISB'!$C$6:$BO$405,10,FALSE)</f>
        <v>0</v>
      </c>
      <c r="AX57" s="10">
        <f>VLOOKUP($C57,'[1]New ISB'!$C$6:$BO$405,11,FALSE)</f>
        <v>20499.999999999949</v>
      </c>
      <c r="AY57" s="10">
        <f>VLOOKUP($C57,'[1]New ISB'!$C$6:$BO$405,12,FALSE)</f>
        <v>0</v>
      </c>
      <c r="AZ57" s="10">
        <f>VLOOKUP($C57,'[1]New ISB'!$C$6:$BO$405,13,FALSE)</f>
        <v>0</v>
      </c>
      <c r="BA57" s="10">
        <f>VLOOKUP($C57,'[1]New ISB'!$C$6:$BO$405,14,FALSE)</f>
        <v>1709.9999999999991</v>
      </c>
      <c r="BB57" s="10">
        <f>VLOOKUP($C57,'[1]New ISB'!$C$6:$BO$405,15,FALSE)</f>
        <v>0</v>
      </c>
      <c r="BC57" s="10">
        <f>VLOOKUP($C57,'[1]New ISB'!$C$6:$BO$405,16,FALSE)</f>
        <v>0</v>
      </c>
      <c r="BD57" s="10">
        <f>VLOOKUP($C57,'[1]New ISB'!$C$6:$BO$405,17,FALSE)</f>
        <v>0</v>
      </c>
      <c r="BE57" s="10">
        <f>VLOOKUP($C57,'[1]New ISB'!$C$6:$BO$405,18,FALSE)</f>
        <v>0</v>
      </c>
      <c r="BF57" s="10">
        <f>VLOOKUP($C57,'[1]New ISB'!$C$6:$BO$405,19,FALSE)</f>
        <v>0</v>
      </c>
      <c r="BG57" s="10">
        <f>VLOOKUP($C57,'[1]New ISB'!$C$6:$BO$405,20,FALSE)</f>
        <v>0</v>
      </c>
      <c r="BH57" s="10">
        <f>VLOOKUP($C57,'[1]New ISB'!$C$6:$BO$405,21,FALSE)</f>
        <v>0</v>
      </c>
      <c r="BI57" s="10">
        <f>VLOOKUP($C57,'[1]New ISB'!$C$6:$BO$405,22,FALSE)</f>
        <v>0</v>
      </c>
      <c r="BJ57" s="10">
        <f>VLOOKUP($C57,'[1]New ISB'!$C$6:$BO$405,23,FALSE)</f>
        <v>0</v>
      </c>
      <c r="BK57" s="10">
        <f>VLOOKUP($C57,'[1]New ISB'!$C$6:$BO$405,24,FALSE)</f>
        <v>0</v>
      </c>
      <c r="BL57" s="10">
        <f>VLOOKUP($C57,'[1]New ISB'!$C$6:$BO$405,25,FALSE)</f>
        <v>3407.7586206896499</v>
      </c>
      <c r="BM57" s="10">
        <f>VLOOKUP($C57,'[1]New ISB'!$C$6:$BO$405,26,FALSE)</f>
        <v>0</v>
      </c>
      <c r="BN57" s="10">
        <f>VLOOKUP($C57,'[1]New ISB'!$C$6:$BO$405,27,FALSE)</f>
        <v>44336.184971098271</v>
      </c>
      <c r="BO57" s="10">
        <f>VLOOKUP($C57,'[1]New ISB'!$C$6:$BO$405,28,FALSE)</f>
        <v>0</v>
      </c>
      <c r="BP57" s="10">
        <f>VLOOKUP($C57,'[1]New ISB'!$C$6:$BO$405,29,FALSE)</f>
        <v>0</v>
      </c>
      <c r="BQ57" s="10">
        <f>VLOOKUP($C57,'[1]New ISB'!$C$6:$BO$405,30,FALSE)</f>
        <v>0</v>
      </c>
      <c r="BR57" s="10">
        <f>VLOOKUP($C57,'[1]New ISB'!$C$6:$BO$405,31,FALSE)</f>
        <v>134400</v>
      </c>
      <c r="BS57" s="10">
        <f>VLOOKUP($C57,'[1]New ISB'!$C$6:$BO$405,32,FALSE)</f>
        <v>0</v>
      </c>
      <c r="BT57" s="10">
        <f>VLOOKUP($C57,'[1]New ISB'!$C$6:$BO$405,33,FALSE)</f>
        <v>0</v>
      </c>
      <c r="BU57" s="10">
        <f>VLOOKUP($C57,'[1]New ISB'!$C$6:$BO$405,34,FALSE)</f>
        <v>0</v>
      </c>
      <c r="BV57" s="10">
        <f>VLOOKUP($C57,'[1]New ISB'!$C$6:$BO$405,35,FALSE)</f>
        <v>21698.25</v>
      </c>
      <c r="BW57" s="10">
        <f>VLOOKUP($C57,'[1]New ISB'!$C$6:$BO$405,36,FALSE)</f>
        <v>0</v>
      </c>
      <c r="BX57" s="10">
        <f>VLOOKUP($C57,'[1]New ISB'!$C$6:$BO$405,39,FALSE)+VLOOKUP($C57,'[1]New ISB'!$C$6:$BO$405,40,FALSE)</f>
        <v>0</v>
      </c>
      <c r="BY57" s="10">
        <f>VLOOKUP($C57,'[1]New ISB'!$C$6:$BO$405,37,FALSE)+VLOOKUP($C57,'[1]New ISB'!$C$6:$BO$405,41,FALSE)</f>
        <v>0</v>
      </c>
      <c r="BZ57" s="10">
        <f>VLOOKUP($C57,'[1]New ISB'!$C$6:$BO$405,38,FALSE)</f>
        <v>0</v>
      </c>
      <c r="CA57" s="10">
        <f t="shared" si="0"/>
        <v>961920.20883828541</v>
      </c>
      <c r="CB57" s="10">
        <f>VLOOKUP($C57,'[1]New ISB'!$C$6:$BO$405,52,FALSE)+VLOOKUP($C57,'[1]New ISB'!$C$6:$BO$405,53,FALSE)</f>
        <v>0</v>
      </c>
      <c r="CC57" s="10">
        <f>VLOOKUP($C57,'[1]New ISB'!$C$6:$BO$405,64,FALSE)</f>
        <v>0</v>
      </c>
      <c r="CD57" s="11">
        <f t="shared" si="1"/>
        <v>961920.20883828541</v>
      </c>
      <c r="CE57" s="10"/>
      <c r="CF57" s="10">
        <f t="shared" si="5"/>
        <v>42404.015246497467</v>
      </c>
      <c r="CG57" s="10">
        <f t="shared" si="6"/>
        <v>0</v>
      </c>
      <c r="CH57" s="10">
        <f t="shared" si="7"/>
        <v>0</v>
      </c>
      <c r="CI57" s="10">
        <f t="shared" si="8"/>
        <v>230</v>
      </c>
      <c r="CJ57" s="10">
        <f t="shared" si="9"/>
        <v>0</v>
      </c>
      <c r="CK57" s="10">
        <f t="shared" si="10"/>
        <v>2874.9999999999927</v>
      </c>
      <c r="CL57" s="10">
        <f t="shared" si="11"/>
        <v>0</v>
      </c>
      <c r="CM57" s="10">
        <f t="shared" si="12"/>
        <v>0</v>
      </c>
      <c r="CN57" s="10">
        <f t="shared" si="13"/>
        <v>30</v>
      </c>
      <c r="CO57" s="10">
        <f t="shared" si="14"/>
        <v>0</v>
      </c>
      <c r="CP57" s="10">
        <f t="shared" si="15"/>
        <v>0</v>
      </c>
      <c r="CQ57" s="10">
        <f t="shared" si="16"/>
        <v>0</v>
      </c>
      <c r="CR57" s="10">
        <f t="shared" si="17"/>
        <v>0</v>
      </c>
      <c r="CS57" s="10">
        <f t="shared" si="18"/>
        <v>0</v>
      </c>
      <c r="CT57" s="10">
        <f t="shared" si="19"/>
        <v>0</v>
      </c>
      <c r="CU57" s="10">
        <f t="shared" si="20"/>
        <v>0</v>
      </c>
      <c r="CV57" s="10">
        <f t="shared" si="21"/>
        <v>0</v>
      </c>
      <c r="CW57" s="10">
        <f t="shared" si="22"/>
        <v>0</v>
      </c>
      <c r="CX57" s="10">
        <f t="shared" si="23"/>
        <v>0</v>
      </c>
      <c r="CY57" s="10">
        <f t="shared" si="24"/>
        <v>57.758620689655345</v>
      </c>
      <c r="CZ57" s="10">
        <f t="shared" si="25"/>
        <v>0</v>
      </c>
      <c r="DA57" s="10">
        <f t="shared" si="26"/>
        <v>568.41262783459388</v>
      </c>
      <c r="DB57" s="10">
        <f t="shared" si="27"/>
        <v>0</v>
      </c>
      <c r="DC57" s="10">
        <f t="shared" si="28"/>
        <v>0</v>
      </c>
      <c r="DD57" s="10">
        <f t="shared" si="29"/>
        <v>0</v>
      </c>
      <c r="DE57" s="10">
        <f t="shared" si="30"/>
        <v>6400</v>
      </c>
      <c r="DF57" s="10">
        <f t="shared" si="31"/>
        <v>0</v>
      </c>
      <c r="DG57" s="10">
        <f t="shared" si="32"/>
        <v>0</v>
      </c>
      <c r="DH57" s="10">
        <f t="shared" si="33"/>
        <v>0</v>
      </c>
      <c r="DI57" s="10">
        <f t="shared" si="34"/>
        <v>0</v>
      </c>
      <c r="DJ57" s="10">
        <f t="shared" si="35"/>
        <v>0</v>
      </c>
      <c r="DK57" s="10">
        <f t="shared" si="36"/>
        <v>0</v>
      </c>
      <c r="DL57" s="10">
        <f t="shared" si="37"/>
        <v>0</v>
      </c>
      <c r="DM57" s="10">
        <f t="shared" si="38"/>
        <v>0</v>
      </c>
      <c r="DN57" s="10">
        <f t="shared" si="39"/>
        <v>0</v>
      </c>
      <c r="DO57" s="10">
        <f t="shared" si="40"/>
        <v>-492.96960795586102</v>
      </c>
      <c r="DP57" s="11">
        <f t="shared" si="3"/>
        <v>52072.216887065842</v>
      </c>
      <c r="DS57" s="14"/>
      <c r="DU57" s="16"/>
    </row>
    <row r="58" spans="1:125" x14ac:dyDescent="0.35">
      <c r="A58" s="2" t="s">
        <v>166</v>
      </c>
      <c r="B58" s="2" t="s">
        <v>1484</v>
      </c>
      <c r="C58" s="2">
        <v>9262183</v>
      </c>
      <c r="D58" s="2" t="s">
        <v>167</v>
      </c>
      <c r="E58" s="18">
        <v>25</v>
      </c>
      <c r="G58" s="18">
        <v>84850</v>
      </c>
      <c r="H58" s="18">
        <v>0</v>
      </c>
      <c r="I58" s="18">
        <v>0</v>
      </c>
      <c r="J58" s="18">
        <v>2880</v>
      </c>
      <c r="K58" s="18">
        <v>0</v>
      </c>
      <c r="L58" s="18">
        <v>4230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659.09090909090969</v>
      </c>
      <c r="AA58" s="18">
        <v>0</v>
      </c>
      <c r="AB58" s="18">
        <v>9712.5000000000018</v>
      </c>
      <c r="AC58" s="18">
        <v>0</v>
      </c>
      <c r="AD58" s="18">
        <v>2362.5</v>
      </c>
      <c r="AE58" s="18">
        <v>0</v>
      </c>
      <c r="AF58" s="18">
        <v>128000</v>
      </c>
      <c r="AG58" s="18">
        <v>56300</v>
      </c>
      <c r="AH58" s="18">
        <v>0</v>
      </c>
      <c r="AI58" s="18">
        <v>0</v>
      </c>
      <c r="AJ58" s="18">
        <v>1515.1615999999999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-18513.128471166317</v>
      </c>
      <c r="AQ58" s="11">
        <f t="shared" si="4"/>
        <v>271996.12403792463</v>
      </c>
      <c r="AR58" s="18"/>
      <c r="AS58" s="10">
        <f>VLOOKUP($C58,'[1]New ISB'!$C$6:$BO$405,6,FALSE)</f>
        <v>90124.131249564351</v>
      </c>
      <c r="AT58" s="10">
        <f>VLOOKUP($C58,'[1]New ISB'!$C$6:$BO$405,7,FALSE)</f>
        <v>0</v>
      </c>
      <c r="AU58" s="10">
        <f>VLOOKUP($C58,'[1]New ISB'!$C$6:$BO$405,8,FALSE)</f>
        <v>0</v>
      </c>
      <c r="AV58" s="10">
        <f>VLOOKUP($C58,'[1]New ISB'!$C$6:$BO$405,9,FALSE)</f>
        <v>2940</v>
      </c>
      <c r="AW58" s="10">
        <f>VLOOKUP($C58,'[1]New ISB'!$C$6:$BO$405,10,FALSE)</f>
        <v>0</v>
      </c>
      <c r="AX58" s="10">
        <f>VLOOKUP($C58,'[1]New ISB'!$C$6:$BO$405,11,FALSE)</f>
        <v>4920</v>
      </c>
      <c r="AY58" s="10">
        <f>VLOOKUP($C58,'[1]New ISB'!$C$6:$BO$405,12,FALSE)</f>
        <v>0</v>
      </c>
      <c r="AZ58" s="10">
        <f>VLOOKUP($C58,'[1]New ISB'!$C$6:$BO$405,13,FALSE)</f>
        <v>0</v>
      </c>
      <c r="BA58" s="10">
        <f>VLOOKUP($C58,'[1]New ISB'!$C$6:$BO$405,14,FALSE)</f>
        <v>0</v>
      </c>
      <c r="BB58" s="10">
        <f>VLOOKUP($C58,'[1]New ISB'!$C$6:$BO$405,15,FALSE)</f>
        <v>0</v>
      </c>
      <c r="BC58" s="10">
        <f>VLOOKUP($C58,'[1]New ISB'!$C$6:$BO$405,16,FALSE)</f>
        <v>0</v>
      </c>
      <c r="BD58" s="10">
        <f>VLOOKUP($C58,'[1]New ISB'!$C$6:$BO$405,17,FALSE)</f>
        <v>0</v>
      </c>
      <c r="BE58" s="10">
        <f>VLOOKUP($C58,'[1]New ISB'!$C$6:$BO$405,18,FALSE)</f>
        <v>0</v>
      </c>
      <c r="BF58" s="10">
        <f>VLOOKUP($C58,'[1]New ISB'!$C$6:$BO$405,19,FALSE)</f>
        <v>0</v>
      </c>
      <c r="BG58" s="10">
        <f>VLOOKUP($C58,'[1]New ISB'!$C$6:$BO$405,20,FALSE)</f>
        <v>0</v>
      </c>
      <c r="BH58" s="10">
        <f>VLOOKUP($C58,'[1]New ISB'!$C$6:$BO$405,21,FALSE)</f>
        <v>0</v>
      </c>
      <c r="BI58" s="10">
        <f>VLOOKUP($C58,'[1]New ISB'!$C$6:$BO$405,22,FALSE)</f>
        <v>0</v>
      </c>
      <c r="BJ58" s="10">
        <f>VLOOKUP($C58,'[1]New ISB'!$C$6:$BO$405,23,FALSE)</f>
        <v>0</v>
      </c>
      <c r="BK58" s="10">
        <f>VLOOKUP($C58,'[1]New ISB'!$C$6:$BO$405,24,FALSE)</f>
        <v>0</v>
      </c>
      <c r="BL58" s="10">
        <f>VLOOKUP($C58,'[1]New ISB'!$C$6:$BO$405,25,FALSE)</f>
        <v>670.45454545454606</v>
      </c>
      <c r="BM58" s="10">
        <f>VLOOKUP($C58,'[1]New ISB'!$C$6:$BO$405,26,FALSE)</f>
        <v>0</v>
      </c>
      <c r="BN58" s="10">
        <f>VLOOKUP($C58,'[1]New ISB'!$C$6:$BO$405,27,FALSE)</f>
        <v>9838.636363636364</v>
      </c>
      <c r="BO58" s="10">
        <f>VLOOKUP($C58,'[1]New ISB'!$C$6:$BO$405,28,FALSE)</f>
        <v>0</v>
      </c>
      <c r="BP58" s="10">
        <f>VLOOKUP($C58,'[1]New ISB'!$C$6:$BO$405,29,FALSE)</f>
        <v>2400</v>
      </c>
      <c r="BQ58" s="10">
        <f>VLOOKUP($C58,'[1]New ISB'!$C$6:$BO$405,30,FALSE)</f>
        <v>0</v>
      </c>
      <c r="BR58" s="10">
        <f>VLOOKUP($C58,'[1]New ISB'!$C$6:$BO$405,31,FALSE)</f>
        <v>134400</v>
      </c>
      <c r="BS58" s="10">
        <f>VLOOKUP($C58,'[1]New ISB'!$C$6:$BO$405,32,FALSE)</f>
        <v>57100</v>
      </c>
      <c r="BT58" s="10">
        <f>VLOOKUP($C58,'[1]New ISB'!$C$6:$BO$405,33,FALSE)</f>
        <v>0</v>
      </c>
      <c r="BU58" s="10">
        <f>VLOOKUP($C58,'[1]New ISB'!$C$6:$BO$405,34,FALSE)</f>
        <v>0</v>
      </c>
      <c r="BV58" s="10">
        <f>VLOOKUP($C58,'[1]New ISB'!$C$6:$BO$405,35,FALSE)</f>
        <v>1515.1615999999999</v>
      </c>
      <c r="BW58" s="10">
        <f>VLOOKUP($C58,'[1]New ISB'!$C$6:$BO$405,36,FALSE)</f>
        <v>0</v>
      </c>
      <c r="BX58" s="10">
        <f>VLOOKUP($C58,'[1]New ISB'!$C$6:$BO$405,39,FALSE)+VLOOKUP($C58,'[1]New ISB'!$C$6:$BO$405,40,FALSE)</f>
        <v>0</v>
      </c>
      <c r="BY58" s="10">
        <f>VLOOKUP($C58,'[1]New ISB'!$C$6:$BO$405,37,FALSE)+VLOOKUP($C58,'[1]New ISB'!$C$6:$BO$405,41,FALSE)</f>
        <v>0</v>
      </c>
      <c r="BZ58" s="10">
        <f>VLOOKUP($C58,'[1]New ISB'!$C$6:$BO$405,38,FALSE)</f>
        <v>0</v>
      </c>
      <c r="CA58" s="10">
        <f t="shared" si="0"/>
        <v>303908.38375865528</v>
      </c>
      <c r="CB58" s="10">
        <f>VLOOKUP($C58,'[1]New ISB'!$C$6:$BO$405,52,FALSE)+VLOOKUP($C58,'[1]New ISB'!$C$6:$BO$405,53,FALSE)</f>
        <v>0</v>
      </c>
      <c r="CC58" s="10">
        <f>VLOOKUP($C58,'[1]New ISB'!$C$6:$BO$405,64,FALSE)</f>
        <v>0</v>
      </c>
      <c r="CD58" s="11">
        <f t="shared" si="1"/>
        <v>303908.38375865528</v>
      </c>
      <c r="CE58" s="10"/>
      <c r="CF58" s="10">
        <f t="shared" si="5"/>
        <v>5274.1312495643506</v>
      </c>
      <c r="CG58" s="10">
        <f t="shared" si="6"/>
        <v>0</v>
      </c>
      <c r="CH58" s="10">
        <f t="shared" si="7"/>
        <v>0</v>
      </c>
      <c r="CI58" s="10">
        <f t="shared" si="8"/>
        <v>60</v>
      </c>
      <c r="CJ58" s="10">
        <f t="shared" si="9"/>
        <v>0</v>
      </c>
      <c r="CK58" s="10">
        <f t="shared" si="10"/>
        <v>690</v>
      </c>
      <c r="CL58" s="10">
        <f t="shared" si="11"/>
        <v>0</v>
      </c>
      <c r="CM58" s="10">
        <f t="shared" si="12"/>
        <v>0</v>
      </c>
      <c r="CN58" s="10">
        <f t="shared" si="13"/>
        <v>0</v>
      </c>
      <c r="CO58" s="10">
        <f t="shared" si="14"/>
        <v>0</v>
      </c>
      <c r="CP58" s="10">
        <f t="shared" si="15"/>
        <v>0</v>
      </c>
      <c r="CQ58" s="10">
        <f t="shared" si="16"/>
        <v>0</v>
      </c>
      <c r="CR58" s="10">
        <f t="shared" si="17"/>
        <v>0</v>
      </c>
      <c r="CS58" s="10">
        <f t="shared" si="18"/>
        <v>0</v>
      </c>
      <c r="CT58" s="10">
        <f t="shared" si="19"/>
        <v>0</v>
      </c>
      <c r="CU58" s="10">
        <f t="shared" si="20"/>
        <v>0</v>
      </c>
      <c r="CV58" s="10">
        <f t="shared" si="21"/>
        <v>0</v>
      </c>
      <c r="CW58" s="10">
        <f t="shared" si="22"/>
        <v>0</v>
      </c>
      <c r="CX58" s="10">
        <f t="shared" si="23"/>
        <v>0</v>
      </c>
      <c r="CY58" s="10">
        <f t="shared" si="24"/>
        <v>11.363636363636374</v>
      </c>
      <c r="CZ58" s="10">
        <f t="shared" si="25"/>
        <v>0</v>
      </c>
      <c r="DA58" s="10">
        <f t="shared" si="26"/>
        <v>126.13636363636215</v>
      </c>
      <c r="DB58" s="10">
        <f t="shared" si="27"/>
        <v>0</v>
      </c>
      <c r="DC58" s="10">
        <f t="shared" si="28"/>
        <v>37.5</v>
      </c>
      <c r="DD58" s="10">
        <f t="shared" si="29"/>
        <v>0</v>
      </c>
      <c r="DE58" s="10">
        <f t="shared" si="30"/>
        <v>6400</v>
      </c>
      <c r="DF58" s="10">
        <f t="shared" si="31"/>
        <v>800</v>
      </c>
      <c r="DG58" s="10">
        <f t="shared" si="32"/>
        <v>0</v>
      </c>
      <c r="DH58" s="10">
        <f t="shared" si="33"/>
        <v>0</v>
      </c>
      <c r="DI58" s="10">
        <f t="shared" si="34"/>
        <v>0</v>
      </c>
      <c r="DJ58" s="10">
        <f t="shared" si="35"/>
        <v>0</v>
      </c>
      <c r="DK58" s="10">
        <f t="shared" si="36"/>
        <v>0</v>
      </c>
      <c r="DL58" s="10">
        <f t="shared" si="37"/>
        <v>0</v>
      </c>
      <c r="DM58" s="10">
        <f t="shared" si="38"/>
        <v>0</v>
      </c>
      <c r="DN58" s="10">
        <f t="shared" si="39"/>
        <v>0</v>
      </c>
      <c r="DO58" s="10">
        <f t="shared" si="40"/>
        <v>18513.128471166317</v>
      </c>
      <c r="DP58" s="11">
        <f t="shared" si="3"/>
        <v>31912.259720730668</v>
      </c>
      <c r="DS58" s="14"/>
      <c r="DU58" s="16"/>
    </row>
    <row r="59" spans="1:125" x14ac:dyDescent="0.35">
      <c r="A59" s="2" t="s">
        <v>171</v>
      </c>
      <c r="B59" s="2" t="s">
        <v>172</v>
      </c>
      <c r="C59" s="2">
        <v>9262043</v>
      </c>
      <c r="D59" s="2" t="s">
        <v>1264</v>
      </c>
      <c r="E59" s="18">
        <v>580</v>
      </c>
      <c r="G59" s="18">
        <v>1968520</v>
      </c>
      <c r="H59" s="18">
        <v>0</v>
      </c>
      <c r="I59" s="18">
        <v>0</v>
      </c>
      <c r="J59" s="18">
        <v>72480.000000000029</v>
      </c>
      <c r="K59" s="18">
        <v>0</v>
      </c>
      <c r="L59" s="18">
        <v>109979.99999999988</v>
      </c>
      <c r="M59" s="18">
        <v>0</v>
      </c>
      <c r="N59" s="18">
        <v>29900.000000000033</v>
      </c>
      <c r="O59" s="18">
        <v>8680.0000000000055</v>
      </c>
      <c r="P59" s="18">
        <v>1759.9999999999998</v>
      </c>
      <c r="Q59" s="18">
        <v>7679.9999999999927</v>
      </c>
      <c r="R59" s="18">
        <v>23459.999999999996</v>
      </c>
      <c r="S59" s="18">
        <v>4020.0000000000014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5936.470588235291</v>
      </c>
      <c r="AA59" s="18">
        <v>0</v>
      </c>
      <c r="AB59" s="18">
        <v>158079.72525537162</v>
      </c>
      <c r="AC59" s="18">
        <v>0</v>
      </c>
      <c r="AD59" s="18">
        <v>5859.0000000000027</v>
      </c>
      <c r="AE59" s="18">
        <v>0</v>
      </c>
      <c r="AF59" s="18">
        <v>128000</v>
      </c>
      <c r="AG59" s="18">
        <v>0</v>
      </c>
      <c r="AH59" s="18">
        <v>0</v>
      </c>
      <c r="AI59" s="18">
        <v>0</v>
      </c>
      <c r="AJ59" s="18">
        <v>11686.912</v>
      </c>
      <c r="AK59" s="18">
        <v>0</v>
      </c>
      <c r="AL59" s="18">
        <v>0</v>
      </c>
      <c r="AM59" s="18">
        <v>0</v>
      </c>
      <c r="AN59" s="18">
        <v>0</v>
      </c>
      <c r="AO59" s="18">
        <v>30544.804156393278</v>
      </c>
      <c r="AP59" s="18">
        <v>7174.0156040267875</v>
      </c>
      <c r="AQ59" s="11">
        <f t="shared" si="4"/>
        <v>2573760.9276040266</v>
      </c>
      <c r="AR59" s="18"/>
      <c r="AS59" s="10">
        <f>VLOOKUP($C59,'[1]New ISB'!$C$6:$BO$405,6,FALSE)</f>
        <v>2090879.844989893</v>
      </c>
      <c r="AT59" s="10">
        <f>VLOOKUP($C59,'[1]New ISB'!$C$6:$BO$405,7,FALSE)</f>
        <v>0</v>
      </c>
      <c r="AU59" s="10">
        <f>VLOOKUP($C59,'[1]New ISB'!$C$6:$BO$405,8,FALSE)</f>
        <v>0</v>
      </c>
      <c r="AV59" s="10">
        <f>VLOOKUP($C59,'[1]New ISB'!$C$6:$BO$405,9,FALSE)</f>
        <v>73990.000000000029</v>
      </c>
      <c r="AW59" s="10">
        <f>VLOOKUP($C59,'[1]New ISB'!$C$6:$BO$405,10,FALSE)</f>
        <v>0</v>
      </c>
      <c r="AX59" s="10">
        <f>VLOOKUP($C59,'[1]New ISB'!$C$6:$BO$405,11,FALSE)</f>
        <v>127919.99999999985</v>
      </c>
      <c r="AY59" s="10">
        <f>VLOOKUP($C59,'[1]New ISB'!$C$6:$BO$405,12,FALSE)</f>
        <v>0</v>
      </c>
      <c r="AZ59" s="10">
        <f>VLOOKUP($C59,'[1]New ISB'!$C$6:$BO$405,13,FALSE)</f>
        <v>30550.000000000033</v>
      </c>
      <c r="BA59" s="10">
        <f>VLOOKUP($C59,'[1]New ISB'!$C$6:$BO$405,14,FALSE)</f>
        <v>8835.0000000000055</v>
      </c>
      <c r="BB59" s="10">
        <f>VLOOKUP($C59,'[1]New ISB'!$C$6:$BO$405,15,FALSE)</f>
        <v>1779.9999999999998</v>
      </c>
      <c r="BC59" s="10">
        <f>VLOOKUP($C59,'[1]New ISB'!$C$6:$BO$405,16,FALSE)</f>
        <v>7759.9999999999927</v>
      </c>
      <c r="BD59" s="10">
        <f>VLOOKUP($C59,'[1]New ISB'!$C$6:$BO$405,17,FALSE)</f>
        <v>23689.999999999996</v>
      </c>
      <c r="BE59" s="10">
        <f>VLOOKUP($C59,'[1]New ISB'!$C$6:$BO$405,18,FALSE)</f>
        <v>4080.0000000000014</v>
      </c>
      <c r="BF59" s="10">
        <f>VLOOKUP($C59,'[1]New ISB'!$C$6:$BO$405,19,FALSE)</f>
        <v>0</v>
      </c>
      <c r="BG59" s="10">
        <f>VLOOKUP($C59,'[1]New ISB'!$C$6:$BO$405,20,FALSE)</f>
        <v>0</v>
      </c>
      <c r="BH59" s="10">
        <f>VLOOKUP($C59,'[1]New ISB'!$C$6:$BO$405,21,FALSE)</f>
        <v>0</v>
      </c>
      <c r="BI59" s="10">
        <f>VLOOKUP($C59,'[1]New ISB'!$C$6:$BO$405,22,FALSE)</f>
        <v>0</v>
      </c>
      <c r="BJ59" s="10">
        <f>VLOOKUP($C59,'[1]New ISB'!$C$6:$BO$405,23,FALSE)</f>
        <v>0</v>
      </c>
      <c r="BK59" s="10">
        <f>VLOOKUP($C59,'[1]New ISB'!$C$6:$BO$405,24,FALSE)</f>
        <v>0</v>
      </c>
      <c r="BL59" s="10">
        <f>VLOOKUP($C59,'[1]New ISB'!$C$6:$BO$405,25,FALSE)</f>
        <v>6038.8235294117612</v>
      </c>
      <c r="BM59" s="10">
        <f>VLOOKUP($C59,'[1]New ISB'!$C$6:$BO$405,26,FALSE)</f>
        <v>0</v>
      </c>
      <c r="BN59" s="10">
        <f>VLOOKUP($C59,'[1]New ISB'!$C$6:$BO$405,27,FALSE)</f>
        <v>160132.70870024659</v>
      </c>
      <c r="BO59" s="10">
        <f>VLOOKUP($C59,'[1]New ISB'!$C$6:$BO$405,28,FALSE)</f>
        <v>0</v>
      </c>
      <c r="BP59" s="10">
        <f>VLOOKUP($C59,'[1]New ISB'!$C$6:$BO$405,29,FALSE)</f>
        <v>5952.0000000000027</v>
      </c>
      <c r="BQ59" s="10">
        <f>VLOOKUP($C59,'[1]New ISB'!$C$6:$BO$405,30,FALSE)</f>
        <v>0</v>
      </c>
      <c r="BR59" s="10">
        <f>VLOOKUP($C59,'[1]New ISB'!$C$6:$BO$405,31,FALSE)</f>
        <v>134400</v>
      </c>
      <c r="BS59" s="10">
        <f>VLOOKUP($C59,'[1]New ISB'!$C$6:$BO$405,32,FALSE)</f>
        <v>0</v>
      </c>
      <c r="BT59" s="10">
        <f>VLOOKUP($C59,'[1]New ISB'!$C$6:$BO$405,33,FALSE)</f>
        <v>0</v>
      </c>
      <c r="BU59" s="10">
        <f>VLOOKUP($C59,'[1]New ISB'!$C$6:$BO$405,34,FALSE)</f>
        <v>0</v>
      </c>
      <c r="BV59" s="10">
        <f>VLOOKUP($C59,'[1]New ISB'!$C$6:$BO$405,35,FALSE)</f>
        <v>11686.912</v>
      </c>
      <c r="BW59" s="10">
        <f>VLOOKUP($C59,'[1]New ISB'!$C$6:$BO$405,36,FALSE)</f>
        <v>0</v>
      </c>
      <c r="BX59" s="10">
        <f>VLOOKUP($C59,'[1]New ISB'!$C$6:$BO$405,39,FALSE)+VLOOKUP($C59,'[1]New ISB'!$C$6:$BO$405,40,FALSE)</f>
        <v>0</v>
      </c>
      <c r="BY59" s="10">
        <f>VLOOKUP($C59,'[1]New ISB'!$C$6:$BO$405,37,FALSE)+VLOOKUP($C59,'[1]New ISB'!$C$6:$BO$405,41,FALSE)</f>
        <v>0</v>
      </c>
      <c r="BZ59" s="10">
        <f>VLOOKUP($C59,'[1]New ISB'!$C$6:$BO$405,38,FALSE)</f>
        <v>0</v>
      </c>
      <c r="CA59" s="10">
        <f t="shared" si="0"/>
        <v>2687695.2892195513</v>
      </c>
      <c r="CB59" s="10">
        <f>VLOOKUP($C59,'[1]New ISB'!$C$6:$BO$405,52,FALSE)+VLOOKUP($C59,'[1]New ISB'!$C$6:$BO$405,53,FALSE)</f>
        <v>0</v>
      </c>
      <c r="CC59" s="10">
        <f>VLOOKUP($C59,'[1]New ISB'!$C$6:$BO$405,64,FALSE)</f>
        <v>0</v>
      </c>
      <c r="CD59" s="11">
        <f t="shared" si="1"/>
        <v>2687695.2892195513</v>
      </c>
      <c r="CE59" s="10"/>
      <c r="CF59" s="10">
        <f t="shared" si="5"/>
        <v>122359.84498989303</v>
      </c>
      <c r="CG59" s="10">
        <f t="shared" si="6"/>
        <v>0</v>
      </c>
      <c r="CH59" s="10">
        <f t="shared" si="7"/>
        <v>0</v>
      </c>
      <c r="CI59" s="10">
        <f t="shared" si="8"/>
        <v>1510</v>
      </c>
      <c r="CJ59" s="10">
        <f t="shared" si="9"/>
        <v>0</v>
      </c>
      <c r="CK59" s="10">
        <f t="shared" si="10"/>
        <v>17939.999999999971</v>
      </c>
      <c r="CL59" s="10">
        <f t="shared" si="11"/>
        <v>0</v>
      </c>
      <c r="CM59" s="10">
        <f t="shared" si="12"/>
        <v>650</v>
      </c>
      <c r="CN59" s="10">
        <f t="shared" si="13"/>
        <v>155</v>
      </c>
      <c r="CO59" s="10">
        <f t="shared" si="14"/>
        <v>20</v>
      </c>
      <c r="CP59" s="10">
        <f t="shared" si="15"/>
        <v>80</v>
      </c>
      <c r="CQ59" s="10">
        <f t="shared" si="16"/>
        <v>230</v>
      </c>
      <c r="CR59" s="10">
        <f t="shared" si="17"/>
        <v>60</v>
      </c>
      <c r="CS59" s="10">
        <f t="shared" si="18"/>
        <v>0</v>
      </c>
      <c r="CT59" s="10">
        <f t="shared" si="19"/>
        <v>0</v>
      </c>
      <c r="CU59" s="10">
        <f t="shared" si="20"/>
        <v>0</v>
      </c>
      <c r="CV59" s="10">
        <f t="shared" si="21"/>
        <v>0</v>
      </c>
      <c r="CW59" s="10">
        <f t="shared" si="22"/>
        <v>0</v>
      </c>
      <c r="CX59" s="10">
        <f t="shared" si="23"/>
        <v>0</v>
      </c>
      <c r="CY59" s="10">
        <f t="shared" si="24"/>
        <v>102.35294117647027</v>
      </c>
      <c r="CZ59" s="10">
        <f t="shared" si="25"/>
        <v>0</v>
      </c>
      <c r="DA59" s="10">
        <f t="shared" si="26"/>
        <v>2052.9834448749607</v>
      </c>
      <c r="DB59" s="10">
        <f t="shared" si="27"/>
        <v>0</v>
      </c>
      <c r="DC59" s="10">
        <f t="shared" si="28"/>
        <v>93</v>
      </c>
      <c r="DD59" s="10">
        <f t="shared" si="29"/>
        <v>0</v>
      </c>
      <c r="DE59" s="10">
        <f t="shared" si="30"/>
        <v>6400</v>
      </c>
      <c r="DF59" s="10">
        <f t="shared" si="31"/>
        <v>0</v>
      </c>
      <c r="DG59" s="10">
        <f t="shared" si="32"/>
        <v>0</v>
      </c>
      <c r="DH59" s="10">
        <f t="shared" si="33"/>
        <v>0</v>
      </c>
      <c r="DI59" s="10">
        <f t="shared" si="34"/>
        <v>0</v>
      </c>
      <c r="DJ59" s="10">
        <f t="shared" si="35"/>
        <v>0</v>
      </c>
      <c r="DK59" s="10">
        <f t="shared" si="36"/>
        <v>0</v>
      </c>
      <c r="DL59" s="10">
        <f t="shared" si="37"/>
        <v>0</v>
      </c>
      <c r="DM59" s="10">
        <f t="shared" si="38"/>
        <v>0</v>
      </c>
      <c r="DN59" s="10">
        <f t="shared" si="39"/>
        <v>-30544.804156393278</v>
      </c>
      <c r="DO59" s="10">
        <f t="shared" si="40"/>
        <v>-7174.0156040267875</v>
      </c>
      <c r="DP59" s="11">
        <f t="shared" si="3"/>
        <v>113934.36161552437</v>
      </c>
      <c r="DS59" s="14"/>
      <c r="DU59" s="16"/>
    </row>
    <row r="60" spans="1:125" x14ac:dyDescent="0.35">
      <c r="A60" s="2" t="s">
        <v>174</v>
      </c>
      <c r="B60" s="2" t="s">
        <v>175</v>
      </c>
      <c r="C60" s="2">
        <v>9263431</v>
      </c>
      <c r="D60" s="2" t="s">
        <v>1265</v>
      </c>
      <c r="E60" s="18">
        <v>528</v>
      </c>
      <c r="G60" s="18">
        <v>1792032</v>
      </c>
      <c r="H60" s="18">
        <v>0</v>
      </c>
      <c r="I60" s="18">
        <v>0</v>
      </c>
      <c r="J60" s="18">
        <v>28319.999999999938</v>
      </c>
      <c r="K60" s="18">
        <v>0</v>
      </c>
      <c r="L60" s="18">
        <v>41594.999999999913</v>
      </c>
      <c r="M60" s="18">
        <v>0</v>
      </c>
      <c r="N60" s="18">
        <v>2765.2371916508496</v>
      </c>
      <c r="O60" s="18">
        <v>280.5313092979128</v>
      </c>
      <c r="P60" s="18">
        <v>0</v>
      </c>
      <c r="Q60" s="18">
        <v>480.91081593927908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35466.547884187145</v>
      </c>
      <c r="AA60" s="18">
        <v>0</v>
      </c>
      <c r="AB60" s="18">
        <v>150996.06347495038</v>
      </c>
      <c r="AC60" s="18">
        <v>0</v>
      </c>
      <c r="AD60" s="18">
        <v>0</v>
      </c>
      <c r="AE60" s="18">
        <v>0</v>
      </c>
      <c r="AF60" s="18">
        <v>128000</v>
      </c>
      <c r="AG60" s="18">
        <v>0</v>
      </c>
      <c r="AH60" s="18">
        <v>0</v>
      </c>
      <c r="AI60" s="18">
        <v>0</v>
      </c>
      <c r="AJ60" s="18">
        <v>99170</v>
      </c>
      <c r="AK60" s="18">
        <v>0</v>
      </c>
      <c r="AL60" s="18">
        <v>0</v>
      </c>
      <c r="AM60" s="18">
        <v>0</v>
      </c>
      <c r="AN60" s="18">
        <v>0</v>
      </c>
      <c r="AO60" s="18">
        <v>145903.70932397433</v>
      </c>
      <c r="AP60" s="18">
        <v>68469.929662455688</v>
      </c>
      <c r="AQ60" s="11">
        <f t="shared" si="4"/>
        <v>2493479.9296624558</v>
      </c>
      <c r="AR60" s="18"/>
      <c r="AS60" s="10">
        <f>VLOOKUP($C60,'[1]New ISB'!$C$6:$BO$405,6,FALSE)</f>
        <v>1903421.6519907992</v>
      </c>
      <c r="AT60" s="10">
        <f>VLOOKUP($C60,'[1]New ISB'!$C$6:$BO$405,7,FALSE)</f>
        <v>0</v>
      </c>
      <c r="AU60" s="10">
        <f>VLOOKUP($C60,'[1]New ISB'!$C$6:$BO$405,8,FALSE)</f>
        <v>0</v>
      </c>
      <c r="AV60" s="10">
        <f>VLOOKUP($C60,'[1]New ISB'!$C$6:$BO$405,9,FALSE)</f>
        <v>28909.999999999938</v>
      </c>
      <c r="AW60" s="10">
        <f>VLOOKUP($C60,'[1]New ISB'!$C$6:$BO$405,10,FALSE)</f>
        <v>0</v>
      </c>
      <c r="AX60" s="10">
        <f>VLOOKUP($C60,'[1]New ISB'!$C$6:$BO$405,11,FALSE)</f>
        <v>48379.999999999898</v>
      </c>
      <c r="AY60" s="10">
        <f>VLOOKUP($C60,'[1]New ISB'!$C$6:$BO$405,12,FALSE)</f>
        <v>0</v>
      </c>
      <c r="AZ60" s="10">
        <f>VLOOKUP($C60,'[1]New ISB'!$C$6:$BO$405,13,FALSE)</f>
        <v>2825.3510436432593</v>
      </c>
      <c r="BA60" s="10">
        <f>VLOOKUP($C60,'[1]New ISB'!$C$6:$BO$405,14,FALSE)</f>
        <v>285.54079696394695</v>
      </c>
      <c r="BB60" s="10">
        <f>VLOOKUP($C60,'[1]New ISB'!$C$6:$BO$405,15,FALSE)</f>
        <v>0</v>
      </c>
      <c r="BC60" s="10">
        <f>VLOOKUP($C60,'[1]New ISB'!$C$6:$BO$405,16,FALSE)</f>
        <v>485.92030360531322</v>
      </c>
      <c r="BD60" s="10">
        <f>VLOOKUP($C60,'[1]New ISB'!$C$6:$BO$405,17,FALSE)</f>
        <v>0</v>
      </c>
      <c r="BE60" s="10">
        <f>VLOOKUP($C60,'[1]New ISB'!$C$6:$BO$405,18,FALSE)</f>
        <v>0</v>
      </c>
      <c r="BF60" s="10">
        <f>VLOOKUP($C60,'[1]New ISB'!$C$6:$BO$405,19,FALSE)</f>
        <v>0</v>
      </c>
      <c r="BG60" s="10">
        <f>VLOOKUP($C60,'[1]New ISB'!$C$6:$BO$405,20,FALSE)</f>
        <v>0</v>
      </c>
      <c r="BH60" s="10">
        <f>VLOOKUP($C60,'[1]New ISB'!$C$6:$BO$405,21,FALSE)</f>
        <v>0</v>
      </c>
      <c r="BI60" s="10">
        <f>VLOOKUP($C60,'[1]New ISB'!$C$6:$BO$405,22,FALSE)</f>
        <v>0</v>
      </c>
      <c r="BJ60" s="10">
        <f>VLOOKUP($C60,'[1]New ISB'!$C$6:$BO$405,23,FALSE)</f>
        <v>0</v>
      </c>
      <c r="BK60" s="10">
        <f>VLOOKUP($C60,'[1]New ISB'!$C$6:$BO$405,24,FALSE)</f>
        <v>0</v>
      </c>
      <c r="BL60" s="10">
        <f>VLOOKUP($C60,'[1]New ISB'!$C$6:$BO$405,25,FALSE)</f>
        <v>36078.04008908692</v>
      </c>
      <c r="BM60" s="10">
        <f>VLOOKUP($C60,'[1]New ISB'!$C$6:$BO$405,26,FALSE)</f>
        <v>0</v>
      </c>
      <c r="BN60" s="10">
        <f>VLOOKUP($C60,'[1]New ISB'!$C$6:$BO$405,27,FALSE)</f>
        <v>152957.0513122874</v>
      </c>
      <c r="BO60" s="10">
        <f>VLOOKUP($C60,'[1]New ISB'!$C$6:$BO$405,28,FALSE)</f>
        <v>0</v>
      </c>
      <c r="BP60" s="10">
        <f>VLOOKUP($C60,'[1]New ISB'!$C$6:$BO$405,29,FALSE)</f>
        <v>0</v>
      </c>
      <c r="BQ60" s="10">
        <f>VLOOKUP($C60,'[1]New ISB'!$C$6:$BO$405,30,FALSE)</f>
        <v>0</v>
      </c>
      <c r="BR60" s="10">
        <f>VLOOKUP($C60,'[1]New ISB'!$C$6:$BO$405,31,FALSE)</f>
        <v>134400</v>
      </c>
      <c r="BS60" s="10">
        <f>VLOOKUP($C60,'[1]New ISB'!$C$6:$BO$405,32,FALSE)</f>
        <v>0</v>
      </c>
      <c r="BT60" s="10">
        <f>VLOOKUP($C60,'[1]New ISB'!$C$6:$BO$405,33,FALSE)</f>
        <v>0</v>
      </c>
      <c r="BU60" s="10">
        <f>VLOOKUP($C60,'[1]New ISB'!$C$6:$BO$405,34,FALSE)</f>
        <v>0</v>
      </c>
      <c r="BV60" s="10">
        <f>VLOOKUP($C60,'[1]New ISB'!$C$6:$BO$405,35,FALSE)</f>
        <v>99170</v>
      </c>
      <c r="BW60" s="10">
        <f>VLOOKUP($C60,'[1]New ISB'!$C$6:$BO$405,36,FALSE)</f>
        <v>0</v>
      </c>
      <c r="BX60" s="10">
        <f>VLOOKUP($C60,'[1]New ISB'!$C$6:$BO$405,39,FALSE)+VLOOKUP($C60,'[1]New ISB'!$C$6:$BO$405,40,FALSE)</f>
        <v>0</v>
      </c>
      <c r="BY60" s="10">
        <f>VLOOKUP($C60,'[1]New ISB'!$C$6:$BO$405,37,FALSE)+VLOOKUP($C60,'[1]New ISB'!$C$6:$BO$405,41,FALSE)</f>
        <v>0</v>
      </c>
      <c r="BZ60" s="10">
        <f>VLOOKUP($C60,'[1]New ISB'!$C$6:$BO$405,38,FALSE)</f>
        <v>0</v>
      </c>
      <c r="CA60" s="10">
        <f t="shared" si="0"/>
        <v>2406913.5555363861</v>
      </c>
      <c r="CB60" s="10">
        <f>VLOOKUP($C60,'[1]New ISB'!$C$6:$BO$405,52,FALSE)+VLOOKUP($C60,'[1]New ISB'!$C$6:$BO$405,53,FALSE)</f>
        <v>126336.44446361391</v>
      </c>
      <c r="CC60" s="10">
        <f>VLOOKUP($C60,'[1]New ISB'!$C$6:$BO$405,64,FALSE)</f>
        <v>45374.869348500208</v>
      </c>
      <c r="CD60" s="11">
        <f t="shared" si="1"/>
        <v>2578624.8693485004</v>
      </c>
      <c r="CE60" s="10"/>
      <c r="CF60" s="10">
        <f t="shared" si="5"/>
        <v>111389.65199079923</v>
      </c>
      <c r="CG60" s="10">
        <f t="shared" si="6"/>
        <v>0</v>
      </c>
      <c r="CH60" s="10">
        <f t="shared" si="7"/>
        <v>0</v>
      </c>
      <c r="CI60" s="10">
        <f t="shared" si="8"/>
        <v>590</v>
      </c>
      <c r="CJ60" s="10">
        <f t="shared" si="9"/>
        <v>0</v>
      </c>
      <c r="CK60" s="10">
        <f t="shared" si="10"/>
        <v>6784.9999999999854</v>
      </c>
      <c r="CL60" s="10">
        <f t="shared" si="11"/>
        <v>0</v>
      </c>
      <c r="CM60" s="10">
        <f t="shared" si="12"/>
        <v>60.113851992409764</v>
      </c>
      <c r="CN60" s="10">
        <f t="shared" si="13"/>
        <v>5.009487666034147</v>
      </c>
      <c r="CO60" s="10">
        <f t="shared" si="14"/>
        <v>0</v>
      </c>
      <c r="CP60" s="10">
        <f t="shared" si="15"/>
        <v>5.009487666034147</v>
      </c>
      <c r="CQ60" s="10">
        <f t="shared" si="16"/>
        <v>0</v>
      </c>
      <c r="CR60" s="10">
        <f t="shared" si="17"/>
        <v>0</v>
      </c>
      <c r="CS60" s="10">
        <f t="shared" si="18"/>
        <v>0</v>
      </c>
      <c r="CT60" s="10">
        <f t="shared" si="19"/>
        <v>0</v>
      </c>
      <c r="CU60" s="10">
        <f t="shared" si="20"/>
        <v>0</v>
      </c>
      <c r="CV60" s="10">
        <f t="shared" si="21"/>
        <v>0</v>
      </c>
      <c r="CW60" s="10">
        <f t="shared" si="22"/>
        <v>0</v>
      </c>
      <c r="CX60" s="10">
        <f t="shared" si="23"/>
        <v>0</v>
      </c>
      <c r="CY60" s="10">
        <f t="shared" si="24"/>
        <v>611.49220489977597</v>
      </c>
      <c r="CZ60" s="10">
        <f t="shared" si="25"/>
        <v>0</v>
      </c>
      <c r="DA60" s="10">
        <f t="shared" si="26"/>
        <v>1960.9878373370157</v>
      </c>
      <c r="DB60" s="10">
        <f t="shared" si="27"/>
        <v>0</v>
      </c>
      <c r="DC60" s="10">
        <f t="shared" si="28"/>
        <v>0</v>
      </c>
      <c r="DD60" s="10">
        <f t="shared" si="29"/>
        <v>0</v>
      </c>
      <c r="DE60" s="10">
        <f t="shared" si="30"/>
        <v>6400</v>
      </c>
      <c r="DF60" s="10">
        <f t="shared" si="31"/>
        <v>0</v>
      </c>
      <c r="DG60" s="10">
        <f t="shared" si="32"/>
        <v>0</v>
      </c>
      <c r="DH60" s="10">
        <f t="shared" si="33"/>
        <v>0</v>
      </c>
      <c r="DI60" s="10">
        <f t="shared" si="34"/>
        <v>0</v>
      </c>
      <c r="DJ60" s="10">
        <f t="shared" si="35"/>
        <v>0</v>
      </c>
      <c r="DK60" s="10">
        <f t="shared" si="36"/>
        <v>0</v>
      </c>
      <c r="DL60" s="10">
        <f t="shared" si="37"/>
        <v>0</v>
      </c>
      <c r="DM60" s="10">
        <f t="shared" si="38"/>
        <v>0</v>
      </c>
      <c r="DN60" s="10">
        <f t="shared" si="39"/>
        <v>-19567.264860360418</v>
      </c>
      <c r="DO60" s="10">
        <f t="shared" si="40"/>
        <v>-23095.060313955481</v>
      </c>
      <c r="DP60" s="11">
        <f t="shared" si="3"/>
        <v>85144.939686044585</v>
      </c>
      <c r="DS60" s="14"/>
      <c r="DU60" s="16"/>
    </row>
    <row r="61" spans="1:125" x14ac:dyDescent="0.35">
      <c r="A61" s="2" t="s">
        <v>177</v>
      </c>
      <c r="B61" s="2" t="s">
        <v>178</v>
      </c>
      <c r="C61" s="2">
        <v>9263376</v>
      </c>
      <c r="D61" s="2" t="s">
        <v>1266</v>
      </c>
      <c r="E61" s="18">
        <v>308</v>
      </c>
      <c r="G61" s="18">
        <v>1045352</v>
      </c>
      <c r="H61" s="18">
        <v>0</v>
      </c>
      <c r="I61" s="18">
        <v>0</v>
      </c>
      <c r="J61" s="18">
        <v>16319.999999999942</v>
      </c>
      <c r="K61" s="18">
        <v>0</v>
      </c>
      <c r="L61" s="18">
        <v>23969.999999999916</v>
      </c>
      <c r="M61" s="18">
        <v>0</v>
      </c>
      <c r="N61" s="18">
        <v>9755.0163934426309</v>
      </c>
      <c r="O61" s="18">
        <v>2544.7868852459037</v>
      </c>
      <c r="P61" s="18">
        <v>1332.9836065573768</v>
      </c>
      <c r="Q61" s="18">
        <v>5816.6557377049221</v>
      </c>
      <c r="R61" s="18">
        <v>6180.1967213114804</v>
      </c>
      <c r="S61" s="18">
        <v>3382.9508196721272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47366.666666666642</v>
      </c>
      <c r="AA61" s="18">
        <v>0</v>
      </c>
      <c r="AB61" s="18">
        <v>94463.478260869611</v>
      </c>
      <c r="AC61" s="18">
        <v>0</v>
      </c>
      <c r="AD61" s="18">
        <v>3326.399999999991</v>
      </c>
      <c r="AE61" s="18">
        <v>0</v>
      </c>
      <c r="AF61" s="18">
        <v>128000</v>
      </c>
      <c r="AG61" s="18">
        <v>0</v>
      </c>
      <c r="AH61" s="18">
        <v>0</v>
      </c>
      <c r="AI61" s="18">
        <v>0</v>
      </c>
      <c r="AJ61" s="18">
        <v>5946.88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-9557.3392219721336</v>
      </c>
      <c r="AQ61" s="11">
        <f t="shared" si="4"/>
        <v>1384200.6758694984</v>
      </c>
      <c r="AR61" s="18"/>
      <c r="AS61" s="10">
        <f>VLOOKUP($C61,'[1]New ISB'!$C$6:$BO$405,6,FALSE)</f>
        <v>1110329.2969946328</v>
      </c>
      <c r="AT61" s="10">
        <f>VLOOKUP($C61,'[1]New ISB'!$C$6:$BO$405,7,FALSE)</f>
        <v>0</v>
      </c>
      <c r="AU61" s="10">
        <f>VLOOKUP($C61,'[1]New ISB'!$C$6:$BO$405,8,FALSE)</f>
        <v>0</v>
      </c>
      <c r="AV61" s="10">
        <f>VLOOKUP($C61,'[1]New ISB'!$C$6:$BO$405,9,FALSE)</f>
        <v>16659.999999999942</v>
      </c>
      <c r="AW61" s="10">
        <f>VLOOKUP($C61,'[1]New ISB'!$C$6:$BO$405,10,FALSE)</f>
        <v>0</v>
      </c>
      <c r="AX61" s="10">
        <f>VLOOKUP($C61,'[1]New ISB'!$C$6:$BO$405,11,FALSE)</f>
        <v>27879.999999999902</v>
      </c>
      <c r="AY61" s="10">
        <f>VLOOKUP($C61,'[1]New ISB'!$C$6:$BO$405,12,FALSE)</f>
        <v>0</v>
      </c>
      <c r="AZ61" s="10">
        <f>VLOOKUP($C61,'[1]New ISB'!$C$6:$BO$405,13,FALSE)</f>
        <v>9967.081967213122</v>
      </c>
      <c r="BA61" s="10">
        <f>VLOOKUP($C61,'[1]New ISB'!$C$6:$BO$405,14,FALSE)</f>
        <v>2590.2295081967236</v>
      </c>
      <c r="BB61" s="10">
        <f>VLOOKUP($C61,'[1]New ISB'!$C$6:$BO$405,15,FALSE)</f>
        <v>1348.1311475409832</v>
      </c>
      <c r="BC61" s="10">
        <f>VLOOKUP($C61,'[1]New ISB'!$C$6:$BO$405,16,FALSE)</f>
        <v>5877.2459016393486</v>
      </c>
      <c r="BD61" s="10">
        <f>VLOOKUP($C61,'[1]New ISB'!$C$6:$BO$405,17,FALSE)</f>
        <v>6240.786885245906</v>
      </c>
      <c r="BE61" s="10">
        <f>VLOOKUP($C61,'[1]New ISB'!$C$6:$BO$405,18,FALSE)</f>
        <v>3433.4426229508158</v>
      </c>
      <c r="BF61" s="10">
        <f>VLOOKUP($C61,'[1]New ISB'!$C$6:$BO$405,19,FALSE)</f>
        <v>0</v>
      </c>
      <c r="BG61" s="10">
        <f>VLOOKUP($C61,'[1]New ISB'!$C$6:$BO$405,20,FALSE)</f>
        <v>0</v>
      </c>
      <c r="BH61" s="10">
        <f>VLOOKUP($C61,'[1]New ISB'!$C$6:$BO$405,21,FALSE)</f>
        <v>0</v>
      </c>
      <c r="BI61" s="10">
        <f>VLOOKUP($C61,'[1]New ISB'!$C$6:$BO$405,22,FALSE)</f>
        <v>0</v>
      </c>
      <c r="BJ61" s="10">
        <f>VLOOKUP($C61,'[1]New ISB'!$C$6:$BO$405,23,FALSE)</f>
        <v>0</v>
      </c>
      <c r="BK61" s="10">
        <f>VLOOKUP($C61,'[1]New ISB'!$C$6:$BO$405,24,FALSE)</f>
        <v>0</v>
      </c>
      <c r="BL61" s="10">
        <f>VLOOKUP($C61,'[1]New ISB'!$C$6:$BO$405,25,FALSE)</f>
        <v>48183.333333333314</v>
      </c>
      <c r="BM61" s="10">
        <f>VLOOKUP($C61,'[1]New ISB'!$C$6:$BO$405,26,FALSE)</f>
        <v>0</v>
      </c>
      <c r="BN61" s="10">
        <f>VLOOKUP($C61,'[1]New ISB'!$C$6:$BO$405,27,FALSE)</f>
        <v>95690.276679841932</v>
      </c>
      <c r="BO61" s="10">
        <f>VLOOKUP($C61,'[1]New ISB'!$C$6:$BO$405,28,FALSE)</f>
        <v>0</v>
      </c>
      <c r="BP61" s="10">
        <f>VLOOKUP($C61,'[1]New ISB'!$C$6:$BO$405,29,FALSE)</f>
        <v>3379.1999999999912</v>
      </c>
      <c r="BQ61" s="10">
        <f>VLOOKUP($C61,'[1]New ISB'!$C$6:$BO$405,30,FALSE)</f>
        <v>0</v>
      </c>
      <c r="BR61" s="10">
        <f>VLOOKUP($C61,'[1]New ISB'!$C$6:$BO$405,31,FALSE)</f>
        <v>134400</v>
      </c>
      <c r="BS61" s="10">
        <f>VLOOKUP($C61,'[1]New ISB'!$C$6:$BO$405,32,FALSE)</f>
        <v>0</v>
      </c>
      <c r="BT61" s="10">
        <f>VLOOKUP($C61,'[1]New ISB'!$C$6:$BO$405,33,FALSE)</f>
        <v>0</v>
      </c>
      <c r="BU61" s="10">
        <f>VLOOKUP($C61,'[1]New ISB'!$C$6:$BO$405,34,FALSE)</f>
        <v>0</v>
      </c>
      <c r="BV61" s="10">
        <f>VLOOKUP($C61,'[1]New ISB'!$C$6:$BO$405,35,FALSE)</f>
        <v>5946.88</v>
      </c>
      <c r="BW61" s="10">
        <f>VLOOKUP($C61,'[1]New ISB'!$C$6:$BO$405,36,FALSE)</f>
        <v>0</v>
      </c>
      <c r="BX61" s="10">
        <f>VLOOKUP($C61,'[1]New ISB'!$C$6:$BO$405,39,FALSE)+VLOOKUP($C61,'[1]New ISB'!$C$6:$BO$405,40,FALSE)</f>
        <v>0</v>
      </c>
      <c r="BY61" s="10">
        <f>VLOOKUP($C61,'[1]New ISB'!$C$6:$BO$405,37,FALSE)+VLOOKUP($C61,'[1]New ISB'!$C$6:$BO$405,41,FALSE)</f>
        <v>0</v>
      </c>
      <c r="BZ61" s="10">
        <f>VLOOKUP($C61,'[1]New ISB'!$C$6:$BO$405,38,FALSE)</f>
        <v>0</v>
      </c>
      <c r="CA61" s="10">
        <f t="shared" si="0"/>
        <v>1471925.9050405947</v>
      </c>
      <c r="CB61" s="10">
        <f>VLOOKUP($C61,'[1]New ISB'!$C$6:$BO$405,52,FALSE)+VLOOKUP($C61,'[1]New ISB'!$C$6:$BO$405,53,FALSE)</f>
        <v>0</v>
      </c>
      <c r="CC61" s="10">
        <f>VLOOKUP($C61,'[1]New ISB'!$C$6:$BO$405,64,FALSE)</f>
        <v>0</v>
      </c>
      <c r="CD61" s="11">
        <f t="shared" si="1"/>
        <v>1471925.9050405947</v>
      </c>
      <c r="CE61" s="10"/>
      <c r="CF61" s="10">
        <f t="shared" si="5"/>
        <v>64977.296994632808</v>
      </c>
      <c r="CG61" s="10">
        <f t="shared" si="6"/>
        <v>0</v>
      </c>
      <c r="CH61" s="10">
        <f t="shared" si="7"/>
        <v>0</v>
      </c>
      <c r="CI61" s="10">
        <f t="shared" si="8"/>
        <v>340</v>
      </c>
      <c r="CJ61" s="10">
        <f t="shared" si="9"/>
        <v>0</v>
      </c>
      <c r="CK61" s="10">
        <f t="shared" si="10"/>
        <v>3909.9999999999854</v>
      </c>
      <c r="CL61" s="10">
        <f t="shared" si="11"/>
        <v>0</v>
      </c>
      <c r="CM61" s="10">
        <f t="shared" si="12"/>
        <v>212.06557377049103</v>
      </c>
      <c r="CN61" s="10">
        <f t="shared" si="13"/>
        <v>45.442622950819896</v>
      </c>
      <c r="CO61" s="10">
        <f t="shared" si="14"/>
        <v>15.147540983606405</v>
      </c>
      <c r="CP61" s="10">
        <f t="shared" si="15"/>
        <v>60.590163934426528</v>
      </c>
      <c r="CQ61" s="10">
        <f t="shared" si="16"/>
        <v>60.590163934425618</v>
      </c>
      <c r="CR61" s="10">
        <f t="shared" si="17"/>
        <v>50.491803278688622</v>
      </c>
      <c r="CS61" s="10">
        <f t="shared" si="18"/>
        <v>0</v>
      </c>
      <c r="CT61" s="10">
        <f t="shared" si="19"/>
        <v>0</v>
      </c>
      <c r="CU61" s="10">
        <f t="shared" si="20"/>
        <v>0</v>
      </c>
      <c r="CV61" s="10">
        <f t="shared" si="21"/>
        <v>0</v>
      </c>
      <c r="CW61" s="10">
        <f t="shared" si="22"/>
        <v>0</v>
      </c>
      <c r="CX61" s="10">
        <f t="shared" si="23"/>
        <v>0</v>
      </c>
      <c r="CY61" s="10">
        <f t="shared" si="24"/>
        <v>816.66666666667152</v>
      </c>
      <c r="CZ61" s="10">
        <f t="shared" si="25"/>
        <v>0</v>
      </c>
      <c r="DA61" s="10">
        <f t="shared" si="26"/>
        <v>1226.7984189723211</v>
      </c>
      <c r="DB61" s="10">
        <f t="shared" si="27"/>
        <v>0</v>
      </c>
      <c r="DC61" s="10">
        <f t="shared" si="28"/>
        <v>52.800000000000182</v>
      </c>
      <c r="DD61" s="10">
        <f t="shared" si="29"/>
        <v>0</v>
      </c>
      <c r="DE61" s="10">
        <f t="shared" si="30"/>
        <v>6400</v>
      </c>
      <c r="DF61" s="10">
        <f t="shared" si="31"/>
        <v>0</v>
      </c>
      <c r="DG61" s="10">
        <f t="shared" si="32"/>
        <v>0</v>
      </c>
      <c r="DH61" s="10">
        <f t="shared" si="33"/>
        <v>0</v>
      </c>
      <c r="DI61" s="10">
        <f t="shared" si="34"/>
        <v>0</v>
      </c>
      <c r="DJ61" s="10">
        <f t="shared" si="35"/>
        <v>0</v>
      </c>
      <c r="DK61" s="10">
        <f t="shared" si="36"/>
        <v>0</v>
      </c>
      <c r="DL61" s="10">
        <f t="shared" si="37"/>
        <v>0</v>
      </c>
      <c r="DM61" s="10">
        <f t="shared" si="38"/>
        <v>0</v>
      </c>
      <c r="DN61" s="10">
        <f t="shared" si="39"/>
        <v>0</v>
      </c>
      <c r="DO61" s="10">
        <f t="shared" si="40"/>
        <v>9557.3392219721336</v>
      </c>
      <c r="DP61" s="11">
        <f t="shared" si="3"/>
        <v>87725.229171096391</v>
      </c>
      <c r="DS61" s="14"/>
      <c r="DU61" s="16"/>
    </row>
    <row r="62" spans="1:125" x14ac:dyDescent="0.35">
      <c r="A62" s="2" t="s">
        <v>180</v>
      </c>
      <c r="B62" s="2" t="s">
        <v>181</v>
      </c>
      <c r="C62" s="2">
        <v>9263313</v>
      </c>
      <c r="D62" s="2" t="s">
        <v>182</v>
      </c>
      <c r="E62" s="18">
        <v>445</v>
      </c>
      <c r="G62" s="18">
        <v>1510330</v>
      </c>
      <c r="H62" s="18">
        <v>0</v>
      </c>
      <c r="I62" s="18">
        <v>0</v>
      </c>
      <c r="J62" s="18">
        <v>19200</v>
      </c>
      <c r="K62" s="18">
        <v>0</v>
      </c>
      <c r="L62" s="18">
        <v>28905.000000000011</v>
      </c>
      <c r="M62" s="18">
        <v>0</v>
      </c>
      <c r="N62" s="18">
        <v>35419.999999999993</v>
      </c>
      <c r="O62" s="18">
        <v>280.00000000000063</v>
      </c>
      <c r="P62" s="18">
        <v>0</v>
      </c>
      <c r="Q62" s="18">
        <v>2879.9999999999936</v>
      </c>
      <c r="R62" s="18">
        <v>1019.9999999999999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51082.291666666752</v>
      </c>
      <c r="AA62" s="18">
        <v>0</v>
      </c>
      <c r="AB62" s="18">
        <v>100955.61038761267</v>
      </c>
      <c r="AC62" s="18">
        <v>0</v>
      </c>
      <c r="AD62" s="18">
        <v>283.50000000000665</v>
      </c>
      <c r="AE62" s="18">
        <v>0</v>
      </c>
      <c r="AF62" s="18">
        <v>128000</v>
      </c>
      <c r="AG62" s="18">
        <v>0</v>
      </c>
      <c r="AH62" s="18">
        <v>0</v>
      </c>
      <c r="AI62" s="18">
        <v>0</v>
      </c>
      <c r="AJ62" s="18">
        <v>16408.32</v>
      </c>
      <c r="AK62" s="18">
        <v>0</v>
      </c>
      <c r="AL62" s="18">
        <v>0</v>
      </c>
      <c r="AM62" s="18">
        <v>0</v>
      </c>
      <c r="AN62" s="18">
        <v>0</v>
      </c>
      <c r="AO62" s="18">
        <v>81868.597945720656</v>
      </c>
      <c r="AP62" s="18">
        <v>0</v>
      </c>
      <c r="AQ62" s="11">
        <f t="shared" si="4"/>
        <v>1976633.32</v>
      </c>
      <c r="AR62" s="18"/>
      <c r="AS62" s="10">
        <f>VLOOKUP($C62,'[1]New ISB'!$C$6:$BO$405,6,FALSE)</f>
        <v>1604209.5362422455</v>
      </c>
      <c r="AT62" s="10">
        <f>VLOOKUP($C62,'[1]New ISB'!$C$6:$BO$405,7,FALSE)</f>
        <v>0</v>
      </c>
      <c r="AU62" s="10">
        <f>VLOOKUP($C62,'[1]New ISB'!$C$6:$BO$405,8,FALSE)</f>
        <v>0</v>
      </c>
      <c r="AV62" s="10">
        <f>VLOOKUP($C62,'[1]New ISB'!$C$6:$BO$405,9,FALSE)</f>
        <v>19600</v>
      </c>
      <c r="AW62" s="10">
        <f>VLOOKUP($C62,'[1]New ISB'!$C$6:$BO$405,10,FALSE)</f>
        <v>0</v>
      </c>
      <c r="AX62" s="10">
        <f>VLOOKUP($C62,'[1]New ISB'!$C$6:$BO$405,11,FALSE)</f>
        <v>33620.000000000015</v>
      </c>
      <c r="AY62" s="10">
        <f>VLOOKUP($C62,'[1]New ISB'!$C$6:$BO$405,12,FALSE)</f>
        <v>0</v>
      </c>
      <c r="AZ62" s="10">
        <f>VLOOKUP($C62,'[1]New ISB'!$C$6:$BO$405,13,FALSE)</f>
        <v>36189.999999999993</v>
      </c>
      <c r="BA62" s="10">
        <f>VLOOKUP($C62,'[1]New ISB'!$C$6:$BO$405,14,FALSE)</f>
        <v>285.00000000000063</v>
      </c>
      <c r="BB62" s="10">
        <f>VLOOKUP($C62,'[1]New ISB'!$C$6:$BO$405,15,FALSE)</f>
        <v>0</v>
      </c>
      <c r="BC62" s="10">
        <f>VLOOKUP($C62,'[1]New ISB'!$C$6:$BO$405,16,FALSE)</f>
        <v>2909.9999999999936</v>
      </c>
      <c r="BD62" s="10">
        <f>VLOOKUP($C62,'[1]New ISB'!$C$6:$BO$405,17,FALSE)</f>
        <v>1029.9999999999998</v>
      </c>
      <c r="BE62" s="10">
        <f>VLOOKUP($C62,'[1]New ISB'!$C$6:$BO$405,18,FALSE)</f>
        <v>0</v>
      </c>
      <c r="BF62" s="10">
        <f>VLOOKUP($C62,'[1]New ISB'!$C$6:$BO$405,19,FALSE)</f>
        <v>0</v>
      </c>
      <c r="BG62" s="10">
        <f>VLOOKUP($C62,'[1]New ISB'!$C$6:$BO$405,20,FALSE)</f>
        <v>0</v>
      </c>
      <c r="BH62" s="10">
        <f>VLOOKUP($C62,'[1]New ISB'!$C$6:$BO$405,21,FALSE)</f>
        <v>0</v>
      </c>
      <c r="BI62" s="10">
        <f>VLOOKUP($C62,'[1]New ISB'!$C$6:$BO$405,22,FALSE)</f>
        <v>0</v>
      </c>
      <c r="BJ62" s="10">
        <f>VLOOKUP($C62,'[1]New ISB'!$C$6:$BO$405,23,FALSE)</f>
        <v>0</v>
      </c>
      <c r="BK62" s="10">
        <f>VLOOKUP($C62,'[1]New ISB'!$C$6:$BO$405,24,FALSE)</f>
        <v>0</v>
      </c>
      <c r="BL62" s="10">
        <f>VLOOKUP($C62,'[1]New ISB'!$C$6:$BO$405,25,FALSE)</f>
        <v>51963.020833333423</v>
      </c>
      <c r="BM62" s="10">
        <f>VLOOKUP($C62,'[1]New ISB'!$C$6:$BO$405,26,FALSE)</f>
        <v>0</v>
      </c>
      <c r="BN62" s="10">
        <f>VLOOKUP($C62,'[1]New ISB'!$C$6:$BO$405,27,FALSE)</f>
        <v>102266.72221082842</v>
      </c>
      <c r="BO62" s="10">
        <f>VLOOKUP($C62,'[1]New ISB'!$C$6:$BO$405,28,FALSE)</f>
        <v>0</v>
      </c>
      <c r="BP62" s="10">
        <f>VLOOKUP($C62,'[1]New ISB'!$C$6:$BO$405,29,FALSE)</f>
        <v>288.00000000000676</v>
      </c>
      <c r="BQ62" s="10">
        <f>VLOOKUP($C62,'[1]New ISB'!$C$6:$BO$405,30,FALSE)</f>
        <v>0</v>
      </c>
      <c r="BR62" s="10">
        <f>VLOOKUP($C62,'[1]New ISB'!$C$6:$BO$405,31,FALSE)</f>
        <v>134400</v>
      </c>
      <c r="BS62" s="10">
        <f>VLOOKUP($C62,'[1]New ISB'!$C$6:$BO$405,32,FALSE)</f>
        <v>0</v>
      </c>
      <c r="BT62" s="10">
        <f>VLOOKUP($C62,'[1]New ISB'!$C$6:$BO$405,33,FALSE)</f>
        <v>0</v>
      </c>
      <c r="BU62" s="10">
        <f>VLOOKUP($C62,'[1]New ISB'!$C$6:$BO$405,34,FALSE)</f>
        <v>0</v>
      </c>
      <c r="BV62" s="10">
        <f>VLOOKUP($C62,'[1]New ISB'!$C$6:$BO$405,35,FALSE)</f>
        <v>16408.32</v>
      </c>
      <c r="BW62" s="10">
        <f>VLOOKUP($C62,'[1]New ISB'!$C$6:$BO$405,36,FALSE)</f>
        <v>0</v>
      </c>
      <c r="BX62" s="10">
        <f>VLOOKUP($C62,'[1]New ISB'!$C$6:$BO$405,39,FALSE)+VLOOKUP($C62,'[1]New ISB'!$C$6:$BO$405,40,FALSE)</f>
        <v>0</v>
      </c>
      <c r="BY62" s="10">
        <f>VLOOKUP($C62,'[1]New ISB'!$C$6:$BO$405,37,FALSE)+VLOOKUP($C62,'[1]New ISB'!$C$6:$BO$405,41,FALSE)</f>
        <v>0</v>
      </c>
      <c r="BZ62" s="10">
        <f>VLOOKUP($C62,'[1]New ISB'!$C$6:$BO$405,38,FALSE)</f>
        <v>0</v>
      </c>
      <c r="CA62" s="10">
        <f t="shared" si="0"/>
        <v>2003170.5992864075</v>
      </c>
      <c r="CB62" s="10">
        <f>VLOOKUP($C62,'[1]New ISB'!$C$6:$BO$405,52,FALSE)+VLOOKUP($C62,'[1]New ISB'!$C$6:$BO$405,53,FALSE)</f>
        <v>64687.7207135926</v>
      </c>
      <c r="CC62" s="10">
        <f>VLOOKUP($C62,'[1]New ISB'!$C$6:$BO$405,64,FALSE)</f>
        <v>0</v>
      </c>
      <c r="CD62" s="11">
        <f t="shared" si="1"/>
        <v>2067858.32</v>
      </c>
      <c r="CE62" s="10"/>
      <c r="CF62" s="10">
        <f t="shared" si="5"/>
        <v>93879.536242245464</v>
      </c>
      <c r="CG62" s="10">
        <f t="shared" si="6"/>
        <v>0</v>
      </c>
      <c r="CH62" s="10">
        <f t="shared" si="7"/>
        <v>0</v>
      </c>
      <c r="CI62" s="10">
        <f t="shared" si="8"/>
        <v>400</v>
      </c>
      <c r="CJ62" s="10">
        <f t="shared" si="9"/>
        <v>0</v>
      </c>
      <c r="CK62" s="10">
        <f t="shared" si="10"/>
        <v>4715.0000000000036</v>
      </c>
      <c r="CL62" s="10">
        <f t="shared" si="11"/>
        <v>0</v>
      </c>
      <c r="CM62" s="10">
        <f t="shared" si="12"/>
        <v>770</v>
      </c>
      <c r="CN62" s="10">
        <f t="shared" si="13"/>
        <v>5</v>
      </c>
      <c r="CO62" s="10">
        <f t="shared" si="14"/>
        <v>0</v>
      </c>
      <c r="CP62" s="10">
        <f t="shared" si="15"/>
        <v>30</v>
      </c>
      <c r="CQ62" s="10">
        <f t="shared" si="16"/>
        <v>9.9999999999998863</v>
      </c>
      <c r="CR62" s="10">
        <f t="shared" si="17"/>
        <v>0</v>
      </c>
      <c r="CS62" s="10">
        <f t="shared" si="18"/>
        <v>0</v>
      </c>
      <c r="CT62" s="10">
        <f t="shared" si="19"/>
        <v>0</v>
      </c>
      <c r="CU62" s="10">
        <f t="shared" si="20"/>
        <v>0</v>
      </c>
      <c r="CV62" s="10">
        <f t="shared" si="21"/>
        <v>0</v>
      </c>
      <c r="CW62" s="10">
        <f t="shared" si="22"/>
        <v>0</v>
      </c>
      <c r="CX62" s="10">
        <f t="shared" si="23"/>
        <v>0</v>
      </c>
      <c r="CY62" s="10">
        <f t="shared" si="24"/>
        <v>880.72916666667152</v>
      </c>
      <c r="CZ62" s="10">
        <f t="shared" si="25"/>
        <v>0</v>
      </c>
      <c r="DA62" s="10">
        <f t="shared" si="26"/>
        <v>1311.111823215746</v>
      </c>
      <c r="DB62" s="10">
        <f t="shared" si="27"/>
        <v>0</v>
      </c>
      <c r="DC62" s="10">
        <f t="shared" si="28"/>
        <v>4.5000000000001137</v>
      </c>
      <c r="DD62" s="10">
        <f t="shared" si="29"/>
        <v>0</v>
      </c>
      <c r="DE62" s="10">
        <f t="shared" si="30"/>
        <v>6400</v>
      </c>
      <c r="DF62" s="10">
        <f t="shared" si="31"/>
        <v>0</v>
      </c>
      <c r="DG62" s="10">
        <f t="shared" si="32"/>
        <v>0</v>
      </c>
      <c r="DH62" s="10">
        <f t="shared" si="33"/>
        <v>0</v>
      </c>
      <c r="DI62" s="10">
        <f t="shared" si="34"/>
        <v>0</v>
      </c>
      <c r="DJ62" s="10">
        <f t="shared" si="35"/>
        <v>0</v>
      </c>
      <c r="DK62" s="10">
        <f t="shared" si="36"/>
        <v>0</v>
      </c>
      <c r="DL62" s="10">
        <f t="shared" si="37"/>
        <v>0</v>
      </c>
      <c r="DM62" s="10">
        <f t="shared" si="38"/>
        <v>0</v>
      </c>
      <c r="DN62" s="10">
        <f t="shared" si="39"/>
        <v>-17180.877232128056</v>
      </c>
      <c r="DO62" s="10">
        <f t="shared" si="40"/>
        <v>0</v>
      </c>
      <c r="DP62" s="11">
        <f t="shared" si="3"/>
        <v>91224.999999999825</v>
      </c>
      <c r="DS62" s="14"/>
      <c r="DU62" s="16"/>
    </row>
    <row r="63" spans="1:125" x14ac:dyDescent="0.35">
      <c r="A63" s="2" t="s">
        <v>183</v>
      </c>
      <c r="B63" s="2" t="s">
        <v>184</v>
      </c>
      <c r="C63" s="2">
        <v>9262259</v>
      </c>
      <c r="D63" s="2" t="s">
        <v>1267</v>
      </c>
      <c r="E63" s="18">
        <v>168</v>
      </c>
      <c r="G63" s="18">
        <v>570192</v>
      </c>
      <c r="H63" s="18">
        <v>0</v>
      </c>
      <c r="I63" s="18">
        <v>0</v>
      </c>
      <c r="J63" s="18">
        <v>13440.000000000025</v>
      </c>
      <c r="K63" s="18">
        <v>0</v>
      </c>
      <c r="L63" s="18">
        <v>19740.000000000036</v>
      </c>
      <c r="M63" s="18">
        <v>0</v>
      </c>
      <c r="N63" s="18">
        <v>22346.024096385532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8052.8925619834754</v>
      </c>
      <c r="AA63" s="18">
        <v>0</v>
      </c>
      <c r="AB63" s="18">
        <v>75024.536958368699</v>
      </c>
      <c r="AC63" s="18">
        <v>0</v>
      </c>
      <c r="AD63" s="18">
        <v>0</v>
      </c>
      <c r="AE63" s="18">
        <v>0</v>
      </c>
      <c r="AF63" s="18">
        <v>128000</v>
      </c>
      <c r="AG63" s="18">
        <v>0</v>
      </c>
      <c r="AH63" s="18">
        <v>0</v>
      </c>
      <c r="AI63" s="18">
        <v>0</v>
      </c>
      <c r="AJ63" s="18">
        <v>48348.5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-25757.509190418121</v>
      </c>
      <c r="AQ63" s="11">
        <f t="shared" si="4"/>
        <v>859386.44442631956</v>
      </c>
      <c r="AR63" s="18"/>
      <c r="AS63" s="10">
        <f>VLOOKUP($C63,'[1]New ISB'!$C$6:$BO$405,6,FALSE)</f>
        <v>605634.16199707252</v>
      </c>
      <c r="AT63" s="10">
        <f>VLOOKUP($C63,'[1]New ISB'!$C$6:$BO$405,7,FALSE)</f>
        <v>0</v>
      </c>
      <c r="AU63" s="10">
        <f>VLOOKUP($C63,'[1]New ISB'!$C$6:$BO$405,8,FALSE)</f>
        <v>0</v>
      </c>
      <c r="AV63" s="10">
        <f>VLOOKUP($C63,'[1]New ISB'!$C$6:$BO$405,9,FALSE)</f>
        <v>13720.000000000025</v>
      </c>
      <c r="AW63" s="10">
        <f>VLOOKUP($C63,'[1]New ISB'!$C$6:$BO$405,10,FALSE)</f>
        <v>0</v>
      </c>
      <c r="AX63" s="10">
        <f>VLOOKUP($C63,'[1]New ISB'!$C$6:$BO$405,11,FALSE)</f>
        <v>22960.000000000044</v>
      </c>
      <c r="AY63" s="10">
        <f>VLOOKUP($C63,'[1]New ISB'!$C$6:$BO$405,12,FALSE)</f>
        <v>0</v>
      </c>
      <c r="AZ63" s="10">
        <f>VLOOKUP($C63,'[1]New ISB'!$C$6:$BO$405,13,FALSE)</f>
        <v>22831.807228915652</v>
      </c>
      <c r="BA63" s="10">
        <f>VLOOKUP($C63,'[1]New ISB'!$C$6:$BO$405,14,FALSE)</f>
        <v>0</v>
      </c>
      <c r="BB63" s="10">
        <f>VLOOKUP($C63,'[1]New ISB'!$C$6:$BO$405,15,FALSE)</f>
        <v>0</v>
      </c>
      <c r="BC63" s="10">
        <f>VLOOKUP($C63,'[1]New ISB'!$C$6:$BO$405,16,FALSE)</f>
        <v>0</v>
      </c>
      <c r="BD63" s="10">
        <f>VLOOKUP($C63,'[1]New ISB'!$C$6:$BO$405,17,FALSE)</f>
        <v>0</v>
      </c>
      <c r="BE63" s="10">
        <f>VLOOKUP($C63,'[1]New ISB'!$C$6:$BO$405,18,FALSE)</f>
        <v>0</v>
      </c>
      <c r="BF63" s="10">
        <f>VLOOKUP($C63,'[1]New ISB'!$C$6:$BO$405,19,FALSE)</f>
        <v>0</v>
      </c>
      <c r="BG63" s="10">
        <f>VLOOKUP($C63,'[1]New ISB'!$C$6:$BO$405,20,FALSE)</f>
        <v>0</v>
      </c>
      <c r="BH63" s="10">
        <f>VLOOKUP($C63,'[1]New ISB'!$C$6:$BO$405,21,FALSE)</f>
        <v>0</v>
      </c>
      <c r="BI63" s="10">
        <f>VLOOKUP($C63,'[1]New ISB'!$C$6:$BO$405,22,FALSE)</f>
        <v>0</v>
      </c>
      <c r="BJ63" s="10">
        <f>VLOOKUP($C63,'[1]New ISB'!$C$6:$BO$405,23,FALSE)</f>
        <v>0</v>
      </c>
      <c r="BK63" s="10">
        <f>VLOOKUP($C63,'[1]New ISB'!$C$6:$BO$405,24,FALSE)</f>
        <v>0</v>
      </c>
      <c r="BL63" s="10">
        <f>VLOOKUP($C63,'[1]New ISB'!$C$6:$BO$405,25,FALSE)</f>
        <v>8191.7355371900867</v>
      </c>
      <c r="BM63" s="10">
        <f>VLOOKUP($C63,'[1]New ISB'!$C$6:$BO$405,26,FALSE)</f>
        <v>0</v>
      </c>
      <c r="BN63" s="10">
        <f>VLOOKUP($C63,'[1]New ISB'!$C$6:$BO$405,27,FALSE)</f>
        <v>75998.881594191669</v>
      </c>
      <c r="BO63" s="10">
        <f>VLOOKUP($C63,'[1]New ISB'!$C$6:$BO$405,28,FALSE)</f>
        <v>0</v>
      </c>
      <c r="BP63" s="10">
        <f>VLOOKUP($C63,'[1]New ISB'!$C$6:$BO$405,29,FALSE)</f>
        <v>0</v>
      </c>
      <c r="BQ63" s="10">
        <f>VLOOKUP($C63,'[1]New ISB'!$C$6:$BO$405,30,FALSE)</f>
        <v>0</v>
      </c>
      <c r="BR63" s="10">
        <f>VLOOKUP($C63,'[1]New ISB'!$C$6:$BO$405,31,FALSE)</f>
        <v>134400</v>
      </c>
      <c r="BS63" s="10">
        <f>VLOOKUP($C63,'[1]New ISB'!$C$6:$BO$405,32,FALSE)</f>
        <v>0</v>
      </c>
      <c r="BT63" s="10">
        <f>VLOOKUP($C63,'[1]New ISB'!$C$6:$BO$405,33,FALSE)</f>
        <v>0</v>
      </c>
      <c r="BU63" s="10">
        <f>VLOOKUP($C63,'[1]New ISB'!$C$6:$BO$405,34,FALSE)</f>
        <v>0</v>
      </c>
      <c r="BV63" s="10">
        <f>VLOOKUP($C63,'[1]New ISB'!$C$6:$BO$405,35,FALSE)</f>
        <v>48348.5</v>
      </c>
      <c r="BW63" s="10">
        <f>VLOOKUP($C63,'[1]New ISB'!$C$6:$BO$405,36,FALSE)</f>
        <v>0</v>
      </c>
      <c r="BX63" s="10">
        <f>VLOOKUP($C63,'[1]New ISB'!$C$6:$BO$405,39,FALSE)+VLOOKUP($C63,'[1]New ISB'!$C$6:$BO$405,40,FALSE)</f>
        <v>0</v>
      </c>
      <c r="BY63" s="10">
        <f>VLOOKUP($C63,'[1]New ISB'!$C$6:$BO$405,37,FALSE)+VLOOKUP($C63,'[1]New ISB'!$C$6:$BO$405,41,FALSE)</f>
        <v>0</v>
      </c>
      <c r="BZ63" s="10">
        <f>VLOOKUP($C63,'[1]New ISB'!$C$6:$BO$405,38,FALSE)</f>
        <v>0</v>
      </c>
      <c r="CA63" s="10">
        <f t="shared" si="0"/>
        <v>932085.0863573699</v>
      </c>
      <c r="CB63" s="10">
        <f>VLOOKUP($C63,'[1]New ISB'!$C$6:$BO$405,52,FALSE)+VLOOKUP($C63,'[1]New ISB'!$C$6:$BO$405,53,FALSE)</f>
        <v>0</v>
      </c>
      <c r="CC63" s="10">
        <f>VLOOKUP($C63,'[1]New ISB'!$C$6:$BO$405,64,FALSE)</f>
        <v>0</v>
      </c>
      <c r="CD63" s="11">
        <f t="shared" si="1"/>
        <v>932085.0863573699</v>
      </c>
      <c r="CE63" s="10"/>
      <c r="CF63" s="10">
        <f t="shared" si="5"/>
        <v>35442.161997072515</v>
      </c>
      <c r="CG63" s="10">
        <f t="shared" si="6"/>
        <v>0</v>
      </c>
      <c r="CH63" s="10">
        <f t="shared" si="7"/>
        <v>0</v>
      </c>
      <c r="CI63" s="10">
        <f t="shared" si="8"/>
        <v>280</v>
      </c>
      <c r="CJ63" s="10">
        <f t="shared" si="9"/>
        <v>0</v>
      </c>
      <c r="CK63" s="10">
        <f t="shared" si="10"/>
        <v>3220.0000000000073</v>
      </c>
      <c r="CL63" s="10">
        <f t="shared" si="11"/>
        <v>0</v>
      </c>
      <c r="CM63" s="10">
        <f t="shared" si="12"/>
        <v>485.78313253011947</v>
      </c>
      <c r="CN63" s="10">
        <f t="shared" si="13"/>
        <v>0</v>
      </c>
      <c r="CO63" s="10">
        <f t="shared" si="14"/>
        <v>0</v>
      </c>
      <c r="CP63" s="10">
        <f t="shared" si="15"/>
        <v>0</v>
      </c>
      <c r="CQ63" s="10">
        <f t="shared" si="16"/>
        <v>0</v>
      </c>
      <c r="CR63" s="10">
        <f t="shared" si="17"/>
        <v>0</v>
      </c>
      <c r="CS63" s="10">
        <f t="shared" si="18"/>
        <v>0</v>
      </c>
      <c r="CT63" s="10">
        <f t="shared" si="19"/>
        <v>0</v>
      </c>
      <c r="CU63" s="10">
        <f t="shared" si="20"/>
        <v>0</v>
      </c>
      <c r="CV63" s="10">
        <f t="shared" si="21"/>
        <v>0</v>
      </c>
      <c r="CW63" s="10">
        <f t="shared" si="22"/>
        <v>0</v>
      </c>
      <c r="CX63" s="10">
        <f t="shared" si="23"/>
        <v>0</v>
      </c>
      <c r="CY63" s="10">
        <f t="shared" si="24"/>
        <v>138.8429752066113</v>
      </c>
      <c r="CZ63" s="10">
        <f t="shared" si="25"/>
        <v>0</v>
      </c>
      <c r="DA63" s="10">
        <f t="shared" si="26"/>
        <v>974.3446358229703</v>
      </c>
      <c r="DB63" s="10">
        <f t="shared" si="27"/>
        <v>0</v>
      </c>
      <c r="DC63" s="10">
        <f t="shared" si="28"/>
        <v>0</v>
      </c>
      <c r="DD63" s="10">
        <f t="shared" si="29"/>
        <v>0</v>
      </c>
      <c r="DE63" s="10">
        <f t="shared" si="30"/>
        <v>6400</v>
      </c>
      <c r="DF63" s="10">
        <f t="shared" si="31"/>
        <v>0</v>
      </c>
      <c r="DG63" s="10">
        <f t="shared" si="32"/>
        <v>0</v>
      </c>
      <c r="DH63" s="10">
        <f t="shared" si="33"/>
        <v>0</v>
      </c>
      <c r="DI63" s="10">
        <f t="shared" si="34"/>
        <v>0</v>
      </c>
      <c r="DJ63" s="10">
        <f t="shared" si="35"/>
        <v>0</v>
      </c>
      <c r="DK63" s="10">
        <f t="shared" si="36"/>
        <v>0</v>
      </c>
      <c r="DL63" s="10">
        <f t="shared" si="37"/>
        <v>0</v>
      </c>
      <c r="DM63" s="10">
        <f t="shared" si="38"/>
        <v>0</v>
      </c>
      <c r="DN63" s="10">
        <f t="shared" si="39"/>
        <v>0</v>
      </c>
      <c r="DO63" s="10">
        <f t="shared" si="40"/>
        <v>25757.509190418121</v>
      </c>
      <c r="DP63" s="11">
        <f t="shared" si="3"/>
        <v>72698.641931050341</v>
      </c>
      <c r="DS63" s="14"/>
      <c r="DU63" s="16"/>
    </row>
    <row r="64" spans="1:125" x14ac:dyDescent="0.35">
      <c r="A64" s="2" t="s">
        <v>186</v>
      </c>
      <c r="B64" s="2" t="s">
        <v>187</v>
      </c>
      <c r="C64" s="2">
        <v>9262045</v>
      </c>
      <c r="D64" s="2" t="s">
        <v>188</v>
      </c>
      <c r="E64" s="18">
        <v>250</v>
      </c>
      <c r="G64" s="18">
        <v>848500</v>
      </c>
      <c r="H64" s="18">
        <v>0</v>
      </c>
      <c r="I64" s="18">
        <v>0</v>
      </c>
      <c r="J64" s="18">
        <v>38880</v>
      </c>
      <c r="K64" s="18">
        <v>0</v>
      </c>
      <c r="L64" s="18">
        <v>57105</v>
      </c>
      <c r="M64" s="18">
        <v>0</v>
      </c>
      <c r="N64" s="18">
        <v>29677.419354838734</v>
      </c>
      <c r="O64" s="18">
        <v>1411.2903225806419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2959.1836734693848</v>
      </c>
      <c r="AA64" s="18">
        <v>0</v>
      </c>
      <c r="AB64" s="18">
        <v>83058.94308943089</v>
      </c>
      <c r="AC64" s="18">
        <v>0</v>
      </c>
      <c r="AD64" s="18">
        <v>0</v>
      </c>
      <c r="AE64" s="18">
        <v>0</v>
      </c>
      <c r="AF64" s="18">
        <v>128000</v>
      </c>
      <c r="AG64" s="18">
        <v>0</v>
      </c>
      <c r="AH64" s="18">
        <v>0</v>
      </c>
      <c r="AI64" s="18">
        <v>0</v>
      </c>
      <c r="AJ64" s="18">
        <v>5533.1840000000002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-9276.2153792462614</v>
      </c>
      <c r="AQ64" s="11">
        <f t="shared" si="4"/>
        <v>1185848.8050610733</v>
      </c>
      <c r="AR64" s="18"/>
      <c r="AS64" s="10">
        <f>VLOOKUP($C64,'[1]New ISB'!$C$6:$BO$405,6,FALSE)</f>
        <v>901241.31249564362</v>
      </c>
      <c r="AT64" s="10">
        <f>VLOOKUP($C64,'[1]New ISB'!$C$6:$BO$405,7,FALSE)</f>
        <v>0</v>
      </c>
      <c r="AU64" s="10">
        <f>VLOOKUP($C64,'[1]New ISB'!$C$6:$BO$405,8,FALSE)</f>
        <v>0</v>
      </c>
      <c r="AV64" s="10">
        <f>VLOOKUP($C64,'[1]New ISB'!$C$6:$BO$405,9,FALSE)</f>
        <v>39690</v>
      </c>
      <c r="AW64" s="10">
        <f>VLOOKUP($C64,'[1]New ISB'!$C$6:$BO$405,10,FALSE)</f>
        <v>0</v>
      </c>
      <c r="AX64" s="10">
        <f>VLOOKUP($C64,'[1]New ISB'!$C$6:$BO$405,11,FALSE)</f>
        <v>66420</v>
      </c>
      <c r="AY64" s="10">
        <f>VLOOKUP($C64,'[1]New ISB'!$C$6:$BO$405,12,FALSE)</f>
        <v>0</v>
      </c>
      <c r="AZ64" s="10">
        <f>VLOOKUP($C64,'[1]New ISB'!$C$6:$BO$405,13,FALSE)</f>
        <v>30322.580645161317</v>
      </c>
      <c r="BA64" s="10">
        <f>VLOOKUP($C64,'[1]New ISB'!$C$6:$BO$405,14,FALSE)</f>
        <v>1436.4919354838676</v>
      </c>
      <c r="BB64" s="10">
        <f>VLOOKUP($C64,'[1]New ISB'!$C$6:$BO$405,15,FALSE)</f>
        <v>0</v>
      </c>
      <c r="BC64" s="10">
        <f>VLOOKUP($C64,'[1]New ISB'!$C$6:$BO$405,16,FALSE)</f>
        <v>0</v>
      </c>
      <c r="BD64" s="10">
        <f>VLOOKUP($C64,'[1]New ISB'!$C$6:$BO$405,17,FALSE)</f>
        <v>0</v>
      </c>
      <c r="BE64" s="10">
        <f>VLOOKUP($C64,'[1]New ISB'!$C$6:$BO$405,18,FALSE)</f>
        <v>0</v>
      </c>
      <c r="BF64" s="10">
        <f>VLOOKUP($C64,'[1]New ISB'!$C$6:$BO$405,19,FALSE)</f>
        <v>0</v>
      </c>
      <c r="BG64" s="10">
        <f>VLOOKUP($C64,'[1]New ISB'!$C$6:$BO$405,20,FALSE)</f>
        <v>0</v>
      </c>
      <c r="BH64" s="10">
        <f>VLOOKUP($C64,'[1]New ISB'!$C$6:$BO$405,21,FALSE)</f>
        <v>0</v>
      </c>
      <c r="BI64" s="10">
        <f>VLOOKUP($C64,'[1]New ISB'!$C$6:$BO$405,22,FALSE)</f>
        <v>0</v>
      </c>
      <c r="BJ64" s="10">
        <f>VLOOKUP($C64,'[1]New ISB'!$C$6:$BO$405,23,FALSE)</f>
        <v>0</v>
      </c>
      <c r="BK64" s="10">
        <f>VLOOKUP($C64,'[1]New ISB'!$C$6:$BO$405,24,FALSE)</f>
        <v>0</v>
      </c>
      <c r="BL64" s="10">
        <f>VLOOKUP($C64,'[1]New ISB'!$C$6:$BO$405,25,FALSE)</f>
        <v>3010.2040816326498</v>
      </c>
      <c r="BM64" s="10">
        <f>VLOOKUP($C64,'[1]New ISB'!$C$6:$BO$405,26,FALSE)</f>
        <v>0</v>
      </c>
      <c r="BN64" s="10">
        <f>VLOOKUP($C64,'[1]New ISB'!$C$6:$BO$405,27,FALSE)</f>
        <v>84137.630662020907</v>
      </c>
      <c r="BO64" s="10">
        <f>VLOOKUP($C64,'[1]New ISB'!$C$6:$BO$405,28,FALSE)</f>
        <v>0</v>
      </c>
      <c r="BP64" s="10">
        <f>VLOOKUP($C64,'[1]New ISB'!$C$6:$BO$405,29,FALSE)</f>
        <v>0</v>
      </c>
      <c r="BQ64" s="10">
        <f>VLOOKUP($C64,'[1]New ISB'!$C$6:$BO$405,30,FALSE)</f>
        <v>0</v>
      </c>
      <c r="BR64" s="10">
        <f>VLOOKUP($C64,'[1]New ISB'!$C$6:$BO$405,31,FALSE)</f>
        <v>134400</v>
      </c>
      <c r="BS64" s="10">
        <f>VLOOKUP($C64,'[1]New ISB'!$C$6:$BO$405,32,FALSE)</f>
        <v>0</v>
      </c>
      <c r="BT64" s="10">
        <f>VLOOKUP($C64,'[1]New ISB'!$C$6:$BO$405,33,FALSE)</f>
        <v>0</v>
      </c>
      <c r="BU64" s="10">
        <f>VLOOKUP($C64,'[1]New ISB'!$C$6:$BO$405,34,FALSE)</f>
        <v>0</v>
      </c>
      <c r="BV64" s="10">
        <f>VLOOKUP($C64,'[1]New ISB'!$C$6:$BO$405,35,FALSE)</f>
        <v>5533.1840000000002</v>
      </c>
      <c r="BW64" s="10">
        <f>VLOOKUP($C64,'[1]New ISB'!$C$6:$BO$405,36,FALSE)</f>
        <v>0</v>
      </c>
      <c r="BX64" s="10">
        <f>VLOOKUP($C64,'[1]New ISB'!$C$6:$BO$405,39,FALSE)+VLOOKUP($C64,'[1]New ISB'!$C$6:$BO$405,40,FALSE)</f>
        <v>0</v>
      </c>
      <c r="BY64" s="10">
        <f>VLOOKUP($C64,'[1]New ISB'!$C$6:$BO$405,37,FALSE)+VLOOKUP($C64,'[1]New ISB'!$C$6:$BO$405,41,FALSE)</f>
        <v>0</v>
      </c>
      <c r="BZ64" s="10">
        <f>VLOOKUP($C64,'[1]New ISB'!$C$6:$BO$405,38,FALSE)</f>
        <v>0</v>
      </c>
      <c r="CA64" s="10">
        <f t="shared" si="0"/>
        <v>1266191.4038199424</v>
      </c>
      <c r="CB64" s="10">
        <f>VLOOKUP($C64,'[1]New ISB'!$C$6:$BO$405,52,FALSE)+VLOOKUP($C64,'[1]New ISB'!$C$6:$BO$405,53,FALSE)</f>
        <v>0</v>
      </c>
      <c r="CC64" s="10">
        <f>VLOOKUP($C64,'[1]New ISB'!$C$6:$BO$405,64,FALSE)</f>
        <v>0</v>
      </c>
      <c r="CD64" s="11">
        <f t="shared" si="1"/>
        <v>1266191.4038199424</v>
      </c>
      <c r="CE64" s="10"/>
      <c r="CF64" s="10">
        <f t="shared" si="5"/>
        <v>52741.312495643622</v>
      </c>
      <c r="CG64" s="10">
        <f t="shared" si="6"/>
        <v>0</v>
      </c>
      <c r="CH64" s="10">
        <f t="shared" si="7"/>
        <v>0</v>
      </c>
      <c r="CI64" s="10">
        <f t="shared" si="8"/>
        <v>810</v>
      </c>
      <c r="CJ64" s="10">
        <f t="shared" si="9"/>
        <v>0</v>
      </c>
      <c r="CK64" s="10">
        <f t="shared" si="10"/>
        <v>9315</v>
      </c>
      <c r="CL64" s="10">
        <f t="shared" si="11"/>
        <v>0</v>
      </c>
      <c r="CM64" s="10">
        <f t="shared" si="12"/>
        <v>645.16129032258323</v>
      </c>
      <c r="CN64" s="10">
        <f t="shared" si="13"/>
        <v>25.201612903225623</v>
      </c>
      <c r="CO64" s="10">
        <f t="shared" si="14"/>
        <v>0</v>
      </c>
      <c r="CP64" s="10">
        <f t="shared" si="15"/>
        <v>0</v>
      </c>
      <c r="CQ64" s="10">
        <f t="shared" si="16"/>
        <v>0</v>
      </c>
      <c r="CR64" s="10">
        <f t="shared" si="17"/>
        <v>0</v>
      </c>
      <c r="CS64" s="10">
        <f t="shared" si="18"/>
        <v>0</v>
      </c>
      <c r="CT64" s="10">
        <f t="shared" si="19"/>
        <v>0</v>
      </c>
      <c r="CU64" s="10">
        <f t="shared" si="20"/>
        <v>0</v>
      </c>
      <c r="CV64" s="10">
        <f t="shared" si="21"/>
        <v>0</v>
      </c>
      <c r="CW64" s="10">
        <f t="shared" si="22"/>
        <v>0</v>
      </c>
      <c r="CX64" s="10">
        <f t="shared" si="23"/>
        <v>0</v>
      </c>
      <c r="CY64" s="10">
        <f t="shared" si="24"/>
        <v>51.020408163265074</v>
      </c>
      <c r="CZ64" s="10">
        <f t="shared" si="25"/>
        <v>0</v>
      </c>
      <c r="DA64" s="10">
        <f t="shared" si="26"/>
        <v>1078.6875725900172</v>
      </c>
      <c r="DB64" s="10">
        <f t="shared" si="27"/>
        <v>0</v>
      </c>
      <c r="DC64" s="10">
        <f t="shared" si="28"/>
        <v>0</v>
      </c>
      <c r="DD64" s="10">
        <f t="shared" si="29"/>
        <v>0</v>
      </c>
      <c r="DE64" s="10">
        <f t="shared" si="30"/>
        <v>6400</v>
      </c>
      <c r="DF64" s="10">
        <f t="shared" si="31"/>
        <v>0</v>
      </c>
      <c r="DG64" s="10">
        <f t="shared" si="32"/>
        <v>0</v>
      </c>
      <c r="DH64" s="10">
        <f t="shared" si="33"/>
        <v>0</v>
      </c>
      <c r="DI64" s="10">
        <f t="shared" si="34"/>
        <v>0</v>
      </c>
      <c r="DJ64" s="10">
        <f t="shared" si="35"/>
        <v>0</v>
      </c>
      <c r="DK64" s="10">
        <f t="shared" si="36"/>
        <v>0</v>
      </c>
      <c r="DL64" s="10">
        <f t="shared" si="37"/>
        <v>0</v>
      </c>
      <c r="DM64" s="10">
        <f t="shared" si="38"/>
        <v>0</v>
      </c>
      <c r="DN64" s="10">
        <f t="shared" si="39"/>
        <v>0</v>
      </c>
      <c r="DO64" s="10">
        <f t="shared" si="40"/>
        <v>9276.2153792462614</v>
      </c>
      <c r="DP64" s="11">
        <f t="shared" si="3"/>
        <v>80342.598758868975</v>
      </c>
      <c r="DS64" s="14"/>
      <c r="DU64" s="16"/>
    </row>
    <row r="65" spans="1:125" x14ac:dyDescent="0.35">
      <c r="A65" s="2" t="s">
        <v>189</v>
      </c>
      <c r="B65" s="2" t="s">
        <v>190</v>
      </c>
      <c r="C65" s="2">
        <v>9263100</v>
      </c>
      <c r="D65" s="2" t="s">
        <v>1268</v>
      </c>
      <c r="E65" s="18">
        <v>103</v>
      </c>
      <c r="G65" s="18">
        <v>349582</v>
      </c>
      <c r="H65" s="18">
        <v>0</v>
      </c>
      <c r="I65" s="18">
        <v>0</v>
      </c>
      <c r="J65" s="18">
        <v>7680.0000000000136</v>
      </c>
      <c r="K65" s="18">
        <v>0</v>
      </c>
      <c r="L65" s="18">
        <v>11280.00000000002</v>
      </c>
      <c r="M65" s="18">
        <v>0</v>
      </c>
      <c r="N65" s="18">
        <v>3219.9999999999914</v>
      </c>
      <c r="O65" s="18">
        <v>1960.0000000000002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678.86363636363853</v>
      </c>
      <c r="AA65" s="18">
        <v>0</v>
      </c>
      <c r="AB65" s="18">
        <v>30713.186274509833</v>
      </c>
      <c r="AC65" s="18">
        <v>0</v>
      </c>
      <c r="AD65" s="18">
        <v>774.90000000000134</v>
      </c>
      <c r="AE65" s="18">
        <v>0</v>
      </c>
      <c r="AF65" s="18">
        <v>128000</v>
      </c>
      <c r="AG65" s="18">
        <v>22338.096128170899</v>
      </c>
      <c r="AH65" s="18">
        <v>0</v>
      </c>
      <c r="AI65" s="18">
        <v>0</v>
      </c>
      <c r="AJ65" s="18">
        <v>16420.25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-38427.574822377617</v>
      </c>
      <c r="AQ65" s="11">
        <f t="shared" si="4"/>
        <v>534219.72121666675</v>
      </c>
      <c r="AR65" s="18"/>
      <c r="AS65" s="10">
        <f>VLOOKUP($C65,'[1]New ISB'!$C$6:$BO$405,6,FALSE)</f>
        <v>371311.42074820516</v>
      </c>
      <c r="AT65" s="10">
        <f>VLOOKUP($C65,'[1]New ISB'!$C$6:$BO$405,7,FALSE)</f>
        <v>0</v>
      </c>
      <c r="AU65" s="10">
        <f>VLOOKUP($C65,'[1]New ISB'!$C$6:$BO$405,8,FALSE)</f>
        <v>0</v>
      </c>
      <c r="AV65" s="10">
        <f>VLOOKUP($C65,'[1]New ISB'!$C$6:$BO$405,9,FALSE)</f>
        <v>7840.0000000000136</v>
      </c>
      <c r="AW65" s="10">
        <f>VLOOKUP($C65,'[1]New ISB'!$C$6:$BO$405,10,FALSE)</f>
        <v>0</v>
      </c>
      <c r="AX65" s="10">
        <f>VLOOKUP($C65,'[1]New ISB'!$C$6:$BO$405,11,FALSE)</f>
        <v>13120.000000000024</v>
      </c>
      <c r="AY65" s="10">
        <f>VLOOKUP($C65,'[1]New ISB'!$C$6:$BO$405,12,FALSE)</f>
        <v>0</v>
      </c>
      <c r="AZ65" s="10">
        <f>VLOOKUP($C65,'[1]New ISB'!$C$6:$BO$405,13,FALSE)</f>
        <v>3289.9999999999914</v>
      </c>
      <c r="BA65" s="10">
        <f>VLOOKUP($C65,'[1]New ISB'!$C$6:$BO$405,14,FALSE)</f>
        <v>1995.0000000000002</v>
      </c>
      <c r="BB65" s="10">
        <f>VLOOKUP($C65,'[1]New ISB'!$C$6:$BO$405,15,FALSE)</f>
        <v>0</v>
      </c>
      <c r="BC65" s="10">
        <f>VLOOKUP($C65,'[1]New ISB'!$C$6:$BO$405,16,FALSE)</f>
        <v>0</v>
      </c>
      <c r="BD65" s="10">
        <f>VLOOKUP($C65,'[1]New ISB'!$C$6:$BO$405,17,FALSE)</f>
        <v>0</v>
      </c>
      <c r="BE65" s="10">
        <f>VLOOKUP($C65,'[1]New ISB'!$C$6:$BO$405,18,FALSE)</f>
        <v>0</v>
      </c>
      <c r="BF65" s="10">
        <f>VLOOKUP($C65,'[1]New ISB'!$C$6:$BO$405,19,FALSE)</f>
        <v>0</v>
      </c>
      <c r="BG65" s="10">
        <f>VLOOKUP($C65,'[1]New ISB'!$C$6:$BO$405,20,FALSE)</f>
        <v>0</v>
      </c>
      <c r="BH65" s="10">
        <f>VLOOKUP($C65,'[1]New ISB'!$C$6:$BO$405,21,FALSE)</f>
        <v>0</v>
      </c>
      <c r="BI65" s="10">
        <f>VLOOKUP($C65,'[1]New ISB'!$C$6:$BO$405,22,FALSE)</f>
        <v>0</v>
      </c>
      <c r="BJ65" s="10">
        <f>VLOOKUP($C65,'[1]New ISB'!$C$6:$BO$405,23,FALSE)</f>
        <v>0</v>
      </c>
      <c r="BK65" s="10">
        <f>VLOOKUP($C65,'[1]New ISB'!$C$6:$BO$405,24,FALSE)</f>
        <v>0</v>
      </c>
      <c r="BL65" s="10">
        <f>VLOOKUP($C65,'[1]New ISB'!$C$6:$BO$405,25,FALSE)</f>
        <v>690.56818181818403</v>
      </c>
      <c r="BM65" s="10">
        <f>VLOOKUP($C65,'[1]New ISB'!$C$6:$BO$405,26,FALSE)</f>
        <v>0</v>
      </c>
      <c r="BN65" s="10">
        <f>VLOOKUP($C65,'[1]New ISB'!$C$6:$BO$405,27,FALSE)</f>
        <v>31112.058823529442</v>
      </c>
      <c r="BO65" s="10">
        <f>VLOOKUP($C65,'[1]New ISB'!$C$6:$BO$405,28,FALSE)</f>
        <v>0</v>
      </c>
      <c r="BP65" s="10">
        <f>VLOOKUP($C65,'[1]New ISB'!$C$6:$BO$405,29,FALSE)</f>
        <v>787.2000000000013</v>
      </c>
      <c r="BQ65" s="10">
        <f>VLOOKUP($C65,'[1]New ISB'!$C$6:$BO$405,30,FALSE)</f>
        <v>0</v>
      </c>
      <c r="BR65" s="10">
        <f>VLOOKUP($C65,'[1]New ISB'!$C$6:$BO$405,31,FALSE)</f>
        <v>134400</v>
      </c>
      <c r="BS65" s="10">
        <f>VLOOKUP($C65,'[1]New ISB'!$C$6:$BO$405,32,FALSE)</f>
        <v>22655.511348464624</v>
      </c>
      <c r="BT65" s="10">
        <f>VLOOKUP($C65,'[1]New ISB'!$C$6:$BO$405,33,FALSE)</f>
        <v>0</v>
      </c>
      <c r="BU65" s="10">
        <f>VLOOKUP($C65,'[1]New ISB'!$C$6:$BO$405,34,FALSE)</f>
        <v>0</v>
      </c>
      <c r="BV65" s="10">
        <f>VLOOKUP($C65,'[1]New ISB'!$C$6:$BO$405,35,FALSE)</f>
        <v>16420.25</v>
      </c>
      <c r="BW65" s="10">
        <f>VLOOKUP($C65,'[1]New ISB'!$C$6:$BO$405,36,FALSE)</f>
        <v>0</v>
      </c>
      <c r="BX65" s="10">
        <f>VLOOKUP($C65,'[1]New ISB'!$C$6:$BO$405,39,FALSE)+VLOOKUP($C65,'[1]New ISB'!$C$6:$BO$405,40,FALSE)</f>
        <v>0</v>
      </c>
      <c r="BY65" s="10">
        <f>VLOOKUP($C65,'[1]New ISB'!$C$6:$BO$405,37,FALSE)+VLOOKUP($C65,'[1]New ISB'!$C$6:$BO$405,41,FALSE)</f>
        <v>0</v>
      </c>
      <c r="BZ65" s="10">
        <f>VLOOKUP($C65,'[1]New ISB'!$C$6:$BO$405,38,FALSE)</f>
        <v>0</v>
      </c>
      <c r="CA65" s="10">
        <f t="shared" si="0"/>
        <v>603622.0091020175</v>
      </c>
      <c r="CB65" s="10">
        <f>VLOOKUP($C65,'[1]New ISB'!$C$6:$BO$405,52,FALSE)+VLOOKUP($C65,'[1]New ISB'!$C$6:$BO$405,53,FALSE)</f>
        <v>0</v>
      </c>
      <c r="CC65" s="10">
        <f>VLOOKUP($C65,'[1]New ISB'!$C$6:$BO$405,64,FALSE)</f>
        <v>0</v>
      </c>
      <c r="CD65" s="11">
        <f t="shared" si="1"/>
        <v>603622.0091020175</v>
      </c>
      <c r="CE65" s="10"/>
      <c r="CF65" s="10">
        <f t="shared" si="5"/>
        <v>21729.420748205157</v>
      </c>
      <c r="CG65" s="10">
        <f t="shared" si="6"/>
        <v>0</v>
      </c>
      <c r="CH65" s="10">
        <f t="shared" si="7"/>
        <v>0</v>
      </c>
      <c r="CI65" s="10">
        <f t="shared" si="8"/>
        <v>160</v>
      </c>
      <c r="CJ65" s="10">
        <f t="shared" si="9"/>
        <v>0</v>
      </c>
      <c r="CK65" s="10">
        <f t="shared" si="10"/>
        <v>1840.0000000000036</v>
      </c>
      <c r="CL65" s="10">
        <f t="shared" si="11"/>
        <v>0</v>
      </c>
      <c r="CM65" s="10">
        <f t="shared" si="12"/>
        <v>70</v>
      </c>
      <c r="CN65" s="10">
        <f t="shared" si="13"/>
        <v>35</v>
      </c>
      <c r="CO65" s="10">
        <f t="shared" si="14"/>
        <v>0</v>
      </c>
      <c r="CP65" s="10">
        <f t="shared" si="15"/>
        <v>0</v>
      </c>
      <c r="CQ65" s="10">
        <f t="shared" si="16"/>
        <v>0</v>
      </c>
      <c r="CR65" s="10">
        <f t="shared" si="17"/>
        <v>0</v>
      </c>
      <c r="CS65" s="10">
        <f t="shared" si="18"/>
        <v>0</v>
      </c>
      <c r="CT65" s="10">
        <f t="shared" si="19"/>
        <v>0</v>
      </c>
      <c r="CU65" s="10">
        <f t="shared" si="20"/>
        <v>0</v>
      </c>
      <c r="CV65" s="10">
        <f t="shared" si="21"/>
        <v>0</v>
      </c>
      <c r="CW65" s="10">
        <f t="shared" si="22"/>
        <v>0</v>
      </c>
      <c r="CX65" s="10">
        <f t="shared" si="23"/>
        <v>0</v>
      </c>
      <c r="CY65" s="10">
        <f t="shared" si="24"/>
        <v>11.704545454545496</v>
      </c>
      <c r="CZ65" s="10">
        <f t="shared" si="25"/>
        <v>0</v>
      </c>
      <c r="DA65" s="10">
        <f t="shared" si="26"/>
        <v>398.87254901960841</v>
      </c>
      <c r="DB65" s="10">
        <f t="shared" si="27"/>
        <v>0</v>
      </c>
      <c r="DC65" s="10">
        <f t="shared" si="28"/>
        <v>12.299999999999955</v>
      </c>
      <c r="DD65" s="10">
        <f t="shared" si="29"/>
        <v>0</v>
      </c>
      <c r="DE65" s="10">
        <f t="shared" si="30"/>
        <v>6400</v>
      </c>
      <c r="DF65" s="10">
        <f t="shared" si="31"/>
        <v>317.41522029372572</v>
      </c>
      <c r="DG65" s="10">
        <f t="shared" si="32"/>
        <v>0</v>
      </c>
      <c r="DH65" s="10">
        <f t="shared" si="33"/>
        <v>0</v>
      </c>
      <c r="DI65" s="10">
        <f t="shared" si="34"/>
        <v>0</v>
      </c>
      <c r="DJ65" s="10">
        <f t="shared" si="35"/>
        <v>0</v>
      </c>
      <c r="DK65" s="10">
        <f t="shared" si="36"/>
        <v>0</v>
      </c>
      <c r="DL65" s="10">
        <f t="shared" si="37"/>
        <v>0</v>
      </c>
      <c r="DM65" s="10">
        <f t="shared" si="38"/>
        <v>0</v>
      </c>
      <c r="DN65" s="10">
        <f t="shared" si="39"/>
        <v>0</v>
      </c>
      <c r="DO65" s="10">
        <f t="shared" si="40"/>
        <v>38427.574822377617</v>
      </c>
      <c r="DP65" s="11">
        <f t="shared" si="3"/>
        <v>69402.287885350655</v>
      </c>
      <c r="DS65" s="14"/>
      <c r="DU65" s="16"/>
    </row>
    <row r="66" spans="1:125" x14ac:dyDescent="0.35">
      <c r="A66" s="2" t="s">
        <v>192</v>
      </c>
      <c r="B66" s="2" t="s">
        <v>193</v>
      </c>
      <c r="C66" s="2">
        <v>9262028</v>
      </c>
      <c r="D66" s="2" t="s">
        <v>194</v>
      </c>
      <c r="E66" s="18">
        <v>186</v>
      </c>
      <c r="G66" s="18">
        <v>631284</v>
      </c>
      <c r="H66" s="18">
        <v>0</v>
      </c>
      <c r="I66" s="18">
        <v>0</v>
      </c>
      <c r="J66" s="18">
        <v>21600.000000000025</v>
      </c>
      <c r="K66" s="18">
        <v>0</v>
      </c>
      <c r="L66" s="18">
        <v>32429.999999999971</v>
      </c>
      <c r="M66" s="18">
        <v>0</v>
      </c>
      <c r="N66" s="18">
        <v>15179.999999999984</v>
      </c>
      <c r="O66" s="18">
        <v>1119.9999999999989</v>
      </c>
      <c r="P66" s="18">
        <v>440.0000000000004</v>
      </c>
      <c r="Q66" s="18">
        <v>0</v>
      </c>
      <c r="R66" s="18">
        <v>510.00000000000045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1949.6385542168666</v>
      </c>
      <c r="AA66" s="18">
        <v>0</v>
      </c>
      <c r="AB66" s="18">
        <v>64720.69105691056</v>
      </c>
      <c r="AC66" s="18">
        <v>0</v>
      </c>
      <c r="AD66" s="18">
        <v>4573.8000000000038</v>
      </c>
      <c r="AE66" s="18">
        <v>0</v>
      </c>
      <c r="AF66" s="18">
        <v>128000</v>
      </c>
      <c r="AG66" s="18">
        <v>0</v>
      </c>
      <c r="AH66" s="18">
        <v>0</v>
      </c>
      <c r="AI66" s="18">
        <v>0</v>
      </c>
      <c r="AJ66" s="18">
        <v>4915.8999999999996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1">
        <f t="shared" si="4"/>
        <v>906724.02961112745</v>
      </c>
      <c r="AR66" s="18"/>
      <c r="AS66" s="10">
        <f>VLOOKUP($C66,'[1]New ISB'!$C$6:$BO$405,6,FALSE)</f>
        <v>670523.53649675881</v>
      </c>
      <c r="AT66" s="10">
        <f>VLOOKUP($C66,'[1]New ISB'!$C$6:$BO$405,7,FALSE)</f>
        <v>0</v>
      </c>
      <c r="AU66" s="10">
        <f>VLOOKUP($C66,'[1]New ISB'!$C$6:$BO$405,8,FALSE)</f>
        <v>0</v>
      </c>
      <c r="AV66" s="10">
        <f>VLOOKUP($C66,'[1]New ISB'!$C$6:$BO$405,9,FALSE)</f>
        <v>22050.000000000025</v>
      </c>
      <c r="AW66" s="10">
        <f>VLOOKUP($C66,'[1]New ISB'!$C$6:$BO$405,10,FALSE)</f>
        <v>0</v>
      </c>
      <c r="AX66" s="10">
        <f>VLOOKUP($C66,'[1]New ISB'!$C$6:$BO$405,11,FALSE)</f>
        <v>37719.999999999964</v>
      </c>
      <c r="AY66" s="10">
        <f>VLOOKUP($C66,'[1]New ISB'!$C$6:$BO$405,12,FALSE)</f>
        <v>0</v>
      </c>
      <c r="AZ66" s="10">
        <f>VLOOKUP($C66,'[1]New ISB'!$C$6:$BO$405,13,FALSE)</f>
        <v>15509.999999999984</v>
      </c>
      <c r="BA66" s="10">
        <f>VLOOKUP($C66,'[1]New ISB'!$C$6:$BO$405,14,FALSE)</f>
        <v>1139.9999999999989</v>
      </c>
      <c r="BB66" s="10">
        <f>VLOOKUP($C66,'[1]New ISB'!$C$6:$BO$405,15,FALSE)</f>
        <v>445.0000000000004</v>
      </c>
      <c r="BC66" s="10">
        <f>VLOOKUP($C66,'[1]New ISB'!$C$6:$BO$405,16,FALSE)</f>
        <v>0</v>
      </c>
      <c r="BD66" s="10">
        <f>VLOOKUP($C66,'[1]New ISB'!$C$6:$BO$405,17,FALSE)</f>
        <v>515.00000000000045</v>
      </c>
      <c r="BE66" s="10">
        <f>VLOOKUP($C66,'[1]New ISB'!$C$6:$BO$405,18,FALSE)</f>
        <v>0</v>
      </c>
      <c r="BF66" s="10">
        <f>VLOOKUP($C66,'[1]New ISB'!$C$6:$BO$405,19,FALSE)</f>
        <v>0</v>
      </c>
      <c r="BG66" s="10">
        <f>VLOOKUP($C66,'[1]New ISB'!$C$6:$BO$405,20,FALSE)</f>
        <v>0</v>
      </c>
      <c r="BH66" s="10">
        <f>VLOOKUP($C66,'[1]New ISB'!$C$6:$BO$405,21,FALSE)</f>
        <v>0</v>
      </c>
      <c r="BI66" s="10">
        <f>VLOOKUP($C66,'[1]New ISB'!$C$6:$BO$405,22,FALSE)</f>
        <v>0</v>
      </c>
      <c r="BJ66" s="10">
        <f>VLOOKUP($C66,'[1]New ISB'!$C$6:$BO$405,23,FALSE)</f>
        <v>0</v>
      </c>
      <c r="BK66" s="10">
        <f>VLOOKUP($C66,'[1]New ISB'!$C$6:$BO$405,24,FALSE)</f>
        <v>0</v>
      </c>
      <c r="BL66" s="10">
        <f>VLOOKUP($C66,'[1]New ISB'!$C$6:$BO$405,25,FALSE)</f>
        <v>1983.253012048192</v>
      </c>
      <c r="BM66" s="10">
        <f>VLOOKUP($C66,'[1]New ISB'!$C$6:$BO$405,26,FALSE)</f>
        <v>0</v>
      </c>
      <c r="BN66" s="10">
        <f>VLOOKUP($C66,'[1]New ISB'!$C$6:$BO$405,27,FALSE)</f>
        <v>65561.219512195108</v>
      </c>
      <c r="BO66" s="10">
        <f>VLOOKUP($C66,'[1]New ISB'!$C$6:$BO$405,28,FALSE)</f>
        <v>0</v>
      </c>
      <c r="BP66" s="10">
        <f>VLOOKUP($C66,'[1]New ISB'!$C$6:$BO$405,29,FALSE)</f>
        <v>4646.4000000000042</v>
      </c>
      <c r="BQ66" s="10">
        <f>VLOOKUP($C66,'[1]New ISB'!$C$6:$BO$405,30,FALSE)</f>
        <v>0</v>
      </c>
      <c r="BR66" s="10">
        <f>VLOOKUP($C66,'[1]New ISB'!$C$6:$BO$405,31,FALSE)</f>
        <v>134400</v>
      </c>
      <c r="BS66" s="10">
        <f>VLOOKUP($C66,'[1]New ISB'!$C$6:$BO$405,32,FALSE)</f>
        <v>0</v>
      </c>
      <c r="BT66" s="10">
        <f>VLOOKUP($C66,'[1]New ISB'!$C$6:$BO$405,33,FALSE)</f>
        <v>0</v>
      </c>
      <c r="BU66" s="10">
        <f>VLOOKUP($C66,'[1]New ISB'!$C$6:$BO$405,34,FALSE)</f>
        <v>0</v>
      </c>
      <c r="BV66" s="10">
        <f>VLOOKUP($C66,'[1]New ISB'!$C$6:$BO$405,35,FALSE)</f>
        <v>4915.8999999999996</v>
      </c>
      <c r="BW66" s="10">
        <f>VLOOKUP($C66,'[1]New ISB'!$C$6:$BO$405,36,FALSE)</f>
        <v>0</v>
      </c>
      <c r="BX66" s="10">
        <f>VLOOKUP($C66,'[1]New ISB'!$C$6:$BO$405,39,FALSE)+VLOOKUP($C66,'[1]New ISB'!$C$6:$BO$405,40,FALSE)</f>
        <v>0</v>
      </c>
      <c r="BY66" s="10">
        <f>VLOOKUP($C66,'[1]New ISB'!$C$6:$BO$405,37,FALSE)+VLOOKUP($C66,'[1]New ISB'!$C$6:$BO$405,41,FALSE)</f>
        <v>0</v>
      </c>
      <c r="BZ66" s="10">
        <f>VLOOKUP($C66,'[1]New ISB'!$C$6:$BO$405,38,FALSE)</f>
        <v>0</v>
      </c>
      <c r="CA66" s="10">
        <f t="shared" si="0"/>
        <v>959410.30902100215</v>
      </c>
      <c r="CB66" s="10">
        <f>VLOOKUP($C66,'[1]New ISB'!$C$6:$BO$405,52,FALSE)+VLOOKUP($C66,'[1]New ISB'!$C$6:$BO$405,53,FALSE)</f>
        <v>0</v>
      </c>
      <c r="CC66" s="10">
        <f>VLOOKUP($C66,'[1]New ISB'!$C$6:$BO$405,64,FALSE)</f>
        <v>0</v>
      </c>
      <c r="CD66" s="11">
        <f t="shared" si="1"/>
        <v>959410.30902100215</v>
      </c>
      <c r="CE66" s="10"/>
      <c r="CF66" s="10">
        <f t="shared" si="5"/>
        <v>39239.53649675881</v>
      </c>
      <c r="CG66" s="10">
        <f t="shared" si="6"/>
        <v>0</v>
      </c>
      <c r="CH66" s="10">
        <f t="shared" si="7"/>
        <v>0</v>
      </c>
      <c r="CI66" s="10">
        <f t="shared" si="8"/>
        <v>450</v>
      </c>
      <c r="CJ66" s="10">
        <f t="shared" si="9"/>
        <v>0</v>
      </c>
      <c r="CK66" s="10">
        <f t="shared" si="10"/>
        <v>5289.9999999999927</v>
      </c>
      <c r="CL66" s="10">
        <f t="shared" si="11"/>
        <v>0</v>
      </c>
      <c r="CM66" s="10">
        <f t="shared" si="12"/>
        <v>330</v>
      </c>
      <c r="CN66" s="10">
        <f t="shared" si="13"/>
        <v>20</v>
      </c>
      <c r="CO66" s="10">
        <f t="shared" si="14"/>
        <v>5</v>
      </c>
      <c r="CP66" s="10">
        <f t="shared" si="15"/>
        <v>0</v>
      </c>
      <c r="CQ66" s="10">
        <f t="shared" si="16"/>
        <v>5</v>
      </c>
      <c r="CR66" s="10">
        <f t="shared" si="17"/>
        <v>0</v>
      </c>
      <c r="CS66" s="10">
        <f t="shared" si="18"/>
        <v>0</v>
      </c>
      <c r="CT66" s="10">
        <f t="shared" si="19"/>
        <v>0</v>
      </c>
      <c r="CU66" s="10">
        <f t="shared" si="20"/>
        <v>0</v>
      </c>
      <c r="CV66" s="10">
        <f t="shared" si="21"/>
        <v>0</v>
      </c>
      <c r="CW66" s="10">
        <f t="shared" si="22"/>
        <v>0</v>
      </c>
      <c r="CX66" s="10">
        <f t="shared" si="23"/>
        <v>0</v>
      </c>
      <c r="CY66" s="10">
        <f t="shared" si="24"/>
        <v>33.614457831325353</v>
      </c>
      <c r="CZ66" s="10">
        <f t="shared" si="25"/>
        <v>0</v>
      </c>
      <c r="DA66" s="10">
        <f t="shared" si="26"/>
        <v>840.52845528454782</v>
      </c>
      <c r="DB66" s="10">
        <f t="shared" si="27"/>
        <v>0</v>
      </c>
      <c r="DC66" s="10">
        <f t="shared" si="28"/>
        <v>72.600000000000364</v>
      </c>
      <c r="DD66" s="10">
        <f t="shared" si="29"/>
        <v>0</v>
      </c>
      <c r="DE66" s="10">
        <f t="shared" si="30"/>
        <v>6400</v>
      </c>
      <c r="DF66" s="10">
        <f t="shared" si="31"/>
        <v>0</v>
      </c>
      <c r="DG66" s="10">
        <f t="shared" si="32"/>
        <v>0</v>
      </c>
      <c r="DH66" s="10">
        <f t="shared" si="33"/>
        <v>0</v>
      </c>
      <c r="DI66" s="10">
        <f t="shared" si="34"/>
        <v>0</v>
      </c>
      <c r="DJ66" s="10">
        <f t="shared" si="35"/>
        <v>0</v>
      </c>
      <c r="DK66" s="10">
        <f t="shared" si="36"/>
        <v>0</v>
      </c>
      <c r="DL66" s="10">
        <f t="shared" si="37"/>
        <v>0</v>
      </c>
      <c r="DM66" s="10">
        <f t="shared" si="38"/>
        <v>0</v>
      </c>
      <c r="DN66" s="10">
        <f t="shared" si="39"/>
        <v>0</v>
      </c>
      <c r="DO66" s="10">
        <f t="shared" si="40"/>
        <v>0</v>
      </c>
      <c r="DP66" s="11">
        <f t="shared" si="3"/>
        <v>52686.279409874674</v>
      </c>
      <c r="DS66" s="14"/>
      <c r="DU66" s="16"/>
    </row>
    <row r="67" spans="1:125" x14ac:dyDescent="0.35">
      <c r="A67" s="2" t="s">
        <v>195</v>
      </c>
      <c r="B67" s="2" t="s">
        <v>196</v>
      </c>
      <c r="C67" s="2">
        <v>9263125</v>
      </c>
      <c r="D67" s="2" t="s">
        <v>1493</v>
      </c>
      <c r="E67" s="18">
        <v>182</v>
      </c>
      <c r="G67" s="18">
        <v>617708</v>
      </c>
      <c r="H67" s="18">
        <v>0</v>
      </c>
      <c r="I67" s="18">
        <v>0</v>
      </c>
      <c r="J67" s="18">
        <v>11039.999999999967</v>
      </c>
      <c r="K67" s="18">
        <v>0</v>
      </c>
      <c r="L67" s="18">
        <v>16920.000000000018</v>
      </c>
      <c r="M67" s="18">
        <v>0</v>
      </c>
      <c r="N67" s="18">
        <v>2759.9999999999982</v>
      </c>
      <c r="O67" s="18">
        <v>0</v>
      </c>
      <c r="P67" s="18">
        <v>0</v>
      </c>
      <c r="Q67" s="18">
        <v>0</v>
      </c>
      <c r="R67" s="18">
        <v>509.99999999999955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3449.6732026143786</v>
      </c>
      <c r="AA67" s="18">
        <v>0</v>
      </c>
      <c r="AB67" s="18">
        <v>53354.093959731501</v>
      </c>
      <c r="AC67" s="18">
        <v>0</v>
      </c>
      <c r="AD67" s="18">
        <v>0</v>
      </c>
      <c r="AE67" s="18">
        <v>0</v>
      </c>
      <c r="AF67" s="18">
        <v>128000</v>
      </c>
      <c r="AG67" s="18">
        <v>0</v>
      </c>
      <c r="AH67" s="18">
        <v>0</v>
      </c>
      <c r="AI67" s="18">
        <v>0</v>
      </c>
      <c r="AJ67" s="18">
        <v>3102.72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-11591.823972428547</v>
      </c>
      <c r="AQ67" s="11">
        <f t="shared" si="4"/>
        <v>825252.66318991734</v>
      </c>
      <c r="AR67" s="18"/>
      <c r="AS67" s="10">
        <f>VLOOKUP($C67,'[1]New ISB'!$C$6:$BO$405,6,FALSE)</f>
        <v>656103.67549682851</v>
      </c>
      <c r="AT67" s="10">
        <f>VLOOKUP($C67,'[1]New ISB'!$C$6:$BO$405,7,FALSE)</f>
        <v>0</v>
      </c>
      <c r="AU67" s="10">
        <f>VLOOKUP($C67,'[1]New ISB'!$C$6:$BO$405,8,FALSE)</f>
        <v>0</v>
      </c>
      <c r="AV67" s="10">
        <f>VLOOKUP($C67,'[1]New ISB'!$C$6:$BO$405,9,FALSE)</f>
        <v>11269.999999999967</v>
      </c>
      <c r="AW67" s="10">
        <f>VLOOKUP($C67,'[1]New ISB'!$C$6:$BO$405,10,FALSE)</f>
        <v>0</v>
      </c>
      <c r="AX67" s="10">
        <f>VLOOKUP($C67,'[1]New ISB'!$C$6:$BO$405,11,FALSE)</f>
        <v>19680.000000000022</v>
      </c>
      <c r="AY67" s="10">
        <f>VLOOKUP($C67,'[1]New ISB'!$C$6:$BO$405,12,FALSE)</f>
        <v>0</v>
      </c>
      <c r="AZ67" s="10">
        <f>VLOOKUP($C67,'[1]New ISB'!$C$6:$BO$405,13,FALSE)</f>
        <v>2819.9999999999982</v>
      </c>
      <c r="BA67" s="10">
        <f>VLOOKUP($C67,'[1]New ISB'!$C$6:$BO$405,14,FALSE)</f>
        <v>0</v>
      </c>
      <c r="BB67" s="10">
        <f>VLOOKUP($C67,'[1]New ISB'!$C$6:$BO$405,15,FALSE)</f>
        <v>0</v>
      </c>
      <c r="BC67" s="10">
        <f>VLOOKUP($C67,'[1]New ISB'!$C$6:$BO$405,16,FALSE)</f>
        <v>0</v>
      </c>
      <c r="BD67" s="10">
        <f>VLOOKUP($C67,'[1]New ISB'!$C$6:$BO$405,17,FALSE)</f>
        <v>514.99999999999955</v>
      </c>
      <c r="BE67" s="10">
        <f>VLOOKUP($C67,'[1]New ISB'!$C$6:$BO$405,18,FALSE)</f>
        <v>0</v>
      </c>
      <c r="BF67" s="10">
        <f>VLOOKUP($C67,'[1]New ISB'!$C$6:$BO$405,19,FALSE)</f>
        <v>0</v>
      </c>
      <c r="BG67" s="10">
        <f>VLOOKUP($C67,'[1]New ISB'!$C$6:$BO$405,20,FALSE)</f>
        <v>0</v>
      </c>
      <c r="BH67" s="10">
        <f>VLOOKUP($C67,'[1]New ISB'!$C$6:$BO$405,21,FALSE)</f>
        <v>0</v>
      </c>
      <c r="BI67" s="10">
        <f>VLOOKUP($C67,'[1]New ISB'!$C$6:$BO$405,22,FALSE)</f>
        <v>0</v>
      </c>
      <c r="BJ67" s="10">
        <f>VLOOKUP($C67,'[1]New ISB'!$C$6:$BO$405,23,FALSE)</f>
        <v>0</v>
      </c>
      <c r="BK67" s="10">
        <f>VLOOKUP($C67,'[1]New ISB'!$C$6:$BO$405,24,FALSE)</f>
        <v>0</v>
      </c>
      <c r="BL67" s="10">
        <f>VLOOKUP($C67,'[1]New ISB'!$C$6:$BO$405,25,FALSE)</f>
        <v>3509.1503267973853</v>
      </c>
      <c r="BM67" s="10">
        <f>VLOOKUP($C67,'[1]New ISB'!$C$6:$BO$405,26,FALSE)</f>
        <v>0</v>
      </c>
      <c r="BN67" s="10">
        <f>VLOOKUP($C67,'[1]New ISB'!$C$6:$BO$405,27,FALSE)</f>
        <v>54047.004270896847</v>
      </c>
      <c r="BO67" s="10">
        <f>VLOOKUP($C67,'[1]New ISB'!$C$6:$BO$405,28,FALSE)</f>
        <v>0</v>
      </c>
      <c r="BP67" s="10">
        <f>VLOOKUP($C67,'[1]New ISB'!$C$6:$BO$405,29,FALSE)</f>
        <v>0</v>
      </c>
      <c r="BQ67" s="10">
        <f>VLOOKUP($C67,'[1]New ISB'!$C$6:$BO$405,30,FALSE)</f>
        <v>0</v>
      </c>
      <c r="BR67" s="10">
        <f>VLOOKUP($C67,'[1]New ISB'!$C$6:$BO$405,31,FALSE)</f>
        <v>134400</v>
      </c>
      <c r="BS67" s="10">
        <f>VLOOKUP($C67,'[1]New ISB'!$C$6:$BO$405,32,FALSE)</f>
        <v>0</v>
      </c>
      <c r="BT67" s="10">
        <f>VLOOKUP($C67,'[1]New ISB'!$C$6:$BO$405,33,FALSE)</f>
        <v>0</v>
      </c>
      <c r="BU67" s="10">
        <f>VLOOKUP($C67,'[1]New ISB'!$C$6:$BO$405,34,FALSE)</f>
        <v>0</v>
      </c>
      <c r="BV67" s="10">
        <f>VLOOKUP($C67,'[1]New ISB'!$C$6:$BO$405,35,FALSE)</f>
        <v>3102.72</v>
      </c>
      <c r="BW67" s="10">
        <f>VLOOKUP($C67,'[1]New ISB'!$C$6:$BO$405,36,FALSE)</f>
        <v>0</v>
      </c>
      <c r="BX67" s="10">
        <f>VLOOKUP($C67,'[1]New ISB'!$C$6:$BO$405,39,FALSE)+VLOOKUP($C67,'[1]New ISB'!$C$6:$BO$405,40,FALSE)</f>
        <v>0</v>
      </c>
      <c r="BY67" s="10">
        <f>VLOOKUP($C67,'[1]New ISB'!$C$6:$BO$405,37,FALSE)+VLOOKUP($C67,'[1]New ISB'!$C$6:$BO$405,41,FALSE)</f>
        <v>0</v>
      </c>
      <c r="BZ67" s="10">
        <f>VLOOKUP($C67,'[1]New ISB'!$C$6:$BO$405,38,FALSE)</f>
        <v>0</v>
      </c>
      <c r="CA67" s="10">
        <f t="shared" si="0"/>
        <v>885447.55009452277</v>
      </c>
      <c r="CB67" s="10">
        <f>VLOOKUP($C67,'[1]New ISB'!$C$6:$BO$405,52,FALSE)+VLOOKUP($C67,'[1]New ISB'!$C$6:$BO$405,53,FALSE)</f>
        <v>0</v>
      </c>
      <c r="CC67" s="10">
        <f>VLOOKUP($C67,'[1]New ISB'!$C$6:$BO$405,64,FALSE)</f>
        <v>0</v>
      </c>
      <c r="CD67" s="11">
        <f t="shared" si="1"/>
        <v>885447.55009452277</v>
      </c>
      <c r="CE67" s="10"/>
      <c r="CF67" s="10">
        <f t="shared" si="5"/>
        <v>38395.675496828509</v>
      </c>
      <c r="CG67" s="10">
        <f t="shared" si="6"/>
        <v>0</v>
      </c>
      <c r="CH67" s="10">
        <f t="shared" si="7"/>
        <v>0</v>
      </c>
      <c r="CI67" s="10">
        <f t="shared" si="8"/>
        <v>230</v>
      </c>
      <c r="CJ67" s="10">
        <f t="shared" si="9"/>
        <v>0</v>
      </c>
      <c r="CK67" s="10">
        <f t="shared" si="10"/>
        <v>2760.0000000000036</v>
      </c>
      <c r="CL67" s="10">
        <f t="shared" si="11"/>
        <v>0</v>
      </c>
      <c r="CM67" s="10">
        <f t="shared" si="12"/>
        <v>60</v>
      </c>
      <c r="CN67" s="10">
        <f t="shared" si="13"/>
        <v>0</v>
      </c>
      <c r="CO67" s="10">
        <f t="shared" si="14"/>
        <v>0</v>
      </c>
      <c r="CP67" s="10">
        <f t="shared" si="15"/>
        <v>0</v>
      </c>
      <c r="CQ67" s="10">
        <f t="shared" si="16"/>
        <v>5</v>
      </c>
      <c r="CR67" s="10">
        <f t="shared" si="17"/>
        <v>0</v>
      </c>
      <c r="CS67" s="10">
        <f t="shared" si="18"/>
        <v>0</v>
      </c>
      <c r="CT67" s="10">
        <f t="shared" si="19"/>
        <v>0</v>
      </c>
      <c r="CU67" s="10">
        <f t="shared" si="20"/>
        <v>0</v>
      </c>
      <c r="CV67" s="10">
        <f t="shared" si="21"/>
        <v>0</v>
      </c>
      <c r="CW67" s="10">
        <f t="shared" si="22"/>
        <v>0</v>
      </c>
      <c r="CX67" s="10">
        <f t="shared" si="23"/>
        <v>0</v>
      </c>
      <c r="CY67" s="10">
        <f t="shared" si="24"/>
        <v>59.477124183006708</v>
      </c>
      <c r="CZ67" s="10">
        <f t="shared" si="25"/>
        <v>0</v>
      </c>
      <c r="DA67" s="10">
        <f t="shared" si="26"/>
        <v>692.91031116534577</v>
      </c>
      <c r="DB67" s="10">
        <f t="shared" si="27"/>
        <v>0</v>
      </c>
      <c r="DC67" s="10">
        <f t="shared" si="28"/>
        <v>0</v>
      </c>
      <c r="DD67" s="10">
        <f t="shared" si="29"/>
        <v>0</v>
      </c>
      <c r="DE67" s="10">
        <f t="shared" si="30"/>
        <v>6400</v>
      </c>
      <c r="DF67" s="10">
        <f t="shared" si="31"/>
        <v>0</v>
      </c>
      <c r="DG67" s="10">
        <f t="shared" si="32"/>
        <v>0</v>
      </c>
      <c r="DH67" s="10">
        <f t="shared" si="33"/>
        <v>0</v>
      </c>
      <c r="DI67" s="10">
        <f t="shared" si="34"/>
        <v>0</v>
      </c>
      <c r="DJ67" s="10">
        <f t="shared" si="35"/>
        <v>0</v>
      </c>
      <c r="DK67" s="10">
        <f t="shared" si="36"/>
        <v>0</v>
      </c>
      <c r="DL67" s="10">
        <f t="shared" si="37"/>
        <v>0</v>
      </c>
      <c r="DM67" s="10">
        <f t="shared" si="38"/>
        <v>0</v>
      </c>
      <c r="DN67" s="10">
        <f t="shared" si="39"/>
        <v>0</v>
      </c>
      <c r="DO67" s="10">
        <f t="shared" si="40"/>
        <v>11591.823972428547</v>
      </c>
      <c r="DP67" s="11">
        <f t="shared" si="3"/>
        <v>60194.88690460541</v>
      </c>
      <c r="DS67" s="14"/>
      <c r="DU67" s="16"/>
    </row>
    <row r="68" spans="1:125" x14ac:dyDescent="0.35">
      <c r="A68" s="2" t="s">
        <v>198</v>
      </c>
      <c r="B68" s="2" t="s">
        <v>199</v>
      </c>
      <c r="C68" s="2">
        <v>9262049</v>
      </c>
      <c r="D68" s="2" t="s">
        <v>1269</v>
      </c>
      <c r="E68" s="18">
        <v>104</v>
      </c>
      <c r="G68" s="18">
        <v>352976</v>
      </c>
      <c r="H68" s="18">
        <v>0</v>
      </c>
      <c r="I68" s="18">
        <v>0</v>
      </c>
      <c r="J68" s="18">
        <v>8639.9999999999945</v>
      </c>
      <c r="K68" s="18">
        <v>0</v>
      </c>
      <c r="L68" s="18">
        <v>12689.999999999993</v>
      </c>
      <c r="M68" s="18">
        <v>0</v>
      </c>
      <c r="N68" s="18">
        <v>7129.9999999999982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21289.41176470587</v>
      </c>
      <c r="AA68" s="18">
        <v>0</v>
      </c>
      <c r="AB68" s="18">
        <v>34021.526479750792</v>
      </c>
      <c r="AC68" s="18">
        <v>0</v>
      </c>
      <c r="AD68" s="18">
        <v>0</v>
      </c>
      <c r="AE68" s="18">
        <v>0</v>
      </c>
      <c r="AF68" s="18">
        <v>128000</v>
      </c>
      <c r="AG68" s="18">
        <v>0</v>
      </c>
      <c r="AH68" s="18">
        <v>0</v>
      </c>
      <c r="AI68" s="18">
        <v>0</v>
      </c>
      <c r="AJ68" s="18">
        <v>4317.9520000000002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1">
        <f t="shared" si="4"/>
        <v>569064.89024445671</v>
      </c>
      <c r="AR68" s="18"/>
      <c r="AS68" s="10">
        <f>VLOOKUP($C68,'[1]New ISB'!$C$6:$BO$405,6,FALSE)</f>
        <v>374916.3859981877</v>
      </c>
      <c r="AT68" s="10">
        <f>VLOOKUP($C68,'[1]New ISB'!$C$6:$BO$405,7,FALSE)</f>
        <v>0</v>
      </c>
      <c r="AU68" s="10">
        <f>VLOOKUP($C68,'[1]New ISB'!$C$6:$BO$405,8,FALSE)</f>
        <v>0</v>
      </c>
      <c r="AV68" s="10">
        <f>VLOOKUP($C68,'[1]New ISB'!$C$6:$BO$405,9,FALSE)</f>
        <v>8819.9999999999945</v>
      </c>
      <c r="AW68" s="10">
        <f>VLOOKUP($C68,'[1]New ISB'!$C$6:$BO$405,10,FALSE)</f>
        <v>0</v>
      </c>
      <c r="AX68" s="10">
        <f>VLOOKUP($C68,'[1]New ISB'!$C$6:$BO$405,11,FALSE)</f>
        <v>14759.999999999991</v>
      </c>
      <c r="AY68" s="10">
        <f>VLOOKUP($C68,'[1]New ISB'!$C$6:$BO$405,12,FALSE)</f>
        <v>0</v>
      </c>
      <c r="AZ68" s="10">
        <f>VLOOKUP($C68,'[1]New ISB'!$C$6:$BO$405,13,FALSE)</f>
        <v>7284.9999999999982</v>
      </c>
      <c r="BA68" s="10">
        <f>VLOOKUP($C68,'[1]New ISB'!$C$6:$BO$405,14,FALSE)</f>
        <v>0</v>
      </c>
      <c r="BB68" s="10">
        <f>VLOOKUP($C68,'[1]New ISB'!$C$6:$BO$405,15,FALSE)</f>
        <v>0</v>
      </c>
      <c r="BC68" s="10">
        <f>VLOOKUP($C68,'[1]New ISB'!$C$6:$BO$405,16,FALSE)</f>
        <v>0</v>
      </c>
      <c r="BD68" s="10">
        <f>VLOOKUP($C68,'[1]New ISB'!$C$6:$BO$405,17,FALSE)</f>
        <v>0</v>
      </c>
      <c r="BE68" s="10">
        <f>VLOOKUP($C68,'[1]New ISB'!$C$6:$BO$405,18,FALSE)</f>
        <v>0</v>
      </c>
      <c r="BF68" s="10">
        <f>VLOOKUP($C68,'[1]New ISB'!$C$6:$BO$405,19,FALSE)</f>
        <v>0</v>
      </c>
      <c r="BG68" s="10">
        <f>VLOOKUP($C68,'[1]New ISB'!$C$6:$BO$405,20,FALSE)</f>
        <v>0</v>
      </c>
      <c r="BH68" s="10">
        <f>VLOOKUP($C68,'[1]New ISB'!$C$6:$BO$405,21,FALSE)</f>
        <v>0</v>
      </c>
      <c r="BI68" s="10">
        <f>VLOOKUP($C68,'[1]New ISB'!$C$6:$BO$405,22,FALSE)</f>
        <v>0</v>
      </c>
      <c r="BJ68" s="10">
        <f>VLOOKUP($C68,'[1]New ISB'!$C$6:$BO$405,23,FALSE)</f>
        <v>0</v>
      </c>
      <c r="BK68" s="10">
        <f>VLOOKUP($C68,'[1]New ISB'!$C$6:$BO$405,24,FALSE)</f>
        <v>0</v>
      </c>
      <c r="BL68" s="10">
        <f>VLOOKUP($C68,'[1]New ISB'!$C$6:$BO$405,25,FALSE)</f>
        <v>21656.470588235279</v>
      </c>
      <c r="BM68" s="10">
        <f>VLOOKUP($C68,'[1]New ISB'!$C$6:$BO$405,26,FALSE)</f>
        <v>0</v>
      </c>
      <c r="BN68" s="10">
        <f>VLOOKUP($C68,'[1]New ISB'!$C$6:$BO$405,27,FALSE)</f>
        <v>34463.364485981321</v>
      </c>
      <c r="BO68" s="10">
        <f>VLOOKUP($C68,'[1]New ISB'!$C$6:$BO$405,28,FALSE)</f>
        <v>0</v>
      </c>
      <c r="BP68" s="10">
        <f>VLOOKUP($C68,'[1]New ISB'!$C$6:$BO$405,29,FALSE)</f>
        <v>0</v>
      </c>
      <c r="BQ68" s="10">
        <f>VLOOKUP($C68,'[1]New ISB'!$C$6:$BO$405,30,FALSE)</f>
        <v>0</v>
      </c>
      <c r="BR68" s="10">
        <f>VLOOKUP($C68,'[1]New ISB'!$C$6:$BO$405,31,FALSE)</f>
        <v>134400</v>
      </c>
      <c r="BS68" s="10">
        <f>VLOOKUP($C68,'[1]New ISB'!$C$6:$BO$405,32,FALSE)</f>
        <v>0</v>
      </c>
      <c r="BT68" s="10">
        <f>VLOOKUP($C68,'[1]New ISB'!$C$6:$BO$405,33,FALSE)</f>
        <v>0</v>
      </c>
      <c r="BU68" s="10">
        <f>VLOOKUP($C68,'[1]New ISB'!$C$6:$BO$405,34,FALSE)</f>
        <v>0</v>
      </c>
      <c r="BV68" s="10">
        <f>VLOOKUP($C68,'[1]New ISB'!$C$6:$BO$405,35,FALSE)</f>
        <v>4317.9520000000002</v>
      </c>
      <c r="BW68" s="10">
        <f>VLOOKUP($C68,'[1]New ISB'!$C$6:$BO$405,36,FALSE)</f>
        <v>0</v>
      </c>
      <c r="BX68" s="10">
        <f>VLOOKUP($C68,'[1]New ISB'!$C$6:$BO$405,39,FALSE)+VLOOKUP($C68,'[1]New ISB'!$C$6:$BO$405,40,FALSE)</f>
        <v>0</v>
      </c>
      <c r="BY68" s="10">
        <f>VLOOKUP($C68,'[1]New ISB'!$C$6:$BO$405,37,FALSE)+VLOOKUP($C68,'[1]New ISB'!$C$6:$BO$405,41,FALSE)</f>
        <v>0</v>
      </c>
      <c r="BZ68" s="10">
        <f>VLOOKUP($C68,'[1]New ISB'!$C$6:$BO$405,38,FALSE)</f>
        <v>0</v>
      </c>
      <c r="CA68" s="10">
        <f t="shared" si="0"/>
        <v>600619.17307240434</v>
      </c>
      <c r="CB68" s="10">
        <f>VLOOKUP($C68,'[1]New ISB'!$C$6:$BO$405,52,FALSE)+VLOOKUP($C68,'[1]New ISB'!$C$6:$BO$405,53,FALSE)</f>
        <v>0</v>
      </c>
      <c r="CC68" s="10">
        <f>VLOOKUP($C68,'[1]New ISB'!$C$6:$BO$405,64,FALSE)</f>
        <v>0</v>
      </c>
      <c r="CD68" s="11">
        <f t="shared" si="1"/>
        <v>600619.17307240434</v>
      </c>
      <c r="CE68" s="10"/>
      <c r="CF68" s="10">
        <f t="shared" si="5"/>
        <v>21940.385998187703</v>
      </c>
      <c r="CG68" s="10">
        <f t="shared" si="6"/>
        <v>0</v>
      </c>
      <c r="CH68" s="10">
        <f t="shared" si="7"/>
        <v>0</v>
      </c>
      <c r="CI68" s="10">
        <f t="shared" si="8"/>
        <v>180</v>
      </c>
      <c r="CJ68" s="10">
        <f t="shared" si="9"/>
        <v>0</v>
      </c>
      <c r="CK68" s="10">
        <f t="shared" si="10"/>
        <v>2069.9999999999982</v>
      </c>
      <c r="CL68" s="10">
        <f t="shared" si="11"/>
        <v>0</v>
      </c>
      <c r="CM68" s="10">
        <f t="shared" si="12"/>
        <v>155</v>
      </c>
      <c r="CN68" s="10">
        <f t="shared" si="13"/>
        <v>0</v>
      </c>
      <c r="CO68" s="10">
        <f t="shared" si="14"/>
        <v>0</v>
      </c>
      <c r="CP68" s="10">
        <f t="shared" si="15"/>
        <v>0</v>
      </c>
      <c r="CQ68" s="10">
        <f t="shared" si="16"/>
        <v>0</v>
      </c>
      <c r="CR68" s="10">
        <f t="shared" si="17"/>
        <v>0</v>
      </c>
      <c r="CS68" s="10">
        <f t="shared" si="18"/>
        <v>0</v>
      </c>
      <c r="CT68" s="10">
        <f t="shared" si="19"/>
        <v>0</v>
      </c>
      <c r="CU68" s="10">
        <f t="shared" si="20"/>
        <v>0</v>
      </c>
      <c r="CV68" s="10">
        <f t="shared" si="21"/>
        <v>0</v>
      </c>
      <c r="CW68" s="10">
        <f t="shared" si="22"/>
        <v>0</v>
      </c>
      <c r="CX68" s="10">
        <f t="shared" si="23"/>
        <v>0</v>
      </c>
      <c r="CY68" s="10">
        <f t="shared" si="24"/>
        <v>367.05882352940898</v>
      </c>
      <c r="CZ68" s="10">
        <f t="shared" si="25"/>
        <v>0</v>
      </c>
      <c r="DA68" s="10">
        <f t="shared" si="26"/>
        <v>441.83800623052957</v>
      </c>
      <c r="DB68" s="10">
        <f t="shared" si="27"/>
        <v>0</v>
      </c>
      <c r="DC68" s="10">
        <f t="shared" si="28"/>
        <v>0</v>
      </c>
      <c r="DD68" s="10">
        <f t="shared" si="29"/>
        <v>0</v>
      </c>
      <c r="DE68" s="10">
        <f t="shared" si="30"/>
        <v>6400</v>
      </c>
      <c r="DF68" s="10">
        <f t="shared" si="31"/>
        <v>0</v>
      </c>
      <c r="DG68" s="10">
        <f t="shared" si="32"/>
        <v>0</v>
      </c>
      <c r="DH68" s="10">
        <f t="shared" si="33"/>
        <v>0</v>
      </c>
      <c r="DI68" s="10">
        <f t="shared" si="34"/>
        <v>0</v>
      </c>
      <c r="DJ68" s="10">
        <f t="shared" si="35"/>
        <v>0</v>
      </c>
      <c r="DK68" s="10">
        <f t="shared" si="36"/>
        <v>0</v>
      </c>
      <c r="DL68" s="10">
        <f t="shared" si="37"/>
        <v>0</v>
      </c>
      <c r="DM68" s="10">
        <f t="shared" si="38"/>
        <v>0</v>
      </c>
      <c r="DN68" s="10">
        <f t="shared" si="39"/>
        <v>0</v>
      </c>
      <c r="DO68" s="10">
        <f t="shared" si="40"/>
        <v>0</v>
      </c>
      <c r="DP68" s="11">
        <f t="shared" si="3"/>
        <v>31554.282827947642</v>
      </c>
      <c r="DS68" s="14"/>
      <c r="DU68" s="16"/>
    </row>
    <row r="69" spans="1:125" x14ac:dyDescent="0.35">
      <c r="A69" s="2" t="s">
        <v>201</v>
      </c>
      <c r="B69" s="2" t="s">
        <v>1270</v>
      </c>
      <c r="C69" s="2">
        <v>9262197</v>
      </c>
      <c r="D69" s="2" t="s">
        <v>1271</v>
      </c>
      <c r="E69" s="18">
        <v>199</v>
      </c>
      <c r="G69" s="18">
        <v>675406</v>
      </c>
      <c r="H69" s="18">
        <v>0</v>
      </c>
      <c r="I69" s="18">
        <v>0</v>
      </c>
      <c r="J69" s="18">
        <v>30239.999999999971</v>
      </c>
      <c r="K69" s="18">
        <v>0</v>
      </c>
      <c r="L69" s="18">
        <v>45119.999999999993</v>
      </c>
      <c r="M69" s="18">
        <v>0</v>
      </c>
      <c r="N69" s="18">
        <v>14794.343434343424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13339.99999999998</v>
      </c>
      <c r="AA69" s="18">
        <v>0</v>
      </c>
      <c r="AB69" s="18">
        <v>98296.013463892217</v>
      </c>
      <c r="AC69" s="18">
        <v>0</v>
      </c>
      <c r="AD69" s="18">
        <v>0</v>
      </c>
      <c r="AE69" s="18">
        <v>0</v>
      </c>
      <c r="AF69" s="18">
        <v>128000</v>
      </c>
      <c r="AG69" s="18">
        <v>0</v>
      </c>
      <c r="AH69" s="18">
        <v>0</v>
      </c>
      <c r="AI69" s="18">
        <v>0</v>
      </c>
      <c r="AJ69" s="18">
        <v>3955.9679999999998</v>
      </c>
      <c r="AK69" s="18">
        <v>0</v>
      </c>
      <c r="AL69" s="18">
        <v>0</v>
      </c>
      <c r="AM69" s="18">
        <v>0</v>
      </c>
      <c r="AN69" s="18">
        <v>0</v>
      </c>
      <c r="AO69" s="18">
        <v>0</v>
      </c>
      <c r="AP69" s="18">
        <v>-22803.820944230574</v>
      </c>
      <c r="AQ69" s="11">
        <f t="shared" si="4"/>
        <v>986348.50395400508</v>
      </c>
      <c r="AR69" s="18"/>
      <c r="AS69" s="10">
        <f>VLOOKUP($C69,'[1]New ISB'!$C$6:$BO$405,6,FALSE)</f>
        <v>717388.08474653226</v>
      </c>
      <c r="AT69" s="10">
        <f>VLOOKUP($C69,'[1]New ISB'!$C$6:$BO$405,7,FALSE)</f>
        <v>0</v>
      </c>
      <c r="AU69" s="10">
        <f>VLOOKUP($C69,'[1]New ISB'!$C$6:$BO$405,8,FALSE)</f>
        <v>0</v>
      </c>
      <c r="AV69" s="10">
        <f>VLOOKUP($C69,'[1]New ISB'!$C$6:$BO$405,9,FALSE)</f>
        <v>30869.999999999971</v>
      </c>
      <c r="AW69" s="10">
        <f>VLOOKUP($C69,'[1]New ISB'!$C$6:$BO$405,10,FALSE)</f>
        <v>0</v>
      </c>
      <c r="AX69" s="10">
        <f>VLOOKUP($C69,'[1]New ISB'!$C$6:$BO$405,11,FALSE)</f>
        <v>52479.999999999993</v>
      </c>
      <c r="AY69" s="10">
        <f>VLOOKUP($C69,'[1]New ISB'!$C$6:$BO$405,12,FALSE)</f>
        <v>0</v>
      </c>
      <c r="AZ69" s="10">
        <f>VLOOKUP($C69,'[1]New ISB'!$C$6:$BO$405,13,FALSE)</f>
        <v>15115.959595959584</v>
      </c>
      <c r="BA69" s="10">
        <f>VLOOKUP($C69,'[1]New ISB'!$C$6:$BO$405,14,FALSE)</f>
        <v>0</v>
      </c>
      <c r="BB69" s="10">
        <f>VLOOKUP($C69,'[1]New ISB'!$C$6:$BO$405,15,FALSE)</f>
        <v>0</v>
      </c>
      <c r="BC69" s="10">
        <f>VLOOKUP($C69,'[1]New ISB'!$C$6:$BO$405,16,FALSE)</f>
        <v>0</v>
      </c>
      <c r="BD69" s="10">
        <f>VLOOKUP($C69,'[1]New ISB'!$C$6:$BO$405,17,FALSE)</f>
        <v>0</v>
      </c>
      <c r="BE69" s="10">
        <f>VLOOKUP($C69,'[1]New ISB'!$C$6:$BO$405,18,FALSE)</f>
        <v>0</v>
      </c>
      <c r="BF69" s="10">
        <f>VLOOKUP($C69,'[1]New ISB'!$C$6:$BO$405,19,FALSE)</f>
        <v>0</v>
      </c>
      <c r="BG69" s="10">
        <f>VLOOKUP($C69,'[1]New ISB'!$C$6:$BO$405,20,FALSE)</f>
        <v>0</v>
      </c>
      <c r="BH69" s="10">
        <f>VLOOKUP($C69,'[1]New ISB'!$C$6:$BO$405,21,FALSE)</f>
        <v>0</v>
      </c>
      <c r="BI69" s="10">
        <f>VLOOKUP($C69,'[1]New ISB'!$C$6:$BO$405,22,FALSE)</f>
        <v>0</v>
      </c>
      <c r="BJ69" s="10">
        <f>VLOOKUP($C69,'[1]New ISB'!$C$6:$BO$405,23,FALSE)</f>
        <v>0</v>
      </c>
      <c r="BK69" s="10">
        <f>VLOOKUP($C69,'[1]New ISB'!$C$6:$BO$405,24,FALSE)</f>
        <v>0</v>
      </c>
      <c r="BL69" s="10">
        <f>VLOOKUP($C69,'[1]New ISB'!$C$6:$BO$405,25,FALSE)</f>
        <v>13569.999999999978</v>
      </c>
      <c r="BM69" s="10">
        <f>VLOOKUP($C69,'[1]New ISB'!$C$6:$BO$405,26,FALSE)</f>
        <v>0</v>
      </c>
      <c r="BN69" s="10">
        <f>VLOOKUP($C69,'[1]New ISB'!$C$6:$BO$405,27,FALSE)</f>
        <v>99572.585067319393</v>
      </c>
      <c r="BO69" s="10">
        <f>VLOOKUP($C69,'[1]New ISB'!$C$6:$BO$405,28,FALSE)</f>
        <v>0</v>
      </c>
      <c r="BP69" s="10">
        <f>VLOOKUP($C69,'[1]New ISB'!$C$6:$BO$405,29,FALSE)</f>
        <v>0</v>
      </c>
      <c r="BQ69" s="10">
        <f>VLOOKUP($C69,'[1]New ISB'!$C$6:$BO$405,30,FALSE)</f>
        <v>0</v>
      </c>
      <c r="BR69" s="10">
        <f>VLOOKUP($C69,'[1]New ISB'!$C$6:$BO$405,31,FALSE)</f>
        <v>134400</v>
      </c>
      <c r="BS69" s="10">
        <f>VLOOKUP($C69,'[1]New ISB'!$C$6:$BO$405,32,FALSE)</f>
        <v>0</v>
      </c>
      <c r="BT69" s="10">
        <f>VLOOKUP($C69,'[1]New ISB'!$C$6:$BO$405,33,FALSE)</f>
        <v>0</v>
      </c>
      <c r="BU69" s="10">
        <f>VLOOKUP($C69,'[1]New ISB'!$C$6:$BO$405,34,FALSE)</f>
        <v>0</v>
      </c>
      <c r="BV69" s="10">
        <f>VLOOKUP($C69,'[1]New ISB'!$C$6:$BO$405,35,FALSE)</f>
        <v>3955.9679999999998</v>
      </c>
      <c r="BW69" s="10">
        <f>VLOOKUP($C69,'[1]New ISB'!$C$6:$BO$405,36,FALSE)</f>
        <v>0</v>
      </c>
      <c r="BX69" s="10">
        <f>VLOOKUP($C69,'[1]New ISB'!$C$6:$BO$405,39,FALSE)+VLOOKUP($C69,'[1]New ISB'!$C$6:$BO$405,40,FALSE)</f>
        <v>0</v>
      </c>
      <c r="BY69" s="10">
        <f>VLOOKUP($C69,'[1]New ISB'!$C$6:$BO$405,37,FALSE)+VLOOKUP($C69,'[1]New ISB'!$C$6:$BO$405,41,FALSE)</f>
        <v>0</v>
      </c>
      <c r="BZ69" s="10">
        <f>VLOOKUP($C69,'[1]New ISB'!$C$6:$BO$405,38,FALSE)</f>
        <v>0</v>
      </c>
      <c r="CA69" s="10">
        <f t="shared" si="0"/>
        <v>1067352.5974098113</v>
      </c>
      <c r="CB69" s="10">
        <f>VLOOKUP($C69,'[1]New ISB'!$C$6:$BO$405,52,FALSE)+VLOOKUP($C69,'[1]New ISB'!$C$6:$BO$405,53,FALSE)</f>
        <v>0</v>
      </c>
      <c r="CC69" s="10">
        <f>VLOOKUP($C69,'[1]New ISB'!$C$6:$BO$405,64,FALSE)</f>
        <v>0</v>
      </c>
      <c r="CD69" s="11">
        <f t="shared" si="1"/>
        <v>1067352.5974098113</v>
      </c>
      <c r="CE69" s="10"/>
      <c r="CF69" s="10">
        <f t="shared" si="5"/>
        <v>41982.084746532259</v>
      </c>
      <c r="CG69" s="10">
        <f t="shared" si="6"/>
        <v>0</v>
      </c>
      <c r="CH69" s="10">
        <f t="shared" si="7"/>
        <v>0</v>
      </c>
      <c r="CI69" s="10">
        <f t="shared" si="8"/>
        <v>630</v>
      </c>
      <c r="CJ69" s="10">
        <f t="shared" si="9"/>
        <v>0</v>
      </c>
      <c r="CK69" s="10">
        <f t="shared" si="10"/>
        <v>7360</v>
      </c>
      <c r="CL69" s="10">
        <f t="shared" si="11"/>
        <v>0</v>
      </c>
      <c r="CM69" s="10">
        <f t="shared" si="12"/>
        <v>321.61616161616075</v>
      </c>
      <c r="CN69" s="10">
        <f t="shared" si="13"/>
        <v>0</v>
      </c>
      <c r="CO69" s="10">
        <f t="shared" si="14"/>
        <v>0</v>
      </c>
      <c r="CP69" s="10">
        <f t="shared" si="15"/>
        <v>0</v>
      </c>
      <c r="CQ69" s="10">
        <f t="shared" si="16"/>
        <v>0</v>
      </c>
      <c r="CR69" s="10">
        <f t="shared" si="17"/>
        <v>0</v>
      </c>
      <c r="CS69" s="10">
        <f t="shared" si="18"/>
        <v>0</v>
      </c>
      <c r="CT69" s="10">
        <f t="shared" si="19"/>
        <v>0</v>
      </c>
      <c r="CU69" s="10">
        <f t="shared" si="20"/>
        <v>0</v>
      </c>
      <c r="CV69" s="10">
        <f t="shared" si="21"/>
        <v>0</v>
      </c>
      <c r="CW69" s="10">
        <f t="shared" si="22"/>
        <v>0</v>
      </c>
      <c r="CX69" s="10">
        <f t="shared" si="23"/>
        <v>0</v>
      </c>
      <c r="CY69" s="10">
        <f t="shared" si="24"/>
        <v>229.99999999999818</v>
      </c>
      <c r="CZ69" s="10">
        <f t="shared" si="25"/>
        <v>0</v>
      </c>
      <c r="DA69" s="10">
        <f t="shared" si="26"/>
        <v>1276.5716034271754</v>
      </c>
      <c r="DB69" s="10">
        <f t="shared" si="27"/>
        <v>0</v>
      </c>
      <c r="DC69" s="10">
        <f t="shared" si="28"/>
        <v>0</v>
      </c>
      <c r="DD69" s="10">
        <f t="shared" si="29"/>
        <v>0</v>
      </c>
      <c r="DE69" s="10">
        <f t="shared" si="30"/>
        <v>6400</v>
      </c>
      <c r="DF69" s="10">
        <f t="shared" si="31"/>
        <v>0</v>
      </c>
      <c r="DG69" s="10">
        <f t="shared" si="32"/>
        <v>0</v>
      </c>
      <c r="DH69" s="10">
        <f t="shared" si="33"/>
        <v>0</v>
      </c>
      <c r="DI69" s="10">
        <f t="shared" si="34"/>
        <v>0</v>
      </c>
      <c r="DJ69" s="10">
        <f t="shared" si="35"/>
        <v>0</v>
      </c>
      <c r="DK69" s="10">
        <f t="shared" si="36"/>
        <v>0</v>
      </c>
      <c r="DL69" s="10">
        <f t="shared" si="37"/>
        <v>0</v>
      </c>
      <c r="DM69" s="10">
        <f t="shared" si="38"/>
        <v>0</v>
      </c>
      <c r="DN69" s="10">
        <f t="shared" si="39"/>
        <v>0</v>
      </c>
      <c r="DO69" s="10">
        <f t="shared" si="40"/>
        <v>22803.820944230574</v>
      </c>
      <c r="DP69" s="11">
        <f t="shared" si="3"/>
        <v>81004.093455806171</v>
      </c>
      <c r="DS69" s="14"/>
      <c r="DU69" s="16"/>
    </row>
    <row r="70" spans="1:125" x14ac:dyDescent="0.35">
      <c r="A70" s="2" t="s">
        <v>204</v>
      </c>
      <c r="B70" s="2" t="s">
        <v>205</v>
      </c>
      <c r="C70" s="2">
        <v>9262054</v>
      </c>
      <c r="D70" s="2" t="s">
        <v>1272</v>
      </c>
      <c r="E70" s="18">
        <v>84</v>
      </c>
      <c r="G70" s="18">
        <v>285096</v>
      </c>
      <c r="H70" s="18">
        <v>0</v>
      </c>
      <c r="I70" s="18">
        <v>0</v>
      </c>
      <c r="J70" s="18">
        <v>6720.0000000000127</v>
      </c>
      <c r="K70" s="18">
        <v>0</v>
      </c>
      <c r="L70" s="18">
        <v>11279.999999999971</v>
      </c>
      <c r="M70" s="18">
        <v>0</v>
      </c>
      <c r="N70" s="18">
        <v>1839.9999999999993</v>
      </c>
      <c r="O70" s="18">
        <v>2799.9999999999991</v>
      </c>
      <c r="P70" s="18">
        <v>439.99999999999983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632.72727272727332</v>
      </c>
      <c r="AA70" s="18">
        <v>0</v>
      </c>
      <c r="AB70" s="18">
        <v>14428.615384615385</v>
      </c>
      <c r="AC70" s="18">
        <v>0</v>
      </c>
      <c r="AD70" s="18">
        <v>0</v>
      </c>
      <c r="AE70" s="18">
        <v>0</v>
      </c>
      <c r="AF70" s="18">
        <v>128000</v>
      </c>
      <c r="AG70" s="18">
        <v>0</v>
      </c>
      <c r="AH70" s="18">
        <v>0</v>
      </c>
      <c r="AI70" s="18">
        <v>0</v>
      </c>
      <c r="AJ70" s="18">
        <v>2456.3200000000002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-4464.3120657138916</v>
      </c>
      <c r="AQ70" s="11">
        <f t="shared" si="4"/>
        <v>449229.35059162881</v>
      </c>
      <c r="AR70" s="18"/>
      <c r="AS70" s="10">
        <f>VLOOKUP($C70,'[1]New ISB'!$C$6:$BO$405,6,FALSE)</f>
        <v>302817.08099853626</v>
      </c>
      <c r="AT70" s="10">
        <f>VLOOKUP($C70,'[1]New ISB'!$C$6:$BO$405,7,FALSE)</f>
        <v>0</v>
      </c>
      <c r="AU70" s="10">
        <f>VLOOKUP($C70,'[1]New ISB'!$C$6:$BO$405,8,FALSE)</f>
        <v>0</v>
      </c>
      <c r="AV70" s="10">
        <f>VLOOKUP($C70,'[1]New ISB'!$C$6:$BO$405,9,FALSE)</f>
        <v>6860.0000000000127</v>
      </c>
      <c r="AW70" s="10">
        <f>VLOOKUP($C70,'[1]New ISB'!$C$6:$BO$405,10,FALSE)</f>
        <v>0</v>
      </c>
      <c r="AX70" s="10">
        <f>VLOOKUP($C70,'[1]New ISB'!$C$6:$BO$405,11,FALSE)</f>
        <v>13119.999999999967</v>
      </c>
      <c r="AY70" s="10">
        <f>VLOOKUP($C70,'[1]New ISB'!$C$6:$BO$405,12,FALSE)</f>
        <v>0</v>
      </c>
      <c r="AZ70" s="10">
        <f>VLOOKUP($C70,'[1]New ISB'!$C$6:$BO$405,13,FALSE)</f>
        <v>1879.9999999999993</v>
      </c>
      <c r="BA70" s="10">
        <f>VLOOKUP($C70,'[1]New ISB'!$C$6:$BO$405,14,FALSE)</f>
        <v>2849.9999999999991</v>
      </c>
      <c r="BB70" s="10">
        <f>VLOOKUP($C70,'[1]New ISB'!$C$6:$BO$405,15,FALSE)</f>
        <v>444.99999999999983</v>
      </c>
      <c r="BC70" s="10">
        <f>VLOOKUP($C70,'[1]New ISB'!$C$6:$BO$405,16,FALSE)</f>
        <v>0</v>
      </c>
      <c r="BD70" s="10">
        <f>VLOOKUP($C70,'[1]New ISB'!$C$6:$BO$405,17,FALSE)</f>
        <v>0</v>
      </c>
      <c r="BE70" s="10">
        <f>VLOOKUP($C70,'[1]New ISB'!$C$6:$BO$405,18,FALSE)</f>
        <v>0</v>
      </c>
      <c r="BF70" s="10">
        <f>VLOOKUP($C70,'[1]New ISB'!$C$6:$BO$405,19,FALSE)</f>
        <v>0</v>
      </c>
      <c r="BG70" s="10">
        <f>VLOOKUP($C70,'[1]New ISB'!$C$6:$BO$405,20,FALSE)</f>
        <v>0</v>
      </c>
      <c r="BH70" s="10">
        <f>VLOOKUP($C70,'[1]New ISB'!$C$6:$BO$405,21,FALSE)</f>
        <v>0</v>
      </c>
      <c r="BI70" s="10">
        <f>VLOOKUP($C70,'[1]New ISB'!$C$6:$BO$405,22,FALSE)</f>
        <v>0</v>
      </c>
      <c r="BJ70" s="10">
        <f>VLOOKUP($C70,'[1]New ISB'!$C$6:$BO$405,23,FALSE)</f>
        <v>0</v>
      </c>
      <c r="BK70" s="10">
        <f>VLOOKUP($C70,'[1]New ISB'!$C$6:$BO$405,24,FALSE)</f>
        <v>0</v>
      </c>
      <c r="BL70" s="10">
        <f>VLOOKUP($C70,'[1]New ISB'!$C$6:$BO$405,25,FALSE)</f>
        <v>643.63636363636419</v>
      </c>
      <c r="BM70" s="10">
        <f>VLOOKUP($C70,'[1]New ISB'!$C$6:$BO$405,26,FALSE)</f>
        <v>0</v>
      </c>
      <c r="BN70" s="10">
        <f>VLOOKUP($C70,'[1]New ISB'!$C$6:$BO$405,27,FALSE)</f>
        <v>14616</v>
      </c>
      <c r="BO70" s="10">
        <f>VLOOKUP($C70,'[1]New ISB'!$C$6:$BO$405,28,FALSE)</f>
        <v>0</v>
      </c>
      <c r="BP70" s="10">
        <f>VLOOKUP($C70,'[1]New ISB'!$C$6:$BO$405,29,FALSE)</f>
        <v>0</v>
      </c>
      <c r="BQ70" s="10">
        <f>VLOOKUP($C70,'[1]New ISB'!$C$6:$BO$405,30,FALSE)</f>
        <v>0</v>
      </c>
      <c r="BR70" s="10">
        <f>VLOOKUP($C70,'[1]New ISB'!$C$6:$BO$405,31,FALSE)</f>
        <v>134400</v>
      </c>
      <c r="BS70" s="10">
        <f>VLOOKUP($C70,'[1]New ISB'!$C$6:$BO$405,32,FALSE)</f>
        <v>0</v>
      </c>
      <c r="BT70" s="10">
        <f>VLOOKUP($C70,'[1]New ISB'!$C$6:$BO$405,33,FALSE)</f>
        <v>0</v>
      </c>
      <c r="BU70" s="10">
        <f>VLOOKUP($C70,'[1]New ISB'!$C$6:$BO$405,34,FALSE)</f>
        <v>0</v>
      </c>
      <c r="BV70" s="10">
        <f>VLOOKUP($C70,'[1]New ISB'!$C$6:$BO$405,35,FALSE)</f>
        <v>2456.3200000000002</v>
      </c>
      <c r="BW70" s="10">
        <f>VLOOKUP($C70,'[1]New ISB'!$C$6:$BO$405,36,FALSE)</f>
        <v>0</v>
      </c>
      <c r="BX70" s="10">
        <f>VLOOKUP($C70,'[1]New ISB'!$C$6:$BO$405,39,FALSE)+VLOOKUP($C70,'[1]New ISB'!$C$6:$BO$405,40,FALSE)</f>
        <v>0</v>
      </c>
      <c r="BY70" s="10">
        <f>VLOOKUP($C70,'[1]New ISB'!$C$6:$BO$405,37,FALSE)+VLOOKUP($C70,'[1]New ISB'!$C$6:$BO$405,41,FALSE)</f>
        <v>0</v>
      </c>
      <c r="BZ70" s="10">
        <f>VLOOKUP($C70,'[1]New ISB'!$C$6:$BO$405,38,FALSE)</f>
        <v>0</v>
      </c>
      <c r="CA70" s="10">
        <f t="shared" si="0"/>
        <v>480088.03736217256</v>
      </c>
      <c r="CB70" s="10">
        <f>VLOOKUP($C70,'[1]New ISB'!$C$6:$BO$405,52,FALSE)+VLOOKUP($C70,'[1]New ISB'!$C$6:$BO$405,53,FALSE)</f>
        <v>0</v>
      </c>
      <c r="CC70" s="10">
        <f>VLOOKUP($C70,'[1]New ISB'!$C$6:$BO$405,64,FALSE)</f>
        <v>0</v>
      </c>
      <c r="CD70" s="11">
        <f t="shared" si="1"/>
        <v>480088.03736217256</v>
      </c>
      <c r="CE70" s="10"/>
      <c r="CF70" s="10">
        <f t="shared" si="5"/>
        <v>17721.080998536258</v>
      </c>
      <c r="CG70" s="10">
        <f t="shared" si="6"/>
        <v>0</v>
      </c>
      <c r="CH70" s="10">
        <f t="shared" si="7"/>
        <v>0</v>
      </c>
      <c r="CI70" s="10">
        <f t="shared" si="8"/>
        <v>140</v>
      </c>
      <c r="CJ70" s="10">
        <f t="shared" si="9"/>
        <v>0</v>
      </c>
      <c r="CK70" s="10">
        <f t="shared" si="10"/>
        <v>1839.9999999999964</v>
      </c>
      <c r="CL70" s="10">
        <f t="shared" si="11"/>
        <v>0</v>
      </c>
      <c r="CM70" s="10">
        <f t="shared" si="12"/>
        <v>40</v>
      </c>
      <c r="CN70" s="10">
        <f t="shared" si="13"/>
        <v>50</v>
      </c>
      <c r="CO70" s="10">
        <f t="shared" si="14"/>
        <v>5</v>
      </c>
      <c r="CP70" s="10">
        <f t="shared" si="15"/>
        <v>0</v>
      </c>
      <c r="CQ70" s="10">
        <f t="shared" si="16"/>
        <v>0</v>
      </c>
      <c r="CR70" s="10">
        <f t="shared" si="17"/>
        <v>0</v>
      </c>
      <c r="CS70" s="10">
        <f t="shared" si="18"/>
        <v>0</v>
      </c>
      <c r="CT70" s="10">
        <f t="shared" si="19"/>
        <v>0</v>
      </c>
      <c r="CU70" s="10">
        <f t="shared" si="20"/>
        <v>0</v>
      </c>
      <c r="CV70" s="10">
        <f t="shared" si="21"/>
        <v>0</v>
      </c>
      <c r="CW70" s="10">
        <f t="shared" si="22"/>
        <v>0</v>
      </c>
      <c r="CX70" s="10">
        <f t="shared" si="23"/>
        <v>0</v>
      </c>
      <c r="CY70" s="10">
        <f t="shared" si="24"/>
        <v>10.909090909090878</v>
      </c>
      <c r="CZ70" s="10">
        <f t="shared" si="25"/>
        <v>0</v>
      </c>
      <c r="DA70" s="10">
        <f t="shared" si="26"/>
        <v>187.38461538461524</v>
      </c>
      <c r="DB70" s="10">
        <f t="shared" si="27"/>
        <v>0</v>
      </c>
      <c r="DC70" s="10">
        <f t="shared" si="28"/>
        <v>0</v>
      </c>
      <c r="DD70" s="10">
        <f t="shared" si="29"/>
        <v>0</v>
      </c>
      <c r="DE70" s="10">
        <f t="shared" si="30"/>
        <v>6400</v>
      </c>
      <c r="DF70" s="10">
        <f t="shared" si="31"/>
        <v>0</v>
      </c>
      <c r="DG70" s="10">
        <f t="shared" si="32"/>
        <v>0</v>
      </c>
      <c r="DH70" s="10">
        <f t="shared" si="33"/>
        <v>0</v>
      </c>
      <c r="DI70" s="10">
        <f t="shared" si="34"/>
        <v>0</v>
      </c>
      <c r="DJ70" s="10">
        <f t="shared" si="35"/>
        <v>0</v>
      </c>
      <c r="DK70" s="10">
        <f t="shared" si="36"/>
        <v>0</v>
      </c>
      <c r="DL70" s="10">
        <f t="shared" si="37"/>
        <v>0</v>
      </c>
      <c r="DM70" s="10">
        <f t="shared" si="38"/>
        <v>0</v>
      </c>
      <c r="DN70" s="10">
        <f t="shared" si="39"/>
        <v>0</v>
      </c>
      <c r="DO70" s="10">
        <f t="shared" si="40"/>
        <v>4464.3120657138916</v>
      </c>
      <c r="DP70" s="11">
        <f t="shared" si="3"/>
        <v>30858.686770543856</v>
      </c>
      <c r="DS70" s="14"/>
      <c r="DU70" s="16"/>
    </row>
    <row r="71" spans="1:125" x14ac:dyDescent="0.35">
      <c r="A71" s="2" t="s">
        <v>207</v>
      </c>
      <c r="B71" s="2" t="s">
        <v>208</v>
      </c>
      <c r="C71" s="2">
        <v>9265217</v>
      </c>
      <c r="D71" s="2" t="s">
        <v>1497</v>
      </c>
      <c r="E71" s="18">
        <v>106</v>
      </c>
      <c r="G71" s="18">
        <v>359764</v>
      </c>
      <c r="H71" s="18">
        <v>0</v>
      </c>
      <c r="I71" s="18">
        <v>0</v>
      </c>
      <c r="J71" s="18">
        <v>6719.99999999999</v>
      </c>
      <c r="K71" s="18">
        <v>0</v>
      </c>
      <c r="L71" s="18">
        <v>9869.9999999999854</v>
      </c>
      <c r="M71" s="18">
        <v>0</v>
      </c>
      <c r="N71" s="18">
        <v>689.99999999999932</v>
      </c>
      <c r="O71" s="18">
        <v>1680.0000000000011</v>
      </c>
      <c r="P71" s="18">
        <v>0</v>
      </c>
      <c r="Q71" s="18">
        <v>0</v>
      </c>
      <c r="R71" s="18">
        <v>1529.9999999999984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1397.2727272727254</v>
      </c>
      <c r="AA71" s="18">
        <v>0</v>
      </c>
      <c r="AB71" s="18">
        <v>37432.620689655181</v>
      </c>
      <c r="AC71" s="18">
        <v>0</v>
      </c>
      <c r="AD71" s="18">
        <v>604.80000000000007</v>
      </c>
      <c r="AE71" s="18">
        <v>0</v>
      </c>
      <c r="AF71" s="18">
        <v>128000</v>
      </c>
      <c r="AG71" s="18">
        <v>32923.097463284372</v>
      </c>
      <c r="AH71" s="18">
        <v>0</v>
      </c>
      <c r="AI71" s="18">
        <v>0</v>
      </c>
      <c r="AJ71" s="18">
        <v>2137.25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-11497.227425286766</v>
      </c>
      <c r="AQ71" s="11">
        <f t="shared" si="4"/>
        <v>571251.81345492555</v>
      </c>
      <c r="AR71" s="18"/>
      <c r="AS71" s="10">
        <f>VLOOKUP($C71,'[1]New ISB'!$C$6:$BO$405,6,FALSE)</f>
        <v>382126.31649815285</v>
      </c>
      <c r="AT71" s="10">
        <f>VLOOKUP($C71,'[1]New ISB'!$C$6:$BO$405,7,FALSE)</f>
        <v>0</v>
      </c>
      <c r="AU71" s="10">
        <f>VLOOKUP($C71,'[1]New ISB'!$C$6:$BO$405,8,FALSE)</f>
        <v>0</v>
      </c>
      <c r="AV71" s="10">
        <f>VLOOKUP($C71,'[1]New ISB'!$C$6:$BO$405,9,FALSE)</f>
        <v>6859.99999999999</v>
      </c>
      <c r="AW71" s="10">
        <f>VLOOKUP($C71,'[1]New ISB'!$C$6:$BO$405,10,FALSE)</f>
        <v>0</v>
      </c>
      <c r="AX71" s="10">
        <f>VLOOKUP($C71,'[1]New ISB'!$C$6:$BO$405,11,FALSE)</f>
        <v>11479.999999999982</v>
      </c>
      <c r="AY71" s="10">
        <f>VLOOKUP($C71,'[1]New ISB'!$C$6:$BO$405,12,FALSE)</f>
        <v>0</v>
      </c>
      <c r="AZ71" s="10">
        <f>VLOOKUP($C71,'[1]New ISB'!$C$6:$BO$405,13,FALSE)</f>
        <v>704.99999999999932</v>
      </c>
      <c r="BA71" s="10">
        <f>VLOOKUP($C71,'[1]New ISB'!$C$6:$BO$405,14,FALSE)</f>
        <v>1710.0000000000014</v>
      </c>
      <c r="BB71" s="10">
        <f>VLOOKUP($C71,'[1]New ISB'!$C$6:$BO$405,15,FALSE)</f>
        <v>0</v>
      </c>
      <c r="BC71" s="10">
        <f>VLOOKUP($C71,'[1]New ISB'!$C$6:$BO$405,16,FALSE)</f>
        <v>0</v>
      </c>
      <c r="BD71" s="10">
        <f>VLOOKUP($C71,'[1]New ISB'!$C$6:$BO$405,17,FALSE)</f>
        <v>1544.9999999999984</v>
      </c>
      <c r="BE71" s="10">
        <f>VLOOKUP($C71,'[1]New ISB'!$C$6:$BO$405,18,FALSE)</f>
        <v>0</v>
      </c>
      <c r="BF71" s="10">
        <f>VLOOKUP($C71,'[1]New ISB'!$C$6:$BO$405,19,FALSE)</f>
        <v>0</v>
      </c>
      <c r="BG71" s="10">
        <f>VLOOKUP($C71,'[1]New ISB'!$C$6:$BO$405,20,FALSE)</f>
        <v>0</v>
      </c>
      <c r="BH71" s="10">
        <f>VLOOKUP($C71,'[1]New ISB'!$C$6:$BO$405,21,FALSE)</f>
        <v>0</v>
      </c>
      <c r="BI71" s="10">
        <f>VLOOKUP($C71,'[1]New ISB'!$C$6:$BO$405,22,FALSE)</f>
        <v>0</v>
      </c>
      <c r="BJ71" s="10">
        <f>VLOOKUP($C71,'[1]New ISB'!$C$6:$BO$405,23,FALSE)</f>
        <v>0</v>
      </c>
      <c r="BK71" s="10">
        <f>VLOOKUP($C71,'[1]New ISB'!$C$6:$BO$405,24,FALSE)</f>
        <v>0</v>
      </c>
      <c r="BL71" s="10">
        <f>VLOOKUP($C71,'[1]New ISB'!$C$6:$BO$405,25,FALSE)</f>
        <v>1421.3636363636347</v>
      </c>
      <c r="BM71" s="10">
        <f>VLOOKUP($C71,'[1]New ISB'!$C$6:$BO$405,26,FALSE)</f>
        <v>0</v>
      </c>
      <c r="BN71" s="10">
        <f>VLOOKUP($C71,'[1]New ISB'!$C$6:$BO$405,27,FALSE)</f>
        <v>37918.758620689659</v>
      </c>
      <c r="BO71" s="10">
        <f>VLOOKUP($C71,'[1]New ISB'!$C$6:$BO$405,28,FALSE)</f>
        <v>0</v>
      </c>
      <c r="BP71" s="10">
        <f>VLOOKUP($C71,'[1]New ISB'!$C$6:$BO$405,29,FALSE)</f>
        <v>614.40000000000009</v>
      </c>
      <c r="BQ71" s="10">
        <f>VLOOKUP($C71,'[1]New ISB'!$C$6:$BO$405,30,FALSE)</f>
        <v>0</v>
      </c>
      <c r="BR71" s="10">
        <f>VLOOKUP($C71,'[1]New ISB'!$C$6:$BO$405,31,FALSE)</f>
        <v>134400</v>
      </c>
      <c r="BS71" s="10">
        <f>VLOOKUP($C71,'[1]New ISB'!$C$6:$BO$405,32,FALSE)</f>
        <v>33390.921228304403</v>
      </c>
      <c r="BT71" s="10">
        <f>VLOOKUP($C71,'[1]New ISB'!$C$6:$BO$405,33,FALSE)</f>
        <v>0</v>
      </c>
      <c r="BU71" s="10">
        <f>VLOOKUP($C71,'[1]New ISB'!$C$6:$BO$405,34,FALSE)</f>
        <v>0</v>
      </c>
      <c r="BV71" s="10">
        <f>VLOOKUP($C71,'[1]New ISB'!$C$6:$BO$405,35,FALSE)</f>
        <v>2137.25</v>
      </c>
      <c r="BW71" s="10">
        <f>VLOOKUP($C71,'[1]New ISB'!$C$6:$BO$405,36,FALSE)</f>
        <v>0</v>
      </c>
      <c r="BX71" s="10">
        <f>VLOOKUP($C71,'[1]New ISB'!$C$6:$BO$405,39,FALSE)+VLOOKUP($C71,'[1]New ISB'!$C$6:$BO$405,40,FALSE)</f>
        <v>0</v>
      </c>
      <c r="BY71" s="10">
        <f>VLOOKUP($C71,'[1]New ISB'!$C$6:$BO$405,37,FALSE)+VLOOKUP($C71,'[1]New ISB'!$C$6:$BO$405,41,FALSE)</f>
        <v>0</v>
      </c>
      <c r="BZ71" s="10">
        <f>VLOOKUP($C71,'[1]New ISB'!$C$6:$BO$405,38,FALSE)</f>
        <v>0</v>
      </c>
      <c r="CA71" s="10">
        <f t="shared" si="0"/>
        <v>614309.00998351059</v>
      </c>
      <c r="CB71" s="10">
        <f>VLOOKUP($C71,'[1]New ISB'!$C$6:$BO$405,52,FALSE)+VLOOKUP($C71,'[1]New ISB'!$C$6:$BO$405,53,FALSE)</f>
        <v>0</v>
      </c>
      <c r="CC71" s="10">
        <f>VLOOKUP($C71,'[1]New ISB'!$C$6:$BO$405,64,FALSE)</f>
        <v>0</v>
      </c>
      <c r="CD71" s="11">
        <f t="shared" si="1"/>
        <v>614309.00998351059</v>
      </c>
      <c r="CE71" s="10"/>
      <c r="CF71" s="10">
        <f t="shared" si="5"/>
        <v>22362.316498152853</v>
      </c>
      <c r="CG71" s="10">
        <f t="shared" si="6"/>
        <v>0</v>
      </c>
      <c r="CH71" s="10">
        <f t="shared" si="7"/>
        <v>0</v>
      </c>
      <c r="CI71" s="10">
        <f t="shared" si="8"/>
        <v>140</v>
      </c>
      <c r="CJ71" s="10">
        <f t="shared" si="9"/>
        <v>0</v>
      </c>
      <c r="CK71" s="10">
        <f t="shared" si="10"/>
        <v>1609.9999999999964</v>
      </c>
      <c r="CL71" s="10">
        <f t="shared" si="11"/>
        <v>0</v>
      </c>
      <c r="CM71" s="10">
        <f t="shared" si="12"/>
        <v>15</v>
      </c>
      <c r="CN71" s="10">
        <f t="shared" si="13"/>
        <v>30.000000000000227</v>
      </c>
      <c r="CO71" s="10">
        <f t="shared" si="14"/>
        <v>0</v>
      </c>
      <c r="CP71" s="10">
        <f t="shared" si="15"/>
        <v>0</v>
      </c>
      <c r="CQ71" s="10">
        <f t="shared" si="16"/>
        <v>15</v>
      </c>
      <c r="CR71" s="10">
        <f t="shared" si="17"/>
        <v>0</v>
      </c>
      <c r="CS71" s="10">
        <f t="shared" si="18"/>
        <v>0</v>
      </c>
      <c r="CT71" s="10">
        <f t="shared" si="19"/>
        <v>0</v>
      </c>
      <c r="CU71" s="10">
        <f t="shared" si="20"/>
        <v>0</v>
      </c>
      <c r="CV71" s="10">
        <f t="shared" si="21"/>
        <v>0</v>
      </c>
      <c r="CW71" s="10">
        <f t="shared" si="22"/>
        <v>0</v>
      </c>
      <c r="CX71" s="10">
        <f t="shared" si="23"/>
        <v>0</v>
      </c>
      <c r="CY71" s="10">
        <f t="shared" si="24"/>
        <v>24.090909090909236</v>
      </c>
      <c r="CZ71" s="10">
        <f t="shared" si="25"/>
        <v>0</v>
      </c>
      <c r="DA71" s="10">
        <f t="shared" si="26"/>
        <v>486.13793103447824</v>
      </c>
      <c r="DB71" s="10">
        <f t="shared" si="27"/>
        <v>0</v>
      </c>
      <c r="DC71" s="10">
        <f t="shared" si="28"/>
        <v>9.6000000000000227</v>
      </c>
      <c r="DD71" s="10">
        <f t="shared" si="29"/>
        <v>0</v>
      </c>
      <c r="DE71" s="10">
        <f t="shared" si="30"/>
        <v>6400</v>
      </c>
      <c r="DF71" s="10">
        <f t="shared" si="31"/>
        <v>467.82376502003171</v>
      </c>
      <c r="DG71" s="10">
        <f t="shared" si="32"/>
        <v>0</v>
      </c>
      <c r="DH71" s="10">
        <f t="shared" si="33"/>
        <v>0</v>
      </c>
      <c r="DI71" s="10">
        <f t="shared" si="34"/>
        <v>0</v>
      </c>
      <c r="DJ71" s="10">
        <f t="shared" si="35"/>
        <v>0</v>
      </c>
      <c r="DK71" s="10">
        <f t="shared" si="36"/>
        <v>0</v>
      </c>
      <c r="DL71" s="10">
        <f t="shared" si="37"/>
        <v>0</v>
      </c>
      <c r="DM71" s="10">
        <f t="shared" si="38"/>
        <v>0</v>
      </c>
      <c r="DN71" s="10">
        <f t="shared" si="39"/>
        <v>0</v>
      </c>
      <c r="DO71" s="10">
        <f t="shared" si="40"/>
        <v>11497.227425286766</v>
      </c>
      <c r="DP71" s="11">
        <f t="shared" si="3"/>
        <v>43057.196528585031</v>
      </c>
      <c r="DS71" s="14"/>
      <c r="DU71" s="16"/>
    </row>
    <row r="72" spans="1:125" x14ac:dyDescent="0.35">
      <c r="A72" s="2" t="s">
        <v>210</v>
      </c>
      <c r="B72" s="2" t="s">
        <v>211</v>
      </c>
      <c r="C72" s="2">
        <v>9262053</v>
      </c>
      <c r="D72" s="2" t="s">
        <v>212</v>
      </c>
      <c r="E72" s="18">
        <v>367</v>
      </c>
      <c r="G72" s="18">
        <v>1245598</v>
      </c>
      <c r="H72" s="18">
        <v>0</v>
      </c>
      <c r="I72" s="18">
        <v>0</v>
      </c>
      <c r="J72" s="18">
        <v>59040</v>
      </c>
      <c r="K72" s="18">
        <v>0</v>
      </c>
      <c r="L72" s="18">
        <v>88125.000000000015</v>
      </c>
      <c r="M72" s="18">
        <v>0</v>
      </c>
      <c r="N72" s="18">
        <v>21679.071038251353</v>
      </c>
      <c r="O72" s="18">
        <v>26672.677595628451</v>
      </c>
      <c r="P72" s="18">
        <v>441.20218579234967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21547.1779141105</v>
      </c>
      <c r="AA72" s="18">
        <v>0</v>
      </c>
      <c r="AB72" s="18">
        <v>127190.97385817306</v>
      </c>
      <c r="AC72" s="18">
        <v>0</v>
      </c>
      <c r="AD72" s="18">
        <v>6596.1000000000067</v>
      </c>
      <c r="AE72" s="18">
        <v>0</v>
      </c>
      <c r="AF72" s="18">
        <v>128000</v>
      </c>
      <c r="AG72" s="18">
        <v>0</v>
      </c>
      <c r="AH72" s="18">
        <v>0</v>
      </c>
      <c r="AI72" s="18">
        <v>0</v>
      </c>
      <c r="AJ72" s="18">
        <v>8687.616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-15417.033038391848</v>
      </c>
      <c r="AQ72" s="11">
        <f t="shared" si="4"/>
        <v>1718160.7855535639</v>
      </c>
      <c r="AR72" s="18"/>
      <c r="AS72" s="10">
        <f>VLOOKUP($C72,'[1]New ISB'!$C$6:$BO$405,6,FALSE)</f>
        <v>1323022.2467436048</v>
      </c>
      <c r="AT72" s="10">
        <f>VLOOKUP($C72,'[1]New ISB'!$C$6:$BO$405,7,FALSE)</f>
        <v>0</v>
      </c>
      <c r="AU72" s="10">
        <f>VLOOKUP($C72,'[1]New ISB'!$C$6:$BO$405,8,FALSE)</f>
        <v>0</v>
      </c>
      <c r="AV72" s="10">
        <f>VLOOKUP($C72,'[1]New ISB'!$C$6:$BO$405,9,FALSE)</f>
        <v>60270</v>
      </c>
      <c r="AW72" s="10">
        <f>VLOOKUP($C72,'[1]New ISB'!$C$6:$BO$405,10,FALSE)</f>
        <v>0</v>
      </c>
      <c r="AX72" s="10">
        <f>VLOOKUP($C72,'[1]New ISB'!$C$6:$BO$405,11,FALSE)</f>
        <v>102500.00000000003</v>
      </c>
      <c r="AY72" s="10">
        <f>VLOOKUP($C72,'[1]New ISB'!$C$6:$BO$405,12,FALSE)</f>
        <v>0</v>
      </c>
      <c r="AZ72" s="10">
        <f>VLOOKUP($C72,'[1]New ISB'!$C$6:$BO$405,13,FALSE)</f>
        <v>22150.355191256818</v>
      </c>
      <c r="BA72" s="10">
        <f>VLOOKUP($C72,'[1]New ISB'!$C$6:$BO$405,14,FALSE)</f>
        <v>27148.975409836101</v>
      </c>
      <c r="BB72" s="10">
        <f>VLOOKUP($C72,'[1]New ISB'!$C$6:$BO$405,15,FALSE)</f>
        <v>446.21584699453547</v>
      </c>
      <c r="BC72" s="10">
        <f>VLOOKUP($C72,'[1]New ISB'!$C$6:$BO$405,16,FALSE)</f>
        <v>0</v>
      </c>
      <c r="BD72" s="10">
        <f>VLOOKUP($C72,'[1]New ISB'!$C$6:$BO$405,17,FALSE)</f>
        <v>0</v>
      </c>
      <c r="BE72" s="10">
        <f>VLOOKUP($C72,'[1]New ISB'!$C$6:$BO$405,18,FALSE)</f>
        <v>0</v>
      </c>
      <c r="BF72" s="10">
        <f>VLOOKUP($C72,'[1]New ISB'!$C$6:$BO$405,19,FALSE)</f>
        <v>0</v>
      </c>
      <c r="BG72" s="10">
        <f>VLOOKUP($C72,'[1]New ISB'!$C$6:$BO$405,20,FALSE)</f>
        <v>0</v>
      </c>
      <c r="BH72" s="10">
        <f>VLOOKUP($C72,'[1]New ISB'!$C$6:$BO$405,21,FALSE)</f>
        <v>0</v>
      </c>
      <c r="BI72" s="10">
        <f>VLOOKUP($C72,'[1]New ISB'!$C$6:$BO$405,22,FALSE)</f>
        <v>0</v>
      </c>
      <c r="BJ72" s="10">
        <f>VLOOKUP($C72,'[1]New ISB'!$C$6:$BO$405,23,FALSE)</f>
        <v>0</v>
      </c>
      <c r="BK72" s="10">
        <f>VLOOKUP($C72,'[1]New ISB'!$C$6:$BO$405,24,FALSE)</f>
        <v>0</v>
      </c>
      <c r="BL72" s="10">
        <f>VLOOKUP($C72,'[1]New ISB'!$C$6:$BO$405,25,FALSE)</f>
        <v>21918.680981595164</v>
      </c>
      <c r="BM72" s="10">
        <f>VLOOKUP($C72,'[1]New ISB'!$C$6:$BO$405,26,FALSE)</f>
        <v>0</v>
      </c>
      <c r="BN72" s="10">
        <f>VLOOKUP($C72,'[1]New ISB'!$C$6:$BO$405,27,FALSE)</f>
        <v>128842.80468749999</v>
      </c>
      <c r="BO72" s="10">
        <f>VLOOKUP($C72,'[1]New ISB'!$C$6:$BO$405,28,FALSE)</f>
        <v>0</v>
      </c>
      <c r="BP72" s="10">
        <f>VLOOKUP($C72,'[1]New ISB'!$C$6:$BO$405,29,FALSE)</f>
        <v>6700.8000000000065</v>
      </c>
      <c r="BQ72" s="10">
        <f>VLOOKUP($C72,'[1]New ISB'!$C$6:$BO$405,30,FALSE)</f>
        <v>0</v>
      </c>
      <c r="BR72" s="10">
        <f>VLOOKUP($C72,'[1]New ISB'!$C$6:$BO$405,31,FALSE)</f>
        <v>134400</v>
      </c>
      <c r="BS72" s="10">
        <f>VLOOKUP($C72,'[1]New ISB'!$C$6:$BO$405,32,FALSE)</f>
        <v>0</v>
      </c>
      <c r="BT72" s="10">
        <f>VLOOKUP($C72,'[1]New ISB'!$C$6:$BO$405,33,FALSE)</f>
        <v>0</v>
      </c>
      <c r="BU72" s="10">
        <f>VLOOKUP($C72,'[1]New ISB'!$C$6:$BO$405,34,FALSE)</f>
        <v>0</v>
      </c>
      <c r="BV72" s="10">
        <f>VLOOKUP($C72,'[1]New ISB'!$C$6:$BO$405,35,FALSE)</f>
        <v>8687.616</v>
      </c>
      <c r="BW72" s="10">
        <f>VLOOKUP($C72,'[1]New ISB'!$C$6:$BO$405,36,FALSE)</f>
        <v>0</v>
      </c>
      <c r="BX72" s="10">
        <f>VLOOKUP($C72,'[1]New ISB'!$C$6:$BO$405,39,FALSE)+VLOOKUP($C72,'[1]New ISB'!$C$6:$BO$405,40,FALSE)</f>
        <v>0</v>
      </c>
      <c r="BY72" s="10">
        <f>VLOOKUP($C72,'[1]New ISB'!$C$6:$BO$405,37,FALSE)+VLOOKUP($C72,'[1]New ISB'!$C$6:$BO$405,41,FALSE)</f>
        <v>0</v>
      </c>
      <c r="BZ72" s="10">
        <f>VLOOKUP($C72,'[1]New ISB'!$C$6:$BO$405,38,FALSE)</f>
        <v>0</v>
      </c>
      <c r="CA72" s="10">
        <f t="shared" si="0"/>
        <v>1836087.6948607871</v>
      </c>
      <c r="CB72" s="10">
        <f>VLOOKUP($C72,'[1]New ISB'!$C$6:$BO$405,52,FALSE)+VLOOKUP($C72,'[1]New ISB'!$C$6:$BO$405,53,FALSE)</f>
        <v>0</v>
      </c>
      <c r="CC72" s="10">
        <f>VLOOKUP($C72,'[1]New ISB'!$C$6:$BO$405,64,FALSE)</f>
        <v>0</v>
      </c>
      <c r="CD72" s="11">
        <f t="shared" si="1"/>
        <v>1836087.6948607871</v>
      </c>
      <c r="CE72" s="10"/>
      <c r="CF72" s="10">
        <f t="shared" si="5"/>
        <v>77424.246743604774</v>
      </c>
      <c r="CG72" s="10">
        <f t="shared" si="6"/>
        <v>0</v>
      </c>
      <c r="CH72" s="10">
        <f t="shared" si="7"/>
        <v>0</v>
      </c>
      <c r="CI72" s="10">
        <f t="shared" si="8"/>
        <v>1230</v>
      </c>
      <c r="CJ72" s="10">
        <f t="shared" si="9"/>
        <v>0</v>
      </c>
      <c r="CK72" s="10">
        <f t="shared" si="10"/>
        <v>14375.000000000015</v>
      </c>
      <c r="CL72" s="10">
        <f t="shared" si="11"/>
        <v>0</v>
      </c>
      <c r="CM72" s="10">
        <f t="shared" si="12"/>
        <v>471.28415300546476</v>
      </c>
      <c r="CN72" s="10">
        <f t="shared" si="13"/>
        <v>476.29781420764994</v>
      </c>
      <c r="CO72" s="10">
        <f t="shared" si="14"/>
        <v>5.0136612021858014</v>
      </c>
      <c r="CP72" s="10">
        <f t="shared" si="15"/>
        <v>0</v>
      </c>
      <c r="CQ72" s="10">
        <f t="shared" si="16"/>
        <v>0</v>
      </c>
      <c r="CR72" s="10">
        <f t="shared" si="17"/>
        <v>0</v>
      </c>
      <c r="CS72" s="10">
        <f t="shared" si="18"/>
        <v>0</v>
      </c>
      <c r="CT72" s="10">
        <f t="shared" si="19"/>
        <v>0</v>
      </c>
      <c r="CU72" s="10">
        <f t="shared" si="20"/>
        <v>0</v>
      </c>
      <c r="CV72" s="10">
        <f t="shared" si="21"/>
        <v>0</v>
      </c>
      <c r="CW72" s="10">
        <f t="shared" si="22"/>
        <v>0</v>
      </c>
      <c r="CX72" s="10">
        <f t="shared" si="23"/>
        <v>0</v>
      </c>
      <c r="CY72" s="10">
        <f t="shared" si="24"/>
        <v>371.50306748466392</v>
      </c>
      <c r="CZ72" s="10">
        <f t="shared" si="25"/>
        <v>0</v>
      </c>
      <c r="DA72" s="10">
        <f t="shared" si="26"/>
        <v>1651.830829326922</v>
      </c>
      <c r="DB72" s="10">
        <f t="shared" si="27"/>
        <v>0</v>
      </c>
      <c r="DC72" s="10">
        <f t="shared" si="28"/>
        <v>104.69999999999982</v>
      </c>
      <c r="DD72" s="10">
        <f t="shared" si="29"/>
        <v>0</v>
      </c>
      <c r="DE72" s="10">
        <f t="shared" si="30"/>
        <v>6400</v>
      </c>
      <c r="DF72" s="10">
        <f t="shared" si="31"/>
        <v>0</v>
      </c>
      <c r="DG72" s="10">
        <f t="shared" si="32"/>
        <v>0</v>
      </c>
      <c r="DH72" s="10">
        <f t="shared" si="33"/>
        <v>0</v>
      </c>
      <c r="DI72" s="10">
        <f t="shared" si="34"/>
        <v>0</v>
      </c>
      <c r="DJ72" s="10">
        <f t="shared" si="35"/>
        <v>0</v>
      </c>
      <c r="DK72" s="10">
        <f t="shared" si="36"/>
        <v>0</v>
      </c>
      <c r="DL72" s="10">
        <f t="shared" si="37"/>
        <v>0</v>
      </c>
      <c r="DM72" s="10">
        <f t="shared" si="38"/>
        <v>0</v>
      </c>
      <c r="DN72" s="10">
        <f t="shared" si="39"/>
        <v>0</v>
      </c>
      <c r="DO72" s="10">
        <f t="shared" si="40"/>
        <v>15417.033038391848</v>
      </c>
      <c r="DP72" s="11">
        <f t="shared" si="3"/>
        <v>117926.90930722353</v>
      </c>
      <c r="DS72" s="14"/>
      <c r="DU72" s="16"/>
    </row>
    <row r="73" spans="1:125" x14ac:dyDescent="0.35">
      <c r="A73" s="2" t="s">
        <v>213</v>
      </c>
      <c r="B73" s="2" t="s">
        <v>214</v>
      </c>
      <c r="C73" s="2">
        <v>9262411</v>
      </c>
      <c r="D73" s="2" t="s">
        <v>1273</v>
      </c>
      <c r="E73" s="18">
        <v>463</v>
      </c>
      <c r="G73" s="18">
        <v>1571422</v>
      </c>
      <c r="H73" s="18">
        <v>0</v>
      </c>
      <c r="I73" s="18">
        <v>0</v>
      </c>
      <c r="J73" s="18">
        <v>46080.000000000036</v>
      </c>
      <c r="K73" s="18">
        <v>0</v>
      </c>
      <c r="L73" s="18">
        <v>71909.999999999927</v>
      </c>
      <c r="M73" s="18">
        <v>0</v>
      </c>
      <c r="N73" s="18">
        <v>57624.458874458862</v>
      </c>
      <c r="O73" s="18">
        <v>14310.909090909039</v>
      </c>
      <c r="P73" s="18">
        <v>0</v>
      </c>
      <c r="Q73" s="18">
        <v>0</v>
      </c>
      <c r="R73" s="18">
        <v>511.10389610389512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10635.247524752474</v>
      </c>
      <c r="AA73" s="18">
        <v>0</v>
      </c>
      <c r="AB73" s="18">
        <v>147568.06329113926</v>
      </c>
      <c r="AC73" s="18">
        <v>0</v>
      </c>
      <c r="AD73" s="18">
        <v>5000.3999999999869</v>
      </c>
      <c r="AE73" s="18">
        <v>0</v>
      </c>
      <c r="AF73" s="18">
        <v>128000</v>
      </c>
      <c r="AG73" s="18">
        <v>0</v>
      </c>
      <c r="AH73" s="18">
        <v>0</v>
      </c>
      <c r="AI73" s="18">
        <v>0</v>
      </c>
      <c r="AJ73" s="18">
        <v>73588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  <c r="AQ73" s="11">
        <f t="shared" si="4"/>
        <v>2126650.182677363</v>
      </c>
      <c r="AR73" s="18"/>
      <c r="AS73" s="10">
        <f>VLOOKUP($C73,'[1]New ISB'!$C$6:$BO$405,6,FALSE)</f>
        <v>1669098.910741932</v>
      </c>
      <c r="AT73" s="10">
        <f>VLOOKUP($C73,'[1]New ISB'!$C$6:$BO$405,7,FALSE)</f>
        <v>0</v>
      </c>
      <c r="AU73" s="10">
        <f>VLOOKUP($C73,'[1]New ISB'!$C$6:$BO$405,8,FALSE)</f>
        <v>0</v>
      </c>
      <c r="AV73" s="10">
        <f>VLOOKUP($C73,'[1]New ISB'!$C$6:$BO$405,9,FALSE)</f>
        <v>47040.000000000036</v>
      </c>
      <c r="AW73" s="10">
        <f>VLOOKUP($C73,'[1]New ISB'!$C$6:$BO$405,10,FALSE)</f>
        <v>0</v>
      </c>
      <c r="AX73" s="10">
        <f>VLOOKUP($C73,'[1]New ISB'!$C$6:$BO$405,11,FALSE)</f>
        <v>83639.999999999913</v>
      </c>
      <c r="AY73" s="10">
        <f>VLOOKUP($C73,'[1]New ISB'!$C$6:$BO$405,12,FALSE)</f>
        <v>0</v>
      </c>
      <c r="AZ73" s="10">
        <f>VLOOKUP($C73,'[1]New ISB'!$C$6:$BO$405,13,FALSE)</f>
        <v>58877.164502164494</v>
      </c>
      <c r="BA73" s="10">
        <f>VLOOKUP($C73,'[1]New ISB'!$C$6:$BO$405,14,FALSE)</f>
        <v>14566.461038960986</v>
      </c>
      <c r="BB73" s="10">
        <f>VLOOKUP($C73,'[1]New ISB'!$C$6:$BO$405,15,FALSE)</f>
        <v>0</v>
      </c>
      <c r="BC73" s="10">
        <f>VLOOKUP($C73,'[1]New ISB'!$C$6:$BO$405,16,FALSE)</f>
        <v>0</v>
      </c>
      <c r="BD73" s="10">
        <f>VLOOKUP($C73,'[1]New ISB'!$C$6:$BO$405,17,FALSE)</f>
        <v>516.11471861471762</v>
      </c>
      <c r="BE73" s="10">
        <f>VLOOKUP($C73,'[1]New ISB'!$C$6:$BO$405,18,FALSE)</f>
        <v>0</v>
      </c>
      <c r="BF73" s="10">
        <f>VLOOKUP($C73,'[1]New ISB'!$C$6:$BO$405,19,FALSE)</f>
        <v>0</v>
      </c>
      <c r="BG73" s="10">
        <f>VLOOKUP($C73,'[1]New ISB'!$C$6:$BO$405,20,FALSE)</f>
        <v>0</v>
      </c>
      <c r="BH73" s="10">
        <f>VLOOKUP($C73,'[1]New ISB'!$C$6:$BO$405,21,FALSE)</f>
        <v>0</v>
      </c>
      <c r="BI73" s="10">
        <f>VLOOKUP($C73,'[1]New ISB'!$C$6:$BO$405,22,FALSE)</f>
        <v>0</v>
      </c>
      <c r="BJ73" s="10">
        <f>VLOOKUP($C73,'[1]New ISB'!$C$6:$BO$405,23,FALSE)</f>
        <v>0</v>
      </c>
      <c r="BK73" s="10">
        <f>VLOOKUP($C73,'[1]New ISB'!$C$6:$BO$405,24,FALSE)</f>
        <v>0</v>
      </c>
      <c r="BL73" s="10">
        <f>VLOOKUP($C73,'[1]New ISB'!$C$6:$BO$405,25,FALSE)</f>
        <v>10818.613861386139</v>
      </c>
      <c r="BM73" s="10">
        <f>VLOOKUP($C73,'[1]New ISB'!$C$6:$BO$405,26,FALSE)</f>
        <v>0</v>
      </c>
      <c r="BN73" s="10">
        <f>VLOOKUP($C73,'[1]New ISB'!$C$6:$BO$405,27,FALSE)</f>
        <v>149484.53164556963</v>
      </c>
      <c r="BO73" s="10">
        <f>VLOOKUP($C73,'[1]New ISB'!$C$6:$BO$405,28,FALSE)</f>
        <v>0</v>
      </c>
      <c r="BP73" s="10">
        <f>VLOOKUP($C73,'[1]New ISB'!$C$6:$BO$405,29,FALSE)</f>
        <v>5079.7714285714155</v>
      </c>
      <c r="BQ73" s="10">
        <f>VLOOKUP($C73,'[1]New ISB'!$C$6:$BO$405,30,FALSE)</f>
        <v>0</v>
      </c>
      <c r="BR73" s="10">
        <f>VLOOKUP($C73,'[1]New ISB'!$C$6:$BO$405,31,FALSE)</f>
        <v>134400</v>
      </c>
      <c r="BS73" s="10">
        <f>VLOOKUP($C73,'[1]New ISB'!$C$6:$BO$405,32,FALSE)</f>
        <v>0</v>
      </c>
      <c r="BT73" s="10">
        <f>VLOOKUP($C73,'[1]New ISB'!$C$6:$BO$405,33,FALSE)</f>
        <v>0</v>
      </c>
      <c r="BU73" s="10">
        <f>VLOOKUP($C73,'[1]New ISB'!$C$6:$BO$405,34,FALSE)</f>
        <v>0</v>
      </c>
      <c r="BV73" s="10">
        <f>VLOOKUP($C73,'[1]New ISB'!$C$6:$BO$405,35,FALSE)</f>
        <v>73588</v>
      </c>
      <c r="BW73" s="10">
        <f>VLOOKUP($C73,'[1]New ISB'!$C$6:$BO$405,36,FALSE)</f>
        <v>0</v>
      </c>
      <c r="BX73" s="10">
        <f>VLOOKUP($C73,'[1]New ISB'!$C$6:$BO$405,39,FALSE)+VLOOKUP($C73,'[1]New ISB'!$C$6:$BO$405,40,FALSE)</f>
        <v>0</v>
      </c>
      <c r="BY73" s="10">
        <f>VLOOKUP($C73,'[1]New ISB'!$C$6:$BO$405,37,FALSE)+VLOOKUP($C73,'[1]New ISB'!$C$6:$BO$405,41,FALSE)</f>
        <v>0</v>
      </c>
      <c r="BZ73" s="10">
        <f>VLOOKUP($C73,'[1]New ISB'!$C$6:$BO$405,38,FALSE)</f>
        <v>0</v>
      </c>
      <c r="CA73" s="10">
        <f t="shared" ref="CA73:CA136" si="41">SUM(AS73:BZ73)</f>
        <v>2247109.5679371995</v>
      </c>
      <c r="CB73" s="10">
        <f>VLOOKUP($C73,'[1]New ISB'!$C$6:$BO$405,52,FALSE)+VLOOKUP($C73,'[1]New ISB'!$C$6:$BO$405,53,FALSE)</f>
        <v>0</v>
      </c>
      <c r="CC73" s="10">
        <f>VLOOKUP($C73,'[1]New ISB'!$C$6:$BO$405,64,FALSE)</f>
        <v>0</v>
      </c>
      <c r="CD73" s="11">
        <f t="shared" si="1"/>
        <v>2247109.5679371995</v>
      </c>
      <c r="CE73" s="10"/>
      <c r="CF73" s="10">
        <f t="shared" si="5"/>
        <v>97676.910741931992</v>
      </c>
      <c r="CG73" s="10">
        <f t="shared" si="6"/>
        <v>0</v>
      </c>
      <c r="CH73" s="10">
        <f t="shared" si="7"/>
        <v>0</v>
      </c>
      <c r="CI73" s="10">
        <f t="shared" si="8"/>
        <v>960</v>
      </c>
      <c r="CJ73" s="10">
        <f t="shared" si="9"/>
        <v>0</v>
      </c>
      <c r="CK73" s="10">
        <f t="shared" si="10"/>
        <v>11729.999999999985</v>
      </c>
      <c r="CL73" s="10">
        <f t="shared" si="11"/>
        <v>0</v>
      </c>
      <c r="CM73" s="10">
        <f t="shared" si="12"/>
        <v>1252.7056277056327</v>
      </c>
      <c r="CN73" s="10">
        <f t="shared" si="13"/>
        <v>255.55194805194697</v>
      </c>
      <c r="CO73" s="10">
        <f t="shared" si="14"/>
        <v>0</v>
      </c>
      <c r="CP73" s="10">
        <f t="shared" si="15"/>
        <v>0</v>
      </c>
      <c r="CQ73" s="10">
        <f t="shared" si="16"/>
        <v>5.0108225108224929</v>
      </c>
      <c r="CR73" s="10">
        <f t="shared" si="17"/>
        <v>0</v>
      </c>
      <c r="CS73" s="10">
        <f t="shared" si="18"/>
        <v>0</v>
      </c>
      <c r="CT73" s="10">
        <f t="shared" si="19"/>
        <v>0</v>
      </c>
      <c r="CU73" s="10">
        <f t="shared" si="20"/>
        <v>0</v>
      </c>
      <c r="CV73" s="10">
        <f t="shared" si="21"/>
        <v>0</v>
      </c>
      <c r="CW73" s="10">
        <f t="shared" si="22"/>
        <v>0</v>
      </c>
      <c r="CX73" s="10">
        <f t="shared" si="23"/>
        <v>0</v>
      </c>
      <c r="CY73" s="10">
        <f t="shared" si="24"/>
        <v>183.3663366336641</v>
      </c>
      <c r="CZ73" s="10">
        <f t="shared" si="25"/>
        <v>0</v>
      </c>
      <c r="DA73" s="10">
        <f t="shared" si="26"/>
        <v>1916.4683544303698</v>
      </c>
      <c r="DB73" s="10">
        <f t="shared" si="27"/>
        <v>0</v>
      </c>
      <c r="DC73" s="10">
        <f t="shared" si="28"/>
        <v>79.371428571428623</v>
      </c>
      <c r="DD73" s="10">
        <f t="shared" si="29"/>
        <v>0</v>
      </c>
      <c r="DE73" s="10">
        <f t="shared" si="30"/>
        <v>6400</v>
      </c>
      <c r="DF73" s="10">
        <f t="shared" si="31"/>
        <v>0</v>
      </c>
      <c r="DG73" s="10">
        <f t="shared" si="32"/>
        <v>0</v>
      </c>
      <c r="DH73" s="10">
        <f t="shared" si="33"/>
        <v>0</v>
      </c>
      <c r="DI73" s="10">
        <f t="shared" si="34"/>
        <v>0</v>
      </c>
      <c r="DJ73" s="10">
        <f t="shared" si="35"/>
        <v>0</v>
      </c>
      <c r="DK73" s="10">
        <f t="shared" si="36"/>
        <v>0</v>
      </c>
      <c r="DL73" s="10">
        <f t="shared" si="37"/>
        <v>0</v>
      </c>
      <c r="DM73" s="10">
        <f t="shared" si="38"/>
        <v>0</v>
      </c>
      <c r="DN73" s="10">
        <f t="shared" si="39"/>
        <v>0</v>
      </c>
      <c r="DO73" s="10">
        <f t="shared" si="40"/>
        <v>0</v>
      </c>
      <c r="DP73" s="11">
        <f t="shared" ref="DP73:DP136" si="42">SUM(CF73:DO73)</f>
        <v>120459.38525983584</v>
      </c>
      <c r="DS73" s="14"/>
      <c r="DU73" s="16"/>
    </row>
    <row r="74" spans="1:125" x14ac:dyDescent="0.35">
      <c r="A74" s="2" t="s">
        <v>216</v>
      </c>
      <c r="B74" s="2" t="s">
        <v>1485</v>
      </c>
      <c r="C74" s="2">
        <v>9262188</v>
      </c>
      <c r="D74" s="2" t="s">
        <v>217</v>
      </c>
      <c r="E74" s="18">
        <v>246</v>
      </c>
      <c r="G74" s="18">
        <v>834924</v>
      </c>
      <c r="H74" s="18">
        <v>0</v>
      </c>
      <c r="I74" s="18">
        <v>0</v>
      </c>
      <c r="J74" s="18">
        <v>9120.0000000000018</v>
      </c>
      <c r="K74" s="18">
        <v>0</v>
      </c>
      <c r="L74" s="18">
        <v>13395.000000000002</v>
      </c>
      <c r="M74" s="18">
        <v>0</v>
      </c>
      <c r="N74" s="18">
        <v>230.93877551020378</v>
      </c>
      <c r="O74" s="18">
        <v>562.28571428571433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9628.7116564417156</v>
      </c>
      <c r="AA74" s="18">
        <v>0</v>
      </c>
      <c r="AB74" s="18">
        <v>103291.09320948718</v>
      </c>
      <c r="AC74" s="18">
        <v>0</v>
      </c>
      <c r="AD74" s="18">
        <v>0</v>
      </c>
      <c r="AE74" s="18">
        <v>0</v>
      </c>
      <c r="AF74" s="18">
        <v>128000</v>
      </c>
      <c r="AG74" s="18">
        <v>0</v>
      </c>
      <c r="AH74" s="18">
        <v>0</v>
      </c>
      <c r="AI74" s="18">
        <v>0</v>
      </c>
      <c r="AJ74" s="18">
        <v>5843.4560000000001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-2365.4617315188143</v>
      </c>
      <c r="AQ74" s="11">
        <f t="shared" ref="AQ74:AQ137" si="43">SUM(G74:AP74)</f>
        <v>1102630.023624206</v>
      </c>
      <c r="AR74" s="18"/>
      <c r="AS74" s="10">
        <f>VLOOKUP($C74,'[1]New ISB'!$C$6:$BO$405,6,FALSE)</f>
        <v>886821.45149571332</v>
      </c>
      <c r="AT74" s="10">
        <f>VLOOKUP($C74,'[1]New ISB'!$C$6:$BO$405,7,FALSE)</f>
        <v>0</v>
      </c>
      <c r="AU74" s="10">
        <f>VLOOKUP($C74,'[1]New ISB'!$C$6:$BO$405,8,FALSE)</f>
        <v>0</v>
      </c>
      <c r="AV74" s="10">
        <f>VLOOKUP($C74,'[1]New ISB'!$C$6:$BO$405,9,FALSE)</f>
        <v>9310.0000000000018</v>
      </c>
      <c r="AW74" s="10">
        <f>VLOOKUP($C74,'[1]New ISB'!$C$6:$BO$405,10,FALSE)</f>
        <v>0</v>
      </c>
      <c r="AX74" s="10">
        <f>VLOOKUP($C74,'[1]New ISB'!$C$6:$BO$405,11,FALSE)</f>
        <v>15580.000000000004</v>
      </c>
      <c r="AY74" s="10">
        <f>VLOOKUP($C74,'[1]New ISB'!$C$6:$BO$405,12,FALSE)</f>
        <v>0</v>
      </c>
      <c r="AZ74" s="10">
        <f>VLOOKUP($C74,'[1]New ISB'!$C$6:$BO$405,13,FALSE)</f>
        <v>235.95918367346908</v>
      </c>
      <c r="BA74" s="10">
        <f>VLOOKUP($C74,'[1]New ISB'!$C$6:$BO$405,14,FALSE)</f>
        <v>572.32653061224494</v>
      </c>
      <c r="BB74" s="10">
        <f>VLOOKUP($C74,'[1]New ISB'!$C$6:$BO$405,15,FALSE)</f>
        <v>0</v>
      </c>
      <c r="BC74" s="10">
        <f>VLOOKUP($C74,'[1]New ISB'!$C$6:$BO$405,16,FALSE)</f>
        <v>0</v>
      </c>
      <c r="BD74" s="10">
        <f>VLOOKUP($C74,'[1]New ISB'!$C$6:$BO$405,17,FALSE)</f>
        <v>0</v>
      </c>
      <c r="BE74" s="10">
        <f>VLOOKUP($C74,'[1]New ISB'!$C$6:$BO$405,18,FALSE)</f>
        <v>0</v>
      </c>
      <c r="BF74" s="10">
        <f>VLOOKUP($C74,'[1]New ISB'!$C$6:$BO$405,19,FALSE)</f>
        <v>0</v>
      </c>
      <c r="BG74" s="10">
        <f>VLOOKUP($C74,'[1]New ISB'!$C$6:$BO$405,20,FALSE)</f>
        <v>0</v>
      </c>
      <c r="BH74" s="10">
        <f>VLOOKUP($C74,'[1]New ISB'!$C$6:$BO$405,21,FALSE)</f>
        <v>0</v>
      </c>
      <c r="BI74" s="10">
        <f>VLOOKUP($C74,'[1]New ISB'!$C$6:$BO$405,22,FALSE)</f>
        <v>0</v>
      </c>
      <c r="BJ74" s="10">
        <f>VLOOKUP($C74,'[1]New ISB'!$C$6:$BO$405,23,FALSE)</f>
        <v>0</v>
      </c>
      <c r="BK74" s="10">
        <f>VLOOKUP($C74,'[1]New ISB'!$C$6:$BO$405,24,FALSE)</f>
        <v>0</v>
      </c>
      <c r="BL74" s="10">
        <f>VLOOKUP($C74,'[1]New ISB'!$C$6:$BO$405,25,FALSE)</f>
        <v>9794.7239263803658</v>
      </c>
      <c r="BM74" s="10">
        <f>VLOOKUP($C74,'[1]New ISB'!$C$6:$BO$405,26,FALSE)</f>
        <v>0</v>
      </c>
      <c r="BN74" s="10">
        <f>VLOOKUP($C74,'[1]New ISB'!$C$6:$BO$405,27,FALSE)</f>
        <v>104632.53597844156</v>
      </c>
      <c r="BO74" s="10">
        <f>VLOOKUP($C74,'[1]New ISB'!$C$6:$BO$405,28,FALSE)</f>
        <v>0</v>
      </c>
      <c r="BP74" s="10">
        <f>VLOOKUP($C74,'[1]New ISB'!$C$6:$BO$405,29,FALSE)</f>
        <v>0</v>
      </c>
      <c r="BQ74" s="10">
        <f>VLOOKUP($C74,'[1]New ISB'!$C$6:$BO$405,30,FALSE)</f>
        <v>0</v>
      </c>
      <c r="BR74" s="10">
        <f>VLOOKUP($C74,'[1]New ISB'!$C$6:$BO$405,31,FALSE)</f>
        <v>134400</v>
      </c>
      <c r="BS74" s="10">
        <f>VLOOKUP($C74,'[1]New ISB'!$C$6:$BO$405,32,FALSE)</f>
        <v>0</v>
      </c>
      <c r="BT74" s="10">
        <f>VLOOKUP($C74,'[1]New ISB'!$C$6:$BO$405,33,FALSE)</f>
        <v>0</v>
      </c>
      <c r="BU74" s="10">
        <f>VLOOKUP($C74,'[1]New ISB'!$C$6:$BO$405,34,FALSE)</f>
        <v>0</v>
      </c>
      <c r="BV74" s="10">
        <f>VLOOKUP($C74,'[1]New ISB'!$C$6:$BO$405,35,FALSE)</f>
        <v>5843.4560000000001</v>
      </c>
      <c r="BW74" s="10">
        <f>VLOOKUP($C74,'[1]New ISB'!$C$6:$BO$405,36,FALSE)</f>
        <v>0</v>
      </c>
      <c r="BX74" s="10">
        <f>VLOOKUP($C74,'[1]New ISB'!$C$6:$BO$405,39,FALSE)+VLOOKUP($C74,'[1]New ISB'!$C$6:$BO$405,40,FALSE)</f>
        <v>0</v>
      </c>
      <c r="BY74" s="10">
        <f>VLOOKUP($C74,'[1]New ISB'!$C$6:$BO$405,37,FALSE)+VLOOKUP($C74,'[1]New ISB'!$C$6:$BO$405,41,FALSE)</f>
        <v>0</v>
      </c>
      <c r="BZ74" s="10">
        <f>VLOOKUP($C74,'[1]New ISB'!$C$6:$BO$405,38,FALSE)</f>
        <v>0</v>
      </c>
      <c r="CA74" s="10">
        <f t="shared" si="41"/>
        <v>1167190.4531148209</v>
      </c>
      <c r="CB74" s="10">
        <f>VLOOKUP($C74,'[1]New ISB'!$C$6:$BO$405,52,FALSE)+VLOOKUP($C74,'[1]New ISB'!$C$6:$BO$405,53,FALSE)</f>
        <v>0</v>
      </c>
      <c r="CC74" s="10">
        <f>VLOOKUP($C74,'[1]New ISB'!$C$6:$BO$405,64,FALSE)</f>
        <v>0</v>
      </c>
      <c r="CD74" s="11">
        <f t="shared" si="1"/>
        <v>1167190.4531148209</v>
      </c>
      <c r="CE74" s="10"/>
      <c r="CF74" s="10">
        <f t="shared" ref="CF74:CF137" si="44">AS74-G74</f>
        <v>51897.451495713321</v>
      </c>
      <c r="CG74" s="10">
        <f t="shared" ref="CG74:CG137" si="45">AT74-H74</f>
        <v>0</v>
      </c>
      <c r="CH74" s="10">
        <f t="shared" ref="CH74:CH137" si="46">AU74-I74</f>
        <v>0</v>
      </c>
      <c r="CI74" s="10">
        <f t="shared" ref="CI74:CI137" si="47">AV74-J74</f>
        <v>190</v>
      </c>
      <c r="CJ74" s="10">
        <f t="shared" ref="CJ74:CJ137" si="48">AW74-K74</f>
        <v>0</v>
      </c>
      <c r="CK74" s="10">
        <f t="shared" ref="CK74:CK137" si="49">AX74-L74</f>
        <v>2185.0000000000018</v>
      </c>
      <c r="CL74" s="10">
        <f t="shared" ref="CL74:CL137" si="50">AY74-M74</f>
        <v>0</v>
      </c>
      <c r="CM74" s="10">
        <f t="shared" ref="CM74:CM137" si="51">AZ74-N74</f>
        <v>5.0204081632653015</v>
      </c>
      <c r="CN74" s="10">
        <f t="shared" ref="CN74:CN137" si="52">BA74-O74</f>
        <v>10.040816326530603</v>
      </c>
      <c r="CO74" s="10">
        <f t="shared" ref="CO74:CO137" si="53">BB74-P74</f>
        <v>0</v>
      </c>
      <c r="CP74" s="10">
        <f t="shared" ref="CP74:CP137" si="54">BC74-Q74</f>
        <v>0</v>
      </c>
      <c r="CQ74" s="10">
        <f t="shared" ref="CQ74:CQ137" si="55">BD74-R74</f>
        <v>0</v>
      </c>
      <c r="CR74" s="10">
        <f t="shared" ref="CR74:CR137" si="56">BE74-S74</f>
        <v>0</v>
      </c>
      <c r="CS74" s="10">
        <f t="shared" ref="CS74:CS137" si="57">BF74-T74</f>
        <v>0</v>
      </c>
      <c r="CT74" s="10">
        <f t="shared" ref="CT74:CT137" si="58">BG74-U74</f>
        <v>0</v>
      </c>
      <c r="CU74" s="10">
        <f t="shared" ref="CU74:CU137" si="59">BH74-V74</f>
        <v>0</v>
      </c>
      <c r="CV74" s="10">
        <f t="shared" ref="CV74:CV137" si="60">BI74-W74</f>
        <v>0</v>
      </c>
      <c r="CW74" s="10">
        <f t="shared" ref="CW74:CW137" si="61">BJ74-X74</f>
        <v>0</v>
      </c>
      <c r="CX74" s="10">
        <f t="shared" ref="CX74:CX137" si="62">BK74-Y74</f>
        <v>0</v>
      </c>
      <c r="CY74" s="10">
        <f t="shared" ref="CY74:CY137" si="63">BL74-Z74</f>
        <v>166.01226993865021</v>
      </c>
      <c r="CZ74" s="10">
        <f t="shared" ref="CZ74:CZ137" si="64">BM74-AA74</f>
        <v>0</v>
      </c>
      <c r="DA74" s="10">
        <f t="shared" ref="DA74:DA137" si="65">BN74-AB74</f>
        <v>1341.4427689543809</v>
      </c>
      <c r="DB74" s="10">
        <f t="shared" ref="DB74:DB137" si="66">BO74-AC74</f>
        <v>0</v>
      </c>
      <c r="DC74" s="10">
        <f t="shared" ref="DC74:DC137" si="67">BP74-AD74</f>
        <v>0</v>
      </c>
      <c r="DD74" s="10">
        <f t="shared" ref="DD74:DD137" si="68">BQ74-AE74</f>
        <v>0</v>
      </c>
      <c r="DE74" s="10">
        <f t="shared" ref="DE74:DE137" si="69">BR74-AF74</f>
        <v>6400</v>
      </c>
      <c r="DF74" s="10">
        <f t="shared" ref="DF74:DF137" si="70">BS74-AG74</f>
        <v>0</v>
      </c>
      <c r="DG74" s="10">
        <f t="shared" ref="DG74:DG137" si="71">BT74-AH74</f>
        <v>0</v>
      </c>
      <c r="DH74" s="10">
        <f t="shared" ref="DH74:DH137" si="72">BU74-AI74</f>
        <v>0</v>
      </c>
      <c r="DI74" s="10">
        <f t="shared" ref="DI74:DI137" si="73">BV74-AJ74</f>
        <v>0</v>
      </c>
      <c r="DJ74" s="10">
        <f t="shared" ref="DJ74:DJ137" si="74">BW74-AK74</f>
        <v>0</v>
      </c>
      <c r="DK74" s="10">
        <f t="shared" ref="DK74:DK137" si="75">BX74-AL74</f>
        <v>0</v>
      </c>
      <c r="DL74" s="10">
        <f t="shared" ref="DL74:DL137" si="76">BY74-AM74</f>
        <v>0</v>
      </c>
      <c r="DM74" s="10">
        <f t="shared" ref="DM74:DM137" si="77">BZ74-AN74</f>
        <v>0</v>
      </c>
      <c r="DN74" s="10">
        <f t="shared" ref="DN74:DN137" si="78">CB74-AO74</f>
        <v>0</v>
      </c>
      <c r="DO74" s="10">
        <f t="shared" ref="DO74:DO137" si="79">CC74-AP74</f>
        <v>2365.4617315188143</v>
      </c>
      <c r="DP74" s="11">
        <f t="shared" si="42"/>
        <v>64560.429490614959</v>
      </c>
      <c r="DS74" s="14"/>
      <c r="DU74" s="16"/>
    </row>
    <row r="75" spans="1:125" x14ac:dyDescent="0.35">
      <c r="A75" s="2" t="s">
        <v>218</v>
      </c>
      <c r="B75" s="2" t="s">
        <v>219</v>
      </c>
      <c r="C75" s="2">
        <v>9263152</v>
      </c>
      <c r="D75" s="2" t="s">
        <v>1274</v>
      </c>
      <c r="E75" s="18">
        <v>332</v>
      </c>
      <c r="G75" s="18">
        <v>1126808</v>
      </c>
      <c r="H75" s="18">
        <v>0</v>
      </c>
      <c r="I75" s="18">
        <v>0</v>
      </c>
      <c r="J75" s="18">
        <v>25920.000000000073</v>
      </c>
      <c r="K75" s="18">
        <v>0</v>
      </c>
      <c r="L75" s="18">
        <v>38775.000000000087</v>
      </c>
      <c r="M75" s="18">
        <v>0</v>
      </c>
      <c r="N75" s="18">
        <v>0</v>
      </c>
      <c r="O75" s="18">
        <v>561.69184290030194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4640.0000000000055</v>
      </c>
      <c r="AA75" s="18">
        <v>0</v>
      </c>
      <c r="AB75" s="18">
        <v>99882.699386503096</v>
      </c>
      <c r="AC75" s="18">
        <v>0</v>
      </c>
      <c r="AD75" s="18">
        <v>0</v>
      </c>
      <c r="AE75" s="18">
        <v>0</v>
      </c>
      <c r="AF75" s="18">
        <v>128000</v>
      </c>
      <c r="AG75" s="18">
        <v>0</v>
      </c>
      <c r="AH75" s="18">
        <v>0</v>
      </c>
      <c r="AI75" s="18">
        <v>0</v>
      </c>
      <c r="AJ75" s="18">
        <v>36261</v>
      </c>
      <c r="AK75" s="18">
        <v>0</v>
      </c>
      <c r="AL75" s="18">
        <v>0</v>
      </c>
      <c r="AM75" s="18">
        <v>0</v>
      </c>
      <c r="AN75" s="18">
        <v>0</v>
      </c>
      <c r="AO75" s="18">
        <v>37872.608770596329</v>
      </c>
      <c r="AP75" s="18">
        <v>1121.2199999999532</v>
      </c>
      <c r="AQ75" s="11">
        <f t="shared" si="43"/>
        <v>1499842.2199999997</v>
      </c>
      <c r="AR75" s="18"/>
      <c r="AS75" s="10">
        <f>VLOOKUP($C75,'[1]New ISB'!$C$6:$BO$405,6,FALSE)</f>
        <v>1196848.4629942146</v>
      </c>
      <c r="AT75" s="10">
        <f>VLOOKUP($C75,'[1]New ISB'!$C$6:$BO$405,7,FALSE)</f>
        <v>0</v>
      </c>
      <c r="AU75" s="10">
        <f>VLOOKUP($C75,'[1]New ISB'!$C$6:$BO$405,8,FALSE)</f>
        <v>0</v>
      </c>
      <c r="AV75" s="10">
        <f>VLOOKUP($C75,'[1]New ISB'!$C$6:$BO$405,9,FALSE)</f>
        <v>26460.000000000073</v>
      </c>
      <c r="AW75" s="10">
        <f>VLOOKUP($C75,'[1]New ISB'!$C$6:$BO$405,10,FALSE)</f>
        <v>0</v>
      </c>
      <c r="AX75" s="10">
        <f>VLOOKUP($C75,'[1]New ISB'!$C$6:$BO$405,11,FALSE)</f>
        <v>45100.000000000102</v>
      </c>
      <c r="AY75" s="10">
        <f>VLOOKUP($C75,'[1]New ISB'!$C$6:$BO$405,12,FALSE)</f>
        <v>0</v>
      </c>
      <c r="AZ75" s="10">
        <f>VLOOKUP($C75,'[1]New ISB'!$C$6:$BO$405,13,FALSE)</f>
        <v>0</v>
      </c>
      <c r="BA75" s="10">
        <f>VLOOKUP($C75,'[1]New ISB'!$C$6:$BO$405,14,FALSE)</f>
        <v>571.72205438066442</v>
      </c>
      <c r="BB75" s="10">
        <f>VLOOKUP($C75,'[1]New ISB'!$C$6:$BO$405,15,FALSE)</f>
        <v>0</v>
      </c>
      <c r="BC75" s="10">
        <f>VLOOKUP($C75,'[1]New ISB'!$C$6:$BO$405,16,FALSE)</f>
        <v>0</v>
      </c>
      <c r="BD75" s="10">
        <f>VLOOKUP($C75,'[1]New ISB'!$C$6:$BO$405,17,FALSE)</f>
        <v>0</v>
      </c>
      <c r="BE75" s="10">
        <f>VLOOKUP($C75,'[1]New ISB'!$C$6:$BO$405,18,FALSE)</f>
        <v>0</v>
      </c>
      <c r="BF75" s="10">
        <f>VLOOKUP($C75,'[1]New ISB'!$C$6:$BO$405,19,FALSE)</f>
        <v>0</v>
      </c>
      <c r="BG75" s="10">
        <f>VLOOKUP($C75,'[1]New ISB'!$C$6:$BO$405,20,FALSE)</f>
        <v>0</v>
      </c>
      <c r="BH75" s="10">
        <f>VLOOKUP($C75,'[1]New ISB'!$C$6:$BO$405,21,FALSE)</f>
        <v>0</v>
      </c>
      <c r="BI75" s="10">
        <f>VLOOKUP($C75,'[1]New ISB'!$C$6:$BO$405,22,FALSE)</f>
        <v>0</v>
      </c>
      <c r="BJ75" s="10">
        <f>VLOOKUP($C75,'[1]New ISB'!$C$6:$BO$405,23,FALSE)</f>
        <v>0</v>
      </c>
      <c r="BK75" s="10">
        <f>VLOOKUP($C75,'[1]New ISB'!$C$6:$BO$405,24,FALSE)</f>
        <v>0</v>
      </c>
      <c r="BL75" s="10">
        <f>VLOOKUP($C75,'[1]New ISB'!$C$6:$BO$405,25,FALSE)</f>
        <v>4720.0000000000055</v>
      </c>
      <c r="BM75" s="10">
        <f>VLOOKUP($C75,'[1]New ISB'!$C$6:$BO$405,26,FALSE)</f>
        <v>0</v>
      </c>
      <c r="BN75" s="10">
        <f>VLOOKUP($C75,'[1]New ISB'!$C$6:$BO$405,27,FALSE)</f>
        <v>101179.87730061352</v>
      </c>
      <c r="BO75" s="10">
        <f>VLOOKUP($C75,'[1]New ISB'!$C$6:$BO$405,28,FALSE)</f>
        <v>0</v>
      </c>
      <c r="BP75" s="10">
        <f>VLOOKUP($C75,'[1]New ISB'!$C$6:$BO$405,29,FALSE)</f>
        <v>0</v>
      </c>
      <c r="BQ75" s="10">
        <f>VLOOKUP($C75,'[1]New ISB'!$C$6:$BO$405,30,FALSE)</f>
        <v>0</v>
      </c>
      <c r="BR75" s="10">
        <f>VLOOKUP($C75,'[1]New ISB'!$C$6:$BO$405,31,FALSE)</f>
        <v>134400</v>
      </c>
      <c r="BS75" s="10">
        <f>VLOOKUP($C75,'[1]New ISB'!$C$6:$BO$405,32,FALSE)</f>
        <v>0</v>
      </c>
      <c r="BT75" s="10">
        <f>VLOOKUP($C75,'[1]New ISB'!$C$6:$BO$405,33,FALSE)</f>
        <v>0</v>
      </c>
      <c r="BU75" s="10">
        <f>VLOOKUP($C75,'[1]New ISB'!$C$6:$BO$405,34,FALSE)</f>
        <v>0</v>
      </c>
      <c r="BV75" s="10">
        <f>VLOOKUP($C75,'[1]New ISB'!$C$6:$BO$405,35,FALSE)</f>
        <v>36261</v>
      </c>
      <c r="BW75" s="10">
        <f>VLOOKUP($C75,'[1]New ISB'!$C$6:$BO$405,36,FALSE)</f>
        <v>0</v>
      </c>
      <c r="BX75" s="10">
        <f>VLOOKUP($C75,'[1]New ISB'!$C$6:$BO$405,39,FALSE)+VLOOKUP($C75,'[1]New ISB'!$C$6:$BO$405,40,FALSE)</f>
        <v>0</v>
      </c>
      <c r="BY75" s="10">
        <f>VLOOKUP($C75,'[1]New ISB'!$C$6:$BO$405,37,FALSE)+VLOOKUP($C75,'[1]New ISB'!$C$6:$BO$405,41,FALSE)</f>
        <v>0</v>
      </c>
      <c r="BZ75" s="10">
        <f>VLOOKUP($C75,'[1]New ISB'!$C$6:$BO$405,38,FALSE)</f>
        <v>0</v>
      </c>
      <c r="CA75" s="10">
        <f t="shared" si="41"/>
        <v>1545541.0623492089</v>
      </c>
      <c r="CB75" s="10">
        <f>VLOOKUP($C75,'[1]New ISB'!$C$6:$BO$405,52,FALSE)+VLOOKUP($C75,'[1]New ISB'!$C$6:$BO$405,53,FALSE)</f>
        <v>21239.937650790904</v>
      </c>
      <c r="CC75" s="10">
        <f>VLOOKUP($C75,'[1]New ISB'!$C$6:$BO$405,64,FALSE)</f>
        <v>0</v>
      </c>
      <c r="CD75" s="11">
        <f t="shared" si="1"/>
        <v>1566780.9999999998</v>
      </c>
      <c r="CE75" s="10"/>
      <c r="CF75" s="10">
        <f t="shared" si="44"/>
        <v>70040.462994214613</v>
      </c>
      <c r="CG75" s="10">
        <f t="shared" si="45"/>
        <v>0</v>
      </c>
      <c r="CH75" s="10">
        <f t="shared" si="46"/>
        <v>0</v>
      </c>
      <c r="CI75" s="10">
        <f t="shared" si="47"/>
        <v>540</v>
      </c>
      <c r="CJ75" s="10">
        <f t="shared" si="48"/>
        <v>0</v>
      </c>
      <c r="CK75" s="10">
        <f t="shared" si="49"/>
        <v>6325.0000000000146</v>
      </c>
      <c r="CL75" s="10">
        <f t="shared" si="50"/>
        <v>0</v>
      </c>
      <c r="CM75" s="10">
        <f t="shared" si="51"/>
        <v>0</v>
      </c>
      <c r="CN75" s="10">
        <f t="shared" si="52"/>
        <v>10.030211480362482</v>
      </c>
      <c r="CO75" s="10">
        <f t="shared" si="53"/>
        <v>0</v>
      </c>
      <c r="CP75" s="10">
        <f t="shared" si="54"/>
        <v>0</v>
      </c>
      <c r="CQ75" s="10">
        <f t="shared" si="55"/>
        <v>0</v>
      </c>
      <c r="CR75" s="10">
        <f t="shared" si="56"/>
        <v>0</v>
      </c>
      <c r="CS75" s="10">
        <f t="shared" si="57"/>
        <v>0</v>
      </c>
      <c r="CT75" s="10">
        <f t="shared" si="58"/>
        <v>0</v>
      </c>
      <c r="CU75" s="10">
        <f t="shared" si="59"/>
        <v>0</v>
      </c>
      <c r="CV75" s="10">
        <f t="shared" si="60"/>
        <v>0</v>
      </c>
      <c r="CW75" s="10">
        <f t="shared" si="61"/>
        <v>0</v>
      </c>
      <c r="CX75" s="10">
        <f t="shared" si="62"/>
        <v>0</v>
      </c>
      <c r="CY75" s="10">
        <f t="shared" si="63"/>
        <v>80</v>
      </c>
      <c r="CZ75" s="10">
        <f t="shared" si="64"/>
        <v>0</v>
      </c>
      <c r="DA75" s="10">
        <f t="shared" si="65"/>
        <v>1297.1779141104198</v>
      </c>
      <c r="DB75" s="10">
        <f t="shared" si="66"/>
        <v>0</v>
      </c>
      <c r="DC75" s="10">
        <f t="shared" si="67"/>
        <v>0</v>
      </c>
      <c r="DD75" s="10">
        <f t="shared" si="68"/>
        <v>0</v>
      </c>
      <c r="DE75" s="10">
        <f t="shared" si="69"/>
        <v>6400</v>
      </c>
      <c r="DF75" s="10">
        <f t="shared" si="70"/>
        <v>0</v>
      </c>
      <c r="DG75" s="10">
        <f t="shared" si="71"/>
        <v>0</v>
      </c>
      <c r="DH75" s="10">
        <f t="shared" si="72"/>
        <v>0</v>
      </c>
      <c r="DI75" s="10">
        <f t="shared" si="73"/>
        <v>0</v>
      </c>
      <c r="DJ75" s="10">
        <f t="shared" si="74"/>
        <v>0</v>
      </c>
      <c r="DK75" s="10">
        <f t="shared" si="75"/>
        <v>0</v>
      </c>
      <c r="DL75" s="10">
        <f t="shared" si="76"/>
        <v>0</v>
      </c>
      <c r="DM75" s="10">
        <f t="shared" si="77"/>
        <v>0</v>
      </c>
      <c r="DN75" s="10">
        <f t="shared" si="78"/>
        <v>-16632.671119805425</v>
      </c>
      <c r="DO75" s="10">
        <f t="shared" si="79"/>
        <v>-1121.2199999999532</v>
      </c>
      <c r="DP75" s="11">
        <f t="shared" si="42"/>
        <v>66938.780000000028</v>
      </c>
      <c r="DS75" s="14"/>
      <c r="DU75" s="16"/>
    </row>
    <row r="76" spans="1:125" x14ac:dyDescent="0.35">
      <c r="A76" s="2" t="s">
        <v>221</v>
      </c>
      <c r="B76" s="2" t="s">
        <v>222</v>
      </c>
      <c r="C76" s="2">
        <v>9263315</v>
      </c>
      <c r="D76" s="2" t="s">
        <v>1275</v>
      </c>
      <c r="E76" s="18">
        <v>92</v>
      </c>
      <c r="G76" s="18">
        <v>312248</v>
      </c>
      <c r="H76" s="18">
        <v>0</v>
      </c>
      <c r="I76" s="18">
        <v>0</v>
      </c>
      <c r="J76" s="18">
        <v>4799.9999999999982</v>
      </c>
      <c r="K76" s="18">
        <v>0</v>
      </c>
      <c r="L76" s="18">
        <v>7754.9999999999773</v>
      </c>
      <c r="M76" s="18">
        <v>0</v>
      </c>
      <c r="N76" s="18">
        <v>2990.0000000000009</v>
      </c>
      <c r="O76" s="18">
        <v>1399.9999999999995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24667.500000000015</v>
      </c>
      <c r="AC76" s="18">
        <v>0</v>
      </c>
      <c r="AD76" s="18">
        <v>0</v>
      </c>
      <c r="AE76" s="18">
        <v>0</v>
      </c>
      <c r="AF76" s="18">
        <v>128000</v>
      </c>
      <c r="AG76" s="18">
        <v>0</v>
      </c>
      <c r="AH76" s="18">
        <v>0</v>
      </c>
      <c r="AI76" s="18">
        <v>0</v>
      </c>
      <c r="AJ76" s="18">
        <v>5295.9500000000007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-4419.9369615042278</v>
      </c>
      <c r="AQ76" s="11">
        <f t="shared" si="43"/>
        <v>482736.51303849579</v>
      </c>
      <c r="AR76" s="18"/>
      <c r="AS76" s="10">
        <f>VLOOKUP($C76,'[1]New ISB'!$C$6:$BO$405,6,FALSE)</f>
        <v>331656.80299839686</v>
      </c>
      <c r="AT76" s="10">
        <f>VLOOKUP($C76,'[1]New ISB'!$C$6:$BO$405,7,FALSE)</f>
        <v>0</v>
      </c>
      <c r="AU76" s="10">
        <f>VLOOKUP($C76,'[1]New ISB'!$C$6:$BO$405,8,FALSE)</f>
        <v>0</v>
      </c>
      <c r="AV76" s="10">
        <f>VLOOKUP($C76,'[1]New ISB'!$C$6:$BO$405,9,FALSE)</f>
        <v>4899.9999999999982</v>
      </c>
      <c r="AW76" s="10">
        <f>VLOOKUP($C76,'[1]New ISB'!$C$6:$BO$405,10,FALSE)</f>
        <v>0</v>
      </c>
      <c r="AX76" s="10">
        <f>VLOOKUP($C76,'[1]New ISB'!$C$6:$BO$405,11,FALSE)</f>
        <v>9019.9999999999745</v>
      </c>
      <c r="AY76" s="10">
        <f>VLOOKUP($C76,'[1]New ISB'!$C$6:$BO$405,12,FALSE)</f>
        <v>0</v>
      </c>
      <c r="AZ76" s="10">
        <f>VLOOKUP($C76,'[1]New ISB'!$C$6:$BO$405,13,FALSE)</f>
        <v>3055.0000000000009</v>
      </c>
      <c r="BA76" s="10">
        <f>VLOOKUP($C76,'[1]New ISB'!$C$6:$BO$405,14,FALSE)</f>
        <v>1424.9999999999995</v>
      </c>
      <c r="BB76" s="10">
        <f>VLOOKUP($C76,'[1]New ISB'!$C$6:$BO$405,15,FALSE)</f>
        <v>0</v>
      </c>
      <c r="BC76" s="10">
        <f>VLOOKUP($C76,'[1]New ISB'!$C$6:$BO$405,16,FALSE)</f>
        <v>0</v>
      </c>
      <c r="BD76" s="10">
        <f>VLOOKUP($C76,'[1]New ISB'!$C$6:$BO$405,17,FALSE)</f>
        <v>0</v>
      </c>
      <c r="BE76" s="10">
        <f>VLOOKUP($C76,'[1]New ISB'!$C$6:$BO$405,18,FALSE)</f>
        <v>0</v>
      </c>
      <c r="BF76" s="10">
        <f>VLOOKUP($C76,'[1]New ISB'!$C$6:$BO$405,19,FALSE)</f>
        <v>0</v>
      </c>
      <c r="BG76" s="10">
        <f>VLOOKUP($C76,'[1]New ISB'!$C$6:$BO$405,20,FALSE)</f>
        <v>0</v>
      </c>
      <c r="BH76" s="10">
        <f>VLOOKUP($C76,'[1]New ISB'!$C$6:$BO$405,21,FALSE)</f>
        <v>0</v>
      </c>
      <c r="BI76" s="10">
        <f>VLOOKUP($C76,'[1]New ISB'!$C$6:$BO$405,22,FALSE)</f>
        <v>0</v>
      </c>
      <c r="BJ76" s="10">
        <f>VLOOKUP($C76,'[1]New ISB'!$C$6:$BO$405,23,FALSE)</f>
        <v>0</v>
      </c>
      <c r="BK76" s="10">
        <f>VLOOKUP($C76,'[1]New ISB'!$C$6:$BO$405,24,FALSE)</f>
        <v>0</v>
      </c>
      <c r="BL76" s="10">
        <f>VLOOKUP($C76,'[1]New ISB'!$C$6:$BO$405,25,FALSE)</f>
        <v>0</v>
      </c>
      <c r="BM76" s="10">
        <f>VLOOKUP($C76,'[1]New ISB'!$C$6:$BO$405,26,FALSE)</f>
        <v>0</v>
      </c>
      <c r="BN76" s="10">
        <f>VLOOKUP($C76,'[1]New ISB'!$C$6:$BO$405,27,FALSE)</f>
        <v>24987.857142857156</v>
      </c>
      <c r="BO76" s="10">
        <f>VLOOKUP($C76,'[1]New ISB'!$C$6:$BO$405,28,FALSE)</f>
        <v>0</v>
      </c>
      <c r="BP76" s="10">
        <f>VLOOKUP($C76,'[1]New ISB'!$C$6:$BO$405,29,FALSE)</f>
        <v>0</v>
      </c>
      <c r="BQ76" s="10">
        <f>VLOOKUP($C76,'[1]New ISB'!$C$6:$BO$405,30,FALSE)</f>
        <v>0</v>
      </c>
      <c r="BR76" s="10">
        <f>VLOOKUP($C76,'[1]New ISB'!$C$6:$BO$405,31,FALSE)</f>
        <v>134400</v>
      </c>
      <c r="BS76" s="10">
        <f>VLOOKUP($C76,'[1]New ISB'!$C$6:$BO$405,32,FALSE)</f>
        <v>0</v>
      </c>
      <c r="BT76" s="10">
        <f>VLOOKUP($C76,'[1]New ISB'!$C$6:$BO$405,33,FALSE)</f>
        <v>0</v>
      </c>
      <c r="BU76" s="10">
        <f>VLOOKUP($C76,'[1]New ISB'!$C$6:$BO$405,34,FALSE)</f>
        <v>0</v>
      </c>
      <c r="BV76" s="10">
        <f>VLOOKUP($C76,'[1]New ISB'!$C$6:$BO$405,35,FALSE)</f>
        <v>5295.9500000000007</v>
      </c>
      <c r="BW76" s="10">
        <f>VLOOKUP($C76,'[1]New ISB'!$C$6:$BO$405,36,FALSE)</f>
        <v>0</v>
      </c>
      <c r="BX76" s="10">
        <f>VLOOKUP($C76,'[1]New ISB'!$C$6:$BO$405,39,FALSE)+VLOOKUP($C76,'[1]New ISB'!$C$6:$BO$405,40,FALSE)</f>
        <v>0</v>
      </c>
      <c r="BY76" s="10">
        <f>VLOOKUP($C76,'[1]New ISB'!$C$6:$BO$405,37,FALSE)+VLOOKUP($C76,'[1]New ISB'!$C$6:$BO$405,41,FALSE)</f>
        <v>0</v>
      </c>
      <c r="BZ76" s="10">
        <f>VLOOKUP($C76,'[1]New ISB'!$C$6:$BO$405,38,FALSE)</f>
        <v>0</v>
      </c>
      <c r="CA76" s="10">
        <f t="shared" si="41"/>
        <v>514740.61014125403</v>
      </c>
      <c r="CB76" s="10">
        <f>VLOOKUP($C76,'[1]New ISB'!$C$6:$BO$405,52,FALSE)+VLOOKUP($C76,'[1]New ISB'!$C$6:$BO$405,53,FALSE)</f>
        <v>0</v>
      </c>
      <c r="CC76" s="10">
        <f>VLOOKUP($C76,'[1]New ISB'!$C$6:$BO$405,64,FALSE)</f>
        <v>0</v>
      </c>
      <c r="CD76" s="11">
        <f t="shared" si="1"/>
        <v>514740.61014125403</v>
      </c>
      <c r="CE76" s="10"/>
      <c r="CF76" s="10">
        <f t="shared" si="44"/>
        <v>19408.802998396859</v>
      </c>
      <c r="CG76" s="10">
        <f t="shared" si="45"/>
        <v>0</v>
      </c>
      <c r="CH76" s="10">
        <f t="shared" si="46"/>
        <v>0</v>
      </c>
      <c r="CI76" s="10">
        <f t="shared" si="47"/>
        <v>100</v>
      </c>
      <c r="CJ76" s="10">
        <f t="shared" si="48"/>
        <v>0</v>
      </c>
      <c r="CK76" s="10">
        <f t="shared" si="49"/>
        <v>1264.9999999999973</v>
      </c>
      <c r="CL76" s="10">
        <f t="shared" si="50"/>
        <v>0</v>
      </c>
      <c r="CM76" s="10">
        <f t="shared" si="51"/>
        <v>65</v>
      </c>
      <c r="CN76" s="10">
        <f t="shared" si="52"/>
        <v>25</v>
      </c>
      <c r="CO76" s="10">
        <f t="shared" si="53"/>
        <v>0</v>
      </c>
      <c r="CP76" s="10">
        <f t="shared" si="54"/>
        <v>0</v>
      </c>
      <c r="CQ76" s="10">
        <f t="shared" si="55"/>
        <v>0</v>
      </c>
      <c r="CR76" s="10">
        <f t="shared" si="56"/>
        <v>0</v>
      </c>
      <c r="CS76" s="10">
        <f t="shared" si="57"/>
        <v>0</v>
      </c>
      <c r="CT76" s="10">
        <f t="shared" si="58"/>
        <v>0</v>
      </c>
      <c r="CU76" s="10">
        <f t="shared" si="59"/>
        <v>0</v>
      </c>
      <c r="CV76" s="10">
        <f t="shared" si="60"/>
        <v>0</v>
      </c>
      <c r="CW76" s="10">
        <f t="shared" si="61"/>
        <v>0</v>
      </c>
      <c r="CX76" s="10">
        <f t="shared" si="62"/>
        <v>0</v>
      </c>
      <c r="CY76" s="10">
        <f t="shared" si="63"/>
        <v>0</v>
      </c>
      <c r="CZ76" s="10">
        <f t="shared" si="64"/>
        <v>0</v>
      </c>
      <c r="DA76" s="10">
        <f t="shared" si="65"/>
        <v>320.3571428571413</v>
      </c>
      <c r="DB76" s="10">
        <f t="shared" si="66"/>
        <v>0</v>
      </c>
      <c r="DC76" s="10">
        <f t="shared" si="67"/>
        <v>0</v>
      </c>
      <c r="DD76" s="10">
        <f t="shared" si="68"/>
        <v>0</v>
      </c>
      <c r="DE76" s="10">
        <f t="shared" si="69"/>
        <v>6400</v>
      </c>
      <c r="DF76" s="10">
        <f t="shared" si="70"/>
        <v>0</v>
      </c>
      <c r="DG76" s="10">
        <f t="shared" si="71"/>
        <v>0</v>
      </c>
      <c r="DH76" s="10">
        <f t="shared" si="72"/>
        <v>0</v>
      </c>
      <c r="DI76" s="10">
        <f t="shared" si="73"/>
        <v>0</v>
      </c>
      <c r="DJ76" s="10">
        <f t="shared" si="74"/>
        <v>0</v>
      </c>
      <c r="DK76" s="10">
        <f t="shared" si="75"/>
        <v>0</v>
      </c>
      <c r="DL76" s="10">
        <f t="shared" si="76"/>
        <v>0</v>
      </c>
      <c r="DM76" s="10">
        <f t="shared" si="77"/>
        <v>0</v>
      </c>
      <c r="DN76" s="10">
        <f t="shared" si="78"/>
        <v>0</v>
      </c>
      <c r="DO76" s="10">
        <f t="shared" si="79"/>
        <v>4419.9369615042278</v>
      </c>
      <c r="DP76" s="11">
        <f t="shared" si="42"/>
        <v>32004.097102758224</v>
      </c>
      <c r="DS76" s="14"/>
      <c r="DU76" s="16"/>
    </row>
    <row r="77" spans="1:125" x14ac:dyDescent="0.35">
      <c r="A77" s="2" t="s">
        <v>224</v>
      </c>
      <c r="B77" s="2" t="s">
        <v>225</v>
      </c>
      <c r="C77" s="2">
        <v>9265205</v>
      </c>
      <c r="D77" s="2" t="s">
        <v>1276</v>
      </c>
      <c r="E77" s="18">
        <v>144</v>
      </c>
      <c r="G77" s="18">
        <v>488736</v>
      </c>
      <c r="H77" s="18">
        <v>0</v>
      </c>
      <c r="I77" s="18">
        <v>0</v>
      </c>
      <c r="J77" s="18">
        <v>20160.000000000025</v>
      </c>
      <c r="K77" s="18">
        <v>0</v>
      </c>
      <c r="L77" s="18">
        <v>30314.999999999989</v>
      </c>
      <c r="M77" s="18">
        <v>0</v>
      </c>
      <c r="N77" s="18">
        <v>1632.6760563380274</v>
      </c>
      <c r="O77" s="18">
        <v>5962.8169014084515</v>
      </c>
      <c r="P77" s="18">
        <v>446.19718309859155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8610.3092783505454</v>
      </c>
      <c r="AA77" s="18">
        <v>0</v>
      </c>
      <c r="AB77" s="18">
        <v>67495.296271317071</v>
      </c>
      <c r="AC77" s="18">
        <v>0</v>
      </c>
      <c r="AD77" s="18">
        <v>0</v>
      </c>
      <c r="AE77" s="18">
        <v>0</v>
      </c>
      <c r="AF77" s="18">
        <v>128000</v>
      </c>
      <c r="AG77" s="18">
        <v>0</v>
      </c>
      <c r="AH77" s="18">
        <v>0</v>
      </c>
      <c r="AI77" s="18">
        <v>0</v>
      </c>
      <c r="AJ77" s="18">
        <v>2734.7000000000003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-47077.357511164089</v>
      </c>
      <c r="AQ77" s="11">
        <f t="shared" si="43"/>
        <v>707015.63817934867</v>
      </c>
      <c r="AR77" s="18"/>
      <c r="AS77" s="10">
        <f>VLOOKUP($C77,'[1]New ISB'!$C$6:$BO$405,6,FALSE)</f>
        <v>519114.99599749071</v>
      </c>
      <c r="AT77" s="10">
        <f>VLOOKUP($C77,'[1]New ISB'!$C$6:$BO$405,7,FALSE)</f>
        <v>0</v>
      </c>
      <c r="AU77" s="10">
        <f>VLOOKUP($C77,'[1]New ISB'!$C$6:$BO$405,8,FALSE)</f>
        <v>0</v>
      </c>
      <c r="AV77" s="10">
        <f>VLOOKUP($C77,'[1]New ISB'!$C$6:$BO$405,9,FALSE)</f>
        <v>20580.000000000025</v>
      </c>
      <c r="AW77" s="10">
        <f>VLOOKUP($C77,'[1]New ISB'!$C$6:$BO$405,10,FALSE)</f>
        <v>0</v>
      </c>
      <c r="AX77" s="10">
        <f>VLOOKUP($C77,'[1]New ISB'!$C$6:$BO$405,11,FALSE)</f>
        <v>35259.999999999985</v>
      </c>
      <c r="AY77" s="10">
        <f>VLOOKUP($C77,'[1]New ISB'!$C$6:$BO$405,12,FALSE)</f>
        <v>0</v>
      </c>
      <c r="AZ77" s="10">
        <f>VLOOKUP($C77,'[1]New ISB'!$C$6:$BO$405,13,FALSE)</f>
        <v>1668.1690140845062</v>
      </c>
      <c r="BA77" s="10">
        <f>VLOOKUP($C77,'[1]New ISB'!$C$6:$BO$405,14,FALSE)</f>
        <v>6069.2957746478887</v>
      </c>
      <c r="BB77" s="10">
        <f>VLOOKUP($C77,'[1]New ISB'!$C$6:$BO$405,15,FALSE)</f>
        <v>451.26760563380282</v>
      </c>
      <c r="BC77" s="10">
        <f>VLOOKUP($C77,'[1]New ISB'!$C$6:$BO$405,16,FALSE)</f>
        <v>0</v>
      </c>
      <c r="BD77" s="10">
        <f>VLOOKUP($C77,'[1]New ISB'!$C$6:$BO$405,17,FALSE)</f>
        <v>0</v>
      </c>
      <c r="BE77" s="10">
        <f>VLOOKUP($C77,'[1]New ISB'!$C$6:$BO$405,18,FALSE)</f>
        <v>0</v>
      </c>
      <c r="BF77" s="10">
        <f>VLOOKUP($C77,'[1]New ISB'!$C$6:$BO$405,19,FALSE)</f>
        <v>0</v>
      </c>
      <c r="BG77" s="10">
        <f>VLOOKUP($C77,'[1]New ISB'!$C$6:$BO$405,20,FALSE)</f>
        <v>0</v>
      </c>
      <c r="BH77" s="10">
        <f>VLOOKUP($C77,'[1]New ISB'!$C$6:$BO$405,21,FALSE)</f>
        <v>0</v>
      </c>
      <c r="BI77" s="10">
        <f>VLOOKUP($C77,'[1]New ISB'!$C$6:$BO$405,22,FALSE)</f>
        <v>0</v>
      </c>
      <c r="BJ77" s="10">
        <f>VLOOKUP($C77,'[1]New ISB'!$C$6:$BO$405,23,FALSE)</f>
        <v>0</v>
      </c>
      <c r="BK77" s="10">
        <f>VLOOKUP($C77,'[1]New ISB'!$C$6:$BO$405,24,FALSE)</f>
        <v>0</v>
      </c>
      <c r="BL77" s="10">
        <f>VLOOKUP($C77,'[1]New ISB'!$C$6:$BO$405,25,FALSE)</f>
        <v>8758.7628865979677</v>
      </c>
      <c r="BM77" s="10">
        <f>VLOOKUP($C77,'[1]New ISB'!$C$6:$BO$405,26,FALSE)</f>
        <v>0</v>
      </c>
      <c r="BN77" s="10">
        <f>VLOOKUP($C77,'[1]New ISB'!$C$6:$BO$405,27,FALSE)</f>
        <v>68371.85856055496</v>
      </c>
      <c r="BO77" s="10">
        <f>VLOOKUP($C77,'[1]New ISB'!$C$6:$BO$405,28,FALSE)</f>
        <v>0</v>
      </c>
      <c r="BP77" s="10">
        <f>VLOOKUP($C77,'[1]New ISB'!$C$6:$BO$405,29,FALSE)</f>
        <v>0</v>
      </c>
      <c r="BQ77" s="10">
        <f>VLOOKUP($C77,'[1]New ISB'!$C$6:$BO$405,30,FALSE)</f>
        <v>0</v>
      </c>
      <c r="BR77" s="10">
        <f>VLOOKUP($C77,'[1]New ISB'!$C$6:$BO$405,31,FALSE)</f>
        <v>134400</v>
      </c>
      <c r="BS77" s="10">
        <f>VLOOKUP($C77,'[1]New ISB'!$C$6:$BO$405,32,FALSE)</f>
        <v>0</v>
      </c>
      <c r="BT77" s="10">
        <f>VLOOKUP($C77,'[1]New ISB'!$C$6:$BO$405,33,FALSE)</f>
        <v>0</v>
      </c>
      <c r="BU77" s="10">
        <f>VLOOKUP($C77,'[1]New ISB'!$C$6:$BO$405,34,FALSE)</f>
        <v>0</v>
      </c>
      <c r="BV77" s="10">
        <f>VLOOKUP($C77,'[1]New ISB'!$C$6:$BO$405,35,FALSE)</f>
        <v>2734.7000000000003</v>
      </c>
      <c r="BW77" s="10">
        <f>VLOOKUP($C77,'[1]New ISB'!$C$6:$BO$405,36,FALSE)</f>
        <v>0</v>
      </c>
      <c r="BX77" s="10">
        <f>VLOOKUP($C77,'[1]New ISB'!$C$6:$BO$405,39,FALSE)+VLOOKUP($C77,'[1]New ISB'!$C$6:$BO$405,40,FALSE)</f>
        <v>0</v>
      </c>
      <c r="BY77" s="10">
        <f>VLOOKUP($C77,'[1]New ISB'!$C$6:$BO$405,37,FALSE)+VLOOKUP($C77,'[1]New ISB'!$C$6:$BO$405,41,FALSE)</f>
        <v>0</v>
      </c>
      <c r="BZ77" s="10">
        <f>VLOOKUP($C77,'[1]New ISB'!$C$6:$BO$405,38,FALSE)</f>
        <v>0</v>
      </c>
      <c r="CA77" s="10">
        <f t="shared" si="41"/>
        <v>797409.04983900976</v>
      </c>
      <c r="CB77" s="10">
        <f>VLOOKUP($C77,'[1]New ISB'!$C$6:$BO$405,52,FALSE)+VLOOKUP($C77,'[1]New ISB'!$C$6:$BO$405,53,FALSE)</f>
        <v>0</v>
      </c>
      <c r="CC77" s="10">
        <f>VLOOKUP($C77,'[1]New ISB'!$C$6:$BO$405,64,FALSE)</f>
        <v>0</v>
      </c>
      <c r="CD77" s="11">
        <f t="shared" si="1"/>
        <v>797409.04983900976</v>
      </c>
      <c r="CE77" s="10"/>
      <c r="CF77" s="10">
        <f t="shared" si="44"/>
        <v>30378.995997490711</v>
      </c>
      <c r="CG77" s="10">
        <f t="shared" si="45"/>
        <v>0</v>
      </c>
      <c r="CH77" s="10">
        <f t="shared" si="46"/>
        <v>0</v>
      </c>
      <c r="CI77" s="10">
        <f t="shared" si="47"/>
        <v>420</v>
      </c>
      <c r="CJ77" s="10">
        <f t="shared" si="48"/>
        <v>0</v>
      </c>
      <c r="CK77" s="10">
        <f t="shared" si="49"/>
        <v>4944.9999999999964</v>
      </c>
      <c r="CL77" s="10">
        <f t="shared" si="50"/>
        <v>0</v>
      </c>
      <c r="CM77" s="10">
        <f t="shared" si="51"/>
        <v>35.492957746478851</v>
      </c>
      <c r="CN77" s="10">
        <f t="shared" si="52"/>
        <v>106.47887323943723</v>
      </c>
      <c r="CO77" s="10">
        <f t="shared" si="53"/>
        <v>5.0704225352112644</v>
      </c>
      <c r="CP77" s="10">
        <f t="shared" si="54"/>
        <v>0</v>
      </c>
      <c r="CQ77" s="10">
        <f t="shared" si="55"/>
        <v>0</v>
      </c>
      <c r="CR77" s="10">
        <f t="shared" si="56"/>
        <v>0</v>
      </c>
      <c r="CS77" s="10">
        <f t="shared" si="57"/>
        <v>0</v>
      </c>
      <c r="CT77" s="10">
        <f t="shared" si="58"/>
        <v>0</v>
      </c>
      <c r="CU77" s="10">
        <f t="shared" si="59"/>
        <v>0</v>
      </c>
      <c r="CV77" s="10">
        <f t="shared" si="60"/>
        <v>0</v>
      </c>
      <c r="CW77" s="10">
        <f t="shared" si="61"/>
        <v>0</v>
      </c>
      <c r="CX77" s="10">
        <f t="shared" si="62"/>
        <v>0</v>
      </c>
      <c r="CY77" s="10">
        <f t="shared" si="63"/>
        <v>148.45360824742238</v>
      </c>
      <c r="CZ77" s="10">
        <f t="shared" si="64"/>
        <v>0</v>
      </c>
      <c r="DA77" s="10">
        <f t="shared" si="65"/>
        <v>876.56228923788876</v>
      </c>
      <c r="DB77" s="10">
        <f t="shared" si="66"/>
        <v>0</v>
      </c>
      <c r="DC77" s="10">
        <f t="shared" si="67"/>
        <v>0</v>
      </c>
      <c r="DD77" s="10">
        <f t="shared" si="68"/>
        <v>0</v>
      </c>
      <c r="DE77" s="10">
        <f t="shared" si="69"/>
        <v>6400</v>
      </c>
      <c r="DF77" s="10">
        <f t="shared" si="70"/>
        <v>0</v>
      </c>
      <c r="DG77" s="10">
        <f t="shared" si="71"/>
        <v>0</v>
      </c>
      <c r="DH77" s="10">
        <f t="shared" si="72"/>
        <v>0</v>
      </c>
      <c r="DI77" s="10">
        <f t="shared" si="73"/>
        <v>0</v>
      </c>
      <c r="DJ77" s="10">
        <f t="shared" si="74"/>
        <v>0</v>
      </c>
      <c r="DK77" s="10">
        <f t="shared" si="75"/>
        <v>0</v>
      </c>
      <c r="DL77" s="10">
        <f t="shared" si="76"/>
        <v>0</v>
      </c>
      <c r="DM77" s="10">
        <f t="shared" si="77"/>
        <v>0</v>
      </c>
      <c r="DN77" s="10">
        <f t="shared" si="78"/>
        <v>0</v>
      </c>
      <c r="DO77" s="10">
        <f t="shared" si="79"/>
        <v>47077.357511164089</v>
      </c>
      <c r="DP77" s="11">
        <f t="shared" si="42"/>
        <v>90393.411659661244</v>
      </c>
      <c r="DS77" s="14"/>
      <c r="DU77" s="16"/>
    </row>
    <row r="78" spans="1:125" x14ac:dyDescent="0.35">
      <c r="A78" s="2" t="s">
        <v>227</v>
      </c>
      <c r="B78" s="2" t="s">
        <v>977</v>
      </c>
      <c r="C78" s="2">
        <v>9262109</v>
      </c>
      <c r="D78" s="2" t="s">
        <v>228</v>
      </c>
      <c r="E78" s="18">
        <v>407</v>
      </c>
      <c r="G78" s="18">
        <v>1381358</v>
      </c>
      <c r="H78" s="18">
        <v>0</v>
      </c>
      <c r="I78" s="18">
        <v>0</v>
      </c>
      <c r="J78" s="18">
        <v>77759.999999999985</v>
      </c>
      <c r="K78" s="18">
        <v>0</v>
      </c>
      <c r="L78" s="18">
        <v>117734.9999999999</v>
      </c>
      <c r="M78" s="18">
        <v>0</v>
      </c>
      <c r="N78" s="18">
        <v>4150.1970443349728</v>
      </c>
      <c r="O78" s="18">
        <v>21332.413793103449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6443.3250620347417</v>
      </c>
      <c r="AA78" s="18">
        <v>0</v>
      </c>
      <c r="AB78" s="18">
        <v>130810.49572649582</v>
      </c>
      <c r="AC78" s="18">
        <v>0</v>
      </c>
      <c r="AD78" s="18">
        <v>0</v>
      </c>
      <c r="AE78" s="18">
        <v>0</v>
      </c>
      <c r="AF78" s="18">
        <v>128000</v>
      </c>
      <c r="AG78" s="18">
        <v>0</v>
      </c>
      <c r="AH78" s="18">
        <v>0</v>
      </c>
      <c r="AI78" s="18">
        <v>0</v>
      </c>
      <c r="AJ78" s="18">
        <v>6774.2719999999999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-668.31126019002693</v>
      </c>
      <c r="AQ78" s="11">
        <f t="shared" si="43"/>
        <v>1873695.392365779</v>
      </c>
      <c r="AR78" s="18"/>
      <c r="AS78" s="10">
        <f>VLOOKUP($C78,'[1]New ISB'!$C$6:$BO$405,6,FALSE)</f>
        <v>1467220.8567429078</v>
      </c>
      <c r="AT78" s="10">
        <f>VLOOKUP($C78,'[1]New ISB'!$C$6:$BO$405,7,FALSE)</f>
        <v>0</v>
      </c>
      <c r="AU78" s="10">
        <f>VLOOKUP($C78,'[1]New ISB'!$C$6:$BO$405,8,FALSE)</f>
        <v>0</v>
      </c>
      <c r="AV78" s="10">
        <f>VLOOKUP($C78,'[1]New ISB'!$C$6:$BO$405,9,FALSE)</f>
        <v>79379.999999999985</v>
      </c>
      <c r="AW78" s="10">
        <f>VLOOKUP($C78,'[1]New ISB'!$C$6:$BO$405,10,FALSE)</f>
        <v>0</v>
      </c>
      <c r="AX78" s="10">
        <f>VLOOKUP($C78,'[1]New ISB'!$C$6:$BO$405,11,FALSE)</f>
        <v>136939.99999999988</v>
      </c>
      <c r="AY78" s="10">
        <f>VLOOKUP($C78,'[1]New ISB'!$C$6:$BO$405,12,FALSE)</f>
        <v>0</v>
      </c>
      <c r="AZ78" s="10">
        <f>VLOOKUP($C78,'[1]New ISB'!$C$6:$BO$405,13,FALSE)</f>
        <v>4240.4187192118206</v>
      </c>
      <c r="BA78" s="10">
        <f>VLOOKUP($C78,'[1]New ISB'!$C$6:$BO$405,14,FALSE)</f>
        <v>21713.349753694583</v>
      </c>
      <c r="BB78" s="10">
        <f>VLOOKUP($C78,'[1]New ISB'!$C$6:$BO$405,15,FALSE)</f>
        <v>0</v>
      </c>
      <c r="BC78" s="10">
        <f>VLOOKUP($C78,'[1]New ISB'!$C$6:$BO$405,16,FALSE)</f>
        <v>0</v>
      </c>
      <c r="BD78" s="10">
        <f>VLOOKUP($C78,'[1]New ISB'!$C$6:$BO$405,17,FALSE)</f>
        <v>0</v>
      </c>
      <c r="BE78" s="10">
        <f>VLOOKUP($C78,'[1]New ISB'!$C$6:$BO$405,18,FALSE)</f>
        <v>0</v>
      </c>
      <c r="BF78" s="10">
        <f>VLOOKUP($C78,'[1]New ISB'!$C$6:$BO$405,19,FALSE)</f>
        <v>0</v>
      </c>
      <c r="BG78" s="10">
        <f>VLOOKUP($C78,'[1]New ISB'!$C$6:$BO$405,20,FALSE)</f>
        <v>0</v>
      </c>
      <c r="BH78" s="10">
        <f>VLOOKUP($C78,'[1]New ISB'!$C$6:$BO$405,21,FALSE)</f>
        <v>0</v>
      </c>
      <c r="BI78" s="10">
        <f>VLOOKUP($C78,'[1]New ISB'!$C$6:$BO$405,22,FALSE)</f>
        <v>0</v>
      </c>
      <c r="BJ78" s="10">
        <f>VLOOKUP($C78,'[1]New ISB'!$C$6:$BO$405,23,FALSE)</f>
        <v>0</v>
      </c>
      <c r="BK78" s="10">
        <f>VLOOKUP($C78,'[1]New ISB'!$C$6:$BO$405,24,FALSE)</f>
        <v>0</v>
      </c>
      <c r="BL78" s="10">
        <f>VLOOKUP($C78,'[1]New ISB'!$C$6:$BO$405,25,FALSE)</f>
        <v>6554.4168734491341</v>
      </c>
      <c r="BM78" s="10">
        <f>VLOOKUP($C78,'[1]New ISB'!$C$6:$BO$405,26,FALSE)</f>
        <v>0</v>
      </c>
      <c r="BN78" s="10">
        <f>VLOOKUP($C78,'[1]New ISB'!$C$6:$BO$405,27,FALSE)</f>
        <v>132509.33333333343</v>
      </c>
      <c r="BO78" s="10">
        <f>VLOOKUP($C78,'[1]New ISB'!$C$6:$BO$405,28,FALSE)</f>
        <v>0</v>
      </c>
      <c r="BP78" s="10">
        <f>VLOOKUP($C78,'[1]New ISB'!$C$6:$BO$405,29,FALSE)</f>
        <v>0</v>
      </c>
      <c r="BQ78" s="10">
        <f>VLOOKUP($C78,'[1]New ISB'!$C$6:$BO$405,30,FALSE)</f>
        <v>0</v>
      </c>
      <c r="BR78" s="10">
        <f>VLOOKUP($C78,'[1]New ISB'!$C$6:$BO$405,31,FALSE)</f>
        <v>134400</v>
      </c>
      <c r="BS78" s="10">
        <f>VLOOKUP($C78,'[1]New ISB'!$C$6:$BO$405,32,FALSE)</f>
        <v>0</v>
      </c>
      <c r="BT78" s="10">
        <f>VLOOKUP($C78,'[1]New ISB'!$C$6:$BO$405,33,FALSE)</f>
        <v>0</v>
      </c>
      <c r="BU78" s="10">
        <f>VLOOKUP($C78,'[1]New ISB'!$C$6:$BO$405,34,FALSE)</f>
        <v>0</v>
      </c>
      <c r="BV78" s="10">
        <f>VLOOKUP($C78,'[1]New ISB'!$C$6:$BO$405,35,FALSE)</f>
        <v>6774.2719999999999</v>
      </c>
      <c r="BW78" s="10">
        <f>VLOOKUP($C78,'[1]New ISB'!$C$6:$BO$405,36,FALSE)</f>
        <v>0</v>
      </c>
      <c r="BX78" s="10">
        <f>VLOOKUP($C78,'[1]New ISB'!$C$6:$BO$405,39,FALSE)+VLOOKUP($C78,'[1]New ISB'!$C$6:$BO$405,40,FALSE)</f>
        <v>0</v>
      </c>
      <c r="BY78" s="10">
        <f>VLOOKUP($C78,'[1]New ISB'!$C$6:$BO$405,37,FALSE)+VLOOKUP($C78,'[1]New ISB'!$C$6:$BO$405,41,FALSE)</f>
        <v>0</v>
      </c>
      <c r="BZ78" s="10">
        <f>VLOOKUP($C78,'[1]New ISB'!$C$6:$BO$405,38,FALSE)</f>
        <v>0</v>
      </c>
      <c r="CA78" s="10">
        <f t="shared" si="41"/>
        <v>1989732.647422597</v>
      </c>
      <c r="CB78" s="10">
        <f>VLOOKUP($C78,'[1]New ISB'!$C$6:$BO$405,52,FALSE)+VLOOKUP($C78,'[1]New ISB'!$C$6:$BO$405,53,FALSE)</f>
        <v>0</v>
      </c>
      <c r="CC78" s="10">
        <f>VLOOKUP($C78,'[1]New ISB'!$C$6:$BO$405,64,FALSE)</f>
        <v>0</v>
      </c>
      <c r="CD78" s="11">
        <f t="shared" si="1"/>
        <v>1989732.647422597</v>
      </c>
      <c r="CE78" s="10"/>
      <c r="CF78" s="10">
        <f t="shared" si="44"/>
        <v>85862.856742907781</v>
      </c>
      <c r="CG78" s="10">
        <f t="shared" si="45"/>
        <v>0</v>
      </c>
      <c r="CH78" s="10">
        <f t="shared" si="46"/>
        <v>0</v>
      </c>
      <c r="CI78" s="10">
        <f t="shared" si="47"/>
        <v>1620</v>
      </c>
      <c r="CJ78" s="10">
        <f t="shared" si="48"/>
        <v>0</v>
      </c>
      <c r="CK78" s="10">
        <f t="shared" si="49"/>
        <v>19204.999999999985</v>
      </c>
      <c r="CL78" s="10">
        <f t="shared" si="50"/>
        <v>0</v>
      </c>
      <c r="CM78" s="10">
        <f t="shared" si="51"/>
        <v>90.221674876847828</v>
      </c>
      <c r="CN78" s="10">
        <f t="shared" si="52"/>
        <v>380.93596059113406</v>
      </c>
      <c r="CO78" s="10">
        <f t="shared" si="53"/>
        <v>0</v>
      </c>
      <c r="CP78" s="10">
        <f t="shared" si="54"/>
        <v>0</v>
      </c>
      <c r="CQ78" s="10">
        <f t="shared" si="55"/>
        <v>0</v>
      </c>
      <c r="CR78" s="10">
        <f t="shared" si="56"/>
        <v>0</v>
      </c>
      <c r="CS78" s="10">
        <f t="shared" si="57"/>
        <v>0</v>
      </c>
      <c r="CT78" s="10">
        <f t="shared" si="58"/>
        <v>0</v>
      </c>
      <c r="CU78" s="10">
        <f t="shared" si="59"/>
        <v>0</v>
      </c>
      <c r="CV78" s="10">
        <f t="shared" si="60"/>
        <v>0</v>
      </c>
      <c r="CW78" s="10">
        <f t="shared" si="61"/>
        <v>0</v>
      </c>
      <c r="CX78" s="10">
        <f t="shared" si="62"/>
        <v>0</v>
      </c>
      <c r="CY78" s="10">
        <f t="shared" si="63"/>
        <v>111.0918114143924</v>
      </c>
      <c r="CZ78" s="10">
        <f t="shared" si="64"/>
        <v>0</v>
      </c>
      <c r="DA78" s="10">
        <f t="shared" si="65"/>
        <v>1698.8376068376092</v>
      </c>
      <c r="DB78" s="10">
        <f t="shared" si="66"/>
        <v>0</v>
      </c>
      <c r="DC78" s="10">
        <f t="shared" si="67"/>
        <v>0</v>
      </c>
      <c r="DD78" s="10">
        <f t="shared" si="68"/>
        <v>0</v>
      </c>
      <c r="DE78" s="10">
        <f t="shared" si="69"/>
        <v>6400</v>
      </c>
      <c r="DF78" s="10">
        <f t="shared" si="70"/>
        <v>0</v>
      </c>
      <c r="DG78" s="10">
        <f t="shared" si="71"/>
        <v>0</v>
      </c>
      <c r="DH78" s="10">
        <f t="shared" si="72"/>
        <v>0</v>
      </c>
      <c r="DI78" s="10">
        <f t="shared" si="73"/>
        <v>0</v>
      </c>
      <c r="DJ78" s="10">
        <f t="shared" si="74"/>
        <v>0</v>
      </c>
      <c r="DK78" s="10">
        <f t="shared" si="75"/>
        <v>0</v>
      </c>
      <c r="DL78" s="10">
        <f t="shared" si="76"/>
        <v>0</v>
      </c>
      <c r="DM78" s="10">
        <f t="shared" si="77"/>
        <v>0</v>
      </c>
      <c r="DN78" s="10">
        <f t="shared" si="78"/>
        <v>0</v>
      </c>
      <c r="DO78" s="10">
        <f t="shared" si="79"/>
        <v>668.31126019002693</v>
      </c>
      <c r="DP78" s="11">
        <f t="shared" si="42"/>
        <v>116037.25505681777</v>
      </c>
      <c r="DS78" s="14"/>
      <c r="DU78" s="16"/>
    </row>
    <row r="79" spans="1:125" x14ac:dyDescent="0.35">
      <c r="A79" s="2" t="s">
        <v>229</v>
      </c>
      <c r="B79" s="2" t="s">
        <v>230</v>
      </c>
      <c r="C79" s="2">
        <v>9262051</v>
      </c>
      <c r="D79" s="2" t="s">
        <v>1277</v>
      </c>
      <c r="E79" s="18">
        <v>77</v>
      </c>
      <c r="G79" s="18">
        <v>261338</v>
      </c>
      <c r="H79" s="18">
        <v>0</v>
      </c>
      <c r="I79" s="18">
        <v>0</v>
      </c>
      <c r="J79" s="18">
        <v>8640.0000000000091</v>
      </c>
      <c r="K79" s="18">
        <v>0</v>
      </c>
      <c r="L79" s="18">
        <v>12690.000000000013</v>
      </c>
      <c r="M79" s="18">
        <v>0</v>
      </c>
      <c r="N79" s="18">
        <v>690.00000000000068</v>
      </c>
      <c r="O79" s="18">
        <v>7560.0000000000073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2977.3333333333344</v>
      </c>
      <c r="AA79" s="18">
        <v>0</v>
      </c>
      <c r="AB79" s="18">
        <v>32469.432762201435</v>
      </c>
      <c r="AC79" s="18">
        <v>0</v>
      </c>
      <c r="AD79" s="18">
        <v>0</v>
      </c>
      <c r="AE79" s="18">
        <v>0</v>
      </c>
      <c r="AF79" s="18">
        <v>128000</v>
      </c>
      <c r="AG79" s="18">
        <v>0</v>
      </c>
      <c r="AH79" s="18">
        <v>0</v>
      </c>
      <c r="AI79" s="18">
        <v>0</v>
      </c>
      <c r="AJ79" s="18">
        <v>2379.7620000000002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-11975.088386914873</v>
      </c>
      <c r="AQ79" s="11">
        <f t="shared" si="43"/>
        <v>444769.43970861984</v>
      </c>
      <c r="AR79" s="18"/>
      <c r="AS79" s="10">
        <f>VLOOKUP($C79,'[1]New ISB'!$C$6:$BO$405,6,FALSE)</f>
        <v>277582.3242486582</v>
      </c>
      <c r="AT79" s="10">
        <f>VLOOKUP($C79,'[1]New ISB'!$C$6:$BO$405,7,FALSE)</f>
        <v>0</v>
      </c>
      <c r="AU79" s="10">
        <f>VLOOKUP($C79,'[1]New ISB'!$C$6:$BO$405,8,FALSE)</f>
        <v>0</v>
      </c>
      <c r="AV79" s="10">
        <f>VLOOKUP($C79,'[1]New ISB'!$C$6:$BO$405,9,FALSE)</f>
        <v>8820.0000000000091</v>
      </c>
      <c r="AW79" s="10">
        <f>VLOOKUP($C79,'[1]New ISB'!$C$6:$BO$405,10,FALSE)</f>
        <v>0</v>
      </c>
      <c r="AX79" s="10">
        <f>VLOOKUP($C79,'[1]New ISB'!$C$6:$BO$405,11,FALSE)</f>
        <v>14760.000000000015</v>
      </c>
      <c r="AY79" s="10">
        <f>VLOOKUP($C79,'[1]New ISB'!$C$6:$BO$405,12,FALSE)</f>
        <v>0</v>
      </c>
      <c r="AZ79" s="10">
        <f>VLOOKUP($C79,'[1]New ISB'!$C$6:$BO$405,13,FALSE)</f>
        <v>705.00000000000068</v>
      </c>
      <c r="BA79" s="10">
        <f>VLOOKUP($C79,'[1]New ISB'!$C$6:$BO$405,14,FALSE)</f>
        <v>7695.0000000000073</v>
      </c>
      <c r="BB79" s="10">
        <f>VLOOKUP($C79,'[1]New ISB'!$C$6:$BO$405,15,FALSE)</f>
        <v>0</v>
      </c>
      <c r="BC79" s="10">
        <f>VLOOKUP($C79,'[1]New ISB'!$C$6:$BO$405,16,FALSE)</f>
        <v>0</v>
      </c>
      <c r="BD79" s="10">
        <f>VLOOKUP($C79,'[1]New ISB'!$C$6:$BO$405,17,FALSE)</f>
        <v>0</v>
      </c>
      <c r="BE79" s="10">
        <f>VLOOKUP($C79,'[1]New ISB'!$C$6:$BO$405,18,FALSE)</f>
        <v>0</v>
      </c>
      <c r="BF79" s="10">
        <f>VLOOKUP($C79,'[1]New ISB'!$C$6:$BO$405,19,FALSE)</f>
        <v>0</v>
      </c>
      <c r="BG79" s="10">
        <f>VLOOKUP($C79,'[1]New ISB'!$C$6:$BO$405,20,FALSE)</f>
        <v>0</v>
      </c>
      <c r="BH79" s="10">
        <f>VLOOKUP($C79,'[1]New ISB'!$C$6:$BO$405,21,FALSE)</f>
        <v>0</v>
      </c>
      <c r="BI79" s="10">
        <f>VLOOKUP($C79,'[1]New ISB'!$C$6:$BO$405,22,FALSE)</f>
        <v>0</v>
      </c>
      <c r="BJ79" s="10">
        <f>VLOOKUP($C79,'[1]New ISB'!$C$6:$BO$405,23,FALSE)</f>
        <v>0</v>
      </c>
      <c r="BK79" s="10">
        <f>VLOOKUP($C79,'[1]New ISB'!$C$6:$BO$405,24,FALSE)</f>
        <v>0</v>
      </c>
      <c r="BL79" s="10">
        <f>VLOOKUP($C79,'[1]New ISB'!$C$6:$BO$405,25,FALSE)</f>
        <v>3028.6666666666679</v>
      </c>
      <c r="BM79" s="10">
        <f>VLOOKUP($C79,'[1]New ISB'!$C$6:$BO$405,26,FALSE)</f>
        <v>0</v>
      </c>
      <c r="BN79" s="10">
        <f>VLOOKUP($C79,'[1]New ISB'!$C$6:$BO$405,27,FALSE)</f>
        <v>32891.113707165088</v>
      </c>
      <c r="BO79" s="10">
        <f>VLOOKUP($C79,'[1]New ISB'!$C$6:$BO$405,28,FALSE)</f>
        <v>0</v>
      </c>
      <c r="BP79" s="10">
        <f>VLOOKUP($C79,'[1]New ISB'!$C$6:$BO$405,29,FALSE)</f>
        <v>0</v>
      </c>
      <c r="BQ79" s="10">
        <f>VLOOKUP($C79,'[1]New ISB'!$C$6:$BO$405,30,FALSE)</f>
        <v>0</v>
      </c>
      <c r="BR79" s="10">
        <f>VLOOKUP($C79,'[1]New ISB'!$C$6:$BO$405,31,FALSE)</f>
        <v>134400</v>
      </c>
      <c r="BS79" s="10">
        <f>VLOOKUP($C79,'[1]New ISB'!$C$6:$BO$405,32,FALSE)</f>
        <v>0</v>
      </c>
      <c r="BT79" s="10">
        <f>VLOOKUP($C79,'[1]New ISB'!$C$6:$BO$405,33,FALSE)</f>
        <v>0</v>
      </c>
      <c r="BU79" s="10">
        <f>VLOOKUP($C79,'[1]New ISB'!$C$6:$BO$405,34,FALSE)</f>
        <v>0</v>
      </c>
      <c r="BV79" s="10">
        <f>VLOOKUP($C79,'[1]New ISB'!$C$6:$BO$405,35,FALSE)</f>
        <v>2379.7620000000002</v>
      </c>
      <c r="BW79" s="10">
        <f>VLOOKUP($C79,'[1]New ISB'!$C$6:$BO$405,36,FALSE)</f>
        <v>0</v>
      </c>
      <c r="BX79" s="10">
        <f>VLOOKUP($C79,'[1]New ISB'!$C$6:$BO$405,39,FALSE)+VLOOKUP($C79,'[1]New ISB'!$C$6:$BO$405,40,FALSE)</f>
        <v>0</v>
      </c>
      <c r="BY79" s="10">
        <f>VLOOKUP($C79,'[1]New ISB'!$C$6:$BO$405,37,FALSE)+VLOOKUP($C79,'[1]New ISB'!$C$6:$BO$405,41,FALSE)</f>
        <v>0</v>
      </c>
      <c r="BZ79" s="10">
        <f>VLOOKUP($C79,'[1]New ISB'!$C$6:$BO$405,38,FALSE)</f>
        <v>0</v>
      </c>
      <c r="CA79" s="10">
        <f t="shared" si="41"/>
        <v>482261.86662248999</v>
      </c>
      <c r="CB79" s="10">
        <f>VLOOKUP($C79,'[1]New ISB'!$C$6:$BO$405,52,FALSE)+VLOOKUP($C79,'[1]New ISB'!$C$6:$BO$405,53,FALSE)</f>
        <v>0</v>
      </c>
      <c r="CC79" s="10">
        <f>VLOOKUP($C79,'[1]New ISB'!$C$6:$BO$405,64,FALSE)</f>
        <v>0</v>
      </c>
      <c r="CD79" s="11">
        <f t="shared" si="1"/>
        <v>482261.86662248999</v>
      </c>
      <c r="CE79" s="10"/>
      <c r="CF79" s="10">
        <f t="shared" si="44"/>
        <v>16244.324248658202</v>
      </c>
      <c r="CG79" s="10">
        <f t="shared" si="45"/>
        <v>0</v>
      </c>
      <c r="CH79" s="10">
        <f t="shared" si="46"/>
        <v>0</v>
      </c>
      <c r="CI79" s="10">
        <f t="shared" si="47"/>
        <v>180</v>
      </c>
      <c r="CJ79" s="10">
        <f t="shared" si="48"/>
        <v>0</v>
      </c>
      <c r="CK79" s="10">
        <f t="shared" si="49"/>
        <v>2070.0000000000018</v>
      </c>
      <c r="CL79" s="10">
        <f t="shared" si="50"/>
        <v>0</v>
      </c>
      <c r="CM79" s="10">
        <f t="shared" si="51"/>
        <v>15</v>
      </c>
      <c r="CN79" s="10">
        <f t="shared" si="52"/>
        <v>135</v>
      </c>
      <c r="CO79" s="10">
        <f t="shared" si="53"/>
        <v>0</v>
      </c>
      <c r="CP79" s="10">
        <f t="shared" si="54"/>
        <v>0</v>
      </c>
      <c r="CQ79" s="10">
        <f t="shared" si="55"/>
        <v>0</v>
      </c>
      <c r="CR79" s="10">
        <f t="shared" si="56"/>
        <v>0</v>
      </c>
      <c r="CS79" s="10">
        <f t="shared" si="57"/>
        <v>0</v>
      </c>
      <c r="CT79" s="10">
        <f t="shared" si="58"/>
        <v>0</v>
      </c>
      <c r="CU79" s="10">
        <f t="shared" si="59"/>
        <v>0</v>
      </c>
      <c r="CV79" s="10">
        <f t="shared" si="60"/>
        <v>0</v>
      </c>
      <c r="CW79" s="10">
        <f t="shared" si="61"/>
        <v>0</v>
      </c>
      <c r="CX79" s="10">
        <f t="shared" si="62"/>
        <v>0</v>
      </c>
      <c r="CY79" s="10">
        <f t="shared" si="63"/>
        <v>51.333333333333485</v>
      </c>
      <c r="CZ79" s="10">
        <f t="shared" si="64"/>
        <v>0</v>
      </c>
      <c r="DA79" s="10">
        <f t="shared" si="65"/>
        <v>421.68094496365302</v>
      </c>
      <c r="DB79" s="10">
        <f t="shared" si="66"/>
        <v>0</v>
      </c>
      <c r="DC79" s="10">
        <f t="shared" si="67"/>
        <v>0</v>
      </c>
      <c r="DD79" s="10">
        <f t="shared" si="68"/>
        <v>0</v>
      </c>
      <c r="DE79" s="10">
        <f t="shared" si="69"/>
        <v>6400</v>
      </c>
      <c r="DF79" s="10">
        <f t="shared" si="70"/>
        <v>0</v>
      </c>
      <c r="DG79" s="10">
        <f t="shared" si="71"/>
        <v>0</v>
      </c>
      <c r="DH79" s="10">
        <f t="shared" si="72"/>
        <v>0</v>
      </c>
      <c r="DI79" s="10">
        <f t="shared" si="73"/>
        <v>0</v>
      </c>
      <c r="DJ79" s="10">
        <f t="shared" si="74"/>
        <v>0</v>
      </c>
      <c r="DK79" s="10">
        <f t="shared" si="75"/>
        <v>0</v>
      </c>
      <c r="DL79" s="10">
        <f t="shared" si="76"/>
        <v>0</v>
      </c>
      <c r="DM79" s="10">
        <f t="shared" si="77"/>
        <v>0</v>
      </c>
      <c r="DN79" s="10">
        <f t="shared" si="78"/>
        <v>0</v>
      </c>
      <c r="DO79" s="10">
        <f t="shared" si="79"/>
        <v>11975.088386914873</v>
      </c>
      <c r="DP79" s="11">
        <f t="shared" si="42"/>
        <v>37492.426913870062</v>
      </c>
      <c r="DS79" s="14"/>
      <c r="DU79" s="16"/>
    </row>
    <row r="80" spans="1:125" x14ac:dyDescent="0.35">
      <c r="A80" s="2" t="s">
        <v>232</v>
      </c>
      <c r="B80" s="2" t="s">
        <v>233</v>
      </c>
      <c r="C80" s="2">
        <v>9262358</v>
      </c>
      <c r="D80" s="2" t="s">
        <v>1278</v>
      </c>
      <c r="E80" s="18">
        <v>61</v>
      </c>
      <c r="G80" s="18">
        <v>207034</v>
      </c>
      <c r="H80" s="18">
        <v>0</v>
      </c>
      <c r="I80" s="18">
        <v>0</v>
      </c>
      <c r="J80" s="18">
        <v>7679.9999999999973</v>
      </c>
      <c r="K80" s="18">
        <v>0</v>
      </c>
      <c r="L80" s="18">
        <v>11279.999999999996</v>
      </c>
      <c r="M80" s="18">
        <v>0</v>
      </c>
      <c r="N80" s="18">
        <v>2299.9999999999973</v>
      </c>
      <c r="O80" s="18">
        <v>840.0000000000008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786.22222222222138</v>
      </c>
      <c r="AA80" s="18">
        <v>0</v>
      </c>
      <c r="AB80" s="18">
        <v>19360.831314180235</v>
      </c>
      <c r="AC80" s="18">
        <v>0</v>
      </c>
      <c r="AD80" s="18">
        <v>0</v>
      </c>
      <c r="AE80" s="18">
        <v>0</v>
      </c>
      <c r="AF80" s="18">
        <v>128000</v>
      </c>
      <c r="AG80" s="18">
        <v>0</v>
      </c>
      <c r="AH80" s="18">
        <v>0</v>
      </c>
      <c r="AI80" s="18">
        <v>0</v>
      </c>
      <c r="AJ80" s="18">
        <v>2066.9650000000001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-5998.742776193516</v>
      </c>
      <c r="AQ80" s="11">
        <f t="shared" si="43"/>
        <v>373349.27576020896</v>
      </c>
      <c r="AR80" s="18"/>
      <c r="AS80" s="10">
        <f>VLOOKUP($C80,'[1]New ISB'!$C$6:$BO$405,6,FALSE)</f>
        <v>219902.88024893703</v>
      </c>
      <c r="AT80" s="10">
        <f>VLOOKUP($C80,'[1]New ISB'!$C$6:$BO$405,7,FALSE)</f>
        <v>0</v>
      </c>
      <c r="AU80" s="10">
        <f>VLOOKUP($C80,'[1]New ISB'!$C$6:$BO$405,8,FALSE)</f>
        <v>0</v>
      </c>
      <c r="AV80" s="10">
        <f>VLOOKUP($C80,'[1]New ISB'!$C$6:$BO$405,9,FALSE)</f>
        <v>7839.9999999999973</v>
      </c>
      <c r="AW80" s="10">
        <f>VLOOKUP($C80,'[1]New ISB'!$C$6:$BO$405,10,FALSE)</f>
        <v>0</v>
      </c>
      <c r="AX80" s="10">
        <f>VLOOKUP($C80,'[1]New ISB'!$C$6:$BO$405,11,FALSE)</f>
        <v>13119.999999999996</v>
      </c>
      <c r="AY80" s="10">
        <f>VLOOKUP($C80,'[1]New ISB'!$C$6:$BO$405,12,FALSE)</f>
        <v>0</v>
      </c>
      <c r="AZ80" s="10">
        <f>VLOOKUP($C80,'[1]New ISB'!$C$6:$BO$405,13,FALSE)</f>
        <v>2349.9999999999973</v>
      </c>
      <c r="BA80" s="10">
        <f>VLOOKUP($C80,'[1]New ISB'!$C$6:$BO$405,14,FALSE)</f>
        <v>855.0000000000008</v>
      </c>
      <c r="BB80" s="10">
        <f>VLOOKUP($C80,'[1]New ISB'!$C$6:$BO$405,15,FALSE)</f>
        <v>0</v>
      </c>
      <c r="BC80" s="10">
        <f>VLOOKUP($C80,'[1]New ISB'!$C$6:$BO$405,16,FALSE)</f>
        <v>0</v>
      </c>
      <c r="BD80" s="10">
        <f>VLOOKUP($C80,'[1]New ISB'!$C$6:$BO$405,17,FALSE)</f>
        <v>0</v>
      </c>
      <c r="BE80" s="10">
        <f>VLOOKUP($C80,'[1]New ISB'!$C$6:$BO$405,18,FALSE)</f>
        <v>0</v>
      </c>
      <c r="BF80" s="10">
        <f>VLOOKUP($C80,'[1]New ISB'!$C$6:$BO$405,19,FALSE)</f>
        <v>0</v>
      </c>
      <c r="BG80" s="10">
        <f>VLOOKUP($C80,'[1]New ISB'!$C$6:$BO$405,20,FALSE)</f>
        <v>0</v>
      </c>
      <c r="BH80" s="10">
        <f>VLOOKUP($C80,'[1]New ISB'!$C$6:$BO$405,21,FALSE)</f>
        <v>0</v>
      </c>
      <c r="BI80" s="10">
        <f>VLOOKUP($C80,'[1]New ISB'!$C$6:$BO$405,22,FALSE)</f>
        <v>0</v>
      </c>
      <c r="BJ80" s="10">
        <f>VLOOKUP($C80,'[1]New ISB'!$C$6:$BO$405,23,FALSE)</f>
        <v>0</v>
      </c>
      <c r="BK80" s="10">
        <f>VLOOKUP($C80,'[1]New ISB'!$C$6:$BO$405,24,FALSE)</f>
        <v>0</v>
      </c>
      <c r="BL80" s="10">
        <f>VLOOKUP($C80,'[1]New ISB'!$C$6:$BO$405,25,FALSE)</f>
        <v>799.77777777777692</v>
      </c>
      <c r="BM80" s="10">
        <f>VLOOKUP($C80,'[1]New ISB'!$C$6:$BO$405,26,FALSE)</f>
        <v>0</v>
      </c>
      <c r="BN80" s="10">
        <f>VLOOKUP($C80,'[1]New ISB'!$C$6:$BO$405,27,FALSE)</f>
        <v>19612.270681896862</v>
      </c>
      <c r="BO80" s="10">
        <f>VLOOKUP($C80,'[1]New ISB'!$C$6:$BO$405,28,FALSE)</f>
        <v>0</v>
      </c>
      <c r="BP80" s="10">
        <f>VLOOKUP($C80,'[1]New ISB'!$C$6:$BO$405,29,FALSE)</f>
        <v>0</v>
      </c>
      <c r="BQ80" s="10">
        <f>VLOOKUP($C80,'[1]New ISB'!$C$6:$BO$405,30,FALSE)</f>
        <v>0</v>
      </c>
      <c r="BR80" s="10">
        <f>VLOOKUP($C80,'[1]New ISB'!$C$6:$BO$405,31,FALSE)</f>
        <v>134400</v>
      </c>
      <c r="BS80" s="10">
        <f>VLOOKUP($C80,'[1]New ISB'!$C$6:$BO$405,32,FALSE)</f>
        <v>0</v>
      </c>
      <c r="BT80" s="10">
        <f>VLOOKUP($C80,'[1]New ISB'!$C$6:$BO$405,33,FALSE)</f>
        <v>0</v>
      </c>
      <c r="BU80" s="10">
        <f>VLOOKUP($C80,'[1]New ISB'!$C$6:$BO$405,34,FALSE)</f>
        <v>0</v>
      </c>
      <c r="BV80" s="10">
        <f>VLOOKUP($C80,'[1]New ISB'!$C$6:$BO$405,35,FALSE)</f>
        <v>2066.9650000000001</v>
      </c>
      <c r="BW80" s="10">
        <f>VLOOKUP($C80,'[1]New ISB'!$C$6:$BO$405,36,FALSE)</f>
        <v>0</v>
      </c>
      <c r="BX80" s="10">
        <f>VLOOKUP($C80,'[1]New ISB'!$C$6:$BO$405,39,FALSE)+VLOOKUP($C80,'[1]New ISB'!$C$6:$BO$405,40,FALSE)</f>
        <v>0</v>
      </c>
      <c r="BY80" s="10">
        <f>VLOOKUP($C80,'[1]New ISB'!$C$6:$BO$405,37,FALSE)+VLOOKUP($C80,'[1]New ISB'!$C$6:$BO$405,41,FALSE)</f>
        <v>0</v>
      </c>
      <c r="BZ80" s="10">
        <f>VLOOKUP($C80,'[1]New ISB'!$C$6:$BO$405,38,FALSE)</f>
        <v>0</v>
      </c>
      <c r="CA80" s="10">
        <f t="shared" si="41"/>
        <v>400946.89370861172</v>
      </c>
      <c r="CB80" s="10">
        <f>VLOOKUP($C80,'[1]New ISB'!$C$6:$BO$405,52,FALSE)+VLOOKUP($C80,'[1]New ISB'!$C$6:$BO$405,53,FALSE)</f>
        <v>0</v>
      </c>
      <c r="CC80" s="10">
        <f>VLOOKUP($C80,'[1]New ISB'!$C$6:$BO$405,64,FALSE)</f>
        <v>0</v>
      </c>
      <c r="CD80" s="11">
        <f t="shared" si="1"/>
        <v>400946.89370861172</v>
      </c>
      <c r="CE80" s="10"/>
      <c r="CF80" s="10">
        <f t="shared" si="44"/>
        <v>12868.880248937028</v>
      </c>
      <c r="CG80" s="10">
        <f t="shared" si="45"/>
        <v>0</v>
      </c>
      <c r="CH80" s="10">
        <f t="shared" si="46"/>
        <v>0</v>
      </c>
      <c r="CI80" s="10">
        <f t="shared" si="47"/>
        <v>160</v>
      </c>
      <c r="CJ80" s="10">
        <f t="shared" si="48"/>
        <v>0</v>
      </c>
      <c r="CK80" s="10">
        <f t="shared" si="49"/>
        <v>1840</v>
      </c>
      <c r="CL80" s="10">
        <f t="shared" si="50"/>
        <v>0</v>
      </c>
      <c r="CM80" s="10">
        <f t="shared" si="51"/>
        <v>50</v>
      </c>
      <c r="CN80" s="10">
        <f t="shared" si="52"/>
        <v>15</v>
      </c>
      <c r="CO80" s="10">
        <f t="shared" si="53"/>
        <v>0</v>
      </c>
      <c r="CP80" s="10">
        <f t="shared" si="54"/>
        <v>0</v>
      </c>
      <c r="CQ80" s="10">
        <f t="shared" si="55"/>
        <v>0</v>
      </c>
      <c r="CR80" s="10">
        <f t="shared" si="56"/>
        <v>0</v>
      </c>
      <c r="CS80" s="10">
        <f t="shared" si="57"/>
        <v>0</v>
      </c>
      <c r="CT80" s="10">
        <f t="shared" si="58"/>
        <v>0</v>
      </c>
      <c r="CU80" s="10">
        <f t="shared" si="59"/>
        <v>0</v>
      </c>
      <c r="CV80" s="10">
        <f t="shared" si="60"/>
        <v>0</v>
      </c>
      <c r="CW80" s="10">
        <f t="shared" si="61"/>
        <v>0</v>
      </c>
      <c r="CX80" s="10">
        <f t="shared" si="62"/>
        <v>0</v>
      </c>
      <c r="CY80" s="10">
        <f t="shared" si="63"/>
        <v>13.555555555555543</v>
      </c>
      <c r="CZ80" s="10">
        <f t="shared" si="64"/>
        <v>0</v>
      </c>
      <c r="DA80" s="10">
        <f t="shared" si="65"/>
        <v>251.43936771662629</v>
      </c>
      <c r="DB80" s="10">
        <f t="shared" si="66"/>
        <v>0</v>
      </c>
      <c r="DC80" s="10">
        <f t="shared" si="67"/>
        <v>0</v>
      </c>
      <c r="DD80" s="10">
        <f t="shared" si="68"/>
        <v>0</v>
      </c>
      <c r="DE80" s="10">
        <f t="shared" si="69"/>
        <v>6400</v>
      </c>
      <c r="DF80" s="10">
        <f t="shared" si="70"/>
        <v>0</v>
      </c>
      <c r="DG80" s="10">
        <f t="shared" si="71"/>
        <v>0</v>
      </c>
      <c r="DH80" s="10">
        <f t="shared" si="72"/>
        <v>0</v>
      </c>
      <c r="DI80" s="10">
        <f t="shared" si="73"/>
        <v>0</v>
      </c>
      <c r="DJ80" s="10">
        <f t="shared" si="74"/>
        <v>0</v>
      </c>
      <c r="DK80" s="10">
        <f t="shared" si="75"/>
        <v>0</v>
      </c>
      <c r="DL80" s="10">
        <f t="shared" si="76"/>
        <v>0</v>
      </c>
      <c r="DM80" s="10">
        <f t="shared" si="77"/>
        <v>0</v>
      </c>
      <c r="DN80" s="10">
        <f t="shared" si="78"/>
        <v>0</v>
      </c>
      <c r="DO80" s="10">
        <f t="shared" si="79"/>
        <v>5998.742776193516</v>
      </c>
      <c r="DP80" s="11">
        <f t="shared" si="42"/>
        <v>27597.617948402723</v>
      </c>
      <c r="DS80" s="14"/>
      <c r="DU80" s="16"/>
    </row>
    <row r="81" spans="1:125" x14ac:dyDescent="0.35">
      <c r="A81" s="2" t="s">
        <v>235</v>
      </c>
      <c r="B81" s="2" t="s">
        <v>236</v>
      </c>
      <c r="C81" s="2">
        <v>9265216</v>
      </c>
      <c r="D81" s="2" t="s">
        <v>237</v>
      </c>
      <c r="E81" s="18">
        <v>224</v>
      </c>
      <c r="G81" s="18">
        <v>760256</v>
      </c>
      <c r="H81" s="18">
        <v>0</v>
      </c>
      <c r="I81" s="18">
        <v>0</v>
      </c>
      <c r="J81" s="18">
        <v>12000.000000000015</v>
      </c>
      <c r="K81" s="18">
        <v>0</v>
      </c>
      <c r="L81" s="18">
        <v>18330.000000000069</v>
      </c>
      <c r="M81" s="18">
        <v>0</v>
      </c>
      <c r="N81" s="18">
        <v>924.12556053811636</v>
      </c>
      <c r="O81" s="18">
        <v>2531.3004484304911</v>
      </c>
      <c r="P81" s="18">
        <v>441.97309417040401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17383.661971830927</v>
      </c>
      <c r="AA81" s="18">
        <v>0</v>
      </c>
      <c r="AB81" s="18">
        <v>55125.842072163003</v>
      </c>
      <c r="AC81" s="18">
        <v>0</v>
      </c>
      <c r="AD81" s="18">
        <v>0</v>
      </c>
      <c r="AE81" s="18">
        <v>0</v>
      </c>
      <c r="AF81" s="18">
        <v>128000</v>
      </c>
      <c r="AG81" s="18">
        <v>0</v>
      </c>
      <c r="AH81" s="18">
        <v>0</v>
      </c>
      <c r="AI81" s="18">
        <v>0</v>
      </c>
      <c r="AJ81" s="18">
        <v>5870.7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1">
        <f t="shared" si="43"/>
        <v>1000863.603147133</v>
      </c>
      <c r="AR81" s="18"/>
      <c r="AS81" s="10">
        <f>VLOOKUP($C81,'[1]New ISB'!$C$6:$BO$405,6,FALSE)</f>
        <v>807512.21599609661</v>
      </c>
      <c r="AT81" s="10">
        <f>VLOOKUP($C81,'[1]New ISB'!$C$6:$BO$405,7,FALSE)</f>
        <v>0</v>
      </c>
      <c r="AU81" s="10">
        <f>VLOOKUP($C81,'[1]New ISB'!$C$6:$BO$405,8,FALSE)</f>
        <v>0</v>
      </c>
      <c r="AV81" s="10">
        <f>VLOOKUP($C81,'[1]New ISB'!$C$6:$BO$405,9,FALSE)</f>
        <v>12250.000000000016</v>
      </c>
      <c r="AW81" s="10">
        <f>VLOOKUP($C81,'[1]New ISB'!$C$6:$BO$405,10,FALSE)</f>
        <v>0</v>
      </c>
      <c r="AX81" s="10">
        <f>VLOOKUP($C81,'[1]New ISB'!$C$6:$BO$405,11,FALSE)</f>
        <v>21320.00000000008</v>
      </c>
      <c r="AY81" s="10">
        <f>VLOOKUP($C81,'[1]New ISB'!$C$6:$BO$405,12,FALSE)</f>
        <v>0</v>
      </c>
      <c r="AZ81" s="10">
        <f>VLOOKUP($C81,'[1]New ISB'!$C$6:$BO$405,13,FALSE)</f>
        <v>944.2152466367711</v>
      </c>
      <c r="BA81" s="10">
        <f>VLOOKUP($C81,'[1]New ISB'!$C$6:$BO$405,14,FALSE)</f>
        <v>2576.5022421524641</v>
      </c>
      <c r="BB81" s="10">
        <f>VLOOKUP($C81,'[1]New ISB'!$C$6:$BO$405,15,FALSE)</f>
        <v>446.99551569506764</v>
      </c>
      <c r="BC81" s="10">
        <f>VLOOKUP($C81,'[1]New ISB'!$C$6:$BO$405,16,FALSE)</f>
        <v>0</v>
      </c>
      <c r="BD81" s="10">
        <f>VLOOKUP($C81,'[1]New ISB'!$C$6:$BO$405,17,FALSE)</f>
        <v>0</v>
      </c>
      <c r="BE81" s="10">
        <f>VLOOKUP($C81,'[1]New ISB'!$C$6:$BO$405,18,FALSE)</f>
        <v>0</v>
      </c>
      <c r="BF81" s="10">
        <f>VLOOKUP($C81,'[1]New ISB'!$C$6:$BO$405,19,FALSE)</f>
        <v>0</v>
      </c>
      <c r="BG81" s="10">
        <f>VLOOKUP($C81,'[1]New ISB'!$C$6:$BO$405,20,FALSE)</f>
        <v>0</v>
      </c>
      <c r="BH81" s="10">
        <f>VLOOKUP($C81,'[1]New ISB'!$C$6:$BO$405,21,FALSE)</f>
        <v>0</v>
      </c>
      <c r="BI81" s="10">
        <f>VLOOKUP($C81,'[1]New ISB'!$C$6:$BO$405,22,FALSE)</f>
        <v>0</v>
      </c>
      <c r="BJ81" s="10">
        <f>VLOOKUP($C81,'[1]New ISB'!$C$6:$BO$405,23,FALSE)</f>
        <v>0</v>
      </c>
      <c r="BK81" s="10">
        <f>VLOOKUP($C81,'[1]New ISB'!$C$6:$BO$405,24,FALSE)</f>
        <v>0</v>
      </c>
      <c r="BL81" s="10">
        <f>VLOOKUP($C81,'[1]New ISB'!$C$6:$BO$405,25,FALSE)</f>
        <v>17683.380281690079</v>
      </c>
      <c r="BM81" s="10">
        <f>VLOOKUP($C81,'[1]New ISB'!$C$6:$BO$405,26,FALSE)</f>
        <v>0</v>
      </c>
      <c r="BN81" s="10">
        <f>VLOOKUP($C81,'[1]New ISB'!$C$6:$BO$405,27,FALSE)</f>
        <v>55841.762099074207</v>
      </c>
      <c r="BO81" s="10">
        <f>VLOOKUP($C81,'[1]New ISB'!$C$6:$BO$405,28,FALSE)</f>
        <v>0</v>
      </c>
      <c r="BP81" s="10">
        <f>VLOOKUP($C81,'[1]New ISB'!$C$6:$BO$405,29,FALSE)</f>
        <v>0</v>
      </c>
      <c r="BQ81" s="10">
        <f>VLOOKUP($C81,'[1]New ISB'!$C$6:$BO$405,30,FALSE)</f>
        <v>0</v>
      </c>
      <c r="BR81" s="10">
        <f>VLOOKUP($C81,'[1]New ISB'!$C$6:$BO$405,31,FALSE)</f>
        <v>134400</v>
      </c>
      <c r="BS81" s="10">
        <f>VLOOKUP($C81,'[1]New ISB'!$C$6:$BO$405,32,FALSE)</f>
        <v>0</v>
      </c>
      <c r="BT81" s="10">
        <f>VLOOKUP($C81,'[1]New ISB'!$C$6:$BO$405,33,FALSE)</f>
        <v>0</v>
      </c>
      <c r="BU81" s="10">
        <f>VLOOKUP($C81,'[1]New ISB'!$C$6:$BO$405,34,FALSE)</f>
        <v>0</v>
      </c>
      <c r="BV81" s="10">
        <f>VLOOKUP($C81,'[1]New ISB'!$C$6:$BO$405,35,FALSE)</f>
        <v>5870.7</v>
      </c>
      <c r="BW81" s="10">
        <f>VLOOKUP($C81,'[1]New ISB'!$C$6:$BO$405,36,FALSE)</f>
        <v>0</v>
      </c>
      <c r="BX81" s="10">
        <f>VLOOKUP($C81,'[1]New ISB'!$C$6:$BO$405,39,FALSE)+VLOOKUP($C81,'[1]New ISB'!$C$6:$BO$405,40,FALSE)</f>
        <v>0</v>
      </c>
      <c r="BY81" s="10">
        <f>VLOOKUP($C81,'[1]New ISB'!$C$6:$BO$405,37,FALSE)+VLOOKUP($C81,'[1]New ISB'!$C$6:$BO$405,41,FALSE)</f>
        <v>0</v>
      </c>
      <c r="BZ81" s="10">
        <f>VLOOKUP($C81,'[1]New ISB'!$C$6:$BO$405,38,FALSE)</f>
        <v>0</v>
      </c>
      <c r="CA81" s="10">
        <f t="shared" si="41"/>
        <v>1058845.7713813453</v>
      </c>
      <c r="CB81" s="10">
        <f>VLOOKUP($C81,'[1]New ISB'!$C$6:$BO$405,52,FALSE)+VLOOKUP($C81,'[1]New ISB'!$C$6:$BO$405,53,FALSE)</f>
        <v>0</v>
      </c>
      <c r="CC81" s="10">
        <f>VLOOKUP($C81,'[1]New ISB'!$C$6:$BO$405,64,FALSE)</f>
        <v>0</v>
      </c>
      <c r="CD81" s="11">
        <f t="shared" si="1"/>
        <v>1058845.7713813453</v>
      </c>
      <c r="CE81" s="10"/>
      <c r="CF81" s="10">
        <f t="shared" si="44"/>
        <v>47256.215996096609</v>
      </c>
      <c r="CG81" s="10">
        <f t="shared" si="45"/>
        <v>0</v>
      </c>
      <c r="CH81" s="10">
        <f t="shared" si="46"/>
        <v>0</v>
      </c>
      <c r="CI81" s="10">
        <f t="shared" si="47"/>
        <v>250.00000000000182</v>
      </c>
      <c r="CJ81" s="10">
        <f t="shared" si="48"/>
        <v>0</v>
      </c>
      <c r="CK81" s="10">
        <f t="shared" si="49"/>
        <v>2990.0000000000109</v>
      </c>
      <c r="CL81" s="10">
        <f t="shared" si="50"/>
        <v>0</v>
      </c>
      <c r="CM81" s="10">
        <f t="shared" si="51"/>
        <v>20.089686098654738</v>
      </c>
      <c r="CN81" s="10">
        <f t="shared" si="52"/>
        <v>45.20179372197299</v>
      </c>
      <c r="CO81" s="10">
        <f t="shared" si="53"/>
        <v>5.0224215246636277</v>
      </c>
      <c r="CP81" s="10">
        <f t="shared" si="54"/>
        <v>0</v>
      </c>
      <c r="CQ81" s="10">
        <f t="shared" si="55"/>
        <v>0</v>
      </c>
      <c r="CR81" s="10">
        <f t="shared" si="56"/>
        <v>0</v>
      </c>
      <c r="CS81" s="10">
        <f t="shared" si="57"/>
        <v>0</v>
      </c>
      <c r="CT81" s="10">
        <f t="shared" si="58"/>
        <v>0</v>
      </c>
      <c r="CU81" s="10">
        <f t="shared" si="59"/>
        <v>0</v>
      </c>
      <c r="CV81" s="10">
        <f t="shared" si="60"/>
        <v>0</v>
      </c>
      <c r="CW81" s="10">
        <f t="shared" si="61"/>
        <v>0</v>
      </c>
      <c r="CX81" s="10">
        <f t="shared" si="62"/>
        <v>0</v>
      </c>
      <c r="CY81" s="10">
        <f t="shared" si="63"/>
        <v>299.71830985915221</v>
      </c>
      <c r="CZ81" s="10">
        <f t="shared" si="64"/>
        <v>0</v>
      </c>
      <c r="DA81" s="10">
        <f t="shared" si="65"/>
        <v>715.92002691120433</v>
      </c>
      <c r="DB81" s="10">
        <f t="shared" si="66"/>
        <v>0</v>
      </c>
      <c r="DC81" s="10">
        <f t="shared" si="67"/>
        <v>0</v>
      </c>
      <c r="DD81" s="10">
        <f t="shared" si="68"/>
        <v>0</v>
      </c>
      <c r="DE81" s="10">
        <f t="shared" si="69"/>
        <v>6400</v>
      </c>
      <c r="DF81" s="10">
        <f t="shared" si="70"/>
        <v>0</v>
      </c>
      <c r="DG81" s="10">
        <f t="shared" si="71"/>
        <v>0</v>
      </c>
      <c r="DH81" s="10">
        <f t="shared" si="72"/>
        <v>0</v>
      </c>
      <c r="DI81" s="10">
        <f t="shared" si="73"/>
        <v>0</v>
      </c>
      <c r="DJ81" s="10">
        <f t="shared" si="74"/>
        <v>0</v>
      </c>
      <c r="DK81" s="10">
        <f t="shared" si="75"/>
        <v>0</v>
      </c>
      <c r="DL81" s="10">
        <f t="shared" si="76"/>
        <v>0</v>
      </c>
      <c r="DM81" s="10">
        <f t="shared" si="77"/>
        <v>0</v>
      </c>
      <c r="DN81" s="10">
        <f t="shared" si="78"/>
        <v>0</v>
      </c>
      <c r="DO81" s="10">
        <f t="shared" si="79"/>
        <v>0</v>
      </c>
      <c r="DP81" s="11">
        <f t="shared" si="42"/>
        <v>57982.168234212266</v>
      </c>
      <c r="DS81" s="14"/>
      <c r="DU81" s="16"/>
    </row>
    <row r="82" spans="1:125" x14ac:dyDescent="0.35">
      <c r="A82" s="2" t="s">
        <v>238</v>
      </c>
      <c r="B82" s="2" t="s">
        <v>239</v>
      </c>
      <c r="C82" s="2">
        <v>9262367</v>
      </c>
      <c r="D82" s="2" t="s">
        <v>1279</v>
      </c>
      <c r="E82" s="18">
        <v>345</v>
      </c>
      <c r="G82" s="18">
        <v>1170930</v>
      </c>
      <c r="H82" s="18">
        <v>0</v>
      </c>
      <c r="I82" s="18">
        <v>0</v>
      </c>
      <c r="J82" s="18">
        <v>21600.000000000058</v>
      </c>
      <c r="K82" s="18">
        <v>0</v>
      </c>
      <c r="L82" s="18">
        <v>35249.999999999993</v>
      </c>
      <c r="M82" s="18">
        <v>0</v>
      </c>
      <c r="N82" s="18">
        <v>925.36443148687817</v>
      </c>
      <c r="O82" s="18">
        <v>5351.0204081632655</v>
      </c>
      <c r="P82" s="18">
        <v>885.1311953352764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6960.0000000000055</v>
      </c>
      <c r="AA82" s="18">
        <v>0</v>
      </c>
      <c r="AB82" s="18">
        <v>62927.295918367352</v>
      </c>
      <c r="AC82" s="18">
        <v>0</v>
      </c>
      <c r="AD82" s="18">
        <v>0</v>
      </c>
      <c r="AE82" s="18">
        <v>0</v>
      </c>
      <c r="AF82" s="18">
        <v>128000</v>
      </c>
      <c r="AG82" s="18">
        <v>0</v>
      </c>
      <c r="AH82" s="18">
        <v>0</v>
      </c>
      <c r="AI82" s="18">
        <v>0</v>
      </c>
      <c r="AJ82" s="18">
        <v>33978</v>
      </c>
      <c r="AK82" s="18">
        <v>0</v>
      </c>
      <c r="AL82" s="18">
        <v>0</v>
      </c>
      <c r="AM82" s="18">
        <v>0</v>
      </c>
      <c r="AN82" s="18">
        <v>0</v>
      </c>
      <c r="AO82" s="18">
        <v>86896.188046647236</v>
      </c>
      <c r="AP82" s="18">
        <v>0</v>
      </c>
      <c r="AQ82" s="11">
        <f t="shared" si="43"/>
        <v>1553703</v>
      </c>
      <c r="AR82" s="18"/>
      <c r="AS82" s="10">
        <f>VLOOKUP($C82,'[1]New ISB'!$C$6:$BO$405,6,FALSE)</f>
        <v>1243713.0112439881</v>
      </c>
      <c r="AT82" s="10">
        <f>VLOOKUP($C82,'[1]New ISB'!$C$6:$BO$405,7,FALSE)</f>
        <v>0</v>
      </c>
      <c r="AU82" s="10">
        <f>VLOOKUP($C82,'[1]New ISB'!$C$6:$BO$405,8,FALSE)</f>
        <v>0</v>
      </c>
      <c r="AV82" s="10">
        <f>VLOOKUP($C82,'[1]New ISB'!$C$6:$BO$405,9,FALSE)</f>
        <v>22050.000000000058</v>
      </c>
      <c r="AW82" s="10">
        <f>VLOOKUP($C82,'[1]New ISB'!$C$6:$BO$405,10,FALSE)</f>
        <v>0</v>
      </c>
      <c r="AX82" s="10">
        <f>VLOOKUP($C82,'[1]New ISB'!$C$6:$BO$405,11,FALSE)</f>
        <v>40999.999999999985</v>
      </c>
      <c r="AY82" s="10">
        <f>VLOOKUP($C82,'[1]New ISB'!$C$6:$BO$405,12,FALSE)</f>
        <v>0</v>
      </c>
      <c r="AZ82" s="10">
        <f>VLOOKUP($C82,'[1]New ISB'!$C$6:$BO$405,13,FALSE)</f>
        <v>945.48104956267991</v>
      </c>
      <c r="BA82" s="10">
        <f>VLOOKUP($C82,'[1]New ISB'!$C$6:$BO$405,14,FALSE)</f>
        <v>5446.5743440233236</v>
      </c>
      <c r="BB82" s="10">
        <f>VLOOKUP($C82,'[1]New ISB'!$C$6:$BO$405,15,FALSE)</f>
        <v>895.18950437317721</v>
      </c>
      <c r="BC82" s="10">
        <f>VLOOKUP($C82,'[1]New ISB'!$C$6:$BO$405,16,FALSE)</f>
        <v>0</v>
      </c>
      <c r="BD82" s="10">
        <f>VLOOKUP($C82,'[1]New ISB'!$C$6:$BO$405,17,FALSE)</f>
        <v>0</v>
      </c>
      <c r="BE82" s="10">
        <f>VLOOKUP($C82,'[1]New ISB'!$C$6:$BO$405,18,FALSE)</f>
        <v>0</v>
      </c>
      <c r="BF82" s="10">
        <f>VLOOKUP($C82,'[1]New ISB'!$C$6:$BO$405,19,FALSE)</f>
        <v>0</v>
      </c>
      <c r="BG82" s="10">
        <f>VLOOKUP($C82,'[1]New ISB'!$C$6:$BO$405,20,FALSE)</f>
        <v>0</v>
      </c>
      <c r="BH82" s="10">
        <f>VLOOKUP($C82,'[1]New ISB'!$C$6:$BO$405,21,FALSE)</f>
        <v>0</v>
      </c>
      <c r="BI82" s="10">
        <f>VLOOKUP($C82,'[1]New ISB'!$C$6:$BO$405,22,FALSE)</f>
        <v>0</v>
      </c>
      <c r="BJ82" s="10">
        <f>VLOOKUP($C82,'[1]New ISB'!$C$6:$BO$405,23,FALSE)</f>
        <v>0</v>
      </c>
      <c r="BK82" s="10">
        <f>VLOOKUP($C82,'[1]New ISB'!$C$6:$BO$405,24,FALSE)</f>
        <v>0</v>
      </c>
      <c r="BL82" s="10">
        <f>VLOOKUP($C82,'[1]New ISB'!$C$6:$BO$405,25,FALSE)</f>
        <v>7080.0000000000055</v>
      </c>
      <c r="BM82" s="10">
        <f>VLOOKUP($C82,'[1]New ISB'!$C$6:$BO$405,26,FALSE)</f>
        <v>0</v>
      </c>
      <c r="BN82" s="10">
        <f>VLOOKUP($C82,'[1]New ISB'!$C$6:$BO$405,27,FALSE)</f>
        <v>63744.533527696796</v>
      </c>
      <c r="BO82" s="10">
        <f>VLOOKUP($C82,'[1]New ISB'!$C$6:$BO$405,28,FALSE)</f>
        <v>0</v>
      </c>
      <c r="BP82" s="10">
        <f>VLOOKUP($C82,'[1]New ISB'!$C$6:$BO$405,29,FALSE)</f>
        <v>0</v>
      </c>
      <c r="BQ82" s="10">
        <f>VLOOKUP($C82,'[1]New ISB'!$C$6:$BO$405,30,FALSE)</f>
        <v>0</v>
      </c>
      <c r="BR82" s="10">
        <f>VLOOKUP($C82,'[1]New ISB'!$C$6:$BO$405,31,FALSE)</f>
        <v>134400</v>
      </c>
      <c r="BS82" s="10">
        <f>VLOOKUP($C82,'[1]New ISB'!$C$6:$BO$405,32,FALSE)</f>
        <v>0</v>
      </c>
      <c r="BT82" s="10">
        <f>VLOOKUP($C82,'[1]New ISB'!$C$6:$BO$405,33,FALSE)</f>
        <v>0</v>
      </c>
      <c r="BU82" s="10">
        <f>VLOOKUP($C82,'[1]New ISB'!$C$6:$BO$405,34,FALSE)</f>
        <v>0</v>
      </c>
      <c r="BV82" s="10">
        <f>VLOOKUP($C82,'[1]New ISB'!$C$6:$BO$405,35,FALSE)</f>
        <v>33978</v>
      </c>
      <c r="BW82" s="10">
        <f>VLOOKUP($C82,'[1]New ISB'!$C$6:$BO$405,36,FALSE)</f>
        <v>0</v>
      </c>
      <c r="BX82" s="10">
        <f>VLOOKUP($C82,'[1]New ISB'!$C$6:$BO$405,39,FALSE)+VLOOKUP($C82,'[1]New ISB'!$C$6:$BO$405,40,FALSE)</f>
        <v>0</v>
      </c>
      <c r="BY82" s="10">
        <f>VLOOKUP($C82,'[1]New ISB'!$C$6:$BO$405,37,FALSE)+VLOOKUP($C82,'[1]New ISB'!$C$6:$BO$405,41,FALSE)</f>
        <v>0</v>
      </c>
      <c r="BZ82" s="10">
        <f>VLOOKUP($C82,'[1]New ISB'!$C$6:$BO$405,38,FALSE)</f>
        <v>0</v>
      </c>
      <c r="CA82" s="10">
        <f t="shared" si="41"/>
        <v>1553252.7896696439</v>
      </c>
      <c r="CB82" s="10">
        <f>VLOOKUP($C82,'[1]New ISB'!$C$6:$BO$405,52,FALSE)+VLOOKUP($C82,'[1]New ISB'!$C$6:$BO$405,53,FALSE)</f>
        <v>71175.210330355912</v>
      </c>
      <c r="CC82" s="10">
        <f>VLOOKUP($C82,'[1]New ISB'!$C$6:$BO$405,64,FALSE)</f>
        <v>0</v>
      </c>
      <c r="CD82" s="11">
        <f t="shared" ref="CD82:CD144" si="80">SUM(CA82:CC82)</f>
        <v>1624427.9999999998</v>
      </c>
      <c r="CE82" s="10"/>
      <c r="CF82" s="10">
        <f t="shared" si="44"/>
        <v>72783.011243988061</v>
      </c>
      <c r="CG82" s="10">
        <f t="shared" si="45"/>
        <v>0</v>
      </c>
      <c r="CH82" s="10">
        <f t="shared" si="46"/>
        <v>0</v>
      </c>
      <c r="CI82" s="10">
        <f t="shared" si="47"/>
        <v>450</v>
      </c>
      <c r="CJ82" s="10">
        <f t="shared" si="48"/>
        <v>0</v>
      </c>
      <c r="CK82" s="10">
        <f t="shared" si="49"/>
        <v>5749.9999999999927</v>
      </c>
      <c r="CL82" s="10">
        <f t="shared" si="50"/>
        <v>0</v>
      </c>
      <c r="CM82" s="10">
        <f t="shared" si="51"/>
        <v>20.116618075801739</v>
      </c>
      <c r="CN82" s="10">
        <f t="shared" si="52"/>
        <v>95.553935860058118</v>
      </c>
      <c r="CO82" s="10">
        <f t="shared" si="53"/>
        <v>10.058309037900813</v>
      </c>
      <c r="CP82" s="10">
        <f t="shared" si="54"/>
        <v>0</v>
      </c>
      <c r="CQ82" s="10">
        <f t="shared" si="55"/>
        <v>0</v>
      </c>
      <c r="CR82" s="10">
        <f t="shared" si="56"/>
        <v>0</v>
      </c>
      <c r="CS82" s="10">
        <f t="shared" si="57"/>
        <v>0</v>
      </c>
      <c r="CT82" s="10">
        <f t="shared" si="58"/>
        <v>0</v>
      </c>
      <c r="CU82" s="10">
        <f t="shared" si="59"/>
        <v>0</v>
      </c>
      <c r="CV82" s="10">
        <f t="shared" si="60"/>
        <v>0</v>
      </c>
      <c r="CW82" s="10">
        <f t="shared" si="61"/>
        <v>0</v>
      </c>
      <c r="CX82" s="10">
        <f t="shared" si="62"/>
        <v>0</v>
      </c>
      <c r="CY82" s="10">
        <f t="shared" si="63"/>
        <v>120</v>
      </c>
      <c r="CZ82" s="10">
        <f t="shared" si="64"/>
        <v>0</v>
      </c>
      <c r="DA82" s="10">
        <f t="shared" si="65"/>
        <v>817.23760932944424</v>
      </c>
      <c r="DB82" s="10">
        <f t="shared" si="66"/>
        <v>0</v>
      </c>
      <c r="DC82" s="10">
        <f t="shared" si="67"/>
        <v>0</v>
      </c>
      <c r="DD82" s="10">
        <f t="shared" si="68"/>
        <v>0</v>
      </c>
      <c r="DE82" s="10">
        <f t="shared" si="69"/>
        <v>6400</v>
      </c>
      <c r="DF82" s="10">
        <f t="shared" si="70"/>
        <v>0</v>
      </c>
      <c r="DG82" s="10">
        <f t="shared" si="71"/>
        <v>0</v>
      </c>
      <c r="DH82" s="10">
        <f t="shared" si="72"/>
        <v>0</v>
      </c>
      <c r="DI82" s="10">
        <f t="shared" si="73"/>
        <v>0</v>
      </c>
      <c r="DJ82" s="10">
        <f t="shared" si="74"/>
        <v>0</v>
      </c>
      <c r="DK82" s="10">
        <f t="shared" si="75"/>
        <v>0</v>
      </c>
      <c r="DL82" s="10">
        <f t="shared" si="76"/>
        <v>0</v>
      </c>
      <c r="DM82" s="10">
        <f t="shared" si="77"/>
        <v>0</v>
      </c>
      <c r="DN82" s="10">
        <f t="shared" si="78"/>
        <v>-15720.977716291323</v>
      </c>
      <c r="DO82" s="10">
        <f t="shared" si="79"/>
        <v>0</v>
      </c>
      <c r="DP82" s="11">
        <f t="shared" si="42"/>
        <v>70724.999999999956</v>
      </c>
      <c r="DS82" s="14"/>
      <c r="DU82" s="16"/>
    </row>
    <row r="83" spans="1:125" x14ac:dyDescent="0.35">
      <c r="A83" s="2" t="s">
        <v>241</v>
      </c>
      <c r="B83" s="2" t="s">
        <v>242</v>
      </c>
      <c r="C83" s="2">
        <v>9262417</v>
      </c>
      <c r="D83" s="2" t="s">
        <v>1280</v>
      </c>
      <c r="E83" s="18">
        <v>209</v>
      </c>
      <c r="G83" s="18">
        <v>709346</v>
      </c>
      <c r="H83" s="18">
        <v>0</v>
      </c>
      <c r="I83" s="18">
        <v>0</v>
      </c>
      <c r="J83" s="18">
        <v>19680.000000000025</v>
      </c>
      <c r="K83" s="18">
        <v>0</v>
      </c>
      <c r="L83" s="18">
        <v>28905.000000000036</v>
      </c>
      <c r="M83" s="18">
        <v>0</v>
      </c>
      <c r="N83" s="18">
        <v>0</v>
      </c>
      <c r="O83" s="18">
        <v>0</v>
      </c>
      <c r="P83" s="18">
        <v>0</v>
      </c>
      <c r="Q83" s="18">
        <v>959.99999999999977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677.20670391061446</v>
      </c>
      <c r="AA83" s="18">
        <v>0</v>
      </c>
      <c r="AB83" s="18">
        <v>57821.222598467226</v>
      </c>
      <c r="AC83" s="18">
        <v>0</v>
      </c>
      <c r="AD83" s="18">
        <v>0</v>
      </c>
      <c r="AE83" s="18">
        <v>0</v>
      </c>
      <c r="AF83" s="18">
        <v>128000</v>
      </c>
      <c r="AG83" s="18">
        <v>0</v>
      </c>
      <c r="AH83" s="18">
        <v>0</v>
      </c>
      <c r="AI83" s="18">
        <v>0</v>
      </c>
      <c r="AJ83" s="18">
        <v>4065.9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-4608.9074596283117</v>
      </c>
      <c r="AQ83" s="11">
        <f t="shared" si="43"/>
        <v>944846.42184274958</v>
      </c>
      <c r="AR83" s="18"/>
      <c r="AS83" s="10">
        <f>VLOOKUP($C83,'[1]New ISB'!$C$6:$BO$405,6,FALSE)</f>
        <v>753437.73724635807</v>
      </c>
      <c r="AT83" s="10">
        <f>VLOOKUP($C83,'[1]New ISB'!$C$6:$BO$405,7,FALSE)</f>
        <v>0</v>
      </c>
      <c r="AU83" s="10">
        <f>VLOOKUP($C83,'[1]New ISB'!$C$6:$BO$405,8,FALSE)</f>
        <v>0</v>
      </c>
      <c r="AV83" s="10">
        <f>VLOOKUP($C83,'[1]New ISB'!$C$6:$BO$405,9,FALSE)</f>
        <v>20090.000000000025</v>
      </c>
      <c r="AW83" s="10">
        <f>VLOOKUP($C83,'[1]New ISB'!$C$6:$BO$405,10,FALSE)</f>
        <v>0</v>
      </c>
      <c r="AX83" s="10">
        <f>VLOOKUP($C83,'[1]New ISB'!$C$6:$BO$405,11,FALSE)</f>
        <v>33620.000000000044</v>
      </c>
      <c r="AY83" s="10">
        <f>VLOOKUP($C83,'[1]New ISB'!$C$6:$BO$405,12,FALSE)</f>
        <v>0</v>
      </c>
      <c r="AZ83" s="10">
        <f>VLOOKUP($C83,'[1]New ISB'!$C$6:$BO$405,13,FALSE)</f>
        <v>0</v>
      </c>
      <c r="BA83" s="10">
        <f>VLOOKUP($C83,'[1]New ISB'!$C$6:$BO$405,14,FALSE)</f>
        <v>0</v>
      </c>
      <c r="BB83" s="10">
        <f>VLOOKUP($C83,'[1]New ISB'!$C$6:$BO$405,15,FALSE)</f>
        <v>0</v>
      </c>
      <c r="BC83" s="10">
        <f>VLOOKUP($C83,'[1]New ISB'!$C$6:$BO$405,16,FALSE)</f>
        <v>969.99999999999977</v>
      </c>
      <c r="BD83" s="10">
        <f>VLOOKUP($C83,'[1]New ISB'!$C$6:$BO$405,17,FALSE)</f>
        <v>0</v>
      </c>
      <c r="BE83" s="10">
        <f>VLOOKUP($C83,'[1]New ISB'!$C$6:$BO$405,18,FALSE)</f>
        <v>0</v>
      </c>
      <c r="BF83" s="10">
        <f>VLOOKUP($C83,'[1]New ISB'!$C$6:$BO$405,19,FALSE)</f>
        <v>0</v>
      </c>
      <c r="BG83" s="10">
        <f>VLOOKUP($C83,'[1]New ISB'!$C$6:$BO$405,20,FALSE)</f>
        <v>0</v>
      </c>
      <c r="BH83" s="10">
        <f>VLOOKUP($C83,'[1]New ISB'!$C$6:$BO$405,21,FALSE)</f>
        <v>0</v>
      </c>
      <c r="BI83" s="10">
        <f>VLOOKUP($C83,'[1]New ISB'!$C$6:$BO$405,22,FALSE)</f>
        <v>0</v>
      </c>
      <c r="BJ83" s="10">
        <f>VLOOKUP($C83,'[1]New ISB'!$C$6:$BO$405,23,FALSE)</f>
        <v>0</v>
      </c>
      <c r="BK83" s="10">
        <f>VLOOKUP($C83,'[1]New ISB'!$C$6:$BO$405,24,FALSE)</f>
        <v>0</v>
      </c>
      <c r="BL83" s="10">
        <f>VLOOKUP($C83,'[1]New ISB'!$C$6:$BO$405,25,FALSE)</f>
        <v>688.88268156424579</v>
      </c>
      <c r="BM83" s="10">
        <f>VLOOKUP($C83,'[1]New ISB'!$C$6:$BO$405,26,FALSE)</f>
        <v>0</v>
      </c>
      <c r="BN83" s="10">
        <f>VLOOKUP($C83,'[1]New ISB'!$C$6:$BO$405,27,FALSE)</f>
        <v>58572.147567278487</v>
      </c>
      <c r="BO83" s="10">
        <f>VLOOKUP($C83,'[1]New ISB'!$C$6:$BO$405,28,FALSE)</f>
        <v>0</v>
      </c>
      <c r="BP83" s="10">
        <f>VLOOKUP($C83,'[1]New ISB'!$C$6:$BO$405,29,FALSE)</f>
        <v>0</v>
      </c>
      <c r="BQ83" s="10">
        <f>VLOOKUP($C83,'[1]New ISB'!$C$6:$BO$405,30,FALSE)</f>
        <v>0</v>
      </c>
      <c r="BR83" s="10">
        <f>VLOOKUP($C83,'[1]New ISB'!$C$6:$BO$405,31,FALSE)</f>
        <v>134400</v>
      </c>
      <c r="BS83" s="10">
        <f>VLOOKUP($C83,'[1]New ISB'!$C$6:$BO$405,32,FALSE)</f>
        <v>0</v>
      </c>
      <c r="BT83" s="10">
        <f>VLOOKUP($C83,'[1]New ISB'!$C$6:$BO$405,33,FALSE)</f>
        <v>0</v>
      </c>
      <c r="BU83" s="10">
        <f>VLOOKUP($C83,'[1]New ISB'!$C$6:$BO$405,34,FALSE)</f>
        <v>0</v>
      </c>
      <c r="BV83" s="10">
        <f>VLOOKUP($C83,'[1]New ISB'!$C$6:$BO$405,35,FALSE)</f>
        <v>4065.9</v>
      </c>
      <c r="BW83" s="10">
        <f>VLOOKUP($C83,'[1]New ISB'!$C$6:$BO$405,36,FALSE)</f>
        <v>0</v>
      </c>
      <c r="BX83" s="10">
        <f>VLOOKUP($C83,'[1]New ISB'!$C$6:$BO$405,39,FALSE)+VLOOKUP($C83,'[1]New ISB'!$C$6:$BO$405,40,FALSE)</f>
        <v>0</v>
      </c>
      <c r="BY83" s="10">
        <f>VLOOKUP($C83,'[1]New ISB'!$C$6:$BO$405,37,FALSE)+VLOOKUP($C83,'[1]New ISB'!$C$6:$BO$405,41,FALSE)</f>
        <v>0</v>
      </c>
      <c r="BZ83" s="10">
        <f>VLOOKUP($C83,'[1]New ISB'!$C$6:$BO$405,38,FALSE)</f>
        <v>0</v>
      </c>
      <c r="CA83" s="10">
        <f t="shared" si="41"/>
        <v>1005844.6674952008</v>
      </c>
      <c r="CB83" s="10">
        <f>VLOOKUP($C83,'[1]New ISB'!$C$6:$BO$405,52,FALSE)+VLOOKUP($C83,'[1]New ISB'!$C$6:$BO$405,53,FALSE)</f>
        <v>0</v>
      </c>
      <c r="CC83" s="10">
        <f>VLOOKUP($C83,'[1]New ISB'!$C$6:$BO$405,64,FALSE)</f>
        <v>0</v>
      </c>
      <c r="CD83" s="11">
        <f t="shared" si="80"/>
        <v>1005844.6674952008</v>
      </c>
      <c r="CE83" s="10"/>
      <c r="CF83" s="10">
        <f t="shared" si="44"/>
        <v>44091.737246358069</v>
      </c>
      <c r="CG83" s="10">
        <f t="shared" si="45"/>
        <v>0</v>
      </c>
      <c r="CH83" s="10">
        <f t="shared" si="46"/>
        <v>0</v>
      </c>
      <c r="CI83" s="10">
        <f t="shared" si="47"/>
        <v>410</v>
      </c>
      <c r="CJ83" s="10">
        <f t="shared" si="48"/>
        <v>0</v>
      </c>
      <c r="CK83" s="10">
        <f t="shared" si="49"/>
        <v>4715.0000000000073</v>
      </c>
      <c r="CL83" s="10">
        <f t="shared" si="50"/>
        <v>0</v>
      </c>
      <c r="CM83" s="10">
        <f t="shared" si="51"/>
        <v>0</v>
      </c>
      <c r="CN83" s="10">
        <f t="shared" si="52"/>
        <v>0</v>
      </c>
      <c r="CO83" s="10">
        <f t="shared" si="53"/>
        <v>0</v>
      </c>
      <c r="CP83" s="10">
        <f t="shared" si="54"/>
        <v>10</v>
      </c>
      <c r="CQ83" s="10">
        <f t="shared" si="55"/>
        <v>0</v>
      </c>
      <c r="CR83" s="10">
        <f t="shared" si="56"/>
        <v>0</v>
      </c>
      <c r="CS83" s="10">
        <f t="shared" si="57"/>
        <v>0</v>
      </c>
      <c r="CT83" s="10">
        <f t="shared" si="58"/>
        <v>0</v>
      </c>
      <c r="CU83" s="10">
        <f t="shared" si="59"/>
        <v>0</v>
      </c>
      <c r="CV83" s="10">
        <f t="shared" si="60"/>
        <v>0</v>
      </c>
      <c r="CW83" s="10">
        <f t="shared" si="61"/>
        <v>0</v>
      </c>
      <c r="CX83" s="10">
        <f t="shared" si="62"/>
        <v>0</v>
      </c>
      <c r="CY83" s="10">
        <f t="shared" si="63"/>
        <v>11.675977653631321</v>
      </c>
      <c r="CZ83" s="10">
        <f t="shared" si="64"/>
        <v>0</v>
      </c>
      <c r="DA83" s="10">
        <f t="shared" si="65"/>
        <v>750.92496881126135</v>
      </c>
      <c r="DB83" s="10">
        <f t="shared" si="66"/>
        <v>0</v>
      </c>
      <c r="DC83" s="10">
        <f t="shared" si="67"/>
        <v>0</v>
      </c>
      <c r="DD83" s="10">
        <f t="shared" si="68"/>
        <v>0</v>
      </c>
      <c r="DE83" s="10">
        <f t="shared" si="69"/>
        <v>6400</v>
      </c>
      <c r="DF83" s="10">
        <f t="shared" si="70"/>
        <v>0</v>
      </c>
      <c r="DG83" s="10">
        <f t="shared" si="71"/>
        <v>0</v>
      </c>
      <c r="DH83" s="10">
        <f t="shared" si="72"/>
        <v>0</v>
      </c>
      <c r="DI83" s="10">
        <f t="shared" si="73"/>
        <v>0</v>
      </c>
      <c r="DJ83" s="10">
        <f t="shared" si="74"/>
        <v>0</v>
      </c>
      <c r="DK83" s="10">
        <f t="shared" si="75"/>
        <v>0</v>
      </c>
      <c r="DL83" s="10">
        <f t="shared" si="76"/>
        <v>0</v>
      </c>
      <c r="DM83" s="10">
        <f t="shared" si="77"/>
        <v>0</v>
      </c>
      <c r="DN83" s="10">
        <f t="shared" si="78"/>
        <v>0</v>
      </c>
      <c r="DO83" s="10">
        <f t="shared" si="79"/>
        <v>4608.9074596283117</v>
      </c>
      <c r="DP83" s="11">
        <f t="shared" si="42"/>
        <v>60998.245652451282</v>
      </c>
      <c r="DS83" s="14"/>
      <c r="DU83" s="16"/>
    </row>
    <row r="84" spans="1:125" x14ac:dyDescent="0.35">
      <c r="A84" s="2" t="s">
        <v>244</v>
      </c>
      <c r="B84" s="2" t="s">
        <v>245</v>
      </c>
      <c r="C84" s="2">
        <v>9263123</v>
      </c>
      <c r="D84" s="2" t="s">
        <v>1281</v>
      </c>
      <c r="E84" s="18">
        <v>84</v>
      </c>
      <c r="G84" s="18">
        <v>285096</v>
      </c>
      <c r="H84" s="18">
        <v>0</v>
      </c>
      <c r="I84" s="18">
        <v>0</v>
      </c>
      <c r="J84" s="18">
        <v>10080</v>
      </c>
      <c r="K84" s="18">
        <v>0</v>
      </c>
      <c r="L84" s="18">
        <v>16215.000000000013</v>
      </c>
      <c r="M84" s="18">
        <v>0</v>
      </c>
      <c r="N84" s="18">
        <v>8280.0000000000073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706.0869565217389</v>
      </c>
      <c r="AA84" s="18">
        <v>0</v>
      </c>
      <c r="AB84" s="18">
        <v>30409.253731343302</v>
      </c>
      <c r="AC84" s="18">
        <v>0</v>
      </c>
      <c r="AD84" s="18">
        <v>907.19999999999766</v>
      </c>
      <c r="AE84" s="18">
        <v>0</v>
      </c>
      <c r="AF84" s="18">
        <v>128000</v>
      </c>
      <c r="AG84" s="18">
        <v>49459.813084112146</v>
      </c>
      <c r="AH84" s="18">
        <v>0</v>
      </c>
      <c r="AI84" s="18">
        <v>0</v>
      </c>
      <c r="AJ84" s="18">
        <v>920.47360000000003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-25839.686684983517</v>
      </c>
      <c r="AQ84" s="11">
        <f t="shared" si="43"/>
        <v>504234.14068699378</v>
      </c>
      <c r="AR84" s="18"/>
      <c r="AS84" s="10">
        <f>VLOOKUP($C84,'[1]New ISB'!$C$6:$BO$405,6,FALSE)</f>
        <v>302817.08099853626</v>
      </c>
      <c r="AT84" s="10">
        <f>VLOOKUP($C84,'[1]New ISB'!$C$6:$BO$405,7,FALSE)</f>
        <v>0</v>
      </c>
      <c r="AU84" s="10">
        <f>VLOOKUP($C84,'[1]New ISB'!$C$6:$BO$405,8,FALSE)</f>
        <v>0</v>
      </c>
      <c r="AV84" s="10">
        <f>VLOOKUP($C84,'[1]New ISB'!$C$6:$BO$405,9,FALSE)</f>
        <v>10290</v>
      </c>
      <c r="AW84" s="10">
        <f>VLOOKUP($C84,'[1]New ISB'!$C$6:$BO$405,10,FALSE)</f>
        <v>0</v>
      </c>
      <c r="AX84" s="10">
        <f>VLOOKUP($C84,'[1]New ISB'!$C$6:$BO$405,11,FALSE)</f>
        <v>18860.000000000015</v>
      </c>
      <c r="AY84" s="10">
        <f>VLOOKUP($C84,'[1]New ISB'!$C$6:$BO$405,12,FALSE)</f>
        <v>0</v>
      </c>
      <c r="AZ84" s="10">
        <f>VLOOKUP($C84,'[1]New ISB'!$C$6:$BO$405,13,FALSE)</f>
        <v>8460.0000000000091</v>
      </c>
      <c r="BA84" s="10">
        <f>VLOOKUP($C84,'[1]New ISB'!$C$6:$BO$405,14,FALSE)</f>
        <v>0</v>
      </c>
      <c r="BB84" s="10">
        <f>VLOOKUP($C84,'[1]New ISB'!$C$6:$BO$405,15,FALSE)</f>
        <v>0</v>
      </c>
      <c r="BC84" s="10">
        <f>VLOOKUP($C84,'[1]New ISB'!$C$6:$BO$405,16,FALSE)</f>
        <v>0</v>
      </c>
      <c r="BD84" s="10">
        <f>VLOOKUP($C84,'[1]New ISB'!$C$6:$BO$405,17,FALSE)</f>
        <v>0</v>
      </c>
      <c r="BE84" s="10">
        <f>VLOOKUP($C84,'[1]New ISB'!$C$6:$BO$405,18,FALSE)</f>
        <v>0</v>
      </c>
      <c r="BF84" s="10">
        <f>VLOOKUP($C84,'[1]New ISB'!$C$6:$BO$405,19,FALSE)</f>
        <v>0</v>
      </c>
      <c r="BG84" s="10">
        <f>VLOOKUP($C84,'[1]New ISB'!$C$6:$BO$405,20,FALSE)</f>
        <v>0</v>
      </c>
      <c r="BH84" s="10">
        <f>VLOOKUP($C84,'[1]New ISB'!$C$6:$BO$405,21,FALSE)</f>
        <v>0</v>
      </c>
      <c r="BI84" s="10">
        <f>VLOOKUP($C84,'[1]New ISB'!$C$6:$BO$405,22,FALSE)</f>
        <v>0</v>
      </c>
      <c r="BJ84" s="10">
        <f>VLOOKUP($C84,'[1]New ISB'!$C$6:$BO$405,23,FALSE)</f>
        <v>0</v>
      </c>
      <c r="BK84" s="10">
        <f>VLOOKUP($C84,'[1]New ISB'!$C$6:$BO$405,24,FALSE)</f>
        <v>0</v>
      </c>
      <c r="BL84" s="10">
        <f>VLOOKUP($C84,'[1]New ISB'!$C$6:$BO$405,25,FALSE)</f>
        <v>718.26086956521715</v>
      </c>
      <c r="BM84" s="10">
        <f>VLOOKUP($C84,'[1]New ISB'!$C$6:$BO$405,26,FALSE)</f>
        <v>0</v>
      </c>
      <c r="BN84" s="10">
        <f>VLOOKUP($C84,'[1]New ISB'!$C$6:$BO$405,27,FALSE)</f>
        <v>30804.179104477633</v>
      </c>
      <c r="BO84" s="10">
        <f>VLOOKUP($C84,'[1]New ISB'!$C$6:$BO$405,28,FALSE)</f>
        <v>0</v>
      </c>
      <c r="BP84" s="10">
        <f>VLOOKUP($C84,'[1]New ISB'!$C$6:$BO$405,29,FALSE)</f>
        <v>921.59999999999764</v>
      </c>
      <c r="BQ84" s="10">
        <f>VLOOKUP($C84,'[1]New ISB'!$C$6:$BO$405,30,FALSE)</f>
        <v>0</v>
      </c>
      <c r="BR84" s="10">
        <f>VLOOKUP($C84,'[1]New ISB'!$C$6:$BO$405,31,FALSE)</f>
        <v>134400</v>
      </c>
      <c r="BS84" s="10">
        <f>VLOOKUP($C84,'[1]New ISB'!$C$6:$BO$405,32,FALSE)</f>
        <v>50162.616822429896</v>
      </c>
      <c r="BT84" s="10">
        <f>VLOOKUP($C84,'[1]New ISB'!$C$6:$BO$405,33,FALSE)</f>
        <v>0</v>
      </c>
      <c r="BU84" s="10">
        <f>VLOOKUP($C84,'[1]New ISB'!$C$6:$BO$405,34,FALSE)</f>
        <v>0</v>
      </c>
      <c r="BV84" s="10">
        <f>VLOOKUP($C84,'[1]New ISB'!$C$6:$BO$405,35,FALSE)</f>
        <v>920.47360000000003</v>
      </c>
      <c r="BW84" s="10">
        <f>VLOOKUP($C84,'[1]New ISB'!$C$6:$BO$405,36,FALSE)</f>
        <v>0</v>
      </c>
      <c r="BX84" s="10">
        <f>VLOOKUP($C84,'[1]New ISB'!$C$6:$BO$405,39,FALSE)+VLOOKUP($C84,'[1]New ISB'!$C$6:$BO$405,40,FALSE)</f>
        <v>0</v>
      </c>
      <c r="BY84" s="10">
        <f>VLOOKUP($C84,'[1]New ISB'!$C$6:$BO$405,37,FALSE)+VLOOKUP($C84,'[1]New ISB'!$C$6:$BO$405,41,FALSE)</f>
        <v>0</v>
      </c>
      <c r="BZ84" s="10">
        <f>VLOOKUP($C84,'[1]New ISB'!$C$6:$BO$405,38,FALSE)</f>
        <v>0</v>
      </c>
      <c r="CA84" s="10">
        <f t="shared" si="41"/>
        <v>558354.21139500907</v>
      </c>
      <c r="CB84" s="10">
        <f>VLOOKUP($C84,'[1]New ISB'!$C$6:$BO$405,52,FALSE)+VLOOKUP($C84,'[1]New ISB'!$C$6:$BO$405,53,FALSE)</f>
        <v>0</v>
      </c>
      <c r="CC84" s="10">
        <f>VLOOKUP($C84,'[1]New ISB'!$C$6:$BO$405,64,FALSE)</f>
        <v>0</v>
      </c>
      <c r="CD84" s="11">
        <f t="shared" si="80"/>
        <v>558354.21139500907</v>
      </c>
      <c r="CE84" s="10"/>
      <c r="CF84" s="10">
        <f t="shared" si="44"/>
        <v>17721.080998536258</v>
      </c>
      <c r="CG84" s="10">
        <f t="shared" si="45"/>
        <v>0</v>
      </c>
      <c r="CH84" s="10">
        <f t="shared" si="46"/>
        <v>0</v>
      </c>
      <c r="CI84" s="10">
        <f t="shared" si="47"/>
        <v>210</v>
      </c>
      <c r="CJ84" s="10">
        <f t="shared" si="48"/>
        <v>0</v>
      </c>
      <c r="CK84" s="10">
        <f t="shared" si="49"/>
        <v>2645.0000000000018</v>
      </c>
      <c r="CL84" s="10">
        <f t="shared" si="50"/>
        <v>0</v>
      </c>
      <c r="CM84" s="10">
        <f t="shared" si="51"/>
        <v>180.00000000000182</v>
      </c>
      <c r="CN84" s="10">
        <f t="shared" si="52"/>
        <v>0</v>
      </c>
      <c r="CO84" s="10">
        <f t="shared" si="53"/>
        <v>0</v>
      </c>
      <c r="CP84" s="10">
        <f t="shared" si="54"/>
        <v>0</v>
      </c>
      <c r="CQ84" s="10">
        <f t="shared" si="55"/>
        <v>0</v>
      </c>
      <c r="CR84" s="10">
        <f t="shared" si="56"/>
        <v>0</v>
      </c>
      <c r="CS84" s="10">
        <f t="shared" si="57"/>
        <v>0</v>
      </c>
      <c r="CT84" s="10">
        <f t="shared" si="58"/>
        <v>0</v>
      </c>
      <c r="CU84" s="10">
        <f t="shared" si="59"/>
        <v>0</v>
      </c>
      <c r="CV84" s="10">
        <f t="shared" si="60"/>
        <v>0</v>
      </c>
      <c r="CW84" s="10">
        <f t="shared" si="61"/>
        <v>0</v>
      </c>
      <c r="CX84" s="10">
        <f t="shared" si="62"/>
        <v>0</v>
      </c>
      <c r="CY84" s="10">
        <f t="shared" si="63"/>
        <v>12.173913043478251</v>
      </c>
      <c r="CZ84" s="10">
        <f t="shared" si="64"/>
        <v>0</v>
      </c>
      <c r="DA84" s="10">
        <f t="shared" si="65"/>
        <v>394.92537313433058</v>
      </c>
      <c r="DB84" s="10">
        <f t="shared" si="66"/>
        <v>0</v>
      </c>
      <c r="DC84" s="10">
        <f t="shared" si="67"/>
        <v>14.399999999999977</v>
      </c>
      <c r="DD84" s="10">
        <f t="shared" si="68"/>
        <v>0</v>
      </c>
      <c r="DE84" s="10">
        <f t="shared" si="69"/>
        <v>6400</v>
      </c>
      <c r="DF84" s="10">
        <f t="shared" si="70"/>
        <v>702.80373831775069</v>
      </c>
      <c r="DG84" s="10">
        <f t="shared" si="71"/>
        <v>0</v>
      </c>
      <c r="DH84" s="10">
        <f t="shared" si="72"/>
        <v>0</v>
      </c>
      <c r="DI84" s="10">
        <f t="shared" si="73"/>
        <v>0</v>
      </c>
      <c r="DJ84" s="10">
        <f t="shared" si="74"/>
        <v>0</v>
      </c>
      <c r="DK84" s="10">
        <f t="shared" si="75"/>
        <v>0</v>
      </c>
      <c r="DL84" s="10">
        <f t="shared" si="76"/>
        <v>0</v>
      </c>
      <c r="DM84" s="10">
        <f t="shared" si="77"/>
        <v>0</v>
      </c>
      <c r="DN84" s="10">
        <f t="shared" si="78"/>
        <v>0</v>
      </c>
      <c r="DO84" s="10">
        <f t="shared" si="79"/>
        <v>25839.686684983517</v>
      </c>
      <c r="DP84" s="11">
        <f t="shared" si="42"/>
        <v>54120.070708015337</v>
      </c>
      <c r="DS84" s="14"/>
      <c r="DU84" s="16"/>
    </row>
    <row r="85" spans="1:125" x14ac:dyDescent="0.35">
      <c r="A85" s="2" t="s">
        <v>247</v>
      </c>
      <c r="B85" s="2" t="s">
        <v>248</v>
      </c>
      <c r="C85" s="2">
        <v>9262414</v>
      </c>
      <c r="D85" s="2" t="s">
        <v>1282</v>
      </c>
      <c r="E85" s="18">
        <v>24</v>
      </c>
      <c r="G85" s="18">
        <v>81456</v>
      </c>
      <c r="H85" s="18">
        <v>0</v>
      </c>
      <c r="I85" s="18">
        <v>0</v>
      </c>
      <c r="J85" s="18">
        <v>959.99999999999955</v>
      </c>
      <c r="K85" s="18">
        <v>0</v>
      </c>
      <c r="L85" s="18">
        <v>2115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8843.6059190031156</v>
      </c>
      <c r="AC85" s="18">
        <v>0</v>
      </c>
      <c r="AD85" s="18">
        <v>0</v>
      </c>
      <c r="AE85" s="18">
        <v>0</v>
      </c>
      <c r="AF85" s="18">
        <v>128000</v>
      </c>
      <c r="AG85" s="18">
        <v>56300</v>
      </c>
      <c r="AH85" s="18">
        <v>0</v>
      </c>
      <c r="AI85" s="18">
        <v>0</v>
      </c>
      <c r="AJ85" s="18">
        <v>599.85919999999999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-28662.195236840693</v>
      </c>
      <c r="AQ85" s="11">
        <f t="shared" si="43"/>
        <v>249612.26988216245</v>
      </c>
      <c r="AR85" s="18"/>
      <c r="AS85" s="10">
        <f>VLOOKUP($C85,'[1]New ISB'!$C$6:$BO$405,6,FALSE)</f>
        <v>86519.165999581775</v>
      </c>
      <c r="AT85" s="10">
        <f>VLOOKUP($C85,'[1]New ISB'!$C$6:$BO$405,7,FALSE)</f>
        <v>0</v>
      </c>
      <c r="AU85" s="10">
        <f>VLOOKUP($C85,'[1]New ISB'!$C$6:$BO$405,8,FALSE)</f>
        <v>0</v>
      </c>
      <c r="AV85" s="10">
        <f>VLOOKUP($C85,'[1]New ISB'!$C$6:$BO$405,9,FALSE)</f>
        <v>979.99999999999955</v>
      </c>
      <c r="AW85" s="10">
        <f>VLOOKUP($C85,'[1]New ISB'!$C$6:$BO$405,10,FALSE)</f>
        <v>0</v>
      </c>
      <c r="AX85" s="10">
        <f>VLOOKUP($C85,'[1]New ISB'!$C$6:$BO$405,11,FALSE)</f>
        <v>2460</v>
      </c>
      <c r="AY85" s="10">
        <f>VLOOKUP($C85,'[1]New ISB'!$C$6:$BO$405,12,FALSE)</f>
        <v>0</v>
      </c>
      <c r="AZ85" s="10">
        <f>VLOOKUP($C85,'[1]New ISB'!$C$6:$BO$405,13,FALSE)</f>
        <v>0</v>
      </c>
      <c r="BA85" s="10">
        <f>VLOOKUP($C85,'[1]New ISB'!$C$6:$BO$405,14,FALSE)</f>
        <v>0</v>
      </c>
      <c r="BB85" s="10">
        <f>VLOOKUP($C85,'[1]New ISB'!$C$6:$BO$405,15,FALSE)</f>
        <v>0</v>
      </c>
      <c r="BC85" s="10">
        <f>VLOOKUP($C85,'[1]New ISB'!$C$6:$BO$405,16,FALSE)</f>
        <v>0</v>
      </c>
      <c r="BD85" s="10">
        <f>VLOOKUP($C85,'[1]New ISB'!$C$6:$BO$405,17,FALSE)</f>
        <v>0</v>
      </c>
      <c r="BE85" s="10">
        <f>VLOOKUP($C85,'[1]New ISB'!$C$6:$BO$405,18,FALSE)</f>
        <v>0</v>
      </c>
      <c r="BF85" s="10">
        <f>VLOOKUP($C85,'[1]New ISB'!$C$6:$BO$405,19,FALSE)</f>
        <v>0</v>
      </c>
      <c r="BG85" s="10">
        <f>VLOOKUP($C85,'[1]New ISB'!$C$6:$BO$405,20,FALSE)</f>
        <v>0</v>
      </c>
      <c r="BH85" s="10">
        <f>VLOOKUP($C85,'[1]New ISB'!$C$6:$BO$405,21,FALSE)</f>
        <v>0</v>
      </c>
      <c r="BI85" s="10">
        <f>VLOOKUP($C85,'[1]New ISB'!$C$6:$BO$405,22,FALSE)</f>
        <v>0</v>
      </c>
      <c r="BJ85" s="10">
        <f>VLOOKUP($C85,'[1]New ISB'!$C$6:$BO$405,23,FALSE)</f>
        <v>0</v>
      </c>
      <c r="BK85" s="10">
        <f>VLOOKUP($C85,'[1]New ISB'!$C$6:$BO$405,24,FALSE)</f>
        <v>0</v>
      </c>
      <c r="BL85" s="10">
        <f>VLOOKUP($C85,'[1]New ISB'!$C$6:$BO$405,25,FALSE)</f>
        <v>0</v>
      </c>
      <c r="BM85" s="10">
        <f>VLOOKUP($C85,'[1]New ISB'!$C$6:$BO$405,26,FALSE)</f>
        <v>0</v>
      </c>
      <c r="BN85" s="10">
        <f>VLOOKUP($C85,'[1]New ISB'!$C$6:$BO$405,27,FALSE)</f>
        <v>8958.4579439252338</v>
      </c>
      <c r="BO85" s="10">
        <f>VLOOKUP($C85,'[1]New ISB'!$C$6:$BO$405,28,FALSE)</f>
        <v>0</v>
      </c>
      <c r="BP85" s="10">
        <f>VLOOKUP($C85,'[1]New ISB'!$C$6:$BO$405,29,FALSE)</f>
        <v>0</v>
      </c>
      <c r="BQ85" s="10">
        <f>VLOOKUP($C85,'[1]New ISB'!$C$6:$BO$405,30,FALSE)</f>
        <v>0</v>
      </c>
      <c r="BR85" s="10">
        <f>VLOOKUP($C85,'[1]New ISB'!$C$6:$BO$405,31,FALSE)</f>
        <v>134400</v>
      </c>
      <c r="BS85" s="10">
        <f>VLOOKUP($C85,'[1]New ISB'!$C$6:$BO$405,32,FALSE)</f>
        <v>57100</v>
      </c>
      <c r="BT85" s="10">
        <f>VLOOKUP($C85,'[1]New ISB'!$C$6:$BO$405,33,FALSE)</f>
        <v>0</v>
      </c>
      <c r="BU85" s="10">
        <f>VLOOKUP($C85,'[1]New ISB'!$C$6:$BO$405,34,FALSE)</f>
        <v>0</v>
      </c>
      <c r="BV85" s="10">
        <f>VLOOKUP($C85,'[1]New ISB'!$C$6:$BO$405,35,FALSE)</f>
        <v>599.85919999999999</v>
      </c>
      <c r="BW85" s="10">
        <f>VLOOKUP($C85,'[1]New ISB'!$C$6:$BO$405,36,FALSE)</f>
        <v>0</v>
      </c>
      <c r="BX85" s="10">
        <f>VLOOKUP($C85,'[1]New ISB'!$C$6:$BO$405,39,FALSE)+VLOOKUP($C85,'[1]New ISB'!$C$6:$BO$405,40,FALSE)</f>
        <v>0</v>
      </c>
      <c r="BY85" s="10">
        <f>VLOOKUP($C85,'[1]New ISB'!$C$6:$BO$405,37,FALSE)+VLOOKUP($C85,'[1]New ISB'!$C$6:$BO$405,41,FALSE)</f>
        <v>0</v>
      </c>
      <c r="BZ85" s="10">
        <f>VLOOKUP($C85,'[1]New ISB'!$C$6:$BO$405,38,FALSE)</f>
        <v>0</v>
      </c>
      <c r="CA85" s="10">
        <f t="shared" si="41"/>
        <v>291017.48314350698</v>
      </c>
      <c r="CB85" s="10">
        <f>VLOOKUP($C85,'[1]New ISB'!$C$6:$BO$405,52,FALSE)+VLOOKUP($C85,'[1]New ISB'!$C$6:$BO$405,53,FALSE)</f>
        <v>0</v>
      </c>
      <c r="CC85" s="10">
        <f>VLOOKUP($C85,'[1]New ISB'!$C$6:$BO$405,64,FALSE)</f>
        <v>0</v>
      </c>
      <c r="CD85" s="11">
        <f t="shared" si="80"/>
        <v>291017.48314350698</v>
      </c>
      <c r="CE85" s="10"/>
      <c r="CF85" s="10">
        <f t="shared" si="44"/>
        <v>5063.1659995817754</v>
      </c>
      <c r="CG85" s="10">
        <f t="shared" si="45"/>
        <v>0</v>
      </c>
      <c r="CH85" s="10">
        <f t="shared" si="46"/>
        <v>0</v>
      </c>
      <c r="CI85" s="10">
        <f t="shared" si="47"/>
        <v>20</v>
      </c>
      <c r="CJ85" s="10">
        <f t="shared" si="48"/>
        <v>0</v>
      </c>
      <c r="CK85" s="10">
        <f t="shared" si="49"/>
        <v>345</v>
      </c>
      <c r="CL85" s="10">
        <f t="shared" si="50"/>
        <v>0</v>
      </c>
      <c r="CM85" s="10">
        <f t="shared" si="51"/>
        <v>0</v>
      </c>
      <c r="CN85" s="10">
        <f t="shared" si="52"/>
        <v>0</v>
      </c>
      <c r="CO85" s="10">
        <f t="shared" si="53"/>
        <v>0</v>
      </c>
      <c r="CP85" s="10">
        <f t="shared" si="54"/>
        <v>0</v>
      </c>
      <c r="CQ85" s="10">
        <f t="shared" si="55"/>
        <v>0</v>
      </c>
      <c r="CR85" s="10">
        <f t="shared" si="56"/>
        <v>0</v>
      </c>
      <c r="CS85" s="10">
        <f t="shared" si="57"/>
        <v>0</v>
      </c>
      <c r="CT85" s="10">
        <f t="shared" si="58"/>
        <v>0</v>
      </c>
      <c r="CU85" s="10">
        <f t="shared" si="59"/>
        <v>0</v>
      </c>
      <c r="CV85" s="10">
        <f t="shared" si="60"/>
        <v>0</v>
      </c>
      <c r="CW85" s="10">
        <f t="shared" si="61"/>
        <v>0</v>
      </c>
      <c r="CX85" s="10">
        <f t="shared" si="62"/>
        <v>0</v>
      </c>
      <c r="CY85" s="10">
        <f t="shared" si="63"/>
        <v>0</v>
      </c>
      <c r="CZ85" s="10">
        <f t="shared" si="64"/>
        <v>0</v>
      </c>
      <c r="DA85" s="10">
        <f t="shared" si="65"/>
        <v>114.85202492211829</v>
      </c>
      <c r="DB85" s="10">
        <f t="shared" si="66"/>
        <v>0</v>
      </c>
      <c r="DC85" s="10">
        <f t="shared" si="67"/>
        <v>0</v>
      </c>
      <c r="DD85" s="10">
        <f t="shared" si="68"/>
        <v>0</v>
      </c>
      <c r="DE85" s="10">
        <f t="shared" si="69"/>
        <v>6400</v>
      </c>
      <c r="DF85" s="10">
        <f t="shared" si="70"/>
        <v>800</v>
      </c>
      <c r="DG85" s="10">
        <f t="shared" si="71"/>
        <v>0</v>
      </c>
      <c r="DH85" s="10">
        <f t="shared" si="72"/>
        <v>0</v>
      </c>
      <c r="DI85" s="10">
        <f t="shared" si="73"/>
        <v>0</v>
      </c>
      <c r="DJ85" s="10">
        <f t="shared" si="74"/>
        <v>0</v>
      </c>
      <c r="DK85" s="10">
        <f t="shared" si="75"/>
        <v>0</v>
      </c>
      <c r="DL85" s="10">
        <f t="shared" si="76"/>
        <v>0</v>
      </c>
      <c r="DM85" s="10">
        <f t="shared" si="77"/>
        <v>0</v>
      </c>
      <c r="DN85" s="10">
        <f t="shared" si="78"/>
        <v>0</v>
      </c>
      <c r="DO85" s="10">
        <f t="shared" si="79"/>
        <v>28662.195236840693</v>
      </c>
      <c r="DP85" s="11">
        <f t="shared" si="42"/>
        <v>41405.213261344586</v>
      </c>
      <c r="DS85" s="14"/>
      <c r="DU85" s="16"/>
    </row>
    <row r="86" spans="1:125" x14ac:dyDescent="0.35">
      <c r="A86" s="2" t="s">
        <v>250</v>
      </c>
      <c r="B86" s="2" t="s">
        <v>251</v>
      </c>
      <c r="C86" s="2">
        <v>9263026</v>
      </c>
      <c r="D86" s="2" t="s">
        <v>1283</v>
      </c>
      <c r="E86" s="18">
        <v>182</v>
      </c>
      <c r="G86" s="18">
        <v>617708</v>
      </c>
      <c r="H86" s="18">
        <v>0</v>
      </c>
      <c r="I86" s="18">
        <v>0</v>
      </c>
      <c r="J86" s="18">
        <v>8640</v>
      </c>
      <c r="K86" s="18">
        <v>0</v>
      </c>
      <c r="L86" s="18">
        <v>13394.999999999949</v>
      </c>
      <c r="M86" s="18">
        <v>0</v>
      </c>
      <c r="N86" s="18">
        <v>2529.9999999999982</v>
      </c>
      <c r="O86" s="18">
        <v>840.00000000000091</v>
      </c>
      <c r="P86" s="18">
        <v>439.9999999999996</v>
      </c>
      <c r="Q86" s="18">
        <v>0</v>
      </c>
      <c r="R86" s="18">
        <v>509.99999999999955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8225.4545454545441</v>
      </c>
      <c r="AA86" s="18">
        <v>0</v>
      </c>
      <c r="AB86" s="18">
        <v>52190.068965517232</v>
      </c>
      <c r="AC86" s="18">
        <v>0</v>
      </c>
      <c r="AD86" s="18">
        <v>6690.5999999999995</v>
      </c>
      <c r="AE86" s="18">
        <v>0</v>
      </c>
      <c r="AF86" s="18">
        <v>128000</v>
      </c>
      <c r="AG86" s="18">
        <v>0</v>
      </c>
      <c r="AH86" s="18">
        <v>0</v>
      </c>
      <c r="AI86" s="18">
        <v>0</v>
      </c>
      <c r="AJ86" s="18">
        <v>3154.4319999999998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-5356.9809331232218</v>
      </c>
      <c r="AQ86" s="11">
        <f t="shared" si="43"/>
        <v>836966.57457784854</v>
      </c>
      <c r="AR86" s="18"/>
      <c r="AS86" s="10">
        <f>VLOOKUP($C86,'[1]New ISB'!$C$6:$BO$405,6,FALSE)</f>
        <v>656103.67549682851</v>
      </c>
      <c r="AT86" s="10">
        <f>VLOOKUP($C86,'[1]New ISB'!$C$6:$BO$405,7,FALSE)</f>
        <v>0</v>
      </c>
      <c r="AU86" s="10">
        <f>VLOOKUP($C86,'[1]New ISB'!$C$6:$BO$405,8,FALSE)</f>
        <v>0</v>
      </c>
      <c r="AV86" s="10">
        <f>VLOOKUP($C86,'[1]New ISB'!$C$6:$BO$405,9,FALSE)</f>
        <v>8820</v>
      </c>
      <c r="AW86" s="10">
        <f>VLOOKUP($C86,'[1]New ISB'!$C$6:$BO$405,10,FALSE)</f>
        <v>0</v>
      </c>
      <c r="AX86" s="10">
        <f>VLOOKUP($C86,'[1]New ISB'!$C$6:$BO$405,11,FALSE)</f>
        <v>15579.999999999942</v>
      </c>
      <c r="AY86" s="10">
        <f>VLOOKUP($C86,'[1]New ISB'!$C$6:$BO$405,12,FALSE)</f>
        <v>0</v>
      </c>
      <c r="AZ86" s="10">
        <f>VLOOKUP($C86,'[1]New ISB'!$C$6:$BO$405,13,FALSE)</f>
        <v>2584.9999999999982</v>
      </c>
      <c r="BA86" s="10">
        <f>VLOOKUP($C86,'[1]New ISB'!$C$6:$BO$405,14,FALSE)</f>
        <v>855.00000000000091</v>
      </c>
      <c r="BB86" s="10">
        <f>VLOOKUP($C86,'[1]New ISB'!$C$6:$BO$405,15,FALSE)</f>
        <v>444.9999999999996</v>
      </c>
      <c r="BC86" s="10">
        <f>VLOOKUP($C86,'[1]New ISB'!$C$6:$BO$405,16,FALSE)</f>
        <v>0</v>
      </c>
      <c r="BD86" s="10">
        <f>VLOOKUP($C86,'[1]New ISB'!$C$6:$BO$405,17,FALSE)</f>
        <v>514.99999999999955</v>
      </c>
      <c r="BE86" s="10">
        <f>VLOOKUP($C86,'[1]New ISB'!$C$6:$BO$405,18,FALSE)</f>
        <v>0</v>
      </c>
      <c r="BF86" s="10">
        <f>VLOOKUP($C86,'[1]New ISB'!$C$6:$BO$405,19,FALSE)</f>
        <v>0</v>
      </c>
      <c r="BG86" s="10">
        <f>VLOOKUP($C86,'[1]New ISB'!$C$6:$BO$405,20,FALSE)</f>
        <v>0</v>
      </c>
      <c r="BH86" s="10">
        <f>VLOOKUP($C86,'[1]New ISB'!$C$6:$BO$405,21,FALSE)</f>
        <v>0</v>
      </c>
      <c r="BI86" s="10">
        <f>VLOOKUP($C86,'[1]New ISB'!$C$6:$BO$405,22,FALSE)</f>
        <v>0</v>
      </c>
      <c r="BJ86" s="10">
        <f>VLOOKUP($C86,'[1]New ISB'!$C$6:$BO$405,23,FALSE)</f>
        <v>0</v>
      </c>
      <c r="BK86" s="10">
        <f>VLOOKUP($C86,'[1]New ISB'!$C$6:$BO$405,24,FALSE)</f>
        <v>0</v>
      </c>
      <c r="BL86" s="10">
        <f>VLOOKUP($C86,'[1]New ISB'!$C$6:$BO$405,25,FALSE)</f>
        <v>8367.2727272727243</v>
      </c>
      <c r="BM86" s="10">
        <f>VLOOKUP($C86,'[1]New ISB'!$C$6:$BO$405,26,FALSE)</f>
        <v>0</v>
      </c>
      <c r="BN86" s="10">
        <f>VLOOKUP($C86,'[1]New ISB'!$C$6:$BO$405,27,FALSE)</f>
        <v>52867.862068965507</v>
      </c>
      <c r="BO86" s="10">
        <f>VLOOKUP($C86,'[1]New ISB'!$C$6:$BO$405,28,FALSE)</f>
        <v>0</v>
      </c>
      <c r="BP86" s="10">
        <f>VLOOKUP($C86,'[1]New ISB'!$C$6:$BO$405,29,FALSE)</f>
        <v>6796.7999999999993</v>
      </c>
      <c r="BQ86" s="10">
        <f>VLOOKUP($C86,'[1]New ISB'!$C$6:$BO$405,30,FALSE)</f>
        <v>0</v>
      </c>
      <c r="BR86" s="10">
        <f>VLOOKUP($C86,'[1]New ISB'!$C$6:$BO$405,31,FALSE)</f>
        <v>134400</v>
      </c>
      <c r="BS86" s="10">
        <f>VLOOKUP($C86,'[1]New ISB'!$C$6:$BO$405,32,FALSE)</f>
        <v>0</v>
      </c>
      <c r="BT86" s="10">
        <f>VLOOKUP($C86,'[1]New ISB'!$C$6:$BO$405,33,FALSE)</f>
        <v>0</v>
      </c>
      <c r="BU86" s="10">
        <f>VLOOKUP($C86,'[1]New ISB'!$C$6:$BO$405,34,FALSE)</f>
        <v>0</v>
      </c>
      <c r="BV86" s="10">
        <f>VLOOKUP($C86,'[1]New ISB'!$C$6:$BO$405,35,FALSE)</f>
        <v>3154.4319999999998</v>
      </c>
      <c r="BW86" s="10">
        <f>VLOOKUP($C86,'[1]New ISB'!$C$6:$BO$405,36,FALSE)</f>
        <v>0</v>
      </c>
      <c r="BX86" s="10">
        <f>VLOOKUP($C86,'[1]New ISB'!$C$6:$BO$405,39,FALSE)+VLOOKUP($C86,'[1]New ISB'!$C$6:$BO$405,40,FALSE)</f>
        <v>0</v>
      </c>
      <c r="BY86" s="10">
        <f>VLOOKUP($C86,'[1]New ISB'!$C$6:$BO$405,37,FALSE)+VLOOKUP($C86,'[1]New ISB'!$C$6:$BO$405,41,FALSE)</f>
        <v>0</v>
      </c>
      <c r="BZ86" s="10">
        <f>VLOOKUP($C86,'[1]New ISB'!$C$6:$BO$405,38,FALSE)</f>
        <v>0</v>
      </c>
      <c r="CA86" s="10">
        <f t="shared" si="41"/>
        <v>890490.04229306686</v>
      </c>
      <c r="CB86" s="10">
        <f>VLOOKUP($C86,'[1]New ISB'!$C$6:$BO$405,52,FALSE)+VLOOKUP($C86,'[1]New ISB'!$C$6:$BO$405,53,FALSE)</f>
        <v>0</v>
      </c>
      <c r="CC86" s="10">
        <f>VLOOKUP($C86,'[1]New ISB'!$C$6:$BO$405,64,FALSE)</f>
        <v>0</v>
      </c>
      <c r="CD86" s="11">
        <f t="shared" si="80"/>
        <v>890490.04229306686</v>
      </c>
      <c r="CE86" s="10"/>
      <c r="CF86" s="10">
        <f t="shared" si="44"/>
        <v>38395.675496828509</v>
      </c>
      <c r="CG86" s="10">
        <f t="shared" si="45"/>
        <v>0</v>
      </c>
      <c r="CH86" s="10">
        <f t="shared" si="46"/>
        <v>0</v>
      </c>
      <c r="CI86" s="10">
        <f t="shared" si="47"/>
        <v>180</v>
      </c>
      <c r="CJ86" s="10">
        <f t="shared" si="48"/>
        <v>0</v>
      </c>
      <c r="CK86" s="10">
        <f t="shared" si="49"/>
        <v>2184.9999999999927</v>
      </c>
      <c r="CL86" s="10">
        <f t="shared" si="50"/>
        <v>0</v>
      </c>
      <c r="CM86" s="10">
        <f t="shared" si="51"/>
        <v>55</v>
      </c>
      <c r="CN86" s="10">
        <f t="shared" si="52"/>
        <v>15</v>
      </c>
      <c r="CO86" s="10">
        <f t="shared" si="53"/>
        <v>5</v>
      </c>
      <c r="CP86" s="10">
        <f t="shared" si="54"/>
        <v>0</v>
      </c>
      <c r="CQ86" s="10">
        <f t="shared" si="55"/>
        <v>5</v>
      </c>
      <c r="CR86" s="10">
        <f t="shared" si="56"/>
        <v>0</v>
      </c>
      <c r="CS86" s="10">
        <f t="shared" si="57"/>
        <v>0</v>
      </c>
      <c r="CT86" s="10">
        <f t="shared" si="58"/>
        <v>0</v>
      </c>
      <c r="CU86" s="10">
        <f t="shared" si="59"/>
        <v>0</v>
      </c>
      <c r="CV86" s="10">
        <f t="shared" si="60"/>
        <v>0</v>
      </c>
      <c r="CW86" s="10">
        <f t="shared" si="61"/>
        <v>0</v>
      </c>
      <c r="CX86" s="10">
        <f t="shared" si="62"/>
        <v>0</v>
      </c>
      <c r="CY86" s="10">
        <f t="shared" si="63"/>
        <v>141.81818181818016</v>
      </c>
      <c r="CZ86" s="10">
        <f t="shared" si="64"/>
        <v>0</v>
      </c>
      <c r="DA86" s="10">
        <f t="shared" si="65"/>
        <v>677.79310344827536</v>
      </c>
      <c r="DB86" s="10">
        <f t="shared" si="66"/>
        <v>0</v>
      </c>
      <c r="DC86" s="10">
        <f t="shared" si="67"/>
        <v>106.19999999999982</v>
      </c>
      <c r="DD86" s="10">
        <f t="shared" si="68"/>
        <v>0</v>
      </c>
      <c r="DE86" s="10">
        <f t="shared" si="69"/>
        <v>6400</v>
      </c>
      <c r="DF86" s="10">
        <f t="shared" si="70"/>
        <v>0</v>
      </c>
      <c r="DG86" s="10">
        <f t="shared" si="71"/>
        <v>0</v>
      </c>
      <c r="DH86" s="10">
        <f t="shared" si="72"/>
        <v>0</v>
      </c>
      <c r="DI86" s="10">
        <f t="shared" si="73"/>
        <v>0</v>
      </c>
      <c r="DJ86" s="10">
        <f t="shared" si="74"/>
        <v>0</v>
      </c>
      <c r="DK86" s="10">
        <f t="shared" si="75"/>
        <v>0</v>
      </c>
      <c r="DL86" s="10">
        <f t="shared" si="76"/>
        <v>0</v>
      </c>
      <c r="DM86" s="10">
        <f t="shared" si="77"/>
        <v>0</v>
      </c>
      <c r="DN86" s="10">
        <f t="shared" si="78"/>
        <v>0</v>
      </c>
      <c r="DO86" s="10">
        <f t="shared" si="79"/>
        <v>5356.9809331232218</v>
      </c>
      <c r="DP86" s="11">
        <f t="shared" si="42"/>
        <v>53523.467715218183</v>
      </c>
      <c r="DS86" s="14"/>
      <c r="DU86" s="16"/>
    </row>
    <row r="87" spans="1:125" x14ac:dyDescent="0.35">
      <c r="A87" s="2" t="s">
        <v>253</v>
      </c>
      <c r="B87" s="2" t="s">
        <v>254</v>
      </c>
      <c r="C87" s="2">
        <v>9263027</v>
      </c>
      <c r="D87" s="2" t="s">
        <v>255</v>
      </c>
      <c r="E87" s="18">
        <v>102</v>
      </c>
      <c r="G87" s="18">
        <v>346188</v>
      </c>
      <c r="H87" s="18">
        <v>0</v>
      </c>
      <c r="I87" s="18">
        <v>0</v>
      </c>
      <c r="J87" s="18">
        <v>8160.0000000000155</v>
      </c>
      <c r="K87" s="18">
        <v>0</v>
      </c>
      <c r="L87" s="18">
        <v>11985.000000000022</v>
      </c>
      <c r="M87" s="18">
        <v>0</v>
      </c>
      <c r="N87" s="18">
        <v>920</v>
      </c>
      <c r="O87" s="18">
        <v>3080.0000000000009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1344.5454545454529</v>
      </c>
      <c r="AA87" s="18">
        <v>0</v>
      </c>
      <c r="AB87" s="18">
        <v>17808.488372093027</v>
      </c>
      <c r="AC87" s="18">
        <v>0</v>
      </c>
      <c r="AD87" s="18">
        <v>0</v>
      </c>
      <c r="AE87" s="18">
        <v>0</v>
      </c>
      <c r="AF87" s="18">
        <v>128000</v>
      </c>
      <c r="AG87" s="18">
        <v>35929.773030707605</v>
      </c>
      <c r="AH87" s="18">
        <v>0</v>
      </c>
      <c r="AI87" s="18">
        <v>0</v>
      </c>
      <c r="AJ87" s="18">
        <v>14786.5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-34064.272648765524</v>
      </c>
      <c r="AQ87" s="11">
        <f t="shared" si="43"/>
        <v>534138.03420858062</v>
      </c>
      <c r="AR87" s="18"/>
      <c r="AS87" s="10">
        <f>VLOOKUP($C87,'[1]New ISB'!$C$6:$BO$405,6,FALSE)</f>
        <v>367706.45549822255</v>
      </c>
      <c r="AT87" s="10">
        <f>VLOOKUP($C87,'[1]New ISB'!$C$6:$BO$405,7,FALSE)</f>
        <v>0</v>
      </c>
      <c r="AU87" s="10">
        <f>VLOOKUP($C87,'[1]New ISB'!$C$6:$BO$405,8,FALSE)</f>
        <v>0</v>
      </c>
      <c r="AV87" s="10">
        <f>VLOOKUP($C87,'[1]New ISB'!$C$6:$BO$405,9,FALSE)</f>
        <v>8330.0000000000164</v>
      </c>
      <c r="AW87" s="10">
        <f>VLOOKUP($C87,'[1]New ISB'!$C$6:$BO$405,10,FALSE)</f>
        <v>0</v>
      </c>
      <c r="AX87" s="10">
        <f>VLOOKUP($C87,'[1]New ISB'!$C$6:$BO$405,11,FALSE)</f>
        <v>13940.000000000025</v>
      </c>
      <c r="AY87" s="10">
        <f>VLOOKUP($C87,'[1]New ISB'!$C$6:$BO$405,12,FALSE)</f>
        <v>0</v>
      </c>
      <c r="AZ87" s="10">
        <f>VLOOKUP($C87,'[1]New ISB'!$C$6:$BO$405,13,FALSE)</f>
        <v>940</v>
      </c>
      <c r="BA87" s="10">
        <f>VLOOKUP($C87,'[1]New ISB'!$C$6:$BO$405,14,FALSE)</f>
        <v>3135.0000000000009</v>
      </c>
      <c r="BB87" s="10">
        <f>VLOOKUP($C87,'[1]New ISB'!$C$6:$BO$405,15,FALSE)</f>
        <v>0</v>
      </c>
      <c r="BC87" s="10">
        <f>VLOOKUP($C87,'[1]New ISB'!$C$6:$BO$405,16,FALSE)</f>
        <v>0</v>
      </c>
      <c r="BD87" s="10">
        <f>VLOOKUP($C87,'[1]New ISB'!$C$6:$BO$405,17,FALSE)</f>
        <v>0</v>
      </c>
      <c r="BE87" s="10">
        <f>VLOOKUP($C87,'[1]New ISB'!$C$6:$BO$405,18,FALSE)</f>
        <v>0</v>
      </c>
      <c r="BF87" s="10">
        <f>VLOOKUP($C87,'[1]New ISB'!$C$6:$BO$405,19,FALSE)</f>
        <v>0</v>
      </c>
      <c r="BG87" s="10">
        <f>VLOOKUP($C87,'[1]New ISB'!$C$6:$BO$405,20,FALSE)</f>
        <v>0</v>
      </c>
      <c r="BH87" s="10">
        <f>VLOOKUP($C87,'[1]New ISB'!$C$6:$BO$405,21,FALSE)</f>
        <v>0</v>
      </c>
      <c r="BI87" s="10">
        <f>VLOOKUP($C87,'[1]New ISB'!$C$6:$BO$405,22,FALSE)</f>
        <v>0</v>
      </c>
      <c r="BJ87" s="10">
        <f>VLOOKUP($C87,'[1]New ISB'!$C$6:$BO$405,23,FALSE)</f>
        <v>0</v>
      </c>
      <c r="BK87" s="10">
        <f>VLOOKUP($C87,'[1]New ISB'!$C$6:$BO$405,24,FALSE)</f>
        <v>0</v>
      </c>
      <c r="BL87" s="10">
        <f>VLOOKUP($C87,'[1]New ISB'!$C$6:$BO$405,25,FALSE)</f>
        <v>1367.7272727272709</v>
      </c>
      <c r="BM87" s="10">
        <f>VLOOKUP($C87,'[1]New ISB'!$C$6:$BO$405,26,FALSE)</f>
        <v>0</v>
      </c>
      <c r="BN87" s="10">
        <f>VLOOKUP($C87,'[1]New ISB'!$C$6:$BO$405,27,FALSE)</f>
        <v>18039.767441860469</v>
      </c>
      <c r="BO87" s="10">
        <f>VLOOKUP($C87,'[1]New ISB'!$C$6:$BO$405,28,FALSE)</f>
        <v>0</v>
      </c>
      <c r="BP87" s="10">
        <f>VLOOKUP($C87,'[1]New ISB'!$C$6:$BO$405,29,FALSE)</f>
        <v>0</v>
      </c>
      <c r="BQ87" s="10">
        <f>VLOOKUP($C87,'[1]New ISB'!$C$6:$BO$405,30,FALSE)</f>
        <v>0</v>
      </c>
      <c r="BR87" s="10">
        <f>VLOOKUP($C87,'[1]New ISB'!$C$6:$BO$405,31,FALSE)</f>
        <v>134400</v>
      </c>
      <c r="BS87" s="10">
        <f>VLOOKUP($C87,'[1]New ISB'!$C$6:$BO$405,32,FALSE)</f>
        <v>36440.320427236307</v>
      </c>
      <c r="BT87" s="10">
        <f>VLOOKUP($C87,'[1]New ISB'!$C$6:$BO$405,33,FALSE)</f>
        <v>0</v>
      </c>
      <c r="BU87" s="10">
        <f>VLOOKUP($C87,'[1]New ISB'!$C$6:$BO$405,34,FALSE)</f>
        <v>0</v>
      </c>
      <c r="BV87" s="10">
        <f>VLOOKUP($C87,'[1]New ISB'!$C$6:$BO$405,35,FALSE)</f>
        <v>14786.5</v>
      </c>
      <c r="BW87" s="10">
        <f>VLOOKUP($C87,'[1]New ISB'!$C$6:$BO$405,36,FALSE)</f>
        <v>0</v>
      </c>
      <c r="BX87" s="10">
        <f>VLOOKUP($C87,'[1]New ISB'!$C$6:$BO$405,39,FALSE)+VLOOKUP($C87,'[1]New ISB'!$C$6:$BO$405,40,FALSE)</f>
        <v>0</v>
      </c>
      <c r="BY87" s="10">
        <f>VLOOKUP($C87,'[1]New ISB'!$C$6:$BO$405,37,FALSE)+VLOOKUP($C87,'[1]New ISB'!$C$6:$BO$405,41,FALSE)</f>
        <v>0</v>
      </c>
      <c r="BZ87" s="10">
        <f>VLOOKUP($C87,'[1]New ISB'!$C$6:$BO$405,38,FALSE)</f>
        <v>0</v>
      </c>
      <c r="CA87" s="10">
        <f t="shared" si="41"/>
        <v>599085.77064004657</v>
      </c>
      <c r="CB87" s="10">
        <f>VLOOKUP($C87,'[1]New ISB'!$C$6:$BO$405,52,FALSE)+VLOOKUP($C87,'[1]New ISB'!$C$6:$BO$405,53,FALSE)</f>
        <v>0</v>
      </c>
      <c r="CC87" s="10">
        <f>VLOOKUP($C87,'[1]New ISB'!$C$6:$BO$405,64,FALSE)</f>
        <v>0</v>
      </c>
      <c r="CD87" s="11">
        <f t="shared" si="80"/>
        <v>599085.77064004657</v>
      </c>
      <c r="CE87" s="10"/>
      <c r="CF87" s="10">
        <f t="shared" si="44"/>
        <v>21518.455498222553</v>
      </c>
      <c r="CG87" s="10">
        <f t="shared" si="45"/>
        <v>0</v>
      </c>
      <c r="CH87" s="10">
        <f t="shared" si="46"/>
        <v>0</v>
      </c>
      <c r="CI87" s="10">
        <f t="shared" si="47"/>
        <v>170.00000000000091</v>
      </c>
      <c r="CJ87" s="10">
        <f t="shared" si="48"/>
        <v>0</v>
      </c>
      <c r="CK87" s="10">
        <f t="shared" si="49"/>
        <v>1955.0000000000036</v>
      </c>
      <c r="CL87" s="10">
        <f t="shared" si="50"/>
        <v>0</v>
      </c>
      <c r="CM87" s="10">
        <f t="shared" si="51"/>
        <v>20</v>
      </c>
      <c r="CN87" s="10">
        <f t="shared" si="52"/>
        <v>55</v>
      </c>
      <c r="CO87" s="10">
        <f t="shared" si="53"/>
        <v>0</v>
      </c>
      <c r="CP87" s="10">
        <f t="shared" si="54"/>
        <v>0</v>
      </c>
      <c r="CQ87" s="10">
        <f t="shared" si="55"/>
        <v>0</v>
      </c>
      <c r="CR87" s="10">
        <f t="shared" si="56"/>
        <v>0</v>
      </c>
      <c r="CS87" s="10">
        <f t="shared" si="57"/>
        <v>0</v>
      </c>
      <c r="CT87" s="10">
        <f t="shared" si="58"/>
        <v>0</v>
      </c>
      <c r="CU87" s="10">
        <f t="shared" si="59"/>
        <v>0</v>
      </c>
      <c r="CV87" s="10">
        <f t="shared" si="60"/>
        <v>0</v>
      </c>
      <c r="CW87" s="10">
        <f t="shared" si="61"/>
        <v>0</v>
      </c>
      <c r="CX87" s="10">
        <f t="shared" si="62"/>
        <v>0</v>
      </c>
      <c r="CY87" s="10">
        <f t="shared" si="63"/>
        <v>23.181818181818016</v>
      </c>
      <c r="CZ87" s="10">
        <f t="shared" si="64"/>
        <v>0</v>
      </c>
      <c r="DA87" s="10">
        <f t="shared" si="65"/>
        <v>231.27906976744271</v>
      </c>
      <c r="DB87" s="10">
        <f t="shared" si="66"/>
        <v>0</v>
      </c>
      <c r="DC87" s="10">
        <f t="shared" si="67"/>
        <v>0</v>
      </c>
      <c r="DD87" s="10">
        <f t="shared" si="68"/>
        <v>0</v>
      </c>
      <c r="DE87" s="10">
        <f t="shared" si="69"/>
        <v>6400</v>
      </c>
      <c r="DF87" s="10">
        <f t="shared" si="70"/>
        <v>510.54739652870194</v>
      </c>
      <c r="DG87" s="10">
        <f t="shared" si="71"/>
        <v>0</v>
      </c>
      <c r="DH87" s="10">
        <f t="shared" si="72"/>
        <v>0</v>
      </c>
      <c r="DI87" s="10">
        <f t="shared" si="73"/>
        <v>0</v>
      </c>
      <c r="DJ87" s="10">
        <f t="shared" si="74"/>
        <v>0</v>
      </c>
      <c r="DK87" s="10">
        <f t="shared" si="75"/>
        <v>0</v>
      </c>
      <c r="DL87" s="10">
        <f t="shared" si="76"/>
        <v>0</v>
      </c>
      <c r="DM87" s="10">
        <f t="shared" si="77"/>
        <v>0</v>
      </c>
      <c r="DN87" s="10">
        <f t="shared" si="78"/>
        <v>0</v>
      </c>
      <c r="DO87" s="10">
        <f t="shared" si="79"/>
        <v>34064.272648765524</v>
      </c>
      <c r="DP87" s="11">
        <f t="shared" si="42"/>
        <v>64947.736431466044</v>
      </c>
      <c r="DS87" s="14"/>
      <c r="DU87" s="16"/>
    </row>
    <row r="88" spans="1:125" x14ac:dyDescent="0.35">
      <c r="A88" s="2" t="s">
        <v>256</v>
      </c>
      <c r="B88" s="2" t="s">
        <v>1475</v>
      </c>
      <c r="C88" s="2">
        <v>9262165</v>
      </c>
      <c r="D88" s="2" t="s">
        <v>1284</v>
      </c>
      <c r="E88" s="18">
        <v>196</v>
      </c>
      <c r="G88" s="18">
        <v>665224</v>
      </c>
      <c r="H88" s="18">
        <v>0</v>
      </c>
      <c r="I88" s="18">
        <v>0</v>
      </c>
      <c r="J88" s="18">
        <v>24000.00000000004</v>
      </c>
      <c r="K88" s="18">
        <v>0</v>
      </c>
      <c r="L88" s="18">
        <v>39480.000000000036</v>
      </c>
      <c r="M88" s="18">
        <v>0</v>
      </c>
      <c r="N88" s="18">
        <v>4829.9999999999936</v>
      </c>
      <c r="O88" s="18">
        <v>3360.0000000000018</v>
      </c>
      <c r="P88" s="18">
        <v>2200.0000000000041</v>
      </c>
      <c r="Q88" s="18">
        <v>0</v>
      </c>
      <c r="R88" s="18">
        <v>1020.0000000000039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2739.2771084337382</v>
      </c>
      <c r="AA88" s="18">
        <v>0</v>
      </c>
      <c r="AB88" s="18">
        <v>43895.634146341472</v>
      </c>
      <c r="AC88" s="18">
        <v>0</v>
      </c>
      <c r="AD88" s="18">
        <v>0</v>
      </c>
      <c r="AE88" s="18">
        <v>0</v>
      </c>
      <c r="AF88" s="18">
        <v>128000</v>
      </c>
      <c r="AG88" s="18">
        <v>0</v>
      </c>
      <c r="AH88" s="18">
        <v>0</v>
      </c>
      <c r="AI88" s="18">
        <v>0</v>
      </c>
      <c r="AJ88" s="18">
        <v>3438.848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-11194.797346058514</v>
      </c>
      <c r="AQ88" s="11">
        <f t="shared" si="43"/>
        <v>906992.96190871671</v>
      </c>
      <c r="AR88" s="18"/>
      <c r="AS88" s="10">
        <f>VLOOKUP($C88,'[1]New ISB'!$C$6:$BO$405,6,FALSE)</f>
        <v>706573.1889965845</v>
      </c>
      <c r="AT88" s="10">
        <f>VLOOKUP($C88,'[1]New ISB'!$C$6:$BO$405,7,FALSE)</f>
        <v>0</v>
      </c>
      <c r="AU88" s="10">
        <f>VLOOKUP($C88,'[1]New ISB'!$C$6:$BO$405,8,FALSE)</f>
        <v>0</v>
      </c>
      <c r="AV88" s="10">
        <f>VLOOKUP($C88,'[1]New ISB'!$C$6:$BO$405,9,FALSE)</f>
        <v>24500.00000000004</v>
      </c>
      <c r="AW88" s="10">
        <f>VLOOKUP($C88,'[1]New ISB'!$C$6:$BO$405,10,FALSE)</f>
        <v>0</v>
      </c>
      <c r="AX88" s="10">
        <f>VLOOKUP($C88,'[1]New ISB'!$C$6:$BO$405,11,FALSE)</f>
        <v>45920.000000000044</v>
      </c>
      <c r="AY88" s="10">
        <f>VLOOKUP($C88,'[1]New ISB'!$C$6:$BO$405,12,FALSE)</f>
        <v>0</v>
      </c>
      <c r="AZ88" s="10">
        <f>VLOOKUP($C88,'[1]New ISB'!$C$6:$BO$405,13,FALSE)</f>
        <v>4934.9999999999936</v>
      </c>
      <c r="BA88" s="10">
        <f>VLOOKUP($C88,'[1]New ISB'!$C$6:$BO$405,14,FALSE)</f>
        <v>3420.0000000000018</v>
      </c>
      <c r="BB88" s="10">
        <f>VLOOKUP($C88,'[1]New ISB'!$C$6:$BO$405,15,FALSE)</f>
        <v>2225.0000000000041</v>
      </c>
      <c r="BC88" s="10">
        <f>VLOOKUP($C88,'[1]New ISB'!$C$6:$BO$405,16,FALSE)</f>
        <v>0</v>
      </c>
      <c r="BD88" s="10">
        <f>VLOOKUP($C88,'[1]New ISB'!$C$6:$BO$405,17,FALSE)</f>
        <v>1030.0000000000039</v>
      </c>
      <c r="BE88" s="10">
        <f>VLOOKUP($C88,'[1]New ISB'!$C$6:$BO$405,18,FALSE)</f>
        <v>0</v>
      </c>
      <c r="BF88" s="10">
        <f>VLOOKUP($C88,'[1]New ISB'!$C$6:$BO$405,19,FALSE)</f>
        <v>0</v>
      </c>
      <c r="BG88" s="10">
        <f>VLOOKUP($C88,'[1]New ISB'!$C$6:$BO$405,20,FALSE)</f>
        <v>0</v>
      </c>
      <c r="BH88" s="10">
        <f>VLOOKUP($C88,'[1]New ISB'!$C$6:$BO$405,21,FALSE)</f>
        <v>0</v>
      </c>
      <c r="BI88" s="10">
        <f>VLOOKUP($C88,'[1]New ISB'!$C$6:$BO$405,22,FALSE)</f>
        <v>0</v>
      </c>
      <c r="BJ88" s="10">
        <f>VLOOKUP($C88,'[1]New ISB'!$C$6:$BO$405,23,FALSE)</f>
        <v>0</v>
      </c>
      <c r="BK88" s="10">
        <f>VLOOKUP($C88,'[1]New ISB'!$C$6:$BO$405,24,FALSE)</f>
        <v>0</v>
      </c>
      <c r="BL88" s="10">
        <f>VLOOKUP($C88,'[1]New ISB'!$C$6:$BO$405,25,FALSE)</f>
        <v>2786.506024096389</v>
      </c>
      <c r="BM88" s="10">
        <f>VLOOKUP($C88,'[1]New ISB'!$C$6:$BO$405,26,FALSE)</f>
        <v>0</v>
      </c>
      <c r="BN88" s="10">
        <f>VLOOKUP($C88,'[1]New ISB'!$C$6:$BO$405,27,FALSE)</f>
        <v>44465.707317073182</v>
      </c>
      <c r="BO88" s="10">
        <f>VLOOKUP($C88,'[1]New ISB'!$C$6:$BO$405,28,FALSE)</f>
        <v>0</v>
      </c>
      <c r="BP88" s="10">
        <f>VLOOKUP($C88,'[1]New ISB'!$C$6:$BO$405,29,FALSE)</f>
        <v>0</v>
      </c>
      <c r="BQ88" s="10">
        <f>VLOOKUP($C88,'[1]New ISB'!$C$6:$BO$405,30,FALSE)</f>
        <v>0</v>
      </c>
      <c r="BR88" s="10">
        <f>VLOOKUP($C88,'[1]New ISB'!$C$6:$BO$405,31,FALSE)</f>
        <v>134400</v>
      </c>
      <c r="BS88" s="10">
        <f>VLOOKUP($C88,'[1]New ISB'!$C$6:$BO$405,32,FALSE)</f>
        <v>0</v>
      </c>
      <c r="BT88" s="10">
        <f>VLOOKUP($C88,'[1]New ISB'!$C$6:$BO$405,33,FALSE)</f>
        <v>0</v>
      </c>
      <c r="BU88" s="10">
        <f>VLOOKUP($C88,'[1]New ISB'!$C$6:$BO$405,34,FALSE)</f>
        <v>0</v>
      </c>
      <c r="BV88" s="10">
        <f>VLOOKUP($C88,'[1]New ISB'!$C$6:$BO$405,35,FALSE)</f>
        <v>3438.848</v>
      </c>
      <c r="BW88" s="10">
        <f>VLOOKUP($C88,'[1]New ISB'!$C$6:$BO$405,36,FALSE)</f>
        <v>0</v>
      </c>
      <c r="BX88" s="10">
        <f>VLOOKUP($C88,'[1]New ISB'!$C$6:$BO$405,39,FALSE)+VLOOKUP($C88,'[1]New ISB'!$C$6:$BO$405,40,FALSE)</f>
        <v>0</v>
      </c>
      <c r="BY88" s="10">
        <f>VLOOKUP($C88,'[1]New ISB'!$C$6:$BO$405,37,FALSE)+VLOOKUP($C88,'[1]New ISB'!$C$6:$BO$405,41,FALSE)</f>
        <v>0</v>
      </c>
      <c r="BZ88" s="10">
        <f>VLOOKUP($C88,'[1]New ISB'!$C$6:$BO$405,38,FALSE)</f>
        <v>0</v>
      </c>
      <c r="CA88" s="10">
        <f t="shared" si="41"/>
        <v>973694.25033775403</v>
      </c>
      <c r="CB88" s="10">
        <f>VLOOKUP($C88,'[1]New ISB'!$C$6:$BO$405,52,FALSE)+VLOOKUP($C88,'[1]New ISB'!$C$6:$BO$405,53,FALSE)</f>
        <v>0</v>
      </c>
      <c r="CC88" s="10">
        <f>VLOOKUP($C88,'[1]New ISB'!$C$6:$BO$405,64,FALSE)</f>
        <v>0</v>
      </c>
      <c r="CD88" s="11">
        <f t="shared" si="80"/>
        <v>973694.25033775403</v>
      </c>
      <c r="CE88" s="10"/>
      <c r="CF88" s="10">
        <f t="shared" si="44"/>
        <v>41349.188996584504</v>
      </c>
      <c r="CG88" s="10">
        <f t="shared" si="45"/>
        <v>0</v>
      </c>
      <c r="CH88" s="10">
        <f t="shared" si="46"/>
        <v>0</v>
      </c>
      <c r="CI88" s="10">
        <f t="shared" si="47"/>
        <v>500</v>
      </c>
      <c r="CJ88" s="10">
        <f t="shared" si="48"/>
        <v>0</v>
      </c>
      <c r="CK88" s="10">
        <f t="shared" si="49"/>
        <v>6440.0000000000073</v>
      </c>
      <c r="CL88" s="10">
        <f t="shared" si="50"/>
        <v>0</v>
      </c>
      <c r="CM88" s="10">
        <f t="shared" si="51"/>
        <v>105</v>
      </c>
      <c r="CN88" s="10">
        <f t="shared" si="52"/>
        <v>60</v>
      </c>
      <c r="CO88" s="10">
        <f t="shared" si="53"/>
        <v>25</v>
      </c>
      <c r="CP88" s="10">
        <f t="shared" si="54"/>
        <v>0</v>
      </c>
      <c r="CQ88" s="10">
        <f t="shared" si="55"/>
        <v>10</v>
      </c>
      <c r="CR88" s="10">
        <f t="shared" si="56"/>
        <v>0</v>
      </c>
      <c r="CS88" s="10">
        <f t="shared" si="57"/>
        <v>0</v>
      </c>
      <c r="CT88" s="10">
        <f t="shared" si="58"/>
        <v>0</v>
      </c>
      <c r="CU88" s="10">
        <f t="shared" si="59"/>
        <v>0</v>
      </c>
      <c r="CV88" s="10">
        <f t="shared" si="60"/>
        <v>0</v>
      </c>
      <c r="CW88" s="10">
        <f t="shared" si="61"/>
        <v>0</v>
      </c>
      <c r="CX88" s="10">
        <f t="shared" si="62"/>
        <v>0</v>
      </c>
      <c r="CY88" s="10">
        <f t="shared" si="63"/>
        <v>47.228915662650707</v>
      </c>
      <c r="CZ88" s="10">
        <f t="shared" si="64"/>
        <v>0</v>
      </c>
      <c r="DA88" s="10">
        <f t="shared" si="65"/>
        <v>570.07317073170998</v>
      </c>
      <c r="DB88" s="10">
        <f t="shared" si="66"/>
        <v>0</v>
      </c>
      <c r="DC88" s="10">
        <f t="shared" si="67"/>
        <v>0</v>
      </c>
      <c r="DD88" s="10">
        <f t="shared" si="68"/>
        <v>0</v>
      </c>
      <c r="DE88" s="10">
        <f t="shared" si="69"/>
        <v>6400</v>
      </c>
      <c r="DF88" s="10">
        <f t="shared" si="70"/>
        <v>0</v>
      </c>
      <c r="DG88" s="10">
        <f t="shared" si="71"/>
        <v>0</v>
      </c>
      <c r="DH88" s="10">
        <f t="shared" si="72"/>
        <v>0</v>
      </c>
      <c r="DI88" s="10">
        <f t="shared" si="73"/>
        <v>0</v>
      </c>
      <c r="DJ88" s="10">
        <f t="shared" si="74"/>
        <v>0</v>
      </c>
      <c r="DK88" s="10">
        <f t="shared" si="75"/>
        <v>0</v>
      </c>
      <c r="DL88" s="10">
        <f t="shared" si="76"/>
        <v>0</v>
      </c>
      <c r="DM88" s="10">
        <f t="shared" si="77"/>
        <v>0</v>
      </c>
      <c r="DN88" s="10">
        <f t="shared" si="78"/>
        <v>0</v>
      </c>
      <c r="DO88" s="10">
        <f t="shared" si="79"/>
        <v>11194.797346058514</v>
      </c>
      <c r="DP88" s="11">
        <f t="shared" si="42"/>
        <v>66701.288429037391</v>
      </c>
      <c r="DS88" s="14"/>
      <c r="DU88" s="16"/>
    </row>
    <row r="89" spans="1:125" x14ac:dyDescent="0.35">
      <c r="A89" s="2" t="s">
        <v>258</v>
      </c>
      <c r="B89" s="2" t="s">
        <v>259</v>
      </c>
      <c r="C89" s="2">
        <v>9263028</v>
      </c>
      <c r="D89" s="2" t="s">
        <v>1285</v>
      </c>
      <c r="E89" s="18">
        <v>55</v>
      </c>
      <c r="G89" s="18">
        <v>186670</v>
      </c>
      <c r="H89" s="18">
        <v>0</v>
      </c>
      <c r="I89" s="18">
        <v>0</v>
      </c>
      <c r="J89" s="18">
        <v>1439.9999999999989</v>
      </c>
      <c r="K89" s="18">
        <v>0</v>
      </c>
      <c r="L89" s="18">
        <v>2114.9999999999986</v>
      </c>
      <c r="M89" s="18">
        <v>0</v>
      </c>
      <c r="N89" s="18">
        <v>1149.9999999999998</v>
      </c>
      <c r="O89" s="18">
        <v>0</v>
      </c>
      <c r="P89" s="18">
        <v>0</v>
      </c>
      <c r="Q89" s="18">
        <v>0</v>
      </c>
      <c r="R89" s="18">
        <v>510.00000000000045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20978.023255813954</v>
      </c>
      <c r="AC89" s="18">
        <v>0</v>
      </c>
      <c r="AD89" s="18">
        <v>661.49999999999852</v>
      </c>
      <c r="AE89" s="18">
        <v>0</v>
      </c>
      <c r="AF89" s="18">
        <v>128000</v>
      </c>
      <c r="AG89" s="18">
        <v>56018.5</v>
      </c>
      <c r="AH89" s="18">
        <v>0</v>
      </c>
      <c r="AI89" s="18">
        <v>0</v>
      </c>
      <c r="AJ89" s="18">
        <v>5012.7999999999993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-13322.91825084726</v>
      </c>
      <c r="AQ89" s="11">
        <f t="shared" si="43"/>
        <v>389232.90500496671</v>
      </c>
      <c r="AR89" s="18"/>
      <c r="AS89" s="10">
        <f>VLOOKUP($C89,'[1]New ISB'!$C$6:$BO$405,6,FALSE)</f>
        <v>198273.08874904158</v>
      </c>
      <c r="AT89" s="10">
        <f>VLOOKUP($C89,'[1]New ISB'!$C$6:$BO$405,7,FALSE)</f>
        <v>0</v>
      </c>
      <c r="AU89" s="10">
        <f>VLOOKUP($C89,'[1]New ISB'!$C$6:$BO$405,8,FALSE)</f>
        <v>0</v>
      </c>
      <c r="AV89" s="10">
        <f>VLOOKUP($C89,'[1]New ISB'!$C$6:$BO$405,9,FALSE)</f>
        <v>1469.9999999999989</v>
      </c>
      <c r="AW89" s="10">
        <f>VLOOKUP($C89,'[1]New ISB'!$C$6:$BO$405,10,FALSE)</f>
        <v>0</v>
      </c>
      <c r="AX89" s="10">
        <f>VLOOKUP($C89,'[1]New ISB'!$C$6:$BO$405,11,FALSE)</f>
        <v>2459.9999999999982</v>
      </c>
      <c r="AY89" s="10">
        <f>VLOOKUP($C89,'[1]New ISB'!$C$6:$BO$405,12,FALSE)</f>
        <v>0</v>
      </c>
      <c r="AZ89" s="10">
        <f>VLOOKUP($C89,'[1]New ISB'!$C$6:$BO$405,13,FALSE)</f>
        <v>1174.9999999999998</v>
      </c>
      <c r="BA89" s="10">
        <f>VLOOKUP($C89,'[1]New ISB'!$C$6:$BO$405,14,FALSE)</f>
        <v>0</v>
      </c>
      <c r="BB89" s="10">
        <f>VLOOKUP($C89,'[1]New ISB'!$C$6:$BO$405,15,FALSE)</f>
        <v>0</v>
      </c>
      <c r="BC89" s="10">
        <f>VLOOKUP($C89,'[1]New ISB'!$C$6:$BO$405,16,FALSE)</f>
        <v>0</v>
      </c>
      <c r="BD89" s="10">
        <f>VLOOKUP($C89,'[1]New ISB'!$C$6:$BO$405,17,FALSE)</f>
        <v>515.00000000000045</v>
      </c>
      <c r="BE89" s="10">
        <f>VLOOKUP($C89,'[1]New ISB'!$C$6:$BO$405,18,FALSE)</f>
        <v>0</v>
      </c>
      <c r="BF89" s="10">
        <f>VLOOKUP($C89,'[1]New ISB'!$C$6:$BO$405,19,FALSE)</f>
        <v>0</v>
      </c>
      <c r="BG89" s="10">
        <f>VLOOKUP($C89,'[1]New ISB'!$C$6:$BO$405,20,FALSE)</f>
        <v>0</v>
      </c>
      <c r="BH89" s="10">
        <f>VLOOKUP($C89,'[1]New ISB'!$C$6:$BO$405,21,FALSE)</f>
        <v>0</v>
      </c>
      <c r="BI89" s="10">
        <f>VLOOKUP($C89,'[1]New ISB'!$C$6:$BO$405,22,FALSE)</f>
        <v>0</v>
      </c>
      <c r="BJ89" s="10">
        <f>VLOOKUP($C89,'[1]New ISB'!$C$6:$BO$405,23,FALSE)</f>
        <v>0</v>
      </c>
      <c r="BK89" s="10">
        <f>VLOOKUP($C89,'[1]New ISB'!$C$6:$BO$405,24,FALSE)</f>
        <v>0</v>
      </c>
      <c r="BL89" s="10">
        <f>VLOOKUP($C89,'[1]New ISB'!$C$6:$BO$405,25,FALSE)</f>
        <v>0</v>
      </c>
      <c r="BM89" s="10">
        <f>VLOOKUP($C89,'[1]New ISB'!$C$6:$BO$405,26,FALSE)</f>
        <v>0</v>
      </c>
      <c r="BN89" s="10">
        <f>VLOOKUP($C89,'[1]New ISB'!$C$6:$BO$405,27,FALSE)</f>
        <v>21250.465116279072</v>
      </c>
      <c r="BO89" s="10">
        <f>VLOOKUP($C89,'[1]New ISB'!$C$6:$BO$405,28,FALSE)</f>
        <v>0</v>
      </c>
      <c r="BP89" s="10">
        <f>VLOOKUP($C89,'[1]New ISB'!$C$6:$BO$405,29,FALSE)</f>
        <v>671.99999999999841</v>
      </c>
      <c r="BQ89" s="10">
        <f>VLOOKUP($C89,'[1]New ISB'!$C$6:$BO$405,30,FALSE)</f>
        <v>0</v>
      </c>
      <c r="BR89" s="10">
        <f>VLOOKUP($C89,'[1]New ISB'!$C$6:$BO$405,31,FALSE)</f>
        <v>134400</v>
      </c>
      <c r="BS89" s="10">
        <f>VLOOKUP($C89,'[1]New ISB'!$C$6:$BO$405,32,FALSE)</f>
        <v>56814.5</v>
      </c>
      <c r="BT89" s="10">
        <f>VLOOKUP($C89,'[1]New ISB'!$C$6:$BO$405,33,FALSE)</f>
        <v>0</v>
      </c>
      <c r="BU89" s="10">
        <f>VLOOKUP($C89,'[1]New ISB'!$C$6:$BO$405,34,FALSE)</f>
        <v>0</v>
      </c>
      <c r="BV89" s="10">
        <f>VLOOKUP($C89,'[1]New ISB'!$C$6:$BO$405,35,FALSE)</f>
        <v>5012.7999999999993</v>
      </c>
      <c r="BW89" s="10">
        <f>VLOOKUP($C89,'[1]New ISB'!$C$6:$BO$405,36,FALSE)</f>
        <v>0</v>
      </c>
      <c r="BX89" s="10">
        <f>VLOOKUP($C89,'[1]New ISB'!$C$6:$BO$405,39,FALSE)+VLOOKUP($C89,'[1]New ISB'!$C$6:$BO$405,40,FALSE)</f>
        <v>0</v>
      </c>
      <c r="BY89" s="10">
        <f>VLOOKUP($C89,'[1]New ISB'!$C$6:$BO$405,37,FALSE)+VLOOKUP($C89,'[1]New ISB'!$C$6:$BO$405,41,FALSE)</f>
        <v>0</v>
      </c>
      <c r="BZ89" s="10">
        <f>VLOOKUP($C89,'[1]New ISB'!$C$6:$BO$405,38,FALSE)</f>
        <v>0</v>
      </c>
      <c r="CA89" s="10">
        <f t="shared" si="41"/>
        <v>422042.85386532062</v>
      </c>
      <c r="CB89" s="10">
        <f>VLOOKUP($C89,'[1]New ISB'!$C$6:$BO$405,52,FALSE)+VLOOKUP($C89,'[1]New ISB'!$C$6:$BO$405,53,FALSE)</f>
        <v>0</v>
      </c>
      <c r="CC89" s="10">
        <f>VLOOKUP($C89,'[1]New ISB'!$C$6:$BO$405,64,FALSE)</f>
        <v>0</v>
      </c>
      <c r="CD89" s="11">
        <f t="shared" si="80"/>
        <v>422042.85386532062</v>
      </c>
      <c r="CE89" s="10"/>
      <c r="CF89" s="10">
        <f t="shared" si="44"/>
        <v>11603.088749041577</v>
      </c>
      <c r="CG89" s="10">
        <f t="shared" si="45"/>
        <v>0</v>
      </c>
      <c r="CH89" s="10">
        <f t="shared" si="46"/>
        <v>0</v>
      </c>
      <c r="CI89" s="10">
        <f t="shared" si="47"/>
        <v>30</v>
      </c>
      <c r="CJ89" s="10">
        <f t="shared" si="48"/>
        <v>0</v>
      </c>
      <c r="CK89" s="10">
        <f t="shared" si="49"/>
        <v>344.99999999999955</v>
      </c>
      <c r="CL89" s="10">
        <f t="shared" si="50"/>
        <v>0</v>
      </c>
      <c r="CM89" s="10">
        <f t="shared" si="51"/>
        <v>25</v>
      </c>
      <c r="CN89" s="10">
        <f t="shared" si="52"/>
        <v>0</v>
      </c>
      <c r="CO89" s="10">
        <f t="shared" si="53"/>
        <v>0</v>
      </c>
      <c r="CP89" s="10">
        <f t="shared" si="54"/>
        <v>0</v>
      </c>
      <c r="CQ89" s="10">
        <f t="shared" si="55"/>
        <v>5</v>
      </c>
      <c r="CR89" s="10">
        <f t="shared" si="56"/>
        <v>0</v>
      </c>
      <c r="CS89" s="10">
        <f t="shared" si="57"/>
        <v>0</v>
      </c>
      <c r="CT89" s="10">
        <f t="shared" si="58"/>
        <v>0</v>
      </c>
      <c r="CU89" s="10">
        <f t="shared" si="59"/>
        <v>0</v>
      </c>
      <c r="CV89" s="10">
        <f t="shared" si="60"/>
        <v>0</v>
      </c>
      <c r="CW89" s="10">
        <f t="shared" si="61"/>
        <v>0</v>
      </c>
      <c r="CX89" s="10">
        <f t="shared" si="62"/>
        <v>0</v>
      </c>
      <c r="CY89" s="10">
        <f t="shared" si="63"/>
        <v>0</v>
      </c>
      <c r="CZ89" s="10">
        <f t="shared" si="64"/>
        <v>0</v>
      </c>
      <c r="DA89" s="10">
        <f t="shared" si="65"/>
        <v>272.44186046511822</v>
      </c>
      <c r="DB89" s="10">
        <f t="shared" si="66"/>
        <v>0</v>
      </c>
      <c r="DC89" s="10">
        <f t="shared" si="67"/>
        <v>10.499999999999886</v>
      </c>
      <c r="DD89" s="10">
        <f t="shared" si="68"/>
        <v>0</v>
      </c>
      <c r="DE89" s="10">
        <f t="shared" si="69"/>
        <v>6400</v>
      </c>
      <c r="DF89" s="10">
        <f t="shared" si="70"/>
        <v>796</v>
      </c>
      <c r="DG89" s="10">
        <f t="shared" si="71"/>
        <v>0</v>
      </c>
      <c r="DH89" s="10">
        <f t="shared" si="72"/>
        <v>0</v>
      </c>
      <c r="DI89" s="10">
        <f t="shared" si="73"/>
        <v>0</v>
      </c>
      <c r="DJ89" s="10">
        <f t="shared" si="74"/>
        <v>0</v>
      </c>
      <c r="DK89" s="10">
        <f t="shared" si="75"/>
        <v>0</v>
      </c>
      <c r="DL89" s="10">
        <f t="shared" si="76"/>
        <v>0</v>
      </c>
      <c r="DM89" s="10">
        <f t="shared" si="77"/>
        <v>0</v>
      </c>
      <c r="DN89" s="10">
        <f t="shared" si="78"/>
        <v>0</v>
      </c>
      <c r="DO89" s="10">
        <f t="shared" si="79"/>
        <v>13322.91825084726</v>
      </c>
      <c r="DP89" s="11">
        <f t="shared" si="42"/>
        <v>32809.948860353958</v>
      </c>
      <c r="DS89" s="14"/>
      <c r="DU89" s="16"/>
    </row>
    <row r="90" spans="1:125" x14ac:dyDescent="0.35">
      <c r="A90" s="2" t="s">
        <v>261</v>
      </c>
      <c r="B90" s="2" t="s">
        <v>262</v>
      </c>
      <c r="C90" s="2">
        <v>9262393</v>
      </c>
      <c r="D90" s="2" t="s">
        <v>1286</v>
      </c>
      <c r="E90" s="18">
        <v>180</v>
      </c>
      <c r="G90" s="18">
        <v>610920</v>
      </c>
      <c r="H90" s="18">
        <v>0</v>
      </c>
      <c r="I90" s="18">
        <v>0</v>
      </c>
      <c r="J90" s="18">
        <v>12000.000000000011</v>
      </c>
      <c r="K90" s="18">
        <v>0</v>
      </c>
      <c r="L90" s="18">
        <v>17625.000000000015</v>
      </c>
      <c r="M90" s="18">
        <v>0</v>
      </c>
      <c r="N90" s="18">
        <v>230.0000000000002</v>
      </c>
      <c r="O90" s="18">
        <v>13159.999999999996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10616.949152542342</v>
      </c>
      <c r="AA90" s="18">
        <v>0</v>
      </c>
      <c r="AB90" s="18">
        <v>63046.570568667885</v>
      </c>
      <c r="AC90" s="18">
        <v>0</v>
      </c>
      <c r="AD90" s="18">
        <v>0</v>
      </c>
      <c r="AE90" s="18">
        <v>0</v>
      </c>
      <c r="AF90" s="18">
        <v>128000</v>
      </c>
      <c r="AG90" s="18">
        <v>0</v>
      </c>
      <c r="AH90" s="18">
        <v>0</v>
      </c>
      <c r="AI90" s="18">
        <v>0</v>
      </c>
      <c r="AJ90" s="18">
        <v>6360.576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1">
        <f t="shared" si="43"/>
        <v>861959.09572121024</v>
      </c>
      <c r="AR90" s="18"/>
      <c r="AS90" s="10">
        <f>VLOOKUP($C90,'[1]New ISB'!$C$6:$BO$405,6,FALSE)</f>
        <v>648893.74499686342</v>
      </c>
      <c r="AT90" s="10">
        <f>VLOOKUP($C90,'[1]New ISB'!$C$6:$BO$405,7,FALSE)</f>
        <v>0</v>
      </c>
      <c r="AU90" s="10">
        <f>VLOOKUP($C90,'[1]New ISB'!$C$6:$BO$405,8,FALSE)</f>
        <v>0</v>
      </c>
      <c r="AV90" s="10">
        <f>VLOOKUP($C90,'[1]New ISB'!$C$6:$BO$405,9,FALSE)</f>
        <v>12250.000000000011</v>
      </c>
      <c r="AW90" s="10">
        <f>VLOOKUP($C90,'[1]New ISB'!$C$6:$BO$405,10,FALSE)</f>
        <v>0</v>
      </c>
      <c r="AX90" s="10">
        <f>VLOOKUP($C90,'[1]New ISB'!$C$6:$BO$405,11,FALSE)</f>
        <v>20500.000000000018</v>
      </c>
      <c r="AY90" s="10">
        <f>VLOOKUP($C90,'[1]New ISB'!$C$6:$BO$405,12,FALSE)</f>
        <v>0</v>
      </c>
      <c r="AZ90" s="10">
        <f>VLOOKUP($C90,'[1]New ISB'!$C$6:$BO$405,13,FALSE)</f>
        <v>235.0000000000002</v>
      </c>
      <c r="BA90" s="10">
        <f>VLOOKUP($C90,'[1]New ISB'!$C$6:$BO$405,14,FALSE)</f>
        <v>13394.999999999996</v>
      </c>
      <c r="BB90" s="10">
        <f>VLOOKUP($C90,'[1]New ISB'!$C$6:$BO$405,15,FALSE)</f>
        <v>0</v>
      </c>
      <c r="BC90" s="10">
        <f>VLOOKUP($C90,'[1]New ISB'!$C$6:$BO$405,16,FALSE)</f>
        <v>0</v>
      </c>
      <c r="BD90" s="10">
        <f>VLOOKUP($C90,'[1]New ISB'!$C$6:$BO$405,17,FALSE)</f>
        <v>0</v>
      </c>
      <c r="BE90" s="10">
        <f>VLOOKUP($C90,'[1]New ISB'!$C$6:$BO$405,18,FALSE)</f>
        <v>0</v>
      </c>
      <c r="BF90" s="10">
        <f>VLOOKUP($C90,'[1]New ISB'!$C$6:$BO$405,19,FALSE)</f>
        <v>0</v>
      </c>
      <c r="BG90" s="10">
        <f>VLOOKUP($C90,'[1]New ISB'!$C$6:$BO$405,20,FALSE)</f>
        <v>0</v>
      </c>
      <c r="BH90" s="10">
        <f>VLOOKUP($C90,'[1]New ISB'!$C$6:$BO$405,21,FALSE)</f>
        <v>0</v>
      </c>
      <c r="BI90" s="10">
        <f>VLOOKUP($C90,'[1]New ISB'!$C$6:$BO$405,22,FALSE)</f>
        <v>0</v>
      </c>
      <c r="BJ90" s="10">
        <f>VLOOKUP($C90,'[1]New ISB'!$C$6:$BO$405,23,FALSE)</f>
        <v>0</v>
      </c>
      <c r="BK90" s="10">
        <f>VLOOKUP($C90,'[1]New ISB'!$C$6:$BO$405,24,FALSE)</f>
        <v>0</v>
      </c>
      <c r="BL90" s="10">
        <f>VLOOKUP($C90,'[1]New ISB'!$C$6:$BO$405,25,FALSE)</f>
        <v>10799.999999999969</v>
      </c>
      <c r="BM90" s="10">
        <f>VLOOKUP($C90,'[1]New ISB'!$C$6:$BO$405,26,FALSE)</f>
        <v>0</v>
      </c>
      <c r="BN90" s="10">
        <f>VLOOKUP($C90,'[1]New ISB'!$C$6:$BO$405,27,FALSE)</f>
        <v>63865.357199429811</v>
      </c>
      <c r="BO90" s="10">
        <f>VLOOKUP($C90,'[1]New ISB'!$C$6:$BO$405,28,FALSE)</f>
        <v>0</v>
      </c>
      <c r="BP90" s="10">
        <f>VLOOKUP($C90,'[1]New ISB'!$C$6:$BO$405,29,FALSE)</f>
        <v>0</v>
      </c>
      <c r="BQ90" s="10">
        <f>VLOOKUP($C90,'[1]New ISB'!$C$6:$BO$405,30,FALSE)</f>
        <v>0</v>
      </c>
      <c r="BR90" s="10">
        <f>VLOOKUP($C90,'[1]New ISB'!$C$6:$BO$405,31,FALSE)</f>
        <v>134400</v>
      </c>
      <c r="BS90" s="10">
        <f>VLOOKUP($C90,'[1]New ISB'!$C$6:$BO$405,32,FALSE)</f>
        <v>0</v>
      </c>
      <c r="BT90" s="10">
        <f>VLOOKUP($C90,'[1]New ISB'!$C$6:$BO$405,33,FALSE)</f>
        <v>0</v>
      </c>
      <c r="BU90" s="10">
        <f>VLOOKUP($C90,'[1]New ISB'!$C$6:$BO$405,34,FALSE)</f>
        <v>0</v>
      </c>
      <c r="BV90" s="10">
        <f>VLOOKUP($C90,'[1]New ISB'!$C$6:$BO$405,35,FALSE)</f>
        <v>6360.576</v>
      </c>
      <c r="BW90" s="10">
        <f>VLOOKUP($C90,'[1]New ISB'!$C$6:$BO$405,36,FALSE)</f>
        <v>0</v>
      </c>
      <c r="BX90" s="10">
        <f>VLOOKUP($C90,'[1]New ISB'!$C$6:$BO$405,39,FALSE)+VLOOKUP($C90,'[1]New ISB'!$C$6:$BO$405,40,FALSE)</f>
        <v>0</v>
      </c>
      <c r="BY90" s="10">
        <f>VLOOKUP($C90,'[1]New ISB'!$C$6:$BO$405,37,FALSE)+VLOOKUP($C90,'[1]New ISB'!$C$6:$BO$405,41,FALSE)</f>
        <v>0</v>
      </c>
      <c r="BZ90" s="10">
        <f>VLOOKUP($C90,'[1]New ISB'!$C$6:$BO$405,38,FALSE)</f>
        <v>0</v>
      </c>
      <c r="CA90" s="10">
        <f t="shared" si="41"/>
        <v>910699.67819629319</v>
      </c>
      <c r="CB90" s="10">
        <f>VLOOKUP($C90,'[1]New ISB'!$C$6:$BO$405,52,FALSE)+VLOOKUP($C90,'[1]New ISB'!$C$6:$BO$405,53,FALSE)</f>
        <v>0</v>
      </c>
      <c r="CC90" s="10">
        <f>VLOOKUP($C90,'[1]New ISB'!$C$6:$BO$405,64,FALSE)</f>
        <v>0</v>
      </c>
      <c r="CD90" s="11">
        <f t="shared" si="80"/>
        <v>910699.67819629319</v>
      </c>
      <c r="CE90" s="10"/>
      <c r="CF90" s="10">
        <f t="shared" si="44"/>
        <v>37973.744996863417</v>
      </c>
      <c r="CG90" s="10">
        <f t="shared" si="45"/>
        <v>0</v>
      </c>
      <c r="CH90" s="10">
        <f t="shared" si="46"/>
        <v>0</v>
      </c>
      <c r="CI90" s="10">
        <f t="shared" si="47"/>
        <v>250</v>
      </c>
      <c r="CJ90" s="10">
        <f t="shared" si="48"/>
        <v>0</v>
      </c>
      <c r="CK90" s="10">
        <f t="shared" si="49"/>
        <v>2875.0000000000036</v>
      </c>
      <c r="CL90" s="10">
        <f t="shared" si="50"/>
        <v>0</v>
      </c>
      <c r="CM90" s="10">
        <f t="shared" si="51"/>
        <v>5</v>
      </c>
      <c r="CN90" s="10">
        <f t="shared" si="52"/>
        <v>235</v>
      </c>
      <c r="CO90" s="10">
        <f t="shared" si="53"/>
        <v>0</v>
      </c>
      <c r="CP90" s="10">
        <f t="shared" si="54"/>
        <v>0</v>
      </c>
      <c r="CQ90" s="10">
        <f t="shared" si="55"/>
        <v>0</v>
      </c>
      <c r="CR90" s="10">
        <f t="shared" si="56"/>
        <v>0</v>
      </c>
      <c r="CS90" s="10">
        <f t="shared" si="57"/>
        <v>0</v>
      </c>
      <c r="CT90" s="10">
        <f t="shared" si="58"/>
        <v>0</v>
      </c>
      <c r="CU90" s="10">
        <f t="shared" si="59"/>
        <v>0</v>
      </c>
      <c r="CV90" s="10">
        <f t="shared" si="60"/>
        <v>0</v>
      </c>
      <c r="CW90" s="10">
        <f t="shared" si="61"/>
        <v>0</v>
      </c>
      <c r="CX90" s="10">
        <f t="shared" si="62"/>
        <v>0</v>
      </c>
      <c r="CY90" s="10">
        <f t="shared" si="63"/>
        <v>183.05084745762724</v>
      </c>
      <c r="CZ90" s="10">
        <f t="shared" si="64"/>
        <v>0</v>
      </c>
      <c r="DA90" s="10">
        <f t="shared" si="65"/>
        <v>818.78663076192606</v>
      </c>
      <c r="DB90" s="10">
        <f t="shared" si="66"/>
        <v>0</v>
      </c>
      <c r="DC90" s="10">
        <f t="shared" si="67"/>
        <v>0</v>
      </c>
      <c r="DD90" s="10">
        <f t="shared" si="68"/>
        <v>0</v>
      </c>
      <c r="DE90" s="10">
        <f t="shared" si="69"/>
        <v>6400</v>
      </c>
      <c r="DF90" s="10">
        <f t="shared" si="70"/>
        <v>0</v>
      </c>
      <c r="DG90" s="10">
        <f t="shared" si="71"/>
        <v>0</v>
      </c>
      <c r="DH90" s="10">
        <f t="shared" si="72"/>
        <v>0</v>
      </c>
      <c r="DI90" s="10">
        <f t="shared" si="73"/>
        <v>0</v>
      </c>
      <c r="DJ90" s="10">
        <f t="shared" si="74"/>
        <v>0</v>
      </c>
      <c r="DK90" s="10">
        <f t="shared" si="75"/>
        <v>0</v>
      </c>
      <c r="DL90" s="10">
        <f t="shared" si="76"/>
        <v>0</v>
      </c>
      <c r="DM90" s="10">
        <f t="shared" si="77"/>
        <v>0</v>
      </c>
      <c r="DN90" s="10">
        <f t="shared" si="78"/>
        <v>0</v>
      </c>
      <c r="DO90" s="10">
        <f t="shared" si="79"/>
        <v>0</v>
      </c>
      <c r="DP90" s="11">
        <f t="shared" si="42"/>
        <v>48740.582475082971</v>
      </c>
      <c r="DS90" s="14"/>
      <c r="DU90" s="16"/>
    </row>
    <row r="91" spans="1:125" x14ac:dyDescent="0.35">
      <c r="A91" s="2" t="s">
        <v>264</v>
      </c>
      <c r="B91" s="2" t="s">
        <v>265</v>
      </c>
      <c r="C91" s="2">
        <v>9262058</v>
      </c>
      <c r="D91" s="2" t="s">
        <v>266</v>
      </c>
      <c r="E91" s="18">
        <v>297</v>
      </c>
      <c r="G91" s="18">
        <v>1008018</v>
      </c>
      <c r="H91" s="18">
        <v>0</v>
      </c>
      <c r="I91" s="18">
        <v>0</v>
      </c>
      <c r="J91" s="18">
        <v>34559.999999999942</v>
      </c>
      <c r="K91" s="18">
        <v>0</v>
      </c>
      <c r="L91" s="18">
        <v>53580.000000000022</v>
      </c>
      <c r="M91" s="18">
        <v>0</v>
      </c>
      <c r="N91" s="18">
        <v>230.0000000000002</v>
      </c>
      <c r="O91" s="18">
        <v>17639.999999999989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7565.4729729729697</v>
      </c>
      <c r="AA91" s="18">
        <v>0</v>
      </c>
      <c r="AB91" s="18">
        <v>113795.92436974782</v>
      </c>
      <c r="AC91" s="18">
        <v>0</v>
      </c>
      <c r="AD91" s="18">
        <v>0</v>
      </c>
      <c r="AE91" s="18">
        <v>0</v>
      </c>
      <c r="AF91" s="18">
        <v>128000</v>
      </c>
      <c r="AG91" s="18">
        <v>0</v>
      </c>
      <c r="AH91" s="18">
        <v>0</v>
      </c>
      <c r="AI91" s="18">
        <v>0</v>
      </c>
      <c r="AJ91" s="18">
        <v>5688.32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-18104.577298702116</v>
      </c>
      <c r="AQ91" s="11">
        <f t="shared" si="43"/>
        <v>1350973.1400440186</v>
      </c>
      <c r="AR91" s="18"/>
      <c r="AS91" s="10">
        <f>VLOOKUP($C91,'[1]New ISB'!$C$6:$BO$405,6,FALSE)</f>
        <v>1070674.6792448245</v>
      </c>
      <c r="AT91" s="10">
        <f>VLOOKUP($C91,'[1]New ISB'!$C$6:$BO$405,7,FALSE)</f>
        <v>0</v>
      </c>
      <c r="AU91" s="10">
        <f>VLOOKUP($C91,'[1]New ISB'!$C$6:$BO$405,8,FALSE)</f>
        <v>0</v>
      </c>
      <c r="AV91" s="10">
        <f>VLOOKUP($C91,'[1]New ISB'!$C$6:$BO$405,9,FALSE)</f>
        <v>35279.999999999935</v>
      </c>
      <c r="AW91" s="10">
        <f>VLOOKUP($C91,'[1]New ISB'!$C$6:$BO$405,10,FALSE)</f>
        <v>0</v>
      </c>
      <c r="AX91" s="10">
        <f>VLOOKUP($C91,'[1]New ISB'!$C$6:$BO$405,11,FALSE)</f>
        <v>62320.000000000022</v>
      </c>
      <c r="AY91" s="10">
        <f>VLOOKUP($C91,'[1]New ISB'!$C$6:$BO$405,12,FALSE)</f>
        <v>0</v>
      </c>
      <c r="AZ91" s="10">
        <f>VLOOKUP($C91,'[1]New ISB'!$C$6:$BO$405,13,FALSE)</f>
        <v>235.0000000000002</v>
      </c>
      <c r="BA91" s="10">
        <f>VLOOKUP($C91,'[1]New ISB'!$C$6:$BO$405,14,FALSE)</f>
        <v>17954.999999999989</v>
      </c>
      <c r="BB91" s="10">
        <f>VLOOKUP($C91,'[1]New ISB'!$C$6:$BO$405,15,FALSE)</f>
        <v>0</v>
      </c>
      <c r="BC91" s="10">
        <f>VLOOKUP($C91,'[1]New ISB'!$C$6:$BO$405,16,FALSE)</f>
        <v>0</v>
      </c>
      <c r="BD91" s="10">
        <f>VLOOKUP($C91,'[1]New ISB'!$C$6:$BO$405,17,FALSE)</f>
        <v>0</v>
      </c>
      <c r="BE91" s="10">
        <f>VLOOKUP($C91,'[1]New ISB'!$C$6:$BO$405,18,FALSE)</f>
        <v>0</v>
      </c>
      <c r="BF91" s="10">
        <f>VLOOKUP($C91,'[1]New ISB'!$C$6:$BO$405,19,FALSE)</f>
        <v>0</v>
      </c>
      <c r="BG91" s="10">
        <f>VLOOKUP($C91,'[1]New ISB'!$C$6:$BO$405,20,FALSE)</f>
        <v>0</v>
      </c>
      <c r="BH91" s="10">
        <f>VLOOKUP($C91,'[1]New ISB'!$C$6:$BO$405,21,FALSE)</f>
        <v>0</v>
      </c>
      <c r="BI91" s="10">
        <f>VLOOKUP($C91,'[1]New ISB'!$C$6:$BO$405,22,FALSE)</f>
        <v>0</v>
      </c>
      <c r="BJ91" s="10">
        <f>VLOOKUP($C91,'[1]New ISB'!$C$6:$BO$405,23,FALSE)</f>
        <v>0</v>
      </c>
      <c r="BK91" s="10">
        <f>VLOOKUP($C91,'[1]New ISB'!$C$6:$BO$405,24,FALSE)</f>
        <v>0</v>
      </c>
      <c r="BL91" s="10">
        <f>VLOOKUP($C91,'[1]New ISB'!$C$6:$BO$405,25,FALSE)</f>
        <v>7695.9121621621589</v>
      </c>
      <c r="BM91" s="10">
        <f>VLOOKUP($C91,'[1]New ISB'!$C$6:$BO$405,26,FALSE)</f>
        <v>0</v>
      </c>
      <c r="BN91" s="10">
        <f>VLOOKUP($C91,'[1]New ISB'!$C$6:$BO$405,27,FALSE)</f>
        <v>115273.79351740688</v>
      </c>
      <c r="BO91" s="10">
        <f>VLOOKUP($C91,'[1]New ISB'!$C$6:$BO$405,28,FALSE)</f>
        <v>0</v>
      </c>
      <c r="BP91" s="10">
        <f>VLOOKUP($C91,'[1]New ISB'!$C$6:$BO$405,29,FALSE)</f>
        <v>0</v>
      </c>
      <c r="BQ91" s="10">
        <f>VLOOKUP($C91,'[1]New ISB'!$C$6:$BO$405,30,FALSE)</f>
        <v>0</v>
      </c>
      <c r="BR91" s="10">
        <f>VLOOKUP($C91,'[1]New ISB'!$C$6:$BO$405,31,FALSE)</f>
        <v>134400</v>
      </c>
      <c r="BS91" s="10">
        <f>VLOOKUP($C91,'[1]New ISB'!$C$6:$BO$405,32,FALSE)</f>
        <v>0</v>
      </c>
      <c r="BT91" s="10">
        <f>VLOOKUP($C91,'[1]New ISB'!$C$6:$BO$405,33,FALSE)</f>
        <v>0</v>
      </c>
      <c r="BU91" s="10">
        <f>VLOOKUP($C91,'[1]New ISB'!$C$6:$BO$405,34,FALSE)</f>
        <v>0</v>
      </c>
      <c r="BV91" s="10">
        <f>VLOOKUP($C91,'[1]New ISB'!$C$6:$BO$405,35,FALSE)</f>
        <v>5688.32</v>
      </c>
      <c r="BW91" s="10">
        <f>VLOOKUP($C91,'[1]New ISB'!$C$6:$BO$405,36,FALSE)</f>
        <v>0</v>
      </c>
      <c r="BX91" s="10">
        <f>VLOOKUP($C91,'[1]New ISB'!$C$6:$BO$405,39,FALSE)+VLOOKUP($C91,'[1]New ISB'!$C$6:$BO$405,40,FALSE)</f>
        <v>0</v>
      </c>
      <c r="BY91" s="10">
        <f>VLOOKUP($C91,'[1]New ISB'!$C$6:$BO$405,37,FALSE)+VLOOKUP($C91,'[1]New ISB'!$C$6:$BO$405,41,FALSE)</f>
        <v>0</v>
      </c>
      <c r="BZ91" s="10">
        <f>VLOOKUP($C91,'[1]New ISB'!$C$6:$BO$405,38,FALSE)</f>
        <v>0</v>
      </c>
      <c r="CA91" s="10">
        <f t="shared" si="41"/>
        <v>1449522.7049243934</v>
      </c>
      <c r="CB91" s="10">
        <f>VLOOKUP($C91,'[1]New ISB'!$C$6:$BO$405,52,FALSE)+VLOOKUP($C91,'[1]New ISB'!$C$6:$BO$405,53,FALSE)</f>
        <v>0</v>
      </c>
      <c r="CC91" s="10">
        <f>VLOOKUP($C91,'[1]New ISB'!$C$6:$BO$405,64,FALSE)</f>
        <v>0</v>
      </c>
      <c r="CD91" s="11">
        <f t="shared" si="80"/>
        <v>1449522.7049243934</v>
      </c>
      <c r="CE91" s="10"/>
      <c r="CF91" s="10">
        <f t="shared" si="44"/>
        <v>62656.679244824452</v>
      </c>
      <c r="CG91" s="10">
        <f t="shared" si="45"/>
        <v>0</v>
      </c>
      <c r="CH91" s="10">
        <f t="shared" si="46"/>
        <v>0</v>
      </c>
      <c r="CI91" s="10">
        <f t="shared" si="47"/>
        <v>719.99999999999272</v>
      </c>
      <c r="CJ91" s="10">
        <f t="shared" si="48"/>
        <v>0</v>
      </c>
      <c r="CK91" s="10">
        <f t="shared" si="49"/>
        <v>8740</v>
      </c>
      <c r="CL91" s="10">
        <f t="shared" si="50"/>
        <v>0</v>
      </c>
      <c r="CM91" s="10">
        <f t="shared" si="51"/>
        <v>5</v>
      </c>
      <c r="CN91" s="10">
        <f t="shared" si="52"/>
        <v>315</v>
      </c>
      <c r="CO91" s="10">
        <f t="shared" si="53"/>
        <v>0</v>
      </c>
      <c r="CP91" s="10">
        <f t="shared" si="54"/>
        <v>0</v>
      </c>
      <c r="CQ91" s="10">
        <f t="shared" si="55"/>
        <v>0</v>
      </c>
      <c r="CR91" s="10">
        <f t="shared" si="56"/>
        <v>0</v>
      </c>
      <c r="CS91" s="10">
        <f t="shared" si="57"/>
        <v>0</v>
      </c>
      <c r="CT91" s="10">
        <f t="shared" si="58"/>
        <v>0</v>
      </c>
      <c r="CU91" s="10">
        <f t="shared" si="59"/>
        <v>0</v>
      </c>
      <c r="CV91" s="10">
        <f t="shared" si="60"/>
        <v>0</v>
      </c>
      <c r="CW91" s="10">
        <f t="shared" si="61"/>
        <v>0</v>
      </c>
      <c r="CX91" s="10">
        <f t="shared" si="62"/>
        <v>0</v>
      </c>
      <c r="CY91" s="10">
        <f t="shared" si="63"/>
        <v>130.43918918918916</v>
      </c>
      <c r="CZ91" s="10">
        <f t="shared" si="64"/>
        <v>0</v>
      </c>
      <c r="DA91" s="10">
        <f t="shared" si="65"/>
        <v>1477.8691476590611</v>
      </c>
      <c r="DB91" s="10">
        <f t="shared" si="66"/>
        <v>0</v>
      </c>
      <c r="DC91" s="10">
        <f t="shared" si="67"/>
        <v>0</v>
      </c>
      <c r="DD91" s="10">
        <f t="shared" si="68"/>
        <v>0</v>
      </c>
      <c r="DE91" s="10">
        <f t="shared" si="69"/>
        <v>6400</v>
      </c>
      <c r="DF91" s="10">
        <f t="shared" si="70"/>
        <v>0</v>
      </c>
      <c r="DG91" s="10">
        <f t="shared" si="71"/>
        <v>0</v>
      </c>
      <c r="DH91" s="10">
        <f t="shared" si="72"/>
        <v>0</v>
      </c>
      <c r="DI91" s="10">
        <f t="shared" si="73"/>
        <v>0</v>
      </c>
      <c r="DJ91" s="10">
        <f t="shared" si="74"/>
        <v>0</v>
      </c>
      <c r="DK91" s="10">
        <f t="shared" si="75"/>
        <v>0</v>
      </c>
      <c r="DL91" s="10">
        <f t="shared" si="76"/>
        <v>0</v>
      </c>
      <c r="DM91" s="10">
        <f t="shared" si="77"/>
        <v>0</v>
      </c>
      <c r="DN91" s="10">
        <f t="shared" si="78"/>
        <v>0</v>
      </c>
      <c r="DO91" s="10">
        <f t="shared" si="79"/>
        <v>18104.577298702116</v>
      </c>
      <c r="DP91" s="11">
        <f t="shared" si="42"/>
        <v>98549.564880374819</v>
      </c>
      <c r="DS91" s="14"/>
      <c r="DU91" s="16"/>
    </row>
    <row r="92" spans="1:125" x14ac:dyDescent="0.35">
      <c r="A92" s="2" t="s">
        <v>267</v>
      </c>
      <c r="B92" s="2" t="s">
        <v>268</v>
      </c>
      <c r="C92" s="2">
        <v>9263030</v>
      </c>
      <c r="D92" s="2" t="s">
        <v>1287</v>
      </c>
      <c r="E92" s="18">
        <v>169</v>
      </c>
      <c r="G92" s="18">
        <v>573586</v>
      </c>
      <c r="H92" s="18">
        <v>0</v>
      </c>
      <c r="I92" s="18">
        <v>0</v>
      </c>
      <c r="J92" s="18">
        <v>13439.999999999995</v>
      </c>
      <c r="K92" s="18">
        <v>0</v>
      </c>
      <c r="L92" s="18">
        <v>20445.000000000036</v>
      </c>
      <c r="M92" s="18">
        <v>0</v>
      </c>
      <c r="N92" s="18">
        <v>0</v>
      </c>
      <c r="O92" s="18">
        <v>280.00000000000006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3973.7837837837801</v>
      </c>
      <c r="AA92" s="18">
        <v>0</v>
      </c>
      <c r="AB92" s="18">
        <v>49281.616191903981</v>
      </c>
      <c r="AC92" s="18">
        <v>0</v>
      </c>
      <c r="AD92" s="18">
        <v>4592.6999999999925</v>
      </c>
      <c r="AE92" s="18">
        <v>0</v>
      </c>
      <c r="AF92" s="18">
        <v>128000</v>
      </c>
      <c r="AG92" s="18">
        <v>0</v>
      </c>
      <c r="AH92" s="18">
        <v>0</v>
      </c>
      <c r="AI92" s="18">
        <v>0</v>
      </c>
      <c r="AJ92" s="18">
        <v>24806.25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-9366.9208157138546</v>
      </c>
      <c r="AQ92" s="11">
        <f t="shared" si="43"/>
        <v>809038.42915997386</v>
      </c>
      <c r="AR92" s="18"/>
      <c r="AS92" s="10">
        <f>VLOOKUP($C92,'[1]New ISB'!$C$6:$BO$405,6,FALSE)</f>
        <v>609239.12724705506</v>
      </c>
      <c r="AT92" s="10">
        <f>VLOOKUP($C92,'[1]New ISB'!$C$6:$BO$405,7,FALSE)</f>
        <v>0</v>
      </c>
      <c r="AU92" s="10">
        <f>VLOOKUP($C92,'[1]New ISB'!$C$6:$BO$405,8,FALSE)</f>
        <v>0</v>
      </c>
      <c r="AV92" s="10">
        <f>VLOOKUP($C92,'[1]New ISB'!$C$6:$BO$405,9,FALSE)</f>
        <v>13719.999999999995</v>
      </c>
      <c r="AW92" s="10">
        <f>VLOOKUP($C92,'[1]New ISB'!$C$6:$BO$405,10,FALSE)</f>
        <v>0</v>
      </c>
      <c r="AX92" s="10">
        <f>VLOOKUP($C92,'[1]New ISB'!$C$6:$BO$405,11,FALSE)</f>
        <v>23780.000000000044</v>
      </c>
      <c r="AY92" s="10">
        <f>VLOOKUP($C92,'[1]New ISB'!$C$6:$BO$405,12,FALSE)</f>
        <v>0</v>
      </c>
      <c r="AZ92" s="10">
        <f>VLOOKUP($C92,'[1]New ISB'!$C$6:$BO$405,13,FALSE)</f>
        <v>0</v>
      </c>
      <c r="BA92" s="10">
        <f>VLOOKUP($C92,'[1]New ISB'!$C$6:$BO$405,14,FALSE)</f>
        <v>285.00000000000006</v>
      </c>
      <c r="BB92" s="10">
        <f>VLOOKUP($C92,'[1]New ISB'!$C$6:$BO$405,15,FALSE)</f>
        <v>0</v>
      </c>
      <c r="BC92" s="10">
        <f>VLOOKUP($C92,'[1]New ISB'!$C$6:$BO$405,16,FALSE)</f>
        <v>0</v>
      </c>
      <c r="BD92" s="10">
        <f>VLOOKUP($C92,'[1]New ISB'!$C$6:$BO$405,17,FALSE)</f>
        <v>0</v>
      </c>
      <c r="BE92" s="10">
        <f>VLOOKUP($C92,'[1]New ISB'!$C$6:$BO$405,18,FALSE)</f>
        <v>0</v>
      </c>
      <c r="BF92" s="10">
        <f>VLOOKUP($C92,'[1]New ISB'!$C$6:$BO$405,19,FALSE)</f>
        <v>0</v>
      </c>
      <c r="BG92" s="10">
        <f>VLOOKUP($C92,'[1]New ISB'!$C$6:$BO$405,20,FALSE)</f>
        <v>0</v>
      </c>
      <c r="BH92" s="10">
        <f>VLOOKUP($C92,'[1]New ISB'!$C$6:$BO$405,21,FALSE)</f>
        <v>0</v>
      </c>
      <c r="BI92" s="10">
        <f>VLOOKUP($C92,'[1]New ISB'!$C$6:$BO$405,22,FALSE)</f>
        <v>0</v>
      </c>
      <c r="BJ92" s="10">
        <f>VLOOKUP($C92,'[1]New ISB'!$C$6:$BO$405,23,FALSE)</f>
        <v>0</v>
      </c>
      <c r="BK92" s="10">
        <f>VLOOKUP($C92,'[1]New ISB'!$C$6:$BO$405,24,FALSE)</f>
        <v>0</v>
      </c>
      <c r="BL92" s="10">
        <f>VLOOKUP($C92,'[1]New ISB'!$C$6:$BO$405,25,FALSE)</f>
        <v>4042.2972972972934</v>
      </c>
      <c r="BM92" s="10">
        <f>VLOOKUP($C92,'[1]New ISB'!$C$6:$BO$405,26,FALSE)</f>
        <v>0</v>
      </c>
      <c r="BN92" s="10">
        <f>VLOOKUP($C92,'[1]New ISB'!$C$6:$BO$405,27,FALSE)</f>
        <v>49921.637181409227</v>
      </c>
      <c r="BO92" s="10">
        <f>VLOOKUP($C92,'[1]New ISB'!$C$6:$BO$405,28,FALSE)</f>
        <v>0</v>
      </c>
      <c r="BP92" s="10">
        <f>VLOOKUP($C92,'[1]New ISB'!$C$6:$BO$405,29,FALSE)</f>
        <v>4665.5999999999931</v>
      </c>
      <c r="BQ92" s="10">
        <f>VLOOKUP($C92,'[1]New ISB'!$C$6:$BO$405,30,FALSE)</f>
        <v>0</v>
      </c>
      <c r="BR92" s="10">
        <f>VLOOKUP($C92,'[1]New ISB'!$C$6:$BO$405,31,FALSE)</f>
        <v>134400</v>
      </c>
      <c r="BS92" s="10">
        <f>VLOOKUP($C92,'[1]New ISB'!$C$6:$BO$405,32,FALSE)</f>
        <v>0</v>
      </c>
      <c r="BT92" s="10">
        <f>VLOOKUP($C92,'[1]New ISB'!$C$6:$BO$405,33,FALSE)</f>
        <v>0</v>
      </c>
      <c r="BU92" s="10">
        <f>VLOOKUP($C92,'[1]New ISB'!$C$6:$BO$405,34,FALSE)</f>
        <v>0</v>
      </c>
      <c r="BV92" s="10">
        <f>VLOOKUP($C92,'[1]New ISB'!$C$6:$BO$405,35,FALSE)</f>
        <v>24806.25</v>
      </c>
      <c r="BW92" s="10">
        <f>VLOOKUP($C92,'[1]New ISB'!$C$6:$BO$405,36,FALSE)</f>
        <v>0</v>
      </c>
      <c r="BX92" s="10">
        <f>VLOOKUP($C92,'[1]New ISB'!$C$6:$BO$405,39,FALSE)+VLOOKUP($C92,'[1]New ISB'!$C$6:$BO$405,40,FALSE)</f>
        <v>0</v>
      </c>
      <c r="BY92" s="10">
        <f>VLOOKUP($C92,'[1]New ISB'!$C$6:$BO$405,37,FALSE)+VLOOKUP($C92,'[1]New ISB'!$C$6:$BO$405,41,FALSE)</f>
        <v>0</v>
      </c>
      <c r="BZ92" s="10">
        <f>VLOOKUP($C92,'[1]New ISB'!$C$6:$BO$405,38,FALSE)</f>
        <v>0</v>
      </c>
      <c r="CA92" s="10">
        <f t="shared" si="41"/>
        <v>864859.91172576149</v>
      </c>
      <c r="CB92" s="10">
        <f>VLOOKUP($C92,'[1]New ISB'!$C$6:$BO$405,52,FALSE)+VLOOKUP($C92,'[1]New ISB'!$C$6:$BO$405,53,FALSE)</f>
        <v>0</v>
      </c>
      <c r="CC92" s="10">
        <f>VLOOKUP($C92,'[1]New ISB'!$C$6:$BO$405,64,FALSE)</f>
        <v>0</v>
      </c>
      <c r="CD92" s="11">
        <f t="shared" si="80"/>
        <v>864859.91172576149</v>
      </c>
      <c r="CE92" s="10"/>
      <c r="CF92" s="10">
        <f t="shared" si="44"/>
        <v>35653.127247055061</v>
      </c>
      <c r="CG92" s="10">
        <f t="shared" si="45"/>
        <v>0</v>
      </c>
      <c r="CH92" s="10">
        <f t="shared" si="46"/>
        <v>0</v>
      </c>
      <c r="CI92" s="10">
        <f t="shared" si="47"/>
        <v>280</v>
      </c>
      <c r="CJ92" s="10">
        <f t="shared" si="48"/>
        <v>0</v>
      </c>
      <c r="CK92" s="10">
        <f t="shared" si="49"/>
        <v>3335.0000000000073</v>
      </c>
      <c r="CL92" s="10">
        <f t="shared" si="50"/>
        <v>0</v>
      </c>
      <c r="CM92" s="10">
        <f t="shared" si="51"/>
        <v>0</v>
      </c>
      <c r="CN92" s="10">
        <f t="shared" si="52"/>
        <v>5</v>
      </c>
      <c r="CO92" s="10">
        <f t="shared" si="53"/>
        <v>0</v>
      </c>
      <c r="CP92" s="10">
        <f t="shared" si="54"/>
        <v>0</v>
      </c>
      <c r="CQ92" s="10">
        <f t="shared" si="55"/>
        <v>0</v>
      </c>
      <c r="CR92" s="10">
        <f t="shared" si="56"/>
        <v>0</v>
      </c>
      <c r="CS92" s="10">
        <f t="shared" si="57"/>
        <v>0</v>
      </c>
      <c r="CT92" s="10">
        <f t="shared" si="58"/>
        <v>0</v>
      </c>
      <c r="CU92" s="10">
        <f t="shared" si="59"/>
        <v>0</v>
      </c>
      <c r="CV92" s="10">
        <f t="shared" si="60"/>
        <v>0</v>
      </c>
      <c r="CW92" s="10">
        <f t="shared" si="61"/>
        <v>0</v>
      </c>
      <c r="CX92" s="10">
        <f t="shared" si="62"/>
        <v>0</v>
      </c>
      <c r="CY92" s="10">
        <f t="shared" si="63"/>
        <v>68.513513513513317</v>
      </c>
      <c r="CZ92" s="10">
        <f t="shared" si="64"/>
        <v>0</v>
      </c>
      <c r="DA92" s="10">
        <f t="shared" si="65"/>
        <v>640.02098950524669</v>
      </c>
      <c r="DB92" s="10">
        <f t="shared" si="66"/>
        <v>0</v>
      </c>
      <c r="DC92" s="10">
        <f t="shared" si="67"/>
        <v>72.900000000000546</v>
      </c>
      <c r="DD92" s="10">
        <f t="shared" si="68"/>
        <v>0</v>
      </c>
      <c r="DE92" s="10">
        <f t="shared" si="69"/>
        <v>6400</v>
      </c>
      <c r="DF92" s="10">
        <f t="shared" si="70"/>
        <v>0</v>
      </c>
      <c r="DG92" s="10">
        <f t="shared" si="71"/>
        <v>0</v>
      </c>
      <c r="DH92" s="10">
        <f t="shared" si="72"/>
        <v>0</v>
      </c>
      <c r="DI92" s="10">
        <f t="shared" si="73"/>
        <v>0</v>
      </c>
      <c r="DJ92" s="10">
        <f t="shared" si="74"/>
        <v>0</v>
      </c>
      <c r="DK92" s="10">
        <f t="shared" si="75"/>
        <v>0</v>
      </c>
      <c r="DL92" s="10">
        <f t="shared" si="76"/>
        <v>0</v>
      </c>
      <c r="DM92" s="10">
        <f t="shared" si="77"/>
        <v>0</v>
      </c>
      <c r="DN92" s="10">
        <f t="shared" si="78"/>
        <v>0</v>
      </c>
      <c r="DO92" s="10">
        <f t="shared" si="79"/>
        <v>9366.9208157138546</v>
      </c>
      <c r="DP92" s="11">
        <f t="shared" si="42"/>
        <v>55821.482565787686</v>
      </c>
      <c r="DS92" s="14"/>
      <c r="DU92" s="16"/>
    </row>
    <row r="93" spans="1:125" x14ac:dyDescent="0.35">
      <c r="A93" s="2" t="s">
        <v>270</v>
      </c>
      <c r="B93" s="2" t="s">
        <v>271</v>
      </c>
      <c r="C93" s="2">
        <v>9262061</v>
      </c>
      <c r="D93" s="2" t="s">
        <v>272</v>
      </c>
      <c r="E93" s="18">
        <v>100</v>
      </c>
      <c r="G93" s="18">
        <v>339400</v>
      </c>
      <c r="H93" s="18">
        <v>0</v>
      </c>
      <c r="I93" s="18">
        <v>0</v>
      </c>
      <c r="J93" s="18">
        <v>9120</v>
      </c>
      <c r="K93" s="18">
        <v>0</v>
      </c>
      <c r="L93" s="18">
        <v>13395</v>
      </c>
      <c r="M93" s="18">
        <v>0</v>
      </c>
      <c r="N93" s="18">
        <v>690</v>
      </c>
      <c r="O93" s="18">
        <v>0</v>
      </c>
      <c r="P93" s="18">
        <v>0</v>
      </c>
      <c r="Q93" s="18">
        <v>0</v>
      </c>
      <c r="R93" s="18">
        <v>0</v>
      </c>
      <c r="S93" s="18">
        <v>670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26930.900070871743</v>
      </c>
      <c r="AC93" s="18">
        <v>0</v>
      </c>
      <c r="AD93" s="18">
        <v>0</v>
      </c>
      <c r="AE93" s="18">
        <v>0</v>
      </c>
      <c r="AF93" s="18">
        <v>128000</v>
      </c>
      <c r="AG93" s="18">
        <v>37433.110814419219</v>
      </c>
      <c r="AH93" s="18">
        <v>0</v>
      </c>
      <c r="AI93" s="18">
        <v>0</v>
      </c>
      <c r="AJ93" s="18">
        <v>2146.0479999999998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-38402.372971758661</v>
      </c>
      <c r="AQ93" s="11">
        <f t="shared" si="43"/>
        <v>519382.68591353222</v>
      </c>
      <c r="AR93" s="18"/>
      <c r="AS93" s="10">
        <f>VLOOKUP($C93,'[1]New ISB'!$C$6:$BO$405,6,FALSE)</f>
        <v>360496.5249982574</v>
      </c>
      <c r="AT93" s="10">
        <f>VLOOKUP($C93,'[1]New ISB'!$C$6:$BO$405,7,FALSE)</f>
        <v>0</v>
      </c>
      <c r="AU93" s="10">
        <f>VLOOKUP($C93,'[1]New ISB'!$C$6:$BO$405,8,FALSE)</f>
        <v>0</v>
      </c>
      <c r="AV93" s="10">
        <f>VLOOKUP($C93,'[1]New ISB'!$C$6:$BO$405,9,FALSE)</f>
        <v>9310</v>
      </c>
      <c r="AW93" s="10">
        <f>VLOOKUP($C93,'[1]New ISB'!$C$6:$BO$405,10,FALSE)</f>
        <v>0</v>
      </c>
      <c r="AX93" s="10">
        <f>VLOOKUP($C93,'[1]New ISB'!$C$6:$BO$405,11,FALSE)</f>
        <v>15580</v>
      </c>
      <c r="AY93" s="10">
        <f>VLOOKUP($C93,'[1]New ISB'!$C$6:$BO$405,12,FALSE)</f>
        <v>0</v>
      </c>
      <c r="AZ93" s="10">
        <f>VLOOKUP($C93,'[1]New ISB'!$C$6:$BO$405,13,FALSE)</f>
        <v>705</v>
      </c>
      <c r="BA93" s="10">
        <f>VLOOKUP($C93,'[1]New ISB'!$C$6:$BO$405,14,FALSE)</f>
        <v>0</v>
      </c>
      <c r="BB93" s="10">
        <f>VLOOKUP($C93,'[1]New ISB'!$C$6:$BO$405,15,FALSE)</f>
        <v>0</v>
      </c>
      <c r="BC93" s="10">
        <f>VLOOKUP($C93,'[1]New ISB'!$C$6:$BO$405,16,FALSE)</f>
        <v>0</v>
      </c>
      <c r="BD93" s="10">
        <f>VLOOKUP($C93,'[1]New ISB'!$C$6:$BO$405,17,FALSE)</f>
        <v>0</v>
      </c>
      <c r="BE93" s="10">
        <f>VLOOKUP($C93,'[1]New ISB'!$C$6:$BO$405,18,FALSE)</f>
        <v>680</v>
      </c>
      <c r="BF93" s="10">
        <f>VLOOKUP($C93,'[1]New ISB'!$C$6:$BO$405,19,FALSE)</f>
        <v>0</v>
      </c>
      <c r="BG93" s="10">
        <f>VLOOKUP($C93,'[1]New ISB'!$C$6:$BO$405,20,FALSE)</f>
        <v>0</v>
      </c>
      <c r="BH93" s="10">
        <f>VLOOKUP($C93,'[1]New ISB'!$C$6:$BO$405,21,FALSE)</f>
        <v>0</v>
      </c>
      <c r="BI93" s="10">
        <f>VLOOKUP($C93,'[1]New ISB'!$C$6:$BO$405,22,FALSE)</f>
        <v>0</v>
      </c>
      <c r="BJ93" s="10">
        <f>VLOOKUP($C93,'[1]New ISB'!$C$6:$BO$405,23,FALSE)</f>
        <v>0</v>
      </c>
      <c r="BK93" s="10">
        <f>VLOOKUP($C93,'[1]New ISB'!$C$6:$BO$405,24,FALSE)</f>
        <v>0</v>
      </c>
      <c r="BL93" s="10">
        <f>VLOOKUP($C93,'[1]New ISB'!$C$6:$BO$405,25,FALSE)</f>
        <v>0</v>
      </c>
      <c r="BM93" s="10">
        <f>VLOOKUP($C93,'[1]New ISB'!$C$6:$BO$405,26,FALSE)</f>
        <v>0</v>
      </c>
      <c r="BN93" s="10">
        <f>VLOOKUP($C93,'[1]New ISB'!$C$6:$BO$405,27,FALSE)</f>
        <v>27280.652019844103</v>
      </c>
      <c r="BO93" s="10">
        <f>VLOOKUP($C93,'[1]New ISB'!$C$6:$BO$405,28,FALSE)</f>
        <v>0</v>
      </c>
      <c r="BP93" s="10">
        <f>VLOOKUP($C93,'[1]New ISB'!$C$6:$BO$405,29,FALSE)</f>
        <v>0</v>
      </c>
      <c r="BQ93" s="10">
        <f>VLOOKUP($C93,'[1]New ISB'!$C$6:$BO$405,30,FALSE)</f>
        <v>0</v>
      </c>
      <c r="BR93" s="10">
        <f>VLOOKUP($C93,'[1]New ISB'!$C$6:$BO$405,31,FALSE)</f>
        <v>134400</v>
      </c>
      <c r="BS93" s="10">
        <f>VLOOKUP($C93,'[1]New ISB'!$C$6:$BO$405,32,FALSE)</f>
        <v>37965.020026702259</v>
      </c>
      <c r="BT93" s="10">
        <f>VLOOKUP($C93,'[1]New ISB'!$C$6:$BO$405,33,FALSE)</f>
        <v>0</v>
      </c>
      <c r="BU93" s="10">
        <f>VLOOKUP($C93,'[1]New ISB'!$C$6:$BO$405,34,FALSE)</f>
        <v>0</v>
      </c>
      <c r="BV93" s="10">
        <f>VLOOKUP($C93,'[1]New ISB'!$C$6:$BO$405,35,FALSE)</f>
        <v>2146.0479999999998</v>
      </c>
      <c r="BW93" s="10">
        <f>VLOOKUP($C93,'[1]New ISB'!$C$6:$BO$405,36,FALSE)</f>
        <v>0</v>
      </c>
      <c r="BX93" s="10">
        <f>VLOOKUP($C93,'[1]New ISB'!$C$6:$BO$405,39,FALSE)+VLOOKUP($C93,'[1]New ISB'!$C$6:$BO$405,40,FALSE)</f>
        <v>0</v>
      </c>
      <c r="BY93" s="10">
        <f>VLOOKUP($C93,'[1]New ISB'!$C$6:$BO$405,37,FALSE)+VLOOKUP($C93,'[1]New ISB'!$C$6:$BO$405,41,FALSE)</f>
        <v>0</v>
      </c>
      <c r="BZ93" s="10">
        <f>VLOOKUP($C93,'[1]New ISB'!$C$6:$BO$405,38,FALSE)</f>
        <v>0</v>
      </c>
      <c r="CA93" s="10">
        <f t="shared" si="41"/>
        <v>588563.24504480371</v>
      </c>
      <c r="CB93" s="10">
        <f>VLOOKUP($C93,'[1]New ISB'!$C$6:$BO$405,52,FALSE)+VLOOKUP($C93,'[1]New ISB'!$C$6:$BO$405,53,FALSE)</f>
        <v>0</v>
      </c>
      <c r="CC93" s="10">
        <f>VLOOKUP($C93,'[1]New ISB'!$C$6:$BO$405,64,FALSE)</f>
        <v>0</v>
      </c>
      <c r="CD93" s="11">
        <f t="shared" si="80"/>
        <v>588563.24504480371</v>
      </c>
      <c r="CE93" s="10"/>
      <c r="CF93" s="10">
        <f t="shared" si="44"/>
        <v>21096.524998257402</v>
      </c>
      <c r="CG93" s="10">
        <f t="shared" si="45"/>
        <v>0</v>
      </c>
      <c r="CH93" s="10">
        <f t="shared" si="46"/>
        <v>0</v>
      </c>
      <c r="CI93" s="10">
        <f t="shared" si="47"/>
        <v>190</v>
      </c>
      <c r="CJ93" s="10">
        <f t="shared" si="48"/>
        <v>0</v>
      </c>
      <c r="CK93" s="10">
        <f t="shared" si="49"/>
        <v>2185</v>
      </c>
      <c r="CL93" s="10">
        <f t="shared" si="50"/>
        <v>0</v>
      </c>
      <c r="CM93" s="10">
        <f t="shared" si="51"/>
        <v>15</v>
      </c>
      <c r="CN93" s="10">
        <f t="shared" si="52"/>
        <v>0</v>
      </c>
      <c r="CO93" s="10">
        <f t="shared" si="53"/>
        <v>0</v>
      </c>
      <c r="CP93" s="10">
        <f t="shared" si="54"/>
        <v>0</v>
      </c>
      <c r="CQ93" s="10">
        <f t="shared" si="55"/>
        <v>0</v>
      </c>
      <c r="CR93" s="10">
        <f t="shared" si="56"/>
        <v>10</v>
      </c>
      <c r="CS93" s="10">
        <f t="shared" si="57"/>
        <v>0</v>
      </c>
      <c r="CT93" s="10">
        <f t="shared" si="58"/>
        <v>0</v>
      </c>
      <c r="CU93" s="10">
        <f t="shared" si="59"/>
        <v>0</v>
      </c>
      <c r="CV93" s="10">
        <f t="shared" si="60"/>
        <v>0</v>
      </c>
      <c r="CW93" s="10">
        <f t="shared" si="61"/>
        <v>0</v>
      </c>
      <c r="CX93" s="10">
        <f t="shared" si="62"/>
        <v>0</v>
      </c>
      <c r="CY93" s="10">
        <f t="shared" si="63"/>
        <v>0</v>
      </c>
      <c r="CZ93" s="10">
        <f t="shared" si="64"/>
        <v>0</v>
      </c>
      <c r="DA93" s="10">
        <f t="shared" si="65"/>
        <v>349.75194897235997</v>
      </c>
      <c r="DB93" s="10">
        <f t="shared" si="66"/>
        <v>0</v>
      </c>
      <c r="DC93" s="10">
        <f t="shared" si="67"/>
        <v>0</v>
      </c>
      <c r="DD93" s="10">
        <f t="shared" si="68"/>
        <v>0</v>
      </c>
      <c r="DE93" s="10">
        <f t="shared" si="69"/>
        <v>6400</v>
      </c>
      <c r="DF93" s="10">
        <f t="shared" si="70"/>
        <v>531.90921228304069</v>
      </c>
      <c r="DG93" s="10">
        <f t="shared" si="71"/>
        <v>0</v>
      </c>
      <c r="DH93" s="10">
        <f t="shared" si="72"/>
        <v>0</v>
      </c>
      <c r="DI93" s="10">
        <f t="shared" si="73"/>
        <v>0</v>
      </c>
      <c r="DJ93" s="10">
        <f t="shared" si="74"/>
        <v>0</v>
      </c>
      <c r="DK93" s="10">
        <f t="shared" si="75"/>
        <v>0</v>
      </c>
      <c r="DL93" s="10">
        <f t="shared" si="76"/>
        <v>0</v>
      </c>
      <c r="DM93" s="10">
        <f t="shared" si="77"/>
        <v>0</v>
      </c>
      <c r="DN93" s="10">
        <f t="shared" si="78"/>
        <v>0</v>
      </c>
      <c r="DO93" s="10">
        <f t="shared" si="79"/>
        <v>38402.372971758661</v>
      </c>
      <c r="DP93" s="11">
        <f t="shared" si="42"/>
        <v>69180.559131271468</v>
      </c>
      <c r="DS93" s="14"/>
      <c r="DU93" s="16"/>
    </row>
    <row r="94" spans="1:125" x14ac:dyDescent="0.35">
      <c r="A94" s="2" t="s">
        <v>273</v>
      </c>
      <c r="B94" s="2" t="s">
        <v>274</v>
      </c>
      <c r="C94" s="2">
        <v>9263119</v>
      </c>
      <c r="D94" s="2" t="s">
        <v>1288</v>
      </c>
      <c r="E94" s="18">
        <v>55</v>
      </c>
      <c r="G94" s="18">
        <v>186670</v>
      </c>
      <c r="H94" s="18">
        <v>0</v>
      </c>
      <c r="I94" s="18">
        <v>0</v>
      </c>
      <c r="J94" s="18">
        <v>4320.0000000000091</v>
      </c>
      <c r="K94" s="18">
        <v>0</v>
      </c>
      <c r="L94" s="18">
        <v>7050.0000000000064</v>
      </c>
      <c r="M94" s="18">
        <v>0</v>
      </c>
      <c r="N94" s="18">
        <v>230.0000000000002</v>
      </c>
      <c r="O94" s="18">
        <v>0</v>
      </c>
      <c r="P94" s="18">
        <v>440.0000000000004</v>
      </c>
      <c r="Q94" s="18">
        <v>0</v>
      </c>
      <c r="R94" s="18">
        <v>0</v>
      </c>
      <c r="S94" s="18">
        <v>2679.9999999999986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651.02040816326462</v>
      </c>
      <c r="AA94" s="18">
        <v>0</v>
      </c>
      <c r="AB94" s="18">
        <v>13515.957446808519</v>
      </c>
      <c r="AC94" s="18">
        <v>0</v>
      </c>
      <c r="AD94" s="18">
        <v>1606.4999999999995</v>
      </c>
      <c r="AE94" s="18">
        <v>0</v>
      </c>
      <c r="AF94" s="18">
        <v>128000</v>
      </c>
      <c r="AG94" s="18">
        <v>33639.249999999993</v>
      </c>
      <c r="AH94" s="18">
        <v>0</v>
      </c>
      <c r="AI94" s="18">
        <v>0</v>
      </c>
      <c r="AJ94" s="18">
        <v>5894.75</v>
      </c>
      <c r="AK94" s="18">
        <v>0</v>
      </c>
      <c r="AL94" s="18">
        <v>0</v>
      </c>
      <c r="AM94" s="18">
        <v>0</v>
      </c>
      <c r="AN94" s="18">
        <v>0</v>
      </c>
      <c r="AO94" s="18">
        <v>0</v>
      </c>
      <c r="AP94" s="18">
        <v>-28646.661044917735</v>
      </c>
      <c r="AQ94" s="11">
        <f t="shared" si="43"/>
        <v>356050.81681005406</v>
      </c>
      <c r="AR94" s="18"/>
      <c r="AS94" s="10">
        <f>VLOOKUP($C94,'[1]New ISB'!$C$6:$BO$405,6,FALSE)</f>
        <v>198273.08874904158</v>
      </c>
      <c r="AT94" s="10">
        <f>VLOOKUP($C94,'[1]New ISB'!$C$6:$BO$405,7,FALSE)</f>
        <v>0</v>
      </c>
      <c r="AU94" s="10">
        <f>VLOOKUP($C94,'[1]New ISB'!$C$6:$BO$405,8,FALSE)</f>
        <v>0</v>
      </c>
      <c r="AV94" s="10">
        <f>VLOOKUP($C94,'[1]New ISB'!$C$6:$BO$405,9,FALSE)</f>
        <v>4410.00000000001</v>
      </c>
      <c r="AW94" s="10">
        <f>VLOOKUP($C94,'[1]New ISB'!$C$6:$BO$405,10,FALSE)</f>
        <v>0</v>
      </c>
      <c r="AX94" s="10">
        <f>VLOOKUP($C94,'[1]New ISB'!$C$6:$BO$405,11,FALSE)</f>
        <v>8200.0000000000073</v>
      </c>
      <c r="AY94" s="10">
        <f>VLOOKUP($C94,'[1]New ISB'!$C$6:$BO$405,12,FALSE)</f>
        <v>0</v>
      </c>
      <c r="AZ94" s="10">
        <f>VLOOKUP($C94,'[1]New ISB'!$C$6:$BO$405,13,FALSE)</f>
        <v>235.0000000000002</v>
      </c>
      <c r="BA94" s="10">
        <f>VLOOKUP($C94,'[1]New ISB'!$C$6:$BO$405,14,FALSE)</f>
        <v>0</v>
      </c>
      <c r="BB94" s="10">
        <f>VLOOKUP($C94,'[1]New ISB'!$C$6:$BO$405,15,FALSE)</f>
        <v>445.0000000000004</v>
      </c>
      <c r="BC94" s="10">
        <f>VLOOKUP($C94,'[1]New ISB'!$C$6:$BO$405,16,FALSE)</f>
        <v>0</v>
      </c>
      <c r="BD94" s="10">
        <f>VLOOKUP($C94,'[1]New ISB'!$C$6:$BO$405,17,FALSE)</f>
        <v>0</v>
      </c>
      <c r="BE94" s="10">
        <f>VLOOKUP($C94,'[1]New ISB'!$C$6:$BO$405,18,FALSE)</f>
        <v>2719.9999999999986</v>
      </c>
      <c r="BF94" s="10">
        <f>VLOOKUP($C94,'[1]New ISB'!$C$6:$BO$405,19,FALSE)</f>
        <v>0</v>
      </c>
      <c r="BG94" s="10">
        <f>VLOOKUP($C94,'[1]New ISB'!$C$6:$BO$405,20,FALSE)</f>
        <v>0</v>
      </c>
      <c r="BH94" s="10">
        <f>VLOOKUP($C94,'[1]New ISB'!$C$6:$BO$405,21,FALSE)</f>
        <v>0</v>
      </c>
      <c r="BI94" s="10">
        <f>VLOOKUP($C94,'[1]New ISB'!$C$6:$BO$405,22,FALSE)</f>
        <v>0</v>
      </c>
      <c r="BJ94" s="10">
        <f>VLOOKUP($C94,'[1]New ISB'!$C$6:$BO$405,23,FALSE)</f>
        <v>0</v>
      </c>
      <c r="BK94" s="10">
        <f>VLOOKUP($C94,'[1]New ISB'!$C$6:$BO$405,24,FALSE)</f>
        <v>0</v>
      </c>
      <c r="BL94" s="10">
        <f>VLOOKUP($C94,'[1]New ISB'!$C$6:$BO$405,25,FALSE)</f>
        <v>662.24489795918294</v>
      </c>
      <c r="BM94" s="10">
        <f>VLOOKUP($C94,'[1]New ISB'!$C$6:$BO$405,26,FALSE)</f>
        <v>0</v>
      </c>
      <c r="BN94" s="10">
        <f>VLOOKUP($C94,'[1]New ISB'!$C$6:$BO$405,27,FALSE)</f>
        <v>13691.489361702137</v>
      </c>
      <c r="BO94" s="10">
        <f>VLOOKUP($C94,'[1]New ISB'!$C$6:$BO$405,28,FALSE)</f>
        <v>0</v>
      </c>
      <c r="BP94" s="10">
        <f>VLOOKUP($C94,'[1]New ISB'!$C$6:$BO$405,29,FALSE)</f>
        <v>1631.9999999999995</v>
      </c>
      <c r="BQ94" s="10">
        <f>VLOOKUP($C94,'[1]New ISB'!$C$6:$BO$405,30,FALSE)</f>
        <v>0</v>
      </c>
      <c r="BR94" s="10">
        <f>VLOOKUP($C94,'[1]New ISB'!$C$6:$BO$405,31,FALSE)</f>
        <v>134400</v>
      </c>
      <c r="BS94" s="10">
        <f>VLOOKUP($C94,'[1]New ISB'!$C$6:$BO$405,32,FALSE)</f>
        <v>34117.249999999993</v>
      </c>
      <c r="BT94" s="10">
        <f>VLOOKUP($C94,'[1]New ISB'!$C$6:$BO$405,33,FALSE)</f>
        <v>0</v>
      </c>
      <c r="BU94" s="10">
        <f>VLOOKUP($C94,'[1]New ISB'!$C$6:$BO$405,34,FALSE)</f>
        <v>0</v>
      </c>
      <c r="BV94" s="10">
        <f>VLOOKUP($C94,'[1]New ISB'!$C$6:$BO$405,35,FALSE)</f>
        <v>5894.75</v>
      </c>
      <c r="BW94" s="10">
        <f>VLOOKUP($C94,'[1]New ISB'!$C$6:$BO$405,36,FALSE)</f>
        <v>0</v>
      </c>
      <c r="BX94" s="10">
        <f>VLOOKUP($C94,'[1]New ISB'!$C$6:$BO$405,39,FALSE)+VLOOKUP($C94,'[1]New ISB'!$C$6:$BO$405,40,FALSE)</f>
        <v>0</v>
      </c>
      <c r="BY94" s="10">
        <f>VLOOKUP($C94,'[1]New ISB'!$C$6:$BO$405,37,FALSE)+VLOOKUP($C94,'[1]New ISB'!$C$6:$BO$405,41,FALSE)</f>
        <v>0</v>
      </c>
      <c r="BZ94" s="10">
        <f>VLOOKUP($C94,'[1]New ISB'!$C$6:$BO$405,38,FALSE)</f>
        <v>0</v>
      </c>
      <c r="CA94" s="10">
        <f t="shared" si="41"/>
        <v>404680.82300870289</v>
      </c>
      <c r="CB94" s="10">
        <f>VLOOKUP($C94,'[1]New ISB'!$C$6:$BO$405,52,FALSE)+VLOOKUP($C94,'[1]New ISB'!$C$6:$BO$405,53,FALSE)</f>
        <v>0</v>
      </c>
      <c r="CC94" s="10">
        <f>VLOOKUP($C94,'[1]New ISB'!$C$6:$BO$405,64,FALSE)</f>
        <v>0</v>
      </c>
      <c r="CD94" s="11">
        <f t="shared" si="80"/>
        <v>404680.82300870289</v>
      </c>
      <c r="CE94" s="10"/>
      <c r="CF94" s="10">
        <f t="shared" si="44"/>
        <v>11603.088749041577</v>
      </c>
      <c r="CG94" s="10">
        <f t="shared" si="45"/>
        <v>0</v>
      </c>
      <c r="CH94" s="10">
        <f t="shared" si="46"/>
        <v>0</v>
      </c>
      <c r="CI94" s="10">
        <f t="shared" si="47"/>
        <v>90.000000000000909</v>
      </c>
      <c r="CJ94" s="10">
        <f t="shared" si="48"/>
        <v>0</v>
      </c>
      <c r="CK94" s="10">
        <f t="shared" si="49"/>
        <v>1150.0000000000009</v>
      </c>
      <c r="CL94" s="10">
        <f t="shared" si="50"/>
        <v>0</v>
      </c>
      <c r="CM94" s="10">
        <f t="shared" si="51"/>
        <v>5</v>
      </c>
      <c r="CN94" s="10">
        <f t="shared" si="52"/>
        <v>0</v>
      </c>
      <c r="CO94" s="10">
        <f t="shared" si="53"/>
        <v>5</v>
      </c>
      <c r="CP94" s="10">
        <f t="shared" si="54"/>
        <v>0</v>
      </c>
      <c r="CQ94" s="10">
        <f t="shared" si="55"/>
        <v>0</v>
      </c>
      <c r="CR94" s="10">
        <f t="shared" si="56"/>
        <v>40</v>
      </c>
      <c r="CS94" s="10">
        <f t="shared" si="57"/>
        <v>0</v>
      </c>
      <c r="CT94" s="10">
        <f t="shared" si="58"/>
        <v>0</v>
      </c>
      <c r="CU94" s="10">
        <f t="shared" si="59"/>
        <v>0</v>
      </c>
      <c r="CV94" s="10">
        <f t="shared" si="60"/>
        <v>0</v>
      </c>
      <c r="CW94" s="10">
        <f t="shared" si="61"/>
        <v>0</v>
      </c>
      <c r="CX94" s="10">
        <f t="shared" si="62"/>
        <v>0</v>
      </c>
      <c r="CY94" s="10">
        <f t="shared" si="63"/>
        <v>11.224489795918316</v>
      </c>
      <c r="CZ94" s="10">
        <f t="shared" si="64"/>
        <v>0</v>
      </c>
      <c r="DA94" s="10">
        <f t="shared" si="65"/>
        <v>175.5319148936178</v>
      </c>
      <c r="DB94" s="10">
        <f t="shared" si="66"/>
        <v>0</v>
      </c>
      <c r="DC94" s="10">
        <f t="shared" si="67"/>
        <v>25.5</v>
      </c>
      <c r="DD94" s="10">
        <f t="shared" si="68"/>
        <v>0</v>
      </c>
      <c r="DE94" s="10">
        <f t="shared" si="69"/>
        <v>6400</v>
      </c>
      <c r="DF94" s="10">
        <f t="shared" si="70"/>
        <v>478</v>
      </c>
      <c r="DG94" s="10">
        <f t="shared" si="71"/>
        <v>0</v>
      </c>
      <c r="DH94" s="10">
        <f t="shared" si="72"/>
        <v>0</v>
      </c>
      <c r="DI94" s="10">
        <f t="shared" si="73"/>
        <v>0</v>
      </c>
      <c r="DJ94" s="10">
        <f t="shared" si="74"/>
        <v>0</v>
      </c>
      <c r="DK94" s="10">
        <f t="shared" si="75"/>
        <v>0</v>
      </c>
      <c r="DL94" s="10">
        <f t="shared" si="76"/>
        <v>0</v>
      </c>
      <c r="DM94" s="10">
        <f t="shared" si="77"/>
        <v>0</v>
      </c>
      <c r="DN94" s="10">
        <f t="shared" si="78"/>
        <v>0</v>
      </c>
      <c r="DO94" s="10">
        <f t="shared" si="79"/>
        <v>28646.661044917735</v>
      </c>
      <c r="DP94" s="11">
        <f t="shared" si="42"/>
        <v>48630.006198648844</v>
      </c>
      <c r="DS94" s="14"/>
      <c r="DU94" s="16"/>
    </row>
    <row r="95" spans="1:125" x14ac:dyDescent="0.35">
      <c r="A95" s="2" t="s">
        <v>276</v>
      </c>
      <c r="B95" s="2" t="s">
        <v>277</v>
      </c>
      <c r="C95" s="2">
        <v>9263380</v>
      </c>
      <c r="D95" s="2" t="s">
        <v>1289</v>
      </c>
      <c r="E95" s="18">
        <v>66</v>
      </c>
      <c r="G95" s="18">
        <v>224004</v>
      </c>
      <c r="H95" s="18">
        <v>0</v>
      </c>
      <c r="I95" s="18">
        <v>0</v>
      </c>
      <c r="J95" s="18">
        <v>959.99999999999989</v>
      </c>
      <c r="K95" s="18">
        <v>0</v>
      </c>
      <c r="L95" s="18">
        <v>2115.0000000000018</v>
      </c>
      <c r="M95" s="18">
        <v>0</v>
      </c>
      <c r="N95" s="18">
        <v>919.99999999999989</v>
      </c>
      <c r="O95" s="18">
        <v>559.99999999999989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2734.2857142857129</v>
      </c>
      <c r="AA95" s="18">
        <v>0</v>
      </c>
      <c r="AB95" s="18">
        <v>16940.000000000007</v>
      </c>
      <c r="AC95" s="18">
        <v>0</v>
      </c>
      <c r="AD95" s="18">
        <v>1927.7999999999997</v>
      </c>
      <c r="AE95" s="18">
        <v>0</v>
      </c>
      <c r="AF95" s="18">
        <v>128000</v>
      </c>
      <c r="AG95" s="18">
        <v>56300</v>
      </c>
      <c r="AH95" s="18">
        <v>0</v>
      </c>
      <c r="AI95" s="18">
        <v>0</v>
      </c>
      <c r="AJ95" s="18">
        <v>558.4896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-17239.947335130699</v>
      </c>
      <c r="AQ95" s="11">
        <f t="shared" si="43"/>
        <v>417779.62797915499</v>
      </c>
      <c r="AR95" s="18"/>
      <c r="AS95" s="10">
        <f>VLOOKUP($C95,'[1]New ISB'!$C$6:$BO$405,6,FALSE)</f>
        <v>237927.7064988499</v>
      </c>
      <c r="AT95" s="10">
        <f>VLOOKUP($C95,'[1]New ISB'!$C$6:$BO$405,7,FALSE)</f>
        <v>0</v>
      </c>
      <c r="AU95" s="10">
        <f>VLOOKUP($C95,'[1]New ISB'!$C$6:$BO$405,8,FALSE)</f>
        <v>0</v>
      </c>
      <c r="AV95" s="10">
        <f>VLOOKUP($C95,'[1]New ISB'!$C$6:$BO$405,9,FALSE)</f>
        <v>979.99999999999989</v>
      </c>
      <c r="AW95" s="10">
        <f>VLOOKUP($C95,'[1]New ISB'!$C$6:$BO$405,10,FALSE)</f>
        <v>0</v>
      </c>
      <c r="AX95" s="10">
        <f>VLOOKUP($C95,'[1]New ISB'!$C$6:$BO$405,11,FALSE)</f>
        <v>2460.0000000000023</v>
      </c>
      <c r="AY95" s="10">
        <f>VLOOKUP($C95,'[1]New ISB'!$C$6:$BO$405,12,FALSE)</f>
        <v>0</v>
      </c>
      <c r="AZ95" s="10">
        <f>VLOOKUP($C95,'[1]New ISB'!$C$6:$BO$405,13,FALSE)</f>
        <v>939.99999999999989</v>
      </c>
      <c r="BA95" s="10">
        <f>VLOOKUP($C95,'[1]New ISB'!$C$6:$BO$405,14,FALSE)</f>
        <v>569.99999999999989</v>
      </c>
      <c r="BB95" s="10">
        <f>VLOOKUP($C95,'[1]New ISB'!$C$6:$BO$405,15,FALSE)</f>
        <v>0</v>
      </c>
      <c r="BC95" s="10">
        <f>VLOOKUP($C95,'[1]New ISB'!$C$6:$BO$405,16,FALSE)</f>
        <v>0</v>
      </c>
      <c r="BD95" s="10">
        <f>VLOOKUP($C95,'[1]New ISB'!$C$6:$BO$405,17,FALSE)</f>
        <v>0</v>
      </c>
      <c r="BE95" s="10">
        <f>VLOOKUP($C95,'[1]New ISB'!$C$6:$BO$405,18,FALSE)</f>
        <v>0</v>
      </c>
      <c r="BF95" s="10">
        <f>VLOOKUP($C95,'[1]New ISB'!$C$6:$BO$405,19,FALSE)</f>
        <v>0</v>
      </c>
      <c r="BG95" s="10">
        <f>VLOOKUP($C95,'[1]New ISB'!$C$6:$BO$405,20,FALSE)</f>
        <v>0</v>
      </c>
      <c r="BH95" s="10">
        <f>VLOOKUP($C95,'[1]New ISB'!$C$6:$BO$405,21,FALSE)</f>
        <v>0</v>
      </c>
      <c r="BI95" s="10">
        <f>VLOOKUP($C95,'[1]New ISB'!$C$6:$BO$405,22,FALSE)</f>
        <v>0</v>
      </c>
      <c r="BJ95" s="10">
        <f>VLOOKUP($C95,'[1]New ISB'!$C$6:$BO$405,23,FALSE)</f>
        <v>0</v>
      </c>
      <c r="BK95" s="10">
        <f>VLOOKUP($C95,'[1]New ISB'!$C$6:$BO$405,24,FALSE)</f>
        <v>0</v>
      </c>
      <c r="BL95" s="10">
        <f>VLOOKUP($C95,'[1]New ISB'!$C$6:$BO$405,25,FALSE)</f>
        <v>2781.4285714285697</v>
      </c>
      <c r="BM95" s="10">
        <f>VLOOKUP($C95,'[1]New ISB'!$C$6:$BO$405,26,FALSE)</f>
        <v>0</v>
      </c>
      <c r="BN95" s="10">
        <f>VLOOKUP($C95,'[1]New ISB'!$C$6:$BO$405,27,FALSE)</f>
        <v>17160.000000000007</v>
      </c>
      <c r="BO95" s="10">
        <f>VLOOKUP($C95,'[1]New ISB'!$C$6:$BO$405,28,FALSE)</f>
        <v>0</v>
      </c>
      <c r="BP95" s="10">
        <f>VLOOKUP($C95,'[1]New ISB'!$C$6:$BO$405,29,FALSE)</f>
        <v>1958.3999999999996</v>
      </c>
      <c r="BQ95" s="10">
        <f>VLOOKUP($C95,'[1]New ISB'!$C$6:$BO$405,30,FALSE)</f>
        <v>0</v>
      </c>
      <c r="BR95" s="10">
        <f>VLOOKUP($C95,'[1]New ISB'!$C$6:$BO$405,31,FALSE)</f>
        <v>134400</v>
      </c>
      <c r="BS95" s="10">
        <f>VLOOKUP($C95,'[1]New ISB'!$C$6:$BO$405,32,FALSE)</f>
        <v>57100</v>
      </c>
      <c r="BT95" s="10">
        <f>VLOOKUP($C95,'[1]New ISB'!$C$6:$BO$405,33,FALSE)</f>
        <v>0</v>
      </c>
      <c r="BU95" s="10">
        <f>VLOOKUP($C95,'[1]New ISB'!$C$6:$BO$405,34,FALSE)</f>
        <v>0</v>
      </c>
      <c r="BV95" s="10">
        <f>VLOOKUP($C95,'[1]New ISB'!$C$6:$BO$405,35,FALSE)</f>
        <v>558.4896</v>
      </c>
      <c r="BW95" s="10">
        <f>VLOOKUP($C95,'[1]New ISB'!$C$6:$BO$405,36,FALSE)</f>
        <v>0</v>
      </c>
      <c r="BX95" s="10">
        <f>VLOOKUP($C95,'[1]New ISB'!$C$6:$BO$405,39,FALSE)+VLOOKUP($C95,'[1]New ISB'!$C$6:$BO$405,40,FALSE)</f>
        <v>0</v>
      </c>
      <c r="BY95" s="10">
        <f>VLOOKUP($C95,'[1]New ISB'!$C$6:$BO$405,37,FALSE)+VLOOKUP($C95,'[1]New ISB'!$C$6:$BO$405,41,FALSE)</f>
        <v>0</v>
      </c>
      <c r="BZ95" s="10">
        <f>VLOOKUP($C95,'[1]New ISB'!$C$6:$BO$405,38,FALSE)</f>
        <v>0</v>
      </c>
      <c r="CA95" s="10">
        <f t="shared" si="41"/>
        <v>456836.02467027848</v>
      </c>
      <c r="CB95" s="10">
        <f>VLOOKUP($C95,'[1]New ISB'!$C$6:$BO$405,52,FALSE)+VLOOKUP($C95,'[1]New ISB'!$C$6:$BO$405,53,FALSE)</f>
        <v>0</v>
      </c>
      <c r="CC95" s="10">
        <f>VLOOKUP($C95,'[1]New ISB'!$C$6:$BO$405,64,FALSE)</f>
        <v>0</v>
      </c>
      <c r="CD95" s="11">
        <f t="shared" si="80"/>
        <v>456836.02467027848</v>
      </c>
      <c r="CE95" s="10"/>
      <c r="CF95" s="10">
        <f t="shared" si="44"/>
        <v>13923.706498849904</v>
      </c>
      <c r="CG95" s="10">
        <f t="shared" si="45"/>
        <v>0</v>
      </c>
      <c r="CH95" s="10">
        <f t="shared" si="46"/>
        <v>0</v>
      </c>
      <c r="CI95" s="10">
        <f t="shared" si="47"/>
        <v>20</v>
      </c>
      <c r="CJ95" s="10">
        <f t="shared" si="48"/>
        <v>0</v>
      </c>
      <c r="CK95" s="10">
        <f t="shared" si="49"/>
        <v>345.00000000000045</v>
      </c>
      <c r="CL95" s="10">
        <f t="shared" si="50"/>
        <v>0</v>
      </c>
      <c r="CM95" s="10">
        <f t="shared" si="51"/>
        <v>20</v>
      </c>
      <c r="CN95" s="10">
        <f t="shared" si="52"/>
        <v>10</v>
      </c>
      <c r="CO95" s="10">
        <f t="shared" si="53"/>
        <v>0</v>
      </c>
      <c r="CP95" s="10">
        <f t="shared" si="54"/>
        <v>0</v>
      </c>
      <c r="CQ95" s="10">
        <f t="shared" si="55"/>
        <v>0</v>
      </c>
      <c r="CR95" s="10">
        <f t="shared" si="56"/>
        <v>0</v>
      </c>
      <c r="CS95" s="10">
        <f t="shared" si="57"/>
        <v>0</v>
      </c>
      <c r="CT95" s="10">
        <f t="shared" si="58"/>
        <v>0</v>
      </c>
      <c r="CU95" s="10">
        <f t="shared" si="59"/>
        <v>0</v>
      </c>
      <c r="CV95" s="10">
        <f t="shared" si="60"/>
        <v>0</v>
      </c>
      <c r="CW95" s="10">
        <f t="shared" si="61"/>
        <v>0</v>
      </c>
      <c r="CX95" s="10">
        <f t="shared" si="62"/>
        <v>0</v>
      </c>
      <c r="CY95" s="10">
        <f t="shared" si="63"/>
        <v>47.142857142856883</v>
      </c>
      <c r="CZ95" s="10">
        <f t="shared" si="64"/>
        <v>0</v>
      </c>
      <c r="DA95" s="10">
        <f t="shared" si="65"/>
        <v>220</v>
      </c>
      <c r="DB95" s="10">
        <f t="shared" si="66"/>
        <v>0</v>
      </c>
      <c r="DC95" s="10">
        <f t="shared" si="67"/>
        <v>30.599999999999909</v>
      </c>
      <c r="DD95" s="10">
        <f t="shared" si="68"/>
        <v>0</v>
      </c>
      <c r="DE95" s="10">
        <f t="shared" si="69"/>
        <v>6400</v>
      </c>
      <c r="DF95" s="10">
        <f t="shared" si="70"/>
        <v>800</v>
      </c>
      <c r="DG95" s="10">
        <f t="shared" si="71"/>
        <v>0</v>
      </c>
      <c r="DH95" s="10">
        <f t="shared" si="72"/>
        <v>0</v>
      </c>
      <c r="DI95" s="10">
        <f t="shared" si="73"/>
        <v>0</v>
      </c>
      <c r="DJ95" s="10">
        <f t="shared" si="74"/>
        <v>0</v>
      </c>
      <c r="DK95" s="10">
        <f t="shared" si="75"/>
        <v>0</v>
      </c>
      <c r="DL95" s="10">
        <f t="shared" si="76"/>
        <v>0</v>
      </c>
      <c r="DM95" s="10">
        <f t="shared" si="77"/>
        <v>0</v>
      </c>
      <c r="DN95" s="10">
        <f t="shared" si="78"/>
        <v>0</v>
      </c>
      <c r="DO95" s="10">
        <f t="shared" si="79"/>
        <v>17239.947335130699</v>
      </c>
      <c r="DP95" s="11">
        <f t="shared" si="42"/>
        <v>39056.39669112346</v>
      </c>
      <c r="DS95" s="14"/>
      <c r="DU95" s="16"/>
    </row>
    <row r="96" spans="1:125" x14ac:dyDescent="0.35">
      <c r="A96" s="2" t="s">
        <v>279</v>
      </c>
      <c r="B96" s="2" t="s">
        <v>280</v>
      </c>
      <c r="C96" s="2">
        <v>9263322</v>
      </c>
      <c r="D96" s="2" t="s">
        <v>1290</v>
      </c>
      <c r="E96" s="18">
        <v>95</v>
      </c>
      <c r="G96" s="18">
        <v>322430</v>
      </c>
      <c r="H96" s="18">
        <v>0</v>
      </c>
      <c r="I96" s="18">
        <v>0</v>
      </c>
      <c r="J96" s="18">
        <v>7199.9999999999882</v>
      </c>
      <c r="K96" s="18">
        <v>0</v>
      </c>
      <c r="L96" s="18">
        <v>11280.000000000002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42014.952531645606</v>
      </c>
      <c r="AC96" s="18">
        <v>0</v>
      </c>
      <c r="AD96" s="18">
        <v>0</v>
      </c>
      <c r="AE96" s="18">
        <v>0</v>
      </c>
      <c r="AF96" s="18">
        <v>128000</v>
      </c>
      <c r="AG96" s="18">
        <v>10709.778371161539</v>
      </c>
      <c r="AH96" s="18">
        <v>0</v>
      </c>
      <c r="AI96" s="18">
        <v>0</v>
      </c>
      <c r="AJ96" s="18">
        <v>3633.5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-35976.609892897737</v>
      </c>
      <c r="AQ96" s="11">
        <f t="shared" si="43"/>
        <v>489291.62100990937</v>
      </c>
      <c r="AR96" s="18"/>
      <c r="AS96" s="10">
        <f>VLOOKUP($C96,'[1]New ISB'!$C$6:$BO$405,6,FALSE)</f>
        <v>342471.69874834456</v>
      </c>
      <c r="AT96" s="10">
        <f>VLOOKUP($C96,'[1]New ISB'!$C$6:$BO$405,7,FALSE)</f>
        <v>0</v>
      </c>
      <c r="AU96" s="10">
        <f>VLOOKUP($C96,'[1]New ISB'!$C$6:$BO$405,8,FALSE)</f>
        <v>0</v>
      </c>
      <c r="AV96" s="10">
        <f>VLOOKUP($C96,'[1]New ISB'!$C$6:$BO$405,9,FALSE)</f>
        <v>7349.9999999999882</v>
      </c>
      <c r="AW96" s="10">
        <f>VLOOKUP($C96,'[1]New ISB'!$C$6:$BO$405,10,FALSE)</f>
        <v>0</v>
      </c>
      <c r="AX96" s="10">
        <f>VLOOKUP($C96,'[1]New ISB'!$C$6:$BO$405,11,FALSE)</f>
        <v>13120.000000000004</v>
      </c>
      <c r="AY96" s="10">
        <f>VLOOKUP($C96,'[1]New ISB'!$C$6:$BO$405,12,FALSE)</f>
        <v>0</v>
      </c>
      <c r="AZ96" s="10">
        <f>VLOOKUP($C96,'[1]New ISB'!$C$6:$BO$405,13,FALSE)</f>
        <v>0</v>
      </c>
      <c r="BA96" s="10">
        <f>VLOOKUP($C96,'[1]New ISB'!$C$6:$BO$405,14,FALSE)</f>
        <v>0</v>
      </c>
      <c r="BB96" s="10">
        <f>VLOOKUP($C96,'[1]New ISB'!$C$6:$BO$405,15,FALSE)</f>
        <v>0</v>
      </c>
      <c r="BC96" s="10">
        <f>VLOOKUP($C96,'[1]New ISB'!$C$6:$BO$405,16,FALSE)</f>
        <v>0</v>
      </c>
      <c r="BD96" s="10">
        <f>VLOOKUP($C96,'[1]New ISB'!$C$6:$BO$405,17,FALSE)</f>
        <v>0</v>
      </c>
      <c r="BE96" s="10">
        <f>VLOOKUP($C96,'[1]New ISB'!$C$6:$BO$405,18,FALSE)</f>
        <v>0</v>
      </c>
      <c r="BF96" s="10">
        <f>VLOOKUP($C96,'[1]New ISB'!$C$6:$BO$405,19,FALSE)</f>
        <v>0</v>
      </c>
      <c r="BG96" s="10">
        <f>VLOOKUP($C96,'[1]New ISB'!$C$6:$BO$405,20,FALSE)</f>
        <v>0</v>
      </c>
      <c r="BH96" s="10">
        <f>VLOOKUP($C96,'[1]New ISB'!$C$6:$BO$405,21,FALSE)</f>
        <v>0</v>
      </c>
      <c r="BI96" s="10">
        <f>VLOOKUP($C96,'[1]New ISB'!$C$6:$BO$405,22,FALSE)</f>
        <v>0</v>
      </c>
      <c r="BJ96" s="10">
        <f>VLOOKUP($C96,'[1]New ISB'!$C$6:$BO$405,23,FALSE)</f>
        <v>0</v>
      </c>
      <c r="BK96" s="10">
        <f>VLOOKUP($C96,'[1]New ISB'!$C$6:$BO$405,24,FALSE)</f>
        <v>0</v>
      </c>
      <c r="BL96" s="10">
        <f>VLOOKUP($C96,'[1]New ISB'!$C$6:$BO$405,25,FALSE)</f>
        <v>0</v>
      </c>
      <c r="BM96" s="10">
        <f>VLOOKUP($C96,'[1]New ISB'!$C$6:$BO$405,26,FALSE)</f>
        <v>0</v>
      </c>
      <c r="BN96" s="10">
        <f>VLOOKUP($C96,'[1]New ISB'!$C$6:$BO$405,27,FALSE)</f>
        <v>42560.601265822821</v>
      </c>
      <c r="BO96" s="10">
        <f>VLOOKUP($C96,'[1]New ISB'!$C$6:$BO$405,28,FALSE)</f>
        <v>0</v>
      </c>
      <c r="BP96" s="10">
        <f>VLOOKUP($C96,'[1]New ISB'!$C$6:$BO$405,29,FALSE)</f>
        <v>0</v>
      </c>
      <c r="BQ96" s="10">
        <f>VLOOKUP($C96,'[1]New ISB'!$C$6:$BO$405,30,FALSE)</f>
        <v>0</v>
      </c>
      <c r="BR96" s="10">
        <f>VLOOKUP($C96,'[1]New ISB'!$C$6:$BO$405,31,FALSE)</f>
        <v>134400</v>
      </c>
      <c r="BS96" s="10">
        <f>VLOOKUP($C96,'[1]New ISB'!$C$6:$BO$405,32,FALSE)</f>
        <v>10861.959946595451</v>
      </c>
      <c r="BT96" s="10">
        <f>VLOOKUP($C96,'[1]New ISB'!$C$6:$BO$405,33,FALSE)</f>
        <v>0</v>
      </c>
      <c r="BU96" s="10">
        <f>VLOOKUP($C96,'[1]New ISB'!$C$6:$BO$405,34,FALSE)</f>
        <v>0</v>
      </c>
      <c r="BV96" s="10">
        <f>VLOOKUP($C96,'[1]New ISB'!$C$6:$BO$405,35,FALSE)</f>
        <v>3633.5</v>
      </c>
      <c r="BW96" s="10">
        <f>VLOOKUP($C96,'[1]New ISB'!$C$6:$BO$405,36,FALSE)</f>
        <v>0</v>
      </c>
      <c r="BX96" s="10">
        <f>VLOOKUP($C96,'[1]New ISB'!$C$6:$BO$405,39,FALSE)+VLOOKUP($C96,'[1]New ISB'!$C$6:$BO$405,40,FALSE)</f>
        <v>0</v>
      </c>
      <c r="BY96" s="10">
        <f>VLOOKUP($C96,'[1]New ISB'!$C$6:$BO$405,37,FALSE)+VLOOKUP($C96,'[1]New ISB'!$C$6:$BO$405,41,FALSE)</f>
        <v>0</v>
      </c>
      <c r="BZ96" s="10">
        <f>VLOOKUP($C96,'[1]New ISB'!$C$6:$BO$405,38,FALSE)</f>
        <v>0</v>
      </c>
      <c r="CA96" s="10">
        <f t="shared" si="41"/>
        <v>554397.75996076281</v>
      </c>
      <c r="CB96" s="10">
        <f>VLOOKUP($C96,'[1]New ISB'!$C$6:$BO$405,52,FALSE)+VLOOKUP($C96,'[1]New ISB'!$C$6:$BO$405,53,FALSE)</f>
        <v>0</v>
      </c>
      <c r="CC96" s="10">
        <f>VLOOKUP($C96,'[1]New ISB'!$C$6:$BO$405,64,FALSE)</f>
        <v>0</v>
      </c>
      <c r="CD96" s="11">
        <f t="shared" si="80"/>
        <v>554397.75996076281</v>
      </c>
      <c r="CE96" s="10"/>
      <c r="CF96" s="10">
        <f t="shared" si="44"/>
        <v>20041.698748344555</v>
      </c>
      <c r="CG96" s="10">
        <f t="shared" si="45"/>
        <v>0</v>
      </c>
      <c r="CH96" s="10">
        <f t="shared" si="46"/>
        <v>0</v>
      </c>
      <c r="CI96" s="10">
        <f t="shared" si="47"/>
        <v>150</v>
      </c>
      <c r="CJ96" s="10">
        <f t="shared" si="48"/>
        <v>0</v>
      </c>
      <c r="CK96" s="10">
        <f t="shared" si="49"/>
        <v>1840.0000000000018</v>
      </c>
      <c r="CL96" s="10">
        <f t="shared" si="50"/>
        <v>0</v>
      </c>
      <c r="CM96" s="10">
        <f t="shared" si="51"/>
        <v>0</v>
      </c>
      <c r="CN96" s="10">
        <f t="shared" si="52"/>
        <v>0</v>
      </c>
      <c r="CO96" s="10">
        <f t="shared" si="53"/>
        <v>0</v>
      </c>
      <c r="CP96" s="10">
        <f t="shared" si="54"/>
        <v>0</v>
      </c>
      <c r="CQ96" s="10">
        <f t="shared" si="55"/>
        <v>0</v>
      </c>
      <c r="CR96" s="10">
        <f t="shared" si="56"/>
        <v>0</v>
      </c>
      <c r="CS96" s="10">
        <f t="shared" si="57"/>
        <v>0</v>
      </c>
      <c r="CT96" s="10">
        <f t="shared" si="58"/>
        <v>0</v>
      </c>
      <c r="CU96" s="10">
        <f t="shared" si="59"/>
        <v>0</v>
      </c>
      <c r="CV96" s="10">
        <f t="shared" si="60"/>
        <v>0</v>
      </c>
      <c r="CW96" s="10">
        <f t="shared" si="61"/>
        <v>0</v>
      </c>
      <c r="CX96" s="10">
        <f t="shared" si="62"/>
        <v>0</v>
      </c>
      <c r="CY96" s="10">
        <f t="shared" si="63"/>
        <v>0</v>
      </c>
      <c r="CZ96" s="10">
        <f t="shared" si="64"/>
        <v>0</v>
      </c>
      <c r="DA96" s="10">
        <f t="shared" si="65"/>
        <v>545.64873417721537</v>
      </c>
      <c r="DB96" s="10">
        <f t="shared" si="66"/>
        <v>0</v>
      </c>
      <c r="DC96" s="10">
        <f t="shared" si="67"/>
        <v>0</v>
      </c>
      <c r="DD96" s="10">
        <f t="shared" si="68"/>
        <v>0</v>
      </c>
      <c r="DE96" s="10">
        <f t="shared" si="69"/>
        <v>6400</v>
      </c>
      <c r="DF96" s="10">
        <f t="shared" si="70"/>
        <v>152.18157543391135</v>
      </c>
      <c r="DG96" s="10">
        <f t="shared" si="71"/>
        <v>0</v>
      </c>
      <c r="DH96" s="10">
        <f t="shared" si="72"/>
        <v>0</v>
      </c>
      <c r="DI96" s="10">
        <f t="shared" si="73"/>
        <v>0</v>
      </c>
      <c r="DJ96" s="10">
        <f t="shared" si="74"/>
        <v>0</v>
      </c>
      <c r="DK96" s="10">
        <f t="shared" si="75"/>
        <v>0</v>
      </c>
      <c r="DL96" s="10">
        <f t="shared" si="76"/>
        <v>0</v>
      </c>
      <c r="DM96" s="10">
        <f t="shared" si="77"/>
        <v>0</v>
      </c>
      <c r="DN96" s="10">
        <f t="shared" si="78"/>
        <v>0</v>
      </c>
      <c r="DO96" s="10">
        <f t="shared" si="79"/>
        <v>35976.609892897737</v>
      </c>
      <c r="DP96" s="11">
        <f t="shared" si="42"/>
        <v>65106.138950853419</v>
      </c>
      <c r="DS96" s="14"/>
      <c r="DU96" s="16"/>
    </row>
    <row r="97" spans="1:125" x14ac:dyDescent="0.35">
      <c r="A97" s="2" t="s">
        <v>282</v>
      </c>
      <c r="B97" s="2" t="s">
        <v>283</v>
      </c>
      <c r="C97" s="2">
        <v>9262062</v>
      </c>
      <c r="D97" s="2" t="s">
        <v>284</v>
      </c>
      <c r="E97" s="18">
        <v>83</v>
      </c>
      <c r="G97" s="18">
        <v>281702</v>
      </c>
      <c r="H97" s="18">
        <v>0</v>
      </c>
      <c r="I97" s="18">
        <v>0</v>
      </c>
      <c r="J97" s="18">
        <v>10559.999999999984</v>
      </c>
      <c r="K97" s="18">
        <v>0</v>
      </c>
      <c r="L97" s="18">
        <v>16215.000000000013</v>
      </c>
      <c r="M97" s="18">
        <v>0</v>
      </c>
      <c r="N97" s="18">
        <v>229.99999999999929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625.19480519480589</v>
      </c>
      <c r="AA97" s="18">
        <v>0</v>
      </c>
      <c r="AB97" s="18">
        <v>10363.783783783785</v>
      </c>
      <c r="AC97" s="18">
        <v>0</v>
      </c>
      <c r="AD97" s="18">
        <v>1908.900000000003</v>
      </c>
      <c r="AE97" s="18">
        <v>0</v>
      </c>
      <c r="AF97" s="18">
        <v>128000</v>
      </c>
      <c r="AG97" s="18">
        <v>50211.481975967952</v>
      </c>
      <c r="AH97" s="18">
        <v>0</v>
      </c>
      <c r="AI97" s="18">
        <v>0</v>
      </c>
      <c r="AJ97" s="18">
        <v>1551.36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-4590.6725965907908</v>
      </c>
      <c r="AQ97" s="11">
        <f t="shared" si="43"/>
        <v>496777.04796835576</v>
      </c>
      <c r="AR97" s="18"/>
      <c r="AS97" s="10">
        <f>VLOOKUP($C97,'[1]New ISB'!$C$6:$BO$405,6,FALSE)</f>
        <v>299212.11574855365</v>
      </c>
      <c r="AT97" s="10">
        <f>VLOOKUP($C97,'[1]New ISB'!$C$6:$BO$405,7,FALSE)</f>
        <v>0</v>
      </c>
      <c r="AU97" s="10">
        <f>VLOOKUP($C97,'[1]New ISB'!$C$6:$BO$405,8,FALSE)</f>
        <v>0</v>
      </c>
      <c r="AV97" s="10">
        <f>VLOOKUP($C97,'[1]New ISB'!$C$6:$BO$405,9,FALSE)</f>
        <v>10779.999999999982</v>
      </c>
      <c r="AW97" s="10">
        <f>VLOOKUP($C97,'[1]New ISB'!$C$6:$BO$405,10,FALSE)</f>
        <v>0</v>
      </c>
      <c r="AX97" s="10">
        <f>VLOOKUP($C97,'[1]New ISB'!$C$6:$BO$405,11,FALSE)</f>
        <v>18860.000000000015</v>
      </c>
      <c r="AY97" s="10">
        <f>VLOOKUP($C97,'[1]New ISB'!$C$6:$BO$405,12,FALSE)</f>
        <v>0</v>
      </c>
      <c r="AZ97" s="10">
        <f>VLOOKUP($C97,'[1]New ISB'!$C$6:$BO$405,13,FALSE)</f>
        <v>234.99999999999926</v>
      </c>
      <c r="BA97" s="10">
        <f>VLOOKUP($C97,'[1]New ISB'!$C$6:$BO$405,14,FALSE)</f>
        <v>0</v>
      </c>
      <c r="BB97" s="10">
        <f>VLOOKUP($C97,'[1]New ISB'!$C$6:$BO$405,15,FALSE)</f>
        <v>0</v>
      </c>
      <c r="BC97" s="10">
        <f>VLOOKUP($C97,'[1]New ISB'!$C$6:$BO$405,16,FALSE)</f>
        <v>0</v>
      </c>
      <c r="BD97" s="10">
        <f>VLOOKUP($C97,'[1]New ISB'!$C$6:$BO$405,17,FALSE)</f>
        <v>0</v>
      </c>
      <c r="BE97" s="10">
        <f>VLOOKUP($C97,'[1]New ISB'!$C$6:$BO$405,18,FALSE)</f>
        <v>0</v>
      </c>
      <c r="BF97" s="10">
        <f>VLOOKUP($C97,'[1]New ISB'!$C$6:$BO$405,19,FALSE)</f>
        <v>0</v>
      </c>
      <c r="BG97" s="10">
        <f>VLOOKUP($C97,'[1]New ISB'!$C$6:$BO$405,20,FALSE)</f>
        <v>0</v>
      </c>
      <c r="BH97" s="10">
        <f>VLOOKUP($C97,'[1]New ISB'!$C$6:$BO$405,21,FALSE)</f>
        <v>0</v>
      </c>
      <c r="BI97" s="10">
        <f>VLOOKUP($C97,'[1]New ISB'!$C$6:$BO$405,22,FALSE)</f>
        <v>0</v>
      </c>
      <c r="BJ97" s="10">
        <f>VLOOKUP($C97,'[1]New ISB'!$C$6:$BO$405,23,FALSE)</f>
        <v>0</v>
      </c>
      <c r="BK97" s="10">
        <f>VLOOKUP($C97,'[1]New ISB'!$C$6:$BO$405,24,FALSE)</f>
        <v>0</v>
      </c>
      <c r="BL97" s="10">
        <f>VLOOKUP($C97,'[1]New ISB'!$C$6:$BO$405,25,FALSE)</f>
        <v>635.97402597402663</v>
      </c>
      <c r="BM97" s="10">
        <f>VLOOKUP($C97,'[1]New ISB'!$C$6:$BO$405,26,FALSE)</f>
        <v>0</v>
      </c>
      <c r="BN97" s="10">
        <f>VLOOKUP($C97,'[1]New ISB'!$C$6:$BO$405,27,FALSE)</f>
        <v>10498.378378378378</v>
      </c>
      <c r="BO97" s="10">
        <f>VLOOKUP($C97,'[1]New ISB'!$C$6:$BO$405,28,FALSE)</f>
        <v>0</v>
      </c>
      <c r="BP97" s="10">
        <f>VLOOKUP($C97,'[1]New ISB'!$C$6:$BO$405,29,FALSE)</f>
        <v>1939.200000000003</v>
      </c>
      <c r="BQ97" s="10">
        <f>VLOOKUP($C97,'[1]New ISB'!$C$6:$BO$405,30,FALSE)</f>
        <v>0</v>
      </c>
      <c r="BR97" s="10">
        <f>VLOOKUP($C97,'[1]New ISB'!$C$6:$BO$405,31,FALSE)</f>
        <v>134400</v>
      </c>
      <c r="BS97" s="10">
        <f>VLOOKUP($C97,'[1]New ISB'!$C$6:$BO$405,32,FALSE)</f>
        <v>50924.96662216288</v>
      </c>
      <c r="BT97" s="10">
        <f>VLOOKUP($C97,'[1]New ISB'!$C$6:$BO$405,33,FALSE)</f>
        <v>0</v>
      </c>
      <c r="BU97" s="10">
        <f>VLOOKUP($C97,'[1]New ISB'!$C$6:$BO$405,34,FALSE)</f>
        <v>0</v>
      </c>
      <c r="BV97" s="10">
        <f>VLOOKUP($C97,'[1]New ISB'!$C$6:$BO$405,35,FALSE)</f>
        <v>1551.36</v>
      </c>
      <c r="BW97" s="10">
        <f>VLOOKUP($C97,'[1]New ISB'!$C$6:$BO$405,36,FALSE)</f>
        <v>0</v>
      </c>
      <c r="BX97" s="10">
        <f>VLOOKUP($C97,'[1]New ISB'!$C$6:$BO$405,39,FALSE)+VLOOKUP($C97,'[1]New ISB'!$C$6:$BO$405,40,FALSE)</f>
        <v>0</v>
      </c>
      <c r="BY97" s="10">
        <f>VLOOKUP($C97,'[1]New ISB'!$C$6:$BO$405,37,FALSE)+VLOOKUP($C97,'[1]New ISB'!$C$6:$BO$405,41,FALSE)</f>
        <v>0</v>
      </c>
      <c r="BZ97" s="10">
        <f>VLOOKUP($C97,'[1]New ISB'!$C$6:$BO$405,38,FALSE)</f>
        <v>0</v>
      </c>
      <c r="CA97" s="10">
        <f t="shared" si="41"/>
        <v>529036.99477506895</v>
      </c>
      <c r="CB97" s="10">
        <f>VLOOKUP($C97,'[1]New ISB'!$C$6:$BO$405,52,FALSE)+VLOOKUP($C97,'[1]New ISB'!$C$6:$BO$405,53,FALSE)</f>
        <v>0</v>
      </c>
      <c r="CC97" s="10">
        <f>VLOOKUP($C97,'[1]New ISB'!$C$6:$BO$405,64,FALSE)</f>
        <v>0</v>
      </c>
      <c r="CD97" s="11">
        <f t="shared" si="80"/>
        <v>529036.99477506895</v>
      </c>
      <c r="CE97" s="10"/>
      <c r="CF97" s="10">
        <f t="shared" si="44"/>
        <v>17510.115748553653</v>
      </c>
      <c r="CG97" s="10">
        <f t="shared" si="45"/>
        <v>0</v>
      </c>
      <c r="CH97" s="10">
        <f t="shared" si="46"/>
        <v>0</v>
      </c>
      <c r="CI97" s="10">
        <f t="shared" si="47"/>
        <v>219.99999999999818</v>
      </c>
      <c r="CJ97" s="10">
        <f t="shared" si="48"/>
        <v>0</v>
      </c>
      <c r="CK97" s="10">
        <f t="shared" si="49"/>
        <v>2645.0000000000018</v>
      </c>
      <c r="CL97" s="10">
        <f t="shared" si="50"/>
        <v>0</v>
      </c>
      <c r="CM97" s="10">
        <f t="shared" si="51"/>
        <v>4.9999999999999716</v>
      </c>
      <c r="CN97" s="10">
        <f t="shared" si="52"/>
        <v>0</v>
      </c>
      <c r="CO97" s="10">
        <f t="shared" si="53"/>
        <v>0</v>
      </c>
      <c r="CP97" s="10">
        <f t="shared" si="54"/>
        <v>0</v>
      </c>
      <c r="CQ97" s="10">
        <f t="shared" si="55"/>
        <v>0</v>
      </c>
      <c r="CR97" s="10">
        <f t="shared" si="56"/>
        <v>0</v>
      </c>
      <c r="CS97" s="10">
        <f t="shared" si="57"/>
        <v>0</v>
      </c>
      <c r="CT97" s="10">
        <f t="shared" si="58"/>
        <v>0</v>
      </c>
      <c r="CU97" s="10">
        <f t="shared" si="59"/>
        <v>0</v>
      </c>
      <c r="CV97" s="10">
        <f t="shared" si="60"/>
        <v>0</v>
      </c>
      <c r="CW97" s="10">
        <f t="shared" si="61"/>
        <v>0</v>
      </c>
      <c r="CX97" s="10">
        <f t="shared" si="62"/>
        <v>0</v>
      </c>
      <c r="CY97" s="10">
        <f t="shared" si="63"/>
        <v>10.779220779220736</v>
      </c>
      <c r="CZ97" s="10">
        <f t="shared" si="64"/>
        <v>0</v>
      </c>
      <c r="DA97" s="10">
        <f t="shared" si="65"/>
        <v>134.59459459459322</v>
      </c>
      <c r="DB97" s="10">
        <f t="shared" si="66"/>
        <v>0</v>
      </c>
      <c r="DC97" s="10">
        <f t="shared" si="67"/>
        <v>30.299999999999955</v>
      </c>
      <c r="DD97" s="10">
        <f t="shared" si="68"/>
        <v>0</v>
      </c>
      <c r="DE97" s="10">
        <f t="shared" si="69"/>
        <v>6400</v>
      </c>
      <c r="DF97" s="10">
        <f t="shared" si="70"/>
        <v>713.48464619492734</v>
      </c>
      <c r="DG97" s="10">
        <f t="shared" si="71"/>
        <v>0</v>
      </c>
      <c r="DH97" s="10">
        <f t="shared" si="72"/>
        <v>0</v>
      </c>
      <c r="DI97" s="10">
        <f t="shared" si="73"/>
        <v>0</v>
      </c>
      <c r="DJ97" s="10">
        <f t="shared" si="74"/>
        <v>0</v>
      </c>
      <c r="DK97" s="10">
        <f t="shared" si="75"/>
        <v>0</v>
      </c>
      <c r="DL97" s="10">
        <f t="shared" si="76"/>
        <v>0</v>
      </c>
      <c r="DM97" s="10">
        <f t="shared" si="77"/>
        <v>0</v>
      </c>
      <c r="DN97" s="10">
        <f t="shared" si="78"/>
        <v>0</v>
      </c>
      <c r="DO97" s="10">
        <f t="shared" si="79"/>
        <v>4590.6725965907908</v>
      </c>
      <c r="DP97" s="11">
        <f t="shared" si="42"/>
        <v>32259.946806713182</v>
      </c>
      <c r="DS97" s="14"/>
      <c r="DU97" s="16"/>
    </row>
    <row r="98" spans="1:125" x14ac:dyDescent="0.35">
      <c r="A98" s="2" t="s">
        <v>285</v>
      </c>
      <c r="B98" s="2" t="s">
        <v>286</v>
      </c>
      <c r="C98" s="2">
        <v>9262064</v>
      </c>
      <c r="D98" s="2" t="s">
        <v>1291</v>
      </c>
      <c r="E98" s="18">
        <v>129</v>
      </c>
      <c r="G98" s="18">
        <v>437826</v>
      </c>
      <c r="H98" s="18">
        <v>0</v>
      </c>
      <c r="I98" s="18">
        <v>0</v>
      </c>
      <c r="J98" s="18">
        <v>5760.0000000000009</v>
      </c>
      <c r="K98" s="18">
        <v>0</v>
      </c>
      <c r="L98" s="18">
        <v>8460.0000000000018</v>
      </c>
      <c r="M98" s="18">
        <v>0</v>
      </c>
      <c r="N98" s="18">
        <v>0</v>
      </c>
      <c r="O98" s="18">
        <v>0</v>
      </c>
      <c r="P98" s="18">
        <v>879.99999999999727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2078.3333333333348</v>
      </c>
      <c r="AA98" s="18">
        <v>0</v>
      </c>
      <c r="AB98" s="18">
        <v>15759.086538461546</v>
      </c>
      <c r="AC98" s="18">
        <v>0</v>
      </c>
      <c r="AD98" s="18">
        <v>245.70000000000101</v>
      </c>
      <c r="AE98" s="18">
        <v>0</v>
      </c>
      <c r="AF98" s="18">
        <v>128000</v>
      </c>
      <c r="AG98" s="18">
        <v>15634.7129506008</v>
      </c>
      <c r="AH98" s="18">
        <v>0</v>
      </c>
      <c r="AI98" s="18">
        <v>0</v>
      </c>
      <c r="AJ98" s="18">
        <v>14542.25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-3232.1007423790279</v>
      </c>
      <c r="AQ98" s="11">
        <f t="shared" si="43"/>
        <v>625953.98208001675</v>
      </c>
      <c r="AR98" s="18"/>
      <c r="AS98" s="10">
        <f>VLOOKUP($C98,'[1]New ISB'!$C$6:$BO$405,6,FALSE)</f>
        <v>465040.51724775205</v>
      </c>
      <c r="AT98" s="10">
        <f>VLOOKUP($C98,'[1]New ISB'!$C$6:$BO$405,7,FALSE)</f>
        <v>0</v>
      </c>
      <c r="AU98" s="10">
        <f>VLOOKUP($C98,'[1]New ISB'!$C$6:$BO$405,8,FALSE)</f>
        <v>0</v>
      </c>
      <c r="AV98" s="10">
        <f>VLOOKUP($C98,'[1]New ISB'!$C$6:$BO$405,9,FALSE)</f>
        <v>5880.0000000000009</v>
      </c>
      <c r="AW98" s="10">
        <f>VLOOKUP($C98,'[1]New ISB'!$C$6:$BO$405,10,FALSE)</f>
        <v>0</v>
      </c>
      <c r="AX98" s="10">
        <f>VLOOKUP($C98,'[1]New ISB'!$C$6:$BO$405,11,FALSE)</f>
        <v>9840.0000000000018</v>
      </c>
      <c r="AY98" s="10">
        <f>VLOOKUP($C98,'[1]New ISB'!$C$6:$BO$405,12,FALSE)</f>
        <v>0</v>
      </c>
      <c r="AZ98" s="10">
        <f>VLOOKUP($C98,'[1]New ISB'!$C$6:$BO$405,13,FALSE)</f>
        <v>0</v>
      </c>
      <c r="BA98" s="10">
        <f>VLOOKUP($C98,'[1]New ISB'!$C$6:$BO$405,14,FALSE)</f>
        <v>0</v>
      </c>
      <c r="BB98" s="10">
        <f>VLOOKUP($C98,'[1]New ISB'!$C$6:$BO$405,15,FALSE)</f>
        <v>889.99999999999727</v>
      </c>
      <c r="BC98" s="10">
        <f>VLOOKUP($C98,'[1]New ISB'!$C$6:$BO$405,16,FALSE)</f>
        <v>0</v>
      </c>
      <c r="BD98" s="10">
        <f>VLOOKUP($C98,'[1]New ISB'!$C$6:$BO$405,17,FALSE)</f>
        <v>0</v>
      </c>
      <c r="BE98" s="10">
        <f>VLOOKUP($C98,'[1]New ISB'!$C$6:$BO$405,18,FALSE)</f>
        <v>0</v>
      </c>
      <c r="BF98" s="10">
        <f>VLOOKUP($C98,'[1]New ISB'!$C$6:$BO$405,19,FALSE)</f>
        <v>0</v>
      </c>
      <c r="BG98" s="10">
        <f>VLOOKUP($C98,'[1]New ISB'!$C$6:$BO$405,20,FALSE)</f>
        <v>0</v>
      </c>
      <c r="BH98" s="10">
        <f>VLOOKUP($C98,'[1]New ISB'!$C$6:$BO$405,21,FALSE)</f>
        <v>0</v>
      </c>
      <c r="BI98" s="10">
        <f>VLOOKUP($C98,'[1]New ISB'!$C$6:$BO$405,22,FALSE)</f>
        <v>0</v>
      </c>
      <c r="BJ98" s="10">
        <f>VLOOKUP($C98,'[1]New ISB'!$C$6:$BO$405,23,FALSE)</f>
        <v>0</v>
      </c>
      <c r="BK98" s="10">
        <f>VLOOKUP($C98,'[1]New ISB'!$C$6:$BO$405,24,FALSE)</f>
        <v>0</v>
      </c>
      <c r="BL98" s="10">
        <f>VLOOKUP($C98,'[1]New ISB'!$C$6:$BO$405,25,FALSE)</f>
        <v>2114.1666666666683</v>
      </c>
      <c r="BM98" s="10">
        <f>VLOOKUP($C98,'[1]New ISB'!$C$6:$BO$405,26,FALSE)</f>
        <v>0</v>
      </c>
      <c r="BN98" s="10">
        <f>VLOOKUP($C98,'[1]New ISB'!$C$6:$BO$405,27,FALSE)</f>
        <v>15963.750000000007</v>
      </c>
      <c r="BO98" s="10">
        <f>VLOOKUP($C98,'[1]New ISB'!$C$6:$BO$405,28,FALSE)</f>
        <v>0</v>
      </c>
      <c r="BP98" s="10">
        <f>VLOOKUP($C98,'[1]New ISB'!$C$6:$BO$405,29,FALSE)</f>
        <v>249.60000000000102</v>
      </c>
      <c r="BQ98" s="10">
        <f>VLOOKUP($C98,'[1]New ISB'!$C$6:$BO$405,30,FALSE)</f>
        <v>0</v>
      </c>
      <c r="BR98" s="10">
        <f>VLOOKUP($C98,'[1]New ISB'!$C$6:$BO$405,31,FALSE)</f>
        <v>134400</v>
      </c>
      <c r="BS98" s="10">
        <f>VLOOKUP($C98,'[1]New ISB'!$C$6:$BO$405,32,FALSE)</f>
        <v>15856.875834445927</v>
      </c>
      <c r="BT98" s="10">
        <f>VLOOKUP($C98,'[1]New ISB'!$C$6:$BO$405,33,FALSE)</f>
        <v>0</v>
      </c>
      <c r="BU98" s="10">
        <f>VLOOKUP($C98,'[1]New ISB'!$C$6:$BO$405,34,FALSE)</f>
        <v>0</v>
      </c>
      <c r="BV98" s="10">
        <f>VLOOKUP($C98,'[1]New ISB'!$C$6:$BO$405,35,FALSE)</f>
        <v>14542.25</v>
      </c>
      <c r="BW98" s="10">
        <f>VLOOKUP($C98,'[1]New ISB'!$C$6:$BO$405,36,FALSE)</f>
        <v>0</v>
      </c>
      <c r="BX98" s="10">
        <f>VLOOKUP($C98,'[1]New ISB'!$C$6:$BO$405,39,FALSE)+VLOOKUP($C98,'[1]New ISB'!$C$6:$BO$405,40,FALSE)</f>
        <v>0</v>
      </c>
      <c r="BY98" s="10">
        <f>VLOOKUP($C98,'[1]New ISB'!$C$6:$BO$405,37,FALSE)+VLOOKUP($C98,'[1]New ISB'!$C$6:$BO$405,41,FALSE)</f>
        <v>0</v>
      </c>
      <c r="BZ98" s="10">
        <f>VLOOKUP($C98,'[1]New ISB'!$C$6:$BO$405,38,FALSE)</f>
        <v>0</v>
      </c>
      <c r="CA98" s="10">
        <f t="shared" si="41"/>
        <v>664777.15974886459</v>
      </c>
      <c r="CB98" s="10">
        <f>VLOOKUP($C98,'[1]New ISB'!$C$6:$BO$405,52,FALSE)+VLOOKUP($C98,'[1]New ISB'!$C$6:$BO$405,53,FALSE)</f>
        <v>0</v>
      </c>
      <c r="CC98" s="10">
        <f>VLOOKUP($C98,'[1]New ISB'!$C$6:$BO$405,64,FALSE)</f>
        <v>0</v>
      </c>
      <c r="CD98" s="11">
        <f t="shared" si="80"/>
        <v>664777.15974886459</v>
      </c>
      <c r="CE98" s="10"/>
      <c r="CF98" s="10">
        <f t="shared" si="44"/>
        <v>27214.517247752054</v>
      </c>
      <c r="CG98" s="10">
        <f t="shared" si="45"/>
        <v>0</v>
      </c>
      <c r="CH98" s="10">
        <f t="shared" si="46"/>
        <v>0</v>
      </c>
      <c r="CI98" s="10">
        <f t="shared" si="47"/>
        <v>120</v>
      </c>
      <c r="CJ98" s="10">
        <f t="shared" si="48"/>
        <v>0</v>
      </c>
      <c r="CK98" s="10">
        <f t="shared" si="49"/>
        <v>1380</v>
      </c>
      <c r="CL98" s="10">
        <f t="shared" si="50"/>
        <v>0</v>
      </c>
      <c r="CM98" s="10">
        <f t="shared" si="51"/>
        <v>0</v>
      </c>
      <c r="CN98" s="10">
        <f t="shared" si="52"/>
        <v>0</v>
      </c>
      <c r="CO98" s="10">
        <f t="shared" si="53"/>
        <v>10</v>
      </c>
      <c r="CP98" s="10">
        <f t="shared" si="54"/>
        <v>0</v>
      </c>
      <c r="CQ98" s="10">
        <f t="shared" si="55"/>
        <v>0</v>
      </c>
      <c r="CR98" s="10">
        <f t="shared" si="56"/>
        <v>0</v>
      </c>
      <c r="CS98" s="10">
        <f t="shared" si="57"/>
        <v>0</v>
      </c>
      <c r="CT98" s="10">
        <f t="shared" si="58"/>
        <v>0</v>
      </c>
      <c r="CU98" s="10">
        <f t="shared" si="59"/>
        <v>0</v>
      </c>
      <c r="CV98" s="10">
        <f t="shared" si="60"/>
        <v>0</v>
      </c>
      <c r="CW98" s="10">
        <f t="shared" si="61"/>
        <v>0</v>
      </c>
      <c r="CX98" s="10">
        <f t="shared" si="62"/>
        <v>0</v>
      </c>
      <c r="CY98" s="10">
        <f t="shared" si="63"/>
        <v>35.833333333333485</v>
      </c>
      <c r="CZ98" s="10">
        <f t="shared" si="64"/>
        <v>0</v>
      </c>
      <c r="DA98" s="10">
        <f t="shared" si="65"/>
        <v>204.66346153846098</v>
      </c>
      <c r="DB98" s="10">
        <f t="shared" si="66"/>
        <v>0</v>
      </c>
      <c r="DC98" s="10">
        <f t="shared" si="67"/>
        <v>3.9000000000000057</v>
      </c>
      <c r="DD98" s="10">
        <f t="shared" si="68"/>
        <v>0</v>
      </c>
      <c r="DE98" s="10">
        <f t="shared" si="69"/>
        <v>6400</v>
      </c>
      <c r="DF98" s="10">
        <f t="shared" si="70"/>
        <v>222.162883845127</v>
      </c>
      <c r="DG98" s="10">
        <f t="shared" si="71"/>
        <v>0</v>
      </c>
      <c r="DH98" s="10">
        <f t="shared" si="72"/>
        <v>0</v>
      </c>
      <c r="DI98" s="10">
        <f t="shared" si="73"/>
        <v>0</v>
      </c>
      <c r="DJ98" s="10">
        <f t="shared" si="74"/>
        <v>0</v>
      </c>
      <c r="DK98" s="10">
        <f t="shared" si="75"/>
        <v>0</v>
      </c>
      <c r="DL98" s="10">
        <f t="shared" si="76"/>
        <v>0</v>
      </c>
      <c r="DM98" s="10">
        <f t="shared" si="77"/>
        <v>0</v>
      </c>
      <c r="DN98" s="10">
        <f t="shared" si="78"/>
        <v>0</v>
      </c>
      <c r="DO98" s="10">
        <f t="shared" si="79"/>
        <v>3232.1007423790279</v>
      </c>
      <c r="DP98" s="11">
        <f t="shared" si="42"/>
        <v>38823.177668848002</v>
      </c>
      <c r="DS98" s="14"/>
      <c r="DU98" s="16"/>
    </row>
    <row r="99" spans="1:125" x14ac:dyDescent="0.35">
      <c r="A99" s="2" t="s">
        <v>288</v>
      </c>
      <c r="B99" s="2" t="s">
        <v>289</v>
      </c>
      <c r="C99" s="2">
        <v>9262065</v>
      </c>
      <c r="D99" s="2" t="s">
        <v>1292</v>
      </c>
      <c r="E99" s="18">
        <v>68</v>
      </c>
      <c r="G99" s="18">
        <v>230792</v>
      </c>
      <c r="H99" s="18">
        <v>0</v>
      </c>
      <c r="I99" s="18">
        <v>0</v>
      </c>
      <c r="J99" s="18">
        <v>2880.0000000000018</v>
      </c>
      <c r="K99" s="18">
        <v>0</v>
      </c>
      <c r="L99" s="18">
        <v>4230.0000000000027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19705.376344086028</v>
      </c>
      <c r="AC99" s="18">
        <v>0</v>
      </c>
      <c r="AD99" s="18">
        <v>0</v>
      </c>
      <c r="AE99" s="18">
        <v>0</v>
      </c>
      <c r="AF99" s="18">
        <v>128000</v>
      </c>
      <c r="AG99" s="18">
        <v>37580.25</v>
      </c>
      <c r="AH99" s="18">
        <v>0</v>
      </c>
      <c r="AI99" s="18">
        <v>0</v>
      </c>
      <c r="AJ99" s="18">
        <v>5393.05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-22891.040883668898</v>
      </c>
      <c r="AQ99" s="11">
        <f t="shared" si="43"/>
        <v>405689.63546041714</v>
      </c>
      <c r="AR99" s="18"/>
      <c r="AS99" s="10">
        <f>VLOOKUP($C99,'[1]New ISB'!$C$6:$BO$405,6,FALSE)</f>
        <v>245137.63699881505</v>
      </c>
      <c r="AT99" s="10">
        <f>VLOOKUP($C99,'[1]New ISB'!$C$6:$BO$405,7,FALSE)</f>
        <v>0</v>
      </c>
      <c r="AU99" s="10">
        <f>VLOOKUP($C99,'[1]New ISB'!$C$6:$BO$405,8,FALSE)</f>
        <v>0</v>
      </c>
      <c r="AV99" s="10">
        <f>VLOOKUP($C99,'[1]New ISB'!$C$6:$BO$405,9,FALSE)</f>
        <v>2940.0000000000018</v>
      </c>
      <c r="AW99" s="10">
        <f>VLOOKUP($C99,'[1]New ISB'!$C$6:$BO$405,10,FALSE)</f>
        <v>0</v>
      </c>
      <c r="AX99" s="10">
        <f>VLOOKUP($C99,'[1]New ISB'!$C$6:$BO$405,11,FALSE)</f>
        <v>4920.0000000000027</v>
      </c>
      <c r="AY99" s="10">
        <f>VLOOKUP($C99,'[1]New ISB'!$C$6:$BO$405,12,FALSE)</f>
        <v>0</v>
      </c>
      <c r="AZ99" s="10">
        <f>VLOOKUP($C99,'[1]New ISB'!$C$6:$BO$405,13,FALSE)</f>
        <v>0</v>
      </c>
      <c r="BA99" s="10">
        <f>VLOOKUP($C99,'[1]New ISB'!$C$6:$BO$405,14,FALSE)</f>
        <v>0</v>
      </c>
      <c r="BB99" s="10">
        <f>VLOOKUP($C99,'[1]New ISB'!$C$6:$BO$405,15,FALSE)</f>
        <v>0</v>
      </c>
      <c r="BC99" s="10">
        <f>VLOOKUP($C99,'[1]New ISB'!$C$6:$BO$405,16,FALSE)</f>
        <v>0</v>
      </c>
      <c r="BD99" s="10">
        <f>VLOOKUP($C99,'[1]New ISB'!$C$6:$BO$405,17,FALSE)</f>
        <v>0</v>
      </c>
      <c r="BE99" s="10">
        <f>VLOOKUP($C99,'[1]New ISB'!$C$6:$BO$405,18,FALSE)</f>
        <v>0</v>
      </c>
      <c r="BF99" s="10">
        <f>VLOOKUP($C99,'[1]New ISB'!$C$6:$BO$405,19,FALSE)</f>
        <v>0</v>
      </c>
      <c r="BG99" s="10">
        <f>VLOOKUP($C99,'[1]New ISB'!$C$6:$BO$405,20,FALSE)</f>
        <v>0</v>
      </c>
      <c r="BH99" s="10">
        <f>VLOOKUP($C99,'[1]New ISB'!$C$6:$BO$405,21,FALSE)</f>
        <v>0</v>
      </c>
      <c r="BI99" s="10">
        <f>VLOOKUP($C99,'[1]New ISB'!$C$6:$BO$405,22,FALSE)</f>
        <v>0</v>
      </c>
      <c r="BJ99" s="10">
        <f>VLOOKUP($C99,'[1]New ISB'!$C$6:$BO$405,23,FALSE)</f>
        <v>0</v>
      </c>
      <c r="BK99" s="10">
        <f>VLOOKUP($C99,'[1]New ISB'!$C$6:$BO$405,24,FALSE)</f>
        <v>0</v>
      </c>
      <c r="BL99" s="10">
        <f>VLOOKUP($C99,'[1]New ISB'!$C$6:$BO$405,25,FALSE)</f>
        <v>0</v>
      </c>
      <c r="BM99" s="10">
        <f>VLOOKUP($C99,'[1]New ISB'!$C$6:$BO$405,26,FALSE)</f>
        <v>0</v>
      </c>
      <c r="BN99" s="10">
        <f>VLOOKUP($C99,'[1]New ISB'!$C$6:$BO$405,27,FALSE)</f>
        <v>19961.290322580651</v>
      </c>
      <c r="BO99" s="10">
        <f>VLOOKUP($C99,'[1]New ISB'!$C$6:$BO$405,28,FALSE)</f>
        <v>0</v>
      </c>
      <c r="BP99" s="10">
        <f>VLOOKUP($C99,'[1]New ISB'!$C$6:$BO$405,29,FALSE)</f>
        <v>0</v>
      </c>
      <c r="BQ99" s="10">
        <f>VLOOKUP($C99,'[1]New ISB'!$C$6:$BO$405,30,FALSE)</f>
        <v>0</v>
      </c>
      <c r="BR99" s="10">
        <f>VLOOKUP($C99,'[1]New ISB'!$C$6:$BO$405,31,FALSE)</f>
        <v>134400</v>
      </c>
      <c r="BS99" s="10">
        <f>VLOOKUP($C99,'[1]New ISB'!$C$6:$BO$405,32,FALSE)</f>
        <v>38114.25</v>
      </c>
      <c r="BT99" s="10">
        <f>VLOOKUP($C99,'[1]New ISB'!$C$6:$BO$405,33,FALSE)</f>
        <v>0</v>
      </c>
      <c r="BU99" s="10">
        <f>VLOOKUP($C99,'[1]New ISB'!$C$6:$BO$405,34,FALSE)</f>
        <v>0</v>
      </c>
      <c r="BV99" s="10">
        <f>VLOOKUP($C99,'[1]New ISB'!$C$6:$BO$405,35,FALSE)</f>
        <v>5393.05</v>
      </c>
      <c r="BW99" s="10">
        <f>VLOOKUP($C99,'[1]New ISB'!$C$6:$BO$405,36,FALSE)</f>
        <v>0</v>
      </c>
      <c r="BX99" s="10">
        <f>VLOOKUP($C99,'[1]New ISB'!$C$6:$BO$405,39,FALSE)+VLOOKUP($C99,'[1]New ISB'!$C$6:$BO$405,40,FALSE)</f>
        <v>0</v>
      </c>
      <c r="BY99" s="10">
        <f>VLOOKUP($C99,'[1]New ISB'!$C$6:$BO$405,37,FALSE)+VLOOKUP($C99,'[1]New ISB'!$C$6:$BO$405,41,FALSE)</f>
        <v>0</v>
      </c>
      <c r="BZ99" s="10">
        <f>VLOOKUP($C99,'[1]New ISB'!$C$6:$BO$405,38,FALSE)</f>
        <v>0</v>
      </c>
      <c r="CA99" s="10">
        <f t="shared" si="41"/>
        <v>450866.22732139571</v>
      </c>
      <c r="CB99" s="10">
        <f>VLOOKUP($C99,'[1]New ISB'!$C$6:$BO$405,52,FALSE)+VLOOKUP($C99,'[1]New ISB'!$C$6:$BO$405,53,FALSE)</f>
        <v>0</v>
      </c>
      <c r="CC99" s="10">
        <f>VLOOKUP($C99,'[1]New ISB'!$C$6:$BO$405,64,FALSE)</f>
        <v>0</v>
      </c>
      <c r="CD99" s="11">
        <f t="shared" si="80"/>
        <v>450866.22732139571</v>
      </c>
      <c r="CE99" s="10"/>
      <c r="CF99" s="10">
        <f t="shared" si="44"/>
        <v>14345.636998815055</v>
      </c>
      <c r="CG99" s="10">
        <f t="shared" si="45"/>
        <v>0</v>
      </c>
      <c r="CH99" s="10">
        <f t="shared" si="46"/>
        <v>0</v>
      </c>
      <c r="CI99" s="10">
        <f t="shared" si="47"/>
        <v>60</v>
      </c>
      <c r="CJ99" s="10">
        <f t="shared" si="48"/>
        <v>0</v>
      </c>
      <c r="CK99" s="10">
        <f t="shared" si="49"/>
        <v>690</v>
      </c>
      <c r="CL99" s="10">
        <f t="shared" si="50"/>
        <v>0</v>
      </c>
      <c r="CM99" s="10">
        <f t="shared" si="51"/>
        <v>0</v>
      </c>
      <c r="CN99" s="10">
        <f t="shared" si="52"/>
        <v>0</v>
      </c>
      <c r="CO99" s="10">
        <f t="shared" si="53"/>
        <v>0</v>
      </c>
      <c r="CP99" s="10">
        <f t="shared" si="54"/>
        <v>0</v>
      </c>
      <c r="CQ99" s="10">
        <f t="shared" si="55"/>
        <v>0</v>
      </c>
      <c r="CR99" s="10">
        <f t="shared" si="56"/>
        <v>0</v>
      </c>
      <c r="CS99" s="10">
        <f t="shared" si="57"/>
        <v>0</v>
      </c>
      <c r="CT99" s="10">
        <f t="shared" si="58"/>
        <v>0</v>
      </c>
      <c r="CU99" s="10">
        <f t="shared" si="59"/>
        <v>0</v>
      </c>
      <c r="CV99" s="10">
        <f t="shared" si="60"/>
        <v>0</v>
      </c>
      <c r="CW99" s="10">
        <f t="shared" si="61"/>
        <v>0</v>
      </c>
      <c r="CX99" s="10">
        <f t="shared" si="62"/>
        <v>0</v>
      </c>
      <c r="CY99" s="10">
        <f t="shared" si="63"/>
        <v>0</v>
      </c>
      <c r="CZ99" s="10">
        <f t="shared" si="64"/>
        <v>0</v>
      </c>
      <c r="DA99" s="10">
        <f t="shared" si="65"/>
        <v>255.91397849462373</v>
      </c>
      <c r="DB99" s="10">
        <f t="shared" si="66"/>
        <v>0</v>
      </c>
      <c r="DC99" s="10">
        <f t="shared" si="67"/>
        <v>0</v>
      </c>
      <c r="DD99" s="10">
        <f t="shared" si="68"/>
        <v>0</v>
      </c>
      <c r="DE99" s="10">
        <f t="shared" si="69"/>
        <v>6400</v>
      </c>
      <c r="DF99" s="10">
        <f t="shared" si="70"/>
        <v>534</v>
      </c>
      <c r="DG99" s="10">
        <f t="shared" si="71"/>
        <v>0</v>
      </c>
      <c r="DH99" s="10">
        <f t="shared" si="72"/>
        <v>0</v>
      </c>
      <c r="DI99" s="10">
        <f t="shared" si="73"/>
        <v>0</v>
      </c>
      <c r="DJ99" s="10">
        <f t="shared" si="74"/>
        <v>0</v>
      </c>
      <c r="DK99" s="10">
        <f t="shared" si="75"/>
        <v>0</v>
      </c>
      <c r="DL99" s="10">
        <f t="shared" si="76"/>
        <v>0</v>
      </c>
      <c r="DM99" s="10">
        <f t="shared" si="77"/>
        <v>0</v>
      </c>
      <c r="DN99" s="10">
        <f t="shared" si="78"/>
        <v>0</v>
      </c>
      <c r="DO99" s="10">
        <f t="shared" si="79"/>
        <v>22891.040883668898</v>
      </c>
      <c r="DP99" s="11">
        <f t="shared" si="42"/>
        <v>45176.591860978573</v>
      </c>
      <c r="DS99" s="14"/>
      <c r="DU99" s="16"/>
    </row>
    <row r="100" spans="1:125" x14ac:dyDescent="0.35">
      <c r="A100" s="2" t="s">
        <v>291</v>
      </c>
      <c r="B100" s="2" t="s">
        <v>1293</v>
      </c>
      <c r="C100" s="2">
        <v>9262242</v>
      </c>
      <c r="D100" s="2" t="s">
        <v>1294</v>
      </c>
      <c r="E100" s="18">
        <v>77</v>
      </c>
      <c r="G100" s="18">
        <v>261338</v>
      </c>
      <c r="H100" s="18">
        <v>0</v>
      </c>
      <c r="I100" s="18">
        <v>0</v>
      </c>
      <c r="J100" s="18">
        <v>3840.0000000000041</v>
      </c>
      <c r="K100" s="18">
        <v>0</v>
      </c>
      <c r="L100" s="18">
        <v>7050.0000000000064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30233.486352357337</v>
      </c>
      <c r="AC100" s="18">
        <v>0</v>
      </c>
      <c r="AD100" s="18">
        <v>0</v>
      </c>
      <c r="AE100" s="18">
        <v>0</v>
      </c>
      <c r="AF100" s="18">
        <v>128000</v>
      </c>
      <c r="AG100" s="18">
        <v>54721.495327102799</v>
      </c>
      <c r="AH100" s="18">
        <v>0</v>
      </c>
      <c r="AI100" s="18">
        <v>0</v>
      </c>
      <c r="AJ100" s="18">
        <v>1215.232</v>
      </c>
      <c r="AK100" s="18">
        <v>0</v>
      </c>
      <c r="AL100" s="18">
        <v>0</v>
      </c>
      <c r="AM100" s="18">
        <v>0</v>
      </c>
      <c r="AN100" s="18">
        <v>0</v>
      </c>
      <c r="AO100" s="18">
        <v>0</v>
      </c>
      <c r="AP100" s="18">
        <v>-59748.703235500405</v>
      </c>
      <c r="AQ100" s="11">
        <f t="shared" si="43"/>
        <v>426649.51044395973</v>
      </c>
      <c r="AR100" s="18"/>
      <c r="AS100" s="10">
        <f>VLOOKUP($C100,'[1]New ISB'!$C$6:$BO$405,6,FALSE)</f>
        <v>277582.3242486582</v>
      </c>
      <c r="AT100" s="10">
        <f>VLOOKUP($C100,'[1]New ISB'!$C$6:$BO$405,7,FALSE)</f>
        <v>0</v>
      </c>
      <c r="AU100" s="10">
        <f>VLOOKUP($C100,'[1]New ISB'!$C$6:$BO$405,8,FALSE)</f>
        <v>0</v>
      </c>
      <c r="AV100" s="10">
        <f>VLOOKUP($C100,'[1]New ISB'!$C$6:$BO$405,9,FALSE)</f>
        <v>3920.0000000000045</v>
      </c>
      <c r="AW100" s="10">
        <f>VLOOKUP($C100,'[1]New ISB'!$C$6:$BO$405,10,FALSE)</f>
        <v>0</v>
      </c>
      <c r="AX100" s="10">
        <f>VLOOKUP($C100,'[1]New ISB'!$C$6:$BO$405,11,FALSE)</f>
        <v>8200.0000000000073</v>
      </c>
      <c r="AY100" s="10">
        <f>VLOOKUP($C100,'[1]New ISB'!$C$6:$BO$405,12,FALSE)</f>
        <v>0</v>
      </c>
      <c r="AZ100" s="10">
        <f>VLOOKUP($C100,'[1]New ISB'!$C$6:$BO$405,13,FALSE)</f>
        <v>0</v>
      </c>
      <c r="BA100" s="10">
        <f>VLOOKUP($C100,'[1]New ISB'!$C$6:$BO$405,14,FALSE)</f>
        <v>0</v>
      </c>
      <c r="BB100" s="10">
        <f>VLOOKUP($C100,'[1]New ISB'!$C$6:$BO$405,15,FALSE)</f>
        <v>0</v>
      </c>
      <c r="BC100" s="10">
        <f>VLOOKUP($C100,'[1]New ISB'!$C$6:$BO$405,16,FALSE)</f>
        <v>0</v>
      </c>
      <c r="BD100" s="10">
        <f>VLOOKUP($C100,'[1]New ISB'!$C$6:$BO$405,17,FALSE)</f>
        <v>0</v>
      </c>
      <c r="BE100" s="10">
        <f>VLOOKUP($C100,'[1]New ISB'!$C$6:$BO$405,18,FALSE)</f>
        <v>0</v>
      </c>
      <c r="BF100" s="10">
        <f>VLOOKUP($C100,'[1]New ISB'!$C$6:$BO$405,19,FALSE)</f>
        <v>0</v>
      </c>
      <c r="BG100" s="10">
        <f>VLOOKUP($C100,'[1]New ISB'!$C$6:$BO$405,20,FALSE)</f>
        <v>0</v>
      </c>
      <c r="BH100" s="10">
        <f>VLOOKUP($C100,'[1]New ISB'!$C$6:$BO$405,21,FALSE)</f>
        <v>0</v>
      </c>
      <c r="BI100" s="10">
        <f>VLOOKUP($C100,'[1]New ISB'!$C$6:$BO$405,22,FALSE)</f>
        <v>0</v>
      </c>
      <c r="BJ100" s="10">
        <f>VLOOKUP($C100,'[1]New ISB'!$C$6:$BO$405,23,FALSE)</f>
        <v>0</v>
      </c>
      <c r="BK100" s="10">
        <f>VLOOKUP($C100,'[1]New ISB'!$C$6:$BO$405,24,FALSE)</f>
        <v>0</v>
      </c>
      <c r="BL100" s="10">
        <f>VLOOKUP($C100,'[1]New ISB'!$C$6:$BO$405,25,FALSE)</f>
        <v>0</v>
      </c>
      <c r="BM100" s="10">
        <f>VLOOKUP($C100,'[1]New ISB'!$C$6:$BO$405,26,FALSE)</f>
        <v>0</v>
      </c>
      <c r="BN100" s="10">
        <f>VLOOKUP($C100,'[1]New ISB'!$C$6:$BO$405,27,FALSE)</f>
        <v>30626.129032258083</v>
      </c>
      <c r="BO100" s="10">
        <f>VLOOKUP($C100,'[1]New ISB'!$C$6:$BO$405,28,FALSE)</f>
        <v>0</v>
      </c>
      <c r="BP100" s="10">
        <f>VLOOKUP($C100,'[1]New ISB'!$C$6:$BO$405,29,FALSE)</f>
        <v>0</v>
      </c>
      <c r="BQ100" s="10">
        <f>VLOOKUP($C100,'[1]New ISB'!$C$6:$BO$405,30,FALSE)</f>
        <v>0</v>
      </c>
      <c r="BR100" s="10">
        <f>VLOOKUP($C100,'[1]New ISB'!$C$6:$BO$405,31,FALSE)</f>
        <v>134400</v>
      </c>
      <c r="BS100" s="10">
        <f>VLOOKUP($C100,'[1]New ISB'!$C$6:$BO$405,32,FALSE)</f>
        <v>55499.065420560742</v>
      </c>
      <c r="BT100" s="10">
        <f>VLOOKUP($C100,'[1]New ISB'!$C$6:$BO$405,33,FALSE)</f>
        <v>0</v>
      </c>
      <c r="BU100" s="10">
        <f>VLOOKUP($C100,'[1]New ISB'!$C$6:$BO$405,34,FALSE)</f>
        <v>0</v>
      </c>
      <c r="BV100" s="10">
        <f>VLOOKUP($C100,'[1]New ISB'!$C$6:$BO$405,35,FALSE)</f>
        <v>1215.232</v>
      </c>
      <c r="BW100" s="10">
        <f>VLOOKUP($C100,'[1]New ISB'!$C$6:$BO$405,36,FALSE)</f>
        <v>0</v>
      </c>
      <c r="BX100" s="10">
        <f>VLOOKUP($C100,'[1]New ISB'!$C$6:$BO$405,39,FALSE)+VLOOKUP($C100,'[1]New ISB'!$C$6:$BO$405,40,FALSE)</f>
        <v>0</v>
      </c>
      <c r="BY100" s="10">
        <f>VLOOKUP($C100,'[1]New ISB'!$C$6:$BO$405,37,FALSE)+VLOOKUP($C100,'[1]New ISB'!$C$6:$BO$405,41,FALSE)</f>
        <v>0</v>
      </c>
      <c r="BZ100" s="10">
        <f>VLOOKUP($C100,'[1]New ISB'!$C$6:$BO$405,38,FALSE)</f>
        <v>0</v>
      </c>
      <c r="CA100" s="10">
        <f t="shared" si="41"/>
        <v>511442.75070147699</v>
      </c>
      <c r="CB100" s="10">
        <f>VLOOKUP($C100,'[1]New ISB'!$C$6:$BO$405,52,FALSE)+VLOOKUP($C100,'[1]New ISB'!$C$6:$BO$405,53,FALSE)</f>
        <v>0</v>
      </c>
      <c r="CC100" s="10">
        <f>VLOOKUP($C100,'[1]New ISB'!$C$6:$BO$405,64,FALSE)</f>
        <v>0</v>
      </c>
      <c r="CD100" s="11">
        <f t="shared" si="80"/>
        <v>511442.75070147699</v>
      </c>
      <c r="CE100" s="10"/>
      <c r="CF100" s="10">
        <f t="shared" si="44"/>
        <v>16244.324248658202</v>
      </c>
      <c r="CG100" s="10">
        <f t="shared" si="45"/>
        <v>0</v>
      </c>
      <c r="CH100" s="10">
        <f t="shared" si="46"/>
        <v>0</v>
      </c>
      <c r="CI100" s="10">
        <f t="shared" si="47"/>
        <v>80.000000000000455</v>
      </c>
      <c r="CJ100" s="10">
        <f t="shared" si="48"/>
        <v>0</v>
      </c>
      <c r="CK100" s="10">
        <f t="shared" si="49"/>
        <v>1150.0000000000009</v>
      </c>
      <c r="CL100" s="10">
        <f t="shared" si="50"/>
        <v>0</v>
      </c>
      <c r="CM100" s="10">
        <f t="shared" si="51"/>
        <v>0</v>
      </c>
      <c r="CN100" s="10">
        <f t="shared" si="52"/>
        <v>0</v>
      </c>
      <c r="CO100" s="10">
        <f t="shared" si="53"/>
        <v>0</v>
      </c>
      <c r="CP100" s="10">
        <f t="shared" si="54"/>
        <v>0</v>
      </c>
      <c r="CQ100" s="10">
        <f t="shared" si="55"/>
        <v>0</v>
      </c>
      <c r="CR100" s="10">
        <f t="shared" si="56"/>
        <v>0</v>
      </c>
      <c r="CS100" s="10">
        <f t="shared" si="57"/>
        <v>0</v>
      </c>
      <c r="CT100" s="10">
        <f t="shared" si="58"/>
        <v>0</v>
      </c>
      <c r="CU100" s="10">
        <f t="shared" si="59"/>
        <v>0</v>
      </c>
      <c r="CV100" s="10">
        <f t="shared" si="60"/>
        <v>0</v>
      </c>
      <c r="CW100" s="10">
        <f t="shared" si="61"/>
        <v>0</v>
      </c>
      <c r="CX100" s="10">
        <f t="shared" si="62"/>
        <v>0</v>
      </c>
      <c r="CY100" s="10">
        <f t="shared" si="63"/>
        <v>0</v>
      </c>
      <c r="CZ100" s="10">
        <f t="shared" si="64"/>
        <v>0</v>
      </c>
      <c r="DA100" s="10">
        <f t="shared" si="65"/>
        <v>392.64267990074586</v>
      </c>
      <c r="DB100" s="10">
        <f t="shared" si="66"/>
        <v>0</v>
      </c>
      <c r="DC100" s="10">
        <f t="shared" si="67"/>
        <v>0</v>
      </c>
      <c r="DD100" s="10">
        <f t="shared" si="68"/>
        <v>0</v>
      </c>
      <c r="DE100" s="10">
        <f t="shared" si="69"/>
        <v>6400</v>
      </c>
      <c r="DF100" s="10">
        <f t="shared" si="70"/>
        <v>777.57009345794359</v>
      </c>
      <c r="DG100" s="10">
        <f t="shared" si="71"/>
        <v>0</v>
      </c>
      <c r="DH100" s="10">
        <f t="shared" si="72"/>
        <v>0</v>
      </c>
      <c r="DI100" s="10">
        <f t="shared" si="73"/>
        <v>0</v>
      </c>
      <c r="DJ100" s="10">
        <f t="shared" si="74"/>
        <v>0</v>
      </c>
      <c r="DK100" s="10">
        <f t="shared" si="75"/>
        <v>0</v>
      </c>
      <c r="DL100" s="10">
        <f t="shared" si="76"/>
        <v>0</v>
      </c>
      <c r="DM100" s="10">
        <f t="shared" si="77"/>
        <v>0</v>
      </c>
      <c r="DN100" s="10">
        <f t="shared" si="78"/>
        <v>0</v>
      </c>
      <c r="DO100" s="10">
        <f t="shared" si="79"/>
        <v>59748.703235500405</v>
      </c>
      <c r="DP100" s="11">
        <f t="shared" si="42"/>
        <v>84793.240257517289</v>
      </c>
      <c r="DS100" s="14"/>
      <c r="DU100" s="16"/>
    </row>
    <row r="101" spans="1:125" x14ac:dyDescent="0.35">
      <c r="A101" s="2" t="s">
        <v>294</v>
      </c>
      <c r="B101" s="2" t="s">
        <v>295</v>
      </c>
      <c r="C101" s="2">
        <v>9262067</v>
      </c>
      <c r="D101" s="2" t="s">
        <v>1295</v>
      </c>
      <c r="E101" s="18">
        <v>70</v>
      </c>
      <c r="G101" s="18">
        <v>237580</v>
      </c>
      <c r="H101" s="18">
        <v>0</v>
      </c>
      <c r="I101" s="18">
        <v>0</v>
      </c>
      <c r="J101" s="18">
        <v>6240.0000000000091</v>
      </c>
      <c r="K101" s="18">
        <v>0</v>
      </c>
      <c r="L101" s="18">
        <v>9870</v>
      </c>
      <c r="M101" s="18">
        <v>0</v>
      </c>
      <c r="N101" s="18">
        <v>230.0000000000002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32763.810483870962</v>
      </c>
      <c r="AC101" s="18">
        <v>0</v>
      </c>
      <c r="AD101" s="18">
        <v>2646.0000000000005</v>
      </c>
      <c r="AE101" s="18">
        <v>0</v>
      </c>
      <c r="AF101" s="18">
        <v>128000</v>
      </c>
      <c r="AG101" s="18">
        <v>56300</v>
      </c>
      <c r="AH101" s="18">
        <v>0</v>
      </c>
      <c r="AI101" s="18">
        <v>0</v>
      </c>
      <c r="AJ101" s="18">
        <v>972.18560000000002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-25197.690830391221</v>
      </c>
      <c r="AQ101" s="11">
        <f t="shared" si="43"/>
        <v>449404.30525347975</v>
      </c>
      <c r="AR101" s="18"/>
      <c r="AS101" s="10">
        <f>VLOOKUP($C101,'[1]New ISB'!$C$6:$BO$405,6,FALSE)</f>
        <v>252347.5674987802</v>
      </c>
      <c r="AT101" s="10">
        <f>VLOOKUP($C101,'[1]New ISB'!$C$6:$BO$405,7,FALSE)</f>
        <v>0</v>
      </c>
      <c r="AU101" s="10">
        <f>VLOOKUP($C101,'[1]New ISB'!$C$6:$BO$405,8,FALSE)</f>
        <v>0</v>
      </c>
      <c r="AV101" s="10">
        <f>VLOOKUP($C101,'[1]New ISB'!$C$6:$BO$405,9,FALSE)</f>
        <v>6370.00000000001</v>
      </c>
      <c r="AW101" s="10">
        <f>VLOOKUP($C101,'[1]New ISB'!$C$6:$BO$405,10,FALSE)</f>
        <v>0</v>
      </c>
      <c r="AX101" s="10">
        <f>VLOOKUP($C101,'[1]New ISB'!$C$6:$BO$405,11,FALSE)</f>
        <v>11480</v>
      </c>
      <c r="AY101" s="10">
        <f>VLOOKUP($C101,'[1]New ISB'!$C$6:$BO$405,12,FALSE)</f>
        <v>0</v>
      </c>
      <c r="AZ101" s="10">
        <f>VLOOKUP($C101,'[1]New ISB'!$C$6:$BO$405,13,FALSE)</f>
        <v>235.0000000000002</v>
      </c>
      <c r="BA101" s="10">
        <f>VLOOKUP($C101,'[1]New ISB'!$C$6:$BO$405,14,FALSE)</f>
        <v>0</v>
      </c>
      <c r="BB101" s="10">
        <f>VLOOKUP($C101,'[1]New ISB'!$C$6:$BO$405,15,FALSE)</f>
        <v>0</v>
      </c>
      <c r="BC101" s="10">
        <f>VLOOKUP($C101,'[1]New ISB'!$C$6:$BO$405,16,FALSE)</f>
        <v>0</v>
      </c>
      <c r="BD101" s="10">
        <f>VLOOKUP($C101,'[1]New ISB'!$C$6:$BO$405,17,FALSE)</f>
        <v>0</v>
      </c>
      <c r="BE101" s="10">
        <f>VLOOKUP($C101,'[1]New ISB'!$C$6:$BO$405,18,FALSE)</f>
        <v>0</v>
      </c>
      <c r="BF101" s="10">
        <f>VLOOKUP($C101,'[1]New ISB'!$C$6:$BO$405,19,FALSE)</f>
        <v>0</v>
      </c>
      <c r="BG101" s="10">
        <f>VLOOKUP($C101,'[1]New ISB'!$C$6:$BO$405,20,FALSE)</f>
        <v>0</v>
      </c>
      <c r="BH101" s="10">
        <f>VLOOKUP($C101,'[1]New ISB'!$C$6:$BO$405,21,FALSE)</f>
        <v>0</v>
      </c>
      <c r="BI101" s="10">
        <f>VLOOKUP($C101,'[1]New ISB'!$C$6:$BO$405,22,FALSE)</f>
        <v>0</v>
      </c>
      <c r="BJ101" s="10">
        <f>VLOOKUP($C101,'[1]New ISB'!$C$6:$BO$405,23,FALSE)</f>
        <v>0</v>
      </c>
      <c r="BK101" s="10">
        <f>VLOOKUP($C101,'[1]New ISB'!$C$6:$BO$405,24,FALSE)</f>
        <v>0</v>
      </c>
      <c r="BL101" s="10">
        <f>VLOOKUP($C101,'[1]New ISB'!$C$6:$BO$405,25,FALSE)</f>
        <v>0</v>
      </c>
      <c r="BM101" s="10">
        <f>VLOOKUP($C101,'[1]New ISB'!$C$6:$BO$405,26,FALSE)</f>
        <v>0</v>
      </c>
      <c r="BN101" s="10">
        <f>VLOOKUP($C101,'[1]New ISB'!$C$6:$BO$405,27,FALSE)</f>
        <v>33189.31451612903</v>
      </c>
      <c r="BO101" s="10">
        <f>VLOOKUP($C101,'[1]New ISB'!$C$6:$BO$405,28,FALSE)</f>
        <v>0</v>
      </c>
      <c r="BP101" s="10">
        <f>VLOOKUP($C101,'[1]New ISB'!$C$6:$BO$405,29,FALSE)</f>
        <v>2688.0000000000009</v>
      </c>
      <c r="BQ101" s="10">
        <f>VLOOKUP($C101,'[1]New ISB'!$C$6:$BO$405,30,FALSE)</f>
        <v>0</v>
      </c>
      <c r="BR101" s="10">
        <f>VLOOKUP($C101,'[1]New ISB'!$C$6:$BO$405,31,FALSE)</f>
        <v>134400</v>
      </c>
      <c r="BS101" s="10">
        <f>VLOOKUP($C101,'[1]New ISB'!$C$6:$BO$405,32,FALSE)</f>
        <v>57100</v>
      </c>
      <c r="BT101" s="10">
        <f>VLOOKUP($C101,'[1]New ISB'!$C$6:$BO$405,33,FALSE)</f>
        <v>0</v>
      </c>
      <c r="BU101" s="10">
        <f>VLOOKUP($C101,'[1]New ISB'!$C$6:$BO$405,34,FALSE)</f>
        <v>0</v>
      </c>
      <c r="BV101" s="10">
        <f>VLOOKUP($C101,'[1]New ISB'!$C$6:$BO$405,35,FALSE)</f>
        <v>972.18560000000002</v>
      </c>
      <c r="BW101" s="10">
        <f>VLOOKUP($C101,'[1]New ISB'!$C$6:$BO$405,36,FALSE)</f>
        <v>0</v>
      </c>
      <c r="BX101" s="10">
        <f>VLOOKUP($C101,'[1]New ISB'!$C$6:$BO$405,39,FALSE)+VLOOKUP($C101,'[1]New ISB'!$C$6:$BO$405,40,FALSE)</f>
        <v>0</v>
      </c>
      <c r="BY101" s="10">
        <f>VLOOKUP($C101,'[1]New ISB'!$C$6:$BO$405,37,FALSE)+VLOOKUP($C101,'[1]New ISB'!$C$6:$BO$405,41,FALSE)</f>
        <v>0</v>
      </c>
      <c r="BZ101" s="10">
        <f>VLOOKUP($C101,'[1]New ISB'!$C$6:$BO$405,38,FALSE)</f>
        <v>0</v>
      </c>
      <c r="CA101" s="10">
        <f t="shared" si="41"/>
        <v>498782.06761490926</v>
      </c>
      <c r="CB101" s="10">
        <f>VLOOKUP($C101,'[1]New ISB'!$C$6:$BO$405,52,FALSE)+VLOOKUP($C101,'[1]New ISB'!$C$6:$BO$405,53,FALSE)</f>
        <v>0</v>
      </c>
      <c r="CC101" s="10">
        <f>VLOOKUP($C101,'[1]New ISB'!$C$6:$BO$405,64,FALSE)</f>
        <v>0</v>
      </c>
      <c r="CD101" s="11">
        <f t="shared" si="80"/>
        <v>498782.06761490926</v>
      </c>
      <c r="CE101" s="10"/>
      <c r="CF101" s="10">
        <f t="shared" si="44"/>
        <v>14767.567498780205</v>
      </c>
      <c r="CG101" s="10">
        <f t="shared" si="45"/>
        <v>0</v>
      </c>
      <c r="CH101" s="10">
        <f t="shared" si="46"/>
        <v>0</v>
      </c>
      <c r="CI101" s="10">
        <f t="shared" si="47"/>
        <v>130.00000000000091</v>
      </c>
      <c r="CJ101" s="10">
        <f t="shared" si="48"/>
        <v>0</v>
      </c>
      <c r="CK101" s="10">
        <f t="shared" si="49"/>
        <v>1610</v>
      </c>
      <c r="CL101" s="10">
        <f t="shared" si="50"/>
        <v>0</v>
      </c>
      <c r="CM101" s="10">
        <f t="shared" si="51"/>
        <v>5</v>
      </c>
      <c r="CN101" s="10">
        <f t="shared" si="52"/>
        <v>0</v>
      </c>
      <c r="CO101" s="10">
        <f t="shared" si="53"/>
        <v>0</v>
      </c>
      <c r="CP101" s="10">
        <f t="shared" si="54"/>
        <v>0</v>
      </c>
      <c r="CQ101" s="10">
        <f t="shared" si="55"/>
        <v>0</v>
      </c>
      <c r="CR101" s="10">
        <f t="shared" si="56"/>
        <v>0</v>
      </c>
      <c r="CS101" s="10">
        <f t="shared" si="57"/>
        <v>0</v>
      </c>
      <c r="CT101" s="10">
        <f t="shared" si="58"/>
        <v>0</v>
      </c>
      <c r="CU101" s="10">
        <f t="shared" si="59"/>
        <v>0</v>
      </c>
      <c r="CV101" s="10">
        <f t="shared" si="60"/>
        <v>0</v>
      </c>
      <c r="CW101" s="10">
        <f t="shared" si="61"/>
        <v>0</v>
      </c>
      <c r="CX101" s="10">
        <f t="shared" si="62"/>
        <v>0</v>
      </c>
      <c r="CY101" s="10">
        <f t="shared" si="63"/>
        <v>0</v>
      </c>
      <c r="CZ101" s="10">
        <f t="shared" si="64"/>
        <v>0</v>
      </c>
      <c r="DA101" s="10">
        <f t="shared" si="65"/>
        <v>425.50403225806804</v>
      </c>
      <c r="DB101" s="10">
        <f t="shared" si="66"/>
        <v>0</v>
      </c>
      <c r="DC101" s="10">
        <f t="shared" si="67"/>
        <v>42.000000000000455</v>
      </c>
      <c r="DD101" s="10">
        <f t="shared" si="68"/>
        <v>0</v>
      </c>
      <c r="DE101" s="10">
        <f t="shared" si="69"/>
        <v>6400</v>
      </c>
      <c r="DF101" s="10">
        <f t="shared" si="70"/>
        <v>800</v>
      </c>
      <c r="DG101" s="10">
        <f t="shared" si="71"/>
        <v>0</v>
      </c>
      <c r="DH101" s="10">
        <f t="shared" si="72"/>
        <v>0</v>
      </c>
      <c r="DI101" s="10">
        <f t="shared" si="73"/>
        <v>0</v>
      </c>
      <c r="DJ101" s="10">
        <f t="shared" si="74"/>
        <v>0</v>
      </c>
      <c r="DK101" s="10">
        <f t="shared" si="75"/>
        <v>0</v>
      </c>
      <c r="DL101" s="10">
        <f t="shared" si="76"/>
        <v>0</v>
      </c>
      <c r="DM101" s="10">
        <f t="shared" si="77"/>
        <v>0</v>
      </c>
      <c r="DN101" s="10">
        <f t="shared" si="78"/>
        <v>0</v>
      </c>
      <c r="DO101" s="10">
        <f t="shared" si="79"/>
        <v>25197.690830391221</v>
      </c>
      <c r="DP101" s="11">
        <f t="shared" si="42"/>
        <v>49377.762361429493</v>
      </c>
      <c r="DS101" s="14"/>
      <c r="DU101" s="16"/>
    </row>
    <row r="102" spans="1:125" x14ac:dyDescent="0.35">
      <c r="A102" s="2" t="s">
        <v>297</v>
      </c>
      <c r="B102" s="2" t="s">
        <v>298</v>
      </c>
      <c r="C102" s="2">
        <v>9263106</v>
      </c>
      <c r="D102" s="2" t="s">
        <v>1296</v>
      </c>
      <c r="E102" s="18">
        <v>153</v>
      </c>
      <c r="G102" s="18">
        <v>519282</v>
      </c>
      <c r="H102" s="18">
        <v>0</v>
      </c>
      <c r="I102" s="18">
        <v>0</v>
      </c>
      <c r="J102" s="18">
        <v>14879.999999999976</v>
      </c>
      <c r="K102" s="18">
        <v>0</v>
      </c>
      <c r="L102" s="18">
        <v>21854.999999999964</v>
      </c>
      <c r="M102" s="18">
        <v>0</v>
      </c>
      <c r="N102" s="18">
        <v>229.99999999999997</v>
      </c>
      <c r="O102" s="18">
        <v>559.99999999999989</v>
      </c>
      <c r="P102" s="18">
        <v>439.99999999999994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39178.674418604656</v>
      </c>
      <c r="AC102" s="18">
        <v>0</v>
      </c>
      <c r="AD102" s="18">
        <v>0</v>
      </c>
      <c r="AE102" s="18">
        <v>0</v>
      </c>
      <c r="AF102" s="18">
        <v>128000</v>
      </c>
      <c r="AG102" s="18">
        <v>0</v>
      </c>
      <c r="AH102" s="18">
        <v>0</v>
      </c>
      <c r="AI102" s="18">
        <v>0</v>
      </c>
      <c r="AJ102" s="18">
        <v>1499.6479999999999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-8852.28575260051</v>
      </c>
      <c r="AQ102" s="11">
        <f t="shared" si="43"/>
        <v>717073.03666600422</v>
      </c>
      <c r="AR102" s="18"/>
      <c r="AS102" s="10">
        <f>VLOOKUP($C102,'[1]New ISB'!$C$6:$BO$405,6,FALSE)</f>
        <v>551559.68324733386</v>
      </c>
      <c r="AT102" s="10">
        <f>VLOOKUP($C102,'[1]New ISB'!$C$6:$BO$405,7,FALSE)</f>
        <v>0</v>
      </c>
      <c r="AU102" s="10">
        <f>VLOOKUP($C102,'[1]New ISB'!$C$6:$BO$405,8,FALSE)</f>
        <v>0</v>
      </c>
      <c r="AV102" s="10">
        <f>VLOOKUP($C102,'[1]New ISB'!$C$6:$BO$405,9,FALSE)</f>
        <v>15189.999999999976</v>
      </c>
      <c r="AW102" s="10">
        <f>VLOOKUP($C102,'[1]New ISB'!$C$6:$BO$405,10,FALSE)</f>
        <v>0</v>
      </c>
      <c r="AX102" s="10">
        <f>VLOOKUP($C102,'[1]New ISB'!$C$6:$BO$405,11,FALSE)</f>
        <v>25419.99999999996</v>
      </c>
      <c r="AY102" s="10">
        <f>VLOOKUP($C102,'[1]New ISB'!$C$6:$BO$405,12,FALSE)</f>
        <v>0</v>
      </c>
      <c r="AZ102" s="10">
        <f>VLOOKUP($C102,'[1]New ISB'!$C$6:$BO$405,13,FALSE)</f>
        <v>234.99999999999997</v>
      </c>
      <c r="BA102" s="10">
        <f>VLOOKUP($C102,'[1]New ISB'!$C$6:$BO$405,14,FALSE)</f>
        <v>569.99999999999989</v>
      </c>
      <c r="BB102" s="10">
        <f>VLOOKUP($C102,'[1]New ISB'!$C$6:$BO$405,15,FALSE)</f>
        <v>444.99999999999994</v>
      </c>
      <c r="BC102" s="10">
        <f>VLOOKUP($C102,'[1]New ISB'!$C$6:$BO$405,16,FALSE)</f>
        <v>0</v>
      </c>
      <c r="BD102" s="10">
        <f>VLOOKUP($C102,'[1]New ISB'!$C$6:$BO$405,17,FALSE)</f>
        <v>0</v>
      </c>
      <c r="BE102" s="10">
        <f>VLOOKUP($C102,'[1]New ISB'!$C$6:$BO$405,18,FALSE)</f>
        <v>0</v>
      </c>
      <c r="BF102" s="10">
        <f>VLOOKUP($C102,'[1]New ISB'!$C$6:$BO$405,19,FALSE)</f>
        <v>0</v>
      </c>
      <c r="BG102" s="10">
        <f>VLOOKUP($C102,'[1]New ISB'!$C$6:$BO$405,20,FALSE)</f>
        <v>0</v>
      </c>
      <c r="BH102" s="10">
        <f>VLOOKUP($C102,'[1]New ISB'!$C$6:$BO$405,21,FALSE)</f>
        <v>0</v>
      </c>
      <c r="BI102" s="10">
        <f>VLOOKUP($C102,'[1]New ISB'!$C$6:$BO$405,22,FALSE)</f>
        <v>0</v>
      </c>
      <c r="BJ102" s="10">
        <f>VLOOKUP($C102,'[1]New ISB'!$C$6:$BO$405,23,FALSE)</f>
        <v>0</v>
      </c>
      <c r="BK102" s="10">
        <f>VLOOKUP($C102,'[1]New ISB'!$C$6:$BO$405,24,FALSE)</f>
        <v>0</v>
      </c>
      <c r="BL102" s="10">
        <f>VLOOKUP($C102,'[1]New ISB'!$C$6:$BO$405,25,FALSE)</f>
        <v>0</v>
      </c>
      <c r="BM102" s="10">
        <f>VLOOKUP($C102,'[1]New ISB'!$C$6:$BO$405,26,FALSE)</f>
        <v>0</v>
      </c>
      <c r="BN102" s="10">
        <f>VLOOKUP($C102,'[1]New ISB'!$C$6:$BO$405,27,FALSE)</f>
        <v>39687.488372093023</v>
      </c>
      <c r="BO102" s="10">
        <f>VLOOKUP($C102,'[1]New ISB'!$C$6:$BO$405,28,FALSE)</f>
        <v>0</v>
      </c>
      <c r="BP102" s="10">
        <f>VLOOKUP($C102,'[1]New ISB'!$C$6:$BO$405,29,FALSE)</f>
        <v>0</v>
      </c>
      <c r="BQ102" s="10">
        <f>VLOOKUP($C102,'[1]New ISB'!$C$6:$BO$405,30,FALSE)</f>
        <v>0</v>
      </c>
      <c r="BR102" s="10">
        <f>VLOOKUP($C102,'[1]New ISB'!$C$6:$BO$405,31,FALSE)</f>
        <v>134400</v>
      </c>
      <c r="BS102" s="10">
        <f>VLOOKUP($C102,'[1]New ISB'!$C$6:$BO$405,32,FALSE)</f>
        <v>0</v>
      </c>
      <c r="BT102" s="10">
        <f>VLOOKUP($C102,'[1]New ISB'!$C$6:$BO$405,33,FALSE)</f>
        <v>0</v>
      </c>
      <c r="BU102" s="10">
        <f>VLOOKUP($C102,'[1]New ISB'!$C$6:$BO$405,34,FALSE)</f>
        <v>0</v>
      </c>
      <c r="BV102" s="10">
        <f>VLOOKUP($C102,'[1]New ISB'!$C$6:$BO$405,35,FALSE)</f>
        <v>1499.6479999999999</v>
      </c>
      <c r="BW102" s="10">
        <f>VLOOKUP($C102,'[1]New ISB'!$C$6:$BO$405,36,FALSE)</f>
        <v>0</v>
      </c>
      <c r="BX102" s="10">
        <f>VLOOKUP($C102,'[1]New ISB'!$C$6:$BO$405,39,FALSE)+VLOOKUP($C102,'[1]New ISB'!$C$6:$BO$405,40,FALSE)</f>
        <v>0</v>
      </c>
      <c r="BY102" s="10">
        <f>VLOOKUP($C102,'[1]New ISB'!$C$6:$BO$405,37,FALSE)+VLOOKUP($C102,'[1]New ISB'!$C$6:$BO$405,41,FALSE)</f>
        <v>0</v>
      </c>
      <c r="BZ102" s="10">
        <f>VLOOKUP($C102,'[1]New ISB'!$C$6:$BO$405,38,FALSE)</f>
        <v>0</v>
      </c>
      <c r="CA102" s="10">
        <f t="shared" si="41"/>
        <v>769006.81961942697</v>
      </c>
      <c r="CB102" s="10">
        <f>VLOOKUP($C102,'[1]New ISB'!$C$6:$BO$405,52,FALSE)+VLOOKUP($C102,'[1]New ISB'!$C$6:$BO$405,53,FALSE)</f>
        <v>0</v>
      </c>
      <c r="CC102" s="10">
        <f>VLOOKUP($C102,'[1]New ISB'!$C$6:$BO$405,64,FALSE)</f>
        <v>0</v>
      </c>
      <c r="CD102" s="11">
        <f t="shared" si="80"/>
        <v>769006.81961942697</v>
      </c>
      <c r="CE102" s="10"/>
      <c r="CF102" s="10">
        <f t="shared" si="44"/>
        <v>32277.683247333858</v>
      </c>
      <c r="CG102" s="10">
        <f t="shared" si="45"/>
        <v>0</v>
      </c>
      <c r="CH102" s="10">
        <f t="shared" si="46"/>
        <v>0</v>
      </c>
      <c r="CI102" s="10">
        <f t="shared" si="47"/>
        <v>310</v>
      </c>
      <c r="CJ102" s="10">
        <f t="shared" si="48"/>
        <v>0</v>
      </c>
      <c r="CK102" s="10">
        <f t="shared" si="49"/>
        <v>3564.9999999999964</v>
      </c>
      <c r="CL102" s="10">
        <f t="shared" si="50"/>
        <v>0</v>
      </c>
      <c r="CM102" s="10">
        <f t="shared" si="51"/>
        <v>5</v>
      </c>
      <c r="CN102" s="10">
        <f t="shared" si="52"/>
        <v>10</v>
      </c>
      <c r="CO102" s="10">
        <f t="shared" si="53"/>
        <v>5</v>
      </c>
      <c r="CP102" s="10">
        <f t="shared" si="54"/>
        <v>0</v>
      </c>
      <c r="CQ102" s="10">
        <f t="shared" si="55"/>
        <v>0</v>
      </c>
      <c r="CR102" s="10">
        <f t="shared" si="56"/>
        <v>0</v>
      </c>
      <c r="CS102" s="10">
        <f t="shared" si="57"/>
        <v>0</v>
      </c>
      <c r="CT102" s="10">
        <f t="shared" si="58"/>
        <v>0</v>
      </c>
      <c r="CU102" s="10">
        <f t="shared" si="59"/>
        <v>0</v>
      </c>
      <c r="CV102" s="10">
        <f t="shared" si="60"/>
        <v>0</v>
      </c>
      <c r="CW102" s="10">
        <f t="shared" si="61"/>
        <v>0</v>
      </c>
      <c r="CX102" s="10">
        <f t="shared" si="62"/>
        <v>0</v>
      </c>
      <c r="CY102" s="10">
        <f t="shared" si="63"/>
        <v>0</v>
      </c>
      <c r="CZ102" s="10">
        <f t="shared" si="64"/>
        <v>0</v>
      </c>
      <c r="DA102" s="10">
        <f t="shared" si="65"/>
        <v>508.81395348836668</v>
      </c>
      <c r="DB102" s="10">
        <f t="shared" si="66"/>
        <v>0</v>
      </c>
      <c r="DC102" s="10">
        <f t="shared" si="67"/>
        <v>0</v>
      </c>
      <c r="DD102" s="10">
        <f t="shared" si="68"/>
        <v>0</v>
      </c>
      <c r="DE102" s="10">
        <f t="shared" si="69"/>
        <v>6400</v>
      </c>
      <c r="DF102" s="10">
        <f t="shared" si="70"/>
        <v>0</v>
      </c>
      <c r="DG102" s="10">
        <f t="shared" si="71"/>
        <v>0</v>
      </c>
      <c r="DH102" s="10">
        <f t="shared" si="72"/>
        <v>0</v>
      </c>
      <c r="DI102" s="10">
        <f t="shared" si="73"/>
        <v>0</v>
      </c>
      <c r="DJ102" s="10">
        <f t="shared" si="74"/>
        <v>0</v>
      </c>
      <c r="DK102" s="10">
        <f t="shared" si="75"/>
        <v>0</v>
      </c>
      <c r="DL102" s="10">
        <f t="shared" si="76"/>
        <v>0</v>
      </c>
      <c r="DM102" s="10">
        <f t="shared" si="77"/>
        <v>0</v>
      </c>
      <c r="DN102" s="10">
        <f t="shared" si="78"/>
        <v>0</v>
      </c>
      <c r="DO102" s="10">
        <f t="shared" si="79"/>
        <v>8852.28575260051</v>
      </c>
      <c r="DP102" s="11">
        <f t="shared" si="42"/>
        <v>51933.782953422735</v>
      </c>
      <c r="DS102" s="14"/>
      <c r="DU102" s="16"/>
    </row>
    <row r="103" spans="1:125" x14ac:dyDescent="0.35">
      <c r="A103" s="2" t="s">
        <v>300</v>
      </c>
      <c r="B103" s="2" t="s">
        <v>301</v>
      </c>
      <c r="C103" s="2">
        <v>9263396</v>
      </c>
      <c r="D103" s="2" t="s">
        <v>1297</v>
      </c>
      <c r="E103" s="18">
        <v>56</v>
      </c>
      <c r="G103" s="18">
        <v>190064</v>
      </c>
      <c r="H103" s="18">
        <v>0</v>
      </c>
      <c r="I103" s="18">
        <v>0</v>
      </c>
      <c r="J103" s="18">
        <v>8160.0000000000118</v>
      </c>
      <c r="K103" s="18">
        <v>0</v>
      </c>
      <c r="L103" s="18">
        <v>12689.999999999982</v>
      </c>
      <c r="M103" s="18">
        <v>0</v>
      </c>
      <c r="N103" s="18">
        <v>230.00000000000057</v>
      </c>
      <c r="O103" s="18">
        <v>840.00000000000045</v>
      </c>
      <c r="P103" s="18">
        <v>0</v>
      </c>
      <c r="Q103" s="18">
        <v>1919.9999999999991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1249.2307692307704</v>
      </c>
      <c r="AA103" s="18">
        <v>0</v>
      </c>
      <c r="AB103" s="18">
        <v>21193.021276595744</v>
      </c>
      <c r="AC103" s="18">
        <v>0</v>
      </c>
      <c r="AD103" s="18">
        <v>3439.8</v>
      </c>
      <c r="AE103" s="18">
        <v>0</v>
      </c>
      <c r="AF103" s="18">
        <v>128000</v>
      </c>
      <c r="AG103" s="18">
        <v>35046.749999999993</v>
      </c>
      <c r="AH103" s="18">
        <v>0</v>
      </c>
      <c r="AI103" s="18">
        <v>0</v>
      </c>
      <c r="AJ103" s="18">
        <v>1551.36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18">
        <v>-45835.32485737939</v>
      </c>
      <c r="AQ103" s="11">
        <f t="shared" si="43"/>
        <v>358548.83718844707</v>
      </c>
      <c r="AR103" s="18"/>
      <c r="AS103" s="10">
        <f>VLOOKUP($C103,'[1]New ISB'!$C$6:$BO$405,6,FALSE)</f>
        <v>201878.05399902415</v>
      </c>
      <c r="AT103" s="10">
        <f>VLOOKUP($C103,'[1]New ISB'!$C$6:$BO$405,7,FALSE)</f>
        <v>0</v>
      </c>
      <c r="AU103" s="10">
        <f>VLOOKUP($C103,'[1]New ISB'!$C$6:$BO$405,8,FALSE)</f>
        <v>0</v>
      </c>
      <c r="AV103" s="10">
        <f>VLOOKUP($C103,'[1]New ISB'!$C$6:$BO$405,9,FALSE)</f>
        <v>8330.0000000000127</v>
      </c>
      <c r="AW103" s="10">
        <f>VLOOKUP($C103,'[1]New ISB'!$C$6:$BO$405,10,FALSE)</f>
        <v>0</v>
      </c>
      <c r="AX103" s="10">
        <f>VLOOKUP($C103,'[1]New ISB'!$C$6:$BO$405,11,FALSE)</f>
        <v>14759.99999999998</v>
      </c>
      <c r="AY103" s="10">
        <f>VLOOKUP($C103,'[1]New ISB'!$C$6:$BO$405,12,FALSE)</f>
        <v>0</v>
      </c>
      <c r="AZ103" s="10">
        <f>VLOOKUP($C103,'[1]New ISB'!$C$6:$BO$405,13,FALSE)</f>
        <v>235.00000000000057</v>
      </c>
      <c r="BA103" s="10">
        <f>VLOOKUP($C103,'[1]New ISB'!$C$6:$BO$405,14,FALSE)</f>
        <v>855.00000000000045</v>
      </c>
      <c r="BB103" s="10">
        <f>VLOOKUP($C103,'[1]New ISB'!$C$6:$BO$405,15,FALSE)</f>
        <v>0</v>
      </c>
      <c r="BC103" s="10">
        <f>VLOOKUP($C103,'[1]New ISB'!$C$6:$BO$405,16,FALSE)</f>
        <v>1939.9999999999991</v>
      </c>
      <c r="BD103" s="10">
        <f>VLOOKUP($C103,'[1]New ISB'!$C$6:$BO$405,17,FALSE)</f>
        <v>0</v>
      </c>
      <c r="BE103" s="10">
        <f>VLOOKUP($C103,'[1]New ISB'!$C$6:$BO$405,18,FALSE)</f>
        <v>0</v>
      </c>
      <c r="BF103" s="10">
        <f>VLOOKUP($C103,'[1]New ISB'!$C$6:$BO$405,19,FALSE)</f>
        <v>0</v>
      </c>
      <c r="BG103" s="10">
        <f>VLOOKUP($C103,'[1]New ISB'!$C$6:$BO$405,20,FALSE)</f>
        <v>0</v>
      </c>
      <c r="BH103" s="10">
        <f>VLOOKUP($C103,'[1]New ISB'!$C$6:$BO$405,21,FALSE)</f>
        <v>0</v>
      </c>
      <c r="BI103" s="10">
        <f>VLOOKUP($C103,'[1]New ISB'!$C$6:$BO$405,22,FALSE)</f>
        <v>0</v>
      </c>
      <c r="BJ103" s="10">
        <f>VLOOKUP($C103,'[1]New ISB'!$C$6:$BO$405,23,FALSE)</f>
        <v>0</v>
      </c>
      <c r="BK103" s="10">
        <f>VLOOKUP($C103,'[1]New ISB'!$C$6:$BO$405,24,FALSE)</f>
        <v>0</v>
      </c>
      <c r="BL103" s="10">
        <f>VLOOKUP($C103,'[1]New ISB'!$C$6:$BO$405,25,FALSE)</f>
        <v>1270.7692307692321</v>
      </c>
      <c r="BM103" s="10">
        <f>VLOOKUP($C103,'[1]New ISB'!$C$6:$BO$405,26,FALSE)</f>
        <v>0</v>
      </c>
      <c r="BN103" s="10">
        <f>VLOOKUP($C103,'[1]New ISB'!$C$6:$BO$405,27,FALSE)</f>
        <v>21468.255319148939</v>
      </c>
      <c r="BO103" s="10">
        <f>VLOOKUP($C103,'[1]New ISB'!$C$6:$BO$405,28,FALSE)</f>
        <v>0</v>
      </c>
      <c r="BP103" s="10">
        <f>VLOOKUP($C103,'[1]New ISB'!$C$6:$BO$405,29,FALSE)</f>
        <v>3494.4</v>
      </c>
      <c r="BQ103" s="10">
        <f>VLOOKUP($C103,'[1]New ISB'!$C$6:$BO$405,30,FALSE)</f>
        <v>0</v>
      </c>
      <c r="BR103" s="10">
        <f>VLOOKUP($C103,'[1]New ISB'!$C$6:$BO$405,31,FALSE)</f>
        <v>134400</v>
      </c>
      <c r="BS103" s="10">
        <f>VLOOKUP($C103,'[1]New ISB'!$C$6:$BO$405,32,FALSE)</f>
        <v>35544.749999999993</v>
      </c>
      <c r="BT103" s="10">
        <f>VLOOKUP($C103,'[1]New ISB'!$C$6:$BO$405,33,FALSE)</f>
        <v>0</v>
      </c>
      <c r="BU103" s="10">
        <f>VLOOKUP($C103,'[1]New ISB'!$C$6:$BO$405,34,FALSE)</f>
        <v>0</v>
      </c>
      <c r="BV103" s="10">
        <f>VLOOKUP($C103,'[1]New ISB'!$C$6:$BO$405,35,FALSE)</f>
        <v>1551.36</v>
      </c>
      <c r="BW103" s="10">
        <f>VLOOKUP($C103,'[1]New ISB'!$C$6:$BO$405,36,FALSE)</f>
        <v>0</v>
      </c>
      <c r="BX103" s="10">
        <f>VLOOKUP($C103,'[1]New ISB'!$C$6:$BO$405,39,FALSE)+VLOOKUP($C103,'[1]New ISB'!$C$6:$BO$405,40,FALSE)</f>
        <v>0</v>
      </c>
      <c r="BY103" s="10">
        <f>VLOOKUP($C103,'[1]New ISB'!$C$6:$BO$405,37,FALSE)+VLOOKUP($C103,'[1]New ISB'!$C$6:$BO$405,41,FALSE)</f>
        <v>0</v>
      </c>
      <c r="BZ103" s="10">
        <f>VLOOKUP($C103,'[1]New ISB'!$C$6:$BO$405,38,FALSE)</f>
        <v>0</v>
      </c>
      <c r="CA103" s="10">
        <f t="shared" si="41"/>
        <v>425727.58854894224</v>
      </c>
      <c r="CB103" s="10">
        <f>VLOOKUP($C103,'[1]New ISB'!$C$6:$BO$405,52,FALSE)+VLOOKUP($C103,'[1]New ISB'!$C$6:$BO$405,53,FALSE)</f>
        <v>0</v>
      </c>
      <c r="CC103" s="10">
        <f>VLOOKUP($C103,'[1]New ISB'!$C$6:$BO$405,64,FALSE)</f>
        <v>0</v>
      </c>
      <c r="CD103" s="11">
        <f t="shared" si="80"/>
        <v>425727.58854894224</v>
      </c>
      <c r="CE103" s="10"/>
      <c r="CF103" s="10">
        <f t="shared" si="44"/>
        <v>11814.053999024152</v>
      </c>
      <c r="CG103" s="10">
        <f t="shared" si="45"/>
        <v>0</v>
      </c>
      <c r="CH103" s="10">
        <f t="shared" si="46"/>
        <v>0</v>
      </c>
      <c r="CI103" s="10">
        <f t="shared" si="47"/>
        <v>170.00000000000091</v>
      </c>
      <c r="CJ103" s="10">
        <f t="shared" si="48"/>
        <v>0</v>
      </c>
      <c r="CK103" s="10">
        <f t="shared" si="49"/>
        <v>2069.9999999999982</v>
      </c>
      <c r="CL103" s="10">
        <f t="shared" si="50"/>
        <v>0</v>
      </c>
      <c r="CM103" s="10">
        <f t="shared" si="51"/>
        <v>5</v>
      </c>
      <c r="CN103" s="10">
        <f t="shared" si="52"/>
        <v>15</v>
      </c>
      <c r="CO103" s="10">
        <f t="shared" si="53"/>
        <v>0</v>
      </c>
      <c r="CP103" s="10">
        <f t="shared" si="54"/>
        <v>20</v>
      </c>
      <c r="CQ103" s="10">
        <f t="shared" si="55"/>
        <v>0</v>
      </c>
      <c r="CR103" s="10">
        <f t="shared" si="56"/>
        <v>0</v>
      </c>
      <c r="CS103" s="10">
        <f t="shared" si="57"/>
        <v>0</v>
      </c>
      <c r="CT103" s="10">
        <f t="shared" si="58"/>
        <v>0</v>
      </c>
      <c r="CU103" s="10">
        <f t="shared" si="59"/>
        <v>0</v>
      </c>
      <c r="CV103" s="10">
        <f t="shared" si="60"/>
        <v>0</v>
      </c>
      <c r="CW103" s="10">
        <f t="shared" si="61"/>
        <v>0</v>
      </c>
      <c r="CX103" s="10">
        <f t="shared" si="62"/>
        <v>0</v>
      </c>
      <c r="CY103" s="10">
        <f t="shared" si="63"/>
        <v>21.538461538461661</v>
      </c>
      <c r="CZ103" s="10">
        <f t="shared" si="64"/>
        <v>0</v>
      </c>
      <c r="DA103" s="10">
        <f t="shared" si="65"/>
        <v>275.23404255319474</v>
      </c>
      <c r="DB103" s="10">
        <f t="shared" si="66"/>
        <v>0</v>
      </c>
      <c r="DC103" s="10">
        <f t="shared" si="67"/>
        <v>54.599999999999909</v>
      </c>
      <c r="DD103" s="10">
        <f t="shared" si="68"/>
        <v>0</v>
      </c>
      <c r="DE103" s="10">
        <f t="shared" si="69"/>
        <v>6400</v>
      </c>
      <c r="DF103" s="10">
        <f t="shared" si="70"/>
        <v>498</v>
      </c>
      <c r="DG103" s="10">
        <f t="shared" si="71"/>
        <v>0</v>
      </c>
      <c r="DH103" s="10">
        <f t="shared" si="72"/>
        <v>0</v>
      </c>
      <c r="DI103" s="10">
        <f t="shared" si="73"/>
        <v>0</v>
      </c>
      <c r="DJ103" s="10">
        <f t="shared" si="74"/>
        <v>0</v>
      </c>
      <c r="DK103" s="10">
        <f t="shared" si="75"/>
        <v>0</v>
      </c>
      <c r="DL103" s="10">
        <f t="shared" si="76"/>
        <v>0</v>
      </c>
      <c r="DM103" s="10">
        <f t="shared" si="77"/>
        <v>0</v>
      </c>
      <c r="DN103" s="10">
        <f t="shared" si="78"/>
        <v>0</v>
      </c>
      <c r="DO103" s="10">
        <f t="shared" si="79"/>
        <v>45835.32485737939</v>
      </c>
      <c r="DP103" s="11">
        <f t="shared" si="42"/>
        <v>67178.751360495196</v>
      </c>
      <c r="DS103" s="14"/>
      <c r="DU103" s="16"/>
    </row>
    <row r="104" spans="1:125" x14ac:dyDescent="0.35">
      <c r="A104" s="2" t="s">
        <v>303</v>
      </c>
      <c r="B104" s="2" t="s">
        <v>304</v>
      </c>
      <c r="C104" s="2">
        <v>9263327</v>
      </c>
      <c r="D104" s="2" t="s">
        <v>1298</v>
      </c>
      <c r="E104" s="18">
        <v>43</v>
      </c>
      <c r="G104" s="18">
        <v>145942</v>
      </c>
      <c r="H104" s="18">
        <v>0</v>
      </c>
      <c r="I104" s="18">
        <v>0</v>
      </c>
      <c r="J104" s="18">
        <v>1920.0000000000005</v>
      </c>
      <c r="K104" s="18">
        <v>0</v>
      </c>
      <c r="L104" s="18">
        <v>2820.0000000000005</v>
      </c>
      <c r="M104" s="18">
        <v>0</v>
      </c>
      <c r="N104" s="18">
        <v>0</v>
      </c>
      <c r="O104" s="18">
        <v>0</v>
      </c>
      <c r="P104" s="18">
        <v>1319.9999999999998</v>
      </c>
      <c r="Q104" s="18">
        <v>959.99999999999909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656.31578947368394</v>
      </c>
      <c r="AA104" s="18">
        <v>0</v>
      </c>
      <c r="AB104" s="18">
        <v>14317.837837837829</v>
      </c>
      <c r="AC104" s="18">
        <v>0</v>
      </c>
      <c r="AD104" s="18">
        <v>1341.9000000000005</v>
      </c>
      <c r="AE104" s="18">
        <v>0</v>
      </c>
      <c r="AF104" s="18">
        <v>128000</v>
      </c>
      <c r="AG104" s="18">
        <v>56300</v>
      </c>
      <c r="AH104" s="18">
        <v>0</v>
      </c>
      <c r="AI104" s="18">
        <v>0</v>
      </c>
      <c r="AJ104" s="18">
        <v>1782.1</v>
      </c>
      <c r="AK104" s="18">
        <v>0</v>
      </c>
      <c r="AL104" s="18">
        <v>0</v>
      </c>
      <c r="AM104" s="18">
        <v>0</v>
      </c>
      <c r="AN104" s="18">
        <v>0</v>
      </c>
      <c r="AO104" s="18">
        <v>0</v>
      </c>
      <c r="AP104" s="18">
        <v>-20780.939863867923</v>
      </c>
      <c r="AQ104" s="11">
        <f t="shared" si="43"/>
        <v>334579.21376344352</v>
      </c>
      <c r="AR104" s="18"/>
      <c r="AS104" s="10">
        <f>VLOOKUP($C104,'[1]New ISB'!$C$6:$BO$405,6,FALSE)</f>
        <v>155013.5057492507</v>
      </c>
      <c r="AT104" s="10">
        <f>VLOOKUP($C104,'[1]New ISB'!$C$6:$BO$405,7,FALSE)</f>
        <v>0</v>
      </c>
      <c r="AU104" s="10">
        <f>VLOOKUP($C104,'[1]New ISB'!$C$6:$BO$405,8,FALSE)</f>
        <v>0</v>
      </c>
      <c r="AV104" s="10">
        <f>VLOOKUP($C104,'[1]New ISB'!$C$6:$BO$405,9,FALSE)</f>
        <v>1960.0000000000005</v>
      </c>
      <c r="AW104" s="10">
        <f>VLOOKUP($C104,'[1]New ISB'!$C$6:$BO$405,10,FALSE)</f>
        <v>0</v>
      </c>
      <c r="AX104" s="10">
        <f>VLOOKUP($C104,'[1]New ISB'!$C$6:$BO$405,11,FALSE)</f>
        <v>3280.0000000000009</v>
      </c>
      <c r="AY104" s="10">
        <f>VLOOKUP($C104,'[1]New ISB'!$C$6:$BO$405,12,FALSE)</f>
        <v>0</v>
      </c>
      <c r="AZ104" s="10">
        <f>VLOOKUP($C104,'[1]New ISB'!$C$6:$BO$405,13,FALSE)</f>
        <v>0</v>
      </c>
      <c r="BA104" s="10">
        <f>VLOOKUP($C104,'[1]New ISB'!$C$6:$BO$405,14,FALSE)</f>
        <v>0</v>
      </c>
      <c r="BB104" s="10">
        <f>VLOOKUP($C104,'[1]New ISB'!$C$6:$BO$405,15,FALSE)</f>
        <v>1334.9999999999998</v>
      </c>
      <c r="BC104" s="10">
        <f>VLOOKUP($C104,'[1]New ISB'!$C$6:$BO$405,16,FALSE)</f>
        <v>969.99999999999909</v>
      </c>
      <c r="BD104" s="10">
        <f>VLOOKUP($C104,'[1]New ISB'!$C$6:$BO$405,17,FALSE)</f>
        <v>0</v>
      </c>
      <c r="BE104" s="10">
        <f>VLOOKUP($C104,'[1]New ISB'!$C$6:$BO$405,18,FALSE)</f>
        <v>0</v>
      </c>
      <c r="BF104" s="10">
        <f>VLOOKUP($C104,'[1]New ISB'!$C$6:$BO$405,19,FALSE)</f>
        <v>0</v>
      </c>
      <c r="BG104" s="10">
        <f>VLOOKUP($C104,'[1]New ISB'!$C$6:$BO$405,20,FALSE)</f>
        <v>0</v>
      </c>
      <c r="BH104" s="10">
        <f>VLOOKUP($C104,'[1]New ISB'!$C$6:$BO$405,21,FALSE)</f>
        <v>0</v>
      </c>
      <c r="BI104" s="10">
        <f>VLOOKUP($C104,'[1]New ISB'!$C$6:$BO$405,22,FALSE)</f>
        <v>0</v>
      </c>
      <c r="BJ104" s="10">
        <f>VLOOKUP($C104,'[1]New ISB'!$C$6:$BO$405,23,FALSE)</f>
        <v>0</v>
      </c>
      <c r="BK104" s="10">
        <f>VLOOKUP($C104,'[1]New ISB'!$C$6:$BO$405,24,FALSE)</f>
        <v>0</v>
      </c>
      <c r="BL104" s="10">
        <f>VLOOKUP($C104,'[1]New ISB'!$C$6:$BO$405,25,FALSE)</f>
        <v>667.6315789473681</v>
      </c>
      <c r="BM104" s="10">
        <f>VLOOKUP($C104,'[1]New ISB'!$C$6:$BO$405,26,FALSE)</f>
        <v>0</v>
      </c>
      <c r="BN104" s="10">
        <f>VLOOKUP($C104,'[1]New ISB'!$C$6:$BO$405,27,FALSE)</f>
        <v>14503.783783783774</v>
      </c>
      <c r="BO104" s="10">
        <f>VLOOKUP($C104,'[1]New ISB'!$C$6:$BO$405,28,FALSE)</f>
        <v>0</v>
      </c>
      <c r="BP104" s="10">
        <f>VLOOKUP($C104,'[1]New ISB'!$C$6:$BO$405,29,FALSE)</f>
        <v>1363.2000000000005</v>
      </c>
      <c r="BQ104" s="10">
        <f>VLOOKUP($C104,'[1]New ISB'!$C$6:$BO$405,30,FALSE)</f>
        <v>0</v>
      </c>
      <c r="BR104" s="10">
        <f>VLOOKUP($C104,'[1]New ISB'!$C$6:$BO$405,31,FALSE)</f>
        <v>134400</v>
      </c>
      <c r="BS104" s="10">
        <f>VLOOKUP($C104,'[1]New ISB'!$C$6:$BO$405,32,FALSE)</f>
        <v>57100</v>
      </c>
      <c r="BT104" s="10">
        <f>VLOOKUP($C104,'[1]New ISB'!$C$6:$BO$405,33,FALSE)</f>
        <v>0</v>
      </c>
      <c r="BU104" s="10">
        <f>VLOOKUP($C104,'[1]New ISB'!$C$6:$BO$405,34,FALSE)</f>
        <v>0</v>
      </c>
      <c r="BV104" s="10">
        <f>VLOOKUP($C104,'[1]New ISB'!$C$6:$BO$405,35,FALSE)</f>
        <v>1782.1</v>
      </c>
      <c r="BW104" s="10">
        <f>VLOOKUP($C104,'[1]New ISB'!$C$6:$BO$405,36,FALSE)</f>
        <v>0</v>
      </c>
      <c r="BX104" s="10">
        <f>VLOOKUP($C104,'[1]New ISB'!$C$6:$BO$405,39,FALSE)+VLOOKUP($C104,'[1]New ISB'!$C$6:$BO$405,40,FALSE)</f>
        <v>0</v>
      </c>
      <c r="BY104" s="10">
        <f>VLOOKUP($C104,'[1]New ISB'!$C$6:$BO$405,37,FALSE)+VLOOKUP($C104,'[1]New ISB'!$C$6:$BO$405,41,FALSE)</f>
        <v>0</v>
      </c>
      <c r="BZ104" s="10">
        <f>VLOOKUP($C104,'[1]New ISB'!$C$6:$BO$405,38,FALSE)</f>
        <v>0</v>
      </c>
      <c r="CA104" s="10">
        <f t="shared" si="41"/>
        <v>372375.22111198184</v>
      </c>
      <c r="CB104" s="10">
        <f>VLOOKUP($C104,'[1]New ISB'!$C$6:$BO$405,52,FALSE)+VLOOKUP($C104,'[1]New ISB'!$C$6:$BO$405,53,FALSE)</f>
        <v>0</v>
      </c>
      <c r="CC104" s="10">
        <f>VLOOKUP($C104,'[1]New ISB'!$C$6:$BO$405,64,FALSE)</f>
        <v>0</v>
      </c>
      <c r="CD104" s="11">
        <f t="shared" si="80"/>
        <v>372375.22111198184</v>
      </c>
      <c r="CE104" s="10"/>
      <c r="CF104" s="10">
        <f t="shared" si="44"/>
        <v>9071.505749250704</v>
      </c>
      <c r="CG104" s="10">
        <f t="shared" si="45"/>
        <v>0</v>
      </c>
      <c r="CH104" s="10">
        <f t="shared" si="46"/>
        <v>0</v>
      </c>
      <c r="CI104" s="10">
        <f t="shared" si="47"/>
        <v>40</v>
      </c>
      <c r="CJ104" s="10">
        <f t="shared" si="48"/>
        <v>0</v>
      </c>
      <c r="CK104" s="10">
        <f t="shared" si="49"/>
        <v>460.00000000000045</v>
      </c>
      <c r="CL104" s="10">
        <f t="shared" si="50"/>
        <v>0</v>
      </c>
      <c r="CM104" s="10">
        <f t="shared" si="51"/>
        <v>0</v>
      </c>
      <c r="CN104" s="10">
        <f t="shared" si="52"/>
        <v>0</v>
      </c>
      <c r="CO104" s="10">
        <f t="shared" si="53"/>
        <v>15</v>
      </c>
      <c r="CP104" s="10">
        <f t="shared" si="54"/>
        <v>10</v>
      </c>
      <c r="CQ104" s="10">
        <f t="shared" si="55"/>
        <v>0</v>
      </c>
      <c r="CR104" s="10">
        <f t="shared" si="56"/>
        <v>0</v>
      </c>
      <c r="CS104" s="10">
        <f t="shared" si="57"/>
        <v>0</v>
      </c>
      <c r="CT104" s="10">
        <f t="shared" si="58"/>
        <v>0</v>
      </c>
      <c r="CU104" s="10">
        <f t="shared" si="59"/>
        <v>0</v>
      </c>
      <c r="CV104" s="10">
        <f t="shared" si="60"/>
        <v>0</v>
      </c>
      <c r="CW104" s="10">
        <f t="shared" si="61"/>
        <v>0</v>
      </c>
      <c r="CX104" s="10">
        <f t="shared" si="62"/>
        <v>0</v>
      </c>
      <c r="CY104" s="10">
        <f t="shared" si="63"/>
        <v>11.315789473684163</v>
      </c>
      <c r="CZ104" s="10">
        <f t="shared" si="64"/>
        <v>0</v>
      </c>
      <c r="DA104" s="10">
        <f t="shared" si="65"/>
        <v>185.94594594594491</v>
      </c>
      <c r="DB104" s="10">
        <f t="shared" si="66"/>
        <v>0</v>
      </c>
      <c r="DC104" s="10">
        <f t="shared" si="67"/>
        <v>21.299999999999955</v>
      </c>
      <c r="DD104" s="10">
        <f t="shared" si="68"/>
        <v>0</v>
      </c>
      <c r="DE104" s="10">
        <f t="shared" si="69"/>
        <v>6400</v>
      </c>
      <c r="DF104" s="10">
        <f t="shared" si="70"/>
        <v>800</v>
      </c>
      <c r="DG104" s="10">
        <f t="shared" si="71"/>
        <v>0</v>
      </c>
      <c r="DH104" s="10">
        <f t="shared" si="72"/>
        <v>0</v>
      </c>
      <c r="DI104" s="10">
        <f t="shared" si="73"/>
        <v>0</v>
      </c>
      <c r="DJ104" s="10">
        <f t="shared" si="74"/>
        <v>0</v>
      </c>
      <c r="DK104" s="10">
        <f t="shared" si="75"/>
        <v>0</v>
      </c>
      <c r="DL104" s="10">
        <f t="shared" si="76"/>
        <v>0</v>
      </c>
      <c r="DM104" s="10">
        <f t="shared" si="77"/>
        <v>0</v>
      </c>
      <c r="DN104" s="10">
        <f t="shared" si="78"/>
        <v>0</v>
      </c>
      <c r="DO104" s="10">
        <f t="shared" si="79"/>
        <v>20780.939863867923</v>
      </c>
      <c r="DP104" s="11">
        <f t="shared" si="42"/>
        <v>37796.00734853826</v>
      </c>
      <c r="DS104" s="14"/>
      <c r="DU104" s="16"/>
    </row>
    <row r="105" spans="1:125" x14ac:dyDescent="0.35">
      <c r="A105" s="2" t="s">
        <v>306</v>
      </c>
      <c r="B105" s="2" t="s">
        <v>307</v>
      </c>
      <c r="C105" s="2">
        <v>9262069</v>
      </c>
      <c r="D105" s="2" t="s">
        <v>308</v>
      </c>
      <c r="E105" s="18">
        <v>54</v>
      </c>
      <c r="G105" s="18">
        <v>183276</v>
      </c>
      <c r="H105" s="18">
        <v>0</v>
      </c>
      <c r="I105" s="18">
        <v>0</v>
      </c>
      <c r="J105" s="18">
        <v>4799.9999999999955</v>
      </c>
      <c r="K105" s="18">
        <v>0</v>
      </c>
      <c r="L105" s="18">
        <v>7049.9999999999936</v>
      </c>
      <c r="M105" s="18">
        <v>0</v>
      </c>
      <c r="N105" s="18">
        <v>229.99999999999977</v>
      </c>
      <c r="O105" s="18">
        <v>840.0000000000008</v>
      </c>
      <c r="P105" s="18">
        <v>439.99999999999955</v>
      </c>
      <c r="Q105" s="18">
        <v>959.99999999999909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21638.571428571442</v>
      </c>
      <c r="AC105" s="18">
        <v>0</v>
      </c>
      <c r="AD105" s="18">
        <v>4498.1999999999925</v>
      </c>
      <c r="AE105" s="18">
        <v>0</v>
      </c>
      <c r="AF105" s="18">
        <v>128000</v>
      </c>
      <c r="AG105" s="18">
        <v>56300</v>
      </c>
      <c r="AH105" s="18">
        <v>0</v>
      </c>
      <c r="AI105" s="18">
        <v>0</v>
      </c>
      <c r="AJ105" s="18">
        <v>5145.5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-51847.771523074764</v>
      </c>
      <c r="AQ105" s="11">
        <f t="shared" si="43"/>
        <v>361330.49990549666</v>
      </c>
      <c r="AR105" s="18"/>
      <c r="AS105" s="10">
        <f>VLOOKUP($C105,'[1]New ISB'!$C$6:$BO$405,6,FALSE)</f>
        <v>194668.123499059</v>
      </c>
      <c r="AT105" s="10">
        <f>VLOOKUP($C105,'[1]New ISB'!$C$6:$BO$405,7,FALSE)</f>
        <v>0</v>
      </c>
      <c r="AU105" s="10">
        <f>VLOOKUP($C105,'[1]New ISB'!$C$6:$BO$405,8,FALSE)</f>
        <v>0</v>
      </c>
      <c r="AV105" s="10">
        <f>VLOOKUP($C105,'[1]New ISB'!$C$6:$BO$405,9,FALSE)</f>
        <v>4899.9999999999955</v>
      </c>
      <c r="AW105" s="10">
        <f>VLOOKUP($C105,'[1]New ISB'!$C$6:$BO$405,10,FALSE)</f>
        <v>0</v>
      </c>
      <c r="AX105" s="10">
        <f>VLOOKUP($C105,'[1]New ISB'!$C$6:$BO$405,11,FALSE)</f>
        <v>8199.9999999999927</v>
      </c>
      <c r="AY105" s="10">
        <f>VLOOKUP($C105,'[1]New ISB'!$C$6:$BO$405,12,FALSE)</f>
        <v>0</v>
      </c>
      <c r="AZ105" s="10">
        <f>VLOOKUP($C105,'[1]New ISB'!$C$6:$BO$405,13,FALSE)</f>
        <v>234.99999999999977</v>
      </c>
      <c r="BA105" s="10">
        <f>VLOOKUP($C105,'[1]New ISB'!$C$6:$BO$405,14,FALSE)</f>
        <v>855.0000000000008</v>
      </c>
      <c r="BB105" s="10">
        <f>VLOOKUP($C105,'[1]New ISB'!$C$6:$BO$405,15,FALSE)</f>
        <v>444.99999999999955</v>
      </c>
      <c r="BC105" s="10">
        <f>VLOOKUP($C105,'[1]New ISB'!$C$6:$BO$405,16,FALSE)</f>
        <v>969.99999999999898</v>
      </c>
      <c r="BD105" s="10">
        <f>VLOOKUP($C105,'[1]New ISB'!$C$6:$BO$405,17,FALSE)</f>
        <v>0</v>
      </c>
      <c r="BE105" s="10">
        <f>VLOOKUP($C105,'[1]New ISB'!$C$6:$BO$405,18,FALSE)</f>
        <v>0</v>
      </c>
      <c r="BF105" s="10">
        <f>VLOOKUP($C105,'[1]New ISB'!$C$6:$BO$405,19,FALSE)</f>
        <v>0</v>
      </c>
      <c r="BG105" s="10">
        <f>VLOOKUP($C105,'[1]New ISB'!$C$6:$BO$405,20,FALSE)</f>
        <v>0</v>
      </c>
      <c r="BH105" s="10">
        <f>VLOOKUP($C105,'[1]New ISB'!$C$6:$BO$405,21,FALSE)</f>
        <v>0</v>
      </c>
      <c r="BI105" s="10">
        <f>VLOOKUP($C105,'[1]New ISB'!$C$6:$BO$405,22,FALSE)</f>
        <v>0</v>
      </c>
      <c r="BJ105" s="10">
        <f>VLOOKUP($C105,'[1]New ISB'!$C$6:$BO$405,23,FALSE)</f>
        <v>0</v>
      </c>
      <c r="BK105" s="10">
        <f>VLOOKUP($C105,'[1]New ISB'!$C$6:$BO$405,24,FALSE)</f>
        <v>0</v>
      </c>
      <c r="BL105" s="10">
        <f>VLOOKUP($C105,'[1]New ISB'!$C$6:$BO$405,25,FALSE)</f>
        <v>0</v>
      </c>
      <c r="BM105" s="10">
        <f>VLOOKUP($C105,'[1]New ISB'!$C$6:$BO$405,26,FALSE)</f>
        <v>0</v>
      </c>
      <c r="BN105" s="10">
        <f>VLOOKUP($C105,'[1]New ISB'!$C$6:$BO$405,27,FALSE)</f>
        <v>21919.591836734708</v>
      </c>
      <c r="BO105" s="10">
        <f>VLOOKUP($C105,'[1]New ISB'!$C$6:$BO$405,28,FALSE)</f>
        <v>0</v>
      </c>
      <c r="BP105" s="10">
        <f>VLOOKUP($C105,'[1]New ISB'!$C$6:$BO$405,29,FALSE)</f>
        <v>4569.5999999999922</v>
      </c>
      <c r="BQ105" s="10">
        <f>VLOOKUP($C105,'[1]New ISB'!$C$6:$BO$405,30,FALSE)</f>
        <v>0</v>
      </c>
      <c r="BR105" s="10">
        <f>VLOOKUP($C105,'[1]New ISB'!$C$6:$BO$405,31,FALSE)</f>
        <v>134400</v>
      </c>
      <c r="BS105" s="10">
        <f>VLOOKUP($C105,'[1]New ISB'!$C$6:$BO$405,32,FALSE)</f>
        <v>57100</v>
      </c>
      <c r="BT105" s="10">
        <f>VLOOKUP($C105,'[1]New ISB'!$C$6:$BO$405,33,FALSE)</f>
        <v>0</v>
      </c>
      <c r="BU105" s="10">
        <f>VLOOKUP($C105,'[1]New ISB'!$C$6:$BO$405,34,FALSE)</f>
        <v>0</v>
      </c>
      <c r="BV105" s="10">
        <f>VLOOKUP($C105,'[1]New ISB'!$C$6:$BO$405,35,FALSE)</f>
        <v>5145.5</v>
      </c>
      <c r="BW105" s="10">
        <f>VLOOKUP($C105,'[1]New ISB'!$C$6:$BO$405,36,FALSE)</f>
        <v>0</v>
      </c>
      <c r="BX105" s="10">
        <f>VLOOKUP($C105,'[1]New ISB'!$C$6:$BO$405,39,FALSE)+VLOOKUP($C105,'[1]New ISB'!$C$6:$BO$405,40,FALSE)</f>
        <v>0</v>
      </c>
      <c r="BY105" s="10">
        <f>VLOOKUP($C105,'[1]New ISB'!$C$6:$BO$405,37,FALSE)+VLOOKUP($C105,'[1]New ISB'!$C$6:$BO$405,41,FALSE)</f>
        <v>0</v>
      </c>
      <c r="BZ105" s="10">
        <f>VLOOKUP($C105,'[1]New ISB'!$C$6:$BO$405,38,FALSE)</f>
        <v>0</v>
      </c>
      <c r="CA105" s="10">
        <f t="shared" si="41"/>
        <v>433407.81533579371</v>
      </c>
      <c r="CB105" s="10">
        <f>VLOOKUP($C105,'[1]New ISB'!$C$6:$BO$405,52,FALSE)+VLOOKUP($C105,'[1]New ISB'!$C$6:$BO$405,53,FALSE)</f>
        <v>0</v>
      </c>
      <c r="CC105" s="10">
        <f>VLOOKUP($C105,'[1]New ISB'!$C$6:$BO$405,64,FALSE)</f>
        <v>0</v>
      </c>
      <c r="CD105" s="11">
        <f t="shared" si="80"/>
        <v>433407.81533579371</v>
      </c>
      <c r="CE105" s="10"/>
      <c r="CF105" s="10">
        <f t="shared" si="44"/>
        <v>11392.123499059002</v>
      </c>
      <c r="CG105" s="10">
        <f t="shared" si="45"/>
        <v>0</v>
      </c>
      <c r="CH105" s="10">
        <f t="shared" si="46"/>
        <v>0</v>
      </c>
      <c r="CI105" s="10">
        <f t="shared" si="47"/>
        <v>100</v>
      </c>
      <c r="CJ105" s="10">
        <f t="shared" si="48"/>
        <v>0</v>
      </c>
      <c r="CK105" s="10">
        <f t="shared" si="49"/>
        <v>1149.9999999999991</v>
      </c>
      <c r="CL105" s="10">
        <f t="shared" si="50"/>
        <v>0</v>
      </c>
      <c r="CM105" s="10">
        <f t="shared" si="51"/>
        <v>5</v>
      </c>
      <c r="CN105" s="10">
        <f t="shared" si="52"/>
        <v>15</v>
      </c>
      <c r="CO105" s="10">
        <f t="shared" si="53"/>
        <v>5</v>
      </c>
      <c r="CP105" s="10">
        <f t="shared" si="54"/>
        <v>9.9999999999998863</v>
      </c>
      <c r="CQ105" s="10">
        <f t="shared" si="55"/>
        <v>0</v>
      </c>
      <c r="CR105" s="10">
        <f t="shared" si="56"/>
        <v>0</v>
      </c>
      <c r="CS105" s="10">
        <f t="shared" si="57"/>
        <v>0</v>
      </c>
      <c r="CT105" s="10">
        <f t="shared" si="58"/>
        <v>0</v>
      </c>
      <c r="CU105" s="10">
        <f t="shared" si="59"/>
        <v>0</v>
      </c>
      <c r="CV105" s="10">
        <f t="shared" si="60"/>
        <v>0</v>
      </c>
      <c r="CW105" s="10">
        <f t="shared" si="61"/>
        <v>0</v>
      </c>
      <c r="CX105" s="10">
        <f t="shared" si="62"/>
        <v>0</v>
      </c>
      <c r="CY105" s="10">
        <f t="shared" si="63"/>
        <v>0</v>
      </c>
      <c r="CZ105" s="10">
        <f t="shared" si="64"/>
        <v>0</v>
      </c>
      <c r="DA105" s="10">
        <f t="shared" si="65"/>
        <v>281.02040816326553</v>
      </c>
      <c r="DB105" s="10">
        <f t="shared" si="66"/>
        <v>0</v>
      </c>
      <c r="DC105" s="10">
        <f t="shared" si="67"/>
        <v>71.399999999999636</v>
      </c>
      <c r="DD105" s="10">
        <f t="shared" si="68"/>
        <v>0</v>
      </c>
      <c r="DE105" s="10">
        <f t="shared" si="69"/>
        <v>6400</v>
      </c>
      <c r="DF105" s="10">
        <f t="shared" si="70"/>
        <v>800</v>
      </c>
      <c r="DG105" s="10">
        <f t="shared" si="71"/>
        <v>0</v>
      </c>
      <c r="DH105" s="10">
        <f t="shared" si="72"/>
        <v>0</v>
      </c>
      <c r="DI105" s="10">
        <f t="shared" si="73"/>
        <v>0</v>
      </c>
      <c r="DJ105" s="10">
        <f t="shared" si="74"/>
        <v>0</v>
      </c>
      <c r="DK105" s="10">
        <f t="shared" si="75"/>
        <v>0</v>
      </c>
      <c r="DL105" s="10">
        <f t="shared" si="76"/>
        <v>0</v>
      </c>
      <c r="DM105" s="10">
        <f t="shared" si="77"/>
        <v>0</v>
      </c>
      <c r="DN105" s="10">
        <f t="shared" si="78"/>
        <v>0</v>
      </c>
      <c r="DO105" s="10">
        <f t="shared" si="79"/>
        <v>51847.771523074764</v>
      </c>
      <c r="DP105" s="11">
        <f t="shared" si="42"/>
        <v>72077.315430297022</v>
      </c>
      <c r="DS105" s="14"/>
      <c r="DU105" s="16"/>
    </row>
    <row r="106" spans="1:125" x14ac:dyDescent="0.35">
      <c r="A106" s="2" t="s">
        <v>309</v>
      </c>
      <c r="B106" s="2" t="s">
        <v>310</v>
      </c>
      <c r="C106" s="2">
        <v>9262070</v>
      </c>
      <c r="D106" s="2" t="s">
        <v>311</v>
      </c>
      <c r="E106" s="18">
        <v>183</v>
      </c>
      <c r="G106" s="18">
        <v>621102</v>
      </c>
      <c r="H106" s="18">
        <v>0</v>
      </c>
      <c r="I106" s="18">
        <v>0</v>
      </c>
      <c r="J106" s="18">
        <v>7679.9999999999964</v>
      </c>
      <c r="K106" s="18">
        <v>0</v>
      </c>
      <c r="L106" s="18">
        <v>11985.000000000002</v>
      </c>
      <c r="M106" s="18">
        <v>0</v>
      </c>
      <c r="N106" s="18">
        <v>920.00000000000182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680.38461538461536</v>
      </c>
      <c r="AA106" s="18">
        <v>0</v>
      </c>
      <c r="AB106" s="18">
        <v>47179.687500000007</v>
      </c>
      <c r="AC106" s="18">
        <v>0</v>
      </c>
      <c r="AD106" s="18">
        <v>0</v>
      </c>
      <c r="AE106" s="18">
        <v>0</v>
      </c>
      <c r="AF106" s="18">
        <v>128000</v>
      </c>
      <c r="AG106" s="18">
        <v>0</v>
      </c>
      <c r="AH106" s="18">
        <v>0</v>
      </c>
      <c r="AI106" s="18">
        <v>0</v>
      </c>
      <c r="AJ106" s="18">
        <v>17552.75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1">
        <f t="shared" si="43"/>
        <v>835099.82211538462</v>
      </c>
      <c r="AR106" s="18"/>
      <c r="AS106" s="10">
        <f>VLOOKUP($C106,'[1]New ISB'!$C$6:$BO$405,6,FALSE)</f>
        <v>659708.64074681106</v>
      </c>
      <c r="AT106" s="10">
        <f>VLOOKUP($C106,'[1]New ISB'!$C$6:$BO$405,7,FALSE)</f>
        <v>0</v>
      </c>
      <c r="AU106" s="10">
        <f>VLOOKUP($C106,'[1]New ISB'!$C$6:$BO$405,8,FALSE)</f>
        <v>0</v>
      </c>
      <c r="AV106" s="10">
        <f>VLOOKUP($C106,'[1]New ISB'!$C$6:$BO$405,9,FALSE)</f>
        <v>7839.9999999999964</v>
      </c>
      <c r="AW106" s="10">
        <f>VLOOKUP($C106,'[1]New ISB'!$C$6:$BO$405,10,FALSE)</f>
        <v>0</v>
      </c>
      <c r="AX106" s="10">
        <f>VLOOKUP($C106,'[1]New ISB'!$C$6:$BO$405,11,FALSE)</f>
        <v>13940.000000000004</v>
      </c>
      <c r="AY106" s="10">
        <f>VLOOKUP($C106,'[1]New ISB'!$C$6:$BO$405,12,FALSE)</f>
        <v>0</v>
      </c>
      <c r="AZ106" s="10">
        <f>VLOOKUP($C106,'[1]New ISB'!$C$6:$BO$405,13,FALSE)</f>
        <v>940.00000000000193</v>
      </c>
      <c r="BA106" s="10">
        <f>VLOOKUP($C106,'[1]New ISB'!$C$6:$BO$405,14,FALSE)</f>
        <v>0</v>
      </c>
      <c r="BB106" s="10">
        <f>VLOOKUP($C106,'[1]New ISB'!$C$6:$BO$405,15,FALSE)</f>
        <v>0</v>
      </c>
      <c r="BC106" s="10">
        <f>VLOOKUP($C106,'[1]New ISB'!$C$6:$BO$405,16,FALSE)</f>
        <v>0</v>
      </c>
      <c r="BD106" s="10">
        <f>VLOOKUP($C106,'[1]New ISB'!$C$6:$BO$405,17,FALSE)</f>
        <v>0</v>
      </c>
      <c r="BE106" s="10">
        <f>VLOOKUP($C106,'[1]New ISB'!$C$6:$BO$405,18,FALSE)</f>
        <v>0</v>
      </c>
      <c r="BF106" s="10">
        <f>VLOOKUP($C106,'[1]New ISB'!$C$6:$BO$405,19,FALSE)</f>
        <v>0</v>
      </c>
      <c r="BG106" s="10">
        <f>VLOOKUP($C106,'[1]New ISB'!$C$6:$BO$405,20,FALSE)</f>
        <v>0</v>
      </c>
      <c r="BH106" s="10">
        <f>VLOOKUP($C106,'[1]New ISB'!$C$6:$BO$405,21,FALSE)</f>
        <v>0</v>
      </c>
      <c r="BI106" s="10">
        <f>VLOOKUP($C106,'[1]New ISB'!$C$6:$BO$405,22,FALSE)</f>
        <v>0</v>
      </c>
      <c r="BJ106" s="10">
        <f>VLOOKUP($C106,'[1]New ISB'!$C$6:$BO$405,23,FALSE)</f>
        <v>0</v>
      </c>
      <c r="BK106" s="10">
        <f>VLOOKUP($C106,'[1]New ISB'!$C$6:$BO$405,24,FALSE)</f>
        <v>0</v>
      </c>
      <c r="BL106" s="10">
        <f>VLOOKUP($C106,'[1]New ISB'!$C$6:$BO$405,25,FALSE)</f>
        <v>692.11538461538464</v>
      </c>
      <c r="BM106" s="10">
        <f>VLOOKUP($C106,'[1]New ISB'!$C$6:$BO$405,26,FALSE)</f>
        <v>0</v>
      </c>
      <c r="BN106" s="10">
        <f>VLOOKUP($C106,'[1]New ISB'!$C$6:$BO$405,27,FALSE)</f>
        <v>47792.410714285725</v>
      </c>
      <c r="BO106" s="10">
        <f>VLOOKUP($C106,'[1]New ISB'!$C$6:$BO$405,28,FALSE)</f>
        <v>0</v>
      </c>
      <c r="BP106" s="10">
        <f>VLOOKUP($C106,'[1]New ISB'!$C$6:$BO$405,29,FALSE)</f>
        <v>0</v>
      </c>
      <c r="BQ106" s="10">
        <f>VLOOKUP($C106,'[1]New ISB'!$C$6:$BO$405,30,FALSE)</f>
        <v>0</v>
      </c>
      <c r="BR106" s="10">
        <f>VLOOKUP($C106,'[1]New ISB'!$C$6:$BO$405,31,FALSE)</f>
        <v>134400</v>
      </c>
      <c r="BS106" s="10">
        <f>VLOOKUP($C106,'[1]New ISB'!$C$6:$BO$405,32,FALSE)</f>
        <v>0</v>
      </c>
      <c r="BT106" s="10">
        <f>VLOOKUP($C106,'[1]New ISB'!$C$6:$BO$405,33,FALSE)</f>
        <v>0</v>
      </c>
      <c r="BU106" s="10">
        <f>VLOOKUP($C106,'[1]New ISB'!$C$6:$BO$405,34,FALSE)</f>
        <v>0</v>
      </c>
      <c r="BV106" s="10">
        <f>VLOOKUP($C106,'[1]New ISB'!$C$6:$BO$405,35,FALSE)</f>
        <v>17552.75</v>
      </c>
      <c r="BW106" s="10">
        <f>VLOOKUP($C106,'[1]New ISB'!$C$6:$BO$405,36,FALSE)</f>
        <v>0</v>
      </c>
      <c r="BX106" s="10">
        <f>VLOOKUP($C106,'[1]New ISB'!$C$6:$BO$405,39,FALSE)+VLOOKUP($C106,'[1]New ISB'!$C$6:$BO$405,40,FALSE)</f>
        <v>0</v>
      </c>
      <c r="BY106" s="10">
        <f>VLOOKUP($C106,'[1]New ISB'!$C$6:$BO$405,37,FALSE)+VLOOKUP($C106,'[1]New ISB'!$C$6:$BO$405,41,FALSE)</f>
        <v>0</v>
      </c>
      <c r="BZ106" s="10">
        <f>VLOOKUP($C106,'[1]New ISB'!$C$6:$BO$405,38,FALSE)</f>
        <v>0</v>
      </c>
      <c r="CA106" s="10">
        <f t="shared" si="41"/>
        <v>882865.91684571211</v>
      </c>
      <c r="CB106" s="10">
        <f>VLOOKUP($C106,'[1]New ISB'!$C$6:$BO$405,52,FALSE)+VLOOKUP($C106,'[1]New ISB'!$C$6:$BO$405,53,FALSE)</f>
        <v>0</v>
      </c>
      <c r="CC106" s="10">
        <f>VLOOKUP($C106,'[1]New ISB'!$C$6:$BO$405,64,FALSE)</f>
        <v>0</v>
      </c>
      <c r="CD106" s="11">
        <f t="shared" si="80"/>
        <v>882865.91684571211</v>
      </c>
      <c r="CE106" s="10"/>
      <c r="CF106" s="10">
        <f t="shared" si="44"/>
        <v>38606.640746811056</v>
      </c>
      <c r="CG106" s="10">
        <f t="shared" si="45"/>
        <v>0</v>
      </c>
      <c r="CH106" s="10">
        <f t="shared" si="46"/>
        <v>0</v>
      </c>
      <c r="CI106" s="10">
        <f t="shared" si="47"/>
        <v>160</v>
      </c>
      <c r="CJ106" s="10">
        <f t="shared" si="48"/>
        <v>0</v>
      </c>
      <c r="CK106" s="10">
        <f t="shared" si="49"/>
        <v>1955.0000000000018</v>
      </c>
      <c r="CL106" s="10">
        <f t="shared" si="50"/>
        <v>0</v>
      </c>
      <c r="CM106" s="10">
        <f t="shared" si="51"/>
        <v>20.000000000000114</v>
      </c>
      <c r="CN106" s="10">
        <f t="shared" si="52"/>
        <v>0</v>
      </c>
      <c r="CO106" s="10">
        <f t="shared" si="53"/>
        <v>0</v>
      </c>
      <c r="CP106" s="10">
        <f t="shared" si="54"/>
        <v>0</v>
      </c>
      <c r="CQ106" s="10">
        <f t="shared" si="55"/>
        <v>0</v>
      </c>
      <c r="CR106" s="10">
        <f t="shared" si="56"/>
        <v>0</v>
      </c>
      <c r="CS106" s="10">
        <f t="shared" si="57"/>
        <v>0</v>
      </c>
      <c r="CT106" s="10">
        <f t="shared" si="58"/>
        <v>0</v>
      </c>
      <c r="CU106" s="10">
        <f t="shared" si="59"/>
        <v>0</v>
      </c>
      <c r="CV106" s="10">
        <f t="shared" si="60"/>
        <v>0</v>
      </c>
      <c r="CW106" s="10">
        <f t="shared" si="61"/>
        <v>0</v>
      </c>
      <c r="CX106" s="10">
        <f t="shared" si="62"/>
        <v>0</v>
      </c>
      <c r="CY106" s="10">
        <f t="shared" si="63"/>
        <v>11.730769230769283</v>
      </c>
      <c r="CZ106" s="10">
        <f t="shared" si="64"/>
        <v>0</v>
      </c>
      <c r="DA106" s="10">
        <f t="shared" si="65"/>
        <v>612.7232142857174</v>
      </c>
      <c r="DB106" s="10">
        <f t="shared" si="66"/>
        <v>0</v>
      </c>
      <c r="DC106" s="10">
        <f t="shared" si="67"/>
        <v>0</v>
      </c>
      <c r="DD106" s="10">
        <f t="shared" si="68"/>
        <v>0</v>
      </c>
      <c r="DE106" s="10">
        <f t="shared" si="69"/>
        <v>6400</v>
      </c>
      <c r="DF106" s="10">
        <f t="shared" si="70"/>
        <v>0</v>
      </c>
      <c r="DG106" s="10">
        <f t="shared" si="71"/>
        <v>0</v>
      </c>
      <c r="DH106" s="10">
        <f t="shared" si="72"/>
        <v>0</v>
      </c>
      <c r="DI106" s="10">
        <f t="shared" si="73"/>
        <v>0</v>
      </c>
      <c r="DJ106" s="10">
        <f t="shared" si="74"/>
        <v>0</v>
      </c>
      <c r="DK106" s="10">
        <f t="shared" si="75"/>
        <v>0</v>
      </c>
      <c r="DL106" s="10">
        <f t="shared" si="76"/>
        <v>0</v>
      </c>
      <c r="DM106" s="10">
        <f t="shared" si="77"/>
        <v>0</v>
      </c>
      <c r="DN106" s="10">
        <f t="shared" si="78"/>
        <v>0</v>
      </c>
      <c r="DO106" s="10">
        <f t="shared" si="79"/>
        <v>0</v>
      </c>
      <c r="DP106" s="11">
        <f t="shared" si="42"/>
        <v>47766.094730327539</v>
      </c>
      <c r="DS106" s="14"/>
      <c r="DU106" s="16"/>
    </row>
    <row r="107" spans="1:125" x14ac:dyDescent="0.35">
      <c r="A107" s="2" t="s">
        <v>312</v>
      </c>
      <c r="B107" s="2" t="s">
        <v>313</v>
      </c>
      <c r="C107" s="2">
        <v>9263127</v>
      </c>
      <c r="D107" s="2" t="s">
        <v>1299</v>
      </c>
      <c r="E107" s="18">
        <v>66</v>
      </c>
      <c r="G107" s="18">
        <v>224004</v>
      </c>
      <c r="H107" s="18">
        <v>0</v>
      </c>
      <c r="I107" s="18">
        <v>0</v>
      </c>
      <c r="J107" s="18">
        <v>6240.0000000000009</v>
      </c>
      <c r="K107" s="18">
        <v>0</v>
      </c>
      <c r="L107" s="18">
        <v>9165.0000000000018</v>
      </c>
      <c r="M107" s="18">
        <v>0</v>
      </c>
      <c r="N107" s="18">
        <v>1150.0000000000007</v>
      </c>
      <c r="O107" s="18">
        <v>0</v>
      </c>
      <c r="P107" s="18">
        <v>0</v>
      </c>
      <c r="Q107" s="18">
        <v>480.00000000000159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27455.720338983047</v>
      </c>
      <c r="AC107" s="18">
        <v>0</v>
      </c>
      <c r="AD107" s="18">
        <v>0</v>
      </c>
      <c r="AE107" s="18">
        <v>0</v>
      </c>
      <c r="AF107" s="18">
        <v>128000</v>
      </c>
      <c r="AG107" s="18">
        <v>49966.250000000007</v>
      </c>
      <c r="AH107" s="18">
        <v>0</v>
      </c>
      <c r="AI107" s="18">
        <v>0</v>
      </c>
      <c r="AJ107" s="18">
        <v>5755.6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-47833.425310905346</v>
      </c>
      <c r="AQ107" s="11">
        <f t="shared" si="43"/>
        <v>404383.14502807771</v>
      </c>
      <c r="AR107" s="18"/>
      <c r="AS107" s="10">
        <f>VLOOKUP($C107,'[1]New ISB'!$C$6:$BO$405,6,FALSE)</f>
        <v>237927.7064988499</v>
      </c>
      <c r="AT107" s="10">
        <f>VLOOKUP($C107,'[1]New ISB'!$C$6:$BO$405,7,FALSE)</f>
        <v>0</v>
      </c>
      <c r="AU107" s="10">
        <f>VLOOKUP($C107,'[1]New ISB'!$C$6:$BO$405,8,FALSE)</f>
        <v>0</v>
      </c>
      <c r="AV107" s="10">
        <f>VLOOKUP($C107,'[1]New ISB'!$C$6:$BO$405,9,FALSE)</f>
        <v>6370.0000000000009</v>
      </c>
      <c r="AW107" s="10">
        <f>VLOOKUP($C107,'[1]New ISB'!$C$6:$BO$405,10,FALSE)</f>
        <v>0</v>
      </c>
      <c r="AX107" s="10">
        <f>VLOOKUP($C107,'[1]New ISB'!$C$6:$BO$405,11,FALSE)</f>
        <v>10660.000000000002</v>
      </c>
      <c r="AY107" s="10">
        <f>VLOOKUP($C107,'[1]New ISB'!$C$6:$BO$405,12,FALSE)</f>
        <v>0</v>
      </c>
      <c r="AZ107" s="10">
        <f>VLOOKUP($C107,'[1]New ISB'!$C$6:$BO$405,13,FALSE)</f>
        <v>1175.0000000000007</v>
      </c>
      <c r="BA107" s="10">
        <f>VLOOKUP($C107,'[1]New ISB'!$C$6:$BO$405,14,FALSE)</f>
        <v>0</v>
      </c>
      <c r="BB107" s="10">
        <f>VLOOKUP($C107,'[1]New ISB'!$C$6:$BO$405,15,FALSE)</f>
        <v>0</v>
      </c>
      <c r="BC107" s="10">
        <f>VLOOKUP($C107,'[1]New ISB'!$C$6:$BO$405,16,FALSE)</f>
        <v>485.00000000000159</v>
      </c>
      <c r="BD107" s="10">
        <f>VLOOKUP($C107,'[1]New ISB'!$C$6:$BO$405,17,FALSE)</f>
        <v>0</v>
      </c>
      <c r="BE107" s="10">
        <f>VLOOKUP($C107,'[1]New ISB'!$C$6:$BO$405,18,FALSE)</f>
        <v>0</v>
      </c>
      <c r="BF107" s="10">
        <f>VLOOKUP($C107,'[1]New ISB'!$C$6:$BO$405,19,FALSE)</f>
        <v>0</v>
      </c>
      <c r="BG107" s="10">
        <f>VLOOKUP($C107,'[1]New ISB'!$C$6:$BO$405,20,FALSE)</f>
        <v>0</v>
      </c>
      <c r="BH107" s="10">
        <f>VLOOKUP($C107,'[1]New ISB'!$C$6:$BO$405,21,FALSE)</f>
        <v>0</v>
      </c>
      <c r="BI107" s="10">
        <f>VLOOKUP($C107,'[1]New ISB'!$C$6:$BO$405,22,FALSE)</f>
        <v>0</v>
      </c>
      <c r="BJ107" s="10">
        <f>VLOOKUP($C107,'[1]New ISB'!$C$6:$BO$405,23,FALSE)</f>
        <v>0</v>
      </c>
      <c r="BK107" s="10">
        <f>VLOOKUP($C107,'[1]New ISB'!$C$6:$BO$405,24,FALSE)</f>
        <v>0</v>
      </c>
      <c r="BL107" s="10">
        <f>VLOOKUP($C107,'[1]New ISB'!$C$6:$BO$405,25,FALSE)</f>
        <v>0</v>
      </c>
      <c r="BM107" s="10">
        <f>VLOOKUP($C107,'[1]New ISB'!$C$6:$BO$405,26,FALSE)</f>
        <v>0</v>
      </c>
      <c r="BN107" s="10">
        <f>VLOOKUP($C107,'[1]New ISB'!$C$6:$BO$405,27,FALSE)</f>
        <v>27812.288135593215</v>
      </c>
      <c r="BO107" s="10">
        <f>VLOOKUP($C107,'[1]New ISB'!$C$6:$BO$405,28,FALSE)</f>
        <v>0</v>
      </c>
      <c r="BP107" s="10">
        <f>VLOOKUP($C107,'[1]New ISB'!$C$6:$BO$405,29,FALSE)</f>
        <v>0</v>
      </c>
      <c r="BQ107" s="10">
        <f>VLOOKUP($C107,'[1]New ISB'!$C$6:$BO$405,30,FALSE)</f>
        <v>0</v>
      </c>
      <c r="BR107" s="10">
        <f>VLOOKUP($C107,'[1]New ISB'!$C$6:$BO$405,31,FALSE)</f>
        <v>134400</v>
      </c>
      <c r="BS107" s="10">
        <f>VLOOKUP($C107,'[1]New ISB'!$C$6:$BO$405,32,FALSE)</f>
        <v>50676.250000000007</v>
      </c>
      <c r="BT107" s="10">
        <f>VLOOKUP($C107,'[1]New ISB'!$C$6:$BO$405,33,FALSE)</f>
        <v>0</v>
      </c>
      <c r="BU107" s="10">
        <f>VLOOKUP($C107,'[1]New ISB'!$C$6:$BO$405,34,FALSE)</f>
        <v>0</v>
      </c>
      <c r="BV107" s="10">
        <f>VLOOKUP($C107,'[1]New ISB'!$C$6:$BO$405,35,FALSE)</f>
        <v>5755.6</v>
      </c>
      <c r="BW107" s="10">
        <f>VLOOKUP($C107,'[1]New ISB'!$C$6:$BO$405,36,FALSE)</f>
        <v>0</v>
      </c>
      <c r="BX107" s="10">
        <f>VLOOKUP($C107,'[1]New ISB'!$C$6:$BO$405,39,FALSE)+VLOOKUP($C107,'[1]New ISB'!$C$6:$BO$405,40,FALSE)</f>
        <v>0</v>
      </c>
      <c r="BY107" s="10">
        <f>VLOOKUP($C107,'[1]New ISB'!$C$6:$BO$405,37,FALSE)+VLOOKUP($C107,'[1]New ISB'!$C$6:$BO$405,41,FALSE)</f>
        <v>0</v>
      </c>
      <c r="BZ107" s="10">
        <f>VLOOKUP($C107,'[1]New ISB'!$C$6:$BO$405,38,FALSE)</f>
        <v>0</v>
      </c>
      <c r="CA107" s="10">
        <f t="shared" si="41"/>
        <v>475261.84463444311</v>
      </c>
      <c r="CB107" s="10">
        <f>VLOOKUP($C107,'[1]New ISB'!$C$6:$BO$405,52,FALSE)+VLOOKUP($C107,'[1]New ISB'!$C$6:$BO$405,53,FALSE)</f>
        <v>0</v>
      </c>
      <c r="CC107" s="10">
        <f>VLOOKUP($C107,'[1]New ISB'!$C$6:$BO$405,64,FALSE)</f>
        <v>0</v>
      </c>
      <c r="CD107" s="11">
        <f t="shared" si="80"/>
        <v>475261.84463444311</v>
      </c>
      <c r="CE107" s="10"/>
      <c r="CF107" s="10">
        <f t="shared" si="44"/>
        <v>13923.706498849904</v>
      </c>
      <c r="CG107" s="10">
        <f t="shared" si="45"/>
        <v>0</v>
      </c>
      <c r="CH107" s="10">
        <f t="shared" si="46"/>
        <v>0</v>
      </c>
      <c r="CI107" s="10">
        <f t="shared" si="47"/>
        <v>130</v>
      </c>
      <c r="CJ107" s="10">
        <f t="shared" si="48"/>
        <v>0</v>
      </c>
      <c r="CK107" s="10">
        <f t="shared" si="49"/>
        <v>1495</v>
      </c>
      <c r="CL107" s="10">
        <f t="shared" si="50"/>
        <v>0</v>
      </c>
      <c r="CM107" s="10">
        <f t="shared" si="51"/>
        <v>25</v>
      </c>
      <c r="CN107" s="10">
        <f t="shared" si="52"/>
        <v>0</v>
      </c>
      <c r="CO107" s="10">
        <f t="shared" si="53"/>
        <v>0</v>
      </c>
      <c r="CP107" s="10">
        <f t="shared" si="54"/>
        <v>5</v>
      </c>
      <c r="CQ107" s="10">
        <f t="shared" si="55"/>
        <v>0</v>
      </c>
      <c r="CR107" s="10">
        <f t="shared" si="56"/>
        <v>0</v>
      </c>
      <c r="CS107" s="10">
        <f t="shared" si="57"/>
        <v>0</v>
      </c>
      <c r="CT107" s="10">
        <f t="shared" si="58"/>
        <v>0</v>
      </c>
      <c r="CU107" s="10">
        <f t="shared" si="59"/>
        <v>0</v>
      </c>
      <c r="CV107" s="10">
        <f t="shared" si="60"/>
        <v>0</v>
      </c>
      <c r="CW107" s="10">
        <f t="shared" si="61"/>
        <v>0</v>
      </c>
      <c r="CX107" s="10">
        <f t="shared" si="62"/>
        <v>0</v>
      </c>
      <c r="CY107" s="10">
        <f t="shared" si="63"/>
        <v>0</v>
      </c>
      <c r="CZ107" s="10">
        <f t="shared" si="64"/>
        <v>0</v>
      </c>
      <c r="DA107" s="10">
        <f t="shared" si="65"/>
        <v>356.56779661016844</v>
      </c>
      <c r="DB107" s="10">
        <f t="shared" si="66"/>
        <v>0</v>
      </c>
      <c r="DC107" s="10">
        <f t="shared" si="67"/>
        <v>0</v>
      </c>
      <c r="DD107" s="10">
        <f t="shared" si="68"/>
        <v>0</v>
      </c>
      <c r="DE107" s="10">
        <f t="shared" si="69"/>
        <v>6400</v>
      </c>
      <c r="DF107" s="10">
        <f t="shared" si="70"/>
        <v>710</v>
      </c>
      <c r="DG107" s="10">
        <f t="shared" si="71"/>
        <v>0</v>
      </c>
      <c r="DH107" s="10">
        <f t="shared" si="72"/>
        <v>0</v>
      </c>
      <c r="DI107" s="10">
        <f t="shared" si="73"/>
        <v>0</v>
      </c>
      <c r="DJ107" s="10">
        <f t="shared" si="74"/>
        <v>0</v>
      </c>
      <c r="DK107" s="10">
        <f t="shared" si="75"/>
        <v>0</v>
      </c>
      <c r="DL107" s="10">
        <f t="shared" si="76"/>
        <v>0</v>
      </c>
      <c r="DM107" s="10">
        <f t="shared" si="77"/>
        <v>0</v>
      </c>
      <c r="DN107" s="10">
        <f t="shared" si="78"/>
        <v>0</v>
      </c>
      <c r="DO107" s="10">
        <f t="shared" si="79"/>
        <v>47833.425310905346</v>
      </c>
      <c r="DP107" s="11">
        <f t="shared" si="42"/>
        <v>70878.699606365422</v>
      </c>
      <c r="DS107" s="14"/>
      <c r="DU107" s="16"/>
    </row>
    <row r="108" spans="1:125" x14ac:dyDescent="0.35">
      <c r="A108" s="2" t="s">
        <v>315</v>
      </c>
      <c r="B108" s="2" t="s">
        <v>316</v>
      </c>
      <c r="C108" s="2">
        <v>9263404</v>
      </c>
      <c r="D108" s="2" t="s">
        <v>1300</v>
      </c>
      <c r="E108" s="18">
        <v>151</v>
      </c>
      <c r="G108" s="18">
        <v>512494</v>
      </c>
      <c r="H108" s="18">
        <v>0</v>
      </c>
      <c r="I108" s="18">
        <v>0</v>
      </c>
      <c r="J108" s="18">
        <v>15360.000000000038</v>
      </c>
      <c r="K108" s="18">
        <v>0</v>
      </c>
      <c r="L108" s="18">
        <v>23265.000000000011</v>
      </c>
      <c r="M108" s="18">
        <v>0</v>
      </c>
      <c r="N108" s="18">
        <v>3910.0000000000123</v>
      </c>
      <c r="O108" s="18">
        <v>560.0000000000008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653.58208955223881</v>
      </c>
      <c r="AA108" s="18">
        <v>0</v>
      </c>
      <c r="AB108" s="18">
        <v>50157.82894736842</v>
      </c>
      <c r="AC108" s="18">
        <v>0</v>
      </c>
      <c r="AD108" s="18">
        <v>0</v>
      </c>
      <c r="AE108" s="18">
        <v>0</v>
      </c>
      <c r="AF108" s="18">
        <v>128000</v>
      </c>
      <c r="AG108" s="18">
        <v>0</v>
      </c>
      <c r="AH108" s="18">
        <v>0</v>
      </c>
      <c r="AI108" s="18">
        <v>0</v>
      </c>
      <c r="AJ108" s="18">
        <v>18960.2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-5892.0511621641772</v>
      </c>
      <c r="AQ108" s="11">
        <f t="shared" si="43"/>
        <v>747468.55987475638</v>
      </c>
      <c r="AR108" s="18"/>
      <c r="AS108" s="10">
        <f>VLOOKUP($C108,'[1]New ISB'!$C$6:$BO$405,6,FALSE)</f>
        <v>544349.75274736877</v>
      </c>
      <c r="AT108" s="10">
        <f>VLOOKUP($C108,'[1]New ISB'!$C$6:$BO$405,7,FALSE)</f>
        <v>0</v>
      </c>
      <c r="AU108" s="10">
        <f>VLOOKUP($C108,'[1]New ISB'!$C$6:$BO$405,8,FALSE)</f>
        <v>0</v>
      </c>
      <c r="AV108" s="10">
        <f>VLOOKUP($C108,'[1]New ISB'!$C$6:$BO$405,9,FALSE)</f>
        <v>15680.000000000038</v>
      </c>
      <c r="AW108" s="10">
        <f>VLOOKUP($C108,'[1]New ISB'!$C$6:$BO$405,10,FALSE)</f>
        <v>0</v>
      </c>
      <c r="AX108" s="10">
        <f>VLOOKUP($C108,'[1]New ISB'!$C$6:$BO$405,11,FALSE)</f>
        <v>27060.000000000011</v>
      </c>
      <c r="AY108" s="10">
        <f>VLOOKUP($C108,'[1]New ISB'!$C$6:$BO$405,12,FALSE)</f>
        <v>0</v>
      </c>
      <c r="AZ108" s="10">
        <f>VLOOKUP($C108,'[1]New ISB'!$C$6:$BO$405,13,FALSE)</f>
        <v>3995.0000000000127</v>
      </c>
      <c r="BA108" s="10">
        <f>VLOOKUP($C108,'[1]New ISB'!$C$6:$BO$405,14,FALSE)</f>
        <v>570.0000000000008</v>
      </c>
      <c r="BB108" s="10">
        <f>VLOOKUP($C108,'[1]New ISB'!$C$6:$BO$405,15,FALSE)</f>
        <v>0</v>
      </c>
      <c r="BC108" s="10">
        <f>VLOOKUP($C108,'[1]New ISB'!$C$6:$BO$405,16,FALSE)</f>
        <v>0</v>
      </c>
      <c r="BD108" s="10">
        <f>VLOOKUP($C108,'[1]New ISB'!$C$6:$BO$405,17,FALSE)</f>
        <v>0</v>
      </c>
      <c r="BE108" s="10">
        <f>VLOOKUP($C108,'[1]New ISB'!$C$6:$BO$405,18,FALSE)</f>
        <v>0</v>
      </c>
      <c r="BF108" s="10">
        <f>VLOOKUP($C108,'[1]New ISB'!$C$6:$BO$405,19,FALSE)</f>
        <v>0</v>
      </c>
      <c r="BG108" s="10">
        <f>VLOOKUP($C108,'[1]New ISB'!$C$6:$BO$405,20,FALSE)</f>
        <v>0</v>
      </c>
      <c r="BH108" s="10">
        <f>VLOOKUP($C108,'[1]New ISB'!$C$6:$BO$405,21,FALSE)</f>
        <v>0</v>
      </c>
      <c r="BI108" s="10">
        <f>VLOOKUP($C108,'[1]New ISB'!$C$6:$BO$405,22,FALSE)</f>
        <v>0</v>
      </c>
      <c r="BJ108" s="10">
        <f>VLOOKUP($C108,'[1]New ISB'!$C$6:$BO$405,23,FALSE)</f>
        <v>0</v>
      </c>
      <c r="BK108" s="10">
        <f>VLOOKUP($C108,'[1]New ISB'!$C$6:$BO$405,24,FALSE)</f>
        <v>0</v>
      </c>
      <c r="BL108" s="10">
        <f>VLOOKUP($C108,'[1]New ISB'!$C$6:$BO$405,25,FALSE)</f>
        <v>664.85074626865674</v>
      </c>
      <c r="BM108" s="10">
        <f>VLOOKUP($C108,'[1]New ISB'!$C$6:$BO$405,26,FALSE)</f>
        <v>0</v>
      </c>
      <c r="BN108" s="10">
        <f>VLOOKUP($C108,'[1]New ISB'!$C$6:$BO$405,27,FALSE)</f>
        <v>50809.229323308275</v>
      </c>
      <c r="BO108" s="10">
        <f>VLOOKUP($C108,'[1]New ISB'!$C$6:$BO$405,28,FALSE)</f>
        <v>0</v>
      </c>
      <c r="BP108" s="10">
        <f>VLOOKUP($C108,'[1]New ISB'!$C$6:$BO$405,29,FALSE)</f>
        <v>0</v>
      </c>
      <c r="BQ108" s="10">
        <f>VLOOKUP($C108,'[1]New ISB'!$C$6:$BO$405,30,FALSE)</f>
        <v>0</v>
      </c>
      <c r="BR108" s="10">
        <f>VLOOKUP($C108,'[1]New ISB'!$C$6:$BO$405,31,FALSE)</f>
        <v>134400</v>
      </c>
      <c r="BS108" s="10">
        <f>VLOOKUP($C108,'[1]New ISB'!$C$6:$BO$405,32,FALSE)</f>
        <v>0</v>
      </c>
      <c r="BT108" s="10">
        <f>VLOOKUP($C108,'[1]New ISB'!$C$6:$BO$405,33,FALSE)</f>
        <v>0</v>
      </c>
      <c r="BU108" s="10">
        <f>VLOOKUP($C108,'[1]New ISB'!$C$6:$BO$405,34,FALSE)</f>
        <v>0</v>
      </c>
      <c r="BV108" s="10">
        <f>VLOOKUP($C108,'[1]New ISB'!$C$6:$BO$405,35,FALSE)</f>
        <v>18960.2</v>
      </c>
      <c r="BW108" s="10">
        <f>VLOOKUP($C108,'[1]New ISB'!$C$6:$BO$405,36,FALSE)</f>
        <v>0</v>
      </c>
      <c r="BX108" s="10">
        <f>VLOOKUP($C108,'[1]New ISB'!$C$6:$BO$405,39,FALSE)+VLOOKUP($C108,'[1]New ISB'!$C$6:$BO$405,40,FALSE)</f>
        <v>0</v>
      </c>
      <c r="BY108" s="10">
        <f>VLOOKUP($C108,'[1]New ISB'!$C$6:$BO$405,37,FALSE)+VLOOKUP($C108,'[1]New ISB'!$C$6:$BO$405,41,FALSE)</f>
        <v>0</v>
      </c>
      <c r="BZ108" s="10">
        <f>VLOOKUP($C108,'[1]New ISB'!$C$6:$BO$405,38,FALSE)</f>
        <v>0</v>
      </c>
      <c r="CA108" s="10">
        <f t="shared" si="41"/>
        <v>796489.03281694558</v>
      </c>
      <c r="CB108" s="10">
        <f>VLOOKUP($C108,'[1]New ISB'!$C$6:$BO$405,52,FALSE)+VLOOKUP($C108,'[1]New ISB'!$C$6:$BO$405,53,FALSE)</f>
        <v>0</v>
      </c>
      <c r="CC108" s="10">
        <f>VLOOKUP($C108,'[1]New ISB'!$C$6:$BO$405,64,FALSE)</f>
        <v>0</v>
      </c>
      <c r="CD108" s="11">
        <f t="shared" si="80"/>
        <v>796489.03281694558</v>
      </c>
      <c r="CE108" s="10"/>
      <c r="CF108" s="10">
        <f t="shared" si="44"/>
        <v>31855.752747368766</v>
      </c>
      <c r="CG108" s="10">
        <f t="shared" si="45"/>
        <v>0</v>
      </c>
      <c r="CH108" s="10">
        <f t="shared" si="46"/>
        <v>0</v>
      </c>
      <c r="CI108" s="10">
        <f t="shared" si="47"/>
        <v>320</v>
      </c>
      <c r="CJ108" s="10">
        <f t="shared" si="48"/>
        <v>0</v>
      </c>
      <c r="CK108" s="10">
        <f t="shared" si="49"/>
        <v>3795</v>
      </c>
      <c r="CL108" s="10">
        <f t="shared" si="50"/>
        <v>0</v>
      </c>
      <c r="CM108" s="10">
        <f t="shared" si="51"/>
        <v>85.000000000000455</v>
      </c>
      <c r="CN108" s="10">
        <f t="shared" si="52"/>
        <v>10</v>
      </c>
      <c r="CO108" s="10">
        <f t="shared" si="53"/>
        <v>0</v>
      </c>
      <c r="CP108" s="10">
        <f t="shared" si="54"/>
        <v>0</v>
      </c>
      <c r="CQ108" s="10">
        <f t="shared" si="55"/>
        <v>0</v>
      </c>
      <c r="CR108" s="10">
        <f t="shared" si="56"/>
        <v>0</v>
      </c>
      <c r="CS108" s="10">
        <f t="shared" si="57"/>
        <v>0</v>
      </c>
      <c r="CT108" s="10">
        <f t="shared" si="58"/>
        <v>0</v>
      </c>
      <c r="CU108" s="10">
        <f t="shared" si="59"/>
        <v>0</v>
      </c>
      <c r="CV108" s="10">
        <f t="shared" si="60"/>
        <v>0</v>
      </c>
      <c r="CW108" s="10">
        <f t="shared" si="61"/>
        <v>0</v>
      </c>
      <c r="CX108" s="10">
        <f t="shared" si="62"/>
        <v>0</v>
      </c>
      <c r="CY108" s="10">
        <f t="shared" si="63"/>
        <v>11.268656716417922</v>
      </c>
      <c r="CZ108" s="10">
        <f t="shared" si="64"/>
        <v>0</v>
      </c>
      <c r="DA108" s="10">
        <f t="shared" si="65"/>
        <v>651.40037593985471</v>
      </c>
      <c r="DB108" s="10">
        <f t="shared" si="66"/>
        <v>0</v>
      </c>
      <c r="DC108" s="10">
        <f t="shared" si="67"/>
        <v>0</v>
      </c>
      <c r="DD108" s="10">
        <f t="shared" si="68"/>
        <v>0</v>
      </c>
      <c r="DE108" s="10">
        <f t="shared" si="69"/>
        <v>6400</v>
      </c>
      <c r="DF108" s="10">
        <f t="shared" si="70"/>
        <v>0</v>
      </c>
      <c r="DG108" s="10">
        <f t="shared" si="71"/>
        <v>0</v>
      </c>
      <c r="DH108" s="10">
        <f t="shared" si="72"/>
        <v>0</v>
      </c>
      <c r="DI108" s="10">
        <f t="shared" si="73"/>
        <v>0</v>
      </c>
      <c r="DJ108" s="10">
        <f t="shared" si="74"/>
        <v>0</v>
      </c>
      <c r="DK108" s="10">
        <f t="shared" si="75"/>
        <v>0</v>
      </c>
      <c r="DL108" s="10">
        <f t="shared" si="76"/>
        <v>0</v>
      </c>
      <c r="DM108" s="10">
        <f t="shared" si="77"/>
        <v>0</v>
      </c>
      <c r="DN108" s="10">
        <f t="shared" si="78"/>
        <v>0</v>
      </c>
      <c r="DO108" s="10">
        <f t="shared" si="79"/>
        <v>5892.0511621641772</v>
      </c>
      <c r="DP108" s="11">
        <f t="shared" si="42"/>
        <v>49020.472942189219</v>
      </c>
      <c r="DS108" s="14"/>
      <c r="DU108" s="16"/>
    </row>
    <row r="109" spans="1:125" x14ac:dyDescent="0.35">
      <c r="A109" s="2" t="s">
        <v>318</v>
      </c>
      <c r="B109" s="2" t="s">
        <v>319</v>
      </c>
      <c r="C109" s="2">
        <v>9263407</v>
      </c>
      <c r="D109" s="2" t="s">
        <v>1301</v>
      </c>
      <c r="E109" s="18">
        <v>70</v>
      </c>
      <c r="G109" s="18">
        <v>237580</v>
      </c>
      <c r="H109" s="18">
        <v>0</v>
      </c>
      <c r="I109" s="18">
        <v>0</v>
      </c>
      <c r="J109" s="18">
        <v>7199.9999999999909</v>
      </c>
      <c r="K109" s="18">
        <v>0</v>
      </c>
      <c r="L109" s="18">
        <v>11280.000000000022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1353.3333333333319</v>
      </c>
      <c r="AA109" s="18">
        <v>0</v>
      </c>
      <c r="AB109" s="18">
        <v>33797.950819672151</v>
      </c>
      <c r="AC109" s="18">
        <v>0</v>
      </c>
      <c r="AD109" s="18">
        <v>0</v>
      </c>
      <c r="AE109" s="18">
        <v>0</v>
      </c>
      <c r="AF109" s="18">
        <v>128000</v>
      </c>
      <c r="AG109" s="18">
        <v>56300</v>
      </c>
      <c r="AH109" s="18">
        <v>0</v>
      </c>
      <c r="AI109" s="18">
        <v>0</v>
      </c>
      <c r="AJ109" s="18">
        <v>1499.6479999999999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-30491.547885229196</v>
      </c>
      <c r="AQ109" s="11">
        <f t="shared" si="43"/>
        <v>446519.38426777633</v>
      </c>
      <c r="AR109" s="18"/>
      <c r="AS109" s="10">
        <f>VLOOKUP($C109,'[1]New ISB'!$C$6:$BO$405,6,FALSE)</f>
        <v>252347.5674987802</v>
      </c>
      <c r="AT109" s="10">
        <f>VLOOKUP($C109,'[1]New ISB'!$C$6:$BO$405,7,FALSE)</f>
        <v>0</v>
      </c>
      <c r="AU109" s="10">
        <f>VLOOKUP($C109,'[1]New ISB'!$C$6:$BO$405,8,FALSE)</f>
        <v>0</v>
      </c>
      <c r="AV109" s="10">
        <f>VLOOKUP($C109,'[1]New ISB'!$C$6:$BO$405,9,FALSE)</f>
        <v>7349.99999999999</v>
      </c>
      <c r="AW109" s="10">
        <f>VLOOKUP($C109,'[1]New ISB'!$C$6:$BO$405,10,FALSE)</f>
        <v>0</v>
      </c>
      <c r="AX109" s="10">
        <f>VLOOKUP($C109,'[1]New ISB'!$C$6:$BO$405,11,FALSE)</f>
        <v>13120.000000000025</v>
      </c>
      <c r="AY109" s="10">
        <f>VLOOKUP($C109,'[1]New ISB'!$C$6:$BO$405,12,FALSE)</f>
        <v>0</v>
      </c>
      <c r="AZ109" s="10">
        <f>VLOOKUP($C109,'[1]New ISB'!$C$6:$BO$405,13,FALSE)</f>
        <v>0</v>
      </c>
      <c r="BA109" s="10">
        <f>VLOOKUP($C109,'[1]New ISB'!$C$6:$BO$405,14,FALSE)</f>
        <v>0</v>
      </c>
      <c r="BB109" s="10">
        <f>VLOOKUP($C109,'[1]New ISB'!$C$6:$BO$405,15,FALSE)</f>
        <v>0</v>
      </c>
      <c r="BC109" s="10">
        <f>VLOOKUP($C109,'[1]New ISB'!$C$6:$BO$405,16,FALSE)</f>
        <v>0</v>
      </c>
      <c r="BD109" s="10">
        <f>VLOOKUP($C109,'[1]New ISB'!$C$6:$BO$405,17,FALSE)</f>
        <v>0</v>
      </c>
      <c r="BE109" s="10">
        <f>VLOOKUP($C109,'[1]New ISB'!$C$6:$BO$405,18,FALSE)</f>
        <v>0</v>
      </c>
      <c r="BF109" s="10">
        <f>VLOOKUP($C109,'[1]New ISB'!$C$6:$BO$405,19,FALSE)</f>
        <v>0</v>
      </c>
      <c r="BG109" s="10">
        <f>VLOOKUP($C109,'[1]New ISB'!$C$6:$BO$405,20,FALSE)</f>
        <v>0</v>
      </c>
      <c r="BH109" s="10">
        <f>VLOOKUP($C109,'[1]New ISB'!$C$6:$BO$405,21,FALSE)</f>
        <v>0</v>
      </c>
      <c r="BI109" s="10">
        <f>VLOOKUP($C109,'[1]New ISB'!$C$6:$BO$405,22,FALSE)</f>
        <v>0</v>
      </c>
      <c r="BJ109" s="10">
        <f>VLOOKUP($C109,'[1]New ISB'!$C$6:$BO$405,23,FALSE)</f>
        <v>0</v>
      </c>
      <c r="BK109" s="10">
        <f>VLOOKUP($C109,'[1]New ISB'!$C$6:$BO$405,24,FALSE)</f>
        <v>0</v>
      </c>
      <c r="BL109" s="10">
        <f>VLOOKUP($C109,'[1]New ISB'!$C$6:$BO$405,25,FALSE)</f>
        <v>1376.6666666666652</v>
      </c>
      <c r="BM109" s="10">
        <f>VLOOKUP($C109,'[1]New ISB'!$C$6:$BO$405,26,FALSE)</f>
        <v>0</v>
      </c>
      <c r="BN109" s="10">
        <f>VLOOKUP($C109,'[1]New ISB'!$C$6:$BO$405,27,FALSE)</f>
        <v>34236.885245901656</v>
      </c>
      <c r="BO109" s="10">
        <f>VLOOKUP($C109,'[1]New ISB'!$C$6:$BO$405,28,FALSE)</f>
        <v>0</v>
      </c>
      <c r="BP109" s="10">
        <f>VLOOKUP($C109,'[1]New ISB'!$C$6:$BO$405,29,FALSE)</f>
        <v>0</v>
      </c>
      <c r="BQ109" s="10">
        <f>VLOOKUP($C109,'[1]New ISB'!$C$6:$BO$405,30,FALSE)</f>
        <v>0</v>
      </c>
      <c r="BR109" s="10">
        <f>VLOOKUP($C109,'[1]New ISB'!$C$6:$BO$405,31,FALSE)</f>
        <v>134400</v>
      </c>
      <c r="BS109" s="10">
        <f>VLOOKUP($C109,'[1]New ISB'!$C$6:$BO$405,32,FALSE)</f>
        <v>57100</v>
      </c>
      <c r="BT109" s="10">
        <f>VLOOKUP($C109,'[1]New ISB'!$C$6:$BO$405,33,FALSE)</f>
        <v>0</v>
      </c>
      <c r="BU109" s="10">
        <f>VLOOKUP($C109,'[1]New ISB'!$C$6:$BO$405,34,FALSE)</f>
        <v>0</v>
      </c>
      <c r="BV109" s="10">
        <f>VLOOKUP($C109,'[1]New ISB'!$C$6:$BO$405,35,FALSE)</f>
        <v>1499.6479999999999</v>
      </c>
      <c r="BW109" s="10">
        <f>VLOOKUP($C109,'[1]New ISB'!$C$6:$BO$405,36,FALSE)</f>
        <v>0</v>
      </c>
      <c r="BX109" s="10">
        <f>VLOOKUP($C109,'[1]New ISB'!$C$6:$BO$405,39,FALSE)+VLOOKUP($C109,'[1]New ISB'!$C$6:$BO$405,40,FALSE)</f>
        <v>0</v>
      </c>
      <c r="BY109" s="10">
        <f>VLOOKUP($C109,'[1]New ISB'!$C$6:$BO$405,37,FALSE)+VLOOKUP($C109,'[1]New ISB'!$C$6:$BO$405,41,FALSE)</f>
        <v>0</v>
      </c>
      <c r="BZ109" s="10">
        <f>VLOOKUP($C109,'[1]New ISB'!$C$6:$BO$405,38,FALSE)</f>
        <v>0</v>
      </c>
      <c r="CA109" s="10">
        <f t="shared" si="41"/>
        <v>501430.76741134853</v>
      </c>
      <c r="CB109" s="10">
        <f>VLOOKUP($C109,'[1]New ISB'!$C$6:$BO$405,52,FALSE)+VLOOKUP($C109,'[1]New ISB'!$C$6:$BO$405,53,FALSE)</f>
        <v>0</v>
      </c>
      <c r="CC109" s="10">
        <f>VLOOKUP($C109,'[1]New ISB'!$C$6:$BO$405,64,FALSE)</f>
        <v>0</v>
      </c>
      <c r="CD109" s="11">
        <f t="shared" si="80"/>
        <v>501430.76741134853</v>
      </c>
      <c r="CE109" s="10"/>
      <c r="CF109" s="10">
        <f t="shared" si="44"/>
        <v>14767.567498780205</v>
      </c>
      <c r="CG109" s="10">
        <f t="shared" si="45"/>
        <v>0</v>
      </c>
      <c r="CH109" s="10">
        <f t="shared" si="46"/>
        <v>0</v>
      </c>
      <c r="CI109" s="10">
        <f t="shared" si="47"/>
        <v>149.99999999999909</v>
      </c>
      <c r="CJ109" s="10">
        <f t="shared" si="48"/>
        <v>0</v>
      </c>
      <c r="CK109" s="10">
        <f t="shared" si="49"/>
        <v>1840.0000000000036</v>
      </c>
      <c r="CL109" s="10">
        <f t="shared" si="50"/>
        <v>0</v>
      </c>
      <c r="CM109" s="10">
        <f t="shared" si="51"/>
        <v>0</v>
      </c>
      <c r="CN109" s="10">
        <f t="shared" si="52"/>
        <v>0</v>
      </c>
      <c r="CO109" s="10">
        <f t="shared" si="53"/>
        <v>0</v>
      </c>
      <c r="CP109" s="10">
        <f t="shared" si="54"/>
        <v>0</v>
      </c>
      <c r="CQ109" s="10">
        <f t="shared" si="55"/>
        <v>0</v>
      </c>
      <c r="CR109" s="10">
        <f t="shared" si="56"/>
        <v>0</v>
      </c>
      <c r="CS109" s="10">
        <f t="shared" si="57"/>
        <v>0</v>
      </c>
      <c r="CT109" s="10">
        <f t="shared" si="58"/>
        <v>0</v>
      </c>
      <c r="CU109" s="10">
        <f t="shared" si="59"/>
        <v>0</v>
      </c>
      <c r="CV109" s="10">
        <f t="shared" si="60"/>
        <v>0</v>
      </c>
      <c r="CW109" s="10">
        <f t="shared" si="61"/>
        <v>0</v>
      </c>
      <c r="CX109" s="10">
        <f t="shared" si="62"/>
        <v>0</v>
      </c>
      <c r="CY109" s="10">
        <f t="shared" si="63"/>
        <v>23.333333333333258</v>
      </c>
      <c r="CZ109" s="10">
        <f t="shared" si="64"/>
        <v>0</v>
      </c>
      <c r="DA109" s="10">
        <f t="shared" si="65"/>
        <v>438.93442622950533</v>
      </c>
      <c r="DB109" s="10">
        <f t="shared" si="66"/>
        <v>0</v>
      </c>
      <c r="DC109" s="10">
        <f t="shared" si="67"/>
        <v>0</v>
      </c>
      <c r="DD109" s="10">
        <f t="shared" si="68"/>
        <v>0</v>
      </c>
      <c r="DE109" s="10">
        <f t="shared" si="69"/>
        <v>6400</v>
      </c>
      <c r="DF109" s="10">
        <f t="shared" si="70"/>
        <v>800</v>
      </c>
      <c r="DG109" s="10">
        <f t="shared" si="71"/>
        <v>0</v>
      </c>
      <c r="DH109" s="10">
        <f t="shared" si="72"/>
        <v>0</v>
      </c>
      <c r="DI109" s="10">
        <f t="shared" si="73"/>
        <v>0</v>
      </c>
      <c r="DJ109" s="10">
        <f t="shared" si="74"/>
        <v>0</v>
      </c>
      <c r="DK109" s="10">
        <f t="shared" si="75"/>
        <v>0</v>
      </c>
      <c r="DL109" s="10">
        <f t="shared" si="76"/>
        <v>0</v>
      </c>
      <c r="DM109" s="10">
        <f t="shared" si="77"/>
        <v>0</v>
      </c>
      <c r="DN109" s="10">
        <f t="shared" si="78"/>
        <v>0</v>
      </c>
      <c r="DO109" s="10">
        <f t="shared" si="79"/>
        <v>30491.547885229196</v>
      </c>
      <c r="DP109" s="11">
        <f t="shared" si="42"/>
        <v>54911.383143572239</v>
      </c>
      <c r="DS109" s="14"/>
      <c r="DU109" s="16"/>
    </row>
    <row r="110" spans="1:125" x14ac:dyDescent="0.35">
      <c r="A110" s="2" t="s">
        <v>324</v>
      </c>
      <c r="B110" s="2" t="s">
        <v>325</v>
      </c>
      <c r="C110" s="2">
        <v>9262353</v>
      </c>
      <c r="D110" s="2" t="s">
        <v>1302</v>
      </c>
      <c r="E110" s="18">
        <v>512</v>
      </c>
      <c r="G110" s="18">
        <v>1737728</v>
      </c>
      <c r="H110" s="18">
        <v>0</v>
      </c>
      <c r="I110" s="18">
        <v>0</v>
      </c>
      <c r="J110" s="18">
        <v>61920</v>
      </c>
      <c r="K110" s="18">
        <v>0</v>
      </c>
      <c r="L110" s="18">
        <v>93765</v>
      </c>
      <c r="M110" s="18">
        <v>0</v>
      </c>
      <c r="N110" s="18">
        <v>37490</v>
      </c>
      <c r="O110" s="18">
        <v>10360</v>
      </c>
      <c r="P110" s="18">
        <v>34760</v>
      </c>
      <c r="Q110" s="18">
        <v>16320</v>
      </c>
      <c r="R110" s="18">
        <v>15810</v>
      </c>
      <c r="S110" s="18">
        <v>4020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36054.746136865397</v>
      </c>
      <c r="AA110" s="18">
        <v>0</v>
      </c>
      <c r="AB110" s="18">
        <v>141431.03641456566</v>
      </c>
      <c r="AC110" s="18">
        <v>0</v>
      </c>
      <c r="AD110" s="18">
        <v>0</v>
      </c>
      <c r="AE110" s="18">
        <v>0</v>
      </c>
      <c r="AF110" s="18">
        <v>128000</v>
      </c>
      <c r="AG110" s="18">
        <v>0</v>
      </c>
      <c r="AH110" s="18">
        <v>0</v>
      </c>
      <c r="AI110" s="18">
        <v>0</v>
      </c>
      <c r="AJ110" s="18">
        <v>4498.9440000000004</v>
      </c>
      <c r="AK110" s="18">
        <v>0</v>
      </c>
      <c r="AL110" s="18">
        <v>0</v>
      </c>
      <c r="AM110" s="18">
        <v>48520</v>
      </c>
      <c r="AN110" s="18">
        <v>0</v>
      </c>
      <c r="AO110" s="18">
        <v>0</v>
      </c>
      <c r="AP110" s="18">
        <v>-25141.228795321967</v>
      </c>
      <c r="AQ110" s="11">
        <f t="shared" si="43"/>
        <v>2345536.4977561091</v>
      </c>
      <c r="AR110" s="18"/>
      <c r="AS110" s="10">
        <f>VLOOKUP($C110,'[1]New ISB'!$C$6:$BO$405,6,FALSE)</f>
        <v>1845742.207991078</v>
      </c>
      <c r="AT110" s="10">
        <f>VLOOKUP($C110,'[1]New ISB'!$C$6:$BO$405,7,FALSE)</f>
        <v>0</v>
      </c>
      <c r="AU110" s="10">
        <f>VLOOKUP($C110,'[1]New ISB'!$C$6:$BO$405,8,FALSE)</f>
        <v>0</v>
      </c>
      <c r="AV110" s="10">
        <f>VLOOKUP($C110,'[1]New ISB'!$C$6:$BO$405,9,FALSE)</f>
        <v>63210</v>
      </c>
      <c r="AW110" s="10">
        <f>VLOOKUP($C110,'[1]New ISB'!$C$6:$BO$405,10,FALSE)</f>
        <v>0</v>
      </c>
      <c r="AX110" s="10">
        <f>VLOOKUP($C110,'[1]New ISB'!$C$6:$BO$405,11,FALSE)</f>
        <v>109060</v>
      </c>
      <c r="AY110" s="10">
        <f>VLOOKUP($C110,'[1]New ISB'!$C$6:$BO$405,12,FALSE)</f>
        <v>0</v>
      </c>
      <c r="AZ110" s="10">
        <f>VLOOKUP($C110,'[1]New ISB'!$C$6:$BO$405,13,FALSE)</f>
        <v>38305</v>
      </c>
      <c r="BA110" s="10">
        <f>VLOOKUP($C110,'[1]New ISB'!$C$6:$BO$405,14,FALSE)</f>
        <v>10545</v>
      </c>
      <c r="BB110" s="10">
        <f>VLOOKUP($C110,'[1]New ISB'!$C$6:$BO$405,15,FALSE)</f>
        <v>35155</v>
      </c>
      <c r="BC110" s="10">
        <f>VLOOKUP($C110,'[1]New ISB'!$C$6:$BO$405,16,FALSE)</f>
        <v>16490</v>
      </c>
      <c r="BD110" s="10">
        <f>VLOOKUP($C110,'[1]New ISB'!$C$6:$BO$405,17,FALSE)</f>
        <v>15965</v>
      </c>
      <c r="BE110" s="10">
        <f>VLOOKUP($C110,'[1]New ISB'!$C$6:$BO$405,18,FALSE)</f>
        <v>4080</v>
      </c>
      <c r="BF110" s="10">
        <f>VLOOKUP($C110,'[1]New ISB'!$C$6:$BO$405,19,FALSE)</f>
        <v>0</v>
      </c>
      <c r="BG110" s="10">
        <f>VLOOKUP($C110,'[1]New ISB'!$C$6:$BO$405,20,FALSE)</f>
        <v>0</v>
      </c>
      <c r="BH110" s="10">
        <f>VLOOKUP($C110,'[1]New ISB'!$C$6:$BO$405,21,FALSE)</f>
        <v>0</v>
      </c>
      <c r="BI110" s="10">
        <f>VLOOKUP($C110,'[1]New ISB'!$C$6:$BO$405,22,FALSE)</f>
        <v>0</v>
      </c>
      <c r="BJ110" s="10">
        <f>VLOOKUP($C110,'[1]New ISB'!$C$6:$BO$405,23,FALSE)</f>
        <v>0</v>
      </c>
      <c r="BK110" s="10">
        <f>VLOOKUP($C110,'[1]New ISB'!$C$6:$BO$405,24,FALSE)</f>
        <v>0</v>
      </c>
      <c r="BL110" s="10">
        <f>VLOOKUP($C110,'[1]New ISB'!$C$6:$BO$405,25,FALSE)</f>
        <v>36676.379690949281</v>
      </c>
      <c r="BM110" s="10">
        <f>VLOOKUP($C110,'[1]New ISB'!$C$6:$BO$405,26,FALSE)</f>
        <v>0</v>
      </c>
      <c r="BN110" s="10">
        <f>VLOOKUP($C110,'[1]New ISB'!$C$6:$BO$405,27,FALSE)</f>
        <v>143267.80312124835</v>
      </c>
      <c r="BO110" s="10">
        <f>VLOOKUP($C110,'[1]New ISB'!$C$6:$BO$405,28,FALSE)</f>
        <v>0</v>
      </c>
      <c r="BP110" s="10">
        <f>VLOOKUP($C110,'[1]New ISB'!$C$6:$BO$405,29,FALSE)</f>
        <v>0</v>
      </c>
      <c r="BQ110" s="10">
        <f>VLOOKUP($C110,'[1]New ISB'!$C$6:$BO$405,30,FALSE)</f>
        <v>0</v>
      </c>
      <c r="BR110" s="10">
        <f>VLOOKUP($C110,'[1]New ISB'!$C$6:$BO$405,31,FALSE)</f>
        <v>134400</v>
      </c>
      <c r="BS110" s="10">
        <f>VLOOKUP($C110,'[1]New ISB'!$C$6:$BO$405,32,FALSE)</f>
        <v>0</v>
      </c>
      <c r="BT110" s="10">
        <f>VLOOKUP($C110,'[1]New ISB'!$C$6:$BO$405,33,FALSE)</f>
        <v>0</v>
      </c>
      <c r="BU110" s="10">
        <f>VLOOKUP($C110,'[1]New ISB'!$C$6:$BO$405,34,FALSE)</f>
        <v>0</v>
      </c>
      <c r="BV110" s="10">
        <f>VLOOKUP($C110,'[1]New ISB'!$C$6:$BO$405,35,FALSE)</f>
        <v>4498.9440000000004</v>
      </c>
      <c r="BW110" s="10">
        <f>VLOOKUP($C110,'[1]New ISB'!$C$6:$BO$405,36,FALSE)</f>
        <v>0</v>
      </c>
      <c r="BX110" s="10">
        <f>VLOOKUP($C110,'[1]New ISB'!$C$6:$BO$405,39,FALSE)+VLOOKUP($C110,'[1]New ISB'!$C$6:$BO$405,40,FALSE)</f>
        <v>0</v>
      </c>
      <c r="BY110" s="10">
        <f>VLOOKUP($C110,'[1]New ISB'!$C$6:$BO$405,37,FALSE)+VLOOKUP($C110,'[1]New ISB'!$C$6:$BO$405,41,FALSE)</f>
        <v>0</v>
      </c>
      <c r="BZ110" s="10">
        <f>VLOOKUP($C110,'[1]New ISB'!$C$6:$BO$405,38,FALSE)</f>
        <v>0</v>
      </c>
      <c r="CA110" s="10">
        <f t="shared" si="41"/>
        <v>2457395.3348032758</v>
      </c>
      <c r="CB110" s="10">
        <f>VLOOKUP($C110,'[1]New ISB'!$C$6:$BO$405,52,FALSE)+VLOOKUP($C110,'[1]New ISB'!$C$6:$BO$405,53,FALSE)</f>
        <v>0</v>
      </c>
      <c r="CC110" s="10">
        <f>VLOOKUP($C110,'[1]New ISB'!$C$6:$BO$405,64,FALSE)</f>
        <v>0</v>
      </c>
      <c r="CD110" s="11">
        <f t="shared" si="80"/>
        <v>2457395.3348032758</v>
      </c>
      <c r="CE110" s="10"/>
      <c r="CF110" s="10">
        <f t="shared" si="44"/>
        <v>108014.20799107803</v>
      </c>
      <c r="CG110" s="10">
        <f t="shared" si="45"/>
        <v>0</v>
      </c>
      <c r="CH110" s="10">
        <f t="shared" si="46"/>
        <v>0</v>
      </c>
      <c r="CI110" s="10">
        <f t="shared" si="47"/>
        <v>1290</v>
      </c>
      <c r="CJ110" s="10">
        <f t="shared" si="48"/>
        <v>0</v>
      </c>
      <c r="CK110" s="10">
        <f t="shared" si="49"/>
        <v>15295</v>
      </c>
      <c r="CL110" s="10">
        <f t="shared" si="50"/>
        <v>0</v>
      </c>
      <c r="CM110" s="10">
        <f t="shared" si="51"/>
        <v>815</v>
      </c>
      <c r="CN110" s="10">
        <f t="shared" si="52"/>
        <v>185</v>
      </c>
      <c r="CO110" s="10">
        <f t="shared" si="53"/>
        <v>395</v>
      </c>
      <c r="CP110" s="10">
        <f t="shared" si="54"/>
        <v>170</v>
      </c>
      <c r="CQ110" s="10">
        <f t="shared" si="55"/>
        <v>155</v>
      </c>
      <c r="CR110" s="10">
        <f t="shared" si="56"/>
        <v>60</v>
      </c>
      <c r="CS110" s="10">
        <f t="shared" si="57"/>
        <v>0</v>
      </c>
      <c r="CT110" s="10">
        <f t="shared" si="58"/>
        <v>0</v>
      </c>
      <c r="CU110" s="10">
        <f t="shared" si="59"/>
        <v>0</v>
      </c>
      <c r="CV110" s="10">
        <f t="shared" si="60"/>
        <v>0</v>
      </c>
      <c r="CW110" s="10">
        <f t="shared" si="61"/>
        <v>0</v>
      </c>
      <c r="CX110" s="10">
        <f t="shared" si="62"/>
        <v>0</v>
      </c>
      <c r="CY110" s="10">
        <f t="shared" si="63"/>
        <v>621.63355408388452</v>
      </c>
      <c r="CZ110" s="10">
        <f t="shared" si="64"/>
        <v>0</v>
      </c>
      <c r="DA110" s="10">
        <f t="shared" si="65"/>
        <v>1836.7667066826834</v>
      </c>
      <c r="DB110" s="10">
        <f t="shared" si="66"/>
        <v>0</v>
      </c>
      <c r="DC110" s="10">
        <f t="shared" si="67"/>
        <v>0</v>
      </c>
      <c r="DD110" s="10">
        <f t="shared" si="68"/>
        <v>0</v>
      </c>
      <c r="DE110" s="10">
        <f t="shared" si="69"/>
        <v>6400</v>
      </c>
      <c r="DF110" s="10">
        <f t="shared" si="70"/>
        <v>0</v>
      </c>
      <c r="DG110" s="10">
        <f t="shared" si="71"/>
        <v>0</v>
      </c>
      <c r="DH110" s="10">
        <f t="shared" si="72"/>
        <v>0</v>
      </c>
      <c r="DI110" s="10">
        <f t="shared" si="73"/>
        <v>0</v>
      </c>
      <c r="DJ110" s="10">
        <f t="shared" si="74"/>
        <v>0</v>
      </c>
      <c r="DK110" s="10">
        <f t="shared" si="75"/>
        <v>0</v>
      </c>
      <c r="DL110" s="10">
        <f t="shared" si="76"/>
        <v>-48520</v>
      </c>
      <c r="DM110" s="10">
        <f t="shared" si="77"/>
        <v>0</v>
      </c>
      <c r="DN110" s="10">
        <f t="shared" si="78"/>
        <v>0</v>
      </c>
      <c r="DO110" s="10">
        <f t="shared" si="79"/>
        <v>25141.228795321967</v>
      </c>
      <c r="DP110" s="11">
        <f t="shared" si="42"/>
        <v>111858.83704716655</v>
      </c>
      <c r="DS110" s="14"/>
      <c r="DU110" s="16"/>
    </row>
    <row r="111" spans="1:125" x14ac:dyDescent="0.35">
      <c r="A111" s="2" t="s">
        <v>330</v>
      </c>
      <c r="B111" s="2" t="s">
        <v>331</v>
      </c>
      <c r="C111" s="2">
        <v>9262090</v>
      </c>
      <c r="D111" s="2" t="s">
        <v>1303</v>
      </c>
      <c r="E111" s="18">
        <v>166</v>
      </c>
      <c r="G111" s="18">
        <v>563404</v>
      </c>
      <c r="H111" s="18">
        <v>0</v>
      </c>
      <c r="I111" s="18">
        <v>0</v>
      </c>
      <c r="J111" s="18">
        <v>35039.999999999971</v>
      </c>
      <c r="K111" s="18">
        <v>0</v>
      </c>
      <c r="L111" s="18">
        <v>52875.000000000044</v>
      </c>
      <c r="M111" s="18">
        <v>0</v>
      </c>
      <c r="N111" s="18">
        <v>0</v>
      </c>
      <c r="O111" s="18">
        <v>283.41463414634165</v>
      </c>
      <c r="P111" s="18">
        <v>18260</v>
      </c>
      <c r="Q111" s="18">
        <v>2915.1219512195094</v>
      </c>
      <c r="R111" s="18">
        <v>55751.707317073204</v>
      </c>
      <c r="S111" s="18">
        <v>5425.3658536585426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22654.117647058836</v>
      </c>
      <c r="AA111" s="18">
        <v>0</v>
      </c>
      <c r="AB111" s="18">
        <v>61420.000000000007</v>
      </c>
      <c r="AC111" s="18">
        <v>0</v>
      </c>
      <c r="AD111" s="18">
        <v>10432.800000000074</v>
      </c>
      <c r="AE111" s="18">
        <v>0</v>
      </c>
      <c r="AF111" s="18">
        <v>128000</v>
      </c>
      <c r="AG111" s="18">
        <v>0</v>
      </c>
      <c r="AH111" s="18">
        <v>0</v>
      </c>
      <c r="AI111" s="18">
        <v>0</v>
      </c>
      <c r="AJ111" s="18">
        <v>4292.0959999999995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-11713.36734953972</v>
      </c>
      <c r="AQ111" s="11">
        <f t="shared" si="43"/>
        <v>949040.25605361676</v>
      </c>
      <c r="AR111" s="18"/>
      <c r="AS111" s="10">
        <f>VLOOKUP($C111,'[1]New ISB'!$C$6:$BO$405,6,FALSE)</f>
        <v>598424.23149710731</v>
      </c>
      <c r="AT111" s="10">
        <f>VLOOKUP($C111,'[1]New ISB'!$C$6:$BO$405,7,FALSE)</f>
        <v>0</v>
      </c>
      <c r="AU111" s="10">
        <f>VLOOKUP($C111,'[1]New ISB'!$C$6:$BO$405,8,FALSE)</f>
        <v>0</v>
      </c>
      <c r="AV111" s="10">
        <f>VLOOKUP($C111,'[1]New ISB'!$C$6:$BO$405,9,FALSE)</f>
        <v>35769.999999999971</v>
      </c>
      <c r="AW111" s="10">
        <f>VLOOKUP($C111,'[1]New ISB'!$C$6:$BO$405,10,FALSE)</f>
        <v>0</v>
      </c>
      <c r="AX111" s="10">
        <f>VLOOKUP($C111,'[1]New ISB'!$C$6:$BO$405,11,FALSE)</f>
        <v>61500.000000000044</v>
      </c>
      <c r="AY111" s="10">
        <f>VLOOKUP($C111,'[1]New ISB'!$C$6:$BO$405,12,FALSE)</f>
        <v>0</v>
      </c>
      <c r="AZ111" s="10">
        <f>VLOOKUP($C111,'[1]New ISB'!$C$6:$BO$405,13,FALSE)</f>
        <v>0</v>
      </c>
      <c r="BA111" s="10">
        <f>VLOOKUP($C111,'[1]New ISB'!$C$6:$BO$405,14,FALSE)</f>
        <v>288.47560975609775</v>
      </c>
      <c r="BB111" s="10">
        <f>VLOOKUP($C111,'[1]New ISB'!$C$6:$BO$405,15,FALSE)</f>
        <v>18467.5</v>
      </c>
      <c r="BC111" s="10">
        <f>VLOOKUP($C111,'[1]New ISB'!$C$6:$BO$405,16,FALSE)</f>
        <v>2945.4878048780456</v>
      </c>
      <c r="BD111" s="10">
        <f>VLOOKUP($C111,'[1]New ISB'!$C$6:$BO$405,17,FALSE)</f>
        <v>56298.292682926862</v>
      </c>
      <c r="BE111" s="10">
        <f>VLOOKUP($C111,'[1]New ISB'!$C$6:$BO$405,18,FALSE)</f>
        <v>5506.3414634146402</v>
      </c>
      <c r="BF111" s="10">
        <f>VLOOKUP($C111,'[1]New ISB'!$C$6:$BO$405,19,FALSE)</f>
        <v>0</v>
      </c>
      <c r="BG111" s="10">
        <f>VLOOKUP($C111,'[1]New ISB'!$C$6:$BO$405,20,FALSE)</f>
        <v>0</v>
      </c>
      <c r="BH111" s="10">
        <f>VLOOKUP($C111,'[1]New ISB'!$C$6:$BO$405,21,FALSE)</f>
        <v>0</v>
      </c>
      <c r="BI111" s="10">
        <f>VLOOKUP($C111,'[1]New ISB'!$C$6:$BO$405,22,FALSE)</f>
        <v>0</v>
      </c>
      <c r="BJ111" s="10">
        <f>VLOOKUP($C111,'[1]New ISB'!$C$6:$BO$405,23,FALSE)</f>
        <v>0</v>
      </c>
      <c r="BK111" s="10">
        <f>VLOOKUP($C111,'[1]New ISB'!$C$6:$BO$405,24,FALSE)</f>
        <v>0</v>
      </c>
      <c r="BL111" s="10">
        <f>VLOOKUP($C111,'[1]New ISB'!$C$6:$BO$405,25,FALSE)</f>
        <v>23044.705882352955</v>
      </c>
      <c r="BM111" s="10">
        <f>VLOOKUP($C111,'[1]New ISB'!$C$6:$BO$405,26,FALSE)</f>
        <v>0</v>
      </c>
      <c r="BN111" s="10">
        <f>VLOOKUP($C111,'[1]New ISB'!$C$6:$BO$405,27,FALSE)</f>
        <v>62217.662337662347</v>
      </c>
      <c r="BO111" s="10">
        <f>VLOOKUP($C111,'[1]New ISB'!$C$6:$BO$405,28,FALSE)</f>
        <v>0</v>
      </c>
      <c r="BP111" s="10">
        <f>VLOOKUP($C111,'[1]New ISB'!$C$6:$BO$405,29,FALSE)</f>
        <v>10598.400000000074</v>
      </c>
      <c r="BQ111" s="10">
        <f>VLOOKUP($C111,'[1]New ISB'!$C$6:$BO$405,30,FALSE)</f>
        <v>0</v>
      </c>
      <c r="BR111" s="10">
        <f>VLOOKUP($C111,'[1]New ISB'!$C$6:$BO$405,31,FALSE)</f>
        <v>134400</v>
      </c>
      <c r="BS111" s="10">
        <f>VLOOKUP($C111,'[1]New ISB'!$C$6:$BO$405,32,FALSE)</f>
        <v>0</v>
      </c>
      <c r="BT111" s="10">
        <f>VLOOKUP($C111,'[1]New ISB'!$C$6:$BO$405,33,FALSE)</f>
        <v>0</v>
      </c>
      <c r="BU111" s="10">
        <f>VLOOKUP($C111,'[1]New ISB'!$C$6:$BO$405,34,FALSE)</f>
        <v>0</v>
      </c>
      <c r="BV111" s="10">
        <f>VLOOKUP($C111,'[1]New ISB'!$C$6:$BO$405,35,FALSE)</f>
        <v>4292.0959999999995</v>
      </c>
      <c r="BW111" s="10">
        <f>VLOOKUP($C111,'[1]New ISB'!$C$6:$BO$405,36,FALSE)</f>
        <v>0</v>
      </c>
      <c r="BX111" s="10">
        <f>VLOOKUP($C111,'[1]New ISB'!$C$6:$BO$405,39,FALSE)+VLOOKUP($C111,'[1]New ISB'!$C$6:$BO$405,40,FALSE)</f>
        <v>0</v>
      </c>
      <c r="BY111" s="10">
        <f>VLOOKUP($C111,'[1]New ISB'!$C$6:$BO$405,37,FALSE)+VLOOKUP($C111,'[1]New ISB'!$C$6:$BO$405,41,FALSE)</f>
        <v>0</v>
      </c>
      <c r="BZ111" s="10">
        <f>VLOOKUP($C111,'[1]New ISB'!$C$6:$BO$405,38,FALSE)</f>
        <v>0</v>
      </c>
      <c r="CA111" s="10">
        <f t="shared" si="41"/>
        <v>1013753.1932780982</v>
      </c>
      <c r="CB111" s="10">
        <f>VLOOKUP($C111,'[1]New ISB'!$C$6:$BO$405,52,FALSE)+VLOOKUP($C111,'[1]New ISB'!$C$6:$BO$405,53,FALSE)</f>
        <v>0</v>
      </c>
      <c r="CC111" s="10">
        <f>VLOOKUP($C111,'[1]New ISB'!$C$6:$BO$405,64,FALSE)</f>
        <v>0</v>
      </c>
      <c r="CD111" s="11">
        <f t="shared" si="80"/>
        <v>1013753.1932780982</v>
      </c>
      <c r="CE111" s="10"/>
      <c r="CF111" s="10">
        <f t="shared" si="44"/>
        <v>35020.231497107306</v>
      </c>
      <c r="CG111" s="10">
        <f t="shared" si="45"/>
        <v>0</v>
      </c>
      <c r="CH111" s="10">
        <f t="shared" si="46"/>
        <v>0</v>
      </c>
      <c r="CI111" s="10">
        <f t="shared" si="47"/>
        <v>730</v>
      </c>
      <c r="CJ111" s="10">
        <f t="shared" si="48"/>
        <v>0</v>
      </c>
      <c r="CK111" s="10">
        <f t="shared" si="49"/>
        <v>8625</v>
      </c>
      <c r="CL111" s="10">
        <f t="shared" si="50"/>
        <v>0</v>
      </c>
      <c r="CM111" s="10">
        <f t="shared" si="51"/>
        <v>0</v>
      </c>
      <c r="CN111" s="10">
        <f t="shared" si="52"/>
        <v>5.0609756097560989</v>
      </c>
      <c r="CO111" s="10">
        <f t="shared" si="53"/>
        <v>207.5</v>
      </c>
      <c r="CP111" s="10">
        <f t="shared" si="54"/>
        <v>30.365853658536253</v>
      </c>
      <c r="CQ111" s="10">
        <f t="shared" si="55"/>
        <v>546.585365853658</v>
      </c>
      <c r="CR111" s="10">
        <f t="shared" si="56"/>
        <v>80.975609756097583</v>
      </c>
      <c r="CS111" s="10">
        <f t="shared" si="57"/>
        <v>0</v>
      </c>
      <c r="CT111" s="10">
        <f t="shared" si="58"/>
        <v>0</v>
      </c>
      <c r="CU111" s="10">
        <f t="shared" si="59"/>
        <v>0</v>
      </c>
      <c r="CV111" s="10">
        <f t="shared" si="60"/>
        <v>0</v>
      </c>
      <c r="CW111" s="10">
        <f t="shared" si="61"/>
        <v>0</v>
      </c>
      <c r="CX111" s="10">
        <f t="shared" si="62"/>
        <v>0</v>
      </c>
      <c r="CY111" s="10">
        <f t="shared" si="63"/>
        <v>390.58823529411893</v>
      </c>
      <c r="CZ111" s="10">
        <f t="shared" si="64"/>
        <v>0</v>
      </c>
      <c r="DA111" s="10">
        <f t="shared" si="65"/>
        <v>797.66233766233927</v>
      </c>
      <c r="DB111" s="10">
        <f t="shared" si="66"/>
        <v>0</v>
      </c>
      <c r="DC111" s="10">
        <f t="shared" si="67"/>
        <v>165.60000000000036</v>
      </c>
      <c r="DD111" s="10">
        <f t="shared" si="68"/>
        <v>0</v>
      </c>
      <c r="DE111" s="10">
        <f t="shared" si="69"/>
        <v>6400</v>
      </c>
      <c r="DF111" s="10">
        <f t="shared" si="70"/>
        <v>0</v>
      </c>
      <c r="DG111" s="10">
        <f t="shared" si="71"/>
        <v>0</v>
      </c>
      <c r="DH111" s="10">
        <f t="shared" si="72"/>
        <v>0</v>
      </c>
      <c r="DI111" s="10">
        <f t="shared" si="73"/>
        <v>0</v>
      </c>
      <c r="DJ111" s="10">
        <f t="shared" si="74"/>
        <v>0</v>
      </c>
      <c r="DK111" s="10">
        <f t="shared" si="75"/>
        <v>0</v>
      </c>
      <c r="DL111" s="10">
        <f t="shared" si="76"/>
        <v>0</v>
      </c>
      <c r="DM111" s="10">
        <f t="shared" si="77"/>
        <v>0</v>
      </c>
      <c r="DN111" s="10">
        <f t="shared" si="78"/>
        <v>0</v>
      </c>
      <c r="DO111" s="10">
        <f t="shared" si="79"/>
        <v>11713.36734953972</v>
      </c>
      <c r="DP111" s="11">
        <f t="shared" si="42"/>
        <v>64712.937224481531</v>
      </c>
      <c r="DS111" s="14"/>
      <c r="DU111" s="16"/>
    </row>
    <row r="112" spans="1:125" x14ac:dyDescent="0.35">
      <c r="A112" s="2" t="s">
        <v>333</v>
      </c>
      <c r="B112" s="2" t="s">
        <v>1470</v>
      </c>
      <c r="C112" s="2">
        <v>9262149</v>
      </c>
      <c r="D112" s="2" t="s">
        <v>334</v>
      </c>
      <c r="E112" s="18">
        <v>328</v>
      </c>
      <c r="G112" s="18">
        <v>1113232</v>
      </c>
      <c r="H112" s="18">
        <v>0</v>
      </c>
      <c r="I112" s="18">
        <v>0</v>
      </c>
      <c r="J112" s="18">
        <v>66239.999999999971</v>
      </c>
      <c r="K112" s="18">
        <v>0</v>
      </c>
      <c r="L112" s="18">
        <v>99405.000000000044</v>
      </c>
      <c r="M112" s="18">
        <v>0</v>
      </c>
      <c r="N112" s="18">
        <v>2095.555555555557</v>
      </c>
      <c r="O112" s="18">
        <v>566.91358024691363</v>
      </c>
      <c r="P112" s="18">
        <v>72160</v>
      </c>
      <c r="Q112" s="18">
        <v>10690.370370370365</v>
      </c>
      <c r="R112" s="18">
        <v>43368.888888888847</v>
      </c>
      <c r="S112" s="18">
        <v>21026.419753086415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19230.036101083082</v>
      </c>
      <c r="AA112" s="18">
        <v>0</v>
      </c>
      <c r="AB112" s="18">
        <v>135984.85185185182</v>
      </c>
      <c r="AC112" s="18">
        <v>0</v>
      </c>
      <c r="AD112" s="18">
        <v>0</v>
      </c>
      <c r="AE112" s="18">
        <v>0</v>
      </c>
      <c r="AF112" s="18">
        <v>128000</v>
      </c>
      <c r="AG112" s="18">
        <v>0</v>
      </c>
      <c r="AH112" s="18">
        <v>0</v>
      </c>
      <c r="AI112" s="18">
        <v>0</v>
      </c>
      <c r="AJ112" s="18">
        <v>7291.3919999999998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-1115.1406415686768</v>
      </c>
      <c r="AQ112" s="11">
        <f t="shared" si="43"/>
        <v>1718176.2874595143</v>
      </c>
      <c r="AR112" s="18"/>
      <c r="AS112" s="10">
        <f>VLOOKUP($C112,'[1]New ISB'!$C$6:$BO$405,6,FALSE)</f>
        <v>1182428.6019942844</v>
      </c>
      <c r="AT112" s="10">
        <f>VLOOKUP($C112,'[1]New ISB'!$C$6:$BO$405,7,FALSE)</f>
        <v>0</v>
      </c>
      <c r="AU112" s="10">
        <f>VLOOKUP($C112,'[1]New ISB'!$C$6:$BO$405,8,FALSE)</f>
        <v>0</v>
      </c>
      <c r="AV112" s="10">
        <f>VLOOKUP($C112,'[1]New ISB'!$C$6:$BO$405,9,FALSE)</f>
        <v>67619.999999999971</v>
      </c>
      <c r="AW112" s="10">
        <f>VLOOKUP($C112,'[1]New ISB'!$C$6:$BO$405,10,FALSE)</f>
        <v>0</v>
      </c>
      <c r="AX112" s="10">
        <f>VLOOKUP($C112,'[1]New ISB'!$C$6:$BO$405,11,FALSE)</f>
        <v>115620.00000000004</v>
      </c>
      <c r="AY112" s="10">
        <f>VLOOKUP($C112,'[1]New ISB'!$C$6:$BO$405,12,FALSE)</f>
        <v>0</v>
      </c>
      <c r="AZ112" s="10">
        <f>VLOOKUP($C112,'[1]New ISB'!$C$6:$BO$405,13,FALSE)</f>
        <v>2141.1111111111127</v>
      </c>
      <c r="BA112" s="10">
        <f>VLOOKUP($C112,'[1]New ISB'!$C$6:$BO$405,14,FALSE)</f>
        <v>577.03703703703707</v>
      </c>
      <c r="BB112" s="10">
        <f>VLOOKUP($C112,'[1]New ISB'!$C$6:$BO$405,15,FALSE)</f>
        <v>72980</v>
      </c>
      <c r="BC112" s="10">
        <f>VLOOKUP($C112,'[1]New ISB'!$C$6:$BO$405,16,FALSE)</f>
        <v>10801.728395061724</v>
      </c>
      <c r="BD112" s="10">
        <f>VLOOKUP($C112,'[1]New ISB'!$C$6:$BO$405,17,FALSE)</f>
        <v>43794.074074074029</v>
      </c>
      <c r="BE112" s="10">
        <f>VLOOKUP($C112,'[1]New ISB'!$C$6:$BO$405,18,FALSE)</f>
        <v>21340.246913580242</v>
      </c>
      <c r="BF112" s="10">
        <f>VLOOKUP($C112,'[1]New ISB'!$C$6:$BO$405,19,FALSE)</f>
        <v>0</v>
      </c>
      <c r="BG112" s="10">
        <f>VLOOKUP($C112,'[1]New ISB'!$C$6:$BO$405,20,FALSE)</f>
        <v>0</v>
      </c>
      <c r="BH112" s="10">
        <f>VLOOKUP($C112,'[1]New ISB'!$C$6:$BO$405,21,FALSE)</f>
        <v>0</v>
      </c>
      <c r="BI112" s="10">
        <f>VLOOKUP($C112,'[1]New ISB'!$C$6:$BO$405,22,FALSE)</f>
        <v>0</v>
      </c>
      <c r="BJ112" s="10">
        <f>VLOOKUP($C112,'[1]New ISB'!$C$6:$BO$405,23,FALSE)</f>
        <v>0</v>
      </c>
      <c r="BK112" s="10">
        <f>VLOOKUP($C112,'[1]New ISB'!$C$6:$BO$405,24,FALSE)</f>
        <v>0</v>
      </c>
      <c r="BL112" s="10">
        <f>VLOOKUP($C112,'[1]New ISB'!$C$6:$BO$405,25,FALSE)</f>
        <v>19561.588447653481</v>
      </c>
      <c r="BM112" s="10">
        <f>VLOOKUP($C112,'[1]New ISB'!$C$6:$BO$405,26,FALSE)</f>
        <v>0</v>
      </c>
      <c r="BN112" s="10">
        <f>VLOOKUP($C112,'[1]New ISB'!$C$6:$BO$405,27,FALSE)</f>
        <v>137750.88888888885</v>
      </c>
      <c r="BO112" s="10">
        <f>VLOOKUP($C112,'[1]New ISB'!$C$6:$BO$405,28,FALSE)</f>
        <v>0</v>
      </c>
      <c r="BP112" s="10">
        <f>VLOOKUP($C112,'[1]New ISB'!$C$6:$BO$405,29,FALSE)</f>
        <v>0</v>
      </c>
      <c r="BQ112" s="10">
        <f>VLOOKUP($C112,'[1]New ISB'!$C$6:$BO$405,30,FALSE)</f>
        <v>0</v>
      </c>
      <c r="BR112" s="10">
        <f>VLOOKUP($C112,'[1]New ISB'!$C$6:$BO$405,31,FALSE)</f>
        <v>134400</v>
      </c>
      <c r="BS112" s="10">
        <f>VLOOKUP($C112,'[1]New ISB'!$C$6:$BO$405,32,FALSE)</f>
        <v>0</v>
      </c>
      <c r="BT112" s="10">
        <f>VLOOKUP($C112,'[1]New ISB'!$C$6:$BO$405,33,FALSE)</f>
        <v>0</v>
      </c>
      <c r="BU112" s="10">
        <f>VLOOKUP($C112,'[1]New ISB'!$C$6:$BO$405,34,FALSE)</f>
        <v>0</v>
      </c>
      <c r="BV112" s="10">
        <f>VLOOKUP($C112,'[1]New ISB'!$C$6:$BO$405,35,FALSE)</f>
        <v>7291.3919999999998</v>
      </c>
      <c r="BW112" s="10">
        <f>VLOOKUP($C112,'[1]New ISB'!$C$6:$BO$405,36,FALSE)</f>
        <v>0</v>
      </c>
      <c r="BX112" s="10">
        <f>VLOOKUP($C112,'[1]New ISB'!$C$6:$BO$405,39,FALSE)+VLOOKUP($C112,'[1]New ISB'!$C$6:$BO$405,40,FALSE)</f>
        <v>0</v>
      </c>
      <c r="BY112" s="10">
        <f>VLOOKUP($C112,'[1]New ISB'!$C$6:$BO$405,37,FALSE)+VLOOKUP($C112,'[1]New ISB'!$C$6:$BO$405,41,FALSE)</f>
        <v>0</v>
      </c>
      <c r="BZ112" s="10">
        <f>VLOOKUP($C112,'[1]New ISB'!$C$6:$BO$405,38,FALSE)</f>
        <v>0</v>
      </c>
      <c r="CA112" s="10">
        <f t="shared" si="41"/>
        <v>1816306.6688616907</v>
      </c>
      <c r="CB112" s="10">
        <f>VLOOKUP($C112,'[1]New ISB'!$C$6:$BO$405,52,FALSE)+VLOOKUP($C112,'[1]New ISB'!$C$6:$BO$405,53,FALSE)</f>
        <v>0</v>
      </c>
      <c r="CC112" s="10">
        <f>VLOOKUP($C112,'[1]New ISB'!$C$6:$BO$405,64,FALSE)</f>
        <v>0</v>
      </c>
      <c r="CD112" s="11">
        <f t="shared" si="80"/>
        <v>1816306.6688616907</v>
      </c>
      <c r="CE112" s="10"/>
      <c r="CF112" s="10">
        <f t="shared" si="44"/>
        <v>69196.601994284429</v>
      </c>
      <c r="CG112" s="10">
        <f t="shared" si="45"/>
        <v>0</v>
      </c>
      <c r="CH112" s="10">
        <f t="shared" si="46"/>
        <v>0</v>
      </c>
      <c r="CI112" s="10">
        <f t="shared" si="47"/>
        <v>1380</v>
      </c>
      <c r="CJ112" s="10">
        <f t="shared" si="48"/>
        <v>0</v>
      </c>
      <c r="CK112" s="10">
        <f t="shared" si="49"/>
        <v>16215</v>
      </c>
      <c r="CL112" s="10">
        <f t="shared" si="50"/>
        <v>0</v>
      </c>
      <c r="CM112" s="10">
        <f t="shared" si="51"/>
        <v>45.555555555555657</v>
      </c>
      <c r="CN112" s="10">
        <f t="shared" si="52"/>
        <v>10.123456790123441</v>
      </c>
      <c r="CO112" s="10">
        <f t="shared" si="53"/>
        <v>820</v>
      </c>
      <c r="CP112" s="10">
        <f t="shared" si="54"/>
        <v>111.35802469135888</v>
      </c>
      <c r="CQ112" s="10">
        <f t="shared" si="55"/>
        <v>425.18518518518249</v>
      </c>
      <c r="CR112" s="10">
        <f t="shared" si="56"/>
        <v>313.82716049382725</v>
      </c>
      <c r="CS112" s="10">
        <f t="shared" si="57"/>
        <v>0</v>
      </c>
      <c r="CT112" s="10">
        <f t="shared" si="58"/>
        <v>0</v>
      </c>
      <c r="CU112" s="10">
        <f t="shared" si="59"/>
        <v>0</v>
      </c>
      <c r="CV112" s="10">
        <f t="shared" si="60"/>
        <v>0</v>
      </c>
      <c r="CW112" s="10">
        <f t="shared" si="61"/>
        <v>0</v>
      </c>
      <c r="CX112" s="10">
        <f t="shared" si="62"/>
        <v>0</v>
      </c>
      <c r="CY112" s="10">
        <f t="shared" si="63"/>
        <v>331.5523465703991</v>
      </c>
      <c r="CZ112" s="10">
        <f t="shared" si="64"/>
        <v>0</v>
      </c>
      <c r="DA112" s="10">
        <f t="shared" si="65"/>
        <v>1766.0370370370219</v>
      </c>
      <c r="DB112" s="10">
        <f t="shared" si="66"/>
        <v>0</v>
      </c>
      <c r="DC112" s="10">
        <f t="shared" si="67"/>
        <v>0</v>
      </c>
      <c r="DD112" s="10">
        <f t="shared" si="68"/>
        <v>0</v>
      </c>
      <c r="DE112" s="10">
        <f t="shared" si="69"/>
        <v>6400</v>
      </c>
      <c r="DF112" s="10">
        <f t="shared" si="70"/>
        <v>0</v>
      </c>
      <c r="DG112" s="10">
        <f t="shared" si="71"/>
        <v>0</v>
      </c>
      <c r="DH112" s="10">
        <f t="shared" si="72"/>
        <v>0</v>
      </c>
      <c r="DI112" s="10">
        <f t="shared" si="73"/>
        <v>0</v>
      </c>
      <c r="DJ112" s="10">
        <f t="shared" si="74"/>
        <v>0</v>
      </c>
      <c r="DK112" s="10">
        <f t="shared" si="75"/>
        <v>0</v>
      </c>
      <c r="DL112" s="10">
        <f t="shared" si="76"/>
        <v>0</v>
      </c>
      <c r="DM112" s="10">
        <f t="shared" si="77"/>
        <v>0</v>
      </c>
      <c r="DN112" s="10">
        <f t="shared" si="78"/>
        <v>0</v>
      </c>
      <c r="DO112" s="10">
        <f t="shared" si="79"/>
        <v>1115.1406415686768</v>
      </c>
      <c r="DP112" s="11">
        <f t="shared" si="42"/>
        <v>98130.381402176601</v>
      </c>
      <c r="DS112" s="14"/>
      <c r="DU112" s="16"/>
    </row>
    <row r="113" spans="1:126" x14ac:dyDescent="0.35">
      <c r="A113" s="2" t="s">
        <v>335</v>
      </c>
      <c r="B113" s="2" t="s">
        <v>336</v>
      </c>
      <c r="C113" s="2">
        <v>9262027</v>
      </c>
      <c r="D113" s="2" t="s">
        <v>337</v>
      </c>
      <c r="E113" s="18">
        <v>378</v>
      </c>
      <c r="G113" s="18">
        <v>1282932</v>
      </c>
      <c r="H113" s="18">
        <v>0</v>
      </c>
      <c r="I113" s="18">
        <v>0</v>
      </c>
      <c r="J113" s="18">
        <v>113279.99999999993</v>
      </c>
      <c r="K113" s="18">
        <v>0</v>
      </c>
      <c r="L113" s="18">
        <v>171315.00000000003</v>
      </c>
      <c r="M113" s="18">
        <v>0</v>
      </c>
      <c r="N113" s="18">
        <v>922.44031830238578</v>
      </c>
      <c r="O113" s="18">
        <v>1403.7135278514565</v>
      </c>
      <c r="P113" s="18">
        <v>9705.6763925729447</v>
      </c>
      <c r="Q113" s="18">
        <v>481.27320954907083</v>
      </c>
      <c r="R113" s="18">
        <v>53180.689655172377</v>
      </c>
      <c r="S113" s="18">
        <v>161226.52519893899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46337.791798107333</v>
      </c>
      <c r="AA113" s="18">
        <v>0</v>
      </c>
      <c r="AB113" s="18">
        <v>140494.3598615918</v>
      </c>
      <c r="AC113" s="18">
        <v>0</v>
      </c>
      <c r="AD113" s="18">
        <v>11642.400000000003</v>
      </c>
      <c r="AE113" s="18">
        <v>0</v>
      </c>
      <c r="AF113" s="18">
        <v>128000</v>
      </c>
      <c r="AG113" s="18">
        <v>0</v>
      </c>
      <c r="AH113" s="18">
        <v>0</v>
      </c>
      <c r="AI113" s="18">
        <v>0</v>
      </c>
      <c r="AJ113" s="18">
        <v>3671.5520000000001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-69125.943497533372</v>
      </c>
      <c r="AQ113" s="11">
        <f t="shared" si="43"/>
        <v>2055467.4784645531</v>
      </c>
      <c r="AR113" s="18"/>
      <c r="AS113" s="10">
        <f>VLOOKUP($C113,'[1]New ISB'!$C$6:$BO$405,6,FALSE)</f>
        <v>1362676.8644934131</v>
      </c>
      <c r="AT113" s="10">
        <f>VLOOKUP($C113,'[1]New ISB'!$C$6:$BO$405,7,FALSE)</f>
        <v>0</v>
      </c>
      <c r="AU113" s="10">
        <f>VLOOKUP($C113,'[1]New ISB'!$C$6:$BO$405,8,FALSE)</f>
        <v>0</v>
      </c>
      <c r="AV113" s="10">
        <f>VLOOKUP($C113,'[1]New ISB'!$C$6:$BO$405,9,FALSE)</f>
        <v>115639.99999999993</v>
      </c>
      <c r="AW113" s="10">
        <f>VLOOKUP($C113,'[1]New ISB'!$C$6:$BO$405,10,FALSE)</f>
        <v>0</v>
      </c>
      <c r="AX113" s="10">
        <f>VLOOKUP($C113,'[1]New ISB'!$C$6:$BO$405,11,FALSE)</f>
        <v>199260.00000000006</v>
      </c>
      <c r="AY113" s="10">
        <f>VLOOKUP($C113,'[1]New ISB'!$C$6:$BO$405,12,FALSE)</f>
        <v>0</v>
      </c>
      <c r="AZ113" s="10">
        <f>VLOOKUP($C113,'[1]New ISB'!$C$6:$BO$405,13,FALSE)</f>
        <v>942.49336870026377</v>
      </c>
      <c r="BA113" s="10">
        <f>VLOOKUP($C113,'[1]New ISB'!$C$6:$BO$405,14,FALSE)</f>
        <v>1428.779840848804</v>
      </c>
      <c r="BB113" s="10">
        <f>VLOOKUP($C113,'[1]New ISB'!$C$6:$BO$405,15,FALSE)</f>
        <v>9815.9681697612741</v>
      </c>
      <c r="BC113" s="10">
        <f>VLOOKUP($C113,'[1]New ISB'!$C$6:$BO$405,16,FALSE)</f>
        <v>486.28647214854033</v>
      </c>
      <c r="BD113" s="10">
        <f>VLOOKUP($C113,'[1]New ISB'!$C$6:$BO$405,17,FALSE)</f>
        <v>53702.068965517203</v>
      </c>
      <c r="BE113" s="10">
        <f>VLOOKUP($C113,'[1]New ISB'!$C$6:$BO$405,18,FALSE)</f>
        <v>163632.89124668436</v>
      </c>
      <c r="BF113" s="10">
        <f>VLOOKUP($C113,'[1]New ISB'!$C$6:$BO$405,19,FALSE)</f>
        <v>0</v>
      </c>
      <c r="BG113" s="10">
        <f>VLOOKUP($C113,'[1]New ISB'!$C$6:$BO$405,20,FALSE)</f>
        <v>0</v>
      </c>
      <c r="BH113" s="10">
        <f>VLOOKUP($C113,'[1]New ISB'!$C$6:$BO$405,21,FALSE)</f>
        <v>0</v>
      </c>
      <c r="BI113" s="10">
        <f>VLOOKUP($C113,'[1]New ISB'!$C$6:$BO$405,22,FALSE)</f>
        <v>0</v>
      </c>
      <c r="BJ113" s="10">
        <f>VLOOKUP($C113,'[1]New ISB'!$C$6:$BO$405,23,FALSE)</f>
        <v>0</v>
      </c>
      <c r="BK113" s="10">
        <f>VLOOKUP($C113,'[1]New ISB'!$C$6:$BO$405,24,FALSE)</f>
        <v>0</v>
      </c>
      <c r="BL113" s="10">
        <f>VLOOKUP($C113,'[1]New ISB'!$C$6:$BO$405,25,FALSE)</f>
        <v>47136.719242902291</v>
      </c>
      <c r="BM113" s="10">
        <f>VLOOKUP($C113,'[1]New ISB'!$C$6:$BO$405,26,FALSE)</f>
        <v>0</v>
      </c>
      <c r="BN113" s="10">
        <f>VLOOKUP($C113,'[1]New ISB'!$C$6:$BO$405,27,FALSE)</f>
        <v>142318.96193771638</v>
      </c>
      <c r="BO113" s="10">
        <f>VLOOKUP($C113,'[1]New ISB'!$C$6:$BO$405,28,FALSE)</f>
        <v>0</v>
      </c>
      <c r="BP113" s="10">
        <f>VLOOKUP($C113,'[1]New ISB'!$C$6:$BO$405,29,FALSE)</f>
        <v>11827.200000000004</v>
      </c>
      <c r="BQ113" s="10">
        <f>VLOOKUP($C113,'[1]New ISB'!$C$6:$BO$405,30,FALSE)</f>
        <v>0</v>
      </c>
      <c r="BR113" s="10">
        <f>VLOOKUP($C113,'[1]New ISB'!$C$6:$BO$405,31,FALSE)</f>
        <v>134400</v>
      </c>
      <c r="BS113" s="10">
        <f>VLOOKUP($C113,'[1]New ISB'!$C$6:$BO$405,32,FALSE)</f>
        <v>0</v>
      </c>
      <c r="BT113" s="10">
        <f>VLOOKUP($C113,'[1]New ISB'!$C$6:$BO$405,33,FALSE)</f>
        <v>0</v>
      </c>
      <c r="BU113" s="10">
        <f>VLOOKUP($C113,'[1]New ISB'!$C$6:$BO$405,34,FALSE)</f>
        <v>0</v>
      </c>
      <c r="BV113" s="10">
        <f>VLOOKUP($C113,'[1]New ISB'!$C$6:$BO$405,35,FALSE)</f>
        <v>3671.5520000000001</v>
      </c>
      <c r="BW113" s="10">
        <f>VLOOKUP($C113,'[1]New ISB'!$C$6:$BO$405,36,FALSE)</f>
        <v>0</v>
      </c>
      <c r="BX113" s="10">
        <f>VLOOKUP($C113,'[1]New ISB'!$C$6:$BO$405,39,FALSE)+VLOOKUP($C113,'[1]New ISB'!$C$6:$BO$405,40,FALSE)</f>
        <v>0</v>
      </c>
      <c r="BY113" s="10">
        <f>VLOOKUP($C113,'[1]New ISB'!$C$6:$BO$405,37,FALSE)+VLOOKUP($C113,'[1]New ISB'!$C$6:$BO$405,41,FALSE)</f>
        <v>0</v>
      </c>
      <c r="BZ113" s="10">
        <f>VLOOKUP($C113,'[1]New ISB'!$C$6:$BO$405,38,FALSE)</f>
        <v>0</v>
      </c>
      <c r="CA113" s="10">
        <f t="shared" si="41"/>
        <v>2246939.7857376928</v>
      </c>
      <c r="CB113" s="10">
        <f>VLOOKUP($C113,'[1]New ISB'!$C$6:$BO$405,52,FALSE)+VLOOKUP($C113,'[1]New ISB'!$C$6:$BO$405,53,FALSE)</f>
        <v>0</v>
      </c>
      <c r="CC113" s="10">
        <f>VLOOKUP($C113,'[1]New ISB'!$C$6:$BO$405,64,FALSE)</f>
        <v>0</v>
      </c>
      <c r="CD113" s="11">
        <f t="shared" si="80"/>
        <v>2246939.7857376928</v>
      </c>
      <c r="CE113" s="10"/>
      <c r="CF113" s="10">
        <f t="shared" si="44"/>
        <v>79744.86449341313</v>
      </c>
      <c r="CG113" s="10">
        <f t="shared" si="45"/>
        <v>0</v>
      </c>
      <c r="CH113" s="10">
        <f t="shared" si="46"/>
        <v>0</v>
      </c>
      <c r="CI113" s="10">
        <f t="shared" si="47"/>
        <v>2360</v>
      </c>
      <c r="CJ113" s="10">
        <f t="shared" si="48"/>
        <v>0</v>
      </c>
      <c r="CK113" s="10">
        <f t="shared" si="49"/>
        <v>27945.000000000029</v>
      </c>
      <c r="CL113" s="10">
        <f t="shared" si="50"/>
        <v>0</v>
      </c>
      <c r="CM113" s="10">
        <f t="shared" si="51"/>
        <v>20.053050397877996</v>
      </c>
      <c r="CN113" s="10">
        <f t="shared" si="52"/>
        <v>25.066312997347495</v>
      </c>
      <c r="CO113" s="10">
        <f t="shared" si="53"/>
        <v>110.29177718832943</v>
      </c>
      <c r="CP113" s="10">
        <f t="shared" si="54"/>
        <v>5.013262599469499</v>
      </c>
      <c r="CQ113" s="10">
        <f t="shared" si="55"/>
        <v>521.37931034482608</v>
      </c>
      <c r="CR113" s="10">
        <f t="shared" si="56"/>
        <v>2406.3660477453668</v>
      </c>
      <c r="CS113" s="10">
        <f t="shared" si="57"/>
        <v>0</v>
      </c>
      <c r="CT113" s="10">
        <f t="shared" si="58"/>
        <v>0</v>
      </c>
      <c r="CU113" s="10">
        <f t="shared" si="59"/>
        <v>0</v>
      </c>
      <c r="CV113" s="10">
        <f t="shared" si="60"/>
        <v>0</v>
      </c>
      <c r="CW113" s="10">
        <f t="shared" si="61"/>
        <v>0</v>
      </c>
      <c r="CX113" s="10">
        <f t="shared" si="62"/>
        <v>0</v>
      </c>
      <c r="CY113" s="10">
        <f t="shared" si="63"/>
        <v>798.92744479495741</v>
      </c>
      <c r="CZ113" s="10">
        <f t="shared" si="64"/>
        <v>0</v>
      </c>
      <c r="DA113" s="10">
        <f t="shared" si="65"/>
        <v>1824.6020761245745</v>
      </c>
      <c r="DB113" s="10">
        <f t="shared" si="66"/>
        <v>0</v>
      </c>
      <c r="DC113" s="10">
        <f t="shared" si="67"/>
        <v>184.80000000000109</v>
      </c>
      <c r="DD113" s="10">
        <f t="shared" si="68"/>
        <v>0</v>
      </c>
      <c r="DE113" s="10">
        <f t="shared" si="69"/>
        <v>6400</v>
      </c>
      <c r="DF113" s="10">
        <f t="shared" si="70"/>
        <v>0</v>
      </c>
      <c r="DG113" s="10">
        <f t="shared" si="71"/>
        <v>0</v>
      </c>
      <c r="DH113" s="10">
        <f t="shared" si="72"/>
        <v>0</v>
      </c>
      <c r="DI113" s="10">
        <f t="shared" si="73"/>
        <v>0</v>
      </c>
      <c r="DJ113" s="10">
        <f t="shared" si="74"/>
        <v>0</v>
      </c>
      <c r="DK113" s="10">
        <f t="shared" si="75"/>
        <v>0</v>
      </c>
      <c r="DL113" s="10">
        <f t="shared" si="76"/>
        <v>0</v>
      </c>
      <c r="DM113" s="10">
        <f t="shared" si="77"/>
        <v>0</v>
      </c>
      <c r="DN113" s="10">
        <f t="shared" si="78"/>
        <v>0</v>
      </c>
      <c r="DO113" s="10">
        <f t="shared" si="79"/>
        <v>69125.943497533372</v>
      </c>
      <c r="DP113" s="11">
        <f t="shared" si="42"/>
        <v>191472.3072731393</v>
      </c>
      <c r="DS113" s="14"/>
      <c r="DU113" s="16"/>
    </row>
    <row r="114" spans="1:126" x14ac:dyDescent="0.35">
      <c r="A114" s="2" t="s">
        <v>338</v>
      </c>
      <c r="B114" s="2" t="s">
        <v>339</v>
      </c>
      <c r="C114" s="2">
        <v>9262048</v>
      </c>
      <c r="D114" s="2" t="s">
        <v>340</v>
      </c>
      <c r="E114" s="18">
        <v>357</v>
      </c>
      <c r="G114" s="18">
        <v>1211658</v>
      </c>
      <c r="H114" s="18">
        <v>0</v>
      </c>
      <c r="I114" s="18">
        <v>0</v>
      </c>
      <c r="J114" s="18">
        <v>59520.000000000058</v>
      </c>
      <c r="K114" s="18">
        <v>0</v>
      </c>
      <c r="L114" s="18">
        <v>90944.999999999985</v>
      </c>
      <c r="M114" s="18">
        <v>0</v>
      </c>
      <c r="N114" s="18">
        <v>3920.9831460674118</v>
      </c>
      <c r="O114" s="18">
        <v>8985.1685393258431</v>
      </c>
      <c r="P114" s="18">
        <v>46329.775280898859</v>
      </c>
      <c r="Q114" s="18">
        <v>42358.651685393248</v>
      </c>
      <c r="R114" s="18">
        <v>30174.522471910168</v>
      </c>
      <c r="S114" s="18">
        <v>2687.5280898876458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20500.990099009898</v>
      </c>
      <c r="AA114" s="18">
        <v>0</v>
      </c>
      <c r="AB114" s="18">
        <v>94647.499999999971</v>
      </c>
      <c r="AC114" s="18">
        <v>0</v>
      </c>
      <c r="AD114" s="18">
        <v>0</v>
      </c>
      <c r="AE114" s="18">
        <v>0</v>
      </c>
      <c r="AF114" s="18">
        <v>128000</v>
      </c>
      <c r="AG114" s="18">
        <v>0</v>
      </c>
      <c r="AH114" s="18">
        <v>0</v>
      </c>
      <c r="AI114" s="18">
        <v>0</v>
      </c>
      <c r="AJ114" s="18">
        <v>7653.3760000000002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-388.68571932047445</v>
      </c>
      <c r="AQ114" s="11">
        <f t="shared" si="43"/>
        <v>1746992.8095931725</v>
      </c>
      <c r="AR114" s="18"/>
      <c r="AS114" s="10">
        <f>VLOOKUP($C114,'[1]New ISB'!$C$6:$BO$405,6,FALSE)</f>
        <v>1286972.5942437791</v>
      </c>
      <c r="AT114" s="10">
        <f>VLOOKUP($C114,'[1]New ISB'!$C$6:$BO$405,7,FALSE)</f>
        <v>0</v>
      </c>
      <c r="AU114" s="10">
        <f>VLOOKUP($C114,'[1]New ISB'!$C$6:$BO$405,8,FALSE)</f>
        <v>0</v>
      </c>
      <c r="AV114" s="10">
        <f>VLOOKUP($C114,'[1]New ISB'!$C$6:$BO$405,9,FALSE)</f>
        <v>60760.000000000058</v>
      </c>
      <c r="AW114" s="10">
        <f>VLOOKUP($C114,'[1]New ISB'!$C$6:$BO$405,10,FALSE)</f>
        <v>0</v>
      </c>
      <c r="AX114" s="10">
        <f>VLOOKUP($C114,'[1]New ISB'!$C$6:$BO$405,11,FALSE)</f>
        <v>105779.99999999997</v>
      </c>
      <c r="AY114" s="10">
        <f>VLOOKUP($C114,'[1]New ISB'!$C$6:$BO$405,12,FALSE)</f>
        <v>0</v>
      </c>
      <c r="AZ114" s="10">
        <f>VLOOKUP($C114,'[1]New ISB'!$C$6:$BO$405,13,FALSE)</f>
        <v>4006.2219101123555</v>
      </c>
      <c r="BA114" s="10">
        <f>VLOOKUP($C114,'[1]New ISB'!$C$6:$BO$405,14,FALSE)</f>
        <v>9145.6179775280907</v>
      </c>
      <c r="BB114" s="10">
        <f>VLOOKUP($C114,'[1]New ISB'!$C$6:$BO$405,15,FALSE)</f>
        <v>46856.249999999978</v>
      </c>
      <c r="BC114" s="10">
        <f>VLOOKUP($C114,'[1]New ISB'!$C$6:$BO$405,16,FALSE)</f>
        <v>42799.887640449422</v>
      </c>
      <c r="BD114" s="10">
        <f>VLOOKUP($C114,'[1]New ISB'!$C$6:$BO$405,17,FALSE)</f>
        <v>30470.351123595563</v>
      </c>
      <c r="BE114" s="10">
        <f>VLOOKUP($C114,'[1]New ISB'!$C$6:$BO$405,18,FALSE)</f>
        <v>2727.6404494382077</v>
      </c>
      <c r="BF114" s="10">
        <f>VLOOKUP($C114,'[1]New ISB'!$C$6:$BO$405,19,FALSE)</f>
        <v>0</v>
      </c>
      <c r="BG114" s="10">
        <f>VLOOKUP($C114,'[1]New ISB'!$C$6:$BO$405,20,FALSE)</f>
        <v>0</v>
      </c>
      <c r="BH114" s="10">
        <f>VLOOKUP($C114,'[1]New ISB'!$C$6:$BO$405,21,FALSE)</f>
        <v>0</v>
      </c>
      <c r="BI114" s="10">
        <f>VLOOKUP($C114,'[1]New ISB'!$C$6:$BO$405,22,FALSE)</f>
        <v>0</v>
      </c>
      <c r="BJ114" s="10">
        <f>VLOOKUP($C114,'[1]New ISB'!$C$6:$BO$405,23,FALSE)</f>
        <v>0</v>
      </c>
      <c r="BK114" s="10">
        <f>VLOOKUP($C114,'[1]New ISB'!$C$6:$BO$405,24,FALSE)</f>
        <v>0</v>
      </c>
      <c r="BL114" s="10">
        <f>VLOOKUP($C114,'[1]New ISB'!$C$6:$BO$405,25,FALSE)</f>
        <v>20854.45544554455</v>
      </c>
      <c r="BM114" s="10">
        <f>VLOOKUP($C114,'[1]New ISB'!$C$6:$BO$405,26,FALSE)</f>
        <v>0</v>
      </c>
      <c r="BN114" s="10">
        <f>VLOOKUP($C114,'[1]New ISB'!$C$6:$BO$405,27,FALSE)</f>
        <v>95876.688311688282</v>
      </c>
      <c r="BO114" s="10">
        <f>VLOOKUP($C114,'[1]New ISB'!$C$6:$BO$405,28,FALSE)</f>
        <v>0</v>
      </c>
      <c r="BP114" s="10">
        <f>VLOOKUP($C114,'[1]New ISB'!$C$6:$BO$405,29,FALSE)</f>
        <v>0</v>
      </c>
      <c r="BQ114" s="10">
        <f>VLOOKUP($C114,'[1]New ISB'!$C$6:$BO$405,30,FALSE)</f>
        <v>0</v>
      </c>
      <c r="BR114" s="10">
        <f>VLOOKUP($C114,'[1]New ISB'!$C$6:$BO$405,31,FALSE)</f>
        <v>134400</v>
      </c>
      <c r="BS114" s="10">
        <f>VLOOKUP($C114,'[1]New ISB'!$C$6:$BO$405,32,FALSE)</f>
        <v>0</v>
      </c>
      <c r="BT114" s="10">
        <f>VLOOKUP($C114,'[1]New ISB'!$C$6:$BO$405,33,FALSE)</f>
        <v>0</v>
      </c>
      <c r="BU114" s="10">
        <f>VLOOKUP($C114,'[1]New ISB'!$C$6:$BO$405,34,FALSE)</f>
        <v>0</v>
      </c>
      <c r="BV114" s="10">
        <f>VLOOKUP($C114,'[1]New ISB'!$C$6:$BO$405,35,FALSE)</f>
        <v>7653.3760000000002</v>
      </c>
      <c r="BW114" s="10">
        <f>VLOOKUP($C114,'[1]New ISB'!$C$6:$BO$405,36,FALSE)</f>
        <v>0</v>
      </c>
      <c r="BX114" s="10">
        <f>VLOOKUP($C114,'[1]New ISB'!$C$6:$BO$405,39,FALSE)+VLOOKUP($C114,'[1]New ISB'!$C$6:$BO$405,40,FALSE)</f>
        <v>0</v>
      </c>
      <c r="BY114" s="10">
        <f>VLOOKUP($C114,'[1]New ISB'!$C$6:$BO$405,37,FALSE)+VLOOKUP($C114,'[1]New ISB'!$C$6:$BO$405,41,FALSE)</f>
        <v>0</v>
      </c>
      <c r="BZ114" s="10">
        <f>VLOOKUP($C114,'[1]New ISB'!$C$6:$BO$405,38,FALSE)</f>
        <v>0</v>
      </c>
      <c r="CA114" s="10">
        <f t="shared" si="41"/>
        <v>1848303.0831021357</v>
      </c>
      <c r="CB114" s="10">
        <f>VLOOKUP($C114,'[1]New ISB'!$C$6:$BO$405,52,FALSE)+VLOOKUP($C114,'[1]New ISB'!$C$6:$BO$405,53,FALSE)</f>
        <v>0</v>
      </c>
      <c r="CC114" s="10">
        <f>VLOOKUP($C114,'[1]New ISB'!$C$6:$BO$405,64,FALSE)</f>
        <v>0</v>
      </c>
      <c r="CD114" s="11">
        <f t="shared" si="80"/>
        <v>1848303.0831021357</v>
      </c>
      <c r="CE114" s="10"/>
      <c r="CF114" s="10">
        <f t="shared" si="44"/>
        <v>75314.59424377908</v>
      </c>
      <c r="CG114" s="10">
        <f t="shared" si="45"/>
        <v>0</v>
      </c>
      <c r="CH114" s="10">
        <f t="shared" si="46"/>
        <v>0</v>
      </c>
      <c r="CI114" s="10">
        <f t="shared" si="47"/>
        <v>1240</v>
      </c>
      <c r="CJ114" s="10">
        <f t="shared" si="48"/>
        <v>0</v>
      </c>
      <c r="CK114" s="10">
        <f t="shared" si="49"/>
        <v>14834.999999999985</v>
      </c>
      <c r="CL114" s="10">
        <f t="shared" si="50"/>
        <v>0</v>
      </c>
      <c r="CM114" s="10">
        <f t="shared" si="51"/>
        <v>85.238764044943764</v>
      </c>
      <c r="CN114" s="10">
        <f t="shared" si="52"/>
        <v>160.44943820224762</v>
      </c>
      <c r="CO114" s="10">
        <f t="shared" si="53"/>
        <v>526.47471910111926</v>
      </c>
      <c r="CP114" s="10">
        <f t="shared" si="54"/>
        <v>441.23595505617413</v>
      </c>
      <c r="CQ114" s="10">
        <f t="shared" si="55"/>
        <v>295.82865168539502</v>
      </c>
      <c r="CR114" s="10">
        <f t="shared" si="56"/>
        <v>40.112359550561905</v>
      </c>
      <c r="CS114" s="10">
        <f t="shared" si="57"/>
        <v>0</v>
      </c>
      <c r="CT114" s="10">
        <f t="shared" si="58"/>
        <v>0</v>
      </c>
      <c r="CU114" s="10">
        <f t="shared" si="59"/>
        <v>0</v>
      </c>
      <c r="CV114" s="10">
        <f t="shared" si="60"/>
        <v>0</v>
      </c>
      <c r="CW114" s="10">
        <f t="shared" si="61"/>
        <v>0</v>
      </c>
      <c r="CX114" s="10">
        <f t="shared" si="62"/>
        <v>0</v>
      </c>
      <c r="CY114" s="10">
        <f t="shared" si="63"/>
        <v>353.46534653465278</v>
      </c>
      <c r="CZ114" s="10">
        <f t="shared" si="64"/>
        <v>0</v>
      </c>
      <c r="DA114" s="10">
        <f t="shared" si="65"/>
        <v>1229.1883116883109</v>
      </c>
      <c r="DB114" s="10">
        <f t="shared" si="66"/>
        <v>0</v>
      </c>
      <c r="DC114" s="10">
        <f t="shared" si="67"/>
        <v>0</v>
      </c>
      <c r="DD114" s="10">
        <f t="shared" si="68"/>
        <v>0</v>
      </c>
      <c r="DE114" s="10">
        <f t="shared" si="69"/>
        <v>6400</v>
      </c>
      <c r="DF114" s="10">
        <f t="shared" si="70"/>
        <v>0</v>
      </c>
      <c r="DG114" s="10">
        <f t="shared" si="71"/>
        <v>0</v>
      </c>
      <c r="DH114" s="10">
        <f t="shared" si="72"/>
        <v>0</v>
      </c>
      <c r="DI114" s="10">
        <f t="shared" si="73"/>
        <v>0</v>
      </c>
      <c r="DJ114" s="10">
        <f t="shared" si="74"/>
        <v>0</v>
      </c>
      <c r="DK114" s="10">
        <f t="shared" si="75"/>
        <v>0</v>
      </c>
      <c r="DL114" s="10">
        <f t="shared" si="76"/>
        <v>0</v>
      </c>
      <c r="DM114" s="10">
        <f t="shared" si="77"/>
        <v>0</v>
      </c>
      <c r="DN114" s="10">
        <f t="shared" si="78"/>
        <v>0</v>
      </c>
      <c r="DO114" s="10">
        <f t="shared" si="79"/>
        <v>388.68571932047445</v>
      </c>
      <c r="DP114" s="11">
        <f t="shared" si="42"/>
        <v>101310.27350896296</v>
      </c>
      <c r="DS114" s="14"/>
      <c r="DU114" s="16"/>
    </row>
    <row r="115" spans="1:126" x14ac:dyDescent="0.35">
      <c r="A115" s="2" t="s">
        <v>341</v>
      </c>
      <c r="B115" s="2" t="s">
        <v>342</v>
      </c>
      <c r="C115" s="2">
        <v>9262346</v>
      </c>
      <c r="D115" s="2" t="s">
        <v>1463</v>
      </c>
      <c r="E115" s="18">
        <v>366</v>
      </c>
      <c r="G115" s="18">
        <v>1242204</v>
      </c>
      <c r="H115" s="18">
        <v>0</v>
      </c>
      <c r="I115" s="18">
        <v>0</v>
      </c>
      <c r="J115" s="18">
        <v>71040.000000000087</v>
      </c>
      <c r="K115" s="18">
        <v>0</v>
      </c>
      <c r="L115" s="18">
        <v>107159.99999999988</v>
      </c>
      <c r="M115" s="18">
        <v>0</v>
      </c>
      <c r="N115" s="18">
        <v>6957.0247933884339</v>
      </c>
      <c r="O115" s="18">
        <v>13551.074380165323</v>
      </c>
      <c r="P115" s="18">
        <v>31941.81818181826</v>
      </c>
      <c r="Q115" s="18">
        <v>12583.14049586777</v>
      </c>
      <c r="R115" s="18">
        <v>25710.743801652909</v>
      </c>
      <c r="S115" s="18">
        <v>83091.074380165403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17301.818181818187</v>
      </c>
      <c r="AA115" s="18">
        <v>0</v>
      </c>
      <c r="AB115" s="18">
        <v>139306.58823529404</v>
      </c>
      <c r="AC115" s="18">
        <v>0</v>
      </c>
      <c r="AD115" s="18">
        <v>1927.8000000000068</v>
      </c>
      <c r="AE115" s="18">
        <v>0</v>
      </c>
      <c r="AF115" s="18">
        <v>128000</v>
      </c>
      <c r="AG115" s="18">
        <v>0</v>
      </c>
      <c r="AH115" s="18">
        <v>0</v>
      </c>
      <c r="AI115" s="18">
        <v>0</v>
      </c>
      <c r="AJ115" s="18">
        <v>35493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-19919.025825034223</v>
      </c>
      <c r="AQ115" s="11">
        <f t="shared" si="43"/>
        <v>1896349.0566251362</v>
      </c>
      <c r="AR115" s="18"/>
      <c r="AS115" s="10">
        <f>VLOOKUP($C115,'[1]New ISB'!$C$6:$BO$405,6,FALSE)</f>
        <v>1319417.2814936221</v>
      </c>
      <c r="AT115" s="10">
        <f>VLOOKUP($C115,'[1]New ISB'!$C$6:$BO$405,7,FALSE)</f>
        <v>0</v>
      </c>
      <c r="AU115" s="10">
        <f>VLOOKUP($C115,'[1]New ISB'!$C$6:$BO$405,8,FALSE)</f>
        <v>0</v>
      </c>
      <c r="AV115" s="10">
        <f>VLOOKUP($C115,'[1]New ISB'!$C$6:$BO$405,9,FALSE)</f>
        <v>72520.000000000087</v>
      </c>
      <c r="AW115" s="10">
        <f>VLOOKUP($C115,'[1]New ISB'!$C$6:$BO$405,10,FALSE)</f>
        <v>0</v>
      </c>
      <c r="AX115" s="10">
        <f>VLOOKUP($C115,'[1]New ISB'!$C$6:$BO$405,11,FALSE)</f>
        <v>124639.99999999985</v>
      </c>
      <c r="AY115" s="10">
        <f>VLOOKUP($C115,'[1]New ISB'!$C$6:$BO$405,12,FALSE)</f>
        <v>0</v>
      </c>
      <c r="AZ115" s="10">
        <f>VLOOKUP($C115,'[1]New ISB'!$C$6:$BO$405,13,FALSE)</f>
        <v>7108.2644628099215</v>
      </c>
      <c r="BA115" s="10">
        <f>VLOOKUP($C115,'[1]New ISB'!$C$6:$BO$405,14,FALSE)</f>
        <v>13793.057851239702</v>
      </c>
      <c r="BB115" s="10">
        <f>VLOOKUP($C115,'[1]New ISB'!$C$6:$BO$405,15,FALSE)</f>
        <v>32304.793388429833</v>
      </c>
      <c r="BC115" s="10">
        <f>VLOOKUP($C115,'[1]New ISB'!$C$6:$BO$405,16,FALSE)</f>
        <v>12714.21487603306</v>
      </c>
      <c r="BD115" s="10">
        <f>VLOOKUP($C115,'[1]New ISB'!$C$6:$BO$405,17,FALSE)</f>
        <v>25962.809917355389</v>
      </c>
      <c r="BE115" s="10">
        <f>VLOOKUP($C115,'[1]New ISB'!$C$6:$BO$405,18,FALSE)</f>
        <v>84331.2396694216</v>
      </c>
      <c r="BF115" s="10">
        <f>VLOOKUP($C115,'[1]New ISB'!$C$6:$BO$405,19,FALSE)</f>
        <v>0</v>
      </c>
      <c r="BG115" s="10">
        <f>VLOOKUP($C115,'[1]New ISB'!$C$6:$BO$405,20,FALSE)</f>
        <v>0</v>
      </c>
      <c r="BH115" s="10">
        <f>VLOOKUP($C115,'[1]New ISB'!$C$6:$BO$405,21,FALSE)</f>
        <v>0</v>
      </c>
      <c r="BI115" s="10">
        <f>VLOOKUP($C115,'[1]New ISB'!$C$6:$BO$405,22,FALSE)</f>
        <v>0</v>
      </c>
      <c r="BJ115" s="10">
        <f>VLOOKUP($C115,'[1]New ISB'!$C$6:$BO$405,23,FALSE)</f>
        <v>0</v>
      </c>
      <c r="BK115" s="10">
        <f>VLOOKUP($C115,'[1]New ISB'!$C$6:$BO$405,24,FALSE)</f>
        <v>0</v>
      </c>
      <c r="BL115" s="10">
        <f>VLOOKUP($C115,'[1]New ISB'!$C$6:$BO$405,25,FALSE)</f>
        <v>17600.125391849539</v>
      </c>
      <c r="BM115" s="10">
        <f>VLOOKUP($C115,'[1]New ISB'!$C$6:$BO$405,26,FALSE)</f>
        <v>0</v>
      </c>
      <c r="BN115" s="10">
        <f>VLOOKUP($C115,'[1]New ISB'!$C$6:$BO$405,27,FALSE)</f>
        <v>141115.76470588226</v>
      </c>
      <c r="BO115" s="10">
        <f>VLOOKUP($C115,'[1]New ISB'!$C$6:$BO$405,28,FALSE)</f>
        <v>0</v>
      </c>
      <c r="BP115" s="10">
        <f>VLOOKUP($C115,'[1]New ISB'!$C$6:$BO$405,29,FALSE)</f>
        <v>1958.4000000000069</v>
      </c>
      <c r="BQ115" s="10">
        <f>VLOOKUP($C115,'[1]New ISB'!$C$6:$BO$405,30,FALSE)</f>
        <v>0</v>
      </c>
      <c r="BR115" s="10">
        <f>VLOOKUP($C115,'[1]New ISB'!$C$6:$BO$405,31,FALSE)</f>
        <v>134400</v>
      </c>
      <c r="BS115" s="10">
        <f>VLOOKUP($C115,'[1]New ISB'!$C$6:$BO$405,32,FALSE)</f>
        <v>0</v>
      </c>
      <c r="BT115" s="10">
        <f>VLOOKUP($C115,'[1]New ISB'!$C$6:$BO$405,33,FALSE)</f>
        <v>0</v>
      </c>
      <c r="BU115" s="10">
        <f>VLOOKUP($C115,'[1]New ISB'!$C$6:$BO$405,34,FALSE)</f>
        <v>0</v>
      </c>
      <c r="BV115" s="10">
        <f>VLOOKUP($C115,'[1]New ISB'!$C$6:$BO$405,35,FALSE)</f>
        <v>35493</v>
      </c>
      <c r="BW115" s="10">
        <f>VLOOKUP($C115,'[1]New ISB'!$C$6:$BO$405,36,FALSE)</f>
        <v>0</v>
      </c>
      <c r="BX115" s="10">
        <f>VLOOKUP($C115,'[1]New ISB'!$C$6:$BO$405,39,FALSE)+VLOOKUP($C115,'[1]New ISB'!$C$6:$BO$405,40,FALSE)</f>
        <v>0</v>
      </c>
      <c r="BY115" s="10">
        <f>VLOOKUP($C115,'[1]New ISB'!$C$6:$BO$405,37,FALSE)+VLOOKUP($C115,'[1]New ISB'!$C$6:$BO$405,41,FALSE)</f>
        <v>0</v>
      </c>
      <c r="BZ115" s="10">
        <f>VLOOKUP($C115,'[1]New ISB'!$C$6:$BO$405,38,FALSE)</f>
        <v>0</v>
      </c>
      <c r="CA115" s="10">
        <f t="shared" si="41"/>
        <v>2023358.9517566434</v>
      </c>
      <c r="CB115" s="10">
        <f>VLOOKUP($C115,'[1]New ISB'!$C$6:$BO$405,52,FALSE)+VLOOKUP($C115,'[1]New ISB'!$C$6:$BO$405,53,FALSE)</f>
        <v>0</v>
      </c>
      <c r="CC115" s="10">
        <f>VLOOKUP($C115,'[1]New ISB'!$C$6:$BO$405,64,FALSE)</f>
        <v>0</v>
      </c>
      <c r="CD115" s="11">
        <f t="shared" si="80"/>
        <v>2023358.9517566434</v>
      </c>
      <c r="CE115" s="10"/>
      <c r="CF115" s="10">
        <f t="shared" si="44"/>
        <v>77213.281493622111</v>
      </c>
      <c r="CG115" s="10">
        <f t="shared" si="45"/>
        <v>0</v>
      </c>
      <c r="CH115" s="10">
        <f t="shared" si="46"/>
        <v>0</v>
      </c>
      <c r="CI115" s="10">
        <f t="shared" si="47"/>
        <v>1480</v>
      </c>
      <c r="CJ115" s="10">
        <f t="shared" si="48"/>
        <v>0</v>
      </c>
      <c r="CK115" s="10">
        <f t="shared" si="49"/>
        <v>17479.999999999971</v>
      </c>
      <c r="CL115" s="10">
        <f t="shared" si="50"/>
        <v>0</v>
      </c>
      <c r="CM115" s="10">
        <f t="shared" si="51"/>
        <v>151.23966942148763</v>
      </c>
      <c r="CN115" s="10">
        <f t="shared" si="52"/>
        <v>241.98347107437985</v>
      </c>
      <c r="CO115" s="10">
        <f t="shared" si="53"/>
        <v>362.9752066115725</v>
      </c>
      <c r="CP115" s="10">
        <f t="shared" si="54"/>
        <v>131.07438016528977</v>
      </c>
      <c r="CQ115" s="10">
        <f t="shared" si="55"/>
        <v>252.0661157024806</v>
      </c>
      <c r="CR115" s="10">
        <f t="shared" si="56"/>
        <v>1240.1652892561979</v>
      </c>
      <c r="CS115" s="10">
        <f t="shared" si="57"/>
        <v>0</v>
      </c>
      <c r="CT115" s="10">
        <f t="shared" si="58"/>
        <v>0</v>
      </c>
      <c r="CU115" s="10">
        <f t="shared" si="59"/>
        <v>0</v>
      </c>
      <c r="CV115" s="10">
        <f t="shared" si="60"/>
        <v>0</v>
      </c>
      <c r="CW115" s="10">
        <f t="shared" si="61"/>
        <v>0</v>
      </c>
      <c r="CX115" s="10">
        <f t="shared" si="62"/>
        <v>0</v>
      </c>
      <c r="CY115" s="10">
        <f t="shared" si="63"/>
        <v>298.30721003135113</v>
      </c>
      <c r="CZ115" s="10">
        <f t="shared" si="64"/>
        <v>0</v>
      </c>
      <c r="DA115" s="10">
        <f t="shared" si="65"/>
        <v>1809.1764705882233</v>
      </c>
      <c r="DB115" s="10">
        <f t="shared" si="66"/>
        <v>0</v>
      </c>
      <c r="DC115" s="10">
        <f t="shared" si="67"/>
        <v>30.600000000000136</v>
      </c>
      <c r="DD115" s="10">
        <f t="shared" si="68"/>
        <v>0</v>
      </c>
      <c r="DE115" s="10">
        <f t="shared" si="69"/>
        <v>6400</v>
      </c>
      <c r="DF115" s="10">
        <f t="shared" si="70"/>
        <v>0</v>
      </c>
      <c r="DG115" s="10">
        <f t="shared" si="71"/>
        <v>0</v>
      </c>
      <c r="DH115" s="10">
        <f t="shared" si="72"/>
        <v>0</v>
      </c>
      <c r="DI115" s="10">
        <f t="shared" si="73"/>
        <v>0</v>
      </c>
      <c r="DJ115" s="10">
        <f t="shared" si="74"/>
        <v>0</v>
      </c>
      <c r="DK115" s="10">
        <f t="shared" si="75"/>
        <v>0</v>
      </c>
      <c r="DL115" s="10">
        <f t="shared" si="76"/>
        <v>0</v>
      </c>
      <c r="DM115" s="10">
        <f t="shared" si="77"/>
        <v>0</v>
      </c>
      <c r="DN115" s="10">
        <f t="shared" si="78"/>
        <v>0</v>
      </c>
      <c r="DO115" s="10">
        <f t="shared" si="79"/>
        <v>19919.025825034223</v>
      </c>
      <c r="DP115" s="11">
        <f t="shared" si="42"/>
        <v>127009.89513150728</v>
      </c>
      <c r="DS115" s="14"/>
      <c r="DU115" s="16"/>
    </row>
    <row r="116" spans="1:126" x14ac:dyDescent="0.35">
      <c r="A116" s="2" t="s">
        <v>344</v>
      </c>
      <c r="B116" s="2" t="s">
        <v>345</v>
      </c>
      <c r="C116" s="2">
        <v>9262354</v>
      </c>
      <c r="D116" s="2" t="s">
        <v>346</v>
      </c>
      <c r="E116" s="18">
        <v>416</v>
      </c>
      <c r="G116" s="18">
        <v>1411904</v>
      </c>
      <c r="H116" s="18">
        <v>0</v>
      </c>
      <c r="I116" s="18">
        <v>0</v>
      </c>
      <c r="J116" s="18">
        <v>92160.000000000102</v>
      </c>
      <c r="K116" s="18">
        <v>0</v>
      </c>
      <c r="L116" s="18">
        <v>136065.00000000009</v>
      </c>
      <c r="M116" s="18">
        <v>0</v>
      </c>
      <c r="N116" s="18">
        <v>7819.9999999999964</v>
      </c>
      <c r="O116" s="18">
        <v>11200.000000000005</v>
      </c>
      <c r="P116" s="18">
        <v>73040.000000000087</v>
      </c>
      <c r="Q116" s="18">
        <v>42240.000000000095</v>
      </c>
      <c r="R116" s="18">
        <v>26010.000000000033</v>
      </c>
      <c r="S116" s="18">
        <v>20770.000000000007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24399.101123595512</v>
      </c>
      <c r="AA116" s="18">
        <v>0</v>
      </c>
      <c r="AB116" s="18">
        <v>218589.94152046769</v>
      </c>
      <c r="AC116" s="18">
        <v>0</v>
      </c>
      <c r="AD116" s="18">
        <v>0</v>
      </c>
      <c r="AE116" s="18">
        <v>0</v>
      </c>
      <c r="AF116" s="18">
        <v>128000</v>
      </c>
      <c r="AG116" s="18">
        <v>0</v>
      </c>
      <c r="AH116" s="18">
        <v>0</v>
      </c>
      <c r="AI116" s="18">
        <v>0</v>
      </c>
      <c r="AJ116" s="18">
        <v>27032.740900000001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-26514.618974269506</v>
      </c>
      <c r="AQ116" s="11">
        <f t="shared" si="43"/>
        <v>2192716.1645697937</v>
      </c>
      <c r="AR116" s="18"/>
      <c r="AS116" s="10">
        <f>VLOOKUP($C116,'[1]New ISB'!$C$6:$BO$405,6,FALSE)</f>
        <v>1499665.5439927508</v>
      </c>
      <c r="AT116" s="10">
        <f>VLOOKUP($C116,'[1]New ISB'!$C$6:$BO$405,7,FALSE)</f>
        <v>0</v>
      </c>
      <c r="AU116" s="10">
        <f>VLOOKUP($C116,'[1]New ISB'!$C$6:$BO$405,8,FALSE)</f>
        <v>0</v>
      </c>
      <c r="AV116" s="10">
        <f>VLOOKUP($C116,'[1]New ISB'!$C$6:$BO$405,9,FALSE)</f>
        <v>94080.000000000102</v>
      </c>
      <c r="AW116" s="10">
        <f>VLOOKUP($C116,'[1]New ISB'!$C$6:$BO$405,10,FALSE)</f>
        <v>0</v>
      </c>
      <c r="AX116" s="10">
        <f>VLOOKUP($C116,'[1]New ISB'!$C$6:$BO$405,11,FALSE)</f>
        <v>158260.00000000009</v>
      </c>
      <c r="AY116" s="10">
        <f>VLOOKUP($C116,'[1]New ISB'!$C$6:$BO$405,12,FALSE)</f>
        <v>0</v>
      </c>
      <c r="AZ116" s="10">
        <f>VLOOKUP($C116,'[1]New ISB'!$C$6:$BO$405,13,FALSE)</f>
        <v>7989.9999999999964</v>
      </c>
      <c r="BA116" s="10">
        <f>VLOOKUP($C116,'[1]New ISB'!$C$6:$BO$405,14,FALSE)</f>
        <v>11400.000000000005</v>
      </c>
      <c r="BB116" s="10">
        <f>VLOOKUP($C116,'[1]New ISB'!$C$6:$BO$405,15,FALSE)</f>
        <v>73870.000000000087</v>
      </c>
      <c r="BC116" s="10">
        <f>VLOOKUP($C116,'[1]New ISB'!$C$6:$BO$405,16,FALSE)</f>
        <v>42680.000000000095</v>
      </c>
      <c r="BD116" s="10">
        <f>VLOOKUP($C116,'[1]New ISB'!$C$6:$BO$405,17,FALSE)</f>
        <v>26265.000000000033</v>
      </c>
      <c r="BE116" s="10">
        <f>VLOOKUP($C116,'[1]New ISB'!$C$6:$BO$405,18,FALSE)</f>
        <v>21080.000000000007</v>
      </c>
      <c r="BF116" s="10">
        <f>VLOOKUP($C116,'[1]New ISB'!$C$6:$BO$405,19,FALSE)</f>
        <v>0</v>
      </c>
      <c r="BG116" s="10">
        <f>VLOOKUP($C116,'[1]New ISB'!$C$6:$BO$405,20,FALSE)</f>
        <v>0</v>
      </c>
      <c r="BH116" s="10">
        <f>VLOOKUP($C116,'[1]New ISB'!$C$6:$BO$405,21,FALSE)</f>
        <v>0</v>
      </c>
      <c r="BI116" s="10">
        <f>VLOOKUP($C116,'[1]New ISB'!$C$6:$BO$405,22,FALSE)</f>
        <v>0</v>
      </c>
      <c r="BJ116" s="10">
        <f>VLOOKUP($C116,'[1]New ISB'!$C$6:$BO$405,23,FALSE)</f>
        <v>0</v>
      </c>
      <c r="BK116" s="10">
        <f>VLOOKUP($C116,'[1]New ISB'!$C$6:$BO$405,24,FALSE)</f>
        <v>0</v>
      </c>
      <c r="BL116" s="10">
        <f>VLOOKUP($C116,'[1]New ISB'!$C$6:$BO$405,25,FALSE)</f>
        <v>24819.775280898881</v>
      </c>
      <c r="BM116" s="10">
        <f>VLOOKUP($C116,'[1]New ISB'!$C$6:$BO$405,26,FALSE)</f>
        <v>0</v>
      </c>
      <c r="BN116" s="10">
        <f>VLOOKUP($C116,'[1]New ISB'!$C$6:$BO$405,27,FALSE)</f>
        <v>221428.7719298244</v>
      </c>
      <c r="BO116" s="10">
        <f>VLOOKUP($C116,'[1]New ISB'!$C$6:$BO$405,28,FALSE)</f>
        <v>0</v>
      </c>
      <c r="BP116" s="10">
        <f>VLOOKUP($C116,'[1]New ISB'!$C$6:$BO$405,29,FALSE)</f>
        <v>0</v>
      </c>
      <c r="BQ116" s="10">
        <f>VLOOKUP($C116,'[1]New ISB'!$C$6:$BO$405,30,FALSE)</f>
        <v>0</v>
      </c>
      <c r="BR116" s="10">
        <f>VLOOKUP($C116,'[1]New ISB'!$C$6:$BO$405,31,FALSE)</f>
        <v>134400</v>
      </c>
      <c r="BS116" s="10">
        <f>VLOOKUP($C116,'[1]New ISB'!$C$6:$BO$405,32,FALSE)</f>
        <v>0</v>
      </c>
      <c r="BT116" s="10">
        <f>VLOOKUP($C116,'[1]New ISB'!$C$6:$BO$405,33,FALSE)</f>
        <v>0</v>
      </c>
      <c r="BU116" s="10">
        <f>VLOOKUP($C116,'[1]New ISB'!$C$6:$BO$405,34,FALSE)</f>
        <v>0</v>
      </c>
      <c r="BV116" s="10">
        <f>VLOOKUP($C116,'[1]New ISB'!$C$6:$BO$405,35,FALSE)</f>
        <v>27032.740900000001</v>
      </c>
      <c r="BW116" s="10">
        <f>VLOOKUP($C116,'[1]New ISB'!$C$6:$BO$405,36,FALSE)</f>
        <v>0</v>
      </c>
      <c r="BX116" s="10">
        <f>VLOOKUP($C116,'[1]New ISB'!$C$6:$BO$405,39,FALSE)+VLOOKUP($C116,'[1]New ISB'!$C$6:$BO$405,40,FALSE)</f>
        <v>0</v>
      </c>
      <c r="BY116" s="10">
        <f>VLOOKUP($C116,'[1]New ISB'!$C$6:$BO$405,37,FALSE)+VLOOKUP($C116,'[1]New ISB'!$C$6:$BO$405,41,FALSE)</f>
        <v>0</v>
      </c>
      <c r="BZ116" s="10">
        <f>VLOOKUP($C116,'[1]New ISB'!$C$6:$BO$405,38,FALSE)</f>
        <v>0</v>
      </c>
      <c r="CA116" s="10">
        <f t="shared" si="41"/>
        <v>2342971.8321034741</v>
      </c>
      <c r="CB116" s="10">
        <f>VLOOKUP($C116,'[1]New ISB'!$C$6:$BO$405,52,FALSE)+VLOOKUP($C116,'[1]New ISB'!$C$6:$BO$405,53,FALSE)</f>
        <v>0</v>
      </c>
      <c r="CC116" s="10">
        <f>VLOOKUP($C116,'[1]New ISB'!$C$6:$BO$405,64,FALSE)</f>
        <v>0</v>
      </c>
      <c r="CD116" s="11">
        <f t="shared" si="80"/>
        <v>2342971.8321034741</v>
      </c>
      <c r="CE116" s="10"/>
      <c r="CF116" s="10">
        <f t="shared" si="44"/>
        <v>87761.543992750812</v>
      </c>
      <c r="CG116" s="10">
        <f t="shared" si="45"/>
        <v>0</v>
      </c>
      <c r="CH116" s="10">
        <f t="shared" si="46"/>
        <v>0</v>
      </c>
      <c r="CI116" s="10">
        <f t="shared" si="47"/>
        <v>1920</v>
      </c>
      <c r="CJ116" s="10">
        <f t="shared" si="48"/>
        <v>0</v>
      </c>
      <c r="CK116" s="10">
        <f t="shared" si="49"/>
        <v>22195</v>
      </c>
      <c r="CL116" s="10">
        <f t="shared" si="50"/>
        <v>0</v>
      </c>
      <c r="CM116" s="10">
        <f t="shared" si="51"/>
        <v>170</v>
      </c>
      <c r="CN116" s="10">
        <f t="shared" si="52"/>
        <v>200</v>
      </c>
      <c r="CO116" s="10">
        <f t="shared" si="53"/>
        <v>830</v>
      </c>
      <c r="CP116" s="10">
        <f t="shared" si="54"/>
        <v>440</v>
      </c>
      <c r="CQ116" s="10">
        <f t="shared" si="55"/>
        <v>255</v>
      </c>
      <c r="CR116" s="10">
        <f t="shared" si="56"/>
        <v>310</v>
      </c>
      <c r="CS116" s="10">
        <f t="shared" si="57"/>
        <v>0</v>
      </c>
      <c r="CT116" s="10">
        <f t="shared" si="58"/>
        <v>0</v>
      </c>
      <c r="CU116" s="10">
        <f t="shared" si="59"/>
        <v>0</v>
      </c>
      <c r="CV116" s="10">
        <f t="shared" si="60"/>
        <v>0</v>
      </c>
      <c r="CW116" s="10">
        <f t="shared" si="61"/>
        <v>0</v>
      </c>
      <c r="CX116" s="10">
        <f t="shared" si="62"/>
        <v>0</v>
      </c>
      <c r="CY116" s="10">
        <f t="shared" si="63"/>
        <v>420.6741573033687</v>
      </c>
      <c r="CZ116" s="10">
        <f t="shared" si="64"/>
        <v>0</v>
      </c>
      <c r="DA116" s="10">
        <f t="shared" si="65"/>
        <v>2838.8304093567131</v>
      </c>
      <c r="DB116" s="10">
        <f t="shared" si="66"/>
        <v>0</v>
      </c>
      <c r="DC116" s="10">
        <f t="shared" si="67"/>
        <v>0</v>
      </c>
      <c r="DD116" s="10">
        <f t="shared" si="68"/>
        <v>0</v>
      </c>
      <c r="DE116" s="10">
        <f t="shared" si="69"/>
        <v>6400</v>
      </c>
      <c r="DF116" s="10">
        <f t="shared" si="70"/>
        <v>0</v>
      </c>
      <c r="DG116" s="10">
        <f t="shared" si="71"/>
        <v>0</v>
      </c>
      <c r="DH116" s="10">
        <f t="shared" si="72"/>
        <v>0</v>
      </c>
      <c r="DI116" s="10">
        <f t="shared" si="73"/>
        <v>0</v>
      </c>
      <c r="DJ116" s="10">
        <f t="shared" si="74"/>
        <v>0</v>
      </c>
      <c r="DK116" s="10">
        <f t="shared" si="75"/>
        <v>0</v>
      </c>
      <c r="DL116" s="10">
        <f t="shared" si="76"/>
        <v>0</v>
      </c>
      <c r="DM116" s="10">
        <f t="shared" si="77"/>
        <v>0</v>
      </c>
      <c r="DN116" s="10">
        <f t="shared" si="78"/>
        <v>0</v>
      </c>
      <c r="DO116" s="10">
        <f t="shared" si="79"/>
        <v>26514.618974269506</v>
      </c>
      <c r="DP116" s="11">
        <f t="shared" si="42"/>
        <v>150255.66753368039</v>
      </c>
      <c r="DS116" s="14"/>
      <c r="DU116" s="16"/>
    </row>
    <row r="117" spans="1:126" x14ac:dyDescent="0.35">
      <c r="A117" s="2" t="s">
        <v>347</v>
      </c>
      <c r="B117" s="2" t="s">
        <v>348</v>
      </c>
      <c r="C117" s="2">
        <v>9262098</v>
      </c>
      <c r="D117" s="2" t="s">
        <v>1304</v>
      </c>
      <c r="E117" s="18">
        <v>393</v>
      </c>
      <c r="G117" s="18">
        <v>1333842</v>
      </c>
      <c r="H117" s="18">
        <v>0</v>
      </c>
      <c r="I117" s="18">
        <v>0</v>
      </c>
      <c r="J117" s="18">
        <v>102720</v>
      </c>
      <c r="K117" s="18">
        <v>0</v>
      </c>
      <c r="L117" s="18">
        <v>152985.00000000012</v>
      </c>
      <c r="M117" s="18">
        <v>0</v>
      </c>
      <c r="N117" s="18">
        <v>6721.307692307696</v>
      </c>
      <c r="O117" s="18">
        <v>4796.6153846153857</v>
      </c>
      <c r="P117" s="18">
        <v>66951.076923076907</v>
      </c>
      <c r="Q117" s="18">
        <v>17896.61538461539</v>
      </c>
      <c r="R117" s="18">
        <v>63726.461538461546</v>
      </c>
      <c r="S117" s="18">
        <v>2025.4615384615379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6763.7982195845607</v>
      </c>
      <c r="AA117" s="18">
        <v>0</v>
      </c>
      <c r="AB117" s="18">
        <v>166981.59402985076</v>
      </c>
      <c r="AC117" s="18">
        <v>0</v>
      </c>
      <c r="AD117" s="18">
        <v>0</v>
      </c>
      <c r="AE117" s="18">
        <v>0</v>
      </c>
      <c r="AF117" s="18">
        <v>128000</v>
      </c>
      <c r="AG117" s="18">
        <v>0</v>
      </c>
      <c r="AH117" s="18">
        <v>0</v>
      </c>
      <c r="AI117" s="18">
        <v>0</v>
      </c>
      <c r="AJ117" s="18">
        <v>6825.9840000000004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-36852.580490920169</v>
      </c>
      <c r="AQ117" s="11">
        <f t="shared" si="43"/>
        <v>2023383.3342200539</v>
      </c>
      <c r="AR117" s="18"/>
      <c r="AS117" s="10">
        <f>VLOOKUP($C117,'[1]New ISB'!$C$6:$BO$405,6,FALSE)</f>
        <v>1416751.3432431517</v>
      </c>
      <c r="AT117" s="10">
        <f>VLOOKUP($C117,'[1]New ISB'!$C$6:$BO$405,7,FALSE)</f>
        <v>0</v>
      </c>
      <c r="AU117" s="10">
        <f>VLOOKUP($C117,'[1]New ISB'!$C$6:$BO$405,8,FALSE)</f>
        <v>0</v>
      </c>
      <c r="AV117" s="10">
        <f>VLOOKUP($C117,'[1]New ISB'!$C$6:$BO$405,9,FALSE)</f>
        <v>104860</v>
      </c>
      <c r="AW117" s="10">
        <f>VLOOKUP($C117,'[1]New ISB'!$C$6:$BO$405,10,FALSE)</f>
        <v>0</v>
      </c>
      <c r="AX117" s="10">
        <f>VLOOKUP($C117,'[1]New ISB'!$C$6:$BO$405,11,FALSE)</f>
        <v>177940.00000000015</v>
      </c>
      <c r="AY117" s="10">
        <f>VLOOKUP($C117,'[1]New ISB'!$C$6:$BO$405,12,FALSE)</f>
        <v>0</v>
      </c>
      <c r="AZ117" s="10">
        <f>VLOOKUP($C117,'[1]New ISB'!$C$6:$BO$405,13,FALSE)</f>
        <v>6867.4230769230808</v>
      </c>
      <c r="BA117" s="10">
        <f>VLOOKUP($C117,'[1]New ISB'!$C$6:$BO$405,14,FALSE)</f>
        <v>4882.2692307692323</v>
      </c>
      <c r="BB117" s="10">
        <f>VLOOKUP($C117,'[1]New ISB'!$C$6:$BO$405,15,FALSE)</f>
        <v>67711.884615384595</v>
      </c>
      <c r="BC117" s="10">
        <f>VLOOKUP($C117,'[1]New ISB'!$C$6:$BO$405,16,FALSE)</f>
        <v>18083.038461538465</v>
      </c>
      <c r="BD117" s="10">
        <f>VLOOKUP($C117,'[1]New ISB'!$C$6:$BO$405,17,FALSE)</f>
        <v>64351.23076923078</v>
      </c>
      <c r="BE117" s="10">
        <f>VLOOKUP($C117,'[1]New ISB'!$C$6:$BO$405,18,FALSE)</f>
        <v>2055.6923076923072</v>
      </c>
      <c r="BF117" s="10">
        <f>VLOOKUP($C117,'[1]New ISB'!$C$6:$BO$405,19,FALSE)</f>
        <v>0</v>
      </c>
      <c r="BG117" s="10">
        <f>VLOOKUP($C117,'[1]New ISB'!$C$6:$BO$405,20,FALSE)</f>
        <v>0</v>
      </c>
      <c r="BH117" s="10">
        <f>VLOOKUP($C117,'[1]New ISB'!$C$6:$BO$405,21,FALSE)</f>
        <v>0</v>
      </c>
      <c r="BI117" s="10">
        <f>VLOOKUP($C117,'[1]New ISB'!$C$6:$BO$405,22,FALSE)</f>
        <v>0</v>
      </c>
      <c r="BJ117" s="10">
        <f>VLOOKUP($C117,'[1]New ISB'!$C$6:$BO$405,23,FALSE)</f>
        <v>0</v>
      </c>
      <c r="BK117" s="10">
        <f>VLOOKUP($C117,'[1]New ISB'!$C$6:$BO$405,24,FALSE)</f>
        <v>0</v>
      </c>
      <c r="BL117" s="10">
        <f>VLOOKUP($C117,'[1]New ISB'!$C$6:$BO$405,25,FALSE)</f>
        <v>6880.4154302670531</v>
      </c>
      <c r="BM117" s="10">
        <f>VLOOKUP($C117,'[1]New ISB'!$C$6:$BO$405,26,FALSE)</f>
        <v>0</v>
      </c>
      <c r="BN117" s="10">
        <f>VLOOKUP($C117,'[1]New ISB'!$C$6:$BO$405,27,FALSE)</f>
        <v>169150.18616010857</v>
      </c>
      <c r="BO117" s="10">
        <f>VLOOKUP($C117,'[1]New ISB'!$C$6:$BO$405,28,FALSE)</f>
        <v>0</v>
      </c>
      <c r="BP117" s="10">
        <f>VLOOKUP($C117,'[1]New ISB'!$C$6:$BO$405,29,FALSE)</f>
        <v>0</v>
      </c>
      <c r="BQ117" s="10">
        <f>VLOOKUP($C117,'[1]New ISB'!$C$6:$BO$405,30,FALSE)</f>
        <v>0</v>
      </c>
      <c r="BR117" s="10">
        <f>VLOOKUP($C117,'[1]New ISB'!$C$6:$BO$405,31,FALSE)</f>
        <v>134400</v>
      </c>
      <c r="BS117" s="10">
        <f>VLOOKUP($C117,'[1]New ISB'!$C$6:$BO$405,32,FALSE)</f>
        <v>0</v>
      </c>
      <c r="BT117" s="10">
        <f>VLOOKUP($C117,'[1]New ISB'!$C$6:$BO$405,33,FALSE)</f>
        <v>0</v>
      </c>
      <c r="BU117" s="10">
        <f>VLOOKUP($C117,'[1]New ISB'!$C$6:$BO$405,34,FALSE)</f>
        <v>0</v>
      </c>
      <c r="BV117" s="10">
        <f>VLOOKUP($C117,'[1]New ISB'!$C$6:$BO$405,35,FALSE)</f>
        <v>6825.9840000000004</v>
      </c>
      <c r="BW117" s="10">
        <f>VLOOKUP($C117,'[1]New ISB'!$C$6:$BO$405,36,FALSE)</f>
        <v>0</v>
      </c>
      <c r="BX117" s="10">
        <f>VLOOKUP($C117,'[1]New ISB'!$C$6:$BO$405,39,FALSE)+VLOOKUP($C117,'[1]New ISB'!$C$6:$BO$405,40,FALSE)</f>
        <v>0</v>
      </c>
      <c r="BY117" s="10">
        <f>VLOOKUP($C117,'[1]New ISB'!$C$6:$BO$405,37,FALSE)+VLOOKUP($C117,'[1]New ISB'!$C$6:$BO$405,41,FALSE)</f>
        <v>0</v>
      </c>
      <c r="BZ117" s="10">
        <f>VLOOKUP($C117,'[1]New ISB'!$C$6:$BO$405,38,FALSE)</f>
        <v>0</v>
      </c>
      <c r="CA117" s="10">
        <f t="shared" si="41"/>
        <v>2180759.467295066</v>
      </c>
      <c r="CB117" s="10">
        <f>VLOOKUP($C117,'[1]New ISB'!$C$6:$BO$405,52,FALSE)+VLOOKUP($C117,'[1]New ISB'!$C$6:$BO$405,53,FALSE)</f>
        <v>0</v>
      </c>
      <c r="CC117" s="10">
        <f>VLOOKUP($C117,'[1]New ISB'!$C$6:$BO$405,64,FALSE)</f>
        <v>0</v>
      </c>
      <c r="CD117" s="11">
        <f t="shared" si="80"/>
        <v>2180759.467295066</v>
      </c>
      <c r="CE117" s="10"/>
      <c r="CF117" s="10">
        <f t="shared" si="44"/>
        <v>82909.34324315167</v>
      </c>
      <c r="CG117" s="10">
        <f t="shared" si="45"/>
        <v>0</v>
      </c>
      <c r="CH117" s="10">
        <f t="shared" si="46"/>
        <v>0</v>
      </c>
      <c r="CI117" s="10">
        <f t="shared" si="47"/>
        <v>2140</v>
      </c>
      <c r="CJ117" s="10">
        <f t="shared" si="48"/>
        <v>0</v>
      </c>
      <c r="CK117" s="10">
        <f t="shared" si="49"/>
        <v>24955.000000000029</v>
      </c>
      <c r="CL117" s="10">
        <f t="shared" si="50"/>
        <v>0</v>
      </c>
      <c r="CM117" s="10">
        <f t="shared" si="51"/>
        <v>146.11538461538476</v>
      </c>
      <c r="CN117" s="10">
        <f t="shared" si="52"/>
        <v>85.653846153846644</v>
      </c>
      <c r="CO117" s="10">
        <f t="shared" si="53"/>
        <v>760.80769230768783</v>
      </c>
      <c r="CP117" s="10">
        <f t="shared" si="54"/>
        <v>186.4230769230744</v>
      </c>
      <c r="CQ117" s="10">
        <f t="shared" si="55"/>
        <v>624.76923076923413</v>
      </c>
      <c r="CR117" s="10">
        <f t="shared" si="56"/>
        <v>30.230769230769283</v>
      </c>
      <c r="CS117" s="10">
        <f t="shared" si="57"/>
        <v>0</v>
      </c>
      <c r="CT117" s="10">
        <f t="shared" si="58"/>
        <v>0</v>
      </c>
      <c r="CU117" s="10">
        <f t="shared" si="59"/>
        <v>0</v>
      </c>
      <c r="CV117" s="10">
        <f t="shared" si="60"/>
        <v>0</v>
      </c>
      <c r="CW117" s="10">
        <f t="shared" si="61"/>
        <v>0</v>
      </c>
      <c r="CX117" s="10">
        <f t="shared" si="62"/>
        <v>0</v>
      </c>
      <c r="CY117" s="10">
        <f t="shared" si="63"/>
        <v>116.61721068249244</v>
      </c>
      <c r="CZ117" s="10">
        <f t="shared" si="64"/>
        <v>0</v>
      </c>
      <c r="DA117" s="10">
        <f t="shared" si="65"/>
        <v>2168.5921302578063</v>
      </c>
      <c r="DB117" s="10">
        <f t="shared" si="66"/>
        <v>0</v>
      </c>
      <c r="DC117" s="10">
        <f t="shared" si="67"/>
        <v>0</v>
      </c>
      <c r="DD117" s="10">
        <f t="shared" si="68"/>
        <v>0</v>
      </c>
      <c r="DE117" s="10">
        <f t="shared" si="69"/>
        <v>6400</v>
      </c>
      <c r="DF117" s="10">
        <f t="shared" si="70"/>
        <v>0</v>
      </c>
      <c r="DG117" s="10">
        <f t="shared" si="71"/>
        <v>0</v>
      </c>
      <c r="DH117" s="10">
        <f t="shared" si="72"/>
        <v>0</v>
      </c>
      <c r="DI117" s="10">
        <f t="shared" si="73"/>
        <v>0</v>
      </c>
      <c r="DJ117" s="10">
        <f t="shared" si="74"/>
        <v>0</v>
      </c>
      <c r="DK117" s="10">
        <f t="shared" si="75"/>
        <v>0</v>
      </c>
      <c r="DL117" s="10">
        <f t="shared" si="76"/>
        <v>0</v>
      </c>
      <c r="DM117" s="10">
        <f t="shared" si="77"/>
        <v>0</v>
      </c>
      <c r="DN117" s="10">
        <f t="shared" si="78"/>
        <v>0</v>
      </c>
      <c r="DO117" s="10">
        <f t="shared" si="79"/>
        <v>36852.580490920169</v>
      </c>
      <c r="DP117" s="11">
        <f t="shared" si="42"/>
        <v>157376.13307501219</v>
      </c>
      <c r="DS117" s="14"/>
      <c r="DU117" s="16"/>
    </row>
    <row r="118" spans="1:126" x14ac:dyDescent="0.35">
      <c r="A118" s="2" t="s">
        <v>350</v>
      </c>
      <c r="B118" s="2" t="s">
        <v>351</v>
      </c>
      <c r="C118" s="2">
        <v>9263136</v>
      </c>
      <c r="D118" s="2" t="s">
        <v>1305</v>
      </c>
      <c r="E118" s="18">
        <v>424</v>
      </c>
      <c r="G118" s="18">
        <v>1439056</v>
      </c>
      <c r="H118" s="18">
        <v>0</v>
      </c>
      <c r="I118" s="18">
        <v>0</v>
      </c>
      <c r="J118" s="18">
        <v>102240.00000000006</v>
      </c>
      <c r="K118" s="18">
        <v>0</v>
      </c>
      <c r="L118" s="18">
        <v>153689.99999999988</v>
      </c>
      <c r="M118" s="18">
        <v>0</v>
      </c>
      <c r="N118" s="18">
        <v>230.54373522458653</v>
      </c>
      <c r="O118" s="18">
        <v>1122.6477541371157</v>
      </c>
      <c r="P118" s="18">
        <v>41898.817966903138</v>
      </c>
      <c r="Q118" s="18">
        <v>12509.503546099286</v>
      </c>
      <c r="R118" s="18">
        <v>89460.992907801439</v>
      </c>
      <c r="S118" s="18">
        <v>77903.735224586388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75351.532033426236</v>
      </c>
      <c r="AA118" s="18">
        <v>0</v>
      </c>
      <c r="AB118" s="18">
        <v>124277.58118701002</v>
      </c>
      <c r="AC118" s="18">
        <v>0</v>
      </c>
      <c r="AD118" s="18">
        <v>6199.1999999999825</v>
      </c>
      <c r="AE118" s="18">
        <v>0</v>
      </c>
      <c r="AF118" s="18">
        <v>128000</v>
      </c>
      <c r="AG118" s="18">
        <v>0</v>
      </c>
      <c r="AH118" s="18">
        <v>0</v>
      </c>
      <c r="AI118" s="18">
        <v>0</v>
      </c>
      <c r="AJ118" s="18">
        <v>7098.3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0</v>
      </c>
      <c r="AQ118" s="11">
        <f t="shared" si="43"/>
        <v>2259038.8543551881</v>
      </c>
      <c r="AR118" s="18"/>
      <c r="AS118" s="10">
        <f>VLOOKUP($C118,'[1]New ISB'!$C$6:$BO$405,6,FALSE)</f>
        <v>1528505.2659926114</v>
      </c>
      <c r="AT118" s="10">
        <f>VLOOKUP($C118,'[1]New ISB'!$C$6:$BO$405,7,FALSE)</f>
        <v>0</v>
      </c>
      <c r="AU118" s="10">
        <f>VLOOKUP($C118,'[1]New ISB'!$C$6:$BO$405,8,FALSE)</f>
        <v>0</v>
      </c>
      <c r="AV118" s="10">
        <f>VLOOKUP($C118,'[1]New ISB'!$C$6:$BO$405,9,FALSE)</f>
        <v>104370.00000000006</v>
      </c>
      <c r="AW118" s="10">
        <f>VLOOKUP($C118,'[1]New ISB'!$C$6:$BO$405,10,FALSE)</f>
        <v>0</v>
      </c>
      <c r="AX118" s="10">
        <f>VLOOKUP($C118,'[1]New ISB'!$C$6:$BO$405,11,FALSE)</f>
        <v>178759.99999999985</v>
      </c>
      <c r="AY118" s="10">
        <f>VLOOKUP($C118,'[1]New ISB'!$C$6:$BO$405,12,FALSE)</f>
        <v>0</v>
      </c>
      <c r="AZ118" s="10">
        <f>VLOOKUP($C118,'[1]New ISB'!$C$6:$BO$405,13,FALSE)</f>
        <v>235.5555555555558</v>
      </c>
      <c r="BA118" s="10">
        <f>VLOOKUP($C118,'[1]New ISB'!$C$6:$BO$405,14,FALSE)</f>
        <v>1142.6950354609928</v>
      </c>
      <c r="BB118" s="10">
        <f>VLOOKUP($C118,'[1]New ISB'!$C$6:$BO$405,15,FALSE)</f>
        <v>42374.940898345216</v>
      </c>
      <c r="BC118" s="10">
        <f>VLOOKUP($C118,'[1]New ISB'!$C$6:$BO$405,16,FALSE)</f>
        <v>12639.810874704486</v>
      </c>
      <c r="BD118" s="10">
        <f>VLOOKUP($C118,'[1]New ISB'!$C$6:$BO$405,17,FALSE)</f>
        <v>90338.061465721068</v>
      </c>
      <c r="BE118" s="10">
        <f>VLOOKUP($C118,'[1]New ISB'!$C$6:$BO$405,18,FALSE)</f>
        <v>79066.477541371249</v>
      </c>
      <c r="BF118" s="10">
        <f>VLOOKUP($C118,'[1]New ISB'!$C$6:$BO$405,19,FALSE)</f>
        <v>0</v>
      </c>
      <c r="BG118" s="10">
        <f>VLOOKUP($C118,'[1]New ISB'!$C$6:$BO$405,20,FALSE)</f>
        <v>0</v>
      </c>
      <c r="BH118" s="10">
        <f>VLOOKUP($C118,'[1]New ISB'!$C$6:$BO$405,21,FALSE)</f>
        <v>0</v>
      </c>
      <c r="BI118" s="10">
        <f>VLOOKUP($C118,'[1]New ISB'!$C$6:$BO$405,22,FALSE)</f>
        <v>0</v>
      </c>
      <c r="BJ118" s="10">
        <f>VLOOKUP($C118,'[1]New ISB'!$C$6:$BO$405,23,FALSE)</f>
        <v>0</v>
      </c>
      <c r="BK118" s="10">
        <f>VLOOKUP($C118,'[1]New ISB'!$C$6:$BO$405,24,FALSE)</f>
        <v>0</v>
      </c>
      <c r="BL118" s="10">
        <f>VLOOKUP($C118,'[1]New ISB'!$C$6:$BO$405,25,FALSE)</f>
        <v>76650.696378830136</v>
      </c>
      <c r="BM118" s="10">
        <f>VLOOKUP($C118,'[1]New ISB'!$C$6:$BO$405,26,FALSE)</f>
        <v>0</v>
      </c>
      <c r="BN118" s="10">
        <f>VLOOKUP($C118,'[1]New ISB'!$C$6:$BO$405,27,FALSE)</f>
        <v>125891.57574788028</v>
      </c>
      <c r="BO118" s="10">
        <f>VLOOKUP($C118,'[1]New ISB'!$C$6:$BO$405,28,FALSE)</f>
        <v>0</v>
      </c>
      <c r="BP118" s="10">
        <f>VLOOKUP($C118,'[1]New ISB'!$C$6:$BO$405,29,FALSE)</f>
        <v>6297.5999999999822</v>
      </c>
      <c r="BQ118" s="10">
        <f>VLOOKUP($C118,'[1]New ISB'!$C$6:$BO$405,30,FALSE)</f>
        <v>0</v>
      </c>
      <c r="BR118" s="10">
        <f>VLOOKUP($C118,'[1]New ISB'!$C$6:$BO$405,31,FALSE)</f>
        <v>134400</v>
      </c>
      <c r="BS118" s="10">
        <f>VLOOKUP($C118,'[1]New ISB'!$C$6:$BO$405,32,FALSE)</f>
        <v>0</v>
      </c>
      <c r="BT118" s="10">
        <f>VLOOKUP($C118,'[1]New ISB'!$C$6:$BO$405,33,FALSE)</f>
        <v>0</v>
      </c>
      <c r="BU118" s="10">
        <f>VLOOKUP($C118,'[1]New ISB'!$C$6:$BO$405,34,FALSE)</f>
        <v>0</v>
      </c>
      <c r="BV118" s="10">
        <f>VLOOKUP($C118,'[1]New ISB'!$C$6:$BO$405,35,FALSE)</f>
        <v>7098.3</v>
      </c>
      <c r="BW118" s="10">
        <f>VLOOKUP($C118,'[1]New ISB'!$C$6:$BO$405,36,FALSE)</f>
        <v>0</v>
      </c>
      <c r="BX118" s="10">
        <f>VLOOKUP($C118,'[1]New ISB'!$C$6:$BO$405,39,FALSE)+VLOOKUP($C118,'[1]New ISB'!$C$6:$BO$405,40,FALSE)</f>
        <v>0</v>
      </c>
      <c r="BY118" s="10">
        <f>VLOOKUP($C118,'[1]New ISB'!$C$6:$BO$405,37,FALSE)+VLOOKUP($C118,'[1]New ISB'!$C$6:$BO$405,41,FALSE)</f>
        <v>0</v>
      </c>
      <c r="BZ118" s="10">
        <f>VLOOKUP($C118,'[1]New ISB'!$C$6:$BO$405,38,FALSE)</f>
        <v>0</v>
      </c>
      <c r="CA118" s="10">
        <f t="shared" si="41"/>
        <v>2387770.9794904804</v>
      </c>
      <c r="CB118" s="10">
        <f>VLOOKUP($C118,'[1]New ISB'!$C$6:$BO$405,52,FALSE)+VLOOKUP($C118,'[1]New ISB'!$C$6:$BO$405,53,FALSE)</f>
        <v>0</v>
      </c>
      <c r="CC118" s="10">
        <f>VLOOKUP($C118,'[1]New ISB'!$C$6:$BO$405,64,FALSE)</f>
        <v>0</v>
      </c>
      <c r="CD118" s="11">
        <f t="shared" si="80"/>
        <v>2387770.9794904804</v>
      </c>
      <c r="CE118" s="10"/>
      <c r="CF118" s="10">
        <f t="shared" si="44"/>
        <v>89449.265992611414</v>
      </c>
      <c r="CG118" s="10">
        <f t="shared" si="45"/>
        <v>0</v>
      </c>
      <c r="CH118" s="10">
        <f t="shared" si="46"/>
        <v>0</v>
      </c>
      <c r="CI118" s="10">
        <f t="shared" si="47"/>
        <v>2130</v>
      </c>
      <c r="CJ118" s="10">
        <f t="shared" si="48"/>
        <v>0</v>
      </c>
      <c r="CK118" s="10">
        <f t="shared" si="49"/>
        <v>25069.999999999971</v>
      </c>
      <c r="CL118" s="10">
        <f t="shared" si="50"/>
        <v>0</v>
      </c>
      <c r="CM118" s="10">
        <f t="shared" si="51"/>
        <v>5.0118203309692717</v>
      </c>
      <c r="CN118" s="10">
        <f t="shared" si="52"/>
        <v>20.047281323877087</v>
      </c>
      <c r="CO118" s="10">
        <f t="shared" si="53"/>
        <v>476.12293144207797</v>
      </c>
      <c r="CP118" s="10">
        <f t="shared" si="54"/>
        <v>130.30732860520038</v>
      </c>
      <c r="CQ118" s="10">
        <f t="shared" si="55"/>
        <v>877.0685579196288</v>
      </c>
      <c r="CR118" s="10">
        <f t="shared" si="56"/>
        <v>1162.742316784861</v>
      </c>
      <c r="CS118" s="10">
        <f t="shared" si="57"/>
        <v>0</v>
      </c>
      <c r="CT118" s="10">
        <f t="shared" si="58"/>
        <v>0</v>
      </c>
      <c r="CU118" s="10">
        <f t="shared" si="59"/>
        <v>0</v>
      </c>
      <c r="CV118" s="10">
        <f t="shared" si="60"/>
        <v>0</v>
      </c>
      <c r="CW118" s="10">
        <f t="shared" si="61"/>
        <v>0</v>
      </c>
      <c r="CX118" s="10">
        <f t="shared" si="62"/>
        <v>0</v>
      </c>
      <c r="CY118" s="10">
        <f t="shared" si="63"/>
        <v>1299.1643454039004</v>
      </c>
      <c r="CZ118" s="10">
        <f t="shared" si="64"/>
        <v>0</v>
      </c>
      <c r="DA118" s="10">
        <f t="shared" si="65"/>
        <v>1613.9945608702692</v>
      </c>
      <c r="DB118" s="10">
        <f t="shared" si="66"/>
        <v>0</v>
      </c>
      <c r="DC118" s="10">
        <f t="shared" si="67"/>
        <v>98.399999999999636</v>
      </c>
      <c r="DD118" s="10">
        <f t="shared" si="68"/>
        <v>0</v>
      </c>
      <c r="DE118" s="10">
        <f t="shared" si="69"/>
        <v>6400</v>
      </c>
      <c r="DF118" s="10">
        <f t="shared" si="70"/>
        <v>0</v>
      </c>
      <c r="DG118" s="10">
        <f t="shared" si="71"/>
        <v>0</v>
      </c>
      <c r="DH118" s="10">
        <f t="shared" si="72"/>
        <v>0</v>
      </c>
      <c r="DI118" s="10">
        <f t="shared" si="73"/>
        <v>0</v>
      </c>
      <c r="DJ118" s="10">
        <f t="shared" si="74"/>
        <v>0</v>
      </c>
      <c r="DK118" s="10">
        <f t="shared" si="75"/>
        <v>0</v>
      </c>
      <c r="DL118" s="10">
        <f t="shared" si="76"/>
        <v>0</v>
      </c>
      <c r="DM118" s="10">
        <f t="shared" si="77"/>
        <v>0</v>
      </c>
      <c r="DN118" s="10">
        <f t="shared" si="78"/>
        <v>0</v>
      </c>
      <c r="DO118" s="10">
        <f t="shared" si="79"/>
        <v>0</v>
      </c>
      <c r="DP118" s="11">
        <f t="shared" si="42"/>
        <v>128732.12513529215</v>
      </c>
      <c r="DS118" s="14"/>
      <c r="DU118" s="16"/>
    </row>
    <row r="119" spans="1:126" x14ac:dyDescent="0.35">
      <c r="A119" s="2" t="s">
        <v>353</v>
      </c>
      <c r="B119" s="2" t="s">
        <v>354</v>
      </c>
      <c r="C119" s="2">
        <v>9262344</v>
      </c>
      <c r="D119" s="2" t="s">
        <v>1306</v>
      </c>
      <c r="E119" s="18">
        <v>206</v>
      </c>
      <c r="G119" s="18">
        <v>699164</v>
      </c>
      <c r="H119" s="18">
        <v>0</v>
      </c>
      <c r="I119" s="18">
        <v>0</v>
      </c>
      <c r="J119" s="18">
        <v>63359.999999999985</v>
      </c>
      <c r="K119" s="18">
        <v>0</v>
      </c>
      <c r="L119" s="18">
        <v>94470.000000000015</v>
      </c>
      <c r="M119" s="18">
        <v>0</v>
      </c>
      <c r="N119" s="18">
        <v>231.12195121951194</v>
      </c>
      <c r="O119" s="18">
        <v>0</v>
      </c>
      <c r="P119" s="18">
        <v>5305.7560975609786</v>
      </c>
      <c r="Q119" s="18">
        <v>1447.0243902439011</v>
      </c>
      <c r="R119" s="18">
        <v>28186.829268292655</v>
      </c>
      <c r="S119" s="18">
        <v>90217.951219512222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37337.5</v>
      </c>
      <c r="AA119" s="18">
        <v>0</v>
      </c>
      <c r="AB119" s="18">
        <v>96773.451923076995</v>
      </c>
      <c r="AC119" s="18">
        <v>0</v>
      </c>
      <c r="AD119" s="18">
        <v>3439.8000000000075</v>
      </c>
      <c r="AE119" s="18">
        <v>0</v>
      </c>
      <c r="AF119" s="18">
        <v>128000</v>
      </c>
      <c r="AG119" s="18">
        <v>0</v>
      </c>
      <c r="AH119" s="18">
        <v>0</v>
      </c>
      <c r="AI119" s="18">
        <v>0</v>
      </c>
      <c r="AJ119" s="18">
        <v>22313.5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-33043.281356936714</v>
      </c>
      <c r="AQ119" s="11">
        <f t="shared" si="43"/>
        <v>1237203.6534929697</v>
      </c>
      <c r="AR119" s="18"/>
      <c r="AS119" s="10">
        <f>VLOOKUP($C119,'[1]New ISB'!$C$6:$BO$405,6,FALSE)</f>
        <v>742622.84149641031</v>
      </c>
      <c r="AT119" s="10">
        <f>VLOOKUP($C119,'[1]New ISB'!$C$6:$BO$405,7,FALSE)</f>
        <v>0</v>
      </c>
      <c r="AU119" s="10">
        <f>VLOOKUP($C119,'[1]New ISB'!$C$6:$BO$405,8,FALSE)</f>
        <v>0</v>
      </c>
      <c r="AV119" s="10">
        <f>VLOOKUP($C119,'[1]New ISB'!$C$6:$BO$405,9,FALSE)</f>
        <v>64679.999999999985</v>
      </c>
      <c r="AW119" s="10">
        <f>VLOOKUP($C119,'[1]New ISB'!$C$6:$BO$405,10,FALSE)</f>
        <v>0</v>
      </c>
      <c r="AX119" s="10">
        <f>VLOOKUP($C119,'[1]New ISB'!$C$6:$BO$405,11,FALSE)</f>
        <v>109880.00000000003</v>
      </c>
      <c r="AY119" s="10">
        <f>VLOOKUP($C119,'[1]New ISB'!$C$6:$BO$405,12,FALSE)</f>
        <v>0</v>
      </c>
      <c r="AZ119" s="10">
        <f>VLOOKUP($C119,'[1]New ISB'!$C$6:$BO$405,13,FALSE)</f>
        <v>236.14634146341439</v>
      </c>
      <c r="BA119" s="10">
        <f>VLOOKUP($C119,'[1]New ISB'!$C$6:$BO$405,14,FALSE)</f>
        <v>0</v>
      </c>
      <c r="BB119" s="10">
        <f>VLOOKUP($C119,'[1]New ISB'!$C$6:$BO$405,15,FALSE)</f>
        <v>5366.0487804878085</v>
      </c>
      <c r="BC119" s="10">
        <f>VLOOKUP($C119,'[1]New ISB'!$C$6:$BO$405,16,FALSE)</f>
        <v>1462.0975609756083</v>
      </c>
      <c r="BD119" s="10">
        <f>VLOOKUP($C119,'[1]New ISB'!$C$6:$BO$405,17,FALSE)</f>
        <v>28463.170731707291</v>
      </c>
      <c r="BE119" s="10">
        <f>VLOOKUP($C119,'[1]New ISB'!$C$6:$BO$405,18,FALSE)</f>
        <v>91564.487804878067</v>
      </c>
      <c r="BF119" s="10">
        <f>VLOOKUP($C119,'[1]New ISB'!$C$6:$BO$405,19,FALSE)</f>
        <v>0</v>
      </c>
      <c r="BG119" s="10">
        <f>VLOOKUP($C119,'[1]New ISB'!$C$6:$BO$405,20,FALSE)</f>
        <v>0</v>
      </c>
      <c r="BH119" s="10">
        <f>VLOOKUP($C119,'[1]New ISB'!$C$6:$BO$405,21,FALSE)</f>
        <v>0</v>
      </c>
      <c r="BI119" s="10">
        <f>VLOOKUP($C119,'[1]New ISB'!$C$6:$BO$405,22,FALSE)</f>
        <v>0</v>
      </c>
      <c r="BJ119" s="10">
        <f>VLOOKUP($C119,'[1]New ISB'!$C$6:$BO$405,23,FALSE)</f>
        <v>0</v>
      </c>
      <c r="BK119" s="10">
        <f>VLOOKUP($C119,'[1]New ISB'!$C$6:$BO$405,24,FALSE)</f>
        <v>0</v>
      </c>
      <c r="BL119" s="10">
        <f>VLOOKUP($C119,'[1]New ISB'!$C$6:$BO$405,25,FALSE)</f>
        <v>37981.25</v>
      </c>
      <c r="BM119" s="10">
        <f>VLOOKUP($C119,'[1]New ISB'!$C$6:$BO$405,26,FALSE)</f>
        <v>0</v>
      </c>
      <c r="BN119" s="10">
        <f>VLOOKUP($C119,'[1]New ISB'!$C$6:$BO$405,27,FALSE)</f>
        <v>98030.250000000073</v>
      </c>
      <c r="BO119" s="10">
        <f>VLOOKUP($C119,'[1]New ISB'!$C$6:$BO$405,28,FALSE)</f>
        <v>0</v>
      </c>
      <c r="BP119" s="10">
        <f>VLOOKUP($C119,'[1]New ISB'!$C$6:$BO$405,29,FALSE)</f>
        <v>3494.4000000000074</v>
      </c>
      <c r="BQ119" s="10">
        <f>VLOOKUP($C119,'[1]New ISB'!$C$6:$BO$405,30,FALSE)</f>
        <v>0</v>
      </c>
      <c r="BR119" s="10">
        <f>VLOOKUP($C119,'[1]New ISB'!$C$6:$BO$405,31,FALSE)</f>
        <v>134400</v>
      </c>
      <c r="BS119" s="10">
        <f>VLOOKUP($C119,'[1]New ISB'!$C$6:$BO$405,32,FALSE)</f>
        <v>0</v>
      </c>
      <c r="BT119" s="10">
        <f>VLOOKUP($C119,'[1]New ISB'!$C$6:$BO$405,33,FALSE)</f>
        <v>0</v>
      </c>
      <c r="BU119" s="10">
        <f>VLOOKUP($C119,'[1]New ISB'!$C$6:$BO$405,34,FALSE)</f>
        <v>0</v>
      </c>
      <c r="BV119" s="10">
        <f>VLOOKUP($C119,'[1]New ISB'!$C$6:$BO$405,35,FALSE)</f>
        <v>22313.5</v>
      </c>
      <c r="BW119" s="10">
        <f>VLOOKUP($C119,'[1]New ISB'!$C$6:$BO$405,36,FALSE)</f>
        <v>0</v>
      </c>
      <c r="BX119" s="10">
        <f>VLOOKUP($C119,'[1]New ISB'!$C$6:$BO$405,39,FALSE)+VLOOKUP($C119,'[1]New ISB'!$C$6:$BO$405,40,FALSE)</f>
        <v>0</v>
      </c>
      <c r="BY119" s="10">
        <f>VLOOKUP($C119,'[1]New ISB'!$C$6:$BO$405,37,FALSE)+VLOOKUP($C119,'[1]New ISB'!$C$6:$BO$405,41,FALSE)</f>
        <v>0</v>
      </c>
      <c r="BZ119" s="10">
        <f>VLOOKUP($C119,'[1]New ISB'!$C$6:$BO$405,38,FALSE)</f>
        <v>0</v>
      </c>
      <c r="CA119" s="10">
        <f t="shared" si="41"/>
        <v>1340494.1927159224</v>
      </c>
      <c r="CB119" s="10">
        <f>VLOOKUP($C119,'[1]New ISB'!$C$6:$BO$405,52,FALSE)+VLOOKUP($C119,'[1]New ISB'!$C$6:$BO$405,53,FALSE)</f>
        <v>0</v>
      </c>
      <c r="CC119" s="10">
        <f>VLOOKUP($C119,'[1]New ISB'!$C$6:$BO$405,64,FALSE)</f>
        <v>0</v>
      </c>
      <c r="CD119" s="11">
        <f t="shared" si="80"/>
        <v>1340494.1927159224</v>
      </c>
      <c r="CE119" s="10"/>
      <c r="CF119" s="10">
        <f t="shared" si="44"/>
        <v>43458.841496410314</v>
      </c>
      <c r="CG119" s="10">
        <f t="shared" si="45"/>
        <v>0</v>
      </c>
      <c r="CH119" s="10">
        <f t="shared" si="46"/>
        <v>0</v>
      </c>
      <c r="CI119" s="10">
        <f t="shared" si="47"/>
        <v>1320</v>
      </c>
      <c r="CJ119" s="10">
        <f t="shared" si="48"/>
        <v>0</v>
      </c>
      <c r="CK119" s="10">
        <f t="shared" si="49"/>
        <v>15410.000000000015</v>
      </c>
      <c r="CL119" s="10">
        <f t="shared" si="50"/>
        <v>0</v>
      </c>
      <c r="CM119" s="10">
        <f t="shared" si="51"/>
        <v>5.0243902439024453</v>
      </c>
      <c r="CN119" s="10">
        <f t="shared" si="52"/>
        <v>0</v>
      </c>
      <c r="CO119" s="10">
        <f t="shared" si="53"/>
        <v>60.292682926829912</v>
      </c>
      <c r="CP119" s="10">
        <f t="shared" si="54"/>
        <v>15.073170731707251</v>
      </c>
      <c r="CQ119" s="10">
        <f t="shared" si="55"/>
        <v>276.34146341463565</v>
      </c>
      <c r="CR119" s="10">
        <f t="shared" si="56"/>
        <v>1346.5365853658441</v>
      </c>
      <c r="CS119" s="10">
        <f t="shared" si="57"/>
        <v>0</v>
      </c>
      <c r="CT119" s="10">
        <f t="shared" si="58"/>
        <v>0</v>
      </c>
      <c r="CU119" s="10">
        <f t="shared" si="59"/>
        <v>0</v>
      </c>
      <c r="CV119" s="10">
        <f t="shared" si="60"/>
        <v>0</v>
      </c>
      <c r="CW119" s="10">
        <f t="shared" si="61"/>
        <v>0</v>
      </c>
      <c r="CX119" s="10">
        <f t="shared" si="62"/>
        <v>0</v>
      </c>
      <c r="CY119" s="10">
        <f t="shared" si="63"/>
        <v>643.75</v>
      </c>
      <c r="CZ119" s="10">
        <f t="shared" si="64"/>
        <v>0</v>
      </c>
      <c r="DA119" s="10">
        <f t="shared" si="65"/>
        <v>1256.798076923078</v>
      </c>
      <c r="DB119" s="10">
        <f t="shared" si="66"/>
        <v>0</v>
      </c>
      <c r="DC119" s="10">
        <f t="shared" si="67"/>
        <v>54.599999999999909</v>
      </c>
      <c r="DD119" s="10">
        <f t="shared" si="68"/>
        <v>0</v>
      </c>
      <c r="DE119" s="10">
        <f t="shared" si="69"/>
        <v>6400</v>
      </c>
      <c r="DF119" s="10">
        <f t="shared" si="70"/>
        <v>0</v>
      </c>
      <c r="DG119" s="10">
        <f t="shared" si="71"/>
        <v>0</v>
      </c>
      <c r="DH119" s="10">
        <f t="shared" si="72"/>
        <v>0</v>
      </c>
      <c r="DI119" s="10">
        <f t="shared" si="73"/>
        <v>0</v>
      </c>
      <c r="DJ119" s="10">
        <f t="shared" si="74"/>
        <v>0</v>
      </c>
      <c r="DK119" s="10">
        <f t="shared" si="75"/>
        <v>0</v>
      </c>
      <c r="DL119" s="10">
        <f t="shared" si="76"/>
        <v>0</v>
      </c>
      <c r="DM119" s="10">
        <f t="shared" si="77"/>
        <v>0</v>
      </c>
      <c r="DN119" s="10">
        <f t="shared" si="78"/>
        <v>0</v>
      </c>
      <c r="DO119" s="10">
        <f t="shared" si="79"/>
        <v>33043.281356936714</v>
      </c>
      <c r="DP119" s="11">
        <f t="shared" si="42"/>
        <v>103290.53922295304</v>
      </c>
      <c r="DS119" s="14"/>
      <c r="DU119" s="16"/>
    </row>
    <row r="120" spans="1:126" x14ac:dyDescent="0.35">
      <c r="A120" s="2" t="s">
        <v>356</v>
      </c>
      <c r="B120" s="2" t="s">
        <v>357</v>
      </c>
      <c r="C120" s="2">
        <v>9263403</v>
      </c>
      <c r="D120" s="2" t="s">
        <v>358</v>
      </c>
      <c r="E120" s="18">
        <v>201</v>
      </c>
      <c r="G120" s="18">
        <v>682194</v>
      </c>
      <c r="H120" s="18">
        <v>0</v>
      </c>
      <c r="I120" s="18">
        <v>0</v>
      </c>
      <c r="J120" s="18">
        <v>25919.999999999956</v>
      </c>
      <c r="K120" s="18">
        <v>0</v>
      </c>
      <c r="L120" s="18">
        <v>40185.000000000029</v>
      </c>
      <c r="M120" s="18">
        <v>0</v>
      </c>
      <c r="N120" s="18">
        <v>3989.3908629441621</v>
      </c>
      <c r="O120" s="18">
        <v>1142.7411167512701</v>
      </c>
      <c r="P120" s="18">
        <v>35465.78680203046</v>
      </c>
      <c r="Q120" s="18">
        <v>20079.593908629489</v>
      </c>
      <c r="R120" s="18">
        <v>8325.6852791878155</v>
      </c>
      <c r="S120" s="18">
        <v>4101.6243654822374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22497.894736842118</v>
      </c>
      <c r="AA120" s="18">
        <v>0</v>
      </c>
      <c r="AB120" s="18">
        <v>65431.219512195064</v>
      </c>
      <c r="AC120" s="18">
        <v>0</v>
      </c>
      <c r="AD120" s="18">
        <v>2778.3000000000015</v>
      </c>
      <c r="AE120" s="18">
        <v>0</v>
      </c>
      <c r="AF120" s="18">
        <v>128000</v>
      </c>
      <c r="AG120" s="18">
        <v>0</v>
      </c>
      <c r="AH120" s="18">
        <v>0</v>
      </c>
      <c r="AI120" s="18">
        <v>0</v>
      </c>
      <c r="AJ120" s="18">
        <v>5633.982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-18347.963118129701</v>
      </c>
      <c r="AQ120" s="11">
        <f t="shared" si="43"/>
        <v>1027397.2554659331</v>
      </c>
      <c r="AR120" s="18"/>
      <c r="AS120" s="10">
        <f>VLOOKUP($C120,'[1]New ISB'!$C$6:$BO$405,6,FALSE)</f>
        <v>724598.01524649747</v>
      </c>
      <c r="AT120" s="10">
        <f>VLOOKUP($C120,'[1]New ISB'!$C$6:$BO$405,7,FALSE)</f>
        <v>0</v>
      </c>
      <c r="AU120" s="10">
        <f>VLOOKUP($C120,'[1]New ISB'!$C$6:$BO$405,8,FALSE)</f>
        <v>0</v>
      </c>
      <c r="AV120" s="10">
        <f>VLOOKUP($C120,'[1]New ISB'!$C$6:$BO$405,9,FALSE)</f>
        <v>26459.999999999956</v>
      </c>
      <c r="AW120" s="10">
        <f>VLOOKUP($C120,'[1]New ISB'!$C$6:$BO$405,10,FALSE)</f>
        <v>0</v>
      </c>
      <c r="AX120" s="10">
        <f>VLOOKUP($C120,'[1]New ISB'!$C$6:$BO$405,11,FALSE)</f>
        <v>46740.000000000036</v>
      </c>
      <c r="AY120" s="10">
        <f>VLOOKUP($C120,'[1]New ISB'!$C$6:$BO$405,12,FALSE)</f>
        <v>0</v>
      </c>
      <c r="AZ120" s="10">
        <f>VLOOKUP($C120,'[1]New ISB'!$C$6:$BO$405,13,FALSE)</f>
        <v>4076.1167512690349</v>
      </c>
      <c r="BA120" s="10">
        <f>VLOOKUP($C120,'[1]New ISB'!$C$6:$BO$405,14,FALSE)</f>
        <v>1163.1472081218285</v>
      </c>
      <c r="BB120" s="10">
        <f>VLOOKUP($C120,'[1]New ISB'!$C$6:$BO$405,15,FALSE)</f>
        <v>35868.807106598993</v>
      </c>
      <c r="BC120" s="10">
        <f>VLOOKUP($C120,'[1]New ISB'!$C$6:$BO$405,16,FALSE)</f>
        <v>20288.756345177713</v>
      </c>
      <c r="BD120" s="10">
        <f>VLOOKUP($C120,'[1]New ISB'!$C$6:$BO$405,17,FALSE)</f>
        <v>8407.3096446700492</v>
      </c>
      <c r="BE120" s="10">
        <f>VLOOKUP($C120,'[1]New ISB'!$C$6:$BO$405,18,FALSE)</f>
        <v>4162.8426395939123</v>
      </c>
      <c r="BF120" s="10">
        <f>VLOOKUP($C120,'[1]New ISB'!$C$6:$BO$405,19,FALSE)</f>
        <v>0</v>
      </c>
      <c r="BG120" s="10">
        <f>VLOOKUP($C120,'[1]New ISB'!$C$6:$BO$405,20,FALSE)</f>
        <v>0</v>
      </c>
      <c r="BH120" s="10">
        <f>VLOOKUP($C120,'[1]New ISB'!$C$6:$BO$405,21,FALSE)</f>
        <v>0</v>
      </c>
      <c r="BI120" s="10">
        <f>VLOOKUP($C120,'[1]New ISB'!$C$6:$BO$405,22,FALSE)</f>
        <v>0</v>
      </c>
      <c r="BJ120" s="10">
        <f>VLOOKUP($C120,'[1]New ISB'!$C$6:$BO$405,23,FALSE)</f>
        <v>0</v>
      </c>
      <c r="BK120" s="10">
        <f>VLOOKUP($C120,'[1]New ISB'!$C$6:$BO$405,24,FALSE)</f>
        <v>0</v>
      </c>
      <c r="BL120" s="10">
        <f>VLOOKUP($C120,'[1]New ISB'!$C$6:$BO$405,25,FALSE)</f>
        <v>22885.789473684225</v>
      </c>
      <c r="BM120" s="10">
        <f>VLOOKUP($C120,'[1]New ISB'!$C$6:$BO$405,26,FALSE)</f>
        <v>0</v>
      </c>
      <c r="BN120" s="10">
        <f>VLOOKUP($C120,'[1]New ISB'!$C$6:$BO$405,27,FALSE)</f>
        <v>66280.975609756031</v>
      </c>
      <c r="BO120" s="10">
        <f>VLOOKUP($C120,'[1]New ISB'!$C$6:$BO$405,28,FALSE)</f>
        <v>0</v>
      </c>
      <c r="BP120" s="10">
        <f>VLOOKUP($C120,'[1]New ISB'!$C$6:$BO$405,29,FALSE)</f>
        <v>2822.4000000000015</v>
      </c>
      <c r="BQ120" s="10">
        <f>VLOOKUP($C120,'[1]New ISB'!$C$6:$BO$405,30,FALSE)</f>
        <v>0</v>
      </c>
      <c r="BR120" s="10">
        <f>VLOOKUP($C120,'[1]New ISB'!$C$6:$BO$405,31,FALSE)</f>
        <v>134400</v>
      </c>
      <c r="BS120" s="10">
        <f>VLOOKUP($C120,'[1]New ISB'!$C$6:$BO$405,32,FALSE)</f>
        <v>0</v>
      </c>
      <c r="BT120" s="10">
        <f>VLOOKUP($C120,'[1]New ISB'!$C$6:$BO$405,33,FALSE)</f>
        <v>0</v>
      </c>
      <c r="BU120" s="10">
        <f>VLOOKUP($C120,'[1]New ISB'!$C$6:$BO$405,34,FALSE)</f>
        <v>0</v>
      </c>
      <c r="BV120" s="10">
        <f>VLOOKUP($C120,'[1]New ISB'!$C$6:$BO$405,35,FALSE)</f>
        <v>5633.982</v>
      </c>
      <c r="BW120" s="10">
        <f>VLOOKUP($C120,'[1]New ISB'!$C$6:$BO$405,36,FALSE)</f>
        <v>0</v>
      </c>
      <c r="BX120" s="10">
        <f>VLOOKUP($C120,'[1]New ISB'!$C$6:$BO$405,39,FALSE)+VLOOKUP($C120,'[1]New ISB'!$C$6:$BO$405,40,FALSE)</f>
        <v>0</v>
      </c>
      <c r="BY120" s="10">
        <f>VLOOKUP($C120,'[1]New ISB'!$C$6:$BO$405,37,FALSE)+VLOOKUP($C120,'[1]New ISB'!$C$6:$BO$405,41,FALSE)</f>
        <v>0</v>
      </c>
      <c r="BZ120" s="10">
        <f>VLOOKUP($C120,'[1]New ISB'!$C$6:$BO$405,38,FALSE)</f>
        <v>0</v>
      </c>
      <c r="CA120" s="10">
        <f t="shared" si="41"/>
        <v>1103788.1420253695</v>
      </c>
      <c r="CB120" s="10">
        <f>VLOOKUP($C120,'[1]New ISB'!$C$6:$BO$405,52,FALSE)+VLOOKUP($C120,'[1]New ISB'!$C$6:$BO$405,53,FALSE)</f>
        <v>0</v>
      </c>
      <c r="CC120" s="10">
        <f>VLOOKUP($C120,'[1]New ISB'!$C$6:$BO$405,64,FALSE)</f>
        <v>0</v>
      </c>
      <c r="CD120" s="11">
        <f t="shared" si="80"/>
        <v>1103788.1420253695</v>
      </c>
      <c r="CE120" s="10"/>
      <c r="CF120" s="10">
        <f t="shared" si="44"/>
        <v>42404.015246497467</v>
      </c>
      <c r="CG120" s="10">
        <f t="shared" si="45"/>
        <v>0</v>
      </c>
      <c r="CH120" s="10">
        <f t="shared" si="46"/>
        <v>0</v>
      </c>
      <c r="CI120" s="10">
        <f t="shared" si="47"/>
        <v>540</v>
      </c>
      <c r="CJ120" s="10">
        <f t="shared" si="48"/>
        <v>0</v>
      </c>
      <c r="CK120" s="10">
        <f t="shared" si="49"/>
        <v>6555.0000000000073</v>
      </c>
      <c r="CL120" s="10">
        <f t="shared" si="50"/>
        <v>0</v>
      </c>
      <c r="CM120" s="10">
        <f t="shared" si="51"/>
        <v>86.725888324872813</v>
      </c>
      <c r="CN120" s="10">
        <f t="shared" si="52"/>
        <v>20.406091370558443</v>
      </c>
      <c r="CO120" s="10">
        <f t="shared" si="53"/>
        <v>403.0203045685339</v>
      </c>
      <c r="CP120" s="10">
        <f t="shared" si="54"/>
        <v>209.16243654822392</v>
      </c>
      <c r="CQ120" s="10">
        <f t="shared" si="55"/>
        <v>81.62436548223377</v>
      </c>
      <c r="CR120" s="10">
        <f t="shared" si="56"/>
        <v>61.218274111674873</v>
      </c>
      <c r="CS120" s="10">
        <f t="shared" si="57"/>
        <v>0</v>
      </c>
      <c r="CT120" s="10">
        <f t="shared" si="58"/>
        <v>0</v>
      </c>
      <c r="CU120" s="10">
        <f t="shared" si="59"/>
        <v>0</v>
      </c>
      <c r="CV120" s="10">
        <f t="shared" si="60"/>
        <v>0</v>
      </c>
      <c r="CW120" s="10">
        <f t="shared" si="61"/>
        <v>0</v>
      </c>
      <c r="CX120" s="10">
        <f t="shared" si="62"/>
        <v>0</v>
      </c>
      <c r="CY120" s="10">
        <f t="shared" si="63"/>
        <v>387.89473684210679</v>
      </c>
      <c r="CZ120" s="10">
        <f t="shared" si="64"/>
        <v>0</v>
      </c>
      <c r="DA120" s="10">
        <f t="shared" si="65"/>
        <v>849.75609756096674</v>
      </c>
      <c r="DB120" s="10">
        <f t="shared" si="66"/>
        <v>0</v>
      </c>
      <c r="DC120" s="10">
        <f t="shared" si="67"/>
        <v>44.099999999999909</v>
      </c>
      <c r="DD120" s="10">
        <f t="shared" si="68"/>
        <v>0</v>
      </c>
      <c r="DE120" s="10">
        <f t="shared" si="69"/>
        <v>6400</v>
      </c>
      <c r="DF120" s="10">
        <f t="shared" si="70"/>
        <v>0</v>
      </c>
      <c r="DG120" s="10">
        <f t="shared" si="71"/>
        <v>0</v>
      </c>
      <c r="DH120" s="10">
        <f t="shared" si="72"/>
        <v>0</v>
      </c>
      <c r="DI120" s="10">
        <f t="shared" si="73"/>
        <v>0</v>
      </c>
      <c r="DJ120" s="10">
        <f t="shared" si="74"/>
        <v>0</v>
      </c>
      <c r="DK120" s="10">
        <f t="shared" si="75"/>
        <v>0</v>
      </c>
      <c r="DL120" s="10">
        <f t="shared" si="76"/>
        <v>0</v>
      </c>
      <c r="DM120" s="10">
        <f t="shared" si="77"/>
        <v>0</v>
      </c>
      <c r="DN120" s="10">
        <f t="shared" si="78"/>
        <v>0</v>
      </c>
      <c r="DO120" s="10">
        <f t="shared" si="79"/>
        <v>18347.963118129701</v>
      </c>
      <c r="DP120" s="11">
        <f t="shared" si="42"/>
        <v>76390.886559436345</v>
      </c>
      <c r="DS120" s="14"/>
      <c r="DU120" s="16"/>
    </row>
    <row r="121" spans="1:126" x14ac:dyDescent="0.35">
      <c r="A121" s="2" t="s">
        <v>359</v>
      </c>
      <c r="B121" s="2" t="s">
        <v>360</v>
      </c>
      <c r="C121" s="2">
        <v>9262088</v>
      </c>
      <c r="D121" s="2" t="s">
        <v>1307</v>
      </c>
      <c r="E121" s="18">
        <v>210</v>
      </c>
      <c r="G121" s="18">
        <v>712740</v>
      </c>
      <c r="H121" s="18">
        <v>0</v>
      </c>
      <c r="I121" s="18">
        <v>0</v>
      </c>
      <c r="J121" s="18">
        <v>37919.999999999978</v>
      </c>
      <c r="K121" s="18">
        <v>0</v>
      </c>
      <c r="L121" s="18">
        <v>55694.999999999971</v>
      </c>
      <c r="M121" s="18">
        <v>0</v>
      </c>
      <c r="N121" s="18">
        <v>20929.999999999985</v>
      </c>
      <c r="O121" s="18">
        <v>0</v>
      </c>
      <c r="P121" s="18">
        <v>32120.000000000036</v>
      </c>
      <c r="Q121" s="18">
        <v>2399.9999999999991</v>
      </c>
      <c r="R121" s="18">
        <v>8670.0000000000055</v>
      </c>
      <c r="S121" s="18">
        <v>1339.9999999999993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4082.6815642458096</v>
      </c>
      <c r="AA121" s="18">
        <v>0</v>
      </c>
      <c r="AB121" s="18">
        <v>81304.213483145999</v>
      </c>
      <c r="AC121" s="18">
        <v>0</v>
      </c>
      <c r="AD121" s="18">
        <v>0</v>
      </c>
      <c r="AE121" s="18">
        <v>0</v>
      </c>
      <c r="AF121" s="18">
        <v>128000</v>
      </c>
      <c r="AG121" s="18">
        <v>0</v>
      </c>
      <c r="AH121" s="18">
        <v>0</v>
      </c>
      <c r="AI121" s="18">
        <v>0</v>
      </c>
      <c r="AJ121" s="18">
        <v>5378.0479999999998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-14355.531724312783</v>
      </c>
      <c r="AQ121" s="11">
        <f t="shared" si="43"/>
        <v>1076224.4113230789</v>
      </c>
      <c r="AR121" s="18"/>
      <c r="AS121" s="10">
        <f>VLOOKUP($C121,'[1]New ISB'!$C$6:$BO$405,6,FALSE)</f>
        <v>757042.70249634061</v>
      </c>
      <c r="AT121" s="10">
        <f>VLOOKUP($C121,'[1]New ISB'!$C$6:$BO$405,7,FALSE)</f>
        <v>0</v>
      </c>
      <c r="AU121" s="10">
        <f>VLOOKUP($C121,'[1]New ISB'!$C$6:$BO$405,8,FALSE)</f>
        <v>0</v>
      </c>
      <c r="AV121" s="10">
        <f>VLOOKUP($C121,'[1]New ISB'!$C$6:$BO$405,9,FALSE)</f>
        <v>38709.999999999978</v>
      </c>
      <c r="AW121" s="10">
        <f>VLOOKUP($C121,'[1]New ISB'!$C$6:$BO$405,10,FALSE)</f>
        <v>0</v>
      </c>
      <c r="AX121" s="10">
        <f>VLOOKUP($C121,'[1]New ISB'!$C$6:$BO$405,11,FALSE)</f>
        <v>64779.999999999964</v>
      </c>
      <c r="AY121" s="10">
        <f>VLOOKUP($C121,'[1]New ISB'!$C$6:$BO$405,12,FALSE)</f>
        <v>0</v>
      </c>
      <c r="AZ121" s="10">
        <f>VLOOKUP($C121,'[1]New ISB'!$C$6:$BO$405,13,FALSE)</f>
        <v>21384.999999999982</v>
      </c>
      <c r="BA121" s="10">
        <f>VLOOKUP($C121,'[1]New ISB'!$C$6:$BO$405,14,FALSE)</f>
        <v>0</v>
      </c>
      <c r="BB121" s="10">
        <f>VLOOKUP($C121,'[1]New ISB'!$C$6:$BO$405,15,FALSE)</f>
        <v>32485.000000000036</v>
      </c>
      <c r="BC121" s="10">
        <f>VLOOKUP($C121,'[1]New ISB'!$C$6:$BO$405,16,FALSE)</f>
        <v>2424.9999999999991</v>
      </c>
      <c r="BD121" s="10">
        <f>VLOOKUP($C121,'[1]New ISB'!$C$6:$BO$405,17,FALSE)</f>
        <v>8755.0000000000055</v>
      </c>
      <c r="BE121" s="10">
        <f>VLOOKUP($C121,'[1]New ISB'!$C$6:$BO$405,18,FALSE)</f>
        <v>1359.9999999999993</v>
      </c>
      <c r="BF121" s="10">
        <f>VLOOKUP($C121,'[1]New ISB'!$C$6:$BO$405,19,FALSE)</f>
        <v>0</v>
      </c>
      <c r="BG121" s="10">
        <f>VLOOKUP($C121,'[1]New ISB'!$C$6:$BO$405,20,FALSE)</f>
        <v>0</v>
      </c>
      <c r="BH121" s="10">
        <f>VLOOKUP($C121,'[1]New ISB'!$C$6:$BO$405,21,FALSE)</f>
        <v>0</v>
      </c>
      <c r="BI121" s="10">
        <f>VLOOKUP($C121,'[1]New ISB'!$C$6:$BO$405,22,FALSE)</f>
        <v>0</v>
      </c>
      <c r="BJ121" s="10">
        <f>VLOOKUP($C121,'[1]New ISB'!$C$6:$BO$405,23,FALSE)</f>
        <v>0</v>
      </c>
      <c r="BK121" s="10">
        <f>VLOOKUP($C121,'[1]New ISB'!$C$6:$BO$405,24,FALSE)</f>
        <v>0</v>
      </c>
      <c r="BL121" s="10">
        <f>VLOOKUP($C121,'[1]New ISB'!$C$6:$BO$405,25,FALSE)</f>
        <v>4153.0726256983235</v>
      </c>
      <c r="BM121" s="10">
        <f>VLOOKUP($C121,'[1]New ISB'!$C$6:$BO$405,26,FALSE)</f>
        <v>0</v>
      </c>
      <c r="BN121" s="10">
        <f>VLOOKUP($C121,'[1]New ISB'!$C$6:$BO$405,27,FALSE)</f>
        <v>82360.112359550491</v>
      </c>
      <c r="BO121" s="10">
        <f>VLOOKUP($C121,'[1]New ISB'!$C$6:$BO$405,28,FALSE)</f>
        <v>0</v>
      </c>
      <c r="BP121" s="10">
        <f>VLOOKUP($C121,'[1]New ISB'!$C$6:$BO$405,29,FALSE)</f>
        <v>0</v>
      </c>
      <c r="BQ121" s="10">
        <f>VLOOKUP($C121,'[1]New ISB'!$C$6:$BO$405,30,FALSE)</f>
        <v>0</v>
      </c>
      <c r="BR121" s="10">
        <f>VLOOKUP($C121,'[1]New ISB'!$C$6:$BO$405,31,FALSE)</f>
        <v>134400</v>
      </c>
      <c r="BS121" s="10">
        <f>VLOOKUP($C121,'[1]New ISB'!$C$6:$BO$405,32,FALSE)</f>
        <v>0</v>
      </c>
      <c r="BT121" s="10">
        <f>VLOOKUP($C121,'[1]New ISB'!$C$6:$BO$405,33,FALSE)</f>
        <v>0</v>
      </c>
      <c r="BU121" s="10">
        <f>VLOOKUP($C121,'[1]New ISB'!$C$6:$BO$405,34,FALSE)</f>
        <v>0</v>
      </c>
      <c r="BV121" s="10">
        <f>VLOOKUP($C121,'[1]New ISB'!$C$6:$BO$405,35,FALSE)</f>
        <v>5378.0479999999998</v>
      </c>
      <c r="BW121" s="10">
        <f>VLOOKUP($C121,'[1]New ISB'!$C$6:$BO$405,36,FALSE)</f>
        <v>0</v>
      </c>
      <c r="BX121" s="10">
        <f>VLOOKUP($C121,'[1]New ISB'!$C$6:$BO$405,39,FALSE)+VLOOKUP($C121,'[1]New ISB'!$C$6:$BO$405,40,FALSE)</f>
        <v>0</v>
      </c>
      <c r="BY121" s="10">
        <f>VLOOKUP($C121,'[1]New ISB'!$C$6:$BO$405,37,FALSE)+VLOOKUP($C121,'[1]New ISB'!$C$6:$BO$405,41,FALSE)</f>
        <v>0</v>
      </c>
      <c r="BZ121" s="10">
        <f>VLOOKUP($C121,'[1]New ISB'!$C$6:$BO$405,38,FALSE)</f>
        <v>0</v>
      </c>
      <c r="CA121" s="10">
        <f t="shared" si="41"/>
        <v>1153233.9354815893</v>
      </c>
      <c r="CB121" s="10">
        <f>VLOOKUP($C121,'[1]New ISB'!$C$6:$BO$405,52,FALSE)+VLOOKUP($C121,'[1]New ISB'!$C$6:$BO$405,53,FALSE)</f>
        <v>0</v>
      </c>
      <c r="CC121" s="10">
        <f>VLOOKUP($C121,'[1]New ISB'!$C$6:$BO$405,64,FALSE)</f>
        <v>0</v>
      </c>
      <c r="CD121" s="11">
        <f t="shared" si="80"/>
        <v>1153233.9354815893</v>
      </c>
      <c r="CE121" s="10"/>
      <c r="CF121" s="10">
        <f t="shared" si="44"/>
        <v>44302.702496340615</v>
      </c>
      <c r="CG121" s="10">
        <f t="shared" si="45"/>
        <v>0</v>
      </c>
      <c r="CH121" s="10">
        <f t="shared" si="46"/>
        <v>0</v>
      </c>
      <c r="CI121" s="10">
        <f t="shared" si="47"/>
        <v>790</v>
      </c>
      <c r="CJ121" s="10">
        <f t="shared" si="48"/>
        <v>0</v>
      </c>
      <c r="CK121" s="10">
        <f t="shared" si="49"/>
        <v>9084.9999999999927</v>
      </c>
      <c r="CL121" s="10">
        <f t="shared" si="50"/>
        <v>0</v>
      </c>
      <c r="CM121" s="10">
        <f t="shared" si="51"/>
        <v>454.99999999999636</v>
      </c>
      <c r="CN121" s="10">
        <f t="shared" si="52"/>
        <v>0</v>
      </c>
      <c r="CO121" s="10">
        <f t="shared" si="53"/>
        <v>365</v>
      </c>
      <c r="CP121" s="10">
        <f t="shared" si="54"/>
        <v>25</v>
      </c>
      <c r="CQ121" s="10">
        <f t="shared" si="55"/>
        <v>85</v>
      </c>
      <c r="CR121" s="10">
        <f t="shared" si="56"/>
        <v>20</v>
      </c>
      <c r="CS121" s="10">
        <f t="shared" si="57"/>
        <v>0</v>
      </c>
      <c r="CT121" s="10">
        <f t="shared" si="58"/>
        <v>0</v>
      </c>
      <c r="CU121" s="10">
        <f t="shared" si="59"/>
        <v>0</v>
      </c>
      <c r="CV121" s="10">
        <f t="shared" si="60"/>
        <v>0</v>
      </c>
      <c r="CW121" s="10">
        <f t="shared" si="61"/>
        <v>0</v>
      </c>
      <c r="CX121" s="10">
        <f t="shared" si="62"/>
        <v>0</v>
      </c>
      <c r="CY121" s="10">
        <f t="shared" si="63"/>
        <v>70.391061452513895</v>
      </c>
      <c r="CZ121" s="10">
        <f t="shared" si="64"/>
        <v>0</v>
      </c>
      <c r="DA121" s="10">
        <f t="shared" si="65"/>
        <v>1055.8988764044916</v>
      </c>
      <c r="DB121" s="10">
        <f t="shared" si="66"/>
        <v>0</v>
      </c>
      <c r="DC121" s="10">
        <f t="shared" si="67"/>
        <v>0</v>
      </c>
      <c r="DD121" s="10">
        <f t="shared" si="68"/>
        <v>0</v>
      </c>
      <c r="DE121" s="10">
        <f t="shared" si="69"/>
        <v>6400</v>
      </c>
      <c r="DF121" s="10">
        <f t="shared" si="70"/>
        <v>0</v>
      </c>
      <c r="DG121" s="10">
        <f t="shared" si="71"/>
        <v>0</v>
      </c>
      <c r="DH121" s="10">
        <f t="shared" si="72"/>
        <v>0</v>
      </c>
      <c r="DI121" s="10">
        <f t="shared" si="73"/>
        <v>0</v>
      </c>
      <c r="DJ121" s="10">
        <f t="shared" si="74"/>
        <v>0</v>
      </c>
      <c r="DK121" s="10">
        <f t="shared" si="75"/>
        <v>0</v>
      </c>
      <c r="DL121" s="10">
        <f t="shared" si="76"/>
        <v>0</v>
      </c>
      <c r="DM121" s="10">
        <f t="shared" si="77"/>
        <v>0</v>
      </c>
      <c r="DN121" s="10">
        <f t="shared" si="78"/>
        <v>0</v>
      </c>
      <c r="DO121" s="10">
        <f t="shared" si="79"/>
        <v>14355.531724312783</v>
      </c>
      <c r="DP121" s="11">
        <f t="shared" si="42"/>
        <v>77009.524158510394</v>
      </c>
      <c r="DS121" s="14"/>
      <c r="DU121" s="16"/>
    </row>
    <row r="122" spans="1:126" x14ac:dyDescent="0.35">
      <c r="A122" s="2" t="s">
        <v>362</v>
      </c>
      <c r="B122" s="2" t="s">
        <v>363</v>
      </c>
      <c r="C122" s="2">
        <v>9262338</v>
      </c>
      <c r="D122" s="2" t="s">
        <v>1308</v>
      </c>
      <c r="E122" s="18">
        <v>185</v>
      </c>
      <c r="G122" s="18">
        <v>627890</v>
      </c>
      <c r="H122" s="18">
        <v>0</v>
      </c>
      <c r="I122" s="18">
        <v>0</v>
      </c>
      <c r="J122" s="18">
        <v>34559.999999999978</v>
      </c>
      <c r="K122" s="18">
        <v>0</v>
      </c>
      <c r="L122" s="18">
        <v>51465.000000000051</v>
      </c>
      <c r="M122" s="18">
        <v>0</v>
      </c>
      <c r="N122" s="18">
        <v>1379.9999999999986</v>
      </c>
      <c r="O122" s="18">
        <v>0</v>
      </c>
      <c r="P122" s="18">
        <v>28160.000000000007</v>
      </c>
      <c r="Q122" s="18">
        <v>25440.000000000044</v>
      </c>
      <c r="R122" s="18">
        <v>16829.999999999964</v>
      </c>
      <c r="S122" s="18">
        <v>3349.9999999999968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10730</v>
      </c>
      <c r="AA122" s="18">
        <v>0</v>
      </c>
      <c r="AB122" s="18">
        <v>64065.633879913432</v>
      </c>
      <c r="AC122" s="18">
        <v>0</v>
      </c>
      <c r="AD122" s="18">
        <v>0</v>
      </c>
      <c r="AE122" s="18">
        <v>0</v>
      </c>
      <c r="AF122" s="18">
        <v>128000</v>
      </c>
      <c r="AG122" s="18">
        <v>0</v>
      </c>
      <c r="AH122" s="18">
        <v>0</v>
      </c>
      <c r="AI122" s="18">
        <v>0</v>
      </c>
      <c r="AJ122" s="18">
        <v>5889.8654999999999</v>
      </c>
      <c r="AK122" s="18">
        <v>0</v>
      </c>
      <c r="AL122" s="18">
        <v>0</v>
      </c>
      <c r="AM122" s="18">
        <v>0</v>
      </c>
      <c r="AN122" s="18">
        <v>0</v>
      </c>
      <c r="AO122" s="18">
        <v>0</v>
      </c>
      <c r="AP122" s="18">
        <v>-20120.174791181646</v>
      </c>
      <c r="AQ122" s="11">
        <f t="shared" si="43"/>
        <v>977640.32458873175</v>
      </c>
      <c r="AR122" s="18"/>
      <c r="AS122" s="10">
        <f>VLOOKUP($C122,'[1]New ISB'!$C$6:$BO$405,6,FALSE)</f>
        <v>666918.57124677626</v>
      </c>
      <c r="AT122" s="10">
        <f>VLOOKUP($C122,'[1]New ISB'!$C$6:$BO$405,7,FALSE)</f>
        <v>0</v>
      </c>
      <c r="AU122" s="10">
        <f>VLOOKUP($C122,'[1]New ISB'!$C$6:$BO$405,8,FALSE)</f>
        <v>0</v>
      </c>
      <c r="AV122" s="10">
        <f>VLOOKUP($C122,'[1]New ISB'!$C$6:$BO$405,9,FALSE)</f>
        <v>35279.999999999978</v>
      </c>
      <c r="AW122" s="10">
        <f>VLOOKUP($C122,'[1]New ISB'!$C$6:$BO$405,10,FALSE)</f>
        <v>0</v>
      </c>
      <c r="AX122" s="10">
        <f>VLOOKUP($C122,'[1]New ISB'!$C$6:$BO$405,11,FALSE)</f>
        <v>59860.000000000058</v>
      </c>
      <c r="AY122" s="10">
        <f>VLOOKUP($C122,'[1]New ISB'!$C$6:$BO$405,12,FALSE)</f>
        <v>0</v>
      </c>
      <c r="AZ122" s="10">
        <f>VLOOKUP($C122,'[1]New ISB'!$C$6:$BO$405,13,FALSE)</f>
        <v>1409.9999999999986</v>
      </c>
      <c r="BA122" s="10">
        <f>VLOOKUP($C122,'[1]New ISB'!$C$6:$BO$405,14,FALSE)</f>
        <v>0</v>
      </c>
      <c r="BB122" s="10">
        <f>VLOOKUP($C122,'[1]New ISB'!$C$6:$BO$405,15,FALSE)</f>
        <v>28480.000000000007</v>
      </c>
      <c r="BC122" s="10">
        <f>VLOOKUP($C122,'[1]New ISB'!$C$6:$BO$405,16,FALSE)</f>
        <v>25705.000000000044</v>
      </c>
      <c r="BD122" s="10">
        <f>VLOOKUP($C122,'[1]New ISB'!$C$6:$BO$405,17,FALSE)</f>
        <v>16994.999999999964</v>
      </c>
      <c r="BE122" s="10">
        <f>VLOOKUP($C122,'[1]New ISB'!$C$6:$BO$405,18,FALSE)</f>
        <v>3399.9999999999968</v>
      </c>
      <c r="BF122" s="10">
        <f>VLOOKUP($C122,'[1]New ISB'!$C$6:$BO$405,19,FALSE)</f>
        <v>0</v>
      </c>
      <c r="BG122" s="10">
        <f>VLOOKUP($C122,'[1]New ISB'!$C$6:$BO$405,20,FALSE)</f>
        <v>0</v>
      </c>
      <c r="BH122" s="10">
        <f>VLOOKUP($C122,'[1]New ISB'!$C$6:$BO$405,21,FALSE)</f>
        <v>0</v>
      </c>
      <c r="BI122" s="10">
        <f>VLOOKUP($C122,'[1]New ISB'!$C$6:$BO$405,22,FALSE)</f>
        <v>0</v>
      </c>
      <c r="BJ122" s="10">
        <f>VLOOKUP($C122,'[1]New ISB'!$C$6:$BO$405,23,FALSE)</f>
        <v>0</v>
      </c>
      <c r="BK122" s="10">
        <f>VLOOKUP($C122,'[1]New ISB'!$C$6:$BO$405,24,FALSE)</f>
        <v>0</v>
      </c>
      <c r="BL122" s="10">
        <f>VLOOKUP($C122,'[1]New ISB'!$C$6:$BO$405,25,FALSE)</f>
        <v>10915</v>
      </c>
      <c r="BM122" s="10">
        <f>VLOOKUP($C122,'[1]New ISB'!$C$6:$BO$405,26,FALSE)</f>
        <v>0</v>
      </c>
      <c r="BN122" s="10">
        <f>VLOOKUP($C122,'[1]New ISB'!$C$6:$BO$405,27,FALSE)</f>
        <v>64897.655099133088</v>
      </c>
      <c r="BO122" s="10">
        <f>VLOOKUP($C122,'[1]New ISB'!$C$6:$BO$405,28,FALSE)</f>
        <v>0</v>
      </c>
      <c r="BP122" s="10">
        <f>VLOOKUP($C122,'[1]New ISB'!$C$6:$BO$405,29,FALSE)</f>
        <v>0</v>
      </c>
      <c r="BQ122" s="10">
        <f>VLOOKUP($C122,'[1]New ISB'!$C$6:$BO$405,30,FALSE)</f>
        <v>0</v>
      </c>
      <c r="BR122" s="10">
        <f>VLOOKUP($C122,'[1]New ISB'!$C$6:$BO$405,31,FALSE)</f>
        <v>134400</v>
      </c>
      <c r="BS122" s="10">
        <f>VLOOKUP($C122,'[1]New ISB'!$C$6:$BO$405,32,FALSE)</f>
        <v>0</v>
      </c>
      <c r="BT122" s="10">
        <f>VLOOKUP($C122,'[1]New ISB'!$C$6:$BO$405,33,FALSE)</f>
        <v>0</v>
      </c>
      <c r="BU122" s="10">
        <f>VLOOKUP($C122,'[1]New ISB'!$C$6:$BO$405,34,FALSE)</f>
        <v>0</v>
      </c>
      <c r="BV122" s="10">
        <f>VLOOKUP($C122,'[1]New ISB'!$C$6:$BO$405,35,FALSE)</f>
        <v>5889.8654999999999</v>
      </c>
      <c r="BW122" s="10">
        <f>VLOOKUP($C122,'[1]New ISB'!$C$6:$BO$405,36,FALSE)</f>
        <v>0</v>
      </c>
      <c r="BX122" s="10">
        <f>VLOOKUP($C122,'[1]New ISB'!$C$6:$BO$405,39,FALSE)+VLOOKUP($C122,'[1]New ISB'!$C$6:$BO$405,40,FALSE)</f>
        <v>0</v>
      </c>
      <c r="BY122" s="10">
        <f>VLOOKUP($C122,'[1]New ISB'!$C$6:$BO$405,37,FALSE)+VLOOKUP($C122,'[1]New ISB'!$C$6:$BO$405,41,FALSE)</f>
        <v>0</v>
      </c>
      <c r="BZ122" s="10">
        <f>VLOOKUP($C122,'[1]New ISB'!$C$6:$BO$405,38,FALSE)</f>
        <v>0</v>
      </c>
      <c r="CA122" s="10">
        <f t="shared" si="41"/>
        <v>1054151.0918459094</v>
      </c>
      <c r="CB122" s="10">
        <f>VLOOKUP($C122,'[1]New ISB'!$C$6:$BO$405,52,FALSE)+VLOOKUP($C122,'[1]New ISB'!$C$6:$BO$405,53,FALSE)</f>
        <v>0</v>
      </c>
      <c r="CC122" s="10">
        <f>VLOOKUP($C122,'[1]New ISB'!$C$6:$BO$405,64,FALSE)</f>
        <v>0</v>
      </c>
      <c r="CD122" s="11">
        <f t="shared" si="80"/>
        <v>1054151.0918459094</v>
      </c>
      <c r="CE122" s="10"/>
      <c r="CF122" s="10">
        <f t="shared" si="44"/>
        <v>39028.571246776264</v>
      </c>
      <c r="CG122" s="10">
        <f t="shared" si="45"/>
        <v>0</v>
      </c>
      <c r="CH122" s="10">
        <f t="shared" si="46"/>
        <v>0</v>
      </c>
      <c r="CI122" s="10">
        <f t="shared" si="47"/>
        <v>720</v>
      </c>
      <c r="CJ122" s="10">
        <f t="shared" si="48"/>
        <v>0</v>
      </c>
      <c r="CK122" s="10">
        <f t="shared" si="49"/>
        <v>8395.0000000000073</v>
      </c>
      <c r="CL122" s="10">
        <f t="shared" si="50"/>
        <v>0</v>
      </c>
      <c r="CM122" s="10">
        <f t="shared" si="51"/>
        <v>30</v>
      </c>
      <c r="CN122" s="10">
        <f t="shared" si="52"/>
        <v>0</v>
      </c>
      <c r="CO122" s="10">
        <f t="shared" si="53"/>
        <v>320</v>
      </c>
      <c r="CP122" s="10">
        <f t="shared" si="54"/>
        <v>265</v>
      </c>
      <c r="CQ122" s="10">
        <f t="shared" si="55"/>
        <v>165</v>
      </c>
      <c r="CR122" s="10">
        <f t="shared" si="56"/>
        <v>50</v>
      </c>
      <c r="CS122" s="10">
        <f t="shared" si="57"/>
        <v>0</v>
      </c>
      <c r="CT122" s="10">
        <f t="shared" si="58"/>
        <v>0</v>
      </c>
      <c r="CU122" s="10">
        <f t="shared" si="59"/>
        <v>0</v>
      </c>
      <c r="CV122" s="10">
        <f t="shared" si="60"/>
        <v>0</v>
      </c>
      <c r="CW122" s="10">
        <f t="shared" si="61"/>
        <v>0</v>
      </c>
      <c r="CX122" s="10">
        <f t="shared" si="62"/>
        <v>0</v>
      </c>
      <c r="CY122" s="10">
        <f t="shared" si="63"/>
        <v>185</v>
      </c>
      <c r="CZ122" s="10">
        <f t="shared" si="64"/>
        <v>0</v>
      </c>
      <c r="DA122" s="10">
        <f t="shared" si="65"/>
        <v>832.0212192196559</v>
      </c>
      <c r="DB122" s="10">
        <f t="shared" si="66"/>
        <v>0</v>
      </c>
      <c r="DC122" s="10">
        <f t="shared" si="67"/>
        <v>0</v>
      </c>
      <c r="DD122" s="10">
        <f t="shared" si="68"/>
        <v>0</v>
      </c>
      <c r="DE122" s="10">
        <f t="shared" si="69"/>
        <v>6400</v>
      </c>
      <c r="DF122" s="10">
        <f t="shared" si="70"/>
        <v>0</v>
      </c>
      <c r="DG122" s="10">
        <f t="shared" si="71"/>
        <v>0</v>
      </c>
      <c r="DH122" s="10">
        <f t="shared" si="72"/>
        <v>0</v>
      </c>
      <c r="DI122" s="10">
        <f t="shared" si="73"/>
        <v>0</v>
      </c>
      <c r="DJ122" s="10">
        <f t="shared" si="74"/>
        <v>0</v>
      </c>
      <c r="DK122" s="10">
        <f t="shared" si="75"/>
        <v>0</v>
      </c>
      <c r="DL122" s="10">
        <f t="shared" si="76"/>
        <v>0</v>
      </c>
      <c r="DM122" s="10">
        <f t="shared" si="77"/>
        <v>0</v>
      </c>
      <c r="DN122" s="10">
        <f t="shared" si="78"/>
        <v>0</v>
      </c>
      <c r="DO122" s="10">
        <f t="shared" si="79"/>
        <v>20120.174791181646</v>
      </c>
      <c r="DP122" s="11">
        <f t="shared" si="42"/>
        <v>76510.767257177577</v>
      </c>
      <c r="DS122" s="14"/>
      <c r="DU122" s="16"/>
    </row>
    <row r="123" spans="1:126" x14ac:dyDescent="0.35">
      <c r="A123" s="2" t="s">
        <v>365</v>
      </c>
      <c r="B123" s="2" t="s">
        <v>366</v>
      </c>
      <c r="C123" s="2">
        <v>9262137</v>
      </c>
      <c r="D123" s="2" t="s">
        <v>1309</v>
      </c>
      <c r="E123" s="18">
        <v>324</v>
      </c>
      <c r="G123" s="18">
        <v>1099656</v>
      </c>
      <c r="H123" s="18">
        <v>0</v>
      </c>
      <c r="I123" s="18">
        <v>0</v>
      </c>
      <c r="J123" s="18">
        <v>84480.000000000015</v>
      </c>
      <c r="K123" s="18">
        <v>0</v>
      </c>
      <c r="L123" s="18">
        <v>126194.99999999999</v>
      </c>
      <c r="M123" s="18">
        <v>0</v>
      </c>
      <c r="N123" s="18">
        <v>3471.4285714285702</v>
      </c>
      <c r="O123" s="18">
        <v>281.73913043478251</v>
      </c>
      <c r="P123" s="18">
        <v>42059.627329192532</v>
      </c>
      <c r="Q123" s="18">
        <v>41536.397515527962</v>
      </c>
      <c r="R123" s="18">
        <v>25145.217391304304</v>
      </c>
      <c r="S123" s="18">
        <v>5393.2919254658364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5800</v>
      </c>
      <c r="AA123" s="18">
        <v>0</v>
      </c>
      <c r="AB123" s="18">
        <v>118781.08280254772</v>
      </c>
      <c r="AC123" s="18">
        <v>0</v>
      </c>
      <c r="AD123" s="18">
        <v>0</v>
      </c>
      <c r="AE123" s="18">
        <v>0</v>
      </c>
      <c r="AF123" s="18">
        <v>128000</v>
      </c>
      <c r="AG123" s="18">
        <v>0</v>
      </c>
      <c r="AH123" s="18">
        <v>0</v>
      </c>
      <c r="AI123" s="18">
        <v>0</v>
      </c>
      <c r="AJ123" s="18">
        <v>5983.3612000000003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-3523.3656891675587</v>
      </c>
      <c r="AQ123" s="11">
        <f t="shared" si="43"/>
        <v>1683259.7801767341</v>
      </c>
      <c r="AR123" s="18"/>
      <c r="AS123" s="10">
        <f>VLOOKUP($C123,'[1]New ISB'!$C$6:$BO$405,6,FALSE)</f>
        <v>1168008.740994354</v>
      </c>
      <c r="AT123" s="10">
        <f>VLOOKUP($C123,'[1]New ISB'!$C$6:$BO$405,7,FALSE)</f>
        <v>0</v>
      </c>
      <c r="AU123" s="10">
        <f>VLOOKUP($C123,'[1]New ISB'!$C$6:$BO$405,8,FALSE)</f>
        <v>0</v>
      </c>
      <c r="AV123" s="10">
        <f>VLOOKUP($C123,'[1]New ISB'!$C$6:$BO$405,9,FALSE)</f>
        <v>86240.000000000015</v>
      </c>
      <c r="AW123" s="10">
        <f>VLOOKUP($C123,'[1]New ISB'!$C$6:$BO$405,10,FALSE)</f>
        <v>0</v>
      </c>
      <c r="AX123" s="10">
        <f>VLOOKUP($C123,'[1]New ISB'!$C$6:$BO$405,11,FALSE)</f>
        <v>146779.99999999997</v>
      </c>
      <c r="AY123" s="10">
        <f>VLOOKUP($C123,'[1]New ISB'!$C$6:$BO$405,12,FALSE)</f>
        <v>0</v>
      </c>
      <c r="AZ123" s="10">
        <f>VLOOKUP($C123,'[1]New ISB'!$C$6:$BO$405,13,FALSE)</f>
        <v>3546.8944099378868</v>
      </c>
      <c r="BA123" s="10">
        <f>VLOOKUP($C123,'[1]New ISB'!$C$6:$BO$405,14,FALSE)</f>
        <v>286.77018633540365</v>
      </c>
      <c r="BB123" s="10">
        <f>VLOOKUP($C123,'[1]New ISB'!$C$6:$BO$405,15,FALSE)</f>
        <v>42537.577639751536</v>
      </c>
      <c r="BC123" s="10">
        <f>VLOOKUP($C123,'[1]New ISB'!$C$6:$BO$405,16,FALSE)</f>
        <v>41969.06832298138</v>
      </c>
      <c r="BD123" s="10">
        <f>VLOOKUP($C123,'[1]New ISB'!$C$6:$BO$405,17,FALSE)</f>
        <v>25391.739130434737</v>
      </c>
      <c r="BE123" s="10">
        <f>VLOOKUP($C123,'[1]New ISB'!$C$6:$BO$405,18,FALSE)</f>
        <v>5473.7888198757746</v>
      </c>
      <c r="BF123" s="10">
        <f>VLOOKUP($C123,'[1]New ISB'!$C$6:$BO$405,19,FALSE)</f>
        <v>0</v>
      </c>
      <c r="BG123" s="10">
        <f>VLOOKUP($C123,'[1]New ISB'!$C$6:$BO$405,20,FALSE)</f>
        <v>0</v>
      </c>
      <c r="BH123" s="10">
        <f>VLOOKUP($C123,'[1]New ISB'!$C$6:$BO$405,21,FALSE)</f>
        <v>0</v>
      </c>
      <c r="BI123" s="10">
        <f>VLOOKUP($C123,'[1]New ISB'!$C$6:$BO$405,22,FALSE)</f>
        <v>0</v>
      </c>
      <c r="BJ123" s="10">
        <f>VLOOKUP($C123,'[1]New ISB'!$C$6:$BO$405,23,FALSE)</f>
        <v>0</v>
      </c>
      <c r="BK123" s="10">
        <f>VLOOKUP($C123,'[1]New ISB'!$C$6:$BO$405,24,FALSE)</f>
        <v>0</v>
      </c>
      <c r="BL123" s="10">
        <f>VLOOKUP($C123,'[1]New ISB'!$C$6:$BO$405,25,FALSE)</f>
        <v>5900</v>
      </c>
      <c r="BM123" s="10">
        <f>VLOOKUP($C123,'[1]New ISB'!$C$6:$BO$405,26,FALSE)</f>
        <v>0</v>
      </c>
      <c r="BN123" s="10">
        <f>VLOOKUP($C123,'[1]New ISB'!$C$6:$BO$405,27,FALSE)</f>
        <v>120323.69426751588</v>
      </c>
      <c r="BO123" s="10">
        <f>VLOOKUP($C123,'[1]New ISB'!$C$6:$BO$405,28,FALSE)</f>
        <v>0</v>
      </c>
      <c r="BP123" s="10">
        <f>VLOOKUP($C123,'[1]New ISB'!$C$6:$BO$405,29,FALSE)</f>
        <v>0</v>
      </c>
      <c r="BQ123" s="10">
        <f>VLOOKUP($C123,'[1]New ISB'!$C$6:$BO$405,30,FALSE)</f>
        <v>0</v>
      </c>
      <c r="BR123" s="10">
        <f>VLOOKUP($C123,'[1]New ISB'!$C$6:$BO$405,31,FALSE)</f>
        <v>134400</v>
      </c>
      <c r="BS123" s="10">
        <f>VLOOKUP($C123,'[1]New ISB'!$C$6:$BO$405,32,FALSE)</f>
        <v>0</v>
      </c>
      <c r="BT123" s="10">
        <f>VLOOKUP($C123,'[1]New ISB'!$C$6:$BO$405,33,FALSE)</f>
        <v>0</v>
      </c>
      <c r="BU123" s="10">
        <f>VLOOKUP($C123,'[1]New ISB'!$C$6:$BO$405,34,FALSE)</f>
        <v>0</v>
      </c>
      <c r="BV123" s="10">
        <f>VLOOKUP($C123,'[1]New ISB'!$C$6:$BO$405,35,FALSE)</f>
        <v>5983.3612000000003</v>
      </c>
      <c r="BW123" s="10">
        <f>VLOOKUP($C123,'[1]New ISB'!$C$6:$BO$405,36,FALSE)</f>
        <v>0</v>
      </c>
      <c r="BX123" s="10">
        <f>VLOOKUP($C123,'[1]New ISB'!$C$6:$BO$405,39,FALSE)+VLOOKUP($C123,'[1]New ISB'!$C$6:$BO$405,40,FALSE)</f>
        <v>0</v>
      </c>
      <c r="BY123" s="10">
        <f>VLOOKUP($C123,'[1]New ISB'!$C$6:$BO$405,37,FALSE)+VLOOKUP($C123,'[1]New ISB'!$C$6:$BO$405,41,FALSE)</f>
        <v>0</v>
      </c>
      <c r="BZ123" s="10">
        <f>VLOOKUP($C123,'[1]New ISB'!$C$6:$BO$405,38,FALSE)</f>
        <v>0</v>
      </c>
      <c r="CA123" s="10">
        <f t="shared" si="41"/>
        <v>1786841.6349711865</v>
      </c>
      <c r="CB123" s="10">
        <f>VLOOKUP($C123,'[1]New ISB'!$C$6:$BO$405,52,FALSE)+VLOOKUP($C123,'[1]New ISB'!$C$6:$BO$405,53,FALSE)</f>
        <v>0</v>
      </c>
      <c r="CC123" s="10">
        <f>VLOOKUP($C123,'[1]New ISB'!$C$6:$BO$405,64,FALSE)</f>
        <v>0</v>
      </c>
      <c r="CD123" s="11">
        <f t="shared" si="80"/>
        <v>1786841.6349711865</v>
      </c>
      <c r="CE123" s="10"/>
      <c r="CF123" s="10">
        <f t="shared" si="44"/>
        <v>68352.740994354011</v>
      </c>
      <c r="CG123" s="10">
        <f t="shared" si="45"/>
        <v>0</v>
      </c>
      <c r="CH123" s="10">
        <f t="shared" si="46"/>
        <v>0</v>
      </c>
      <c r="CI123" s="10">
        <f t="shared" si="47"/>
        <v>1760</v>
      </c>
      <c r="CJ123" s="10">
        <f t="shared" si="48"/>
        <v>0</v>
      </c>
      <c r="CK123" s="10">
        <f t="shared" si="49"/>
        <v>20584.999999999985</v>
      </c>
      <c r="CL123" s="10">
        <f t="shared" si="50"/>
        <v>0</v>
      </c>
      <c r="CM123" s="10">
        <f t="shared" si="51"/>
        <v>75.465838509316654</v>
      </c>
      <c r="CN123" s="10">
        <f t="shared" si="52"/>
        <v>5.0310559006211406</v>
      </c>
      <c r="CO123" s="10">
        <f t="shared" si="53"/>
        <v>477.95031055900472</v>
      </c>
      <c r="CP123" s="10">
        <f t="shared" si="54"/>
        <v>432.67080745341809</v>
      </c>
      <c r="CQ123" s="10">
        <f t="shared" si="55"/>
        <v>246.52173913043225</v>
      </c>
      <c r="CR123" s="10">
        <f t="shared" si="56"/>
        <v>80.49689440993825</v>
      </c>
      <c r="CS123" s="10">
        <f t="shared" si="57"/>
        <v>0</v>
      </c>
      <c r="CT123" s="10">
        <f t="shared" si="58"/>
        <v>0</v>
      </c>
      <c r="CU123" s="10">
        <f t="shared" si="59"/>
        <v>0</v>
      </c>
      <c r="CV123" s="10">
        <f t="shared" si="60"/>
        <v>0</v>
      </c>
      <c r="CW123" s="10">
        <f t="shared" si="61"/>
        <v>0</v>
      </c>
      <c r="CX123" s="10">
        <f t="shared" si="62"/>
        <v>0</v>
      </c>
      <c r="CY123" s="10">
        <f t="shared" si="63"/>
        <v>100</v>
      </c>
      <c r="CZ123" s="10">
        <f t="shared" si="64"/>
        <v>0</v>
      </c>
      <c r="DA123" s="10">
        <f t="shared" si="65"/>
        <v>1542.6114649681549</v>
      </c>
      <c r="DB123" s="10">
        <f t="shared" si="66"/>
        <v>0</v>
      </c>
      <c r="DC123" s="10">
        <f t="shared" si="67"/>
        <v>0</v>
      </c>
      <c r="DD123" s="10">
        <f t="shared" si="68"/>
        <v>0</v>
      </c>
      <c r="DE123" s="10">
        <f t="shared" si="69"/>
        <v>6400</v>
      </c>
      <c r="DF123" s="10">
        <f t="shared" si="70"/>
        <v>0</v>
      </c>
      <c r="DG123" s="10">
        <f t="shared" si="71"/>
        <v>0</v>
      </c>
      <c r="DH123" s="10">
        <f t="shared" si="72"/>
        <v>0</v>
      </c>
      <c r="DI123" s="10">
        <f t="shared" si="73"/>
        <v>0</v>
      </c>
      <c r="DJ123" s="10">
        <f t="shared" si="74"/>
        <v>0</v>
      </c>
      <c r="DK123" s="10">
        <f t="shared" si="75"/>
        <v>0</v>
      </c>
      <c r="DL123" s="10">
        <f t="shared" si="76"/>
        <v>0</v>
      </c>
      <c r="DM123" s="10">
        <f t="shared" si="77"/>
        <v>0</v>
      </c>
      <c r="DN123" s="10">
        <f t="shared" si="78"/>
        <v>0</v>
      </c>
      <c r="DO123" s="10">
        <f t="shared" si="79"/>
        <v>3523.3656891675587</v>
      </c>
      <c r="DP123" s="11">
        <f t="shared" si="42"/>
        <v>103581.85479445245</v>
      </c>
      <c r="DS123" s="14"/>
      <c r="DU123" s="16"/>
    </row>
    <row r="124" spans="1:126" x14ac:dyDescent="0.35">
      <c r="A124" s="2" t="s">
        <v>368</v>
      </c>
      <c r="B124" s="2" t="s">
        <v>369</v>
      </c>
      <c r="C124" s="2">
        <v>9262406</v>
      </c>
      <c r="D124" s="2" t="s">
        <v>370</v>
      </c>
      <c r="E124" s="18">
        <v>191</v>
      </c>
      <c r="G124" s="18">
        <v>648254</v>
      </c>
      <c r="H124" s="18">
        <v>0</v>
      </c>
      <c r="I124" s="18">
        <v>0</v>
      </c>
      <c r="J124" s="18">
        <v>44640.000000000007</v>
      </c>
      <c r="K124" s="18">
        <v>0</v>
      </c>
      <c r="L124" s="18">
        <v>67679.999999999942</v>
      </c>
      <c r="M124" s="18">
        <v>0</v>
      </c>
      <c r="N124" s="18">
        <v>230.00000000000011</v>
      </c>
      <c r="O124" s="18">
        <v>0</v>
      </c>
      <c r="P124" s="18">
        <v>33000.000000000022</v>
      </c>
      <c r="Q124" s="18">
        <v>3839.9999999999995</v>
      </c>
      <c r="R124" s="18">
        <v>32640.000000000036</v>
      </c>
      <c r="S124" s="18">
        <v>21440.000000000025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17309.375</v>
      </c>
      <c r="AA124" s="18">
        <v>0</v>
      </c>
      <c r="AB124" s="18">
        <v>89008.369727047204</v>
      </c>
      <c r="AC124" s="18">
        <v>0</v>
      </c>
      <c r="AD124" s="18">
        <v>6180.3000000000038</v>
      </c>
      <c r="AE124" s="18">
        <v>0</v>
      </c>
      <c r="AF124" s="18">
        <v>128000</v>
      </c>
      <c r="AG124" s="18">
        <v>0</v>
      </c>
      <c r="AH124" s="18">
        <v>0</v>
      </c>
      <c r="AI124" s="18">
        <v>0</v>
      </c>
      <c r="AJ124" s="18">
        <v>5039.8999999999996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-24812.708369736629</v>
      </c>
      <c r="AQ124" s="11">
        <f t="shared" si="43"/>
        <v>1072449.2363573106</v>
      </c>
      <c r="AR124" s="18"/>
      <c r="AS124" s="10">
        <f>VLOOKUP($C124,'[1]New ISB'!$C$6:$BO$405,6,FALSE)</f>
        <v>688548.36274667166</v>
      </c>
      <c r="AT124" s="10">
        <f>VLOOKUP($C124,'[1]New ISB'!$C$6:$BO$405,7,FALSE)</f>
        <v>0</v>
      </c>
      <c r="AU124" s="10">
        <f>VLOOKUP($C124,'[1]New ISB'!$C$6:$BO$405,8,FALSE)</f>
        <v>0</v>
      </c>
      <c r="AV124" s="10">
        <f>VLOOKUP($C124,'[1]New ISB'!$C$6:$BO$405,9,FALSE)</f>
        <v>45570.000000000007</v>
      </c>
      <c r="AW124" s="10">
        <f>VLOOKUP($C124,'[1]New ISB'!$C$6:$BO$405,10,FALSE)</f>
        <v>0</v>
      </c>
      <c r="AX124" s="10">
        <f>VLOOKUP($C124,'[1]New ISB'!$C$6:$BO$405,11,FALSE)</f>
        <v>78719.999999999927</v>
      </c>
      <c r="AY124" s="10">
        <f>VLOOKUP($C124,'[1]New ISB'!$C$6:$BO$405,12,FALSE)</f>
        <v>0</v>
      </c>
      <c r="AZ124" s="10">
        <f>VLOOKUP($C124,'[1]New ISB'!$C$6:$BO$405,13,FALSE)</f>
        <v>235.00000000000011</v>
      </c>
      <c r="BA124" s="10">
        <f>VLOOKUP($C124,'[1]New ISB'!$C$6:$BO$405,14,FALSE)</f>
        <v>0</v>
      </c>
      <c r="BB124" s="10">
        <f>VLOOKUP($C124,'[1]New ISB'!$C$6:$BO$405,15,FALSE)</f>
        <v>33375.000000000022</v>
      </c>
      <c r="BC124" s="10">
        <f>VLOOKUP($C124,'[1]New ISB'!$C$6:$BO$405,16,FALSE)</f>
        <v>3879.9999999999995</v>
      </c>
      <c r="BD124" s="10">
        <f>VLOOKUP($C124,'[1]New ISB'!$C$6:$BO$405,17,FALSE)</f>
        <v>32960.000000000036</v>
      </c>
      <c r="BE124" s="10">
        <f>VLOOKUP($C124,'[1]New ISB'!$C$6:$BO$405,18,FALSE)</f>
        <v>21760.000000000025</v>
      </c>
      <c r="BF124" s="10">
        <f>VLOOKUP($C124,'[1]New ISB'!$C$6:$BO$405,19,FALSE)</f>
        <v>0</v>
      </c>
      <c r="BG124" s="10">
        <f>VLOOKUP($C124,'[1]New ISB'!$C$6:$BO$405,20,FALSE)</f>
        <v>0</v>
      </c>
      <c r="BH124" s="10">
        <f>VLOOKUP($C124,'[1]New ISB'!$C$6:$BO$405,21,FALSE)</f>
        <v>0</v>
      </c>
      <c r="BI124" s="10">
        <f>VLOOKUP($C124,'[1]New ISB'!$C$6:$BO$405,22,FALSE)</f>
        <v>0</v>
      </c>
      <c r="BJ124" s="10">
        <f>VLOOKUP($C124,'[1]New ISB'!$C$6:$BO$405,23,FALSE)</f>
        <v>0</v>
      </c>
      <c r="BK124" s="10">
        <f>VLOOKUP($C124,'[1]New ISB'!$C$6:$BO$405,24,FALSE)</f>
        <v>0</v>
      </c>
      <c r="BL124" s="10">
        <f>VLOOKUP($C124,'[1]New ISB'!$C$6:$BO$405,25,FALSE)</f>
        <v>17607.8125</v>
      </c>
      <c r="BM124" s="10">
        <f>VLOOKUP($C124,'[1]New ISB'!$C$6:$BO$405,26,FALSE)</f>
        <v>0</v>
      </c>
      <c r="BN124" s="10">
        <f>VLOOKUP($C124,'[1]New ISB'!$C$6:$BO$405,27,FALSE)</f>
        <v>90164.32258064521</v>
      </c>
      <c r="BO124" s="10">
        <f>VLOOKUP($C124,'[1]New ISB'!$C$6:$BO$405,28,FALSE)</f>
        <v>0</v>
      </c>
      <c r="BP124" s="10">
        <f>VLOOKUP($C124,'[1]New ISB'!$C$6:$BO$405,29,FALSE)</f>
        <v>6278.4000000000033</v>
      </c>
      <c r="BQ124" s="10">
        <f>VLOOKUP($C124,'[1]New ISB'!$C$6:$BO$405,30,FALSE)</f>
        <v>0</v>
      </c>
      <c r="BR124" s="10">
        <f>VLOOKUP($C124,'[1]New ISB'!$C$6:$BO$405,31,FALSE)</f>
        <v>134400</v>
      </c>
      <c r="BS124" s="10">
        <f>VLOOKUP($C124,'[1]New ISB'!$C$6:$BO$405,32,FALSE)</f>
        <v>0</v>
      </c>
      <c r="BT124" s="10">
        <f>VLOOKUP($C124,'[1]New ISB'!$C$6:$BO$405,33,FALSE)</f>
        <v>0</v>
      </c>
      <c r="BU124" s="10">
        <f>VLOOKUP($C124,'[1]New ISB'!$C$6:$BO$405,34,FALSE)</f>
        <v>0</v>
      </c>
      <c r="BV124" s="10">
        <f>VLOOKUP($C124,'[1]New ISB'!$C$6:$BO$405,35,FALSE)</f>
        <v>5039.8999999999996</v>
      </c>
      <c r="BW124" s="10">
        <f>VLOOKUP($C124,'[1]New ISB'!$C$6:$BO$405,36,FALSE)</f>
        <v>0</v>
      </c>
      <c r="BX124" s="10">
        <f>VLOOKUP($C124,'[1]New ISB'!$C$6:$BO$405,39,FALSE)+VLOOKUP($C124,'[1]New ISB'!$C$6:$BO$405,40,FALSE)</f>
        <v>0</v>
      </c>
      <c r="BY124" s="10">
        <f>VLOOKUP($C124,'[1]New ISB'!$C$6:$BO$405,37,FALSE)+VLOOKUP($C124,'[1]New ISB'!$C$6:$BO$405,41,FALSE)</f>
        <v>0</v>
      </c>
      <c r="BZ124" s="10">
        <f>VLOOKUP($C124,'[1]New ISB'!$C$6:$BO$405,38,FALSE)</f>
        <v>0</v>
      </c>
      <c r="CA124" s="10">
        <f t="shared" si="41"/>
        <v>1158538.7978273167</v>
      </c>
      <c r="CB124" s="10">
        <f>VLOOKUP($C124,'[1]New ISB'!$C$6:$BO$405,52,FALSE)+VLOOKUP($C124,'[1]New ISB'!$C$6:$BO$405,53,FALSE)</f>
        <v>0</v>
      </c>
      <c r="CC124" s="10">
        <f>VLOOKUP($C124,'[1]New ISB'!$C$6:$BO$405,64,FALSE)</f>
        <v>0</v>
      </c>
      <c r="CD124" s="11">
        <f t="shared" si="80"/>
        <v>1158538.7978273167</v>
      </c>
      <c r="CE124" s="10"/>
      <c r="CF124" s="10">
        <f t="shared" si="44"/>
        <v>40294.362746671657</v>
      </c>
      <c r="CG124" s="10">
        <f t="shared" si="45"/>
        <v>0</v>
      </c>
      <c r="CH124" s="10">
        <f t="shared" si="46"/>
        <v>0</v>
      </c>
      <c r="CI124" s="10">
        <f t="shared" si="47"/>
        <v>930</v>
      </c>
      <c r="CJ124" s="10">
        <f t="shared" si="48"/>
        <v>0</v>
      </c>
      <c r="CK124" s="10">
        <f t="shared" si="49"/>
        <v>11039.999999999985</v>
      </c>
      <c r="CL124" s="10">
        <f t="shared" si="50"/>
        <v>0</v>
      </c>
      <c r="CM124" s="10">
        <f t="shared" si="51"/>
        <v>5</v>
      </c>
      <c r="CN124" s="10">
        <f t="shared" si="52"/>
        <v>0</v>
      </c>
      <c r="CO124" s="10">
        <f t="shared" si="53"/>
        <v>375</v>
      </c>
      <c r="CP124" s="10">
        <f t="shared" si="54"/>
        <v>40</v>
      </c>
      <c r="CQ124" s="10">
        <f t="shared" si="55"/>
        <v>320</v>
      </c>
      <c r="CR124" s="10">
        <f t="shared" si="56"/>
        <v>320</v>
      </c>
      <c r="CS124" s="10">
        <f t="shared" si="57"/>
        <v>0</v>
      </c>
      <c r="CT124" s="10">
        <f t="shared" si="58"/>
        <v>0</v>
      </c>
      <c r="CU124" s="10">
        <f t="shared" si="59"/>
        <v>0</v>
      </c>
      <c r="CV124" s="10">
        <f t="shared" si="60"/>
        <v>0</v>
      </c>
      <c r="CW124" s="10">
        <f t="shared" si="61"/>
        <v>0</v>
      </c>
      <c r="CX124" s="10">
        <f t="shared" si="62"/>
        <v>0</v>
      </c>
      <c r="CY124" s="10">
        <f t="shared" si="63"/>
        <v>298.4375</v>
      </c>
      <c r="CZ124" s="10">
        <f t="shared" si="64"/>
        <v>0</v>
      </c>
      <c r="DA124" s="10">
        <f t="shared" si="65"/>
        <v>1155.9528535980062</v>
      </c>
      <c r="DB124" s="10">
        <f t="shared" si="66"/>
        <v>0</v>
      </c>
      <c r="DC124" s="10">
        <f t="shared" si="67"/>
        <v>98.099999999999454</v>
      </c>
      <c r="DD124" s="10">
        <f t="shared" si="68"/>
        <v>0</v>
      </c>
      <c r="DE124" s="10">
        <f t="shared" si="69"/>
        <v>6400</v>
      </c>
      <c r="DF124" s="10">
        <f t="shared" si="70"/>
        <v>0</v>
      </c>
      <c r="DG124" s="10">
        <f t="shared" si="71"/>
        <v>0</v>
      </c>
      <c r="DH124" s="10">
        <f t="shared" si="72"/>
        <v>0</v>
      </c>
      <c r="DI124" s="10">
        <f t="shared" si="73"/>
        <v>0</v>
      </c>
      <c r="DJ124" s="10">
        <f t="shared" si="74"/>
        <v>0</v>
      </c>
      <c r="DK124" s="10">
        <f t="shared" si="75"/>
        <v>0</v>
      </c>
      <c r="DL124" s="10">
        <f t="shared" si="76"/>
        <v>0</v>
      </c>
      <c r="DM124" s="10">
        <f t="shared" si="77"/>
        <v>0</v>
      </c>
      <c r="DN124" s="10">
        <f t="shared" si="78"/>
        <v>0</v>
      </c>
      <c r="DO124" s="10">
        <f t="shared" si="79"/>
        <v>24812.708369736629</v>
      </c>
      <c r="DP124" s="11">
        <f t="shared" si="42"/>
        <v>86089.561470006272</v>
      </c>
      <c r="DS124" s="14"/>
      <c r="DU124" s="16"/>
    </row>
    <row r="125" spans="1:126" x14ac:dyDescent="0.35">
      <c r="A125" s="2" t="s">
        <v>371</v>
      </c>
      <c r="B125" s="2" t="s">
        <v>372</v>
      </c>
      <c r="C125" s="2">
        <v>9265203</v>
      </c>
      <c r="D125" s="2" t="s">
        <v>373</v>
      </c>
      <c r="E125" s="18">
        <v>154</v>
      </c>
      <c r="G125" s="18">
        <v>522676</v>
      </c>
      <c r="H125" s="18">
        <v>0</v>
      </c>
      <c r="I125" s="18">
        <v>0</v>
      </c>
      <c r="J125" s="18">
        <v>6239.9999999999991</v>
      </c>
      <c r="K125" s="18">
        <v>0</v>
      </c>
      <c r="L125" s="18">
        <v>9869.9999999999982</v>
      </c>
      <c r="M125" s="18">
        <v>0</v>
      </c>
      <c r="N125" s="18">
        <v>3518.5430463576172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46807.894736842092</v>
      </c>
      <c r="AC125" s="18">
        <v>0</v>
      </c>
      <c r="AD125" s="18">
        <v>4498.1999999999989</v>
      </c>
      <c r="AE125" s="18">
        <v>0</v>
      </c>
      <c r="AF125" s="18">
        <v>128000</v>
      </c>
      <c r="AG125" s="18">
        <v>0</v>
      </c>
      <c r="AH125" s="18">
        <v>0</v>
      </c>
      <c r="AI125" s="18">
        <v>0</v>
      </c>
      <c r="AJ125" s="18">
        <v>2378.752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-5277.3742571409211</v>
      </c>
      <c r="AQ125" s="11">
        <f t="shared" si="43"/>
        <v>718712.01552605873</v>
      </c>
      <c r="AR125" s="18"/>
      <c r="AS125" s="10">
        <f>VLOOKUP($C125,'[1]New ISB'!$C$6:$BO$405,6,FALSE)</f>
        <v>555164.6484973164</v>
      </c>
      <c r="AT125" s="10">
        <f>VLOOKUP($C125,'[1]New ISB'!$C$6:$BO$405,7,FALSE)</f>
        <v>0</v>
      </c>
      <c r="AU125" s="10">
        <f>VLOOKUP($C125,'[1]New ISB'!$C$6:$BO$405,8,FALSE)</f>
        <v>0</v>
      </c>
      <c r="AV125" s="10">
        <f>VLOOKUP($C125,'[1]New ISB'!$C$6:$BO$405,9,FALSE)</f>
        <v>6369.9999999999991</v>
      </c>
      <c r="AW125" s="10">
        <f>VLOOKUP($C125,'[1]New ISB'!$C$6:$BO$405,10,FALSE)</f>
        <v>0</v>
      </c>
      <c r="AX125" s="10">
        <f>VLOOKUP($C125,'[1]New ISB'!$C$6:$BO$405,11,FALSE)</f>
        <v>11479.999999999998</v>
      </c>
      <c r="AY125" s="10">
        <f>VLOOKUP($C125,'[1]New ISB'!$C$6:$BO$405,12,FALSE)</f>
        <v>0</v>
      </c>
      <c r="AZ125" s="10">
        <f>VLOOKUP($C125,'[1]New ISB'!$C$6:$BO$405,13,FALSE)</f>
        <v>3595.0331125827829</v>
      </c>
      <c r="BA125" s="10">
        <f>VLOOKUP($C125,'[1]New ISB'!$C$6:$BO$405,14,FALSE)</f>
        <v>0</v>
      </c>
      <c r="BB125" s="10">
        <f>VLOOKUP($C125,'[1]New ISB'!$C$6:$BO$405,15,FALSE)</f>
        <v>0</v>
      </c>
      <c r="BC125" s="10">
        <f>VLOOKUP($C125,'[1]New ISB'!$C$6:$BO$405,16,FALSE)</f>
        <v>0</v>
      </c>
      <c r="BD125" s="10">
        <f>VLOOKUP($C125,'[1]New ISB'!$C$6:$BO$405,17,FALSE)</f>
        <v>0</v>
      </c>
      <c r="BE125" s="10">
        <f>VLOOKUP($C125,'[1]New ISB'!$C$6:$BO$405,18,FALSE)</f>
        <v>0</v>
      </c>
      <c r="BF125" s="10">
        <f>VLOOKUP($C125,'[1]New ISB'!$C$6:$BO$405,19,FALSE)</f>
        <v>0</v>
      </c>
      <c r="BG125" s="10">
        <f>VLOOKUP($C125,'[1]New ISB'!$C$6:$BO$405,20,FALSE)</f>
        <v>0</v>
      </c>
      <c r="BH125" s="10">
        <f>VLOOKUP($C125,'[1]New ISB'!$C$6:$BO$405,21,FALSE)</f>
        <v>0</v>
      </c>
      <c r="BI125" s="10">
        <f>VLOOKUP($C125,'[1]New ISB'!$C$6:$BO$405,22,FALSE)</f>
        <v>0</v>
      </c>
      <c r="BJ125" s="10">
        <f>VLOOKUP($C125,'[1]New ISB'!$C$6:$BO$405,23,FALSE)</f>
        <v>0</v>
      </c>
      <c r="BK125" s="10">
        <f>VLOOKUP($C125,'[1]New ISB'!$C$6:$BO$405,24,FALSE)</f>
        <v>0</v>
      </c>
      <c r="BL125" s="10">
        <f>VLOOKUP($C125,'[1]New ISB'!$C$6:$BO$405,25,FALSE)</f>
        <v>0</v>
      </c>
      <c r="BM125" s="10">
        <f>VLOOKUP($C125,'[1]New ISB'!$C$6:$BO$405,26,FALSE)</f>
        <v>0</v>
      </c>
      <c r="BN125" s="10">
        <f>VLOOKUP($C125,'[1]New ISB'!$C$6:$BO$405,27,FALSE)</f>
        <v>47415.789473684192</v>
      </c>
      <c r="BO125" s="10">
        <f>VLOOKUP($C125,'[1]New ISB'!$C$6:$BO$405,28,FALSE)</f>
        <v>0</v>
      </c>
      <c r="BP125" s="10">
        <f>VLOOKUP($C125,'[1]New ISB'!$C$6:$BO$405,29,FALSE)</f>
        <v>4569.5999999999985</v>
      </c>
      <c r="BQ125" s="10">
        <f>VLOOKUP($C125,'[1]New ISB'!$C$6:$BO$405,30,FALSE)</f>
        <v>0</v>
      </c>
      <c r="BR125" s="10">
        <f>VLOOKUP($C125,'[1]New ISB'!$C$6:$BO$405,31,FALSE)</f>
        <v>134400</v>
      </c>
      <c r="BS125" s="10">
        <f>VLOOKUP($C125,'[1]New ISB'!$C$6:$BO$405,32,FALSE)</f>
        <v>0</v>
      </c>
      <c r="BT125" s="10">
        <f>VLOOKUP($C125,'[1]New ISB'!$C$6:$BO$405,33,FALSE)</f>
        <v>0</v>
      </c>
      <c r="BU125" s="10">
        <f>VLOOKUP($C125,'[1]New ISB'!$C$6:$BO$405,34,FALSE)</f>
        <v>0</v>
      </c>
      <c r="BV125" s="10">
        <f>VLOOKUP($C125,'[1]New ISB'!$C$6:$BO$405,35,FALSE)</f>
        <v>2378.752</v>
      </c>
      <c r="BW125" s="10">
        <f>VLOOKUP($C125,'[1]New ISB'!$C$6:$BO$405,36,FALSE)</f>
        <v>0</v>
      </c>
      <c r="BX125" s="10">
        <f>VLOOKUP($C125,'[1]New ISB'!$C$6:$BO$405,39,FALSE)+VLOOKUP($C125,'[1]New ISB'!$C$6:$BO$405,40,FALSE)</f>
        <v>0</v>
      </c>
      <c r="BY125" s="10">
        <f>VLOOKUP($C125,'[1]New ISB'!$C$6:$BO$405,37,FALSE)+VLOOKUP($C125,'[1]New ISB'!$C$6:$BO$405,41,FALSE)</f>
        <v>0</v>
      </c>
      <c r="BZ125" s="10">
        <f>VLOOKUP($C125,'[1]New ISB'!$C$6:$BO$405,38,FALSE)</f>
        <v>0</v>
      </c>
      <c r="CA125" s="10">
        <f t="shared" si="41"/>
        <v>765373.82308358327</v>
      </c>
      <c r="CB125" s="10">
        <f>VLOOKUP($C125,'[1]New ISB'!$C$6:$BO$405,52,FALSE)+VLOOKUP($C125,'[1]New ISB'!$C$6:$BO$405,53,FALSE)</f>
        <v>0</v>
      </c>
      <c r="CC125" s="10">
        <f>VLOOKUP($C125,'[1]New ISB'!$C$6:$BO$405,64,FALSE)</f>
        <v>0</v>
      </c>
      <c r="CD125" s="11">
        <f t="shared" si="80"/>
        <v>765373.82308358327</v>
      </c>
      <c r="CE125" s="10"/>
      <c r="CF125" s="10">
        <f t="shared" si="44"/>
        <v>32488.648497316404</v>
      </c>
      <c r="CG125" s="10">
        <f t="shared" si="45"/>
        <v>0</v>
      </c>
      <c r="CH125" s="10">
        <f t="shared" si="46"/>
        <v>0</v>
      </c>
      <c r="CI125" s="10">
        <f t="shared" si="47"/>
        <v>130</v>
      </c>
      <c r="CJ125" s="10">
        <f t="shared" si="48"/>
        <v>0</v>
      </c>
      <c r="CK125" s="10">
        <f t="shared" si="49"/>
        <v>1610</v>
      </c>
      <c r="CL125" s="10">
        <f t="shared" si="50"/>
        <v>0</v>
      </c>
      <c r="CM125" s="10">
        <f t="shared" si="51"/>
        <v>76.49006622516572</v>
      </c>
      <c r="CN125" s="10">
        <f t="shared" si="52"/>
        <v>0</v>
      </c>
      <c r="CO125" s="10">
        <f t="shared" si="53"/>
        <v>0</v>
      </c>
      <c r="CP125" s="10">
        <f t="shared" si="54"/>
        <v>0</v>
      </c>
      <c r="CQ125" s="10">
        <f t="shared" si="55"/>
        <v>0</v>
      </c>
      <c r="CR125" s="10">
        <f t="shared" si="56"/>
        <v>0</v>
      </c>
      <c r="CS125" s="10">
        <f t="shared" si="57"/>
        <v>0</v>
      </c>
      <c r="CT125" s="10">
        <f t="shared" si="58"/>
        <v>0</v>
      </c>
      <c r="CU125" s="10">
        <f t="shared" si="59"/>
        <v>0</v>
      </c>
      <c r="CV125" s="10">
        <f t="shared" si="60"/>
        <v>0</v>
      </c>
      <c r="CW125" s="10">
        <f t="shared" si="61"/>
        <v>0</v>
      </c>
      <c r="CX125" s="10">
        <f t="shared" si="62"/>
        <v>0</v>
      </c>
      <c r="CY125" s="10">
        <f t="shared" si="63"/>
        <v>0</v>
      </c>
      <c r="CZ125" s="10">
        <f t="shared" si="64"/>
        <v>0</v>
      </c>
      <c r="DA125" s="10">
        <f t="shared" si="65"/>
        <v>607.89473684209952</v>
      </c>
      <c r="DB125" s="10">
        <f t="shared" si="66"/>
        <v>0</v>
      </c>
      <c r="DC125" s="10">
        <f t="shared" si="67"/>
        <v>71.399999999999636</v>
      </c>
      <c r="DD125" s="10">
        <f t="shared" si="68"/>
        <v>0</v>
      </c>
      <c r="DE125" s="10">
        <f t="shared" si="69"/>
        <v>6400</v>
      </c>
      <c r="DF125" s="10">
        <f t="shared" si="70"/>
        <v>0</v>
      </c>
      <c r="DG125" s="10">
        <f t="shared" si="71"/>
        <v>0</v>
      </c>
      <c r="DH125" s="10">
        <f t="shared" si="72"/>
        <v>0</v>
      </c>
      <c r="DI125" s="10">
        <f t="shared" si="73"/>
        <v>0</v>
      </c>
      <c r="DJ125" s="10">
        <f t="shared" si="74"/>
        <v>0</v>
      </c>
      <c r="DK125" s="10">
        <f t="shared" si="75"/>
        <v>0</v>
      </c>
      <c r="DL125" s="10">
        <f t="shared" si="76"/>
        <v>0</v>
      </c>
      <c r="DM125" s="10">
        <f t="shared" si="77"/>
        <v>0</v>
      </c>
      <c r="DN125" s="10">
        <f t="shared" si="78"/>
        <v>0</v>
      </c>
      <c r="DO125" s="10">
        <f t="shared" si="79"/>
        <v>5277.3742571409211</v>
      </c>
      <c r="DP125" s="11">
        <f t="shared" si="42"/>
        <v>46661.807557524597</v>
      </c>
      <c r="DS125" s="14"/>
      <c r="DT125" s="14"/>
      <c r="DV125" s="16"/>
    </row>
    <row r="126" spans="1:126" x14ac:dyDescent="0.35">
      <c r="A126" s="2" t="s">
        <v>374</v>
      </c>
      <c r="B126" s="2" t="s">
        <v>375</v>
      </c>
      <c r="C126" s="2">
        <v>9263433</v>
      </c>
      <c r="D126" s="2" t="s">
        <v>1310</v>
      </c>
      <c r="E126" s="18">
        <v>135</v>
      </c>
      <c r="G126" s="18">
        <v>458190</v>
      </c>
      <c r="H126" s="18">
        <v>0</v>
      </c>
      <c r="I126" s="18">
        <v>0</v>
      </c>
      <c r="J126" s="18">
        <v>8160.0000000000055</v>
      </c>
      <c r="K126" s="18">
        <v>0</v>
      </c>
      <c r="L126" s="18">
        <v>11985.000000000007</v>
      </c>
      <c r="M126" s="18">
        <v>0</v>
      </c>
      <c r="N126" s="18">
        <v>689.99999999999932</v>
      </c>
      <c r="O126" s="18">
        <v>1679.9999999999982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1294.2148760330572</v>
      </c>
      <c r="AA126" s="18">
        <v>0</v>
      </c>
      <c r="AB126" s="18">
        <v>40357.747933884275</v>
      </c>
      <c r="AC126" s="18">
        <v>0</v>
      </c>
      <c r="AD126" s="18">
        <v>0</v>
      </c>
      <c r="AE126" s="18">
        <v>0</v>
      </c>
      <c r="AF126" s="18">
        <v>128000</v>
      </c>
      <c r="AG126" s="18">
        <v>11124.69959946595</v>
      </c>
      <c r="AH126" s="18">
        <v>0</v>
      </c>
      <c r="AI126" s="18">
        <v>0</v>
      </c>
      <c r="AJ126" s="18">
        <v>16820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-23658.58429004539</v>
      </c>
      <c r="AQ126" s="11">
        <f t="shared" si="43"/>
        <v>654643.07811933779</v>
      </c>
      <c r="AR126" s="18"/>
      <c r="AS126" s="10">
        <f>VLOOKUP($C126,'[1]New ISB'!$C$6:$BO$405,6,FALSE)</f>
        <v>486670.3087476475</v>
      </c>
      <c r="AT126" s="10">
        <f>VLOOKUP($C126,'[1]New ISB'!$C$6:$BO$405,7,FALSE)</f>
        <v>0</v>
      </c>
      <c r="AU126" s="10">
        <f>VLOOKUP($C126,'[1]New ISB'!$C$6:$BO$405,8,FALSE)</f>
        <v>0</v>
      </c>
      <c r="AV126" s="10">
        <f>VLOOKUP($C126,'[1]New ISB'!$C$6:$BO$405,9,FALSE)</f>
        <v>8330.0000000000055</v>
      </c>
      <c r="AW126" s="10">
        <f>VLOOKUP($C126,'[1]New ISB'!$C$6:$BO$405,10,FALSE)</f>
        <v>0</v>
      </c>
      <c r="AX126" s="10">
        <f>VLOOKUP($C126,'[1]New ISB'!$C$6:$BO$405,11,FALSE)</f>
        <v>13940.000000000009</v>
      </c>
      <c r="AY126" s="10">
        <f>VLOOKUP($C126,'[1]New ISB'!$C$6:$BO$405,12,FALSE)</f>
        <v>0</v>
      </c>
      <c r="AZ126" s="10">
        <f>VLOOKUP($C126,'[1]New ISB'!$C$6:$BO$405,13,FALSE)</f>
        <v>704.99999999999932</v>
      </c>
      <c r="BA126" s="10">
        <f>VLOOKUP($C126,'[1]New ISB'!$C$6:$BO$405,14,FALSE)</f>
        <v>1709.9999999999982</v>
      </c>
      <c r="BB126" s="10">
        <f>VLOOKUP($C126,'[1]New ISB'!$C$6:$BO$405,15,FALSE)</f>
        <v>0</v>
      </c>
      <c r="BC126" s="10">
        <f>VLOOKUP($C126,'[1]New ISB'!$C$6:$BO$405,16,FALSE)</f>
        <v>0</v>
      </c>
      <c r="BD126" s="10">
        <f>VLOOKUP($C126,'[1]New ISB'!$C$6:$BO$405,17,FALSE)</f>
        <v>0</v>
      </c>
      <c r="BE126" s="10">
        <f>VLOOKUP($C126,'[1]New ISB'!$C$6:$BO$405,18,FALSE)</f>
        <v>0</v>
      </c>
      <c r="BF126" s="10">
        <f>VLOOKUP($C126,'[1]New ISB'!$C$6:$BO$405,19,FALSE)</f>
        <v>0</v>
      </c>
      <c r="BG126" s="10">
        <f>VLOOKUP($C126,'[1]New ISB'!$C$6:$BO$405,20,FALSE)</f>
        <v>0</v>
      </c>
      <c r="BH126" s="10">
        <f>VLOOKUP($C126,'[1]New ISB'!$C$6:$BO$405,21,FALSE)</f>
        <v>0</v>
      </c>
      <c r="BI126" s="10">
        <f>VLOOKUP($C126,'[1]New ISB'!$C$6:$BO$405,22,FALSE)</f>
        <v>0</v>
      </c>
      <c r="BJ126" s="10">
        <f>VLOOKUP($C126,'[1]New ISB'!$C$6:$BO$405,23,FALSE)</f>
        <v>0</v>
      </c>
      <c r="BK126" s="10">
        <f>VLOOKUP($C126,'[1]New ISB'!$C$6:$BO$405,24,FALSE)</f>
        <v>0</v>
      </c>
      <c r="BL126" s="10">
        <f>VLOOKUP($C126,'[1]New ISB'!$C$6:$BO$405,25,FALSE)</f>
        <v>1316.5289256198339</v>
      </c>
      <c r="BM126" s="10">
        <f>VLOOKUP($C126,'[1]New ISB'!$C$6:$BO$405,26,FALSE)</f>
        <v>0</v>
      </c>
      <c r="BN126" s="10">
        <f>VLOOKUP($C126,'[1]New ISB'!$C$6:$BO$405,27,FALSE)</f>
        <v>40881.874530428227</v>
      </c>
      <c r="BO126" s="10">
        <f>VLOOKUP($C126,'[1]New ISB'!$C$6:$BO$405,28,FALSE)</f>
        <v>0</v>
      </c>
      <c r="BP126" s="10">
        <f>VLOOKUP($C126,'[1]New ISB'!$C$6:$BO$405,29,FALSE)</f>
        <v>0</v>
      </c>
      <c r="BQ126" s="10">
        <f>VLOOKUP($C126,'[1]New ISB'!$C$6:$BO$405,30,FALSE)</f>
        <v>0</v>
      </c>
      <c r="BR126" s="10">
        <f>VLOOKUP($C126,'[1]New ISB'!$C$6:$BO$405,31,FALSE)</f>
        <v>134400</v>
      </c>
      <c r="BS126" s="10">
        <f>VLOOKUP($C126,'[1]New ISB'!$C$6:$BO$405,32,FALSE)</f>
        <v>11282.777036048059</v>
      </c>
      <c r="BT126" s="10">
        <f>VLOOKUP($C126,'[1]New ISB'!$C$6:$BO$405,33,FALSE)</f>
        <v>0</v>
      </c>
      <c r="BU126" s="10">
        <f>VLOOKUP($C126,'[1]New ISB'!$C$6:$BO$405,34,FALSE)</f>
        <v>0</v>
      </c>
      <c r="BV126" s="10">
        <f>VLOOKUP($C126,'[1]New ISB'!$C$6:$BO$405,35,FALSE)</f>
        <v>16820</v>
      </c>
      <c r="BW126" s="10">
        <f>VLOOKUP($C126,'[1]New ISB'!$C$6:$BO$405,36,FALSE)</f>
        <v>0</v>
      </c>
      <c r="BX126" s="10">
        <f>VLOOKUP($C126,'[1]New ISB'!$C$6:$BO$405,39,FALSE)+VLOOKUP($C126,'[1]New ISB'!$C$6:$BO$405,40,FALSE)</f>
        <v>0</v>
      </c>
      <c r="BY126" s="10">
        <f>VLOOKUP($C126,'[1]New ISB'!$C$6:$BO$405,37,FALSE)+VLOOKUP($C126,'[1]New ISB'!$C$6:$BO$405,41,FALSE)</f>
        <v>0</v>
      </c>
      <c r="BZ126" s="10">
        <f>VLOOKUP($C126,'[1]New ISB'!$C$6:$BO$405,38,FALSE)</f>
        <v>0</v>
      </c>
      <c r="CA126" s="10">
        <f t="shared" si="41"/>
        <v>716056.48923974356</v>
      </c>
      <c r="CB126" s="10">
        <f>VLOOKUP($C126,'[1]New ISB'!$C$6:$BO$405,52,FALSE)+VLOOKUP($C126,'[1]New ISB'!$C$6:$BO$405,53,FALSE)</f>
        <v>0</v>
      </c>
      <c r="CC126" s="10">
        <f>VLOOKUP($C126,'[1]New ISB'!$C$6:$BO$405,64,FALSE)</f>
        <v>0</v>
      </c>
      <c r="CD126" s="11">
        <f t="shared" si="80"/>
        <v>716056.48923974356</v>
      </c>
      <c r="CE126" s="10"/>
      <c r="CF126" s="10">
        <f t="shared" si="44"/>
        <v>28480.308747647505</v>
      </c>
      <c r="CG126" s="10">
        <f t="shared" si="45"/>
        <v>0</v>
      </c>
      <c r="CH126" s="10">
        <f t="shared" si="46"/>
        <v>0</v>
      </c>
      <c r="CI126" s="10">
        <f t="shared" si="47"/>
        <v>170</v>
      </c>
      <c r="CJ126" s="10">
        <f t="shared" si="48"/>
        <v>0</v>
      </c>
      <c r="CK126" s="10">
        <f t="shared" si="49"/>
        <v>1955.0000000000018</v>
      </c>
      <c r="CL126" s="10">
        <f t="shared" si="50"/>
        <v>0</v>
      </c>
      <c r="CM126" s="10">
        <f t="shared" si="51"/>
        <v>15</v>
      </c>
      <c r="CN126" s="10">
        <f t="shared" si="52"/>
        <v>30</v>
      </c>
      <c r="CO126" s="10">
        <f t="shared" si="53"/>
        <v>0</v>
      </c>
      <c r="CP126" s="10">
        <f t="shared" si="54"/>
        <v>0</v>
      </c>
      <c r="CQ126" s="10">
        <f t="shared" si="55"/>
        <v>0</v>
      </c>
      <c r="CR126" s="10">
        <f t="shared" si="56"/>
        <v>0</v>
      </c>
      <c r="CS126" s="10">
        <f t="shared" si="57"/>
        <v>0</v>
      </c>
      <c r="CT126" s="10">
        <f t="shared" si="58"/>
        <v>0</v>
      </c>
      <c r="CU126" s="10">
        <f t="shared" si="59"/>
        <v>0</v>
      </c>
      <c r="CV126" s="10">
        <f t="shared" si="60"/>
        <v>0</v>
      </c>
      <c r="CW126" s="10">
        <f t="shared" si="61"/>
        <v>0</v>
      </c>
      <c r="CX126" s="10">
        <f t="shared" si="62"/>
        <v>0</v>
      </c>
      <c r="CY126" s="10">
        <f t="shared" si="63"/>
        <v>22.314049586776719</v>
      </c>
      <c r="CZ126" s="10">
        <f t="shared" si="64"/>
        <v>0</v>
      </c>
      <c r="DA126" s="10">
        <f t="shared" si="65"/>
        <v>524.12659654395247</v>
      </c>
      <c r="DB126" s="10">
        <f t="shared" si="66"/>
        <v>0</v>
      </c>
      <c r="DC126" s="10">
        <f t="shared" si="67"/>
        <v>0</v>
      </c>
      <c r="DD126" s="10">
        <f t="shared" si="68"/>
        <v>0</v>
      </c>
      <c r="DE126" s="10">
        <f t="shared" si="69"/>
        <v>6400</v>
      </c>
      <c r="DF126" s="10">
        <f t="shared" si="70"/>
        <v>158.07743658210893</v>
      </c>
      <c r="DG126" s="10">
        <f t="shared" si="71"/>
        <v>0</v>
      </c>
      <c r="DH126" s="10">
        <f t="shared" si="72"/>
        <v>0</v>
      </c>
      <c r="DI126" s="10">
        <f t="shared" si="73"/>
        <v>0</v>
      </c>
      <c r="DJ126" s="10">
        <f t="shared" si="74"/>
        <v>0</v>
      </c>
      <c r="DK126" s="10">
        <f t="shared" si="75"/>
        <v>0</v>
      </c>
      <c r="DL126" s="10">
        <f t="shared" si="76"/>
        <v>0</v>
      </c>
      <c r="DM126" s="10">
        <f t="shared" si="77"/>
        <v>0</v>
      </c>
      <c r="DN126" s="10">
        <f t="shared" si="78"/>
        <v>0</v>
      </c>
      <c r="DO126" s="10">
        <f t="shared" si="79"/>
        <v>23658.58429004539</v>
      </c>
      <c r="DP126" s="11">
        <f t="shared" si="42"/>
        <v>61413.411120405726</v>
      </c>
      <c r="DS126" s="14"/>
      <c r="DU126" s="16"/>
    </row>
    <row r="127" spans="1:126" x14ac:dyDescent="0.35">
      <c r="A127" s="2" t="s">
        <v>377</v>
      </c>
      <c r="B127" s="2" t="s">
        <v>378</v>
      </c>
      <c r="C127" s="2">
        <v>9263041</v>
      </c>
      <c r="D127" s="2" t="s">
        <v>1311</v>
      </c>
      <c r="E127" s="18">
        <v>72</v>
      </c>
      <c r="G127" s="18">
        <v>244368</v>
      </c>
      <c r="H127" s="18">
        <v>0</v>
      </c>
      <c r="I127" s="18">
        <v>0</v>
      </c>
      <c r="J127" s="18">
        <v>5760.0000000000109</v>
      </c>
      <c r="K127" s="18">
        <v>0</v>
      </c>
      <c r="L127" s="18">
        <v>8460.0000000000164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510.00000000000045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26992.918032786878</v>
      </c>
      <c r="AC127" s="18">
        <v>0</v>
      </c>
      <c r="AD127" s="18">
        <v>0</v>
      </c>
      <c r="AE127" s="18">
        <v>0</v>
      </c>
      <c r="AF127" s="18">
        <v>128000</v>
      </c>
      <c r="AG127" s="18">
        <v>56300</v>
      </c>
      <c r="AH127" s="18">
        <v>0</v>
      </c>
      <c r="AI127" s="18">
        <v>0</v>
      </c>
      <c r="AJ127" s="18">
        <v>7206.76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-67429.009423977055</v>
      </c>
      <c r="AQ127" s="11">
        <f t="shared" si="43"/>
        <v>410168.66860880988</v>
      </c>
      <c r="AR127" s="18"/>
      <c r="AS127" s="10">
        <f>VLOOKUP($C127,'[1]New ISB'!$C$6:$BO$405,6,FALSE)</f>
        <v>259557.49799874536</v>
      </c>
      <c r="AT127" s="10">
        <f>VLOOKUP($C127,'[1]New ISB'!$C$6:$BO$405,7,FALSE)</f>
        <v>0</v>
      </c>
      <c r="AU127" s="10">
        <f>VLOOKUP($C127,'[1]New ISB'!$C$6:$BO$405,8,FALSE)</f>
        <v>0</v>
      </c>
      <c r="AV127" s="10">
        <f>VLOOKUP($C127,'[1]New ISB'!$C$6:$BO$405,9,FALSE)</f>
        <v>5880.0000000000109</v>
      </c>
      <c r="AW127" s="10">
        <f>VLOOKUP($C127,'[1]New ISB'!$C$6:$BO$405,10,FALSE)</f>
        <v>0</v>
      </c>
      <c r="AX127" s="10">
        <f>VLOOKUP($C127,'[1]New ISB'!$C$6:$BO$405,11,FALSE)</f>
        <v>9840.0000000000182</v>
      </c>
      <c r="AY127" s="10">
        <f>VLOOKUP($C127,'[1]New ISB'!$C$6:$BO$405,12,FALSE)</f>
        <v>0</v>
      </c>
      <c r="AZ127" s="10">
        <f>VLOOKUP($C127,'[1]New ISB'!$C$6:$BO$405,13,FALSE)</f>
        <v>0</v>
      </c>
      <c r="BA127" s="10">
        <f>VLOOKUP($C127,'[1]New ISB'!$C$6:$BO$405,14,FALSE)</f>
        <v>0</v>
      </c>
      <c r="BB127" s="10">
        <f>VLOOKUP($C127,'[1]New ISB'!$C$6:$BO$405,15,FALSE)</f>
        <v>0</v>
      </c>
      <c r="BC127" s="10">
        <f>VLOOKUP($C127,'[1]New ISB'!$C$6:$BO$405,16,FALSE)</f>
        <v>0</v>
      </c>
      <c r="BD127" s="10">
        <f>VLOOKUP($C127,'[1]New ISB'!$C$6:$BO$405,17,FALSE)</f>
        <v>515.00000000000045</v>
      </c>
      <c r="BE127" s="10">
        <f>VLOOKUP($C127,'[1]New ISB'!$C$6:$BO$405,18,FALSE)</f>
        <v>0</v>
      </c>
      <c r="BF127" s="10">
        <f>VLOOKUP($C127,'[1]New ISB'!$C$6:$BO$405,19,FALSE)</f>
        <v>0</v>
      </c>
      <c r="BG127" s="10">
        <f>VLOOKUP($C127,'[1]New ISB'!$C$6:$BO$405,20,FALSE)</f>
        <v>0</v>
      </c>
      <c r="BH127" s="10">
        <f>VLOOKUP($C127,'[1]New ISB'!$C$6:$BO$405,21,FALSE)</f>
        <v>0</v>
      </c>
      <c r="BI127" s="10">
        <f>VLOOKUP($C127,'[1]New ISB'!$C$6:$BO$405,22,FALSE)</f>
        <v>0</v>
      </c>
      <c r="BJ127" s="10">
        <f>VLOOKUP($C127,'[1]New ISB'!$C$6:$BO$405,23,FALSE)</f>
        <v>0</v>
      </c>
      <c r="BK127" s="10">
        <f>VLOOKUP($C127,'[1]New ISB'!$C$6:$BO$405,24,FALSE)</f>
        <v>0</v>
      </c>
      <c r="BL127" s="10">
        <f>VLOOKUP($C127,'[1]New ISB'!$C$6:$BO$405,25,FALSE)</f>
        <v>0</v>
      </c>
      <c r="BM127" s="10">
        <f>VLOOKUP($C127,'[1]New ISB'!$C$6:$BO$405,26,FALSE)</f>
        <v>0</v>
      </c>
      <c r="BN127" s="10">
        <f>VLOOKUP($C127,'[1]New ISB'!$C$6:$BO$405,27,FALSE)</f>
        <v>27343.475409836057</v>
      </c>
      <c r="BO127" s="10">
        <f>VLOOKUP($C127,'[1]New ISB'!$C$6:$BO$405,28,FALSE)</f>
        <v>0</v>
      </c>
      <c r="BP127" s="10">
        <f>VLOOKUP($C127,'[1]New ISB'!$C$6:$BO$405,29,FALSE)</f>
        <v>0</v>
      </c>
      <c r="BQ127" s="10">
        <f>VLOOKUP($C127,'[1]New ISB'!$C$6:$BO$405,30,FALSE)</f>
        <v>0</v>
      </c>
      <c r="BR127" s="10">
        <f>VLOOKUP($C127,'[1]New ISB'!$C$6:$BO$405,31,FALSE)</f>
        <v>134400</v>
      </c>
      <c r="BS127" s="10">
        <f>VLOOKUP($C127,'[1]New ISB'!$C$6:$BO$405,32,FALSE)</f>
        <v>57100</v>
      </c>
      <c r="BT127" s="10">
        <f>VLOOKUP($C127,'[1]New ISB'!$C$6:$BO$405,33,FALSE)</f>
        <v>0</v>
      </c>
      <c r="BU127" s="10">
        <f>VLOOKUP($C127,'[1]New ISB'!$C$6:$BO$405,34,FALSE)</f>
        <v>0</v>
      </c>
      <c r="BV127" s="10">
        <f>VLOOKUP($C127,'[1]New ISB'!$C$6:$BO$405,35,FALSE)</f>
        <v>7206.76</v>
      </c>
      <c r="BW127" s="10">
        <f>VLOOKUP($C127,'[1]New ISB'!$C$6:$BO$405,36,FALSE)</f>
        <v>0</v>
      </c>
      <c r="BX127" s="10">
        <f>VLOOKUP($C127,'[1]New ISB'!$C$6:$BO$405,39,FALSE)+VLOOKUP($C127,'[1]New ISB'!$C$6:$BO$405,40,FALSE)</f>
        <v>0</v>
      </c>
      <c r="BY127" s="10">
        <f>VLOOKUP($C127,'[1]New ISB'!$C$6:$BO$405,37,FALSE)+VLOOKUP($C127,'[1]New ISB'!$C$6:$BO$405,41,FALSE)</f>
        <v>0</v>
      </c>
      <c r="BZ127" s="10">
        <f>VLOOKUP($C127,'[1]New ISB'!$C$6:$BO$405,38,FALSE)</f>
        <v>0</v>
      </c>
      <c r="CA127" s="10">
        <f t="shared" si="41"/>
        <v>501842.73340858141</v>
      </c>
      <c r="CB127" s="10">
        <f>VLOOKUP($C127,'[1]New ISB'!$C$6:$BO$405,52,FALSE)+VLOOKUP($C127,'[1]New ISB'!$C$6:$BO$405,53,FALSE)</f>
        <v>0</v>
      </c>
      <c r="CC127" s="10">
        <f>VLOOKUP($C127,'[1]New ISB'!$C$6:$BO$405,64,FALSE)</f>
        <v>0</v>
      </c>
      <c r="CD127" s="11">
        <f t="shared" si="80"/>
        <v>501842.73340858141</v>
      </c>
      <c r="CE127" s="10"/>
      <c r="CF127" s="10">
        <f t="shared" si="44"/>
        <v>15189.497998745355</v>
      </c>
      <c r="CG127" s="10">
        <f t="shared" si="45"/>
        <v>0</v>
      </c>
      <c r="CH127" s="10">
        <f t="shared" si="46"/>
        <v>0</v>
      </c>
      <c r="CI127" s="10">
        <f t="shared" si="47"/>
        <v>120</v>
      </c>
      <c r="CJ127" s="10">
        <f t="shared" si="48"/>
        <v>0</v>
      </c>
      <c r="CK127" s="10">
        <f t="shared" si="49"/>
        <v>1380.0000000000018</v>
      </c>
      <c r="CL127" s="10">
        <f t="shared" si="50"/>
        <v>0</v>
      </c>
      <c r="CM127" s="10">
        <f t="shared" si="51"/>
        <v>0</v>
      </c>
      <c r="CN127" s="10">
        <f t="shared" si="52"/>
        <v>0</v>
      </c>
      <c r="CO127" s="10">
        <f t="shared" si="53"/>
        <v>0</v>
      </c>
      <c r="CP127" s="10">
        <f t="shared" si="54"/>
        <v>0</v>
      </c>
      <c r="CQ127" s="10">
        <f t="shared" si="55"/>
        <v>5</v>
      </c>
      <c r="CR127" s="10">
        <f t="shared" si="56"/>
        <v>0</v>
      </c>
      <c r="CS127" s="10">
        <f t="shared" si="57"/>
        <v>0</v>
      </c>
      <c r="CT127" s="10">
        <f t="shared" si="58"/>
        <v>0</v>
      </c>
      <c r="CU127" s="10">
        <f t="shared" si="59"/>
        <v>0</v>
      </c>
      <c r="CV127" s="10">
        <f t="shared" si="60"/>
        <v>0</v>
      </c>
      <c r="CW127" s="10">
        <f t="shared" si="61"/>
        <v>0</v>
      </c>
      <c r="CX127" s="10">
        <f t="shared" si="62"/>
        <v>0</v>
      </c>
      <c r="CY127" s="10">
        <f t="shared" si="63"/>
        <v>0</v>
      </c>
      <c r="CZ127" s="10">
        <f t="shared" si="64"/>
        <v>0</v>
      </c>
      <c r="DA127" s="10">
        <f t="shared" si="65"/>
        <v>350.55737704917919</v>
      </c>
      <c r="DB127" s="10">
        <f t="shared" si="66"/>
        <v>0</v>
      </c>
      <c r="DC127" s="10">
        <f t="shared" si="67"/>
        <v>0</v>
      </c>
      <c r="DD127" s="10">
        <f t="shared" si="68"/>
        <v>0</v>
      </c>
      <c r="DE127" s="10">
        <f t="shared" si="69"/>
        <v>6400</v>
      </c>
      <c r="DF127" s="10">
        <f t="shared" si="70"/>
        <v>800</v>
      </c>
      <c r="DG127" s="10">
        <f t="shared" si="71"/>
        <v>0</v>
      </c>
      <c r="DH127" s="10">
        <f t="shared" si="72"/>
        <v>0</v>
      </c>
      <c r="DI127" s="10">
        <f t="shared" si="73"/>
        <v>0</v>
      </c>
      <c r="DJ127" s="10">
        <f t="shared" si="74"/>
        <v>0</v>
      </c>
      <c r="DK127" s="10">
        <f t="shared" si="75"/>
        <v>0</v>
      </c>
      <c r="DL127" s="10">
        <f t="shared" si="76"/>
        <v>0</v>
      </c>
      <c r="DM127" s="10">
        <f t="shared" si="77"/>
        <v>0</v>
      </c>
      <c r="DN127" s="10">
        <f t="shared" si="78"/>
        <v>0</v>
      </c>
      <c r="DO127" s="10">
        <f t="shared" si="79"/>
        <v>67429.009423977055</v>
      </c>
      <c r="DP127" s="11">
        <f t="shared" si="42"/>
        <v>91674.064799771586</v>
      </c>
      <c r="DS127" s="14"/>
      <c r="DU127" s="16"/>
    </row>
    <row r="128" spans="1:126" x14ac:dyDescent="0.35">
      <c r="A128" s="2" t="s">
        <v>380</v>
      </c>
      <c r="B128" s="2" t="s">
        <v>381</v>
      </c>
      <c r="C128" s="2">
        <v>9263037</v>
      </c>
      <c r="D128" s="2" t="s">
        <v>1312</v>
      </c>
      <c r="E128" s="18">
        <v>74</v>
      </c>
      <c r="G128" s="18">
        <v>251156</v>
      </c>
      <c r="H128" s="18">
        <v>0</v>
      </c>
      <c r="I128" s="18">
        <v>0</v>
      </c>
      <c r="J128" s="18">
        <v>8639.9999999999909</v>
      </c>
      <c r="K128" s="18">
        <v>0</v>
      </c>
      <c r="L128" s="18">
        <v>12689.999999999987</v>
      </c>
      <c r="M128" s="18">
        <v>0</v>
      </c>
      <c r="N128" s="18">
        <v>0</v>
      </c>
      <c r="O128" s="18">
        <v>839.99999999999909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1320.6153846153859</v>
      </c>
      <c r="AA128" s="18">
        <v>0</v>
      </c>
      <c r="AB128" s="18">
        <v>25964.159061277711</v>
      </c>
      <c r="AC128" s="18">
        <v>0</v>
      </c>
      <c r="AD128" s="18">
        <v>9979.2000000000207</v>
      </c>
      <c r="AE128" s="18">
        <v>0</v>
      </c>
      <c r="AF128" s="18">
        <v>128000</v>
      </c>
      <c r="AG128" s="18">
        <v>56300</v>
      </c>
      <c r="AH128" s="18">
        <v>0</v>
      </c>
      <c r="AI128" s="18">
        <v>0</v>
      </c>
      <c r="AJ128" s="18">
        <v>3461.2500000000005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-37299.330177690215</v>
      </c>
      <c r="AQ128" s="11">
        <f t="shared" si="43"/>
        <v>461051.89426820289</v>
      </c>
      <c r="AR128" s="18"/>
      <c r="AS128" s="10">
        <f>VLOOKUP($C128,'[1]New ISB'!$C$6:$BO$405,6,FALSE)</f>
        <v>266767.42849871051</v>
      </c>
      <c r="AT128" s="10">
        <f>VLOOKUP($C128,'[1]New ISB'!$C$6:$BO$405,7,FALSE)</f>
        <v>0</v>
      </c>
      <c r="AU128" s="10">
        <f>VLOOKUP($C128,'[1]New ISB'!$C$6:$BO$405,8,FALSE)</f>
        <v>0</v>
      </c>
      <c r="AV128" s="10">
        <f>VLOOKUP($C128,'[1]New ISB'!$C$6:$BO$405,9,FALSE)</f>
        <v>8819.9999999999909</v>
      </c>
      <c r="AW128" s="10">
        <f>VLOOKUP($C128,'[1]New ISB'!$C$6:$BO$405,10,FALSE)</f>
        <v>0</v>
      </c>
      <c r="AX128" s="10">
        <f>VLOOKUP($C128,'[1]New ISB'!$C$6:$BO$405,11,FALSE)</f>
        <v>14759.999999999985</v>
      </c>
      <c r="AY128" s="10">
        <f>VLOOKUP($C128,'[1]New ISB'!$C$6:$BO$405,12,FALSE)</f>
        <v>0</v>
      </c>
      <c r="AZ128" s="10">
        <f>VLOOKUP($C128,'[1]New ISB'!$C$6:$BO$405,13,FALSE)</f>
        <v>0</v>
      </c>
      <c r="BA128" s="10">
        <f>VLOOKUP($C128,'[1]New ISB'!$C$6:$BO$405,14,FALSE)</f>
        <v>854.99999999999909</v>
      </c>
      <c r="BB128" s="10">
        <f>VLOOKUP($C128,'[1]New ISB'!$C$6:$BO$405,15,FALSE)</f>
        <v>0</v>
      </c>
      <c r="BC128" s="10">
        <f>VLOOKUP($C128,'[1]New ISB'!$C$6:$BO$405,16,FALSE)</f>
        <v>0</v>
      </c>
      <c r="BD128" s="10">
        <f>VLOOKUP($C128,'[1]New ISB'!$C$6:$BO$405,17,FALSE)</f>
        <v>0</v>
      </c>
      <c r="BE128" s="10">
        <f>VLOOKUP($C128,'[1]New ISB'!$C$6:$BO$405,18,FALSE)</f>
        <v>0</v>
      </c>
      <c r="BF128" s="10">
        <f>VLOOKUP($C128,'[1]New ISB'!$C$6:$BO$405,19,FALSE)</f>
        <v>0</v>
      </c>
      <c r="BG128" s="10">
        <f>VLOOKUP($C128,'[1]New ISB'!$C$6:$BO$405,20,FALSE)</f>
        <v>0</v>
      </c>
      <c r="BH128" s="10">
        <f>VLOOKUP($C128,'[1]New ISB'!$C$6:$BO$405,21,FALSE)</f>
        <v>0</v>
      </c>
      <c r="BI128" s="10">
        <f>VLOOKUP($C128,'[1]New ISB'!$C$6:$BO$405,22,FALSE)</f>
        <v>0</v>
      </c>
      <c r="BJ128" s="10">
        <f>VLOOKUP($C128,'[1]New ISB'!$C$6:$BO$405,23,FALSE)</f>
        <v>0</v>
      </c>
      <c r="BK128" s="10">
        <f>VLOOKUP($C128,'[1]New ISB'!$C$6:$BO$405,24,FALSE)</f>
        <v>0</v>
      </c>
      <c r="BL128" s="10">
        <f>VLOOKUP($C128,'[1]New ISB'!$C$6:$BO$405,25,FALSE)</f>
        <v>1343.3846153846166</v>
      </c>
      <c r="BM128" s="10">
        <f>VLOOKUP($C128,'[1]New ISB'!$C$6:$BO$405,26,FALSE)</f>
        <v>0</v>
      </c>
      <c r="BN128" s="10">
        <f>VLOOKUP($C128,'[1]New ISB'!$C$6:$BO$405,27,FALSE)</f>
        <v>26301.355932203394</v>
      </c>
      <c r="BO128" s="10">
        <f>VLOOKUP($C128,'[1]New ISB'!$C$6:$BO$405,28,FALSE)</f>
        <v>0</v>
      </c>
      <c r="BP128" s="10">
        <f>VLOOKUP($C128,'[1]New ISB'!$C$6:$BO$405,29,FALSE)</f>
        <v>10137.60000000002</v>
      </c>
      <c r="BQ128" s="10">
        <f>VLOOKUP($C128,'[1]New ISB'!$C$6:$BO$405,30,FALSE)</f>
        <v>0</v>
      </c>
      <c r="BR128" s="10">
        <f>VLOOKUP($C128,'[1]New ISB'!$C$6:$BO$405,31,FALSE)</f>
        <v>134400</v>
      </c>
      <c r="BS128" s="10">
        <f>VLOOKUP($C128,'[1]New ISB'!$C$6:$BO$405,32,FALSE)</f>
        <v>57100</v>
      </c>
      <c r="BT128" s="10">
        <f>VLOOKUP($C128,'[1]New ISB'!$C$6:$BO$405,33,FALSE)</f>
        <v>0</v>
      </c>
      <c r="BU128" s="10">
        <f>VLOOKUP($C128,'[1]New ISB'!$C$6:$BO$405,34,FALSE)</f>
        <v>0</v>
      </c>
      <c r="BV128" s="10">
        <f>VLOOKUP($C128,'[1]New ISB'!$C$6:$BO$405,35,FALSE)</f>
        <v>3461.2500000000005</v>
      </c>
      <c r="BW128" s="10">
        <f>VLOOKUP($C128,'[1]New ISB'!$C$6:$BO$405,36,FALSE)</f>
        <v>0</v>
      </c>
      <c r="BX128" s="10">
        <f>VLOOKUP($C128,'[1]New ISB'!$C$6:$BO$405,39,FALSE)+VLOOKUP($C128,'[1]New ISB'!$C$6:$BO$405,40,FALSE)</f>
        <v>0</v>
      </c>
      <c r="BY128" s="10">
        <f>VLOOKUP($C128,'[1]New ISB'!$C$6:$BO$405,37,FALSE)+VLOOKUP($C128,'[1]New ISB'!$C$6:$BO$405,41,FALSE)</f>
        <v>0</v>
      </c>
      <c r="BZ128" s="10">
        <f>VLOOKUP($C128,'[1]New ISB'!$C$6:$BO$405,38,FALSE)</f>
        <v>0</v>
      </c>
      <c r="CA128" s="10">
        <f t="shared" si="41"/>
        <v>523946.01904629858</v>
      </c>
      <c r="CB128" s="10">
        <f>VLOOKUP($C128,'[1]New ISB'!$C$6:$BO$405,52,FALSE)+VLOOKUP($C128,'[1]New ISB'!$C$6:$BO$405,53,FALSE)</f>
        <v>0</v>
      </c>
      <c r="CC128" s="10">
        <f>VLOOKUP($C128,'[1]New ISB'!$C$6:$BO$405,64,FALSE)</f>
        <v>0</v>
      </c>
      <c r="CD128" s="11">
        <f t="shared" si="80"/>
        <v>523946.01904629858</v>
      </c>
      <c r="CE128" s="10"/>
      <c r="CF128" s="10">
        <f t="shared" si="44"/>
        <v>15611.428498710506</v>
      </c>
      <c r="CG128" s="10">
        <f t="shared" si="45"/>
        <v>0</v>
      </c>
      <c r="CH128" s="10">
        <f t="shared" si="46"/>
        <v>0</v>
      </c>
      <c r="CI128" s="10">
        <f t="shared" si="47"/>
        <v>180</v>
      </c>
      <c r="CJ128" s="10">
        <f t="shared" si="48"/>
        <v>0</v>
      </c>
      <c r="CK128" s="10">
        <f t="shared" si="49"/>
        <v>2069.9999999999982</v>
      </c>
      <c r="CL128" s="10">
        <f t="shared" si="50"/>
        <v>0</v>
      </c>
      <c r="CM128" s="10">
        <f t="shared" si="51"/>
        <v>0</v>
      </c>
      <c r="CN128" s="10">
        <f t="shared" si="52"/>
        <v>15</v>
      </c>
      <c r="CO128" s="10">
        <f t="shared" si="53"/>
        <v>0</v>
      </c>
      <c r="CP128" s="10">
        <f t="shared" si="54"/>
        <v>0</v>
      </c>
      <c r="CQ128" s="10">
        <f t="shared" si="55"/>
        <v>0</v>
      </c>
      <c r="CR128" s="10">
        <f t="shared" si="56"/>
        <v>0</v>
      </c>
      <c r="CS128" s="10">
        <f t="shared" si="57"/>
        <v>0</v>
      </c>
      <c r="CT128" s="10">
        <f t="shared" si="58"/>
        <v>0</v>
      </c>
      <c r="CU128" s="10">
        <f t="shared" si="59"/>
        <v>0</v>
      </c>
      <c r="CV128" s="10">
        <f t="shared" si="60"/>
        <v>0</v>
      </c>
      <c r="CW128" s="10">
        <f t="shared" si="61"/>
        <v>0</v>
      </c>
      <c r="CX128" s="10">
        <f t="shared" si="62"/>
        <v>0</v>
      </c>
      <c r="CY128" s="10">
        <f t="shared" si="63"/>
        <v>22.769230769230717</v>
      </c>
      <c r="CZ128" s="10">
        <f t="shared" si="64"/>
        <v>0</v>
      </c>
      <c r="DA128" s="10">
        <f t="shared" si="65"/>
        <v>337.19687092568347</v>
      </c>
      <c r="DB128" s="10">
        <f t="shared" si="66"/>
        <v>0</v>
      </c>
      <c r="DC128" s="10">
        <f t="shared" si="67"/>
        <v>158.39999999999964</v>
      </c>
      <c r="DD128" s="10">
        <f t="shared" si="68"/>
        <v>0</v>
      </c>
      <c r="DE128" s="10">
        <f t="shared" si="69"/>
        <v>6400</v>
      </c>
      <c r="DF128" s="10">
        <f t="shared" si="70"/>
        <v>800</v>
      </c>
      <c r="DG128" s="10">
        <f t="shared" si="71"/>
        <v>0</v>
      </c>
      <c r="DH128" s="10">
        <f t="shared" si="72"/>
        <v>0</v>
      </c>
      <c r="DI128" s="10">
        <f t="shared" si="73"/>
        <v>0</v>
      </c>
      <c r="DJ128" s="10">
        <f t="shared" si="74"/>
        <v>0</v>
      </c>
      <c r="DK128" s="10">
        <f t="shared" si="75"/>
        <v>0</v>
      </c>
      <c r="DL128" s="10">
        <f t="shared" si="76"/>
        <v>0</v>
      </c>
      <c r="DM128" s="10">
        <f t="shared" si="77"/>
        <v>0</v>
      </c>
      <c r="DN128" s="10">
        <f t="shared" si="78"/>
        <v>0</v>
      </c>
      <c r="DO128" s="10">
        <f t="shared" si="79"/>
        <v>37299.330177690215</v>
      </c>
      <c r="DP128" s="11">
        <f t="shared" si="42"/>
        <v>62894.124778095633</v>
      </c>
      <c r="DS128" s="14"/>
      <c r="DU128" s="16"/>
    </row>
    <row r="129" spans="1:125" x14ac:dyDescent="0.35">
      <c r="A129" s="2" t="s">
        <v>383</v>
      </c>
      <c r="B129" s="2" t="s">
        <v>384</v>
      </c>
      <c r="C129" s="2">
        <v>9263038</v>
      </c>
      <c r="D129" s="2" t="s">
        <v>1313</v>
      </c>
      <c r="E129" s="18">
        <v>33</v>
      </c>
      <c r="G129" s="18">
        <v>112002</v>
      </c>
      <c r="H129" s="18">
        <v>0</v>
      </c>
      <c r="I129" s="18">
        <v>0</v>
      </c>
      <c r="J129" s="18">
        <v>5760.0000000000055</v>
      </c>
      <c r="K129" s="18">
        <v>0</v>
      </c>
      <c r="L129" s="18">
        <v>8460.0000000000073</v>
      </c>
      <c r="M129" s="18">
        <v>0</v>
      </c>
      <c r="N129" s="18">
        <v>229.99999999999997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637.99999999999932</v>
      </c>
      <c r="AA129" s="18">
        <v>0</v>
      </c>
      <c r="AB129" s="18">
        <v>26724.31034482758</v>
      </c>
      <c r="AC129" s="18">
        <v>0</v>
      </c>
      <c r="AD129" s="18">
        <v>4164.7064516128976</v>
      </c>
      <c r="AE129" s="18">
        <v>0</v>
      </c>
      <c r="AF129" s="18">
        <v>128000</v>
      </c>
      <c r="AG129" s="18">
        <v>44476.999999999993</v>
      </c>
      <c r="AH129" s="18">
        <v>0</v>
      </c>
      <c r="AI129" s="18">
        <v>0</v>
      </c>
      <c r="AJ129" s="18">
        <v>621.70000000000005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-51693.54046052249</v>
      </c>
      <c r="AQ129" s="11">
        <f t="shared" si="43"/>
        <v>279384.17633591802</v>
      </c>
      <c r="AR129" s="18"/>
      <c r="AS129" s="10">
        <f>VLOOKUP($C129,'[1]New ISB'!$C$6:$BO$405,6,FALSE)</f>
        <v>118963.85324942495</v>
      </c>
      <c r="AT129" s="10">
        <f>VLOOKUP($C129,'[1]New ISB'!$C$6:$BO$405,7,FALSE)</f>
        <v>0</v>
      </c>
      <c r="AU129" s="10">
        <f>VLOOKUP($C129,'[1]New ISB'!$C$6:$BO$405,8,FALSE)</f>
        <v>0</v>
      </c>
      <c r="AV129" s="10">
        <f>VLOOKUP($C129,'[1]New ISB'!$C$6:$BO$405,9,FALSE)</f>
        <v>5880.0000000000055</v>
      </c>
      <c r="AW129" s="10">
        <f>VLOOKUP($C129,'[1]New ISB'!$C$6:$BO$405,10,FALSE)</f>
        <v>0</v>
      </c>
      <c r="AX129" s="10">
        <f>VLOOKUP($C129,'[1]New ISB'!$C$6:$BO$405,11,FALSE)</f>
        <v>9840.0000000000091</v>
      </c>
      <c r="AY129" s="10">
        <f>VLOOKUP($C129,'[1]New ISB'!$C$6:$BO$405,12,FALSE)</f>
        <v>0</v>
      </c>
      <c r="AZ129" s="10">
        <f>VLOOKUP($C129,'[1]New ISB'!$C$6:$BO$405,13,FALSE)</f>
        <v>234.99999999999997</v>
      </c>
      <c r="BA129" s="10">
        <f>VLOOKUP($C129,'[1]New ISB'!$C$6:$BO$405,14,FALSE)</f>
        <v>0</v>
      </c>
      <c r="BB129" s="10">
        <f>VLOOKUP($C129,'[1]New ISB'!$C$6:$BO$405,15,FALSE)</f>
        <v>0</v>
      </c>
      <c r="BC129" s="10">
        <f>VLOOKUP($C129,'[1]New ISB'!$C$6:$BO$405,16,FALSE)</f>
        <v>0</v>
      </c>
      <c r="BD129" s="10">
        <f>VLOOKUP($C129,'[1]New ISB'!$C$6:$BO$405,17,FALSE)</f>
        <v>0</v>
      </c>
      <c r="BE129" s="10">
        <f>VLOOKUP($C129,'[1]New ISB'!$C$6:$BO$405,18,FALSE)</f>
        <v>0</v>
      </c>
      <c r="BF129" s="10">
        <f>VLOOKUP($C129,'[1]New ISB'!$C$6:$BO$405,19,FALSE)</f>
        <v>0</v>
      </c>
      <c r="BG129" s="10">
        <f>VLOOKUP($C129,'[1]New ISB'!$C$6:$BO$405,20,FALSE)</f>
        <v>0</v>
      </c>
      <c r="BH129" s="10">
        <f>VLOOKUP($C129,'[1]New ISB'!$C$6:$BO$405,21,FALSE)</f>
        <v>0</v>
      </c>
      <c r="BI129" s="10">
        <f>VLOOKUP($C129,'[1]New ISB'!$C$6:$BO$405,22,FALSE)</f>
        <v>0</v>
      </c>
      <c r="BJ129" s="10">
        <f>VLOOKUP($C129,'[1]New ISB'!$C$6:$BO$405,23,FALSE)</f>
        <v>0</v>
      </c>
      <c r="BK129" s="10">
        <f>VLOOKUP($C129,'[1]New ISB'!$C$6:$BO$405,24,FALSE)</f>
        <v>0</v>
      </c>
      <c r="BL129" s="10">
        <f>VLOOKUP($C129,'[1]New ISB'!$C$6:$BO$405,25,FALSE)</f>
        <v>648.99999999999932</v>
      </c>
      <c r="BM129" s="10">
        <f>VLOOKUP($C129,'[1]New ISB'!$C$6:$BO$405,26,FALSE)</f>
        <v>0</v>
      </c>
      <c r="BN129" s="10">
        <f>VLOOKUP($C129,'[1]New ISB'!$C$6:$BO$405,27,FALSE)</f>
        <v>27071.379310344822</v>
      </c>
      <c r="BO129" s="10">
        <f>VLOOKUP($C129,'[1]New ISB'!$C$6:$BO$405,28,FALSE)</f>
        <v>0</v>
      </c>
      <c r="BP129" s="10">
        <f>VLOOKUP($C129,'[1]New ISB'!$C$6:$BO$405,29,FALSE)</f>
        <v>4230.8129032258003</v>
      </c>
      <c r="BQ129" s="10">
        <f>VLOOKUP($C129,'[1]New ISB'!$C$6:$BO$405,30,FALSE)</f>
        <v>0</v>
      </c>
      <c r="BR129" s="10">
        <f>VLOOKUP($C129,'[1]New ISB'!$C$6:$BO$405,31,FALSE)</f>
        <v>134400</v>
      </c>
      <c r="BS129" s="10">
        <f>VLOOKUP($C129,'[1]New ISB'!$C$6:$BO$405,32,FALSE)</f>
        <v>45108.999999999993</v>
      </c>
      <c r="BT129" s="10">
        <f>VLOOKUP($C129,'[1]New ISB'!$C$6:$BO$405,33,FALSE)</f>
        <v>0</v>
      </c>
      <c r="BU129" s="10">
        <f>VLOOKUP($C129,'[1]New ISB'!$C$6:$BO$405,34,FALSE)</f>
        <v>0</v>
      </c>
      <c r="BV129" s="10">
        <f>VLOOKUP($C129,'[1]New ISB'!$C$6:$BO$405,35,FALSE)</f>
        <v>621.70000000000005</v>
      </c>
      <c r="BW129" s="10">
        <f>VLOOKUP($C129,'[1]New ISB'!$C$6:$BO$405,36,FALSE)</f>
        <v>0</v>
      </c>
      <c r="BX129" s="10">
        <f>VLOOKUP($C129,'[1]New ISB'!$C$6:$BO$405,39,FALSE)+VLOOKUP($C129,'[1]New ISB'!$C$6:$BO$405,40,FALSE)</f>
        <v>0</v>
      </c>
      <c r="BY129" s="10">
        <f>VLOOKUP($C129,'[1]New ISB'!$C$6:$BO$405,37,FALSE)+VLOOKUP($C129,'[1]New ISB'!$C$6:$BO$405,41,FALSE)</f>
        <v>0</v>
      </c>
      <c r="BZ129" s="10">
        <f>VLOOKUP($C129,'[1]New ISB'!$C$6:$BO$405,38,FALSE)</f>
        <v>0</v>
      </c>
      <c r="CA129" s="10">
        <f t="shared" si="41"/>
        <v>347000.74546299555</v>
      </c>
      <c r="CB129" s="10">
        <f>VLOOKUP($C129,'[1]New ISB'!$C$6:$BO$405,52,FALSE)+VLOOKUP($C129,'[1]New ISB'!$C$6:$BO$405,53,FALSE)</f>
        <v>0</v>
      </c>
      <c r="CC129" s="10">
        <f>VLOOKUP($C129,'[1]New ISB'!$C$6:$BO$405,64,FALSE)</f>
        <v>0</v>
      </c>
      <c r="CD129" s="11">
        <f t="shared" si="80"/>
        <v>347000.74546299555</v>
      </c>
      <c r="CE129" s="10"/>
      <c r="CF129" s="10">
        <f t="shared" si="44"/>
        <v>6961.8532494249521</v>
      </c>
      <c r="CG129" s="10">
        <f t="shared" si="45"/>
        <v>0</v>
      </c>
      <c r="CH129" s="10">
        <f t="shared" si="46"/>
        <v>0</v>
      </c>
      <c r="CI129" s="10">
        <f t="shared" si="47"/>
        <v>120</v>
      </c>
      <c r="CJ129" s="10">
        <f t="shared" si="48"/>
        <v>0</v>
      </c>
      <c r="CK129" s="10">
        <f t="shared" si="49"/>
        <v>1380.0000000000018</v>
      </c>
      <c r="CL129" s="10">
        <f t="shared" si="50"/>
        <v>0</v>
      </c>
      <c r="CM129" s="10">
        <f t="shared" si="51"/>
        <v>5</v>
      </c>
      <c r="CN129" s="10">
        <f t="shared" si="52"/>
        <v>0</v>
      </c>
      <c r="CO129" s="10">
        <f t="shared" si="53"/>
        <v>0</v>
      </c>
      <c r="CP129" s="10">
        <f t="shared" si="54"/>
        <v>0</v>
      </c>
      <c r="CQ129" s="10">
        <f t="shared" si="55"/>
        <v>0</v>
      </c>
      <c r="CR129" s="10">
        <f t="shared" si="56"/>
        <v>0</v>
      </c>
      <c r="CS129" s="10">
        <f t="shared" si="57"/>
        <v>0</v>
      </c>
      <c r="CT129" s="10">
        <f t="shared" si="58"/>
        <v>0</v>
      </c>
      <c r="CU129" s="10">
        <f t="shared" si="59"/>
        <v>0</v>
      </c>
      <c r="CV129" s="10">
        <f t="shared" si="60"/>
        <v>0</v>
      </c>
      <c r="CW129" s="10">
        <f t="shared" si="61"/>
        <v>0</v>
      </c>
      <c r="CX129" s="10">
        <f t="shared" si="62"/>
        <v>0</v>
      </c>
      <c r="CY129" s="10">
        <f t="shared" si="63"/>
        <v>11</v>
      </c>
      <c r="CZ129" s="10">
        <f t="shared" si="64"/>
        <v>0</v>
      </c>
      <c r="DA129" s="10">
        <f t="shared" si="65"/>
        <v>347.06896551724276</v>
      </c>
      <c r="DB129" s="10">
        <f t="shared" si="66"/>
        <v>0</v>
      </c>
      <c r="DC129" s="10">
        <f t="shared" si="67"/>
        <v>66.106451612902674</v>
      </c>
      <c r="DD129" s="10">
        <f t="shared" si="68"/>
        <v>0</v>
      </c>
      <c r="DE129" s="10">
        <f t="shared" si="69"/>
        <v>6400</v>
      </c>
      <c r="DF129" s="10">
        <f t="shared" si="70"/>
        <v>632</v>
      </c>
      <c r="DG129" s="10">
        <f t="shared" si="71"/>
        <v>0</v>
      </c>
      <c r="DH129" s="10">
        <f t="shared" si="72"/>
        <v>0</v>
      </c>
      <c r="DI129" s="10">
        <f t="shared" si="73"/>
        <v>0</v>
      </c>
      <c r="DJ129" s="10">
        <f t="shared" si="74"/>
        <v>0</v>
      </c>
      <c r="DK129" s="10">
        <f t="shared" si="75"/>
        <v>0</v>
      </c>
      <c r="DL129" s="10">
        <f t="shared" si="76"/>
        <v>0</v>
      </c>
      <c r="DM129" s="10">
        <f t="shared" si="77"/>
        <v>0</v>
      </c>
      <c r="DN129" s="10">
        <f t="shared" si="78"/>
        <v>0</v>
      </c>
      <c r="DO129" s="10">
        <f t="shared" si="79"/>
        <v>51693.54046052249</v>
      </c>
      <c r="DP129" s="11">
        <f t="shared" si="42"/>
        <v>67616.569127077586</v>
      </c>
      <c r="DS129" s="14"/>
      <c r="DU129" s="16"/>
    </row>
    <row r="130" spans="1:125" x14ac:dyDescent="0.35">
      <c r="A130" s="2" t="s">
        <v>386</v>
      </c>
      <c r="B130" s="2" t="s">
        <v>387</v>
      </c>
      <c r="C130" s="2">
        <v>9263133</v>
      </c>
      <c r="D130" s="2" t="s">
        <v>388</v>
      </c>
      <c r="E130" s="18">
        <v>53</v>
      </c>
      <c r="G130" s="18">
        <v>179882</v>
      </c>
      <c r="H130" s="18">
        <v>0</v>
      </c>
      <c r="I130" s="18">
        <v>0</v>
      </c>
      <c r="J130" s="18">
        <v>5280.0000000000064</v>
      </c>
      <c r="K130" s="18">
        <v>0</v>
      </c>
      <c r="L130" s="18">
        <v>7755.0000000000091</v>
      </c>
      <c r="M130" s="18">
        <v>0</v>
      </c>
      <c r="N130" s="18">
        <v>6440.0000000000027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668.26086956521715</v>
      </c>
      <c r="AA130" s="18">
        <v>0</v>
      </c>
      <c r="AB130" s="18">
        <v>32988.083333333321</v>
      </c>
      <c r="AC130" s="18">
        <v>0</v>
      </c>
      <c r="AD130" s="18">
        <v>1719.8999999999983</v>
      </c>
      <c r="AE130" s="18">
        <v>0</v>
      </c>
      <c r="AF130" s="18">
        <v>128000</v>
      </c>
      <c r="AG130" s="18">
        <v>56300</v>
      </c>
      <c r="AH130" s="18">
        <v>0</v>
      </c>
      <c r="AI130" s="18">
        <v>0</v>
      </c>
      <c r="AJ130" s="18">
        <v>8147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-34538.731087455999</v>
      </c>
      <c r="AQ130" s="11">
        <f t="shared" si="43"/>
        <v>392641.51311544253</v>
      </c>
      <c r="AR130" s="18"/>
      <c r="AS130" s="10">
        <f>VLOOKUP($C130,'[1]New ISB'!$C$6:$BO$405,6,FALSE)</f>
        <v>191063.15824907643</v>
      </c>
      <c r="AT130" s="10">
        <f>VLOOKUP($C130,'[1]New ISB'!$C$6:$BO$405,7,FALSE)</f>
        <v>0</v>
      </c>
      <c r="AU130" s="10">
        <f>VLOOKUP($C130,'[1]New ISB'!$C$6:$BO$405,8,FALSE)</f>
        <v>0</v>
      </c>
      <c r="AV130" s="10">
        <f>VLOOKUP($C130,'[1]New ISB'!$C$6:$BO$405,9,FALSE)</f>
        <v>5390.0000000000064</v>
      </c>
      <c r="AW130" s="10">
        <f>VLOOKUP($C130,'[1]New ISB'!$C$6:$BO$405,10,FALSE)</f>
        <v>0</v>
      </c>
      <c r="AX130" s="10">
        <f>VLOOKUP($C130,'[1]New ISB'!$C$6:$BO$405,11,FALSE)</f>
        <v>9020.0000000000109</v>
      </c>
      <c r="AY130" s="10">
        <f>VLOOKUP($C130,'[1]New ISB'!$C$6:$BO$405,12,FALSE)</f>
        <v>0</v>
      </c>
      <c r="AZ130" s="10">
        <f>VLOOKUP($C130,'[1]New ISB'!$C$6:$BO$405,13,FALSE)</f>
        <v>6580.0000000000027</v>
      </c>
      <c r="BA130" s="10">
        <f>VLOOKUP($C130,'[1]New ISB'!$C$6:$BO$405,14,FALSE)</f>
        <v>0</v>
      </c>
      <c r="BB130" s="10">
        <f>VLOOKUP($C130,'[1]New ISB'!$C$6:$BO$405,15,FALSE)</f>
        <v>0</v>
      </c>
      <c r="BC130" s="10">
        <f>VLOOKUP($C130,'[1]New ISB'!$C$6:$BO$405,16,FALSE)</f>
        <v>0</v>
      </c>
      <c r="BD130" s="10">
        <f>VLOOKUP($C130,'[1]New ISB'!$C$6:$BO$405,17,FALSE)</f>
        <v>0</v>
      </c>
      <c r="BE130" s="10">
        <f>VLOOKUP($C130,'[1]New ISB'!$C$6:$BO$405,18,FALSE)</f>
        <v>0</v>
      </c>
      <c r="BF130" s="10">
        <f>VLOOKUP($C130,'[1]New ISB'!$C$6:$BO$405,19,FALSE)</f>
        <v>0</v>
      </c>
      <c r="BG130" s="10">
        <f>VLOOKUP($C130,'[1]New ISB'!$C$6:$BO$405,20,FALSE)</f>
        <v>0</v>
      </c>
      <c r="BH130" s="10">
        <f>VLOOKUP($C130,'[1]New ISB'!$C$6:$BO$405,21,FALSE)</f>
        <v>0</v>
      </c>
      <c r="BI130" s="10">
        <f>VLOOKUP($C130,'[1]New ISB'!$C$6:$BO$405,22,FALSE)</f>
        <v>0</v>
      </c>
      <c r="BJ130" s="10">
        <f>VLOOKUP($C130,'[1]New ISB'!$C$6:$BO$405,23,FALSE)</f>
        <v>0</v>
      </c>
      <c r="BK130" s="10">
        <f>VLOOKUP($C130,'[1]New ISB'!$C$6:$BO$405,24,FALSE)</f>
        <v>0</v>
      </c>
      <c r="BL130" s="10">
        <f>VLOOKUP($C130,'[1]New ISB'!$C$6:$BO$405,25,FALSE)</f>
        <v>679.7826086956519</v>
      </c>
      <c r="BM130" s="10">
        <f>VLOOKUP($C130,'[1]New ISB'!$C$6:$BO$405,26,FALSE)</f>
        <v>0</v>
      </c>
      <c r="BN130" s="10">
        <f>VLOOKUP($C130,'[1]New ISB'!$C$6:$BO$405,27,FALSE)</f>
        <v>33416.499999999993</v>
      </c>
      <c r="BO130" s="10">
        <f>VLOOKUP($C130,'[1]New ISB'!$C$6:$BO$405,28,FALSE)</f>
        <v>0</v>
      </c>
      <c r="BP130" s="10">
        <f>VLOOKUP($C130,'[1]New ISB'!$C$6:$BO$405,29,FALSE)</f>
        <v>1747.1999999999985</v>
      </c>
      <c r="BQ130" s="10">
        <f>VLOOKUP($C130,'[1]New ISB'!$C$6:$BO$405,30,FALSE)</f>
        <v>0</v>
      </c>
      <c r="BR130" s="10">
        <f>VLOOKUP($C130,'[1]New ISB'!$C$6:$BO$405,31,FALSE)</f>
        <v>134400</v>
      </c>
      <c r="BS130" s="10">
        <f>VLOOKUP($C130,'[1]New ISB'!$C$6:$BO$405,32,FALSE)</f>
        <v>57100</v>
      </c>
      <c r="BT130" s="10">
        <f>VLOOKUP($C130,'[1]New ISB'!$C$6:$BO$405,33,FALSE)</f>
        <v>0</v>
      </c>
      <c r="BU130" s="10">
        <f>VLOOKUP($C130,'[1]New ISB'!$C$6:$BO$405,34,FALSE)</f>
        <v>0</v>
      </c>
      <c r="BV130" s="10">
        <f>VLOOKUP($C130,'[1]New ISB'!$C$6:$BO$405,35,FALSE)</f>
        <v>8147</v>
      </c>
      <c r="BW130" s="10">
        <f>VLOOKUP($C130,'[1]New ISB'!$C$6:$BO$405,36,FALSE)</f>
        <v>0</v>
      </c>
      <c r="BX130" s="10">
        <f>VLOOKUP($C130,'[1]New ISB'!$C$6:$BO$405,39,FALSE)+VLOOKUP($C130,'[1]New ISB'!$C$6:$BO$405,40,FALSE)</f>
        <v>0</v>
      </c>
      <c r="BY130" s="10">
        <f>VLOOKUP($C130,'[1]New ISB'!$C$6:$BO$405,37,FALSE)+VLOOKUP($C130,'[1]New ISB'!$C$6:$BO$405,41,FALSE)</f>
        <v>0</v>
      </c>
      <c r="BZ130" s="10">
        <f>VLOOKUP($C130,'[1]New ISB'!$C$6:$BO$405,38,FALSE)</f>
        <v>0</v>
      </c>
      <c r="CA130" s="10">
        <f t="shared" si="41"/>
        <v>447543.64085777209</v>
      </c>
      <c r="CB130" s="10">
        <f>VLOOKUP($C130,'[1]New ISB'!$C$6:$BO$405,52,FALSE)+VLOOKUP($C130,'[1]New ISB'!$C$6:$BO$405,53,FALSE)</f>
        <v>0</v>
      </c>
      <c r="CC130" s="10">
        <f>VLOOKUP($C130,'[1]New ISB'!$C$6:$BO$405,64,FALSE)</f>
        <v>0</v>
      </c>
      <c r="CD130" s="11">
        <f t="shared" si="80"/>
        <v>447543.64085777209</v>
      </c>
      <c r="CE130" s="10"/>
      <c r="CF130" s="10">
        <f t="shared" si="44"/>
        <v>11181.158249076427</v>
      </c>
      <c r="CG130" s="10">
        <f t="shared" si="45"/>
        <v>0</v>
      </c>
      <c r="CH130" s="10">
        <f t="shared" si="46"/>
        <v>0</v>
      </c>
      <c r="CI130" s="10">
        <f t="shared" si="47"/>
        <v>110</v>
      </c>
      <c r="CJ130" s="10">
        <f t="shared" si="48"/>
        <v>0</v>
      </c>
      <c r="CK130" s="10">
        <f t="shared" si="49"/>
        <v>1265.0000000000018</v>
      </c>
      <c r="CL130" s="10">
        <f t="shared" si="50"/>
        <v>0</v>
      </c>
      <c r="CM130" s="10">
        <f t="shared" si="51"/>
        <v>140</v>
      </c>
      <c r="CN130" s="10">
        <f t="shared" si="52"/>
        <v>0</v>
      </c>
      <c r="CO130" s="10">
        <f t="shared" si="53"/>
        <v>0</v>
      </c>
      <c r="CP130" s="10">
        <f t="shared" si="54"/>
        <v>0</v>
      </c>
      <c r="CQ130" s="10">
        <f t="shared" si="55"/>
        <v>0</v>
      </c>
      <c r="CR130" s="10">
        <f t="shared" si="56"/>
        <v>0</v>
      </c>
      <c r="CS130" s="10">
        <f t="shared" si="57"/>
        <v>0</v>
      </c>
      <c r="CT130" s="10">
        <f t="shared" si="58"/>
        <v>0</v>
      </c>
      <c r="CU130" s="10">
        <f t="shared" si="59"/>
        <v>0</v>
      </c>
      <c r="CV130" s="10">
        <f t="shared" si="60"/>
        <v>0</v>
      </c>
      <c r="CW130" s="10">
        <f t="shared" si="61"/>
        <v>0</v>
      </c>
      <c r="CX130" s="10">
        <f t="shared" si="62"/>
        <v>0</v>
      </c>
      <c r="CY130" s="10">
        <f t="shared" si="63"/>
        <v>11.521739130434753</v>
      </c>
      <c r="CZ130" s="10">
        <f t="shared" si="64"/>
        <v>0</v>
      </c>
      <c r="DA130" s="10">
        <f t="shared" si="65"/>
        <v>428.41666666667152</v>
      </c>
      <c r="DB130" s="10">
        <f t="shared" si="66"/>
        <v>0</v>
      </c>
      <c r="DC130" s="10">
        <f t="shared" si="67"/>
        <v>27.300000000000182</v>
      </c>
      <c r="DD130" s="10">
        <f t="shared" si="68"/>
        <v>0</v>
      </c>
      <c r="DE130" s="10">
        <f t="shared" si="69"/>
        <v>6400</v>
      </c>
      <c r="DF130" s="10">
        <f t="shared" si="70"/>
        <v>800</v>
      </c>
      <c r="DG130" s="10">
        <f t="shared" si="71"/>
        <v>0</v>
      </c>
      <c r="DH130" s="10">
        <f t="shared" si="72"/>
        <v>0</v>
      </c>
      <c r="DI130" s="10">
        <f t="shared" si="73"/>
        <v>0</v>
      </c>
      <c r="DJ130" s="10">
        <f t="shared" si="74"/>
        <v>0</v>
      </c>
      <c r="DK130" s="10">
        <f t="shared" si="75"/>
        <v>0</v>
      </c>
      <c r="DL130" s="10">
        <f t="shared" si="76"/>
        <v>0</v>
      </c>
      <c r="DM130" s="10">
        <f t="shared" si="77"/>
        <v>0</v>
      </c>
      <c r="DN130" s="10">
        <f t="shared" si="78"/>
        <v>0</v>
      </c>
      <c r="DO130" s="10">
        <f t="shared" si="79"/>
        <v>34538.731087455999</v>
      </c>
      <c r="DP130" s="11">
        <f t="shared" si="42"/>
        <v>54902.127742329532</v>
      </c>
      <c r="DS130" s="14"/>
      <c r="DU130" s="16"/>
    </row>
    <row r="131" spans="1:125" x14ac:dyDescent="0.35">
      <c r="A131" s="2" t="s">
        <v>389</v>
      </c>
      <c r="B131" s="2" t="s">
        <v>390</v>
      </c>
      <c r="C131" s="2">
        <v>9262196</v>
      </c>
      <c r="D131" s="2" t="s">
        <v>1314</v>
      </c>
      <c r="E131" s="18">
        <v>75</v>
      </c>
      <c r="G131" s="18">
        <v>254550</v>
      </c>
      <c r="H131" s="18">
        <v>0</v>
      </c>
      <c r="I131" s="18">
        <v>0</v>
      </c>
      <c r="J131" s="18">
        <v>7679.9999999999873</v>
      </c>
      <c r="K131" s="18">
        <v>0</v>
      </c>
      <c r="L131" s="18">
        <v>12690</v>
      </c>
      <c r="M131" s="18">
        <v>0</v>
      </c>
      <c r="N131" s="18">
        <v>0</v>
      </c>
      <c r="O131" s="18">
        <v>567.56756756756704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790.90909090909167</v>
      </c>
      <c r="AA131" s="18">
        <v>0</v>
      </c>
      <c r="AB131" s="18">
        <v>23372.585669781925</v>
      </c>
      <c r="AC131" s="18">
        <v>0</v>
      </c>
      <c r="AD131" s="18">
        <v>0</v>
      </c>
      <c r="AE131" s="18">
        <v>0</v>
      </c>
      <c r="AF131" s="18">
        <v>128000</v>
      </c>
      <c r="AG131" s="18">
        <v>0</v>
      </c>
      <c r="AH131" s="18">
        <v>0</v>
      </c>
      <c r="AI131" s="18">
        <v>0</v>
      </c>
      <c r="AJ131" s="18">
        <v>2637.3119999999999</v>
      </c>
      <c r="AK131" s="18">
        <v>0</v>
      </c>
      <c r="AL131" s="18">
        <v>0</v>
      </c>
      <c r="AM131" s="18">
        <v>0</v>
      </c>
      <c r="AN131" s="18">
        <v>0</v>
      </c>
      <c r="AO131" s="18">
        <v>0</v>
      </c>
      <c r="AP131" s="18">
        <v>-7231.8174126082095</v>
      </c>
      <c r="AQ131" s="11">
        <f t="shared" si="43"/>
        <v>423056.55691565044</v>
      </c>
      <c r="AR131" s="18"/>
      <c r="AS131" s="10">
        <f>VLOOKUP($C131,'[1]New ISB'!$C$6:$BO$405,6,FALSE)</f>
        <v>270372.39374869305</v>
      </c>
      <c r="AT131" s="10">
        <f>VLOOKUP($C131,'[1]New ISB'!$C$6:$BO$405,7,FALSE)</f>
        <v>0</v>
      </c>
      <c r="AU131" s="10">
        <f>VLOOKUP($C131,'[1]New ISB'!$C$6:$BO$405,8,FALSE)</f>
        <v>0</v>
      </c>
      <c r="AV131" s="10">
        <f>VLOOKUP($C131,'[1]New ISB'!$C$6:$BO$405,9,FALSE)</f>
        <v>7839.9999999999873</v>
      </c>
      <c r="AW131" s="10">
        <f>VLOOKUP($C131,'[1]New ISB'!$C$6:$BO$405,10,FALSE)</f>
        <v>0</v>
      </c>
      <c r="AX131" s="10">
        <f>VLOOKUP($C131,'[1]New ISB'!$C$6:$BO$405,11,FALSE)</f>
        <v>14760</v>
      </c>
      <c r="AY131" s="10">
        <f>VLOOKUP($C131,'[1]New ISB'!$C$6:$BO$405,12,FALSE)</f>
        <v>0</v>
      </c>
      <c r="AZ131" s="10">
        <f>VLOOKUP($C131,'[1]New ISB'!$C$6:$BO$405,13,FALSE)</f>
        <v>0</v>
      </c>
      <c r="BA131" s="10">
        <f>VLOOKUP($C131,'[1]New ISB'!$C$6:$BO$405,14,FALSE)</f>
        <v>577.70270270270214</v>
      </c>
      <c r="BB131" s="10">
        <f>VLOOKUP($C131,'[1]New ISB'!$C$6:$BO$405,15,FALSE)</f>
        <v>0</v>
      </c>
      <c r="BC131" s="10">
        <f>VLOOKUP($C131,'[1]New ISB'!$C$6:$BO$405,16,FALSE)</f>
        <v>0</v>
      </c>
      <c r="BD131" s="10">
        <f>VLOOKUP($C131,'[1]New ISB'!$C$6:$BO$405,17,FALSE)</f>
        <v>0</v>
      </c>
      <c r="BE131" s="10">
        <f>VLOOKUP($C131,'[1]New ISB'!$C$6:$BO$405,18,FALSE)</f>
        <v>0</v>
      </c>
      <c r="BF131" s="10">
        <f>VLOOKUP($C131,'[1]New ISB'!$C$6:$BO$405,19,FALSE)</f>
        <v>0</v>
      </c>
      <c r="BG131" s="10">
        <f>VLOOKUP($C131,'[1]New ISB'!$C$6:$BO$405,20,FALSE)</f>
        <v>0</v>
      </c>
      <c r="BH131" s="10">
        <f>VLOOKUP($C131,'[1]New ISB'!$C$6:$BO$405,21,FALSE)</f>
        <v>0</v>
      </c>
      <c r="BI131" s="10">
        <f>VLOOKUP($C131,'[1]New ISB'!$C$6:$BO$405,22,FALSE)</f>
        <v>0</v>
      </c>
      <c r="BJ131" s="10">
        <f>VLOOKUP($C131,'[1]New ISB'!$C$6:$BO$405,23,FALSE)</f>
        <v>0</v>
      </c>
      <c r="BK131" s="10">
        <f>VLOOKUP($C131,'[1]New ISB'!$C$6:$BO$405,24,FALSE)</f>
        <v>0</v>
      </c>
      <c r="BL131" s="10">
        <f>VLOOKUP($C131,'[1]New ISB'!$C$6:$BO$405,25,FALSE)</f>
        <v>804.5454545454553</v>
      </c>
      <c r="BM131" s="10">
        <f>VLOOKUP($C131,'[1]New ISB'!$C$6:$BO$405,26,FALSE)</f>
        <v>0</v>
      </c>
      <c r="BN131" s="10">
        <f>VLOOKUP($C131,'[1]New ISB'!$C$6:$BO$405,27,FALSE)</f>
        <v>23676.125743415458</v>
      </c>
      <c r="BO131" s="10">
        <f>VLOOKUP($C131,'[1]New ISB'!$C$6:$BO$405,28,FALSE)</f>
        <v>0</v>
      </c>
      <c r="BP131" s="10">
        <f>VLOOKUP($C131,'[1]New ISB'!$C$6:$BO$405,29,FALSE)</f>
        <v>0</v>
      </c>
      <c r="BQ131" s="10">
        <f>VLOOKUP($C131,'[1]New ISB'!$C$6:$BO$405,30,FALSE)</f>
        <v>0</v>
      </c>
      <c r="BR131" s="10">
        <f>VLOOKUP($C131,'[1]New ISB'!$C$6:$BO$405,31,FALSE)</f>
        <v>134400</v>
      </c>
      <c r="BS131" s="10">
        <f>VLOOKUP($C131,'[1]New ISB'!$C$6:$BO$405,32,FALSE)</f>
        <v>0</v>
      </c>
      <c r="BT131" s="10">
        <f>VLOOKUP($C131,'[1]New ISB'!$C$6:$BO$405,33,FALSE)</f>
        <v>0</v>
      </c>
      <c r="BU131" s="10">
        <f>VLOOKUP($C131,'[1]New ISB'!$C$6:$BO$405,34,FALSE)</f>
        <v>0</v>
      </c>
      <c r="BV131" s="10">
        <f>VLOOKUP($C131,'[1]New ISB'!$C$6:$BO$405,35,FALSE)</f>
        <v>2637.3119999999999</v>
      </c>
      <c r="BW131" s="10">
        <f>VLOOKUP($C131,'[1]New ISB'!$C$6:$BO$405,36,FALSE)</f>
        <v>0</v>
      </c>
      <c r="BX131" s="10">
        <f>VLOOKUP($C131,'[1]New ISB'!$C$6:$BO$405,39,FALSE)+VLOOKUP($C131,'[1]New ISB'!$C$6:$BO$405,40,FALSE)</f>
        <v>0</v>
      </c>
      <c r="BY131" s="10">
        <f>VLOOKUP($C131,'[1]New ISB'!$C$6:$BO$405,37,FALSE)+VLOOKUP($C131,'[1]New ISB'!$C$6:$BO$405,41,FALSE)</f>
        <v>0</v>
      </c>
      <c r="BZ131" s="10">
        <f>VLOOKUP($C131,'[1]New ISB'!$C$6:$BO$405,38,FALSE)</f>
        <v>0</v>
      </c>
      <c r="CA131" s="10">
        <f t="shared" si="41"/>
        <v>455068.07964935666</v>
      </c>
      <c r="CB131" s="10">
        <f>VLOOKUP($C131,'[1]New ISB'!$C$6:$BO$405,52,FALSE)+VLOOKUP($C131,'[1]New ISB'!$C$6:$BO$405,53,FALSE)</f>
        <v>0</v>
      </c>
      <c r="CC131" s="10">
        <f>VLOOKUP($C131,'[1]New ISB'!$C$6:$BO$405,64,FALSE)</f>
        <v>0</v>
      </c>
      <c r="CD131" s="11">
        <f t="shared" si="80"/>
        <v>455068.07964935666</v>
      </c>
      <c r="CE131" s="10"/>
      <c r="CF131" s="10">
        <f t="shared" si="44"/>
        <v>15822.393748693052</v>
      </c>
      <c r="CG131" s="10">
        <f t="shared" si="45"/>
        <v>0</v>
      </c>
      <c r="CH131" s="10">
        <f t="shared" si="46"/>
        <v>0</v>
      </c>
      <c r="CI131" s="10">
        <f t="shared" si="47"/>
        <v>160</v>
      </c>
      <c r="CJ131" s="10">
        <f t="shared" si="48"/>
        <v>0</v>
      </c>
      <c r="CK131" s="10">
        <f t="shared" si="49"/>
        <v>2070</v>
      </c>
      <c r="CL131" s="10">
        <f t="shared" si="50"/>
        <v>0</v>
      </c>
      <c r="CM131" s="10">
        <f t="shared" si="51"/>
        <v>0</v>
      </c>
      <c r="CN131" s="10">
        <f t="shared" si="52"/>
        <v>10.135135135135101</v>
      </c>
      <c r="CO131" s="10">
        <f t="shared" si="53"/>
        <v>0</v>
      </c>
      <c r="CP131" s="10">
        <f t="shared" si="54"/>
        <v>0</v>
      </c>
      <c r="CQ131" s="10">
        <f t="shared" si="55"/>
        <v>0</v>
      </c>
      <c r="CR131" s="10">
        <f t="shared" si="56"/>
        <v>0</v>
      </c>
      <c r="CS131" s="10">
        <f t="shared" si="57"/>
        <v>0</v>
      </c>
      <c r="CT131" s="10">
        <f t="shared" si="58"/>
        <v>0</v>
      </c>
      <c r="CU131" s="10">
        <f t="shared" si="59"/>
        <v>0</v>
      </c>
      <c r="CV131" s="10">
        <f t="shared" si="60"/>
        <v>0</v>
      </c>
      <c r="CW131" s="10">
        <f t="shared" si="61"/>
        <v>0</v>
      </c>
      <c r="CX131" s="10">
        <f t="shared" si="62"/>
        <v>0</v>
      </c>
      <c r="CY131" s="10">
        <f t="shared" si="63"/>
        <v>13.636363636363626</v>
      </c>
      <c r="CZ131" s="10">
        <f t="shared" si="64"/>
        <v>0</v>
      </c>
      <c r="DA131" s="10">
        <f t="shared" si="65"/>
        <v>303.5400736335323</v>
      </c>
      <c r="DB131" s="10">
        <f t="shared" si="66"/>
        <v>0</v>
      </c>
      <c r="DC131" s="10">
        <f t="shared" si="67"/>
        <v>0</v>
      </c>
      <c r="DD131" s="10">
        <f t="shared" si="68"/>
        <v>0</v>
      </c>
      <c r="DE131" s="10">
        <f t="shared" si="69"/>
        <v>6400</v>
      </c>
      <c r="DF131" s="10">
        <f t="shared" si="70"/>
        <v>0</v>
      </c>
      <c r="DG131" s="10">
        <f t="shared" si="71"/>
        <v>0</v>
      </c>
      <c r="DH131" s="10">
        <f t="shared" si="72"/>
        <v>0</v>
      </c>
      <c r="DI131" s="10">
        <f t="shared" si="73"/>
        <v>0</v>
      </c>
      <c r="DJ131" s="10">
        <f t="shared" si="74"/>
        <v>0</v>
      </c>
      <c r="DK131" s="10">
        <f t="shared" si="75"/>
        <v>0</v>
      </c>
      <c r="DL131" s="10">
        <f t="shared" si="76"/>
        <v>0</v>
      </c>
      <c r="DM131" s="10">
        <f t="shared" si="77"/>
        <v>0</v>
      </c>
      <c r="DN131" s="10">
        <f t="shared" si="78"/>
        <v>0</v>
      </c>
      <c r="DO131" s="10">
        <f t="shared" si="79"/>
        <v>7231.8174126082095</v>
      </c>
      <c r="DP131" s="11">
        <f t="shared" si="42"/>
        <v>32011.522733706293</v>
      </c>
      <c r="DS131" s="14"/>
      <c r="DU131" s="16"/>
    </row>
    <row r="132" spans="1:125" x14ac:dyDescent="0.35">
      <c r="A132" s="2" t="s">
        <v>392</v>
      </c>
      <c r="B132" s="2" t="s">
        <v>393</v>
      </c>
      <c r="C132" s="2">
        <v>9265201</v>
      </c>
      <c r="D132" s="2" t="s">
        <v>394</v>
      </c>
      <c r="E132" s="18">
        <v>108</v>
      </c>
      <c r="G132" s="18">
        <v>366552</v>
      </c>
      <c r="H132" s="18">
        <v>0</v>
      </c>
      <c r="I132" s="18">
        <v>0</v>
      </c>
      <c r="J132" s="18">
        <v>14879.999999999996</v>
      </c>
      <c r="K132" s="18">
        <v>0</v>
      </c>
      <c r="L132" s="18">
        <v>23970.000000000015</v>
      </c>
      <c r="M132" s="18">
        <v>0</v>
      </c>
      <c r="N132" s="18">
        <v>464.29906542056</v>
      </c>
      <c r="O132" s="18">
        <v>282.61682242990639</v>
      </c>
      <c r="P132" s="18">
        <v>0</v>
      </c>
      <c r="Q132" s="18">
        <v>0</v>
      </c>
      <c r="R132" s="18">
        <v>2059.0654205607498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1159.9999999999989</v>
      </c>
      <c r="AA132" s="18">
        <v>0</v>
      </c>
      <c r="AB132" s="18">
        <v>33967.661538461565</v>
      </c>
      <c r="AC132" s="18">
        <v>0</v>
      </c>
      <c r="AD132" s="18">
        <v>0</v>
      </c>
      <c r="AE132" s="18">
        <v>0</v>
      </c>
      <c r="AF132" s="18">
        <v>128000</v>
      </c>
      <c r="AG132" s="18">
        <v>0</v>
      </c>
      <c r="AH132" s="18">
        <v>0</v>
      </c>
      <c r="AI132" s="18">
        <v>0</v>
      </c>
      <c r="AJ132" s="18">
        <v>4395.5200000000004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-13948.27507458756</v>
      </c>
      <c r="AQ132" s="11">
        <f t="shared" si="43"/>
        <v>561782.88777228526</v>
      </c>
      <c r="AR132" s="18"/>
      <c r="AS132" s="10">
        <f>VLOOKUP($C132,'[1]New ISB'!$C$6:$BO$405,6,FALSE)</f>
        <v>389336.246998118</v>
      </c>
      <c r="AT132" s="10">
        <f>VLOOKUP($C132,'[1]New ISB'!$C$6:$BO$405,7,FALSE)</f>
        <v>0</v>
      </c>
      <c r="AU132" s="10">
        <f>VLOOKUP($C132,'[1]New ISB'!$C$6:$BO$405,8,FALSE)</f>
        <v>0</v>
      </c>
      <c r="AV132" s="10">
        <f>VLOOKUP($C132,'[1]New ISB'!$C$6:$BO$405,9,FALSE)</f>
        <v>15189.999999999996</v>
      </c>
      <c r="AW132" s="10">
        <f>VLOOKUP($C132,'[1]New ISB'!$C$6:$BO$405,10,FALSE)</f>
        <v>0</v>
      </c>
      <c r="AX132" s="10">
        <f>VLOOKUP($C132,'[1]New ISB'!$C$6:$BO$405,11,FALSE)</f>
        <v>27880.000000000018</v>
      </c>
      <c r="AY132" s="10">
        <f>VLOOKUP($C132,'[1]New ISB'!$C$6:$BO$405,12,FALSE)</f>
        <v>0</v>
      </c>
      <c r="AZ132" s="10">
        <f>VLOOKUP($C132,'[1]New ISB'!$C$6:$BO$405,13,FALSE)</f>
        <v>474.39252336448521</v>
      </c>
      <c r="BA132" s="10">
        <f>VLOOKUP($C132,'[1]New ISB'!$C$6:$BO$405,14,FALSE)</f>
        <v>287.66355140186903</v>
      </c>
      <c r="BB132" s="10">
        <f>VLOOKUP($C132,'[1]New ISB'!$C$6:$BO$405,15,FALSE)</f>
        <v>0</v>
      </c>
      <c r="BC132" s="10">
        <f>VLOOKUP($C132,'[1]New ISB'!$C$6:$BO$405,16,FALSE)</f>
        <v>0</v>
      </c>
      <c r="BD132" s="10">
        <f>VLOOKUP($C132,'[1]New ISB'!$C$6:$BO$405,17,FALSE)</f>
        <v>2079.2523364486001</v>
      </c>
      <c r="BE132" s="10">
        <f>VLOOKUP($C132,'[1]New ISB'!$C$6:$BO$405,18,FALSE)</f>
        <v>0</v>
      </c>
      <c r="BF132" s="10">
        <f>VLOOKUP($C132,'[1]New ISB'!$C$6:$BO$405,19,FALSE)</f>
        <v>0</v>
      </c>
      <c r="BG132" s="10">
        <f>VLOOKUP($C132,'[1]New ISB'!$C$6:$BO$405,20,FALSE)</f>
        <v>0</v>
      </c>
      <c r="BH132" s="10">
        <f>VLOOKUP($C132,'[1]New ISB'!$C$6:$BO$405,21,FALSE)</f>
        <v>0</v>
      </c>
      <c r="BI132" s="10">
        <f>VLOOKUP($C132,'[1]New ISB'!$C$6:$BO$405,22,FALSE)</f>
        <v>0</v>
      </c>
      <c r="BJ132" s="10">
        <f>VLOOKUP($C132,'[1]New ISB'!$C$6:$BO$405,23,FALSE)</f>
        <v>0</v>
      </c>
      <c r="BK132" s="10">
        <f>VLOOKUP($C132,'[1]New ISB'!$C$6:$BO$405,24,FALSE)</f>
        <v>0</v>
      </c>
      <c r="BL132" s="10">
        <f>VLOOKUP($C132,'[1]New ISB'!$C$6:$BO$405,25,FALSE)</f>
        <v>1179.9999999999989</v>
      </c>
      <c r="BM132" s="10">
        <f>VLOOKUP($C132,'[1]New ISB'!$C$6:$BO$405,26,FALSE)</f>
        <v>0</v>
      </c>
      <c r="BN132" s="10">
        <f>VLOOKUP($C132,'[1]New ISB'!$C$6:$BO$405,27,FALSE)</f>
        <v>34408.800000000025</v>
      </c>
      <c r="BO132" s="10">
        <f>VLOOKUP($C132,'[1]New ISB'!$C$6:$BO$405,28,FALSE)</f>
        <v>0</v>
      </c>
      <c r="BP132" s="10">
        <f>VLOOKUP($C132,'[1]New ISB'!$C$6:$BO$405,29,FALSE)</f>
        <v>0</v>
      </c>
      <c r="BQ132" s="10">
        <f>VLOOKUP($C132,'[1]New ISB'!$C$6:$BO$405,30,FALSE)</f>
        <v>0</v>
      </c>
      <c r="BR132" s="10">
        <f>VLOOKUP($C132,'[1]New ISB'!$C$6:$BO$405,31,FALSE)</f>
        <v>134400</v>
      </c>
      <c r="BS132" s="10">
        <f>VLOOKUP($C132,'[1]New ISB'!$C$6:$BO$405,32,FALSE)</f>
        <v>0</v>
      </c>
      <c r="BT132" s="10">
        <f>VLOOKUP($C132,'[1]New ISB'!$C$6:$BO$405,33,FALSE)</f>
        <v>0</v>
      </c>
      <c r="BU132" s="10">
        <f>VLOOKUP($C132,'[1]New ISB'!$C$6:$BO$405,34,FALSE)</f>
        <v>0</v>
      </c>
      <c r="BV132" s="10">
        <f>VLOOKUP($C132,'[1]New ISB'!$C$6:$BO$405,35,FALSE)</f>
        <v>4395.5200000000004</v>
      </c>
      <c r="BW132" s="10">
        <f>VLOOKUP($C132,'[1]New ISB'!$C$6:$BO$405,36,FALSE)</f>
        <v>0</v>
      </c>
      <c r="BX132" s="10">
        <f>VLOOKUP($C132,'[1]New ISB'!$C$6:$BO$405,39,FALSE)+VLOOKUP($C132,'[1]New ISB'!$C$6:$BO$405,40,FALSE)</f>
        <v>0</v>
      </c>
      <c r="BY132" s="10">
        <f>VLOOKUP($C132,'[1]New ISB'!$C$6:$BO$405,37,FALSE)+VLOOKUP($C132,'[1]New ISB'!$C$6:$BO$405,41,FALSE)</f>
        <v>0</v>
      </c>
      <c r="BZ132" s="10">
        <f>VLOOKUP($C132,'[1]New ISB'!$C$6:$BO$405,38,FALSE)</f>
        <v>0</v>
      </c>
      <c r="CA132" s="10">
        <f t="shared" si="41"/>
        <v>609631.87540933304</v>
      </c>
      <c r="CB132" s="10">
        <f>VLOOKUP($C132,'[1]New ISB'!$C$6:$BO$405,52,FALSE)+VLOOKUP($C132,'[1]New ISB'!$C$6:$BO$405,53,FALSE)</f>
        <v>0</v>
      </c>
      <c r="CC132" s="10">
        <f>VLOOKUP($C132,'[1]New ISB'!$C$6:$BO$405,64,FALSE)</f>
        <v>0</v>
      </c>
      <c r="CD132" s="11">
        <f t="shared" si="80"/>
        <v>609631.87540933304</v>
      </c>
      <c r="CE132" s="10"/>
      <c r="CF132" s="10">
        <f t="shared" si="44"/>
        <v>22784.246998118004</v>
      </c>
      <c r="CG132" s="10">
        <f t="shared" si="45"/>
        <v>0</v>
      </c>
      <c r="CH132" s="10">
        <f t="shared" si="46"/>
        <v>0</v>
      </c>
      <c r="CI132" s="10">
        <f t="shared" si="47"/>
        <v>310</v>
      </c>
      <c r="CJ132" s="10">
        <f t="shared" si="48"/>
        <v>0</v>
      </c>
      <c r="CK132" s="10">
        <f t="shared" si="49"/>
        <v>3910.0000000000036</v>
      </c>
      <c r="CL132" s="10">
        <f t="shared" si="50"/>
        <v>0</v>
      </c>
      <c r="CM132" s="10">
        <f t="shared" si="51"/>
        <v>10.093457943925216</v>
      </c>
      <c r="CN132" s="10">
        <f t="shared" si="52"/>
        <v>5.0467289719626365</v>
      </c>
      <c r="CO132" s="10">
        <f t="shared" si="53"/>
        <v>0</v>
      </c>
      <c r="CP132" s="10">
        <f t="shared" si="54"/>
        <v>0</v>
      </c>
      <c r="CQ132" s="10">
        <f t="shared" si="55"/>
        <v>20.186915887850319</v>
      </c>
      <c r="CR132" s="10">
        <f t="shared" si="56"/>
        <v>0</v>
      </c>
      <c r="CS132" s="10">
        <f t="shared" si="57"/>
        <v>0</v>
      </c>
      <c r="CT132" s="10">
        <f t="shared" si="58"/>
        <v>0</v>
      </c>
      <c r="CU132" s="10">
        <f t="shared" si="59"/>
        <v>0</v>
      </c>
      <c r="CV132" s="10">
        <f t="shared" si="60"/>
        <v>0</v>
      </c>
      <c r="CW132" s="10">
        <f t="shared" si="61"/>
        <v>0</v>
      </c>
      <c r="CX132" s="10">
        <f t="shared" si="62"/>
        <v>0</v>
      </c>
      <c r="CY132" s="10">
        <f t="shared" si="63"/>
        <v>20</v>
      </c>
      <c r="CZ132" s="10">
        <f t="shared" si="64"/>
        <v>0</v>
      </c>
      <c r="DA132" s="10">
        <f t="shared" si="65"/>
        <v>441.13846153845952</v>
      </c>
      <c r="DB132" s="10">
        <f t="shared" si="66"/>
        <v>0</v>
      </c>
      <c r="DC132" s="10">
        <f t="shared" si="67"/>
        <v>0</v>
      </c>
      <c r="DD132" s="10">
        <f t="shared" si="68"/>
        <v>0</v>
      </c>
      <c r="DE132" s="10">
        <f t="shared" si="69"/>
        <v>6400</v>
      </c>
      <c r="DF132" s="10">
        <f t="shared" si="70"/>
        <v>0</v>
      </c>
      <c r="DG132" s="10">
        <f t="shared" si="71"/>
        <v>0</v>
      </c>
      <c r="DH132" s="10">
        <f t="shared" si="72"/>
        <v>0</v>
      </c>
      <c r="DI132" s="10">
        <f t="shared" si="73"/>
        <v>0</v>
      </c>
      <c r="DJ132" s="10">
        <f t="shared" si="74"/>
        <v>0</v>
      </c>
      <c r="DK132" s="10">
        <f t="shared" si="75"/>
        <v>0</v>
      </c>
      <c r="DL132" s="10">
        <f t="shared" si="76"/>
        <v>0</v>
      </c>
      <c r="DM132" s="10">
        <f t="shared" si="77"/>
        <v>0</v>
      </c>
      <c r="DN132" s="10">
        <f t="shared" si="78"/>
        <v>0</v>
      </c>
      <c r="DO132" s="10">
        <f t="shared" si="79"/>
        <v>13948.27507458756</v>
      </c>
      <c r="DP132" s="11">
        <f t="shared" si="42"/>
        <v>47848.987637047765</v>
      </c>
      <c r="DS132" s="14"/>
      <c r="DU132" s="16"/>
    </row>
    <row r="133" spans="1:125" x14ac:dyDescent="0.35">
      <c r="A133" s="2" t="s">
        <v>395</v>
      </c>
      <c r="B133" s="2" t="s">
        <v>396</v>
      </c>
      <c r="C133" s="2">
        <v>9262289</v>
      </c>
      <c r="D133" s="2" t="s">
        <v>397</v>
      </c>
      <c r="E133" s="18">
        <v>173</v>
      </c>
      <c r="G133" s="18">
        <v>587162</v>
      </c>
      <c r="H133" s="18">
        <v>0</v>
      </c>
      <c r="I133" s="18">
        <v>0</v>
      </c>
      <c r="J133" s="18">
        <v>6239.9999999999964</v>
      </c>
      <c r="K133" s="18">
        <v>0</v>
      </c>
      <c r="L133" s="18">
        <v>9164.9999999999945</v>
      </c>
      <c r="M133" s="18">
        <v>0</v>
      </c>
      <c r="N133" s="18">
        <v>0</v>
      </c>
      <c r="O133" s="18">
        <v>1120.0000000000002</v>
      </c>
      <c r="P133" s="18">
        <v>1319.9999999999966</v>
      </c>
      <c r="Q133" s="18">
        <v>1439.9999999999961</v>
      </c>
      <c r="R133" s="18">
        <v>1020.0000000000002</v>
      </c>
      <c r="S133" s="18">
        <v>670.00000000000011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49922.024741523281</v>
      </c>
      <c r="AC133" s="18">
        <v>0</v>
      </c>
      <c r="AD133" s="18">
        <v>0</v>
      </c>
      <c r="AE133" s="18">
        <v>0</v>
      </c>
      <c r="AF133" s="18">
        <v>128000</v>
      </c>
      <c r="AG133" s="18">
        <v>0</v>
      </c>
      <c r="AH133" s="18">
        <v>0</v>
      </c>
      <c r="AI133" s="18">
        <v>0</v>
      </c>
      <c r="AJ133" s="18">
        <v>3232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-5037.9505590575409</v>
      </c>
      <c r="AQ133" s="11">
        <f t="shared" si="43"/>
        <v>784253.07418246579</v>
      </c>
      <c r="AR133" s="18"/>
      <c r="AS133" s="10">
        <f>VLOOKUP($C133,'[1]New ISB'!$C$6:$BO$405,6,FALSE)</f>
        <v>623658.98824698536</v>
      </c>
      <c r="AT133" s="10">
        <f>VLOOKUP($C133,'[1]New ISB'!$C$6:$BO$405,7,FALSE)</f>
        <v>0</v>
      </c>
      <c r="AU133" s="10">
        <f>VLOOKUP($C133,'[1]New ISB'!$C$6:$BO$405,8,FALSE)</f>
        <v>0</v>
      </c>
      <c r="AV133" s="10">
        <f>VLOOKUP($C133,'[1]New ISB'!$C$6:$BO$405,9,FALSE)</f>
        <v>6369.9999999999964</v>
      </c>
      <c r="AW133" s="10">
        <f>VLOOKUP($C133,'[1]New ISB'!$C$6:$BO$405,10,FALSE)</f>
        <v>0</v>
      </c>
      <c r="AX133" s="10">
        <f>VLOOKUP($C133,'[1]New ISB'!$C$6:$BO$405,11,FALSE)</f>
        <v>10659.999999999995</v>
      </c>
      <c r="AY133" s="10">
        <f>VLOOKUP($C133,'[1]New ISB'!$C$6:$BO$405,12,FALSE)</f>
        <v>0</v>
      </c>
      <c r="AZ133" s="10">
        <f>VLOOKUP($C133,'[1]New ISB'!$C$6:$BO$405,13,FALSE)</f>
        <v>0</v>
      </c>
      <c r="BA133" s="10">
        <f>VLOOKUP($C133,'[1]New ISB'!$C$6:$BO$405,14,FALSE)</f>
        <v>1140.0000000000002</v>
      </c>
      <c r="BB133" s="10">
        <f>VLOOKUP($C133,'[1]New ISB'!$C$6:$BO$405,15,FALSE)</f>
        <v>1334.9999999999964</v>
      </c>
      <c r="BC133" s="10">
        <f>VLOOKUP($C133,'[1]New ISB'!$C$6:$BO$405,16,FALSE)</f>
        <v>1454.9999999999961</v>
      </c>
      <c r="BD133" s="10">
        <f>VLOOKUP($C133,'[1]New ISB'!$C$6:$BO$405,17,FALSE)</f>
        <v>1030.0000000000002</v>
      </c>
      <c r="BE133" s="10">
        <f>VLOOKUP($C133,'[1]New ISB'!$C$6:$BO$405,18,FALSE)</f>
        <v>680.00000000000011</v>
      </c>
      <c r="BF133" s="10">
        <f>VLOOKUP($C133,'[1]New ISB'!$C$6:$BO$405,19,FALSE)</f>
        <v>0</v>
      </c>
      <c r="BG133" s="10">
        <f>VLOOKUP($C133,'[1]New ISB'!$C$6:$BO$405,20,FALSE)</f>
        <v>0</v>
      </c>
      <c r="BH133" s="10">
        <f>VLOOKUP($C133,'[1]New ISB'!$C$6:$BO$405,21,FALSE)</f>
        <v>0</v>
      </c>
      <c r="BI133" s="10">
        <f>VLOOKUP($C133,'[1]New ISB'!$C$6:$BO$405,22,FALSE)</f>
        <v>0</v>
      </c>
      <c r="BJ133" s="10">
        <f>VLOOKUP($C133,'[1]New ISB'!$C$6:$BO$405,23,FALSE)</f>
        <v>0</v>
      </c>
      <c r="BK133" s="10">
        <f>VLOOKUP($C133,'[1]New ISB'!$C$6:$BO$405,24,FALSE)</f>
        <v>0</v>
      </c>
      <c r="BL133" s="10">
        <f>VLOOKUP($C133,'[1]New ISB'!$C$6:$BO$405,25,FALSE)</f>
        <v>0</v>
      </c>
      <c r="BM133" s="10">
        <f>VLOOKUP($C133,'[1]New ISB'!$C$6:$BO$405,26,FALSE)</f>
        <v>0</v>
      </c>
      <c r="BN133" s="10">
        <f>VLOOKUP($C133,'[1]New ISB'!$C$6:$BO$405,27,FALSE)</f>
        <v>50570.362725179431</v>
      </c>
      <c r="BO133" s="10">
        <f>VLOOKUP($C133,'[1]New ISB'!$C$6:$BO$405,28,FALSE)</f>
        <v>0</v>
      </c>
      <c r="BP133" s="10">
        <f>VLOOKUP($C133,'[1]New ISB'!$C$6:$BO$405,29,FALSE)</f>
        <v>0</v>
      </c>
      <c r="BQ133" s="10">
        <f>VLOOKUP($C133,'[1]New ISB'!$C$6:$BO$405,30,FALSE)</f>
        <v>0</v>
      </c>
      <c r="BR133" s="10">
        <f>VLOOKUP($C133,'[1]New ISB'!$C$6:$BO$405,31,FALSE)</f>
        <v>134400</v>
      </c>
      <c r="BS133" s="10">
        <f>VLOOKUP($C133,'[1]New ISB'!$C$6:$BO$405,32,FALSE)</f>
        <v>0</v>
      </c>
      <c r="BT133" s="10">
        <f>VLOOKUP($C133,'[1]New ISB'!$C$6:$BO$405,33,FALSE)</f>
        <v>0</v>
      </c>
      <c r="BU133" s="10">
        <f>VLOOKUP($C133,'[1]New ISB'!$C$6:$BO$405,34,FALSE)</f>
        <v>0</v>
      </c>
      <c r="BV133" s="10">
        <f>VLOOKUP($C133,'[1]New ISB'!$C$6:$BO$405,35,FALSE)</f>
        <v>3232</v>
      </c>
      <c r="BW133" s="10">
        <f>VLOOKUP($C133,'[1]New ISB'!$C$6:$BO$405,36,FALSE)</f>
        <v>0</v>
      </c>
      <c r="BX133" s="10">
        <f>VLOOKUP($C133,'[1]New ISB'!$C$6:$BO$405,39,FALSE)+VLOOKUP($C133,'[1]New ISB'!$C$6:$BO$405,40,FALSE)</f>
        <v>0</v>
      </c>
      <c r="BY133" s="10">
        <f>VLOOKUP($C133,'[1]New ISB'!$C$6:$BO$405,37,FALSE)+VLOOKUP($C133,'[1]New ISB'!$C$6:$BO$405,41,FALSE)</f>
        <v>0</v>
      </c>
      <c r="BZ133" s="10">
        <f>VLOOKUP($C133,'[1]New ISB'!$C$6:$BO$405,38,FALSE)</f>
        <v>0</v>
      </c>
      <c r="CA133" s="10">
        <f t="shared" si="41"/>
        <v>834531.35097216477</v>
      </c>
      <c r="CB133" s="10">
        <f>VLOOKUP($C133,'[1]New ISB'!$C$6:$BO$405,52,FALSE)+VLOOKUP($C133,'[1]New ISB'!$C$6:$BO$405,53,FALSE)</f>
        <v>0</v>
      </c>
      <c r="CC133" s="10">
        <f>VLOOKUP($C133,'[1]New ISB'!$C$6:$BO$405,64,FALSE)</f>
        <v>0</v>
      </c>
      <c r="CD133" s="11">
        <f t="shared" si="80"/>
        <v>834531.35097216477</v>
      </c>
      <c r="CE133" s="10"/>
      <c r="CF133" s="10">
        <f t="shared" si="44"/>
        <v>36496.988246985362</v>
      </c>
      <c r="CG133" s="10">
        <f t="shared" si="45"/>
        <v>0</v>
      </c>
      <c r="CH133" s="10">
        <f t="shared" si="46"/>
        <v>0</v>
      </c>
      <c r="CI133" s="10">
        <f t="shared" si="47"/>
        <v>130</v>
      </c>
      <c r="CJ133" s="10">
        <f t="shared" si="48"/>
        <v>0</v>
      </c>
      <c r="CK133" s="10">
        <f t="shared" si="49"/>
        <v>1495</v>
      </c>
      <c r="CL133" s="10">
        <f t="shared" si="50"/>
        <v>0</v>
      </c>
      <c r="CM133" s="10">
        <f t="shared" si="51"/>
        <v>0</v>
      </c>
      <c r="CN133" s="10">
        <f t="shared" si="52"/>
        <v>20</v>
      </c>
      <c r="CO133" s="10">
        <f t="shared" si="53"/>
        <v>14.999999999999773</v>
      </c>
      <c r="CP133" s="10">
        <f t="shared" si="54"/>
        <v>15</v>
      </c>
      <c r="CQ133" s="10">
        <f t="shared" si="55"/>
        <v>10</v>
      </c>
      <c r="CR133" s="10">
        <f t="shared" si="56"/>
        <v>10</v>
      </c>
      <c r="CS133" s="10">
        <f t="shared" si="57"/>
        <v>0</v>
      </c>
      <c r="CT133" s="10">
        <f t="shared" si="58"/>
        <v>0</v>
      </c>
      <c r="CU133" s="10">
        <f t="shared" si="59"/>
        <v>0</v>
      </c>
      <c r="CV133" s="10">
        <f t="shared" si="60"/>
        <v>0</v>
      </c>
      <c r="CW133" s="10">
        <f t="shared" si="61"/>
        <v>0</v>
      </c>
      <c r="CX133" s="10">
        <f t="shared" si="62"/>
        <v>0</v>
      </c>
      <c r="CY133" s="10">
        <f t="shared" si="63"/>
        <v>0</v>
      </c>
      <c r="CZ133" s="10">
        <f t="shared" si="64"/>
        <v>0</v>
      </c>
      <c r="DA133" s="10">
        <f t="shared" si="65"/>
        <v>648.33798365615075</v>
      </c>
      <c r="DB133" s="10">
        <f t="shared" si="66"/>
        <v>0</v>
      </c>
      <c r="DC133" s="10">
        <f t="shared" si="67"/>
        <v>0</v>
      </c>
      <c r="DD133" s="10">
        <f t="shared" si="68"/>
        <v>0</v>
      </c>
      <c r="DE133" s="10">
        <f t="shared" si="69"/>
        <v>6400</v>
      </c>
      <c r="DF133" s="10">
        <f t="shared" si="70"/>
        <v>0</v>
      </c>
      <c r="DG133" s="10">
        <f t="shared" si="71"/>
        <v>0</v>
      </c>
      <c r="DH133" s="10">
        <f t="shared" si="72"/>
        <v>0</v>
      </c>
      <c r="DI133" s="10">
        <f t="shared" si="73"/>
        <v>0</v>
      </c>
      <c r="DJ133" s="10">
        <f t="shared" si="74"/>
        <v>0</v>
      </c>
      <c r="DK133" s="10">
        <f t="shared" si="75"/>
        <v>0</v>
      </c>
      <c r="DL133" s="10">
        <f t="shared" si="76"/>
        <v>0</v>
      </c>
      <c r="DM133" s="10">
        <f t="shared" si="77"/>
        <v>0</v>
      </c>
      <c r="DN133" s="10">
        <f t="shared" si="78"/>
        <v>0</v>
      </c>
      <c r="DO133" s="10">
        <f t="shared" si="79"/>
        <v>5037.9505590575409</v>
      </c>
      <c r="DP133" s="11">
        <f t="shared" si="42"/>
        <v>50278.276789699055</v>
      </c>
      <c r="DS133" s="14"/>
      <c r="DU133" s="16"/>
    </row>
    <row r="134" spans="1:125" x14ac:dyDescent="0.35">
      <c r="A134" s="2" t="s">
        <v>398</v>
      </c>
      <c r="B134" s="2" t="s">
        <v>399</v>
      </c>
      <c r="C134" s="2">
        <v>9262247</v>
      </c>
      <c r="D134" s="2" t="s">
        <v>400</v>
      </c>
      <c r="E134" s="18">
        <v>359</v>
      </c>
      <c r="G134" s="18">
        <v>1218446</v>
      </c>
      <c r="H134" s="18">
        <v>0</v>
      </c>
      <c r="I134" s="18">
        <v>0</v>
      </c>
      <c r="J134" s="18">
        <v>31200</v>
      </c>
      <c r="K134" s="18">
        <v>0</v>
      </c>
      <c r="L134" s="18">
        <v>47940.000000000051</v>
      </c>
      <c r="M134" s="18">
        <v>0</v>
      </c>
      <c r="N134" s="18">
        <v>459.99999999999972</v>
      </c>
      <c r="O134" s="18">
        <v>3920.0000000000036</v>
      </c>
      <c r="P134" s="18">
        <v>10119.999999999996</v>
      </c>
      <c r="Q134" s="18">
        <v>10560.000000000007</v>
      </c>
      <c r="R134" s="18">
        <v>1530.0000000000007</v>
      </c>
      <c r="S134" s="18">
        <v>5360.0000000000009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7561.0614525139717</v>
      </c>
      <c r="AA134" s="18">
        <v>0</v>
      </c>
      <c r="AB134" s="18">
        <v>73637.23529411768</v>
      </c>
      <c r="AC134" s="18">
        <v>0</v>
      </c>
      <c r="AD134" s="18">
        <v>0</v>
      </c>
      <c r="AE134" s="18">
        <v>0</v>
      </c>
      <c r="AF134" s="18">
        <v>128000</v>
      </c>
      <c r="AG134" s="18">
        <v>0</v>
      </c>
      <c r="AH134" s="18">
        <v>0</v>
      </c>
      <c r="AI134" s="18">
        <v>0</v>
      </c>
      <c r="AJ134" s="18">
        <v>4783.3599999999997</v>
      </c>
      <c r="AK134" s="18">
        <v>0</v>
      </c>
      <c r="AL134" s="18">
        <v>0</v>
      </c>
      <c r="AM134" s="18">
        <v>0</v>
      </c>
      <c r="AN134" s="18">
        <v>0</v>
      </c>
      <c r="AO134" s="18">
        <v>42660.703253368614</v>
      </c>
      <c r="AP134" s="18">
        <v>1846.5772916667297</v>
      </c>
      <c r="AQ134" s="11">
        <f t="shared" si="43"/>
        <v>1588024.9372916671</v>
      </c>
      <c r="AR134" s="18"/>
      <c r="AS134" s="10">
        <f>VLOOKUP($C134,'[1]New ISB'!$C$6:$BO$405,6,FALSE)</f>
        <v>1294182.5247437442</v>
      </c>
      <c r="AT134" s="10">
        <f>VLOOKUP($C134,'[1]New ISB'!$C$6:$BO$405,7,FALSE)</f>
        <v>0</v>
      </c>
      <c r="AU134" s="10">
        <f>VLOOKUP($C134,'[1]New ISB'!$C$6:$BO$405,8,FALSE)</f>
        <v>0</v>
      </c>
      <c r="AV134" s="10">
        <f>VLOOKUP($C134,'[1]New ISB'!$C$6:$BO$405,9,FALSE)</f>
        <v>31850</v>
      </c>
      <c r="AW134" s="10">
        <f>VLOOKUP($C134,'[1]New ISB'!$C$6:$BO$405,10,FALSE)</f>
        <v>0</v>
      </c>
      <c r="AX134" s="10">
        <f>VLOOKUP($C134,'[1]New ISB'!$C$6:$BO$405,11,FALSE)</f>
        <v>55760.000000000058</v>
      </c>
      <c r="AY134" s="10">
        <f>VLOOKUP($C134,'[1]New ISB'!$C$6:$BO$405,12,FALSE)</f>
        <v>0</v>
      </c>
      <c r="AZ134" s="10">
        <f>VLOOKUP($C134,'[1]New ISB'!$C$6:$BO$405,13,FALSE)</f>
        <v>469.99999999999966</v>
      </c>
      <c r="BA134" s="10">
        <f>VLOOKUP($C134,'[1]New ISB'!$C$6:$BO$405,14,FALSE)</f>
        <v>3990.0000000000036</v>
      </c>
      <c r="BB134" s="10">
        <f>VLOOKUP($C134,'[1]New ISB'!$C$6:$BO$405,15,FALSE)</f>
        <v>10234.999999999996</v>
      </c>
      <c r="BC134" s="10">
        <f>VLOOKUP($C134,'[1]New ISB'!$C$6:$BO$405,16,FALSE)</f>
        <v>10670.000000000007</v>
      </c>
      <c r="BD134" s="10">
        <f>VLOOKUP($C134,'[1]New ISB'!$C$6:$BO$405,17,FALSE)</f>
        <v>1545.0000000000007</v>
      </c>
      <c r="BE134" s="10">
        <f>VLOOKUP($C134,'[1]New ISB'!$C$6:$BO$405,18,FALSE)</f>
        <v>5440.0000000000009</v>
      </c>
      <c r="BF134" s="10">
        <f>VLOOKUP($C134,'[1]New ISB'!$C$6:$BO$405,19,FALSE)</f>
        <v>0</v>
      </c>
      <c r="BG134" s="10">
        <f>VLOOKUP($C134,'[1]New ISB'!$C$6:$BO$405,20,FALSE)</f>
        <v>0</v>
      </c>
      <c r="BH134" s="10">
        <f>VLOOKUP($C134,'[1]New ISB'!$C$6:$BO$405,21,FALSE)</f>
        <v>0</v>
      </c>
      <c r="BI134" s="10">
        <f>VLOOKUP($C134,'[1]New ISB'!$C$6:$BO$405,22,FALSE)</f>
        <v>0</v>
      </c>
      <c r="BJ134" s="10">
        <f>VLOOKUP($C134,'[1]New ISB'!$C$6:$BO$405,23,FALSE)</f>
        <v>0</v>
      </c>
      <c r="BK134" s="10">
        <f>VLOOKUP($C134,'[1]New ISB'!$C$6:$BO$405,24,FALSE)</f>
        <v>0</v>
      </c>
      <c r="BL134" s="10">
        <f>VLOOKUP($C134,'[1]New ISB'!$C$6:$BO$405,25,FALSE)</f>
        <v>7691.4245810055918</v>
      </c>
      <c r="BM134" s="10">
        <f>VLOOKUP($C134,'[1]New ISB'!$C$6:$BO$405,26,FALSE)</f>
        <v>0</v>
      </c>
      <c r="BN134" s="10">
        <f>VLOOKUP($C134,'[1]New ISB'!$C$6:$BO$405,27,FALSE)</f>
        <v>74593.563025210125</v>
      </c>
      <c r="BO134" s="10">
        <f>VLOOKUP($C134,'[1]New ISB'!$C$6:$BO$405,28,FALSE)</f>
        <v>0</v>
      </c>
      <c r="BP134" s="10">
        <f>VLOOKUP($C134,'[1]New ISB'!$C$6:$BO$405,29,FALSE)</f>
        <v>0</v>
      </c>
      <c r="BQ134" s="10">
        <f>VLOOKUP($C134,'[1]New ISB'!$C$6:$BO$405,30,FALSE)</f>
        <v>0</v>
      </c>
      <c r="BR134" s="10">
        <f>VLOOKUP($C134,'[1]New ISB'!$C$6:$BO$405,31,FALSE)</f>
        <v>134400</v>
      </c>
      <c r="BS134" s="10">
        <f>VLOOKUP($C134,'[1]New ISB'!$C$6:$BO$405,32,FALSE)</f>
        <v>0</v>
      </c>
      <c r="BT134" s="10">
        <f>VLOOKUP($C134,'[1]New ISB'!$C$6:$BO$405,33,FALSE)</f>
        <v>0</v>
      </c>
      <c r="BU134" s="10">
        <f>VLOOKUP($C134,'[1]New ISB'!$C$6:$BO$405,34,FALSE)</f>
        <v>0</v>
      </c>
      <c r="BV134" s="10">
        <f>VLOOKUP($C134,'[1]New ISB'!$C$6:$BO$405,35,FALSE)</f>
        <v>4783.3599999999997</v>
      </c>
      <c r="BW134" s="10">
        <f>VLOOKUP($C134,'[1]New ISB'!$C$6:$BO$405,36,FALSE)</f>
        <v>0</v>
      </c>
      <c r="BX134" s="10">
        <f>VLOOKUP($C134,'[1]New ISB'!$C$6:$BO$405,39,FALSE)+VLOOKUP($C134,'[1]New ISB'!$C$6:$BO$405,40,FALSE)</f>
        <v>0</v>
      </c>
      <c r="BY134" s="10">
        <f>VLOOKUP($C134,'[1]New ISB'!$C$6:$BO$405,37,FALSE)+VLOOKUP($C134,'[1]New ISB'!$C$6:$BO$405,41,FALSE)</f>
        <v>0</v>
      </c>
      <c r="BZ134" s="10">
        <f>VLOOKUP($C134,'[1]New ISB'!$C$6:$BO$405,38,FALSE)</f>
        <v>0</v>
      </c>
      <c r="CA134" s="10">
        <f t="shared" si="41"/>
        <v>1635610.87234996</v>
      </c>
      <c r="CB134" s="10">
        <f>VLOOKUP($C134,'[1]New ISB'!$C$6:$BO$405,52,FALSE)+VLOOKUP($C134,'[1]New ISB'!$C$6:$BO$405,53,FALSE)</f>
        <v>24162.487650040304</v>
      </c>
      <c r="CC134" s="10">
        <f>VLOOKUP($C134,'[1]New ISB'!$C$6:$BO$405,64,FALSE)</f>
        <v>0</v>
      </c>
      <c r="CD134" s="11">
        <f t="shared" si="80"/>
        <v>1659773.3600000003</v>
      </c>
      <c r="CE134" s="10"/>
      <c r="CF134" s="10">
        <f t="shared" si="44"/>
        <v>75736.524743744172</v>
      </c>
      <c r="CG134" s="10">
        <f t="shared" si="45"/>
        <v>0</v>
      </c>
      <c r="CH134" s="10">
        <f t="shared" si="46"/>
        <v>0</v>
      </c>
      <c r="CI134" s="10">
        <f t="shared" si="47"/>
        <v>650</v>
      </c>
      <c r="CJ134" s="10">
        <f t="shared" si="48"/>
        <v>0</v>
      </c>
      <c r="CK134" s="10">
        <f t="shared" si="49"/>
        <v>7820.0000000000073</v>
      </c>
      <c r="CL134" s="10">
        <f t="shared" si="50"/>
        <v>0</v>
      </c>
      <c r="CM134" s="10">
        <f t="shared" si="51"/>
        <v>9.9999999999999432</v>
      </c>
      <c r="CN134" s="10">
        <f t="shared" si="52"/>
        <v>70</v>
      </c>
      <c r="CO134" s="10">
        <f t="shared" si="53"/>
        <v>115</v>
      </c>
      <c r="CP134" s="10">
        <f t="shared" si="54"/>
        <v>110</v>
      </c>
      <c r="CQ134" s="10">
        <f t="shared" si="55"/>
        <v>15</v>
      </c>
      <c r="CR134" s="10">
        <f t="shared" si="56"/>
        <v>80</v>
      </c>
      <c r="CS134" s="10">
        <f t="shared" si="57"/>
        <v>0</v>
      </c>
      <c r="CT134" s="10">
        <f t="shared" si="58"/>
        <v>0</v>
      </c>
      <c r="CU134" s="10">
        <f t="shared" si="59"/>
        <v>0</v>
      </c>
      <c r="CV134" s="10">
        <f t="shared" si="60"/>
        <v>0</v>
      </c>
      <c r="CW134" s="10">
        <f t="shared" si="61"/>
        <v>0</v>
      </c>
      <c r="CX134" s="10">
        <f t="shared" si="62"/>
        <v>0</v>
      </c>
      <c r="CY134" s="10">
        <f t="shared" si="63"/>
        <v>130.36312849162005</v>
      </c>
      <c r="CZ134" s="10">
        <f t="shared" si="64"/>
        <v>0</v>
      </c>
      <c r="DA134" s="10">
        <f t="shared" si="65"/>
        <v>956.3277310924459</v>
      </c>
      <c r="DB134" s="10">
        <f t="shared" si="66"/>
        <v>0</v>
      </c>
      <c r="DC134" s="10">
        <f t="shared" si="67"/>
        <v>0</v>
      </c>
      <c r="DD134" s="10">
        <f t="shared" si="68"/>
        <v>0</v>
      </c>
      <c r="DE134" s="10">
        <f t="shared" si="69"/>
        <v>6400</v>
      </c>
      <c r="DF134" s="10">
        <f t="shared" si="70"/>
        <v>0</v>
      </c>
      <c r="DG134" s="10">
        <f t="shared" si="71"/>
        <v>0</v>
      </c>
      <c r="DH134" s="10">
        <f t="shared" si="72"/>
        <v>0</v>
      </c>
      <c r="DI134" s="10">
        <f t="shared" si="73"/>
        <v>0</v>
      </c>
      <c r="DJ134" s="10">
        <f t="shared" si="74"/>
        <v>0</v>
      </c>
      <c r="DK134" s="10">
        <f t="shared" si="75"/>
        <v>0</v>
      </c>
      <c r="DL134" s="10">
        <f t="shared" si="76"/>
        <v>0</v>
      </c>
      <c r="DM134" s="10">
        <f t="shared" si="77"/>
        <v>0</v>
      </c>
      <c r="DN134" s="10">
        <f t="shared" si="78"/>
        <v>-18498.21560332831</v>
      </c>
      <c r="DO134" s="10">
        <f t="shared" si="79"/>
        <v>-1846.5772916667297</v>
      </c>
      <c r="DP134" s="11">
        <f t="shared" si="42"/>
        <v>71748.422708333193</v>
      </c>
      <c r="DS134" s="14"/>
      <c r="DU134" s="16"/>
    </row>
    <row r="135" spans="1:125" x14ac:dyDescent="0.35">
      <c r="A135" s="2" t="s">
        <v>401</v>
      </c>
      <c r="B135" s="2" t="s">
        <v>402</v>
      </c>
      <c r="C135" s="2">
        <v>9262271</v>
      </c>
      <c r="D135" s="2" t="s">
        <v>403</v>
      </c>
      <c r="E135" s="18">
        <v>129</v>
      </c>
      <c r="G135" s="18">
        <v>437826</v>
      </c>
      <c r="H135" s="18">
        <v>0</v>
      </c>
      <c r="I135" s="18">
        <v>0</v>
      </c>
      <c r="J135" s="18">
        <v>13439.999999999971</v>
      </c>
      <c r="K135" s="18">
        <v>0</v>
      </c>
      <c r="L135" s="18">
        <v>19739.999999999956</v>
      </c>
      <c r="M135" s="18">
        <v>0</v>
      </c>
      <c r="N135" s="18">
        <v>1149.9999999999993</v>
      </c>
      <c r="O135" s="18">
        <v>1120</v>
      </c>
      <c r="P135" s="18">
        <v>4399.9999999999973</v>
      </c>
      <c r="Q135" s="18">
        <v>7200.0000000000082</v>
      </c>
      <c r="R135" s="18">
        <v>1019.9999999999968</v>
      </c>
      <c r="S135" s="18">
        <v>6029.9999999999991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20245.41176470591</v>
      </c>
      <c r="AA135" s="18">
        <v>0</v>
      </c>
      <c r="AB135" s="18">
        <v>37909.948873007132</v>
      </c>
      <c r="AC135" s="18">
        <v>0</v>
      </c>
      <c r="AD135" s="18">
        <v>0</v>
      </c>
      <c r="AE135" s="18">
        <v>0</v>
      </c>
      <c r="AF135" s="18">
        <v>128000</v>
      </c>
      <c r="AG135" s="18">
        <v>0</v>
      </c>
      <c r="AH135" s="18">
        <v>0</v>
      </c>
      <c r="AI135" s="18">
        <v>0</v>
      </c>
      <c r="AJ135" s="18">
        <v>2094.3359999999998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-15323.474839719973</v>
      </c>
      <c r="AQ135" s="11">
        <f t="shared" si="43"/>
        <v>664852.22179799306</v>
      </c>
      <c r="AR135" s="18"/>
      <c r="AS135" s="10">
        <f>VLOOKUP($C135,'[1]New ISB'!$C$6:$BO$405,6,FALSE)</f>
        <v>465040.51724775205</v>
      </c>
      <c r="AT135" s="10">
        <f>VLOOKUP($C135,'[1]New ISB'!$C$6:$BO$405,7,FALSE)</f>
        <v>0</v>
      </c>
      <c r="AU135" s="10">
        <f>VLOOKUP($C135,'[1]New ISB'!$C$6:$BO$405,8,FALSE)</f>
        <v>0</v>
      </c>
      <c r="AV135" s="10">
        <f>VLOOKUP($C135,'[1]New ISB'!$C$6:$BO$405,9,FALSE)</f>
        <v>13719.999999999971</v>
      </c>
      <c r="AW135" s="10">
        <f>VLOOKUP($C135,'[1]New ISB'!$C$6:$BO$405,10,FALSE)</f>
        <v>0</v>
      </c>
      <c r="AX135" s="10">
        <f>VLOOKUP($C135,'[1]New ISB'!$C$6:$BO$405,11,FALSE)</f>
        <v>22959.999999999949</v>
      </c>
      <c r="AY135" s="10">
        <f>VLOOKUP($C135,'[1]New ISB'!$C$6:$BO$405,12,FALSE)</f>
        <v>0</v>
      </c>
      <c r="AZ135" s="10">
        <f>VLOOKUP($C135,'[1]New ISB'!$C$6:$BO$405,13,FALSE)</f>
        <v>1174.9999999999993</v>
      </c>
      <c r="BA135" s="10">
        <f>VLOOKUP($C135,'[1]New ISB'!$C$6:$BO$405,14,FALSE)</f>
        <v>1140</v>
      </c>
      <c r="BB135" s="10">
        <f>VLOOKUP($C135,'[1]New ISB'!$C$6:$BO$405,15,FALSE)</f>
        <v>4449.9999999999973</v>
      </c>
      <c r="BC135" s="10">
        <f>VLOOKUP($C135,'[1]New ISB'!$C$6:$BO$405,16,FALSE)</f>
        <v>7275.0000000000082</v>
      </c>
      <c r="BD135" s="10">
        <f>VLOOKUP($C135,'[1]New ISB'!$C$6:$BO$405,17,FALSE)</f>
        <v>1029.9999999999968</v>
      </c>
      <c r="BE135" s="10">
        <f>VLOOKUP($C135,'[1]New ISB'!$C$6:$BO$405,18,FALSE)</f>
        <v>6119.9999999999991</v>
      </c>
      <c r="BF135" s="10">
        <f>VLOOKUP($C135,'[1]New ISB'!$C$6:$BO$405,19,FALSE)</f>
        <v>0</v>
      </c>
      <c r="BG135" s="10">
        <f>VLOOKUP($C135,'[1]New ISB'!$C$6:$BO$405,20,FALSE)</f>
        <v>0</v>
      </c>
      <c r="BH135" s="10">
        <f>VLOOKUP($C135,'[1]New ISB'!$C$6:$BO$405,21,FALSE)</f>
        <v>0</v>
      </c>
      <c r="BI135" s="10">
        <f>VLOOKUP($C135,'[1]New ISB'!$C$6:$BO$405,22,FALSE)</f>
        <v>0</v>
      </c>
      <c r="BJ135" s="10">
        <f>VLOOKUP($C135,'[1]New ISB'!$C$6:$BO$405,23,FALSE)</f>
        <v>0</v>
      </c>
      <c r="BK135" s="10">
        <f>VLOOKUP($C135,'[1]New ISB'!$C$6:$BO$405,24,FALSE)</f>
        <v>0</v>
      </c>
      <c r="BL135" s="10">
        <f>VLOOKUP($C135,'[1]New ISB'!$C$6:$BO$405,25,FALSE)</f>
        <v>20594.470588235323</v>
      </c>
      <c r="BM135" s="10">
        <f>VLOOKUP($C135,'[1]New ISB'!$C$6:$BO$405,26,FALSE)</f>
        <v>0</v>
      </c>
      <c r="BN135" s="10">
        <f>VLOOKUP($C135,'[1]New ISB'!$C$6:$BO$405,27,FALSE)</f>
        <v>38402.285871357868</v>
      </c>
      <c r="BO135" s="10">
        <f>VLOOKUP($C135,'[1]New ISB'!$C$6:$BO$405,28,FALSE)</f>
        <v>0</v>
      </c>
      <c r="BP135" s="10">
        <f>VLOOKUP($C135,'[1]New ISB'!$C$6:$BO$405,29,FALSE)</f>
        <v>0</v>
      </c>
      <c r="BQ135" s="10">
        <f>VLOOKUP($C135,'[1]New ISB'!$C$6:$BO$405,30,FALSE)</f>
        <v>0</v>
      </c>
      <c r="BR135" s="10">
        <f>VLOOKUP($C135,'[1]New ISB'!$C$6:$BO$405,31,FALSE)</f>
        <v>134400</v>
      </c>
      <c r="BS135" s="10">
        <f>VLOOKUP($C135,'[1]New ISB'!$C$6:$BO$405,32,FALSE)</f>
        <v>0</v>
      </c>
      <c r="BT135" s="10">
        <f>VLOOKUP($C135,'[1]New ISB'!$C$6:$BO$405,33,FALSE)</f>
        <v>0</v>
      </c>
      <c r="BU135" s="10">
        <f>VLOOKUP($C135,'[1]New ISB'!$C$6:$BO$405,34,FALSE)</f>
        <v>0</v>
      </c>
      <c r="BV135" s="10">
        <f>VLOOKUP($C135,'[1]New ISB'!$C$6:$BO$405,35,FALSE)</f>
        <v>2094.3359999999998</v>
      </c>
      <c r="BW135" s="10">
        <f>VLOOKUP($C135,'[1]New ISB'!$C$6:$BO$405,36,FALSE)</f>
        <v>0</v>
      </c>
      <c r="BX135" s="10">
        <f>VLOOKUP($C135,'[1]New ISB'!$C$6:$BO$405,39,FALSE)+VLOOKUP($C135,'[1]New ISB'!$C$6:$BO$405,40,FALSE)</f>
        <v>0</v>
      </c>
      <c r="BY135" s="10">
        <f>VLOOKUP($C135,'[1]New ISB'!$C$6:$BO$405,37,FALSE)+VLOOKUP($C135,'[1]New ISB'!$C$6:$BO$405,41,FALSE)</f>
        <v>0</v>
      </c>
      <c r="BZ135" s="10">
        <f>VLOOKUP($C135,'[1]New ISB'!$C$6:$BO$405,38,FALSE)</f>
        <v>0</v>
      </c>
      <c r="CA135" s="10">
        <f t="shared" si="41"/>
        <v>718401.60970734525</v>
      </c>
      <c r="CB135" s="10">
        <f>VLOOKUP($C135,'[1]New ISB'!$C$6:$BO$405,52,FALSE)+VLOOKUP($C135,'[1]New ISB'!$C$6:$BO$405,53,FALSE)</f>
        <v>0</v>
      </c>
      <c r="CC135" s="10">
        <f>VLOOKUP($C135,'[1]New ISB'!$C$6:$BO$405,64,FALSE)</f>
        <v>0</v>
      </c>
      <c r="CD135" s="11">
        <f t="shared" si="80"/>
        <v>718401.60970734525</v>
      </c>
      <c r="CE135" s="10"/>
      <c r="CF135" s="10">
        <f t="shared" si="44"/>
        <v>27214.517247752054</v>
      </c>
      <c r="CG135" s="10">
        <f t="shared" si="45"/>
        <v>0</v>
      </c>
      <c r="CH135" s="10">
        <f t="shared" si="46"/>
        <v>0</v>
      </c>
      <c r="CI135" s="10">
        <f t="shared" si="47"/>
        <v>280</v>
      </c>
      <c r="CJ135" s="10">
        <f t="shared" si="48"/>
        <v>0</v>
      </c>
      <c r="CK135" s="10">
        <f t="shared" si="49"/>
        <v>3219.9999999999927</v>
      </c>
      <c r="CL135" s="10">
        <f t="shared" si="50"/>
        <v>0</v>
      </c>
      <c r="CM135" s="10">
        <f t="shared" si="51"/>
        <v>25</v>
      </c>
      <c r="CN135" s="10">
        <f t="shared" si="52"/>
        <v>20</v>
      </c>
      <c r="CO135" s="10">
        <f t="shared" si="53"/>
        <v>50</v>
      </c>
      <c r="CP135" s="10">
        <f t="shared" si="54"/>
        <v>75</v>
      </c>
      <c r="CQ135" s="10">
        <f t="shared" si="55"/>
        <v>10</v>
      </c>
      <c r="CR135" s="10">
        <f t="shared" si="56"/>
        <v>90</v>
      </c>
      <c r="CS135" s="10">
        <f t="shared" si="57"/>
        <v>0</v>
      </c>
      <c r="CT135" s="10">
        <f t="shared" si="58"/>
        <v>0</v>
      </c>
      <c r="CU135" s="10">
        <f t="shared" si="59"/>
        <v>0</v>
      </c>
      <c r="CV135" s="10">
        <f t="shared" si="60"/>
        <v>0</v>
      </c>
      <c r="CW135" s="10">
        <f t="shared" si="61"/>
        <v>0</v>
      </c>
      <c r="CX135" s="10">
        <f t="shared" si="62"/>
        <v>0</v>
      </c>
      <c r="CY135" s="10">
        <f t="shared" si="63"/>
        <v>349.05882352941262</v>
      </c>
      <c r="CZ135" s="10">
        <f t="shared" si="64"/>
        <v>0</v>
      </c>
      <c r="DA135" s="10">
        <f t="shared" si="65"/>
        <v>492.33699835073639</v>
      </c>
      <c r="DB135" s="10">
        <f t="shared" si="66"/>
        <v>0</v>
      </c>
      <c r="DC135" s="10">
        <f t="shared" si="67"/>
        <v>0</v>
      </c>
      <c r="DD135" s="10">
        <f t="shared" si="68"/>
        <v>0</v>
      </c>
      <c r="DE135" s="10">
        <f t="shared" si="69"/>
        <v>6400</v>
      </c>
      <c r="DF135" s="10">
        <f t="shared" si="70"/>
        <v>0</v>
      </c>
      <c r="DG135" s="10">
        <f t="shared" si="71"/>
        <v>0</v>
      </c>
      <c r="DH135" s="10">
        <f t="shared" si="72"/>
        <v>0</v>
      </c>
      <c r="DI135" s="10">
        <f t="shared" si="73"/>
        <v>0</v>
      </c>
      <c r="DJ135" s="10">
        <f t="shared" si="74"/>
        <v>0</v>
      </c>
      <c r="DK135" s="10">
        <f t="shared" si="75"/>
        <v>0</v>
      </c>
      <c r="DL135" s="10">
        <f t="shared" si="76"/>
        <v>0</v>
      </c>
      <c r="DM135" s="10">
        <f t="shared" si="77"/>
        <v>0</v>
      </c>
      <c r="DN135" s="10">
        <f t="shared" si="78"/>
        <v>0</v>
      </c>
      <c r="DO135" s="10">
        <f t="shared" si="79"/>
        <v>15323.474839719973</v>
      </c>
      <c r="DP135" s="11">
        <f t="shared" si="42"/>
        <v>53549.387909352168</v>
      </c>
      <c r="DS135" s="14"/>
      <c r="DU135" s="16"/>
    </row>
    <row r="136" spans="1:125" x14ac:dyDescent="0.35">
      <c r="A136" s="2" t="s">
        <v>404</v>
      </c>
      <c r="B136" s="2" t="s">
        <v>405</v>
      </c>
      <c r="C136" s="2">
        <v>9262361</v>
      </c>
      <c r="D136" s="2" t="s">
        <v>406</v>
      </c>
      <c r="E136" s="18">
        <v>132</v>
      </c>
      <c r="G136" s="18">
        <v>448008</v>
      </c>
      <c r="H136" s="18">
        <v>0</v>
      </c>
      <c r="I136" s="18">
        <v>0</v>
      </c>
      <c r="J136" s="18">
        <v>11039.999999999985</v>
      </c>
      <c r="K136" s="18">
        <v>0</v>
      </c>
      <c r="L136" s="18">
        <v>16214.999999999978</v>
      </c>
      <c r="M136" s="18">
        <v>0</v>
      </c>
      <c r="N136" s="18">
        <v>0</v>
      </c>
      <c r="O136" s="18">
        <v>1680.0000000000016</v>
      </c>
      <c r="P136" s="18">
        <v>1319.9999999999984</v>
      </c>
      <c r="Q136" s="18">
        <v>2400.0000000000014</v>
      </c>
      <c r="R136" s="18">
        <v>1529.9999999999982</v>
      </c>
      <c r="S136" s="18">
        <v>2009.9999999999977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15143.736263736278</v>
      </c>
      <c r="AA136" s="18">
        <v>0</v>
      </c>
      <c r="AB136" s="18">
        <v>32176.779295470878</v>
      </c>
      <c r="AC136" s="18">
        <v>0</v>
      </c>
      <c r="AD136" s="18">
        <v>0</v>
      </c>
      <c r="AE136" s="18">
        <v>0</v>
      </c>
      <c r="AF136" s="18">
        <v>128000</v>
      </c>
      <c r="AG136" s="18">
        <v>0</v>
      </c>
      <c r="AH136" s="18">
        <v>0</v>
      </c>
      <c r="AI136" s="18">
        <v>0</v>
      </c>
      <c r="AJ136" s="18">
        <v>17936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-19461.166971810842</v>
      </c>
      <c r="AQ136" s="11">
        <f t="shared" si="43"/>
        <v>657998.34858739632</v>
      </c>
      <c r="AR136" s="18"/>
      <c r="AS136" s="10">
        <f>VLOOKUP($C136,'[1]New ISB'!$C$6:$BO$405,6,FALSE)</f>
        <v>475855.41299769981</v>
      </c>
      <c r="AT136" s="10">
        <f>VLOOKUP($C136,'[1]New ISB'!$C$6:$BO$405,7,FALSE)</f>
        <v>0</v>
      </c>
      <c r="AU136" s="10">
        <f>VLOOKUP($C136,'[1]New ISB'!$C$6:$BO$405,8,FALSE)</f>
        <v>0</v>
      </c>
      <c r="AV136" s="10">
        <f>VLOOKUP($C136,'[1]New ISB'!$C$6:$BO$405,9,FALSE)</f>
        <v>11269.999999999984</v>
      </c>
      <c r="AW136" s="10">
        <f>VLOOKUP($C136,'[1]New ISB'!$C$6:$BO$405,10,FALSE)</f>
        <v>0</v>
      </c>
      <c r="AX136" s="10">
        <f>VLOOKUP($C136,'[1]New ISB'!$C$6:$BO$405,11,FALSE)</f>
        <v>18859.999999999975</v>
      </c>
      <c r="AY136" s="10">
        <f>VLOOKUP($C136,'[1]New ISB'!$C$6:$BO$405,12,FALSE)</f>
        <v>0</v>
      </c>
      <c r="AZ136" s="10">
        <f>VLOOKUP($C136,'[1]New ISB'!$C$6:$BO$405,13,FALSE)</f>
        <v>0</v>
      </c>
      <c r="BA136" s="10">
        <f>VLOOKUP($C136,'[1]New ISB'!$C$6:$BO$405,14,FALSE)</f>
        <v>1710.0000000000016</v>
      </c>
      <c r="BB136" s="10">
        <f>VLOOKUP($C136,'[1]New ISB'!$C$6:$BO$405,15,FALSE)</f>
        <v>1334.9999999999984</v>
      </c>
      <c r="BC136" s="10">
        <f>VLOOKUP($C136,'[1]New ISB'!$C$6:$BO$405,16,FALSE)</f>
        <v>2425.0000000000014</v>
      </c>
      <c r="BD136" s="10">
        <f>VLOOKUP($C136,'[1]New ISB'!$C$6:$BO$405,17,FALSE)</f>
        <v>1544.9999999999982</v>
      </c>
      <c r="BE136" s="10">
        <f>VLOOKUP($C136,'[1]New ISB'!$C$6:$BO$405,18,FALSE)</f>
        <v>2039.9999999999975</v>
      </c>
      <c r="BF136" s="10">
        <f>VLOOKUP($C136,'[1]New ISB'!$C$6:$BO$405,19,FALSE)</f>
        <v>0</v>
      </c>
      <c r="BG136" s="10">
        <f>VLOOKUP($C136,'[1]New ISB'!$C$6:$BO$405,20,FALSE)</f>
        <v>0</v>
      </c>
      <c r="BH136" s="10">
        <f>VLOOKUP($C136,'[1]New ISB'!$C$6:$BO$405,21,FALSE)</f>
        <v>0</v>
      </c>
      <c r="BI136" s="10">
        <f>VLOOKUP($C136,'[1]New ISB'!$C$6:$BO$405,22,FALSE)</f>
        <v>0</v>
      </c>
      <c r="BJ136" s="10">
        <f>VLOOKUP($C136,'[1]New ISB'!$C$6:$BO$405,23,FALSE)</f>
        <v>0</v>
      </c>
      <c r="BK136" s="10">
        <f>VLOOKUP($C136,'[1]New ISB'!$C$6:$BO$405,24,FALSE)</f>
        <v>0</v>
      </c>
      <c r="BL136" s="10">
        <f>VLOOKUP($C136,'[1]New ISB'!$C$6:$BO$405,25,FALSE)</f>
        <v>15404.83516483518</v>
      </c>
      <c r="BM136" s="10">
        <f>VLOOKUP($C136,'[1]New ISB'!$C$6:$BO$405,26,FALSE)</f>
        <v>0</v>
      </c>
      <c r="BN136" s="10">
        <f>VLOOKUP($C136,'[1]New ISB'!$C$6:$BO$405,27,FALSE)</f>
        <v>32594.659546061412</v>
      </c>
      <c r="BO136" s="10">
        <f>VLOOKUP($C136,'[1]New ISB'!$C$6:$BO$405,28,FALSE)</f>
        <v>0</v>
      </c>
      <c r="BP136" s="10">
        <f>VLOOKUP($C136,'[1]New ISB'!$C$6:$BO$405,29,FALSE)</f>
        <v>0</v>
      </c>
      <c r="BQ136" s="10">
        <f>VLOOKUP($C136,'[1]New ISB'!$C$6:$BO$405,30,FALSE)</f>
        <v>0</v>
      </c>
      <c r="BR136" s="10">
        <f>VLOOKUP($C136,'[1]New ISB'!$C$6:$BO$405,31,FALSE)</f>
        <v>134400</v>
      </c>
      <c r="BS136" s="10">
        <f>VLOOKUP($C136,'[1]New ISB'!$C$6:$BO$405,32,FALSE)</f>
        <v>0</v>
      </c>
      <c r="BT136" s="10">
        <f>VLOOKUP($C136,'[1]New ISB'!$C$6:$BO$405,33,FALSE)</f>
        <v>0</v>
      </c>
      <c r="BU136" s="10">
        <f>VLOOKUP($C136,'[1]New ISB'!$C$6:$BO$405,34,FALSE)</f>
        <v>0</v>
      </c>
      <c r="BV136" s="10">
        <f>VLOOKUP($C136,'[1]New ISB'!$C$6:$BO$405,35,FALSE)</f>
        <v>17936</v>
      </c>
      <c r="BW136" s="10">
        <f>VLOOKUP($C136,'[1]New ISB'!$C$6:$BO$405,36,FALSE)</f>
        <v>0</v>
      </c>
      <c r="BX136" s="10">
        <f>VLOOKUP($C136,'[1]New ISB'!$C$6:$BO$405,39,FALSE)+VLOOKUP($C136,'[1]New ISB'!$C$6:$BO$405,40,FALSE)</f>
        <v>0</v>
      </c>
      <c r="BY136" s="10">
        <f>VLOOKUP($C136,'[1]New ISB'!$C$6:$BO$405,37,FALSE)+VLOOKUP($C136,'[1]New ISB'!$C$6:$BO$405,41,FALSE)</f>
        <v>0</v>
      </c>
      <c r="BZ136" s="10">
        <f>VLOOKUP($C136,'[1]New ISB'!$C$6:$BO$405,38,FALSE)</f>
        <v>0</v>
      </c>
      <c r="CA136" s="10">
        <f t="shared" si="41"/>
        <v>715375.90770859644</v>
      </c>
      <c r="CB136" s="10">
        <f>VLOOKUP($C136,'[1]New ISB'!$C$6:$BO$405,52,FALSE)+VLOOKUP($C136,'[1]New ISB'!$C$6:$BO$405,53,FALSE)</f>
        <v>0</v>
      </c>
      <c r="CC136" s="10">
        <f>VLOOKUP($C136,'[1]New ISB'!$C$6:$BO$405,64,FALSE)</f>
        <v>0</v>
      </c>
      <c r="CD136" s="11">
        <f t="shared" si="80"/>
        <v>715375.90770859644</v>
      </c>
      <c r="CE136" s="10"/>
      <c r="CF136" s="10">
        <f t="shared" si="44"/>
        <v>27847.412997699808</v>
      </c>
      <c r="CG136" s="10">
        <f t="shared" si="45"/>
        <v>0</v>
      </c>
      <c r="CH136" s="10">
        <f t="shared" si="46"/>
        <v>0</v>
      </c>
      <c r="CI136" s="10">
        <f t="shared" si="47"/>
        <v>229.99999999999818</v>
      </c>
      <c r="CJ136" s="10">
        <f t="shared" si="48"/>
        <v>0</v>
      </c>
      <c r="CK136" s="10">
        <f t="shared" si="49"/>
        <v>2644.9999999999964</v>
      </c>
      <c r="CL136" s="10">
        <f t="shared" si="50"/>
        <v>0</v>
      </c>
      <c r="CM136" s="10">
        <f t="shared" si="51"/>
        <v>0</v>
      </c>
      <c r="CN136" s="10">
        <f t="shared" si="52"/>
        <v>30</v>
      </c>
      <c r="CO136" s="10">
        <f t="shared" si="53"/>
        <v>15</v>
      </c>
      <c r="CP136" s="10">
        <f t="shared" si="54"/>
        <v>25</v>
      </c>
      <c r="CQ136" s="10">
        <f t="shared" si="55"/>
        <v>15</v>
      </c>
      <c r="CR136" s="10">
        <f t="shared" si="56"/>
        <v>29.999999999999773</v>
      </c>
      <c r="CS136" s="10">
        <f t="shared" si="57"/>
        <v>0</v>
      </c>
      <c r="CT136" s="10">
        <f t="shared" si="58"/>
        <v>0</v>
      </c>
      <c r="CU136" s="10">
        <f t="shared" si="59"/>
        <v>0</v>
      </c>
      <c r="CV136" s="10">
        <f t="shared" si="60"/>
        <v>0</v>
      </c>
      <c r="CW136" s="10">
        <f t="shared" si="61"/>
        <v>0</v>
      </c>
      <c r="CX136" s="10">
        <f t="shared" si="62"/>
        <v>0</v>
      </c>
      <c r="CY136" s="10">
        <f t="shared" si="63"/>
        <v>261.09890109890148</v>
      </c>
      <c r="CZ136" s="10">
        <f t="shared" si="64"/>
        <v>0</v>
      </c>
      <c r="DA136" s="10">
        <f t="shared" si="65"/>
        <v>417.88025059053325</v>
      </c>
      <c r="DB136" s="10">
        <f t="shared" si="66"/>
        <v>0</v>
      </c>
      <c r="DC136" s="10">
        <f t="shared" si="67"/>
        <v>0</v>
      </c>
      <c r="DD136" s="10">
        <f t="shared" si="68"/>
        <v>0</v>
      </c>
      <c r="DE136" s="10">
        <f t="shared" si="69"/>
        <v>6400</v>
      </c>
      <c r="DF136" s="10">
        <f t="shared" si="70"/>
        <v>0</v>
      </c>
      <c r="DG136" s="10">
        <f t="shared" si="71"/>
        <v>0</v>
      </c>
      <c r="DH136" s="10">
        <f t="shared" si="72"/>
        <v>0</v>
      </c>
      <c r="DI136" s="10">
        <f t="shared" si="73"/>
        <v>0</v>
      </c>
      <c r="DJ136" s="10">
        <f t="shared" si="74"/>
        <v>0</v>
      </c>
      <c r="DK136" s="10">
        <f t="shared" si="75"/>
        <v>0</v>
      </c>
      <c r="DL136" s="10">
        <f t="shared" si="76"/>
        <v>0</v>
      </c>
      <c r="DM136" s="10">
        <f t="shared" si="77"/>
        <v>0</v>
      </c>
      <c r="DN136" s="10">
        <f t="shared" si="78"/>
        <v>0</v>
      </c>
      <c r="DO136" s="10">
        <f t="shared" si="79"/>
        <v>19461.166971810842</v>
      </c>
      <c r="DP136" s="11">
        <f t="shared" si="42"/>
        <v>57377.559121200087</v>
      </c>
      <c r="DS136" s="14"/>
      <c r="DU136" s="16"/>
    </row>
    <row r="137" spans="1:125" x14ac:dyDescent="0.35">
      <c r="A137" s="2" t="s">
        <v>407</v>
      </c>
      <c r="B137" s="2" t="s">
        <v>408</v>
      </c>
      <c r="C137" s="2">
        <v>9262362</v>
      </c>
      <c r="D137" s="2" t="s">
        <v>409</v>
      </c>
      <c r="E137" s="18">
        <v>219</v>
      </c>
      <c r="G137" s="18">
        <v>743286</v>
      </c>
      <c r="H137" s="18">
        <v>0</v>
      </c>
      <c r="I137" s="18">
        <v>0</v>
      </c>
      <c r="J137" s="18">
        <v>19200</v>
      </c>
      <c r="K137" s="18">
        <v>0</v>
      </c>
      <c r="L137" s="18">
        <v>30314.999999999949</v>
      </c>
      <c r="M137" s="18">
        <v>0</v>
      </c>
      <c r="N137" s="18">
        <v>0</v>
      </c>
      <c r="O137" s="18">
        <v>2520</v>
      </c>
      <c r="P137" s="18">
        <v>7040</v>
      </c>
      <c r="Q137" s="18">
        <v>5760</v>
      </c>
      <c r="R137" s="18">
        <v>3570</v>
      </c>
      <c r="S137" s="18">
        <v>4020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8700</v>
      </c>
      <c r="AA137" s="18">
        <v>0</v>
      </c>
      <c r="AB137" s="18">
        <v>32672.79661016944</v>
      </c>
      <c r="AC137" s="18">
        <v>0</v>
      </c>
      <c r="AD137" s="18">
        <v>0</v>
      </c>
      <c r="AE137" s="18">
        <v>0</v>
      </c>
      <c r="AF137" s="18">
        <v>128000</v>
      </c>
      <c r="AG137" s="18">
        <v>0</v>
      </c>
      <c r="AH137" s="18">
        <v>0</v>
      </c>
      <c r="AI137" s="18">
        <v>0</v>
      </c>
      <c r="AJ137" s="18">
        <v>4240.384</v>
      </c>
      <c r="AK137" s="18">
        <v>0</v>
      </c>
      <c r="AL137" s="18">
        <v>0</v>
      </c>
      <c r="AM137" s="18">
        <v>0</v>
      </c>
      <c r="AN137" s="18">
        <v>0</v>
      </c>
      <c r="AO137" s="18">
        <v>0</v>
      </c>
      <c r="AP137" s="18">
        <v>251.06257587718838</v>
      </c>
      <c r="AQ137" s="11">
        <f t="shared" si="43"/>
        <v>989575.2431860466</v>
      </c>
      <c r="AR137" s="18"/>
      <c r="AS137" s="10">
        <f>VLOOKUP($C137,'[1]New ISB'!$C$6:$BO$405,6,FALSE)</f>
        <v>789487.38974618376</v>
      </c>
      <c r="AT137" s="10">
        <f>VLOOKUP($C137,'[1]New ISB'!$C$6:$BO$405,7,FALSE)</f>
        <v>0</v>
      </c>
      <c r="AU137" s="10">
        <f>VLOOKUP($C137,'[1]New ISB'!$C$6:$BO$405,8,FALSE)</f>
        <v>0</v>
      </c>
      <c r="AV137" s="10">
        <f>VLOOKUP($C137,'[1]New ISB'!$C$6:$BO$405,9,FALSE)</f>
        <v>19600</v>
      </c>
      <c r="AW137" s="10">
        <f>VLOOKUP($C137,'[1]New ISB'!$C$6:$BO$405,10,FALSE)</f>
        <v>0</v>
      </c>
      <c r="AX137" s="10">
        <f>VLOOKUP($C137,'[1]New ISB'!$C$6:$BO$405,11,FALSE)</f>
        <v>35259.999999999942</v>
      </c>
      <c r="AY137" s="10">
        <f>VLOOKUP($C137,'[1]New ISB'!$C$6:$BO$405,12,FALSE)</f>
        <v>0</v>
      </c>
      <c r="AZ137" s="10">
        <f>VLOOKUP($C137,'[1]New ISB'!$C$6:$BO$405,13,FALSE)</f>
        <v>0</v>
      </c>
      <c r="BA137" s="10">
        <f>VLOOKUP($C137,'[1]New ISB'!$C$6:$BO$405,14,FALSE)</f>
        <v>2565</v>
      </c>
      <c r="BB137" s="10">
        <f>VLOOKUP($C137,'[1]New ISB'!$C$6:$BO$405,15,FALSE)</f>
        <v>7120</v>
      </c>
      <c r="BC137" s="10">
        <f>VLOOKUP($C137,'[1]New ISB'!$C$6:$BO$405,16,FALSE)</f>
        <v>5820</v>
      </c>
      <c r="BD137" s="10">
        <f>VLOOKUP($C137,'[1]New ISB'!$C$6:$BO$405,17,FALSE)</f>
        <v>3605</v>
      </c>
      <c r="BE137" s="10">
        <f>VLOOKUP($C137,'[1]New ISB'!$C$6:$BO$405,18,FALSE)</f>
        <v>4080</v>
      </c>
      <c r="BF137" s="10">
        <f>VLOOKUP($C137,'[1]New ISB'!$C$6:$BO$405,19,FALSE)</f>
        <v>0</v>
      </c>
      <c r="BG137" s="10">
        <f>VLOOKUP($C137,'[1]New ISB'!$C$6:$BO$405,20,FALSE)</f>
        <v>0</v>
      </c>
      <c r="BH137" s="10">
        <f>VLOOKUP($C137,'[1]New ISB'!$C$6:$BO$405,21,FALSE)</f>
        <v>0</v>
      </c>
      <c r="BI137" s="10">
        <f>VLOOKUP($C137,'[1]New ISB'!$C$6:$BO$405,22,FALSE)</f>
        <v>0</v>
      </c>
      <c r="BJ137" s="10">
        <f>VLOOKUP($C137,'[1]New ISB'!$C$6:$BO$405,23,FALSE)</f>
        <v>0</v>
      </c>
      <c r="BK137" s="10">
        <f>VLOOKUP($C137,'[1]New ISB'!$C$6:$BO$405,24,FALSE)</f>
        <v>0</v>
      </c>
      <c r="BL137" s="10">
        <f>VLOOKUP($C137,'[1]New ISB'!$C$6:$BO$405,25,FALSE)</f>
        <v>8850</v>
      </c>
      <c r="BM137" s="10">
        <f>VLOOKUP($C137,'[1]New ISB'!$C$6:$BO$405,26,FALSE)</f>
        <v>0</v>
      </c>
      <c r="BN137" s="10">
        <f>VLOOKUP($C137,'[1]New ISB'!$C$6:$BO$405,27,FALSE)</f>
        <v>33097.118644067741</v>
      </c>
      <c r="BO137" s="10">
        <f>VLOOKUP($C137,'[1]New ISB'!$C$6:$BO$405,28,FALSE)</f>
        <v>0</v>
      </c>
      <c r="BP137" s="10">
        <f>VLOOKUP($C137,'[1]New ISB'!$C$6:$BO$405,29,FALSE)</f>
        <v>0</v>
      </c>
      <c r="BQ137" s="10">
        <f>VLOOKUP($C137,'[1]New ISB'!$C$6:$BO$405,30,FALSE)</f>
        <v>0</v>
      </c>
      <c r="BR137" s="10">
        <f>VLOOKUP($C137,'[1]New ISB'!$C$6:$BO$405,31,FALSE)</f>
        <v>134400</v>
      </c>
      <c r="BS137" s="10">
        <f>VLOOKUP($C137,'[1]New ISB'!$C$6:$BO$405,32,FALSE)</f>
        <v>0</v>
      </c>
      <c r="BT137" s="10">
        <f>VLOOKUP($C137,'[1]New ISB'!$C$6:$BO$405,33,FALSE)</f>
        <v>0</v>
      </c>
      <c r="BU137" s="10">
        <f>VLOOKUP($C137,'[1]New ISB'!$C$6:$BO$405,34,FALSE)</f>
        <v>0</v>
      </c>
      <c r="BV137" s="10">
        <f>VLOOKUP($C137,'[1]New ISB'!$C$6:$BO$405,35,FALSE)</f>
        <v>4240.384</v>
      </c>
      <c r="BW137" s="10">
        <f>VLOOKUP($C137,'[1]New ISB'!$C$6:$BO$405,36,FALSE)</f>
        <v>0</v>
      </c>
      <c r="BX137" s="10">
        <f>VLOOKUP($C137,'[1]New ISB'!$C$6:$BO$405,39,FALSE)+VLOOKUP($C137,'[1]New ISB'!$C$6:$BO$405,40,FALSE)</f>
        <v>0</v>
      </c>
      <c r="BY137" s="10">
        <f>VLOOKUP($C137,'[1]New ISB'!$C$6:$BO$405,37,FALSE)+VLOOKUP($C137,'[1]New ISB'!$C$6:$BO$405,41,FALSE)</f>
        <v>0</v>
      </c>
      <c r="BZ137" s="10">
        <f>VLOOKUP($C137,'[1]New ISB'!$C$6:$BO$405,38,FALSE)</f>
        <v>0</v>
      </c>
      <c r="CA137" s="10">
        <f t="shared" ref="CA137:CA200" si="81">SUM(AS137:BZ137)</f>
        <v>1048124.8923902515</v>
      </c>
      <c r="CB137" s="10">
        <f>VLOOKUP($C137,'[1]New ISB'!$C$6:$BO$405,52,FALSE)+VLOOKUP($C137,'[1]New ISB'!$C$6:$BO$405,53,FALSE)</f>
        <v>0</v>
      </c>
      <c r="CC137" s="10">
        <f>VLOOKUP($C137,'[1]New ISB'!$C$6:$BO$405,64,FALSE)</f>
        <v>0</v>
      </c>
      <c r="CD137" s="11">
        <f t="shared" si="80"/>
        <v>1048124.8923902515</v>
      </c>
      <c r="CE137" s="10"/>
      <c r="CF137" s="10">
        <f t="shared" si="44"/>
        <v>46201.389746183762</v>
      </c>
      <c r="CG137" s="10">
        <f t="shared" si="45"/>
        <v>0</v>
      </c>
      <c r="CH137" s="10">
        <f t="shared" si="46"/>
        <v>0</v>
      </c>
      <c r="CI137" s="10">
        <f t="shared" si="47"/>
        <v>400</v>
      </c>
      <c r="CJ137" s="10">
        <f t="shared" si="48"/>
        <v>0</v>
      </c>
      <c r="CK137" s="10">
        <f t="shared" si="49"/>
        <v>4944.9999999999927</v>
      </c>
      <c r="CL137" s="10">
        <f t="shared" si="50"/>
        <v>0</v>
      </c>
      <c r="CM137" s="10">
        <f t="shared" si="51"/>
        <v>0</v>
      </c>
      <c r="CN137" s="10">
        <f t="shared" si="52"/>
        <v>45</v>
      </c>
      <c r="CO137" s="10">
        <f t="shared" si="53"/>
        <v>80</v>
      </c>
      <c r="CP137" s="10">
        <f t="shared" si="54"/>
        <v>60</v>
      </c>
      <c r="CQ137" s="10">
        <f t="shared" si="55"/>
        <v>35</v>
      </c>
      <c r="CR137" s="10">
        <f t="shared" si="56"/>
        <v>60</v>
      </c>
      <c r="CS137" s="10">
        <f t="shared" si="57"/>
        <v>0</v>
      </c>
      <c r="CT137" s="10">
        <f t="shared" si="58"/>
        <v>0</v>
      </c>
      <c r="CU137" s="10">
        <f t="shared" si="59"/>
        <v>0</v>
      </c>
      <c r="CV137" s="10">
        <f t="shared" si="60"/>
        <v>0</v>
      </c>
      <c r="CW137" s="10">
        <f t="shared" si="61"/>
        <v>0</v>
      </c>
      <c r="CX137" s="10">
        <f t="shared" si="62"/>
        <v>0</v>
      </c>
      <c r="CY137" s="10">
        <f t="shared" si="63"/>
        <v>150</v>
      </c>
      <c r="CZ137" s="10">
        <f t="shared" si="64"/>
        <v>0</v>
      </c>
      <c r="DA137" s="10">
        <f t="shared" si="65"/>
        <v>424.32203389830102</v>
      </c>
      <c r="DB137" s="10">
        <f t="shared" si="66"/>
        <v>0</v>
      </c>
      <c r="DC137" s="10">
        <f t="shared" si="67"/>
        <v>0</v>
      </c>
      <c r="DD137" s="10">
        <f t="shared" si="68"/>
        <v>0</v>
      </c>
      <c r="DE137" s="10">
        <f t="shared" si="69"/>
        <v>6400</v>
      </c>
      <c r="DF137" s="10">
        <f t="shared" si="70"/>
        <v>0</v>
      </c>
      <c r="DG137" s="10">
        <f t="shared" si="71"/>
        <v>0</v>
      </c>
      <c r="DH137" s="10">
        <f t="shared" si="72"/>
        <v>0</v>
      </c>
      <c r="DI137" s="10">
        <f t="shared" si="73"/>
        <v>0</v>
      </c>
      <c r="DJ137" s="10">
        <f t="shared" si="74"/>
        <v>0</v>
      </c>
      <c r="DK137" s="10">
        <f t="shared" si="75"/>
        <v>0</v>
      </c>
      <c r="DL137" s="10">
        <f t="shared" si="76"/>
        <v>0</v>
      </c>
      <c r="DM137" s="10">
        <f t="shared" si="77"/>
        <v>0</v>
      </c>
      <c r="DN137" s="10">
        <f t="shared" si="78"/>
        <v>0</v>
      </c>
      <c r="DO137" s="10">
        <f t="shared" si="79"/>
        <v>-251.06257587718838</v>
      </c>
      <c r="DP137" s="11">
        <f t="shared" ref="DP137:DP200" si="82">SUM(CF137:DO137)</f>
        <v>58549.64920420487</v>
      </c>
      <c r="DS137" s="14"/>
      <c r="DU137" s="16"/>
    </row>
    <row r="138" spans="1:125" x14ac:dyDescent="0.35">
      <c r="A138" s="2" t="s">
        <v>410</v>
      </c>
      <c r="B138" s="2" t="s">
        <v>411</v>
      </c>
      <c r="C138" s="2">
        <v>9262077</v>
      </c>
      <c r="D138" s="2" t="s">
        <v>412</v>
      </c>
      <c r="E138" s="18">
        <v>145</v>
      </c>
      <c r="G138" s="18">
        <v>492130</v>
      </c>
      <c r="H138" s="18">
        <v>0</v>
      </c>
      <c r="I138" s="18">
        <v>0</v>
      </c>
      <c r="J138" s="18">
        <v>9600.0000000000273</v>
      </c>
      <c r="K138" s="18">
        <v>0</v>
      </c>
      <c r="L138" s="18">
        <v>14805.000000000047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4312.8205128205145</v>
      </c>
      <c r="AA138" s="18">
        <v>0</v>
      </c>
      <c r="AB138" s="18">
        <v>37394.009530292729</v>
      </c>
      <c r="AC138" s="18">
        <v>0</v>
      </c>
      <c r="AD138" s="18">
        <v>0</v>
      </c>
      <c r="AE138" s="18">
        <v>0</v>
      </c>
      <c r="AF138" s="18">
        <v>128000</v>
      </c>
      <c r="AG138" s="18">
        <v>0</v>
      </c>
      <c r="AH138" s="18">
        <v>0</v>
      </c>
      <c r="AI138" s="18">
        <v>0</v>
      </c>
      <c r="AJ138" s="18">
        <v>2818.3040000000001</v>
      </c>
      <c r="AK138" s="18">
        <v>0</v>
      </c>
      <c r="AL138" s="18">
        <v>0</v>
      </c>
      <c r="AM138" s="18">
        <v>0</v>
      </c>
      <c r="AN138" s="18">
        <v>0</v>
      </c>
      <c r="AO138" s="18">
        <v>0</v>
      </c>
      <c r="AP138" s="18">
        <v>-15387.480546443448</v>
      </c>
      <c r="AQ138" s="11">
        <f t="shared" ref="AQ138:AQ201" si="83">SUM(G138:AP138)</f>
        <v>673672.65349666984</v>
      </c>
      <c r="AR138" s="18"/>
      <c r="AS138" s="10">
        <f>VLOOKUP($C138,'[1]New ISB'!$C$6:$BO$405,6,FALSE)</f>
        <v>522719.96124747326</v>
      </c>
      <c r="AT138" s="10">
        <f>VLOOKUP($C138,'[1]New ISB'!$C$6:$BO$405,7,FALSE)</f>
        <v>0</v>
      </c>
      <c r="AU138" s="10">
        <f>VLOOKUP($C138,'[1]New ISB'!$C$6:$BO$405,8,FALSE)</f>
        <v>0</v>
      </c>
      <c r="AV138" s="10">
        <f>VLOOKUP($C138,'[1]New ISB'!$C$6:$BO$405,9,FALSE)</f>
        <v>9800.0000000000273</v>
      </c>
      <c r="AW138" s="10">
        <f>VLOOKUP($C138,'[1]New ISB'!$C$6:$BO$405,10,FALSE)</f>
        <v>0</v>
      </c>
      <c r="AX138" s="10">
        <f>VLOOKUP($C138,'[1]New ISB'!$C$6:$BO$405,11,FALSE)</f>
        <v>17220.000000000055</v>
      </c>
      <c r="AY138" s="10">
        <f>VLOOKUP($C138,'[1]New ISB'!$C$6:$BO$405,12,FALSE)</f>
        <v>0</v>
      </c>
      <c r="AZ138" s="10">
        <f>VLOOKUP($C138,'[1]New ISB'!$C$6:$BO$405,13,FALSE)</f>
        <v>0</v>
      </c>
      <c r="BA138" s="10">
        <f>VLOOKUP($C138,'[1]New ISB'!$C$6:$BO$405,14,FALSE)</f>
        <v>0</v>
      </c>
      <c r="BB138" s="10">
        <f>VLOOKUP($C138,'[1]New ISB'!$C$6:$BO$405,15,FALSE)</f>
        <v>0</v>
      </c>
      <c r="BC138" s="10">
        <f>VLOOKUP($C138,'[1]New ISB'!$C$6:$BO$405,16,FALSE)</f>
        <v>0</v>
      </c>
      <c r="BD138" s="10">
        <f>VLOOKUP($C138,'[1]New ISB'!$C$6:$BO$405,17,FALSE)</f>
        <v>0</v>
      </c>
      <c r="BE138" s="10">
        <f>VLOOKUP($C138,'[1]New ISB'!$C$6:$BO$405,18,FALSE)</f>
        <v>0</v>
      </c>
      <c r="BF138" s="10">
        <f>VLOOKUP($C138,'[1]New ISB'!$C$6:$BO$405,19,FALSE)</f>
        <v>0</v>
      </c>
      <c r="BG138" s="10">
        <f>VLOOKUP($C138,'[1]New ISB'!$C$6:$BO$405,20,FALSE)</f>
        <v>0</v>
      </c>
      <c r="BH138" s="10">
        <f>VLOOKUP($C138,'[1]New ISB'!$C$6:$BO$405,21,FALSE)</f>
        <v>0</v>
      </c>
      <c r="BI138" s="10">
        <f>VLOOKUP($C138,'[1]New ISB'!$C$6:$BO$405,22,FALSE)</f>
        <v>0</v>
      </c>
      <c r="BJ138" s="10">
        <f>VLOOKUP($C138,'[1]New ISB'!$C$6:$BO$405,23,FALSE)</f>
        <v>0</v>
      </c>
      <c r="BK138" s="10">
        <f>VLOOKUP($C138,'[1]New ISB'!$C$6:$BO$405,24,FALSE)</f>
        <v>0</v>
      </c>
      <c r="BL138" s="10">
        <f>VLOOKUP($C138,'[1]New ISB'!$C$6:$BO$405,25,FALSE)</f>
        <v>4387.1794871794891</v>
      </c>
      <c r="BM138" s="10">
        <f>VLOOKUP($C138,'[1]New ISB'!$C$6:$BO$405,26,FALSE)</f>
        <v>0</v>
      </c>
      <c r="BN138" s="10">
        <f>VLOOKUP($C138,'[1]New ISB'!$C$6:$BO$405,27,FALSE)</f>
        <v>37879.646017699131</v>
      </c>
      <c r="BO138" s="10">
        <f>VLOOKUP($C138,'[1]New ISB'!$C$6:$BO$405,28,FALSE)</f>
        <v>0</v>
      </c>
      <c r="BP138" s="10">
        <f>VLOOKUP($C138,'[1]New ISB'!$C$6:$BO$405,29,FALSE)</f>
        <v>0</v>
      </c>
      <c r="BQ138" s="10">
        <f>VLOOKUP($C138,'[1]New ISB'!$C$6:$BO$405,30,FALSE)</f>
        <v>0</v>
      </c>
      <c r="BR138" s="10">
        <f>VLOOKUP($C138,'[1]New ISB'!$C$6:$BO$405,31,FALSE)</f>
        <v>134400</v>
      </c>
      <c r="BS138" s="10">
        <f>VLOOKUP($C138,'[1]New ISB'!$C$6:$BO$405,32,FALSE)</f>
        <v>0</v>
      </c>
      <c r="BT138" s="10">
        <f>VLOOKUP($C138,'[1]New ISB'!$C$6:$BO$405,33,FALSE)</f>
        <v>0</v>
      </c>
      <c r="BU138" s="10">
        <f>VLOOKUP($C138,'[1]New ISB'!$C$6:$BO$405,34,FALSE)</f>
        <v>0</v>
      </c>
      <c r="BV138" s="10">
        <f>VLOOKUP($C138,'[1]New ISB'!$C$6:$BO$405,35,FALSE)</f>
        <v>2818.3040000000001</v>
      </c>
      <c r="BW138" s="10">
        <f>VLOOKUP($C138,'[1]New ISB'!$C$6:$BO$405,36,FALSE)</f>
        <v>0</v>
      </c>
      <c r="BX138" s="10">
        <f>VLOOKUP($C138,'[1]New ISB'!$C$6:$BO$405,39,FALSE)+VLOOKUP($C138,'[1]New ISB'!$C$6:$BO$405,40,FALSE)</f>
        <v>0</v>
      </c>
      <c r="BY138" s="10">
        <f>VLOOKUP($C138,'[1]New ISB'!$C$6:$BO$405,37,FALSE)+VLOOKUP($C138,'[1]New ISB'!$C$6:$BO$405,41,FALSE)</f>
        <v>0</v>
      </c>
      <c r="BZ138" s="10">
        <f>VLOOKUP($C138,'[1]New ISB'!$C$6:$BO$405,38,FALSE)</f>
        <v>0</v>
      </c>
      <c r="CA138" s="10">
        <f t="shared" si="81"/>
        <v>729225.09075235191</v>
      </c>
      <c r="CB138" s="10">
        <f>VLOOKUP($C138,'[1]New ISB'!$C$6:$BO$405,52,FALSE)+VLOOKUP($C138,'[1]New ISB'!$C$6:$BO$405,53,FALSE)</f>
        <v>0</v>
      </c>
      <c r="CC138" s="10">
        <f>VLOOKUP($C138,'[1]New ISB'!$C$6:$BO$405,64,FALSE)</f>
        <v>0</v>
      </c>
      <c r="CD138" s="11">
        <f t="shared" si="80"/>
        <v>729225.09075235191</v>
      </c>
      <c r="CE138" s="10"/>
      <c r="CF138" s="10">
        <f t="shared" ref="CF138:CF201" si="84">AS138-G138</f>
        <v>30589.961247473257</v>
      </c>
      <c r="CG138" s="10">
        <f t="shared" ref="CG138:CG201" si="85">AT138-H138</f>
        <v>0</v>
      </c>
      <c r="CH138" s="10">
        <f t="shared" ref="CH138:CH201" si="86">AU138-I138</f>
        <v>0</v>
      </c>
      <c r="CI138" s="10">
        <f t="shared" ref="CI138:CI201" si="87">AV138-J138</f>
        <v>200</v>
      </c>
      <c r="CJ138" s="10">
        <f t="shared" ref="CJ138:CJ201" si="88">AW138-K138</f>
        <v>0</v>
      </c>
      <c r="CK138" s="10">
        <f t="shared" ref="CK138:CK201" si="89">AX138-L138</f>
        <v>2415.0000000000073</v>
      </c>
      <c r="CL138" s="10">
        <f t="shared" ref="CL138:CL201" si="90">AY138-M138</f>
        <v>0</v>
      </c>
      <c r="CM138" s="10">
        <f t="shared" ref="CM138:CM201" si="91">AZ138-N138</f>
        <v>0</v>
      </c>
      <c r="CN138" s="10">
        <f t="shared" ref="CN138:CN201" si="92">BA138-O138</f>
        <v>0</v>
      </c>
      <c r="CO138" s="10">
        <f t="shared" ref="CO138:CO201" si="93">BB138-P138</f>
        <v>0</v>
      </c>
      <c r="CP138" s="10">
        <f t="shared" ref="CP138:CP201" si="94">BC138-Q138</f>
        <v>0</v>
      </c>
      <c r="CQ138" s="10">
        <f t="shared" ref="CQ138:CQ201" si="95">BD138-R138</f>
        <v>0</v>
      </c>
      <c r="CR138" s="10">
        <f t="shared" ref="CR138:CR201" si="96">BE138-S138</f>
        <v>0</v>
      </c>
      <c r="CS138" s="10">
        <f t="shared" ref="CS138:CS201" si="97">BF138-T138</f>
        <v>0</v>
      </c>
      <c r="CT138" s="10">
        <f t="shared" ref="CT138:CT201" si="98">BG138-U138</f>
        <v>0</v>
      </c>
      <c r="CU138" s="10">
        <f t="shared" ref="CU138:CU201" si="99">BH138-V138</f>
        <v>0</v>
      </c>
      <c r="CV138" s="10">
        <f t="shared" ref="CV138:CV201" si="100">BI138-W138</f>
        <v>0</v>
      </c>
      <c r="CW138" s="10">
        <f t="shared" ref="CW138:CW201" si="101">BJ138-X138</f>
        <v>0</v>
      </c>
      <c r="CX138" s="10">
        <f t="shared" ref="CX138:CX201" si="102">BK138-Y138</f>
        <v>0</v>
      </c>
      <c r="CY138" s="10">
        <f t="shared" ref="CY138:CY201" si="103">BL138-Z138</f>
        <v>74.358974358974592</v>
      </c>
      <c r="CZ138" s="10">
        <f t="shared" ref="CZ138:CZ201" si="104">BM138-AA138</f>
        <v>0</v>
      </c>
      <c r="DA138" s="10">
        <f t="shared" ref="DA138:DA201" si="105">BN138-AB138</f>
        <v>485.63648740640201</v>
      </c>
      <c r="DB138" s="10">
        <f t="shared" ref="DB138:DB201" si="106">BO138-AC138</f>
        <v>0</v>
      </c>
      <c r="DC138" s="10">
        <f t="shared" ref="DC138:DC201" si="107">BP138-AD138</f>
        <v>0</v>
      </c>
      <c r="DD138" s="10">
        <f t="shared" ref="DD138:DD201" si="108">BQ138-AE138</f>
        <v>0</v>
      </c>
      <c r="DE138" s="10">
        <f t="shared" ref="DE138:DE201" si="109">BR138-AF138</f>
        <v>6400</v>
      </c>
      <c r="DF138" s="10">
        <f t="shared" ref="DF138:DF201" si="110">BS138-AG138</f>
        <v>0</v>
      </c>
      <c r="DG138" s="10">
        <f t="shared" ref="DG138:DG201" si="111">BT138-AH138</f>
        <v>0</v>
      </c>
      <c r="DH138" s="10">
        <f t="shared" ref="DH138:DH201" si="112">BU138-AI138</f>
        <v>0</v>
      </c>
      <c r="DI138" s="10">
        <f t="shared" ref="DI138:DI201" si="113">BV138-AJ138</f>
        <v>0</v>
      </c>
      <c r="DJ138" s="10">
        <f t="shared" ref="DJ138:DJ201" si="114">BW138-AK138</f>
        <v>0</v>
      </c>
      <c r="DK138" s="10">
        <f t="shared" ref="DK138:DK201" si="115">BX138-AL138</f>
        <v>0</v>
      </c>
      <c r="DL138" s="10">
        <f t="shared" ref="DL138:DL201" si="116">BY138-AM138</f>
        <v>0</v>
      </c>
      <c r="DM138" s="10">
        <f t="shared" ref="DM138:DM201" si="117">BZ138-AN138</f>
        <v>0</v>
      </c>
      <c r="DN138" s="10">
        <f t="shared" ref="DN138:DN201" si="118">CB138-AO138</f>
        <v>0</v>
      </c>
      <c r="DO138" s="10">
        <f t="shared" ref="DO138:DO201" si="119">CC138-AP138</f>
        <v>15387.480546443448</v>
      </c>
      <c r="DP138" s="11">
        <f t="shared" si="82"/>
        <v>55552.437255682089</v>
      </c>
      <c r="DS138" s="14"/>
      <c r="DU138" s="16"/>
    </row>
    <row r="139" spans="1:125" x14ac:dyDescent="0.35">
      <c r="A139" s="2" t="s">
        <v>413</v>
      </c>
      <c r="B139" s="2" t="s">
        <v>414</v>
      </c>
      <c r="C139" s="2">
        <v>9262078</v>
      </c>
      <c r="D139" s="2" t="s">
        <v>415</v>
      </c>
      <c r="E139" s="18">
        <v>140</v>
      </c>
      <c r="G139" s="18">
        <v>475160</v>
      </c>
      <c r="H139" s="18">
        <v>0</v>
      </c>
      <c r="I139" s="18">
        <v>0</v>
      </c>
      <c r="J139" s="18">
        <v>10080</v>
      </c>
      <c r="K139" s="18">
        <v>0</v>
      </c>
      <c r="L139" s="18">
        <v>14805</v>
      </c>
      <c r="M139" s="18">
        <v>0</v>
      </c>
      <c r="N139" s="18">
        <v>0</v>
      </c>
      <c r="O139" s="18">
        <v>279.99999999999989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25824.324324324327</v>
      </c>
      <c r="AC139" s="18">
        <v>0</v>
      </c>
      <c r="AD139" s="18">
        <v>0</v>
      </c>
      <c r="AE139" s="18">
        <v>0</v>
      </c>
      <c r="AF139" s="18">
        <v>128000</v>
      </c>
      <c r="AG139" s="18">
        <v>7366.3551401869108</v>
      </c>
      <c r="AH139" s="18">
        <v>0</v>
      </c>
      <c r="AI139" s="18">
        <v>0</v>
      </c>
      <c r="AJ139" s="18">
        <v>29045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-3481.0499563149542</v>
      </c>
      <c r="AQ139" s="11">
        <f t="shared" si="83"/>
        <v>687079.62950819638</v>
      </c>
      <c r="AR139" s="18"/>
      <c r="AS139" s="10">
        <f>VLOOKUP($C139,'[1]New ISB'!$C$6:$BO$405,6,FALSE)</f>
        <v>504695.13499756041</v>
      </c>
      <c r="AT139" s="10">
        <f>VLOOKUP($C139,'[1]New ISB'!$C$6:$BO$405,7,FALSE)</f>
        <v>0</v>
      </c>
      <c r="AU139" s="10">
        <f>VLOOKUP($C139,'[1]New ISB'!$C$6:$BO$405,8,FALSE)</f>
        <v>0</v>
      </c>
      <c r="AV139" s="10">
        <f>VLOOKUP($C139,'[1]New ISB'!$C$6:$BO$405,9,FALSE)</f>
        <v>10290</v>
      </c>
      <c r="AW139" s="10">
        <f>VLOOKUP($C139,'[1]New ISB'!$C$6:$BO$405,10,FALSE)</f>
        <v>0</v>
      </c>
      <c r="AX139" s="10">
        <f>VLOOKUP($C139,'[1]New ISB'!$C$6:$BO$405,11,FALSE)</f>
        <v>17220</v>
      </c>
      <c r="AY139" s="10">
        <f>VLOOKUP($C139,'[1]New ISB'!$C$6:$BO$405,12,FALSE)</f>
        <v>0</v>
      </c>
      <c r="AZ139" s="10">
        <f>VLOOKUP($C139,'[1]New ISB'!$C$6:$BO$405,13,FALSE)</f>
        <v>0</v>
      </c>
      <c r="BA139" s="10">
        <f>VLOOKUP($C139,'[1]New ISB'!$C$6:$BO$405,14,FALSE)</f>
        <v>284.99999999999989</v>
      </c>
      <c r="BB139" s="10">
        <f>VLOOKUP($C139,'[1]New ISB'!$C$6:$BO$405,15,FALSE)</f>
        <v>0</v>
      </c>
      <c r="BC139" s="10">
        <f>VLOOKUP($C139,'[1]New ISB'!$C$6:$BO$405,16,FALSE)</f>
        <v>0</v>
      </c>
      <c r="BD139" s="10">
        <f>VLOOKUP($C139,'[1]New ISB'!$C$6:$BO$405,17,FALSE)</f>
        <v>0</v>
      </c>
      <c r="BE139" s="10">
        <f>VLOOKUP($C139,'[1]New ISB'!$C$6:$BO$405,18,FALSE)</f>
        <v>0</v>
      </c>
      <c r="BF139" s="10">
        <f>VLOOKUP($C139,'[1]New ISB'!$C$6:$BO$405,19,FALSE)</f>
        <v>0</v>
      </c>
      <c r="BG139" s="10">
        <f>VLOOKUP($C139,'[1]New ISB'!$C$6:$BO$405,20,FALSE)</f>
        <v>0</v>
      </c>
      <c r="BH139" s="10">
        <f>VLOOKUP($C139,'[1]New ISB'!$C$6:$BO$405,21,FALSE)</f>
        <v>0</v>
      </c>
      <c r="BI139" s="10">
        <f>VLOOKUP($C139,'[1]New ISB'!$C$6:$BO$405,22,FALSE)</f>
        <v>0</v>
      </c>
      <c r="BJ139" s="10">
        <f>VLOOKUP($C139,'[1]New ISB'!$C$6:$BO$405,23,FALSE)</f>
        <v>0</v>
      </c>
      <c r="BK139" s="10">
        <f>VLOOKUP($C139,'[1]New ISB'!$C$6:$BO$405,24,FALSE)</f>
        <v>0</v>
      </c>
      <c r="BL139" s="10">
        <f>VLOOKUP($C139,'[1]New ISB'!$C$6:$BO$405,25,FALSE)</f>
        <v>0</v>
      </c>
      <c r="BM139" s="10">
        <f>VLOOKUP($C139,'[1]New ISB'!$C$6:$BO$405,26,FALSE)</f>
        <v>0</v>
      </c>
      <c r="BN139" s="10">
        <f>VLOOKUP($C139,'[1]New ISB'!$C$6:$BO$405,27,FALSE)</f>
        <v>26159.705159705161</v>
      </c>
      <c r="BO139" s="10">
        <f>VLOOKUP($C139,'[1]New ISB'!$C$6:$BO$405,28,FALSE)</f>
        <v>0</v>
      </c>
      <c r="BP139" s="10">
        <f>VLOOKUP($C139,'[1]New ISB'!$C$6:$BO$405,29,FALSE)</f>
        <v>0</v>
      </c>
      <c r="BQ139" s="10">
        <f>VLOOKUP($C139,'[1]New ISB'!$C$6:$BO$405,30,FALSE)</f>
        <v>0</v>
      </c>
      <c r="BR139" s="10">
        <f>VLOOKUP($C139,'[1]New ISB'!$C$6:$BO$405,31,FALSE)</f>
        <v>134400</v>
      </c>
      <c r="BS139" s="10">
        <f>VLOOKUP($C139,'[1]New ISB'!$C$6:$BO$405,32,FALSE)</f>
        <v>7471.028037383172</v>
      </c>
      <c r="BT139" s="10">
        <f>VLOOKUP($C139,'[1]New ISB'!$C$6:$BO$405,33,FALSE)</f>
        <v>0</v>
      </c>
      <c r="BU139" s="10">
        <f>VLOOKUP($C139,'[1]New ISB'!$C$6:$BO$405,34,FALSE)</f>
        <v>0</v>
      </c>
      <c r="BV139" s="10">
        <f>VLOOKUP($C139,'[1]New ISB'!$C$6:$BO$405,35,FALSE)</f>
        <v>29045</v>
      </c>
      <c r="BW139" s="10">
        <f>VLOOKUP($C139,'[1]New ISB'!$C$6:$BO$405,36,FALSE)</f>
        <v>0</v>
      </c>
      <c r="BX139" s="10">
        <f>VLOOKUP($C139,'[1]New ISB'!$C$6:$BO$405,39,FALSE)+VLOOKUP($C139,'[1]New ISB'!$C$6:$BO$405,40,FALSE)</f>
        <v>0</v>
      </c>
      <c r="BY139" s="10">
        <f>VLOOKUP($C139,'[1]New ISB'!$C$6:$BO$405,37,FALSE)+VLOOKUP($C139,'[1]New ISB'!$C$6:$BO$405,41,FALSE)</f>
        <v>0</v>
      </c>
      <c r="BZ139" s="10">
        <f>VLOOKUP($C139,'[1]New ISB'!$C$6:$BO$405,38,FALSE)</f>
        <v>0</v>
      </c>
      <c r="CA139" s="10">
        <f t="shared" si="81"/>
        <v>729565.86819464876</v>
      </c>
      <c r="CB139" s="10">
        <f>VLOOKUP($C139,'[1]New ISB'!$C$6:$BO$405,52,FALSE)+VLOOKUP($C139,'[1]New ISB'!$C$6:$BO$405,53,FALSE)</f>
        <v>0</v>
      </c>
      <c r="CC139" s="10">
        <f>VLOOKUP($C139,'[1]New ISB'!$C$6:$BO$405,64,FALSE)</f>
        <v>0</v>
      </c>
      <c r="CD139" s="11">
        <f t="shared" si="80"/>
        <v>729565.86819464876</v>
      </c>
      <c r="CE139" s="10"/>
      <c r="CF139" s="10">
        <f t="shared" si="84"/>
        <v>29535.13499756041</v>
      </c>
      <c r="CG139" s="10">
        <f t="shared" si="85"/>
        <v>0</v>
      </c>
      <c r="CH139" s="10">
        <f t="shared" si="86"/>
        <v>0</v>
      </c>
      <c r="CI139" s="10">
        <f t="shared" si="87"/>
        <v>210</v>
      </c>
      <c r="CJ139" s="10">
        <f t="shared" si="88"/>
        <v>0</v>
      </c>
      <c r="CK139" s="10">
        <f t="shared" si="89"/>
        <v>2415</v>
      </c>
      <c r="CL139" s="10">
        <f t="shared" si="90"/>
        <v>0</v>
      </c>
      <c r="CM139" s="10">
        <f t="shared" si="91"/>
        <v>0</v>
      </c>
      <c r="CN139" s="10">
        <f t="shared" si="92"/>
        <v>5</v>
      </c>
      <c r="CO139" s="10">
        <f t="shared" si="93"/>
        <v>0</v>
      </c>
      <c r="CP139" s="10">
        <f t="shared" si="94"/>
        <v>0</v>
      </c>
      <c r="CQ139" s="10">
        <f t="shared" si="95"/>
        <v>0</v>
      </c>
      <c r="CR139" s="10">
        <f t="shared" si="96"/>
        <v>0</v>
      </c>
      <c r="CS139" s="10">
        <f t="shared" si="97"/>
        <v>0</v>
      </c>
      <c r="CT139" s="10">
        <f t="shared" si="98"/>
        <v>0</v>
      </c>
      <c r="CU139" s="10">
        <f t="shared" si="99"/>
        <v>0</v>
      </c>
      <c r="CV139" s="10">
        <f t="shared" si="100"/>
        <v>0</v>
      </c>
      <c r="CW139" s="10">
        <f t="shared" si="101"/>
        <v>0</v>
      </c>
      <c r="CX139" s="10">
        <f t="shared" si="102"/>
        <v>0</v>
      </c>
      <c r="CY139" s="10">
        <f t="shared" si="103"/>
        <v>0</v>
      </c>
      <c r="CZ139" s="10">
        <f t="shared" si="104"/>
        <v>0</v>
      </c>
      <c r="DA139" s="10">
        <f t="shared" si="105"/>
        <v>335.38083538083447</v>
      </c>
      <c r="DB139" s="10">
        <f t="shared" si="106"/>
        <v>0</v>
      </c>
      <c r="DC139" s="10">
        <f t="shared" si="107"/>
        <v>0</v>
      </c>
      <c r="DD139" s="10">
        <f t="shared" si="108"/>
        <v>0</v>
      </c>
      <c r="DE139" s="10">
        <f t="shared" si="109"/>
        <v>6400</v>
      </c>
      <c r="DF139" s="10">
        <f t="shared" si="110"/>
        <v>104.67289719626115</v>
      </c>
      <c r="DG139" s="10">
        <f t="shared" si="111"/>
        <v>0</v>
      </c>
      <c r="DH139" s="10">
        <f t="shared" si="112"/>
        <v>0</v>
      </c>
      <c r="DI139" s="10">
        <f t="shared" si="113"/>
        <v>0</v>
      </c>
      <c r="DJ139" s="10">
        <f t="shared" si="114"/>
        <v>0</v>
      </c>
      <c r="DK139" s="10">
        <f t="shared" si="115"/>
        <v>0</v>
      </c>
      <c r="DL139" s="10">
        <f t="shared" si="116"/>
        <v>0</v>
      </c>
      <c r="DM139" s="10">
        <f t="shared" si="117"/>
        <v>0</v>
      </c>
      <c r="DN139" s="10">
        <f t="shared" si="118"/>
        <v>0</v>
      </c>
      <c r="DO139" s="10">
        <f t="shared" si="119"/>
        <v>3481.0499563149542</v>
      </c>
      <c r="DP139" s="11">
        <f t="shared" si="82"/>
        <v>42486.23868645246</v>
      </c>
      <c r="DS139" s="14"/>
      <c r="DU139" s="16"/>
    </row>
    <row r="140" spans="1:125" x14ac:dyDescent="0.35">
      <c r="A140" s="2" t="s">
        <v>416</v>
      </c>
      <c r="B140" s="2" t="s">
        <v>417</v>
      </c>
      <c r="C140" s="2">
        <v>9262079</v>
      </c>
      <c r="D140" s="2" t="s">
        <v>418</v>
      </c>
      <c r="E140" s="18">
        <v>152</v>
      </c>
      <c r="G140" s="18">
        <v>515888</v>
      </c>
      <c r="H140" s="18">
        <v>0</v>
      </c>
      <c r="I140" s="18">
        <v>0</v>
      </c>
      <c r="J140" s="18">
        <v>12479.999999999975</v>
      </c>
      <c r="K140" s="18">
        <v>0</v>
      </c>
      <c r="L140" s="18">
        <v>19739.999999999949</v>
      </c>
      <c r="M140" s="18">
        <v>0</v>
      </c>
      <c r="N140" s="18">
        <v>16901.19205298015</v>
      </c>
      <c r="O140" s="18">
        <v>281.85430463576154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662.85714285714255</v>
      </c>
      <c r="AA140" s="18">
        <v>0</v>
      </c>
      <c r="AB140" s="18">
        <v>40871.111111111109</v>
      </c>
      <c r="AC140" s="18">
        <v>0</v>
      </c>
      <c r="AD140" s="18">
        <v>3666.6000000000026</v>
      </c>
      <c r="AE140" s="18">
        <v>0</v>
      </c>
      <c r="AF140" s="18">
        <v>128000</v>
      </c>
      <c r="AG140" s="18">
        <v>0</v>
      </c>
      <c r="AH140" s="18">
        <v>0</v>
      </c>
      <c r="AI140" s="18">
        <v>0</v>
      </c>
      <c r="AJ140" s="18">
        <v>24927.525000000001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-7295.6169977321761</v>
      </c>
      <c r="AQ140" s="11">
        <f t="shared" si="83"/>
        <v>756123.52261385205</v>
      </c>
      <c r="AR140" s="18"/>
      <c r="AS140" s="10">
        <f>VLOOKUP($C140,'[1]New ISB'!$C$6:$BO$405,6,FALSE)</f>
        <v>547954.71799735131</v>
      </c>
      <c r="AT140" s="10">
        <f>VLOOKUP($C140,'[1]New ISB'!$C$6:$BO$405,7,FALSE)</f>
        <v>0</v>
      </c>
      <c r="AU140" s="10">
        <f>VLOOKUP($C140,'[1]New ISB'!$C$6:$BO$405,8,FALSE)</f>
        <v>0</v>
      </c>
      <c r="AV140" s="10">
        <f>VLOOKUP($C140,'[1]New ISB'!$C$6:$BO$405,9,FALSE)</f>
        <v>12739.999999999975</v>
      </c>
      <c r="AW140" s="10">
        <f>VLOOKUP($C140,'[1]New ISB'!$C$6:$BO$405,10,FALSE)</f>
        <v>0</v>
      </c>
      <c r="AX140" s="10">
        <f>VLOOKUP($C140,'[1]New ISB'!$C$6:$BO$405,11,FALSE)</f>
        <v>22959.999999999938</v>
      </c>
      <c r="AY140" s="10">
        <f>VLOOKUP($C140,'[1]New ISB'!$C$6:$BO$405,12,FALSE)</f>
        <v>0</v>
      </c>
      <c r="AZ140" s="10">
        <f>VLOOKUP($C140,'[1]New ISB'!$C$6:$BO$405,13,FALSE)</f>
        <v>17268.609271523197</v>
      </c>
      <c r="BA140" s="10">
        <f>VLOOKUP($C140,'[1]New ISB'!$C$6:$BO$405,14,FALSE)</f>
        <v>286.88741721854296</v>
      </c>
      <c r="BB140" s="10">
        <f>VLOOKUP($C140,'[1]New ISB'!$C$6:$BO$405,15,FALSE)</f>
        <v>0</v>
      </c>
      <c r="BC140" s="10">
        <f>VLOOKUP($C140,'[1]New ISB'!$C$6:$BO$405,16,FALSE)</f>
        <v>0</v>
      </c>
      <c r="BD140" s="10">
        <f>VLOOKUP($C140,'[1]New ISB'!$C$6:$BO$405,17,FALSE)</f>
        <v>0</v>
      </c>
      <c r="BE140" s="10">
        <f>VLOOKUP($C140,'[1]New ISB'!$C$6:$BO$405,18,FALSE)</f>
        <v>0</v>
      </c>
      <c r="BF140" s="10">
        <f>VLOOKUP($C140,'[1]New ISB'!$C$6:$BO$405,19,FALSE)</f>
        <v>0</v>
      </c>
      <c r="BG140" s="10">
        <f>VLOOKUP($C140,'[1]New ISB'!$C$6:$BO$405,20,FALSE)</f>
        <v>0</v>
      </c>
      <c r="BH140" s="10">
        <f>VLOOKUP($C140,'[1]New ISB'!$C$6:$BO$405,21,FALSE)</f>
        <v>0</v>
      </c>
      <c r="BI140" s="10">
        <f>VLOOKUP($C140,'[1]New ISB'!$C$6:$BO$405,22,FALSE)</f>
        <v>0</v>
      </c>
      <c r="BJ140" s="10">
        <f>VLOOKUP($C140,'[1]New ISB'!$C$6:$BO$405,23,FALSE)</f>
        <v>0</v>
      </c>
      <c r="BK140" s="10">
        <f>VLOOKUP($C140,'[1]New ISB'!$C$6:$BO$405,24,FALSE)</f>
        <v>0</v>
      </c>
      <c r="BL140" s="10">
        <f>VLOOKUP($C140,'[1]New ISB'!$C$6:$BO$405,25,FALSE)</f>
        <v>674.28571428571399</v>
      </c>
      <c r="BM140" s="10">
        <f>VLOOKUP($C140,'[1]New ISB'!$C$6:$BO$405,26,FALSE)</f>
        <v>0</v>
      </c>
      <c r="BN140" s="10">
        <f>VLOOKUP($C140,'[1]New ISB'!$C$6:$BO$405,27,FALSE)</f>
        <v>41401.904761904763</v>
      </c>
      <c r="BO140" s="10">
        <f>VLOOKUP($C140,'[1]New ISB'!$C$6:$BO$405,28,FALSE)</f>
        <v>0</v>
      </c>
      <c r="BP140" s="10">
        <f>VLOOKUP($C140,'[1]New ISB'!$C$6:$BO$405,29,FALSE)</f>
        <v>3724.8000000000025</v>
      </c>
      <c r="BQ140" s="10">
        <f>VLOOKUP($C140,'[1]New ISB'!$C$6:$BO$405,30,FALSE)</f>
        <v>0</v>
      </c>
      <c r="BR140" s="10">
        <f>VLOOKUP($C140,'[1]New ISB'!$C$6:$BO$405,31,FALSE)</f>
        <v>134400</v>
      </c>
      <c r="BS140" s="10">
        <f>VLOOKUP($C140,'[1]New ISB'!$C$6:$BO$405,32,FALSE)</f>
        <v>0</v>
      </c>
      <c r="BT140" s="10">
        <f>VLOOKUP($C140,'[1]New ISB'!$C$6:$BO$405,33,FALSE)</f>
        <v>0</v>
      </c>
      <c r="BU140" s="10">
        <f>VLOOKUP($C140,'[1]New ISB'!$C$6:$BO$405,34,FALSE)</f>
        <v>0</v>
      </c>
      <c r="BV140" s="10">
        <f>VLOOKUP($C140,'[1]New ISB'!$C$6:$BO$405,35,FALSE)</f>
        <v>24927.525000000001</v>
      </c>
      <c r="BW140" s="10">
        <f>VLOOKUP($C140,'[1]New ISB'!$C$6:$BO$405,36,FALSE)</f>
        <v>0</v>
      </c>
      <c r="BX140" s="10">
        <f>VLOOKUP($C140,'[1]New ISB'!$C$6:$BO$405,39,FALSE)+VLOOKUP($C140,'[1]New ISB'!$C$6:$BO$405,40,FALSE)</f>
        <v>0</v>
      </c>
      <c r="BY140" s="10">
        <f>VLOOKUP($C140,'[1]New ISB'!$C$6:$BO$405,37,FALSE)+VLOOKUP($C140,'[1]New ISB'!$C$6:$BO$405,41,FALSE)</f>
        <v>0</v>
      </c>
      <c r="BZ140" s="10">
        <f>VLOOKUP($C140,'[1]New ISB'!$C$6:$BO$405,38,FALSE)</f>
        <v>0</v>
      </c>
      <c r="CA140" s="10">
        <f t="shared" si="81"/>
        <v>806338.73016228341</v>
      </c>
      <c r="CB140" s="10">
        <f>VLOOKUP($C140,'[1]New ISB'!$C$6:$BO$405,52,FALSE)+VLOOKUP($C140,'[1]New ISB'!$C$6:$BO$405,53,FALSE)</f>
        <v>0</v>
      </c>
      <c r="CC140" s="10">
        <f>VLOOKUP($C140,'[1]New ISB'!$C$6:$BO$405,64,FALSE)</f>
        <v>0</v>
      </c>
      <c r="CD140" s="11">
        <f t="shared" si="80"/>
        <v>806338.73016228341</v>
      </c>
      <c r="CE140" s="10"/>
      <c r="CF140" s="10">
        <f t="shared" si="84"/>
        <v>32066.717997351312</v>
      </c>
      <c r="CG140" s="10">
        <f t="shared" si="85"/>
        <v>0</v>
      </c>
      <c r="CH140" s="10">
        <f t="shared" si="86"/>
        <v>0</v>
      </c>
      <c r="CI140" s="10">
        <f t="shared" si="87"/>
        <v>260</v>
      </c>
      <c r="CJ140" s="10">
        <f t="shared" si="88"/>
        <v>0</v>
      </c>
      <c r="CK140" s="10">
        <f t="shared" si="89"/>
        <v>3219.9999999999891</v>
      </c>
      <c r="CL140" s="10">
        <f t="shared" si="90"/>
        <v>0</v>
      </c>
      <c r="CM140" s="10">
        <f t="shared" si="91"/>
        <v>367.41721854304706</v>
      </c>
      <c r="CN140" s="10">
        <f t="shared" si="92"/>
        <v>5.0331125827814276</v>
      </c>
      <c r="CO140" s="10">
        <f t="shared" si="93"/>
        <v>0</v>
      </c>
      <c r="CP140" s="10">
        <f t="shared" si="94"/>
        <v>0</v>
      </c>
      <c r="CQ140" s="10">
        <f t="shared" si="95"/>
        <v>0</v>
      </c>
      <c r="CR140" s="10">
        <f t="shared" si="96"/>
        <v>0</v>
      </c>
      <c r="CS140" s="10">
        <f t="shared" si="97"/>
        <v>0</v>
      </c>
      <c r="CT140" s="10">
        <f t="shared" si="98"/>
        <v>0</v>
      </c>
      <c r="CU140" s="10">
        <f t="shared" si="99"/>
        <v>0</v>
      </c>
      <c r="CV140" s="10">
        <f t="shared" si="100"/>
        <v>0</v>
      </c>
      <c r="CW140" s="10">
        <f t="shared" si="101"/>
        <v>0</v>
      </c>
      <c r="CX140" s="10">
        <f t="shared" si="102"/>
        <v>0</v>
      </c>
      <c r="CY140" s="10">
        <f t="shared" si="103"/>
        <v>11.428571428571445</v>
      </c>
      <c r="CZ140" s="10">
        <f t="shared" si="104"/>
        <v>0</v>
      </c>
      <c r="DA140" s="10">
        <f t="shared" si="105"/>
        <v>530.7936507936538</v>
      </c>
      <c r="DB140" s="10">
        <f t="shared" si="106"/>
        <v>0</v>
      </c>
      <c r="DC140" s="10">
        <f t="shared" si="107"/>
        <v>58.199999999999818</v>
      </c>
      <c r="DD140" s="10">
        <f t="shared" si="108"/>
        <v>0</v>
      </c>
      <c r="DE140" s="10">
        <f t="shared" si="109"/>
        <v>6400</v>
      </c>
      <c r="DF140" s="10">
        <f t="shared" si="110"/>
        <v>0</v>
      </c>
      <c r="DG140" s="10">
        <f t="shared" si="111"/>
        <v>0</v>
      </c>
      <c r="DH140" s="10">
        <f t="shared" si="112"/>
        <v>0</v>
      </c>
      <c r="DI140" s="10">
        <f t="shared" si="113"/>
        <v>0</v>
      </c>
      <c r="DJ140" s="10">
        <f t="shared" si="114"/>
        <v>0</v>
      </c>
      <c r="DK140" s="10">
        <f t="shared" si="115"/>
        <v>0</v>
      </c>
      <c r="DL140" s="10">
        <f t="shared" si="116"/>
        <v>0</v>
      </c>
      <c r="DM140" s="10">
        <f t="shared" si="117"/>
        <v>0</v>
      </c>
      <c r="DN140" s="10">
        <f t="shared" si="118"/>
        <v>0</v>
      </c>
      <c r="DO140" s="10">
        <f t="shared" si="119"/>
        <v>7295.6169977321761</v>
      </c>
      <c r="DP140" s="11">
        <f t="shared" si="82"/>
        <v>50215.207548431528</v>
      </c>
      <c r="DS140" s="14"/>
      <c r="DU140" s="16"/>
    </row>
    <row r="141" spans="1:125" x14ac:dyDescent="0.35">
      <c r="A141" s="2" t="s">
        <v>419</v>
      </c>
      <c r="B141" s="2" t="s">
        <v>420</v>
      </c>
      <c r="C141" s="2">
        <v>9262274</v>
      </c>
      <c r="D141" s="2" t="s">
        <v>1315</v>
      </c>
      <c r="E141" s="18">
        <v>406</v>
      </c>
      <c r="G141" s="18">
        <v>1377964</v>
      </c>
      <c r="H141" s="18">
        <v>0</v>
      </c>
      <c r="I141" s="18">
        <v>0</v>
      </c>
      <c r="J141" s="18">
        <v>24000.000000000018</v>
      </c>
      <c r="K141" s="18">
        <v>0</v>
      </c>
      <c r="L141" s="18">
        <v>35954.999999999993</v>
      </c>
      <c r="M141" s="18">
        <v>0</v>
      </c>
      <c r="N141" s="18">
        <v>1158.5607940446687</v>
      </c>
      <c r="O141" s="18">
        <v>6770.0248138957795</v>
      </c>
      <c r="P141" s="18">
        <v>0</v>
      </c>
      <c r="Q141" s="18">
        <v>967.14640198511097</v>
      </c>
      <c r="R141" s="18">
        <v>513.79652605459023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23820.231213872867</v>
      </c>
      <c r="AA141" s="18">
        <v>0</v>
      </c>
      <c r="AB141" s="18">
        <v>152870.30276177821</v>
      </c>
      <c r="AC141" s="18">
        <v>0</v>
      </c>
      <c r="AD141" s="18">
        <v>4384.7999999999884</v>
      </c>
      <c r="AE141" s="18">
        <v>0</v>
      </c>
      <c r="AF141" s="18">
        <v>128000</v>
      </c>
      <c r="AG141" s="18">
        <v>0</v>
      </c>
      <c r="AH141" s="18">
        <v>0</v>
      </c>
      <c r="AI141" s="18">
        <v>0</v>
      </c>
      <c r="AJ141" s="18">
        <v>103326</v>
      </c>
      <c r="AK141" s="18">
        <v>0</v>
      </c>
      <c r="AL141" s="18">
        <v>0</v>
      </c>
      <c r="AM141" s="18">
        <v>0</v>
      </c>
      <c r="AN141" s="18">
        <v>0</v>
      </c>
      <c r="AO141" s="18">
        <v>32026.137488368899</v>
      </c>
      <c r="AP141" s="18">
        <v>0</v>
      </c>
      <c r="AQ141" s="11">
        <f t="shared" si="83"/>
        <v>1891756.0000000002</v>
      </c>
      <c r="AR141" s="18"/>
      <c r="AS141" s="10">
        <f>VLOOKUP($C141,'[1]New ISB'!$C$6:$BO$405,6,FALSE)</f>
        <v>1463615.8914929251</v>
      </c>
      <c r="AT141" s="10">
        <f>VLOOKUP($C141,'[1]New ISB'!$C$6:$BO$405,7,FALSE)</f>
        <v>0</v>
      </c>
      <c r="AU141" s="10">
        <f>VLOOKUP($C141,'[1]New ISB'!$C$6:$BO$405,8,FALSE)</f>
        <v>0</v>
      </c>
      <c r="AV141" s="10">
        <f>VLOOKUP($C141,'[1]New ISB'!$C$6:$BO$405,9,FALSE)</f>
        <v>24500.000000000018</v>
      </c>
      <c r="AW141" s="10">
        <f>VLOOKUP($C141,'[1]New ISB'!$C$6:$BO$405,10,FALSE)</f>
        <v>0</v>
      </c>
      <c r="AX141" s="10">
        <f>VLOOKUP($C141,'[1]New ISB'!$C$6:$BO$405,11,FALSE)</f>
        <v>41819.999999999985</v>
      </c>
      <c r="AY141" s="10">
        <f>VLOOKUP($C141,'[1]New ISB'!$C$6:$BO$405,12,FALSE)</f>
        <v>0</v>
      </c>
      <c r="AZ141" s="10">
        <f>VLOOKUP($C141,'[1]New ISB'!$C$6:$BO$405,13,FALSE)</f>
        <v>1183.7468982630312</v>
      </c>
      <c r="BA141" s="10">
        <f>VLOOKUP($C141,'[1]New ISB'!$C$6:$BO$405,14,FALSE)</f>
        <v>6890.9181141439185</v>
      </c>
      <c r="BB141" s="10">
        <f>VLOOKUP($C141,'[1]New ISB'!$C$6:$BO$405,15,FALSE)</f>
        <v>0</v>
      </c>
      <c r="BC141" s="10">
        <f>VLOOKUP($C141,'[1]New ISB'!$C$6:$BO$405,16,FALSE)</f>
        <v>977.22084367245589</v>
      </c>
      <c r="BD141" s="10">
        <f>VLOOKUP($C141,'[1]New ISB'!$C$6:$BO$405,17,FALSE)</f>
        <v>518.83374689826269</v>
      </c>
      <c r="BE141" s="10">
        <f>VLOOKUP($C141,'[1]New ISB'!$C$6:$BO$405,18,FALSE)</f>
        <v>0</v>
      </c>
      <c r="BF141" s="10">
        <f>VLOOKUP($C141,'[1]New ISB'!$C$6:$BO$405,19,FALSE)</f>
        <v>0</v>
      </c>
      <c r="BG141" s="10">
        <f>VLOOKUP($C141,'[1]New ISB'!$C$6:$BO$405,20,FALSE)</f>
        <v>0</v>
      </c>
      <c r="BH141" s="10">
        <f>VLOOKUP($C141,'[1]New ISB'!$C$6:$BO$405,21,FALSE)</f>
        <v>0</v>
      </c>
      <c r="BI141" s="10">
        <f>VLOOKUP($C141,'[1]New ISB'!$C$6:$BO$405,22,FALSE)</f>
        <v>0</v>
      </c>
      <c r="BJ141" s="10">
        <f>VLOOKUP($C141,'[1]New ISB'!$C$6:$BO$405,23,FALSE)</f>
        <v>0</v>
      </c>
      <c r="BK141" s="10">
        <f>VLOOKUP($C141,'[1]New ISB'!$C$6:$BO$405,24,FALSE)</f>
        <v>0</v>
      </c>
      <c r="BL141" s="10">
        <f>VLOOKUP($C141,'[1]New ISB'!$C$6:$BO$405,25,FALSE)</f>
        <v>24230.924855491365</v>
      </c>
      <c r="BM141" s="10">
        <f>VLOOKUP($C141,'[1]New ISB'!$C$6:$BO$405,26,FALSE)</f>
        <v>0</v>
      </c>
      <c r="BN141" s="10">
        <f>VLOOKUP($C141,'[1]New ISB'!$C$6:$BO$405,27,FALSE)</f>
        <v>154855.63136907402</v>
      </c>
      <c r="BO141" s="10">
        <f>VLOOKUP($C141,'[1]New ISB'!$C$6:$BO$405,28,FALSE)</f>
        <v>0</v>
      </c>
      <c r="BP141" s="10">
        <f>VLOOKUP($C141,'[1]New ISB'!$C$6:$BO$405,29,FALSE)</f>
        <v>4454.3999999999887</v>
      </c>
      <c r="BQ141" s="10">
        <f>VLOOKUP($C141,'[1]New ISB'!$C$6:$BO$405,30,FALSE)</f>
        <v>0</v>
      </c>
      <c r="BR141" s="10">
        <f>VLOOKUP($C141,'[1]New ISB'!$C$6:$BO$405,31,FALSE)</f>
        <v>134400</v>
      </c>
      <c r="BS141" s="10">
        <f>VLOOKUP($C141,'[1]New ISB'!$C$6:$BO$405,32,FALSE)</f>
        <v>0</v>
      </c>
      <c r="BT141" s="10">
        <f>VLOOKUP($C141,'[1]New ISB'!$C$6:$BO$405,33,FALSE)</f>
        <v>0</v>
      </c>
      <c r="BU141" s="10">
        <f>VLOOKUP($C141,'[1]New ISB'!$C$6:$BO$405,34,FALSE)</f>
        <v>0</v>
      </c>
      <c r="BV141" s="10">
        <f>VLOOKUP($C141,'[1]New ISB'!$C$6:$BO$405,35,FALSE)</f>
        <v>103326</v>
      </c>
      <c r="BW141" s="10">
        <f>VLOOKUP($C141,'[1]New ISB'!$C$6:$BO$405,36,FALSE)</f>
        <v>0</v>
      </c>
      <c r="BX141" s="10">
        <f>VLOOKUP($C141,'[1]New ISB'!$C$6:$BO$405,39,FALSE)+VLOOKUP($C141,'[1]New ISB'!$C$6:$BO$405,40,FALSE)</f>
        <v>0</v>
      </c>
      <c r="BY141" s="10">
        <f>VLOOKUP($C141,'[1]New ISB'!$C$6:$BO$405,37,FALSE)+VLOOKUP($C141,'[1]New ISB'!$C$6:$BO$405,41,FALSE)</f>
        <v>0</v>
      </c>
      <c r="BZ141" s="10">
        <f>VLOOKUP($C141,'[1]New ISB'!$C$6:$BO$405,38,FALSE)</f>
        <v>0</v>
      </c>
      <c r="CA141" s="10">
        <f t="shared" si="81"/>
        <v>1960773.5673204681</v>
      </c>
      <c r="CB141" s="10">
        <f>VLOOKUP($C141,'[1]New ISB'!$C$6:$BO$405,52,FALSE)+VLOOKUP($C141,'[1]New ISB'!$C$6:$BO$405,53,FALSE)</f>
        <v>14212.432679531863</v>
      </c>
      <c r="CC141" s="10">
        <f>VLOOKUP($C141,'[1]New ISB'!$C$6:$BO$405,64,FALSE)</f>
        <v>0</v>
      </c>
      <c r="CD141" s="11">
        <f t="shared" si="80"/>
        <v>1974986</v>
      </c>
      <c r="CE141" s="10"/>
      <c r="CF141" s="10">
        <f t="shared" si="84"/>
        <v>85651.891492925119</v>
      </c>
      <c r="CG141" s="10">
        <f t="shared" si="85"/>
        <v>0</v>
      </c>
      <c r="CH141" s="10">
        <f t="shared" si="86"/>
        <v>0</v>
      </c>
      <c r="CI141" s="10">
        <f t="shared" si="87"/>
        <v>500</v>
      </c>
      <c r="CJ141" s="10">
        <f t="shared" si="88"/>
        <v>0</v>
      </c>
      <c r="CK141" s="10">
        <f t="shared" si="89"/>
        <v>5864.9999999999927</v>
      </c>
      <c r="CL141" s="10">
        <f t="shared" si="90"/>
        <v>0</v>
      </c>
      <c r="CM141" s="10">
        <f t="shared" si="91"/>
        <v>25.186104218362516</v>
      </c>
      <c r="CN141" s="10">
        <f t="shared" si="92"/>
        <v>120.89330024813898</v>
      </c>
      <c r="CO141" s="10">
        <f t="shared" si="93"/>
        <v>0</v>
      </c>
      <c r="CP141" s="10">
        <f t="shared" si="94"/>
        <v>10.074441687344915</v>
      </c>
      <c r="CQ141" s="10">
        <f t="shared" si="95"/>
        <v>5.0372208436724577</v>
      </c>
      <c r="CR141" s="10">
        <f t="shared" si="96"/>
        <v>0</v>
      </c>
      <c r="CS141" s="10">
        <f t="shared" si="97"/>
        <v>0</v>
      </c>
      <c r="CT141" s="10">
        <f t="shared" si="98"/>
        <v>0</v>
      </c>
      <c r="CU141" s="10">
        <f t="shared" si="99"/>
        <v>0</v>
      </c>
      <c r="CV141" s="10">
        <f t="shared" si="100"/>
        <v>0</v>
      </c>
      <c r="CW141" s="10">
        <f t="shared" si="101"/>
        <v>0</v>
      </c>
      <c r="CX141" s="10">
        <f t="shared" si="102"/>
        <v>0</v>
      </c>
      <c r="CY141" s="10">
        <f t="shared" si="103"/>
        <v>410.69364161849808</v>
      </c>
      <c r="CZ141" s="10">
        <f t="shared" si="104"/>
        <v>0</v>
      </c>
      <c r="DA141" s="10">
        <f t="shared" si="105"/>
        <v>1985.3286072958144</v>
      </c>
      <c r="DB141" s="10">
        <f t="shared" si="106"/>
        <v>0</v>
      </c>
      <c r="DC141" s="10">
        <f t="shared" si="107"/>
        <v>69.600000000000364</v>
      </c>
      <c r="DD141" s="10">
        <f t="shared" si="108"/>
        <v>0</v>
      </c>
      <c r="DE141" s="10">
        <f t="shared" si="109"/>
        <v>6400</v>
      </c>
      <c r="DF141" s="10">
        <f t="shared" si="110"/>
        <v>0</v>
      </c>
      <c r="DG141" s="10">
        <f t="shared" si="111"/>
        <v>0</v>
      </c>
      <c r="DH141" s="10">
        <f t="shared" si="112"/>
        <v>0</v>
      </c>
      <c r="DI141" s="10">
        <f t="shared" si="113"/>
        <v>0</v>
      </c>
      <c r="DJ141" s="10">
        <f t="shared" si="114"/>
        <v>0</v>
      </c>
      <c r="DK141" s="10">
        <f t="shared" si="115"/>
        <v>0</v>
      </c>
      <c r="DL141" s="10">
        <f t="shared" si="116"/>
        <v>0</v>
      </c>
      <c r="DM141" s="10">
        <f t="shared" si="117"/>
        <v>0</v>
      </c>
      <c r="DN141" s="10">
        <f t="shared" si="118"/>
        <v>-17813.704808837036</v>
      </c>
      <c r="DO141" s="10">
        <f t="shared" si="119"/>
        <v>0</v>
      </c>
      <c r="DP141" s="11">
        <f t="shared" si="82"/>
        <v>83229.999999999913</v>
      </c>
      <c r="DS141" s="14"/>
      <c r="DU141" s="16"/>
    </row>
    <row r="142" spans="1:125" x14ac:dyDescent="0.35">
      <c r="A142" s="2" t="s">
        <v>422</v>
      </c>
      <c r="B142" s="2" t="s">
        <v>423</v>
      </c>
      <c r="C142" s="2">
        <v>9263043</v>
      </c>
      <c r="D142" s="2" t="s">
        <v>1316</v>
      </c>
      <c r="E142" s="18">
        <v>267</v>
      </c>
      <c r="G142" s="18">
        <v>906198</v>
      </c>
      <c r="H142" s="18">
        <v>0</v>
      </c>
      <c r="I142" s="18">
        <v>0</v>
      </c>
      <c r="J142" s="18">
        <v>17759.999999999971</v>
      </c>
      <c r="K142" s="18">
        <v>0</v>
      </c>
      <c r="L142" s="18">
        <v>26789.999999999971</v>
      </c>
      <c r="M142" s="18">
        <v>0</v>
      </c>
      <c r="N142" s="18">
        <v>463.47169811320725</v>
      </c>
      <c r="O142" s="18">
        <v>6488.6037735849077</v>
      </c>
      <c r="P142" s="18">
        <v>443.32075471698141</v>
      </c>
      <c r="Q142" s="18">
        <v>2418.1132075471714</v>
      </c>
      <c r="R142" s="18">
        <v>1541.5471698113165</v>
      </c>
      <c r="S142" s="18">
        <v>675.05660377358538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6506.7226890756338</v>
      </c>
      <c r="AA142" s="18">
        <v>0</v>
      </c>
      <c r="AB142" s="18">
        <v>64049.94971264364</v>
      </c>
      <c r="AC142" s="18">
        <v>0</v>
      </c>
      <c r="AD142" s="18">
        <v>0</v>
      </c>
      <c r="AE142" s="18">
        <v>0</v>
      </c>
      <c r="AF142" s="18">
        <v>128000</v>
      </c>
      <c r="AG142" s="18">
        <v>0</v>
      </c>
      <c r="AH142" s="18">
        <v>0</v>
      </c>
      <c r="AI142" s="18">
        <v>0</v>
      </c>
      <c r="AJ142" s="18">
        <v>30241.279999999999</v>
      </c>
      <c r="AK142" s="18">
        <v>0</v>
      </c>
      <c r="AL142" s="18">
        <v>0</v>
      </c>
      <c r="AM142" s="18">
        <v>0</v>
      </c>
      <c r="AN142" s="18">
        <v>0</v>
      </c>
      <c r="AO142" s="18">
        <v>14800.214390733745</v>
      </c>
      <c r="AP142" s="18">
        <v>14792.248916198878</v>
      </c>
      <c r="AQ142" s="11">
        <f t="shared" si="83"/>
        <v>1221168.5289161995</v>
      </c>
      <c r="AR142" s="18"/>
      <c r="AS142" s="10">
        <f>VLOOKUP($C142,'[1]New ISB'!$C$6:$BO$405,6,FALSE)</f>
        <v>962525.72174534737</v>
      </c>
      <c r="AT142" s="10">
        <f>VLOOKUP($C142,'[1]New ISB'!$C$6:$BO$405,7,FALSE)</f>
        <v>0</v>
      </c>
      <c r="AU142" s="10">
        <f>VLOOKUP($C142,'[1]New ISB'!$C$6:$BO$405,8,FALSE)</f>
        <v>0</v>
      </c>
      <c r="AV142" s="10">
        <f>VLOOKUP($C142,'[1]New ISB'!$C$6:$BO$405,9,FALSE)</f>
        <v>18129.999999999971</v>
      </c>
      <c r="AW142" s="10">
        <f>VLOOKUP($C142,'[1]New ISB'!$C$6:$BO$405,10,FALSE)</f>
        <v>0</v>
      </c>
      <c r="AX142" s="10">
        <f>VLOOKUP($C142,'[1]New ISB'!$C$6:$BO$405,11,FALSE)</f>
        <v>31159.999999999964</v>
      </c>
      <c r="AY142" s="10">
        <f>VLOOKUP($C142,'[1]New ISB'!$C$6:$BO$405,12,FALSE)</f>
        <v>0</v>
      </c>
      <c r="AZ142" s="10">
        <f>VLOOKUP($C142,'[1]New ISB'!$C$6:$BO$405,13,FALSE)</f>
        <v>473.54716981132043</v>
      </c>
      <c r="BA142" s="10">
        <f>VLOOKUP($C142,'[1]New ISB'!$C$6:$BO$405,14,FALSE)</f>
        <v>6604.4716981132096</v>
      </c>
      <c r="BB142" s="10">
        <f>VLOOKUP($C142,'[1]New ISB'!$C$6:$BO$405,15,FALSE)</f>
        <v>448.35849056603803</v>
      </c>
      <c r="BC142" s="10">
        <f>VLOOKUP($C142,'[1]New ISB'!$C$6:$BO$405,16,FALSE)</f>
        <v>2443.3018867924543</v>
      </c>
      <c r="BD142" s="10">
        <f>VLOOKUP($C142,'[1]New ISB'!$C$6:$BO$405,17,FALSE)</f>
        <v>1556.6603773584861</v>
      </c>
      <c r="BE142" s="10">
        <f>VLOOKUP($C142,'[1]New ISB'!$C$6:$BO$405,18,FALSE)</f>
        <v>685.13207547169861</v>
      </c>
      <c r="BF142" s="10">
        <f>VLOOKUP($C142,'[1]New ISB'!$C$6:$BO$405,19,FALSE)</f>
        <v>0</v>
      </c>
      <c r="BG142" s="10">
        <f>VLOOKUP($C142,'[1]New ISB'!$C$6:$BO$405,20,FALSE)</f>
        <v>0</v>
      </c>
      <c r="BH142" s="10">
        <f>VLOOKUP($C142,'[1]New ISB'!$C$6:$BO$405,21,FALSE)</f>
        <v>0</v>
      </c>
      <c r="BI142" s="10">
        <f>VLOOKUP($C142,'[1]New ISB'!$C$6:$BO$405,22,FALSE)</f>
        <v>0</v>
      </c>
      <c r="BJ142" s="10">
        <f>VLOOKUP($C142,'[1]New ISB'!$C$6:$BO$405,23,FALSE)</f>
        <v>0</v>
      </c>
      <c r="BK142" s="10">
        <f>VLOOKUP($C142,'[1]New ISB'!$C$6:$BO$405,24,FALSE)</f>
        <v>0</v>
      </c>
      <c r="BL142" s="10">
        <f>VLOOKUP($C142,'[1]New ISB'!$C$6:$BO$405,25,FALSE)</f>
        <v>6618.9075630252137</v>
      </c>
      <c r="BM142" s="10">
        <f>VLOOKUP($C142,'[1]New ISB'!$C$6:$BO$405,26,FALSE)</f>
        <v>0</v>
      </c>
      <c r="BN142" s="10">
        <f>VLOOKUP($C142,'[1]New ISB'!$C$6:$BO$405,27,FALSE)</f>
        <v>64881.767241379275</v>
      </c>
      <c r="BO142" s="10">
        <f>VLOOKUP($C142,'[1]New ISB'!$C$6:$BO$405,28,FALSE)</f>
        <v>0</v>
      </c>
      <c r="BP142" s="10">
        <f>VLOOKUP($C142,'[1]New ISB'!$C$6:$BO$405,29,FALSE)</f>
        <v>0</v>
      </c>
      <c r="BQ142" s="10">
        <f>VLOOKUP($C142,'[1]New ISB'!$C$6:$BO$405,30,FALSE)</f>
        <v>0</v>
      </c>
      <c r="BR142" s="10">
        <f>VLOOKUP($C142,'[1]New ISB'!$C$6:$BO$405,31,FALSE)</f>
        <v>134400</v>
      </c>
      <c r="BS142" s="10">
        <f>VLOOKUP($C142,'[1]New ISB'!$C$6:$BO$405,32,FALSE)</f>
        <v>0</v>
      </c>
      <c r="BT142" s="10">
        <f>VLOOKUP($C142,'[1]New ISB'!$C$6:$BO$405,33,FALSE)</f>
        <v>0</v>
      </c>
      <c r="BU142" s="10">
        <f>VLOOKUP($C142,'[1]New ISB'!$C$6:$BO$405,34,FALSE)</f>
        <v>0</v>
      </c>
      <c r="BV142" s="10">
        <f>VLOOKUP($C142,'[1]New ISB'!$C$6:$BO$405,35,FALSE)</f>
        <v>30241.279999999999</v>
      </c>
      <c r="BW142" s="10">
        <f>VLOOKUP($C142,'[1]New ISB'!$C$6:$BO$405,36,FALSE)</f>
        <v>0</v>
      </c>
      <c r="BX142" s="10">
        <f>VLOOKUP($C142,'[1]New ISB'!$C$6:$BO$405,39,FALSE)+VLOOKUP($C142,'[1]New ISB'!$C$6:$BO$405,40,FALSE)</f>
        <v>0</v>
      </c>
      <c r="BY142" s="10">
        <f>VLOOKUP($C142,'[1]New ISB'!$C$6:$BO$405,37,FALSE)+VLOOKUP($C142,'[1]New ISB'!$C$6:$BO$405,41,FALSE)</f>
        <v>0</v>
      </c>
      <c r="BZ142" s="10">
        <f>VLOOKUP($C142,'[1]New ISB'!$C$6:$BO$405,38,FALSE)</f>
        <v>0</v>
      </c>
      <c r="CA142" s="10">
        <f t="shared" si="81"/>
        <v>1260169.148247865</v>
      </c>
      <c r="CB142" s="10">
        <f>VLOOKUP($C142,'[1]New ISB'!$C$6:$BO$405,52,FALSE)+VLOOKUP($C142,'[1]New ISB'!$C$6:$BO$405,53,FALSE)</f>
        <v>942.13175213499926</v>
      </c>
      <c r="CC142" s="10">
        <f>VLOOKUP($C142,'[1]New ISB'!$C$6:$BO$405,64,FALSE)</f>
        <v>5776.0601444998574</v>
      </c>
      <c r="CD142" s="11">
        <f t="shared" si="80"/>
        <v>1266887.3401444999</v>
      </c>
      <c r="CE142" s="10"/>
      <c r="CF142" s="10">
        <f t="shared" si="84"/>
        <v>56327.721745347371</v>
      </c>
      <c r="CG142" s="10">
        <f t="shared" si="85"/>
        <v>0</v>
      </c>
      <c r="CH142" s="10">
        <f t="shared" si="86"/>
        <v>0</v>
      </c>
      <c r="CI142" s="10">
        <f t="shared" si="87"/>
        <v>370</v>
      </c>
      <c r="CJ142" s="10">
        <f t="shared" si="88"/>
        <v>0</v>
      </c>
      <c r="CK142" s="10">
        <f t="shared" si="89"/>
        <v>4369.9999999999927</v>
      </c>
      <c r="CL142" s="10">
        <f t="shared" si="90"/>
        <v>0</v>
      </c>
      <c r="CM142" s="10">
        <f t="shared" si="91"/>
        <v>10.075471698113176</v>
      </c>
      <c r="CN142" s="10">
        <f t="shared" si="92"/>
        <v>115.86792452830196</v>
      </c>
      <c r="CO142" s="10">
        <f t="shared" si="93"/>
        <v>5.0377358490566166</v>
      </c>
      <c r="CP142" s="10">
        <f t="shared" si="94"/>
        <v>25.188679245282856</v>
      </c>
      <c r="CQ142" s="10">
        <f t="shared" si="95"/>
        <v>15.113207547169623</v>
      </c>
      <c r="CR142" s="10">
        <f t="shared" si="96"/>
        <v>10.075471698113233</v>
      </c>
      <c r="CS142" s="10">
        <f t="shared" si="97"/>
        <v>0</v>
      </c>
      <c r="CT142" s="10">
        <f t="shared" si="98"/>
        <v>0</v>
      </c>
      <c r="CU142" s="10">
        <f t="shared" si="99"/>
        <v>0</v>
      </c>
      <c r="CV142" s="10">
        <f t="shared" si="100"/>
        <v>0</v>
      </c>
      <c r="CW142" s="10">
        <f t="shared" si="101"/>
        <v>0</v>
      </c>
      <c r="CX142" s="10">
        <f t="shared" si="102"/>
        <v>0</v>
      </c>
      <c r="CY142" s="10">
        <f t="shared" si="103"/>
        <v>112.18487394957992</v>
      </c>
      <c r="CZ142" s="10">
        <f t="shared" si="104"/>
        <v>0</v>
      </c>
      <c r="DA142" s="10">
        <f t="shared" si="105"/>
        <v>831.81752873563528</v>
      </c>
      <c r="DB142" s="10">
        <f t="shared" si="106"/>
        <v>0</v>
      </c>
      <c r="DC142" s="10">
        <f t="shared" si="107"/>
        <v>0</v>
      </c>
      <c r="DD142" s="10">
        <f t="shared" si="108"/>
        <v>0</v>
      </c>
      <c r="DE142" s="10">
        <f t="shared" si="109"/>
        <v>6400</v>
      </c>
      <c r="DF142" s="10">
        <f t="shared" si="110"/>
        <v>0</v>
      </c>
      <c r="DG142" s="10">
        <f t="shared" si="111"/>
        <v>0</v>
      </c>
      <c r="DH142" s="10">
        <f t="shared" si="112"/>
        <v>0</v>
      </c>
      <c r="DI142" s="10">
        <f t="shared" si="113"/>
        <v>0</v>
      </c>
      <c r="DJ142" s="10">
        <f t="shared" si="114"/>
        <v>0</v>
      </c>
      <c r="DK142" s="10">
        <f t="shared" si="115"/>
        <v>0</v>
      </c>
      <c r="DL142" s="10">
        <f t="shared" si="116"/>
        <v>0</v>
      </c>
      <c r="DM142" s="10">
        <f t="shared" si="117"/>
        <v>0</v>
      </c>
      <c r="DN142" s="10">
        <f t="shared" si="118"/>
        <v>-13858.082638598746</v>
      </c>
      <c r="DO142" s="10">
        <f t="shared" si="119"/>
        <v>-9016.1887716990204</v>
      </c>
      <c r="DP142" s="11">
        <f t="shared" si="82"/>
        <v>45718.811228300838</v>
      </c>
      <c r="DS142" s="14"/>
      <c r="DU142" s="16"/>
    </row>
    <row r="143" spans="1:125" x14ac:dyDescent="0.35">
      <c r="A143" s="2" t="s">
        <v>425</v>
      </c>
      <c r="B143" s="2" t="s">
        <v>426</v>
      </c>
      <c r="C143" s="2">
        <v>9262081</v>
      </c>
      <c r="D143" s="2" t="s">
        <v>427</v>
      </c>
      <c r="E143" s="18">
        <v>92</v>
      </c>
      <c r="G143" s="18">
        <v>312248</v>
      </c>
      <c r="H143" s="18">
        <v>0</v>
      </c>
      <c r="I143" s="18">
        <v>0</v>
      </c>
      <c r="J143" s="18">
        <v>5279.9999999999845</v>
      </c>
      <c r="K143" s="18">
        <v>0</v>
      </c>
      <c r="L143" s="18">
        <v>9869.9999999999818</v>
      </c>
      <c r="M143" s="18">
        <v>0</v>
      </c>
      <c r="N143" s="18">
        <v>689.99999999999966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620.46511627907046</v>
      </c>
      <c r="AA143" s="18">
        <v>0</v>
      </c>
      <c r="AB143" s="18">
        <v>23070.352941176476</v>
      </c>
      <c r="AC143" s="18">
        <v>0</v>
      </c>
      <c r="AD143" s="18">
        <v>0</v>
      </c>
      <c r="AE143" s="18">
        <v>0</v>
      </c>
      <c r="AF143" s="18">
        <v>128000</v>
      </c>
      <c r="AG143" s="18">
        <v>43446.461949265686</v>
      </c>
      <c r="AH143" s="18">
        <v>0</v>
      </c>
      <c r="AI143" s="18">
        <v>0</v>
      </c>
      <c r="AJ143" s="18">
        <v>3209.5000000000005</v>
      </c>
      <c r="AK143" s="18">
        <v>0</v>
      </c>
      <c r="AL143" s="18">
        <v>0</v>
      </c>
      <c r="AM143" s="18">
        <v>0</v>
      </c>
      <c r="AN143" s="18">
        <v>0</v>
      </c>
      <c r="AO143" s="18">
        <v>0</v>
      </c>
      <c r="AP143" s="18">
        <v>-44599.057855262043</v>
      </c>
      <c r="AQ143" s="11">
        <f t="shared" si="83"/>
        <v>481835.72215145919</v>
      </c>
      <c r="AR143" s="18"/>
      <c r="AS143" s="10">
        <f>VLOOKUP($C143,'[1]New ISB'!$C$6:$BO$405,6,FALSE)</f>
        <v>331656.80299839686</v>
      </c>
      <c r="AT143" s="10">
        <f>VLOOKUP($C143,'[1]New ISB'!$C$6:$BO$405,7,FALSE)</f>
        <v>0</v>
      </c>
      <c r="AU143" s="10">
        <f>VLOOKUP($C143,'[1]New ISB'!$C$6:$BO$405,8,FALSE)</f>
        <v>0</v>
      </c>
      <c r="AV143" s="10">
        <f>VLOOKUP($C143,'[1]New ISB'!$C$6:$BO$405,9,FALSE)</f>
        <v>5389.9999999999845</v>
      </c>
      <c r="AW143" s="10">
        <f>VLOOKUP($C143,'[1]New ISB'!$C$6:$BO$405,10,FALSE)</f>
        <v>0</v>
      </c>
      <c r="AX143" s="10">
        <f>VLOOKUP($C143,'[1]New ISB'!$C$6:$BO$405,11,FALSE)</f>
        <v>11479.99999999998</v>
      </c>
      <c r="AY143" s="10">
        <f>VLOOKUP($C143,'[1]New ISB'!$C$6:$BO$405,12,FALSE)</f>
        <v>0</v>
      </c>
      <c r="AZ143" s="10">
        <f>VLOOKUP($C143,'[1]New ISB'!$C$6:$BO$405,13,FALSE)</f>
        <v>704.99999999999966</v>
      </c>
      <c r="BA143" s="10">
        <f>VLOOKUP($C143,'[1]New ISB'!$C$6:$BO$405,14,FALSE)</f>
        <v>0</v>
      </c>
      <c r="BB143" s="10">
        <f>VLOOKUP($C143,'[1]New ISB'!$C$6:$BO$405,15,FALSE)</f>
        <v>0</v>
      </c>
      <c r="BC143" s="10">
        <f>VLOOKUP($C143,'[1]New ISB'!$C$6:$BO$405,16,FALSE)</f>
        <v>0</v>
      </c>
      <c r="BD143" s="10">
        <f>VLOOKUP($C143,'[1]New ISB'!$C$6:$BO$405,17,FALSE)</f>
        <v>0</v>
      </c>
      <c r="BE143" s="10">
        <f>VLOOKUP($C143,'[1]New ISB'!$C$6:$BO$405,18,FALSE)</f>
        <v>0</v>
      </c>
      <c r="BF143" s="10">
        <f>VLOOKUP($C143,'[1]New ISB'!$C$6:$BO$405,19,FALSE)</f>
        <v>0</v>
      </c>
      <c r="BG143" s="10">
        <f>VLOOKUP($C143,'[1]New ISB'!$C$6:$BO$405,20,FALSE)</f>
        <v>0</v>
      </c>
      <c r="BH143" s="10">
        <f>VLOOKUP($C143,'[1]New ISB'!$C$6:$BO$405,21,FALSE)</f>
        <v>0</v>
      </c>
      <c r="BI143" s="10">
        <f>VLOOKUP($C143,'[1]New ISB'!$C$6:$BO$405,22,FALSE)</f>
        <v>0</v>
      </c>
      <c r="BJ143" s="10">
        <f>VLOOKUP($C143,'[1]New ISB'!$C$6:$BO$405,23,FALSE)</f>
        <v>0</v>
      </c>
      <c r="BK143" s="10">
        <f>VLOOKUP($C143,'[1]New ISB'!$C$6:$BO$405,24,FALSE)</f>
        <v>0</v>
      </c>
      <c r="BL143" s="10">
        <f>VLOOKUP($C143,'[1]New ISB'!$C$6:$BO$405,25,FALSE)</f>
        <v>631.16279069767518</v>
      </c>
      <c r="BM143" s="10">
        <f>VLOOKUP($C143,'[1]New ISB'!$C$6:$BO$405,26,FALSE)</f>
        <v>0</v>
      </c>
      <c r="BN143" s="10">
        <f>VLOOKUP($C143,'[1]New ISB'!$C$6:$BO$405,27,FALSE)</f>
        <v>23369.967914438508</v>
      </c>
      <c r="BO143" s="10">
        <f>VLOOKUP($C143,'[1]New ISB'!$C$6:$BO$405,28,FALSE)</f>
        <v>0</v>
      </c>
      <c r="BP143" s="10">
        <f>VLOOKUP($C143,'[1]New ISB'!$C$6:$BO$405,29,FALSE)</f>
        <v>0</v>
      </c>
      <c r="BQ143" s="10">
        <f>VLOOKUP($C143,'[1]New ISB'!$C$6:$BO$405,30,FALSE)</f>
        <v>0</v>
      </c>
      <c r="BR143" s="10">
        <f>VLOOKUP($C143,'[1]New ISB'!$C$6:$BO$405,31,FALSE)</f>
        <v>134400</v>
      </c>
      <c r="BS143" s="10">
        <f>VLOOKUP($C143,'[1]New ISB'!$C$6:$BO$405,32,FALSE)</f>
        <v>44063.818424566081</v>
      </c>
      <c r="BT143" s="10">
        <f>VLOOKUP($C143,'[1]New ISB'!$C$6:$BO$405,33,FALSE)</f>
        <v>0</v>
      </c>
      <c r="BU143" s="10">
        <f>VLOOKUP($C143,'[1]New ISB'!$C$6:$BO$405,34,FALSE)</f>
        <v>0</v>
      </c>
      <c r="BV143" s="10">
        <f>VLOOKUP($C143,'[1]New ISB'!$C$6:$BO$405,35,FALSE)</f>
        <v>3209.5000000000005</v>
      </c>
      <c r="BW143" s="10">
        <f>VLOOKUP($C143,'[1]New ISB'!$C$6:$BO$405,36,FALSE)</f>
        <v>0</v>
      </c>
      <c r="BX143" s="10">
        <f>VLOOKUP($C143,'[1]New ISB'!$C$6:$BO$405,39,FALSE)+VLOOKUP($C143,'[1]New ISB'!$C$6:$BO$405,40,FALSE)</f>
        <v>0</v>
      </c>
      <c r="BY143" s="10">
        <f>VLOOKUP($C143,'[1]New ISB'!$C$6:$BO$405,37,FALSE)+VLOOKUP($C143,'[1]New ISB'!$C$6:$BO$405,41,FALSE)</f>
        <v>0</v>
      </c>
      <c r="BZ143" s="10">
        <f>VLOOKUP($C143,'[1]New ISB'!$C$6:$BO$405,38,FALSE)</f>
        <v>0</v>
      </c>
      <c r="CA143" s="10">
        <f t="shared" si="81"/>
        <v>554906.25212809909</v>
      </c>
      <c r="CB143" s="10">
        <f>VLOOKUP($C143,'[1]New ISB'!$C$6:$BO$405,52,FALSE)+VLOOKUP($C143,'[1]New ISB'!$C$6:$BO$405,53,FALSE)</f>
        <v>0</v>
      </c>
      <c r="CC143" s="10">
        <f>VLOOKUP($C143,'[1]New ISB'!$C$6:$BO$405,64,FALSE)</f>
        <v>0</v>
      </c>
      <c r="CD143" s="11">
        <f t="shared" si="80"/>
        <v>554906.25212809909</v>
      </c>
      <c r="CE143" s="10"/>
      <c r="CF143" s="10">
        <f t="shared" si="84"/>
        <v>19408.802998396859</v>
      </c>
      <c r="CG143" s="10">
        <f t="shared" si="85"/>
        <v>0</v>
      </c>
      <c r="CH143" s="10">
        <f t="shared" si="86"/>
        <v>0</v>
      </c>
      <c r="CI143" s="10">
        <f t="shared" si="87"/>
        <v>110</v>
      </c>
      <c r="CJ143" s="10">
        <f t="shared" si="88"/>
        <v>0</v>
      </c>
      <c r="CK143" s="10">
        <f t="shared" si="89"/>
        <v>1609.9999999999982</v>
      </c>
      <c r="CL143" s="10">
        <f t="shared" si="90"/>
        <v>0</v>
      </c>
      <c r="CM143" s="10">
        <f t="shared" si="91"/>
        <v>15</v>
      </c>
      <c r="CN143" s="10">
        <f t="shared" si="92"/>
        <v>0</v>
      </c>
      <c r="CO143" s="10">
        <f t="shared" si="93"/>
        <v>0</v>
      </c>
      <c r="CP143" s="10">
        <f t="shared" si="94"/>
        <v>0</v>
      </c>
      <c r="CQ143" s="10">
        <f t="shared" si="95"/>
        <v>0</v>
      </c>
      <c r="CR143" s="10">
        <f t="shared" si="96"/>
        <v>0</v>
      </c>
      <c r="CS143" s="10">
        <f t="shared" si="97"/>
        <v>0</v>
      </c>
      <c r="CT143" s="10">
        <f t="shared" si="98"/>
        <v>0</v>
      </c>
      <c r="CU143" s="10">
        <f t="shared" si="99"/>
        <v>0</v>
      </c>
      <c r="CV143" s="10">
        <f t="shared" si="100"/>
        <v>0</v>
      </c>
      <c r="CW143" s="10">
        <f t="shared" si="101"/>
        <v>0</v>
      </c>
      <c r="CX143" s="10">
        <f t="shared" si="102"/>
        <v>0</v>
      </c>
      <c r="CY143" s="10">
        <f t="shared" si="103"/>
        <v>10.69767441860472</v>
      </c>
      <c r="CZ143" s="10">
        <f t="shared" si="104"/>
        <v>0</v>
      </c>
      <c r="DA143" s="10">
        <f t="shared" si="105"/>
        <v>299.61497326203244</v>
      </c>
      <c r="DB143" s="10">
        <f t="shared" si="106"/>
        <v>0</v>
      </c>
      <c r="DC143" s="10">
        <f t="shared" si="107"/>
        <v>0</v>
      </c>
      <c r="DD143" s="10">
        <f t="shared" si="108"/>
        <v>0</v>
      </c>
      <c r="DE143" s="10">
        <f t="shared" si="109"/>
        <v>6400</v>
      </c>
      <c r="DF143" s="10">
        <f t="shared" si="110"/>
        <v>617.35647530039569</v>
      </c>
      <c r="DG143" s="10">
        <f t="shared" si="111"/>
        <v>0</v>
      </c>
      <c r="DH143" s="10">
        <f t="shared" si="112"/>
        <v>0</v>
      </c>
      <c r="DI143" s="10">
        <f t="shared" si="113"/>
        <v>0</v>
      </c>
      <c r="DJ143" s="10">
        <f t="shared" si="114"/>
        <v>0</v>
      </c>
      <c r="DK143" s="10">
        <f t="shared" si="115"/>
        <v>0</v>
      </c>
      <c r="DL143" s="10">
        <f t="shared" si="116"/>
        <v>0</v>
      </c>
      <c r="DM143" s="10">
        <f t="shared" si="117"/>
        <v>0</v>
      </c>
      <c r="DN143" s="10">
        <f t="shared" si="118"/>
        <v>0</v>
      </c>
      <c r="DO143" s="10">
        <f t="shared" si="119"/>
        <v>44599.057855262043</v>
      </c>
      <c r="DP143" s="11">
        <f t="shared" si="82"/>
        <v>73070.529976639926</v>
      </c>
      <c r="DS143" s="14"/>
      <c r="DU143" s="16"/>
    </row>
    <row r="144" spans="1:125" x14ac:dyDescent="0.35">
      <c r="A144" s="2" t="s">
        <v>428</v>
      </c>
      <c r="B144" s="2" t="s">
        <v>429</v>
      </c>
      <c r="C144" s="2">
        <v>9263045</v>
      </c>
      <c r="D144" s="2" t="s">
        <v>430</v>
      </c>
      <c r="E144" s="18">
        <v>20</v>
      </c>
      <c r="G144" s="18">
        <v>67880</v>
      </c>
      <c r="H144" s="18">
        <v>0</v>
      </c>
      <c r="I144" s="18">
        <v>0</v>
      </c>
      <c r="J144" s="18">
        <v>480</v>
      </c>
      <c r="K144" s="18">
        <v>0</v>
      </c>
      <c r="L144" s="18">
        <v>705</v>
      </c>
      <c r="M144" s="18">
        <v>0</v>
      </c>
      <c r="N144" s="18">
        <v>230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5516.5188912852464</v>
      </c>
      <c r="AC144" s="18">
        <v>0</v>
      </c>
      <c r="AD144" s="18">
        <v>0</v>
      </c>
      <c r="AE144" s="18">
        <v>0</v>
      </c>
      <c r="AF144" s="18">
        <v>128000</v>
      </c>
      <c r="AG144" s="18">
        <v>56300</v>
      </c>
      <c r="AH144" s="18">
        <v>0</v>
      </c>
      <c r="AI144" s="18">
        <v>0</v>
      </c>
      <c r="AJ144" s="18">
        <v>5511.7999999999993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-17583.133485223196</v>
      </c>
      <c r="AQ144" s="11">
        <f t="shared" si="83"/>
        <v>247040.18540606202</v>
      </c>
      <c r="AR144" s="18"/>
      <c r="AS144" s="10">
        <f>VLOOKUP($C144,'[1]New ISB'!$C$6:$BO$405,6,FALSE)</f>
        <v>72099.304999651489</v>
      </c>
      <c r="AT144" s="10">
        <f>VLOOKUP($C144,'[1]New ISB'!$C$6:$BO$405,7,FALSE)</f>
        <v>0</v>
      </c>
      <c r="AU144" s="10">
        <f>VLOOKUP($C144,'[1]New ISB'!$C$6:$BO$405,8,FALSE)</f>
        <v>0</v>
      </c>
      <c r="AV144" s="10">
        <f>VLOOKUP($C144,'[1]New ISB'!$C$6:$BO$405,9,FALSE)</f>
        <v>490</v>
      </c>
      <c r="AW144" s="10">
        <f>VLOOKUP($C144,'[1]New ISB'!$C$6:$BO$405,10,FALSE)</f>
        <v>0</v>
      </c>
      <c r="AX144" s="10">
        <f>VLOOKUP($C144,'[1]New ISB'!$C$6:$BO$405,11,FALSE)</f>
        <v>820</v>
      </c>
      <c r="AY144" s="10">
        <f>VLOOKUP($C144,'[1]New ISB'!$C$6:$BO$405,12,FALSE)</f>
        <v>0</v>
      </c>
      <c r="AZ144" s="10">
        <f>VLOOKUP($C144,'[1]New ISB'!$C$6:$BO$405,13,FALSE)</f>
        <v>235</v>
      </c>
      <c r="BA144" s="10">
        <f>VLOOKUP($C144,'[1]New ISB'!$C$6:$BO$405,14,FALSE)</f>
        <v>0</v>
      </c>
      <c r="BB144" s="10">
        <f>VLOOKUP($C144,'[1]New ISB'!$C$6:$BO$405,15,FALSE)</f>
        <v>0</v>
      </c>
      <c r="BC144" s="10">
        <f>VLOOKUP($C144,'[1]New ISB'!$C$6:$BO$405,16,FALSE)</f>
        <v>0</v>
      </c>
      <c r="BD144" s="10">
        <f>VLOOKUP($C144,'[1]New ISB'!$C$6:$BO$405,17,FALSE)</f>
        <v>0</v>
      </c>
      <c r="BE144" s="10">
        <f>VLOOKUP($C144,'[1]New ISB'!$C$6:$BO$405,18,FALSE)</f>
        <v>0</v>
      </c>
      <c r="BF144" s="10">
        <f>VLOOKUP($C144,'[1]New ISB'!$C$6:$BO$405,19,FALSE)</f>
        <v>0</v>
      </c>
      <c r="BG144" s="10">
        <f>VLOOKUP($C144,'[1]New ISB'!$C$6:$BO$405,20,FALSE)</f>
        <v>0</v>
      </c>
      <c r="BH144" s="10">
        <f>VLOOKUP($C144,'[1]New ISB'!$C$6:$BO$405,21,FALSE)</f>
        <v>0</v>
      </c>
      <c r="BI144" s="10">
        <f>VLOOKUP($C144,'[1]New ISB'!$C$6:$BO$405,22,FALSE)</f>
        <v>0</v>
      </c>
      <c r="BJ144" s="10">
        <f>VLOOKUP($C144,'[1]New ISB'!$C$6:$BO$405,23,FALSE)</f>
        <v>0</v>
      </c>
      <c r="BK144" s="10">
        <f>VLOOKUP($C144,'[1]New ISB'!$C$6:$BO$405,24,FALSE)</f>
        <v>0</v>
      </c>
      <c r="BL144" s="10">
        <f>VLOOKUP($C144,'[1]New ISB'!$C$6:$BO$405,25,FALSE)</f>
        <v>0</v>
      </c>
      <c r="BM144" s="10">
        <f>VLOOKUP($C144,'[1]New ISB'!$C$6:$BO$405,26,FALSE)</f>
        <v>0</v>
      </c>
      <c r="BN144" s="10">
        <f>VLOOKUP($C144,'[1]New ISB'!$C$6:$BO$405,27,FALSE)</f>
        <v>5588.1619937694704</v>
      </c>
      <c r="BO144" s="10">
        <f>VLOOKUP($C144,'[1]New ISB'!$C$6:$BO$405,28,FALSE)</f>
        <v>0</v>
      </c>
      <c r="BP144" s="10">
        <f>VLOOKUP($C144,'[1]New ISB'!$C$6:$BO$405,29,FALSE)</f>
        <v>0</v>
      </c>
      <c r="BQ144" s="10">
        <f>VLOOKUP($C144,'[1]New ISB'!$C$6:$BO$405,30,FALSE)</f>
        <v>0</v>
      </c>
      <c r="BR144" s="10">
        <f>VLOOKUP($C144,'[1]New ISB'!$C$6:$BO$405,31,FALSE)</f>
        <v>134400</v>
      </c>
      <c r="BS144" s="10">
        <f>VLOOKUP($C144,'[1]New ISB'!$C$6:$BO$405,32,FALSE)</f>
        <v>57100</v>
      </c>
      <c r="BT144" s="10">
        <f>VLOOKUP($C144,'[1]New ISB'!$C$6:$BO$405,33,FALSE)</f>
        <v>0</v>
      </c>
      <c r="BU144" s="10">
        <f>VLOOKUP($C144,'[1]New ISB'!$C$6:$BO$405,34,FALSE)</f>
        <v>0</v>
      </c>
      <c r="BV144" s="10">
        <f>VLOOKUP($C144,'[1]New ISB'!$C$6:$BO$405,35,FALSE)</f>
        <v>5511.7999999999993</v>
      </c>
      <c r="BW144" s="10">
        <f>VLOOKUP($C144,'[1]New ISB'!$C$6:$BO$405,36,FALSE)</f>
        <v>0</v>
      </c>
      <c r="BX144" s="10">
        <f>VLOOKUP($C144,'[1]New ISB'!$C$6:$BO$405,39,FALSE)+VLOOKUP($C144,'[1]New ISB'!$C$6:$BO$405,40,FALSE)</f>
        <v>0</v>
      </c>
      <c r="BY144" s="10">
        <f>VLOOKUP($C144,'[1]New ISB'!$C$6:$BO$405,37,FALSE)+VLOOKUP($C144,'[1]New ISB'!$C$6:$BO$405,41,FALSE)</f>
        <v>0</v>
      </c>
      <c r="BZ144" s="10">
        <f>VLOOKUP($C144,'[1]New ISB'!$C$6:$BO$405,38,FALSE)</f>
        <v>0</v>
      </c>
      <c r="CA144" s="10">
        <f t="shared" si="81"/>
        <v>276244.26699342096</v>
      </c>
      <c r="CB144" s="10">
        <f>VLOOKUP($C144,'[1]New ISB'!$C$6:$BO$405,52,FALSE)+VLOOKUP($C144,'[1]New ISB'!$C$6:$BO$405,53,FALSE)</f>
        <v>0</v>
      </c>
      <c r="CC144" s="10">
        <f>VLOOKUP($C144,'[1]New ISB'!$C$6:$BO$405,64,FALSE)</f>
        <v>0</v>
      </c>
      <c r="CD144" s="11">
        <f t="shared" si="80"/>
        <v>276244.26699342096</v>
      </c>
      <c r="CE144" s="10"/>
      <c r="CF144" s="10">
        <f t="shared" si="84"/>
        <v>4219.3049996514892</v>
      </c>
      <c r="CG144" s="10">
        <f t="shared" si="85"/>
        <v>0</v>
      </c>
      <c r="CH144" s="10">
        <f t="shared" si="86"/>
        <v>0</v>
      </c>
      <c r="CI144" s="10">
        <f t="shared" si="87"/>
        <v>10</v>
      </c>
      <c r="CJ144" s="10">
        <f t="shared" si="88"/>
        <v>0</v>
      </c>
      <c r="CK144" s="10">
        <f t="shared" si="89"/>
        <v>115</v>
      </c>
      <c r="CL144" s="10">
        <f t="shared" si="90"/>
        <v>0</v>
      </c>
      <c r="CM144" s="10">
        <f t="shared" si="91"/>
        <v>5</v>
      </c>
      <c r="CN144" s="10">
        <f t="shared" si="92"/>
        <v>0</v>
      </c>
      <c r="CO144" s="10">
        <f t="shared" si="93"/>
        <v>0</v>
      </c>
      <c r="CP144" s="10">
        <f t="shared" si="94"/>
        <v>0</v>
      </c>
      <c r="CQ144" s="10">
        <f t="shared" si="95"/>
        <v>0</v>
      </c>
      <c r="CR144" s="10">
        <f t="shared" si="96"/>
        <v>0</v>
      </c>
      <c r="CS144" s="10">
        <f t="shared" si="97"/>
        <v>0</v>
      </c>
      <c r="CT144" s="10">
        <f t="shared" si="98"/>
        <v>0</v>
      </c>
      <c r="CU144" s="10">
        <f t="shared" si="99"/>
        <v>0</v>
      </c>
      <c r="CV144" s="10">
        <f t="shared" si="100"/>
        <v>0</v>
      </c>
      <c r="CW144" s="10">
        <f t="shared" si="101"/>
        <v>0</v>
      </c>
      <c r="CX144" s="10">
        <f t="shared" si="102"/>
        <v>0</v>
      </c>
      <c r="CY144" s="10">
        <f t="shared" si="103"/>
        <v>0</v>
      </c>
      <c r="CZ144" s="10">
        <f t="shared" si="104"/>
        <v>0</v>
      </c>
      <c r="DA144" s="10">
        <f t="shared" si="105"/>
        <v>71.643102484224073</v>
      </c>
      <c r="DB144" s="10">
        <f t="shared" si="106"/>
        <v>0</v>
      </c>
      <c r="DC144" s="10">
        <f t="shared" si="107"/>
        <v>0</v>
      </c>
      <c r="DD144" s="10">
        <f t="shared" si="108"/>
        <v>0</v>
      </c>
      <c r="DE144" s="10">
        <f t="shared" si="109"/>
        <v>6400</v>
      </c>
      <c r="DF144" s="10">
        <f t="shared" si="110"/>
        <v>800</v>
      </c>
      <c r="DG144" s="10">
        <f t="shared" si="111"/>
        <v>0</v>
      </c>
      <c r="DH144" s="10">
        <f t="shared" si="112"/>
        <v>0</v>
      </c>
      <c r="DI144" s="10">
        <f t="shared" si="113"/>
        <v>0</v>
      </c>
      <c r="DJ144" s="10">
        <f t="shared" si="114"/>
        <v>0</v>
      </c>
      <c r="DK144" s="10">
        <f t="shared" si="115"/>
        <v>0</v>
      </c>
      <c r="DL144" s="10">
        <f t="shared" si="116"/>
        <v>0</v>
      </c>
      <c r="DM144" s="10">
        <f t="shared" si="117"/>
        <v>0</v>
      </c>
      <c r="DN144" s="10">
        <f t="shared" si="118"/>
        <v>0</v>
      </c>
      <c r="DO144" s="10">
        <f t="shared" si="119"/>
        <v>17583.133485223196</v>
      </c>
      <c r="DP144" s="11">
        <f t="shared" si="82"/>
        <v>29204.081587358909</v>
      </c>
      <c r="DS144" s="14"/>
      <c r="DU144" s="16"/>
    </row>
    <row r="145" spans="1:125" x14ac:dyDescent="0.35">
      <c r="A145" s="2" t="s">
        <v>431</v>
      </c>
      <c r="B145" s="2" t="s">
        <v>432</v>
      </c>
      <c r="C145" s="2">
        <v>9262198</v>
      </c>
      <c r="D145" s="2" t="s">
        <v>433</v>
      </c>
      <c r="E145" s="18">
        <v>27</v>
      </c>
      <c r="G145" s="18">
        <v>91638</v>
      </c>
      <c r="H145" s="18">
        <v>0</v>
      </c>
      <c r="I145" s="18">
        <v>0</v>
      </c>
      <c r="J145" s="18">
        <v>2399.9999999999977</v>
      </c>
      <c r="K145" s="18">
        <v>0</v>
      </c>
      <c r="L145" s="18">
        <v>3524.9999999999968</v>
      </c>
      <c r="M145" s="18">
        <v>0</v>
      </c>
      <c r="N145" s="18">
        <v>477.69230769230751</v>
      </c>
      <c r="O145" s="18">
        <v>1163.0769230769242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680.86956521739114</v>
      </c>
      <c r="AA145" s="18">
        <v>0</v>
      </c>
      <c r="AB145" s="18">
        <v>8504.9999999999982</v>
      </c>
      <c r="AC145" s="18">
        <v>0</v>
      </c>
      <c r="AD145" s="18">
        <v>4139.099999999994</v>
      </c>
      <c r="AE145" s="18">
        <v>0</v>
      </c>
      <c r="AF145" s="18">
        <v>128000</v>
      </c>
      <c r="AG145" s="18">
        <v>56300</v>
      </c>
      <c r="AH145" s="18">
        <v>0</v>
      </c>
      <c r="AI145" s="18">
        <v>0</v>
      </c>
      <c r="AJ145" s="18">
        <v>567.68060000000003</v>
      </c>
      <c r="AK145" s="18">
        <v>0</v>
      </c>
      <c r="AL145" s="18">
        <v>0</v>
      </c>
      <c r="AM145" s="18">
        <v>0</v>
      </c>
      <c r="AN145" s="18">
        <v>0</v>
      </c>
      <c r="AO145" s="18">
        <v>0</v>
      </c>
      <c r="AP145" s="18">
        <v>-17967.01202587341</v>
      </c>
      <c r="AQ145" s="11">
        <f t="shared" si="83"/>
        <v>279429.40737011324</v>
      </c>
      <c r="AR145" s="18"/>
      <c r="AS145" s="10">
        <f>VLOOKUP($C145,'[1]New ISB'!$C$6:$BO$405,6,FALSE)</f>
        <v>97334.061749529501</v>
      </c>
      <c r="AT145" s="10">
        <f>VLOOKUP($C145,'[1]New ISB'!$C$6:$BO$405,7,FALSE)</f>
        <v>0</v>
      </c>
      <c r="AU145" s="10">
        <f>VLOOKUP($C145,'[1]New ISB'!$C$6:$BO$405,8,FALSE)</f>
        <v>0</v>
      </c>
      <c r="AV145" s="10">
        <f>VLOOKUP($C145,'[1]New ISB'!$C$6:$BO$405,9,FALSE)</f>
        <v>2449.9999999999977</v>
      </c>
      <c r="AW145" s="10">
        <f>VLOOKUP($C145,'[1]New ISB'!$C$6:$BO$405,10,FALSE)</f>
        <v>0</v>
      </c>
      <c r="AX145" s="10">
        <f>VLOOKUP($C145,'[1]New ISB'!$C$6:$BO$405,11,FALSE)</f>
        <v>4099.9999999999964</v>
      </c>
      <c r="AY145" s="10">
        <f>VLOOKUP($C145,'[1]New ISB'!$C$6:$BO$405,12,FALSE)</f>
        <v>0</v>
      </c>
      <c r="AZ145" s="10">
        <f>VLOOKUP($C145,'[1]New ISB'!$C$6:$BO$405,13,FALSE)</f>
        <v>488.07692307692292</v>
      </c>
      <c r="BA145" s="10">
        <f>VLOOKUP($C145,'[1]New ISB'!$C$6:$BO$405,14,FALSE)</f>
        <v>1183.8461538461549</v>
      </c>
      <c r="BB145" s="10">
        <f>VLOOKUP($C145,'[1]New ISB'!$C$6:$BO$405,15,FALSE)</f>
        <v>0</v>
      </c>
      <c r="BC145" s="10">
        <f>VLOOKUP($C145,'[1]New ISB'!$C$6:$BO$405,16,FALSE)</f>
        <v>0</v>
      </c>
      <c r="BD145" s="10">
        <f>VLOOKUP($C145,'[1]New ISB'!$C$6:$BO$405,17,FALSE)</f>
        <v>0</v>
      </c>
      <c r="BE145" s="10">
        <f>VLOOKUP($C145,'[1]New ISB'!$C$6:$BO$405,18,FALSE)</f>
        <v>0</v>
      </c>
      <c r="BF145" s="10">
        <f>VLOOKUP($C145,'[1]New ISB'!$C$6:$BO$405,19,FALSE)</f>
        <v>0</v>
      </c>
      <c r="BG145" s="10">
        <f>VLOOKUP($C145,'[1]New ISB'!$C$6:$BO$405,20,FALSE)</f>
        <v>0</v>
      </c>
      <c r="BH145" s="10">
        <f>VLOOKUP($C145,'[1]New ISB'!$C$6:$BO$405,21,FALSE)</f>
        <v>0</v>
      </c>
      <c r="BI145" s="10">
        <f>VLOOKUP($C145,'[1]New ISB'!$C$6:$BO$405,22,FALSE)</f>
        <v>0</v>
      </c>
      <c r="BJ145" s="10">
        <f>VLOOKUP($C145,'[1]New ISB'!$C$6:$BO$405,23,FALSE)</f>
        <v>0</v>
      </c>
      <c r="BK145" s="10">
        <f>VLOOKUP($C145,'[1]New ISB'!$C$6:$BO$405,24,FALSE)</f>
        <v>0</v>
      </c>
      <c r="BL145" s="10">
        <f>VLOOKUP($C145,'[1]New ISB'!$C$6:$BO$405,25,FALSE)</f>
        <v>692.60869565217376</v>
      </c>
      <c r="BM145" s="10">
        <f>VLOOKUP($C145,'[1]New ISB'!$C$6:$BO$405,26,FALSE)</f>
        <v>0</v>
      </c>
      <c r="BN145" s="10">
        <f>VLOOKUP($C145,'[1]New ISB'!$C$6:$BO$405,27,FALSE)</f>
        <v>8615.4545454545423</v>
      </c>
      <c r="BO145" s="10">
        <f>VLOOKUP($C145,'[1]New ISB'!$C$6:$BO$405,28,FALSE)</f>
        <v>0</v>
      </c>
      <c r="BP145" s="10">
        <f>VLOOKUP($C145,'[1]New ISB'!$C$6:$BO$405,29,FALSE)</f>
        <v>4204.7999999999938</v>
      </c>
      <c r="BQ145" s="10">
        <f>VLOOKUP($C145,'[1]New ISB'!$C$6:$BO$405,30,FALSE)</f>
        <v>0</v>
      </c>
      <c r="BR145" s="10">
        <f>VLOOKUP($C145,'[1]New ISB'!$C$6:$BO$405,31,FALSE)</f>
        <v>134400</v>
      </c>
      <c r="BS145" s="10">
        <f>VLOOKUP($C145,'[1]New ISB'!$C$6:$BO$405,32,FALSE)</f>
        <v>57100</v>
      </c>
      <c r="BT145" s="10">
        <f>VLOOKUP($C145,'[1]New ISB'!$C$6:$BO$405,33,FALSE)</f>
        <v>0</v>
      </c>
      <c r="BU145" s="10">
        <f>VLOOKUP($C145,'[1]New ISB'!$C$6:$BO$405,34,FALSE)</f>
        <v>0</v>
      </c>
      <c r="BV145" s="10">
        <f>VLOOKUP($C145,'[1]New ISB'!$C$6:$BO$405,35,FALSE)</f>
        <v>567.68060000000003</v>
      </c>
      <c r="BW145" s="10">
        <f>VLOOKUP($C145,'[1]New ISB'!$C$6:$BO$405,36,FALSE)</f>
        <v>0</v>
      </c>
      <c r="BX145" s="10">
        <f>VLOOKUP($C145,'[1]New ISB'!$C$6:$BO$405,39,FALSE)+VLOOKUP($C145,'[1]New ISB'!$C$6:$BO$405,40,FALSE)</f>
        <v>0</v>
      </c>
      <c r="BY145" s="10">
        <f>VLOOKUP($C145,'[1]New ISB'!$C$6:$BO$405,37,FALSE)+VLOOKUP($C145,'[1]New ISB'!$C$6:$BO$405,41,FALSE)</f>
        <v>0</v>
      </c>
      <c r="BZ145" s="10">
        <f>VLOOKUP($C145,'[1]New ISB'!$C$6:$BO$405,38,FALSE)</f>
        <v>0</v>
      </c>
      <c r="CA145" s="10">
        <f t="shared" si="81"/>
        <v>311136.52866755932</v>
      </c>
      <c r="CB145" s="10">
        <f>VLOOKUP($C145,'[1]New ISB'!$C$6:$BO$405,52,FALSE)+VLOOKUP($C145,'[1]New ISB'!$C$6:$BO$405,53,FALSE)</f>
        <v>0</v>
      </c>
      <c r="CC145" s="10">
        <f>VLOOKUP($C145,'[1]New ISB'!$C$6:$BO$405,64,FALSE)</f>
        <v>0</v>
      </c>
      <c r="CD145" s="11">
        <f t="shared" ref="CD145:CD208" si="120">SUM(CA145:CC145)</f>
        <v>311136.52866755932</v>
      </c>
      <c r="CE145" s="10"/>
      <c r="CF145" s="10">
        <f t="shared" si="84"/>
        <v>5696.061749529501</v>
      </c>
      <c r="CG145" s="10">
        <f t="shared" si="85"/>
        <v>0</v>
      </c>
      <c r="CH145" s="10">
        <f t="shared" si="86"/>
        <v>0</v>
      </c>
      <c r="CI145" s="10">
        <f t="shared" si="87"/>
        <v>50</v>
      </c>
      <c r="CJ145" s="10">
        <f t="shared" si="88"/>
        <v>0</v>
      </c>
      <c r="CK145" s="10">
        <f t="shared" si="89"/>
        <v>574.99999999999955</v>
      </c>
      <c r="CL145" s="10">
        <f t="shared" si="90"/>
        <v>0</v>
      </c>
      <c r="CM145" s="10">
        <f t="shared" si="91"/>
        <v>10.384615384615415</v>
      </c>
      <c r="CN145" s="10">
        <f t="shared" si="92"/>
        <v>20.769230769230717</v>
      </c>
      <c r="CO145" s="10">
        <f t="shared" si="93"/>
        <v>0</v>
      </c>
      <c r="CP145" s="10">
        <f t="shared" si="94"/>
        <v>0</v>
      </c>
      <c r="CQ145" s="10">
        <f t="shared" si="95"/>
        <v>0</v>
      </c>
      <c r="CR145" s="10">
        <f t="shared" si="96"/>
        <v>0</v>
      </c>
      <c r="CS145" s="10">
        <f t="shared" si="97"/>
        <v>0</v>
      </c>
      <c r="CT145" s="10">
        <f t="shared" si="98"/>
        <v>0</v>
      </c>
      <c r="CU145" s="10">
        <f t="shared" si="99"/>
        <v>0</v>
      </c>
      <c r="CV145" s="10">
        <f t="shared" si="100"/>
        <v>0</v>
      </c>
      <c r="CW145" s="10">
        <f t="shared" si="101"/>
        <v>0</v>
      </c>
      <c r="CX145" s="10">
        <f t="shared" si="102"/>
        <v>0</v>
      </c>
      <c r="CY145" s="10">
        <f t="shared" si="103"/>
        <v>11.739130434782624</v>
      </c>
      <c r="CZ145" s="10">
        <f t="shared" si="104"/>
        <v>0</v>
      </c>
      <c r="DA145" s="10">
        <f t="shared" si="105"/>
        <v>110.45454545454413</v>
      </c>
      <c r="DB145" s="10">
        <f t="shared" si="106"/>
        <v>0</v>
      </c>
      <c r="DC145" s="10">
        <f t="shared" si="107"/>
        <v>65.699999999999818</v>
      </c>
      <c r="DD145" s="10">
        <f t="shared" si="108"/>
        <v>0</v>
      </c>
      <c r="DE145" s="10">
        <f t="shared" si="109"/>
        <v>6400</v>
      </c>
      <c r="DF145" s="10">
        <f t="shared" si="110"/>
        <v>800</v>
      </c>
      <c r="DG145" s="10">
        <f t="shared" si="111"/>
        <v>0</v>
      </c>
      <c r="DH145" s="10">
        <f t="shared" si="112"/>
        <v>0</v>
      </c>
      <c r="DI145" s="10">
        <f t="shared" si="113"/>
        <v>0</v>
      </c>
      <c r="DJ145" s="10">
        <f t="shared" si="114"/>
        <v>0</v>
      </c>
      <c r="DK145" s="10">
        <f t="shared" si="115"/>
        <v>0</v>
      </c>
      <c r="DL145" s="10">
        <f t="shared" si="116"/>
        <v>0</v>
      </c>
      <c r="DM145" s="10">
        <f t="shared" si="117"/>
        <v>0</v>
      </c>
      <c r="DN145" s="10">
        <f t="shared" si="118"/>
        <v>0</v>
      </c>
      <c r="DO145" s="10">
        <f t="shared" si="119"/>
        <v>17967.01202587341</v>
      </c>
      <c r="DP145" s="11">
        <f t="shared" si="82"/>
        <v>31707.121297446083</v>
      </c>
      <c r="DS145" s="14"/>
      <c r="DU145" s="16"/>
    </row>
    <row r="146" spans="1:125" x14ac:dyDescent="0.35">
      <c r="A146" s="2" t="s">
        <v>434</v>
      </c>
      <c r="B146" s="2" t="s">
        <v>435</v>
      </c>
      <c r="C146" s="2">
        <v>9263107</v>
      </c>
      <c r="D146" s="2" t="s">
        <v>436</v>
      </c>
      <c r="E146" s="18">
        <v>54</v>
      </c>
      <c r="G146" s="18">
        <v>183276</v>
      </c>
      <c r="H146" s="18">
        <v>0</v>
      </c>
      <c r="I146" s="18">
        <v>0</v>
      </c>
      <c r="J146" s="18">
        <v>10559.999999999989</v>
      </c>
      <c r="K146" s="18">
        <v>0</v>
      </c>
      <c r="L146" s="18">
        <v>16215.000000000002</v>
      </c>
      <c r="M146" s="18">
        <v>0</v>
      </c>
      <c r="N146" s="18">
        <v>0</v>
      </c>
      <c r="O146" s="18">
        <v>279.99999999999972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25213.404255319136</v>
      </c>
      <c r="AC146" s="18">
        <v>0</v>
      </c>
      <c r="AD146" s="18">
        <v>0</v>
      </c>
      <c r="AE146" s="18">
        <v>0</v>
      </c>
      <c r="AF146" s="18">
        <v>128000</v>
      </c>
      <c r="AG146" s="18">
        <v>56300</v>
      </c>
      <c r="AH146" s="18">
        <v>0</v>
      </c>
      <c r="AI146" s="18">
        <v>0</v>
      </c>
      <c r="AJ146" s="18">
        <v>1835.7760000000001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-77937.065249446954</v>
      </c>
      <c r="AQ146" s="11">
        <f t="shared" si="83"/>
        <v>343743.11500587221</v>
      </c>
      <c r="AR146" s="18"/>
      <c r="AS146" s="10">
        <f>VLOOKUP($C146,'[1]New ISB'!$C$6:$BO$405,6,FALSE)</f>
        <v>194668.123499059</v>
      </c>
      <c r="AT146" s="10">
        <f>VLOOKUP($C146,'[1]New ISB'!$C$6:$BO$405,7,FALSE)</f>
        <v>0</v>
      </c>
      <c r="AU146" s="10">
        <f>VLOOKUP($C146,'[1]New ISB'!$C$6:$BO$405,8,FALSE)</f>
        <v>0</v>
      </c>
      <c r="AV146" s="10">
        <f>VLOOKUP($C146,'[1]New ISB'!$C$6:$BO$405,9,FALSE)</f>
        <v>10779.999999999989</v>
      </c>
      <c r="AW146" s="10">
        <f>VLOOKUP($C146,'[1]New ISB'!$C$6:$BO$405,10,FALSE)</f>
        <v>0</v>
      </c>
      <c r="AX146" s="10">
        <f>VLOOKUP($C146,'[1]New ISB'!$C$6:$BO$405,11,FALSE)</f>
        <v>18860.000000000004</v>
      </c>
      <c r="AY146" s="10">
        <f>VLOOKUP($C146,'[1]New ISB'!$C$6:$BO$405,12,FALSE)</f>
        <v>0</v>
      </c>
      <c r="AZ146" s="10">
        <f>VLOOKUP($C146,'[1]New ISB'!$C$6:$BO$405,13,FALSE)</f>
        <v>0</v>
      </c>
      <c r="BA146" s="10">
        <f>VLOOKUP($C146,'[1]New ISB'!$C$6:$BO$405,14,FALSE)</f>
        <v>284.99999999999972</v>
      </c>
      <c r="BB146" s="10">
        <f>VLOOKUP($C146,'[1]New ISB'!$C$6:$BO$405,15,FALSE)</f>
        <v>0</v>
      </c>
      <c r="BC146" s="10">
        <f>VLOOKUP($C146,'[1]New ISB'!$C$6:$BO$405,16,FALSE)</f>
        <v>0</v>
      </c>
      <c r="BD146" s="10">
        <f>VLOOKUP($C146,'[1]New ISB'!$C$6:$BO$405,17,FALSE)</f>
        <v>0</v>
      </c>
      <c r="BE146" s="10">
        <f>VLOOKUP($C146,'[1]New ISB'!$C$6:$BO$405,18,FALSE)</f>
        <v>0</v>
      </c>
      <c r="BF146" s="10">
        <f>VLOOKUP($C146,'[1]New ISB'!$C$6:$BO$405,19,FALSE)</f>
        <v>0</v>
      </c>
      <c r="BG146" s="10">
        <f>VLOOKUP($C146,'[1]New ISB'!$C$6:$BO$405,20,FALSE)</f>
        <v>0</v>
      </c>
      <c r="BH146" s="10">
        <f>VLOOKUP($C146,'[1]New ISB'!$C$6:$BO$405,21,FALSE)</f>
        <v>0</v>
      </c>
      <c r="BI146" s="10">
        <f>VLOOKUP($C146,'[1]New ISB'!$C$6:$BO$405,22,FALSE)</f>
        <v>0</v>
      </c>
      <c r="BJ146" s="10">
        <f>VLOOKUP($C146,'[1]New ISB'!$C$6:$BO$405,23,FALSE)</f>
        <v>0</v>
      </c>
      <c r="BK146" s="10">
        <f>VLOOKUP($C146,'[1]New ISB'!$C$6:$BO$405,24,FALSE)</f>
        <v>0</v>
      </c>
      <c r="BL146" s="10">
        <f>VLOOKUP($C146,'[1]New ISB'!$C$6:$BO$405,25,FALSE)</f>
        <v>0</v>
      </c>
      <c r="BM146" s="10">
        <f>VLOOKUP($C146,'[1]New ISB'!$C$6:$BO$405,26,FALSE)</f>
        <v>0</v>
      </c>
      <c r="BN146" s="10">
        <f>VLOOKUP($C146,'[1]New ISB'!$C$6:$BO$405,27,FALSE)</f>
        <v>25540.851063829774</v>
      </c>
      <c r="BO146" s="10">
        <f>VLOOKUP($C146,'[1]New ISB'!$C$6:$BO$405,28,FALSE)</f>
        <v>0</v>
      </c>
      <c r="BP146" s="10">
        <f>VLOOKUP($C146,'[1]New ISB'!$C$6:$BO$405,29,FALSE)</f>
        <v>0</v>
      </c>
      <c r="BQ146" s="10">
        <f>VLOOKUP($C146,'[1]New ISB'!$C$6:$BO$405,30,FALSE)</f>
        <v>0</v>
      </c>
      <c r="BR146" s="10">
        <f>VLOOKUP($C146,'[1]New ISB'!$C$6:$BO$405,31,FALSE)</f>
        <v>134400</v>
      </c>
      <c r="BS146" s="10">
        <f>VLOOKUP($C146,'[1]New ISB'!$C$6:$BO$405,32,FALSE)</f>
        <v>57100</v>
      </c>
      <c r="BT146" s="10">
        <f>VLOOKUP($C146,'[1]New ISB'!$C$6:$BO$405,33,FALSE)</f>
        <v>0</v>
      </c>
      <c r="BU146" s="10">
        <f>VLOOKUP($C146,'[1]New ISB'!$C$6:$BO$405,34,FALSE)</f>
        <v>0</v>
      </c>
      <c r="BV146" s="10">
        <f>VLOOKUP($C146,'[1]New ISB'!$C$6:$BO$405,35,FALSE)</f>
        <v>1835.7760000000001</v>
      </c>
      <c r="BW146" s="10">
        <f>VLOOKUP($C146,'[1]New ISB'!$C$6:$BO$405,36,FALSE)</f>
        <v>0</v>
      </c>
      <c r="BX146" s="10">
        <f>VLOOKUP($C146,'[1]New ISB'!$C$6:$BO$405,39,FALSE)+VLOOKUP($C146,'[1]New ISB'!$C$6:$BO$405,40,FALSE)</f>
        <v>0</v>
      </c>
      <c r="BY146" s="10">
        <f>VLOOKUP($C146,'[1]New ISB'!$C$6:$BO$405,37,FALSE)+VLOOKUP($C146,'[1]New ISB'!$C$6:$BO$405,41,FALSE)</f>
        <v>0</v>
      </c>
      <c r="BZ146" s="10">
        <f>VLOOKUP($C146,'[1]New ISB'!$C$6:$BO$405,38,FALSE)</f>
        <v>0</v>
      </c>
      <c r="CA146" s="10">
        <f t="shared" si="81"/>
        <v>443469.7505628888</v>
      </c>
      <c r="CB146" s="10">
        <f>VLOOKUP($C146,'[1]New ISB'!$C$6:$BO$405,52,FALSE)+VLOOKUP($C146,'[1]New ISB'!$C$6:$BO$405,53,FALSE)</f>
        <v>0</v>
      </c>
      <c r="CC146" s="10">
        <f>VLOOKUP($C146,'[1]New ISB'!$C$6:$BO$405,64,FALSE)</f>
        <v>0</v>
      </c>
      <c r="CD146" s="11">
        <f t="shared" si="120"/>
        <v>443469.7505628888</v>
      </c>
      <c r="CE146" s="10"/>
      <c r="CF146" s="10">
        <f t="shared" si="84"/>
        <v>11392.123499059002</v>
      </c>
      <c r="CG146" s="10">
        <f t="shared" si="85"/>
        <v>0</v>
      </c>
      <c r="CH146" s="10">
        <f t="shared" si="86"/>
        <v>0</v>
      </c>
      <c r="CI146" s="10">
        <f t="shared" si="87"/>
        <v>220</v>
      </c>
      <c r="CJ146" s="10">
        <f t="shared" si="88"/>
        <v>0</v>
      </c>
      <c r="CK146" s="10">
        <f t="shared" si="89"/>
        <v>2645.0000000000018</v>
      </c>
      <c r="CL146" s="10">
        <f t="shared" si="90"/>
        <v>0</v>
      </c>
      <c r="CM146" s="10">
        <f t="shared" si="91"/>
        <v>0</v>
      </c>
      <c r="CN146" s="10">
        <f t="shared" si="92"/>
        <v>5</v>
      </c>
      <c r="CO146" s="10">
        <f t="shared" si="93"/>
        <v>0</v>
      </c>
      <c r="CP146" s="10">
        <f t="shared" si="94"/>
        <v>0</v>
      </c>
      <c r="CQ146" s="10">
        <f t="shared" si="95"/>
        <v>0</v>
      </c>
      <c r="CR146" s="10">
        <f t="shared" si="96"/>
        <v>0</v>
      </c>
      <c r="CS146" s="10">
        <f t="shared" si="97"/>
        <v>0</v>
      </c>
      <c r="CT146" s="10">
        <f t="shared" si="98"/>
        <v>0</v>
      </c>
      <c r="CU146" s="10">
        <f t="shared" si="99"/>
        <v>0</v>
      </c>
      <c r="CV146" s="10">
        <f t="shared" si="100"/>
        <v>0</v>
      </c>
      <c r="CW146" s="10">
        <f t="shared" si="101"/>
        <v>0</v>
      </c>
      <c r="CX146" s="10">
        <f t="shared" si="102"/>
        <v>0</v>
      </c>
      <c r="CY146" s="10">
        <f t="shared" si="103"/>
        <v>0</v>
      </c>
      <c r="CZ146" s="10">
        <f t="shared" si="104"/>
        <v>0</v>
      </c>
      <c r="DA146" s="10">
        <f t="shared" si="105"/>
        <v>327.44680851063822</v>
      </c>
      <c r="DB146" s="10">
        <f t="shared" si="106"/>
        <v>0</v>
      </c>
      <c r="DC146" s="10">
        <f t="shared" si="107"/>
        <v>0</v>
      </c>
      <c r="DD146" s="10">
        <f t="shared" si="108"/>
        <v>0</v>
      </c>
      <c r="DE146" s="10">
        <f t="shared" si="109"/>
        <v>6400</v>
      </c>
      <c r="DF146" s="10">
        <f t="shared" si="110"/>
        <v>800</v>
      </c>
      <c r="DG146" s="10">
        <f t="shared" si="111"/>
        <v>0</v>
      </c>
      <c r="DH146" s="10">
        <f t="shared" si="112"/>
        <v>0</v>
      </c>
      <c r="DI146" s="10">
        <f t="shared" si="113"/>
        <v>0</v>
      </c>
      <c r="DJ146" s="10">
        <f t="shared" si="114"/>
        <v>0</v>
      </c>
      <c r="DK146" s="10">
        <f t="shared" si="115"/>
        <v>0</v>
      </c>
      <c r="DL146" s="10">
        <f t="shared" si="116"/>
        <v>0</v>
      </c>
      <c r="DM146" s="10">
        <f t="shared" si="117"/>
        <v>0</v>
      </c>
      <c r="DN146" s="10">
        <f t="shared" si="118"/>
        <v>0</v>
      </c>
      <c r="DO146" s="10">
        <f t="shared" si="119"/>
        <v>77937.065249446954</v>
      </c>
      <c r="DP146" s="11">
        <f t="shared" si="82"/>
        <v>99726.635557016591</v>
      </c>
      <c r="DS146" s="14"/>
      <c r="DU146" s="16"/>
    </row>
    <row r="147" spans="1:125" x14ac:dyDescent="0.35">
      <c r="A147" s="2" t="s">
        <v>437</v>
      </c>
      <c r="B147" s="2" t="s">
        <v>438</v>
      </c>
      <c r="C147" s="2">
        <v>9263126</v>
      </c>
      <c r="D147" s="2" t="s">
        <v>1317</v>
      </c>
      <c r="E147" s="18">
        <v>17</v>
      </c>
      <c r="G147" s="18">
        <v>57698</v>
      </c>
      <c r="H147" s="18">
        <v>0</v>
      </c>
      <c r="I147" s="18">
        <v>0</v>
      </c>
      <c r="J147" s="18">
        <v>1920.0000000000014</v>
      </c>
      <c r="K147" s="18">
        <v>0</v>
      </c>
      <c r="L147" s="18">
        <v>2820.0000000000018</v>
      </c>
      <c r="M147" s="18">
        <v>0</v>
      </c>
      <c r="N147" s="18">
        <v>0</v>
      </c>
      <c r="O147" s="18">
        <v>1269.3333333333348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9817.4999999999982</v>
      </c>
      <c r="AC147" s="18">
        <v>0</v>
      </c>
      <c r="AD147" s="18">
        <v>926.09999999999332</v>
      </c>
      <c r="AE147" s="18">
        <v>0</v>
      </c>
      <c r="AF147" s="18">
        <v>128000</v>
      </c>
      <c r="AG147" s="18">
        <v>56300</v>
      </c>
      <c r="AH147" s="18">
        <v>0</v>
      </c>
      <c r="AI147" s="18">
        <v>0</v>
      </c>
      <c r="AJ147" s="18">
        <v>2819.3000000000006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-12161.922216287396</v>
      </c>
      <c r="AQ147" s="11">
        <f t="shared" si="83"/>
        <v>249408.3111170459</v>
      </c>
      <c r="AR147" s="18"/>
      <c r="AS147" s="10">
        <f>VLOOKUP($C147,'[1]New ISB'!$C$6:$BO$405,6,FALSE)</f>
        <v>61284.409249703764</v>
      </c>
      <c r="AT147" s="10">
        <f>VLOOKUP($C147,'[1]New ISB'!$C$6:$BO$405,7,FALSE)</f>
        <v>0</v>
      </c>
      <c r="AU147" s="10">
        <f>VLOOKUP($C147,'[1]New ISB'!$C$6:$BO$405,8,FALSE)</f>
        <v>0</v>
      </c>
      <c r="AV147" s="10">
        <f>VLOOKUP($C147,'[1]New ISB'!$C$6:$BO$405,9,FALSE)</f>
        <v>1960.0000000000014</v>
      </c>
      <c r="AW147" s="10">
        <f>VLOOKUP($C147,'[1]New ISB'!$C$6:$BO$405,10,FALSE)</f>
        <v>0</v>
      </c>
      <c r="AX147" s="10">
        <f>VLOOKUP($C147,'[1]New ISB'!$C$6:$BO$405,11,FALSE)</f>
        <v>3280.0000000000023</v>
      </c>
      <c r="AY147" s="10">
        <f>VLOOKUP($C147,'[1]New ISB'!$C$6:$BO$405,12,FALSE)</f>
        <v>0</v>
      </c>
      <c r="AZ147" s="10">
        <f>VLOOKUP($C147,'[1]New ISB'!$C$6:$BO$405,13,FALSE)</f>
        <v>0</v>
      </c>
      <c r="BA147" s="10">
        <f>VLOOKUP($C147,'[1]New ISB'!$C$6:$BO$405,14,FALSE)</f>
        <v>1292.0000000000016</v>
      </c>
      <c r="BB147" s="10">
        <f>VLOOKUP($C147,'[1]New ISB'!$C$6:$BO$405,15,FALSE)</f>
        <v>0</v>
      </c>
      <c r="BC147" s="10">
        <f>VLOOKUP($C147,'[1]New ISB'!$C$6:$BO$405,16,FALSE)</f>
        <v>0</v>
      </c>
      <c r="BD147" s="10">
        <f>VLOOKUP($C147,'[1]New ISB'!$C$6:$BO$405,17,FALSE)</f>
        <v>0</v>
      </c>
      <c r="BE147" s="10">
        <f>VLOOKUP($C147,'[1]New ISB'!$C$6:$BO$405,18,FALSE)</f>
        <v>0</v>
      </c>
      <c r="BF147" s="10">
        <f>VLOOKUP($C147,'[1]New ISB'!$C$6:$BO$405,19,FALSE)</f>
        <v>0</v>
      </c>
      <c r="BG147" s="10">
        <f>VLOOKUP($C147,'[1]New ISB'!$C$6:$BO$405,20,FALSE)</f>
        <v>0</v>
      </c>
      <c r="BH147" s="10">
        <f>VLOOKUP($C147,'[1]New ISB'!$C$6:$BO$405,21,FALSE)</f>
        <v>0</v>
      </c>
      <c r="BI147" s="10">
        <f>VLOOKUP($C147,'[1]New ISB'!$C$6:$BO$405,22,FALSE)</f>
        <v>0</v>
      </c>
      <c r="BJ147" s="10">
        <f>VLOOKUP($C147,'[1]New ISB'!$C$6:$BO$405,23,FALSE)</f>
        <v>0</v>
      </c>
      <c r="BK147" s="10">
        <f>VLOOKUP($C147,'[1]New ISB'!$C$6:$BO$405,24,FALSE)</f>
        <v>0</v>
      </c>
      <c r="BL147" s="10">
        <f>VLOOKUP($C147,'[1]New ISB'!$C$6:$BO$405,25,FALSE)</f>
        <v>0</v>
      </c>
      <c r="BM147" s="10">
        <f>VLOOKUP($C147,'[1]New ISB'!$C$6:$BO$405,26,FALSE)</f>
        <v>0</v>
      </c>
      <c r="BN147" s="10">
        <f>VLOOKUP($C147,'[1]New ISB'!$C$6:$BO$405,27,FALSE)</f>
        <v>9944.9999999999982</v>
      </c>
      <c r="BO147" s="10">
        <f>VLOOKUP($C147,'[1]New ISB'!$C$6:$BO$405,28,FALSE)</f>
        <v>0</v>
      </c>
      <c r="BP147" s="10">
        <f>VLOOKUP($C147,'[1]New ISB'!$C$6:$BO$405,29,FALSE)</f>
        <v>940.79999999999313</v>
      </c>
      <c r="BQ147" s="10">
        <f>VLOOKUP($C147,'[1]New ISB'!$C$6:$BO$405,30,FALSE)</f>
        <v>0</v>
      </c>
      <c r="BR147" s="10">
        <f>VLOOKUP($C147,'[1]New ISB'!$C$6:$BO$405,31,FALSE)</f>
        <v>134400</v>
      </c>
      <c r="BS147" s="10">
        <f>VLOOKUP($C147,'[1]New ISB'!$C$6:$BO$405,32,FALSE)</f>
        <v>57100</v>
      </c>
      <c r="BT147" s="10">
        <f>VLOOKUP($C147,'[1]New ISB'!$C$6:$BO$405,33,FALSE)</f>
        <v>0</v>
      </c>
      <c r="BU147" s="10">
        <f>VLOOKUP($C147,'[1]New ISB'!$C$6:$BO$405,34,FALSE)</f>
        <v>0</v>
      </c>
      <c r="BV147" s="10">
        <f>VLOOKUP($C147,'[1]New ISB'!$C$6:$BO$405,35,FALSE)</f>
        <v>2819.3000000000006</v>
      </c>
      <c r="BW147" s="10">
        <f>VLOOKUP($C147,'[1]New ISB'!$C$6:$BO$405,36,FALSE)</f>
        <v>0</v>
      </c>
      <c r="BX147" s="10">
        <f>VLOOKUP($C147,'[1]New ISB'!$C$6:$BO$405,39,FALSE)+VLOOKUP($C147,'[1]New ISB'!$C$6:$BO$405,40,FALSE)</f>
        <v>0</v>
      </c>
      <c r="BY147" s="10">
        <f>VLOOKUP($C147,'[1]New ISB'!$C$6:$BO$405,37,FALSE)+VLOOKUP($C147,'[1]New ISB'!$C$6:$BO$405,41,FALSE)</f>
        <v>0</v>
      </c>
      <c r="BZ147" s="10">
        <f>VLOOKUP($C147,'[1]New ISB'!$C$6:$BO$405,38,FALSE)</f>
        <v>0</v>
      </c>
      <c r="CA147" s="10">
        <f t="shared" si="81"/>
        <v>273021.50924970373</v>
      </c>
      <c r="CB147" s="10">
        <f>VLOOKUP($C147,'[1]New ISB'!$C$6:$BO$405,52,FALSE)+VLOOKUP($C147,'[1]New ISB'!$C$6:$BO$405,53,FALSE)</f>
        <v>0</v>
      </c>
      <c r="CC147" s="10">
        <f>VLOOKUP($C147,'[1]New ISB'!$C$6:$BO$405,64,FALSE)</f>
        <v>0</v>
      </c>
      <c r="CD147" s="11">
        <f t="shared" si="120"/>
        <v>273021.50924970373</v>
      </c>
      <c r="CE147" s="10"/>
      <c r="CF147" s="10">
        <f t="shared" si="84"/>
        <v>3586.4092497037636</v>
      </c>
      <c r="CG147" s="10">
        <f t="shared" si="85"/>
        <v>0</v>
      </c>
      <c r="CH147" s="10">
        <f t="shared" si="86"/>
        <v>0</v>
      </c>
      <c r="CI147" s="10">
        <f t="shared" si="87"/>
        <v>40</v>
      </c>
      <c r="CJ147" s="10">
        <f t="shared" si="88"/>
        <v>0</v>
      </c>
      <c r="CK147" s="10">
        <f t="shared" si="89"/>
        <v>460.00000000000045</v>
      </c>
      <c r="CL147" s="10">
        <f t="shared" si="90"/>
        <v>0</v>
      </c>
      <c r="CM147" s="10">
        <f t="shared" si="91"/>
        <v>0</v>
      </c>
      <c r="CN147" s="10">
        <f t="shared" si="92"/>
        <v>22.666666666666742</v>
      </c>
      <c r="CO147" s="10">
        <f t="shared" si="93"/>
        <v>0</v>
      </c>
      <c r="CP147" s="10">
        <f t="shared" si="94"/>
        <v>0</v>
      </c>
      <c r="CQ147" s="10">
        <f t="shared" si="95"/>
        <v>0</v>
      </c>
      <c r="CR147" s="10">
        <f t="shared" si="96"/>
        <v>0</v>
      </c>
      <c r="CS147" s="10">
        <f t="shared" si="97"/>
        <v>0</v>
      </c>
      <c r="CT147" s="10">
        <f t="shared" si="98"/>
        <v>0</v>
      </c>
      <c r="CU147" s="10">
        <f t="shared" si="99"/>
        <v>0</v>
      </c>
      <c r="CV147" s="10">
        <f t="shared" si="100"/>
        <v>0</v>
      </c>
      <c r="CW147" s="10">
        <f t="shared" si="101"/>
        <v>0</v>
      </c>
      <c r="CX147" s="10">
        <f t="shared" si="102"/>
        <v>0</v>
      </c>
      <c r="CY147" s="10">
        <f t="shared" si="103"/>
        <v>0</v>
      </c>
      <c r="CZ147" s="10">
        <f t="shared" si="104"/>
        <v>0</v>
      </c>
      <c r="DA147" s="10">
        <f t="shared" si="105"/>
        <v>127.5</v>
      </c>
      <c r="DB147" s="10">
        <f t="shared" si="106"/>
        <v>0</v>
      </c>
      <c r="DC147" s="10">
        <f t="shared" si="107"/>
        <v>14.699999999999818</v>
      </c>
      <c r="DD147" s="10">
        <f t="shared" si="108"/>
        <v>0</v>
      </c>
      <c r="DE147" s="10">
        <f t="shared" si="109"/>
        <v>6400</v>
      </c>
      <c r="DF147" s="10">
        <f t="shared" si="110"/>
        <v>800</v>
      </c>
      <c r="DG147" s="10">
        <f t="shared" si="111"/>
        <v>0</v>
      </c>
      <c r="DH147" s="10">
        <f t="shared" si="112"/>
        <v>0</v>
      </c>
      <c r="DI147" s="10">
        <f t="shared" si="113"/>
        <v>0</v>
      </c>
      <c r="DJ147" s="10">
        <f t="shared" si="114"/>
        <v>0</v>
      </c>
      <c r="DK147" s="10">
        <f t="shared" si="115"/>
        <v>0</v>
      </c>
      <c r="DL147" s="10">
        <f t="shared" si="116"/>
        <v>0</v>
      </c>
      <c r="DM147" s="10">
        <f t="shared" si="117"/>
        <v>0</v>
      </c>
      <c r="DN147" s="10">
        <f t="shared" si="118"/>
        <v>0</v>
      </c>
      <c r="DO147" s="10">
        <f t="shared" si="119"/>
        <v>12161.922216287396</v>
      </c>
      <c r="DP147" s="11">
        <f t="shared" si="82"/>
        <v>23613.198132657824</v>
      </c>
      <c r="DS147" s="14"/>
      <c r="DU147" s="16"/>
    </row>
    <row r="148" spans="1:125" x14ac:dyDescent="0.35">
      <c r="A148" s="2" t="s">
        <v>440</v>
      </c>
      <c r="B148" s="2" t="s">
        <v>441</v>
      </c>
      <c r="C148" s="2">
        <v>9262083</v>
      </c>
      <c r="D148" s="2" t="s">
        <v>442</v>
      </c>
      <c r="E148" s="18">
        <v>149</v>
      </c>
      <c r="G148" s="18">
        <v>505706</v>
      </c>
      <c r="H148" s="18">
        <v>0</v>
      </c>
      <c r="I148" s="18">
        <v>0</v>
      </c>
      <c r="J148" s="18">
        <v>16319.999999999984</v>
      </c>
      <c r="K148" s="18">
        <v>0</v>
      </c>
      <c r="L148" s="18">
        <v>24674.99999999996</v>
      </c>
      <c r="M148" s="18">
        <v>0</v>
      </c>
      <c r="N148" s="18">
        <v>13799.999999999993</v>
      </c>
      <c r="O148" s="18">
        <v>0</v>
      </c>
      <c r="P148" s="18">
        <v>879.99999999999943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52727.476222826073</v>
      </c>
      <c r="AC148" s="18">
        <v>0</v>
      </c>
      <c r="AD148" s="18">
        <v>0</v>
      </c>
      <c r="AE148" s="18">
        <v>0</v>
      </c>
      <c r="AF148" s="18">
        <v>128000</v>
      </c>
      <c r="AG148" s="18">
        <v>601.3351134846472</v>
      </c>
      <c r="AH148" s="18">
        <v>0</v>
      </c>
      <c r="AI148" s="18">
        <v>0</v>
      </c>
      <c r="AJ148" s="18">
        <v>15640.800000000001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-15809.107112211628</v>
      </c>
      <c r="AQ148" s="11">
        <f t="shared" si="83"/>
        <v>742541.5042240991</v>
      </c>
      <c r="AR148" s="18"/>
      <c r="AS148" s="10">
        <f>VLOOKUP($C148,'[1]New ISB'!$C$6:$BO$405,6,FALSE)</f>
        <v>537139.82224740356</v>
      </c>
      <c r="AT148" s="10">
        <f>VLOOKUP($C148,'[1]New ISB'!$C$6:$BO$405,7,FALSE)</f>
        <v>0</v>
      </c>
      <c r="AU148" s="10">
        <f>VLOOKUP($C148,'[1]New ISB'!$C$6:$BO$405,8,FALSE)</f>
        <v>0</v>
      </c>
      <c r="AV148" s="10">
        <f>VLOOKUP($C148,'[1]New ISB'!$C$6:$BO$405,9,FALSE)</f>
        <v>16659.999999999982</v>
      </c>
      <c r="AW148" s="10">
        <f>VLOOKUP($C148,'[1]New ISB'!$C$6:$BO$405,10,FALSE)</f>
        <v>0</v>
      </c>
      <c r="AX148" s="10">
        <f>VLOOKUP($C148,'[1]New ISB'!$C$6:$BO$405,11,FALSE)</f>
        <v>28699.999999999953</v>
      </c>
      <c r="AY148" s="10">
        <f>VLOOKUP($C148,'[1]New ISB'!$C$6:$BO$405,12,FALSE)</f>
        <v>0</v>
      </c>
      <c r="AZ148" s="10">
        <f>VLOOKUP($C148,'[1]New ISB'!$C$6:$BO$405,13,FALSE)</f>
        <v>14099.999999999991</v>
      </c>
      <c r="BA148" s="10">
        <f>VLOOKUP($C148,'[1]New ISB'!$C$6:$BO$405,14,FALSE)</f>
        <v>0</v>
      </c>
      <c r="BB148" s="10">
        <f>VLOOKUP($C148,'[1]New ISB'!$C$6:$BO$405,15,FALSE)</f>
        <v>889.99999999999943</v>
      </c>
      <c r="BC148" s="10">
        <f>VLOOKUP($C148,'[1]New ISB'!$C$6:$BO$405,16,FALSE)</f>
        <v>0</v>
      </c>
      <c r="BD148" s="10">
        <f>VLOOKUP($C148,'[1]New ISB'!$C$6:$BO$405,17,FALSE)</f>
        <v>0</v>
      </c>
      <c r="BE148" s="10">
        <f>VLOOKUP($C148,'[1]New ISB'!$C$6:$BO$405,18,FALSE)</f>
        <v>0</v>
      </c>
      <c r="BF148" s="10">
        <f>VLOOKUP($C148,'[1]New ISB'!$C$6:$BO$405,19,FALSE)</f>
        <v>0</v>
      </c>
      <c r="BG148" s="10">
        <f>VLOOKUP($C148,'[1]New ISB'!$C$6:$BO$405,20,FALSE)</f>
        <v>0</v>
      </c>
      <c r="BH148" s="10">
        <f>VLOOKUP($C148,'[1]New ISB'!$C$6:$BO$405,21,FALSE)</f>
        <v>0</v>
      </c>
      <c r="BI148" s="10">
        <f>VLOOKUP($C148,'[1]New ISB'!$C$6:$BO$405,22,FALSE)</f>
        <v>0</v>
      </c>
      <c r="BJ148" s="10">
        <f>VLOOKUP($C148,'[1]New ISB'!$C$6:$BO$405,23,FALSE)</f>
        <v>0</v>
      </c>
      <c r="BK148" s="10">
        <f>VLOOKUP($C148,'[1]New ISB'!$C$6:$BO$405,24,FALSE)</f>
        <v>0</v>
      </c>
      <c r="BL148" s="10">
        <f>VLOOKUP($C148,'[1]New ISB'!$C$6:$BO$405,25,FALSE)</f>
        <v>0</v>
      </c>
      <c r="BM148" s="10">
        <f>VLOOKUP($C148,'[1]New ISB'!$C$6:$BO$405,26,FALSE)</f>
        <v>0</v>
      </c>
      <c r="BN148" s="10">
        <f>VLOOKUP($C148,'[1]New ISB'!$C$6:$BO$405,27,FALSE)</f>
        <v>53412.24864130433</v>
      </c>
      <c r="BO148" s="10">
        <f>VLOOKUP($C148,'[1]New ISB'!$C$6:$BO$405,28,FALSE)</f>
        <v>0</v>
      </c>
      <c r="BP148" s="10">
        <f>VLOOKUP($C148,'[1]New ISB'!$C$6:$BO$405,29,FALSE)</f>
        <v>0</v>
      </c>
      <c r="BQ148" s="10">
        <f>VLOOKUP($C148,'[1]New ISB'!$C$6:$BO$405,30,FALSE)</f>
        <v>0</v>
      </c>
      <c r="BR148" s="10">
        <f>VLOOKUP($C148,'[1]New ISB'!$C$6:$BO$405,31,FALSE)</f>
        <v>134400</v>
      </c>
      <c r="BS148" s="10">
        <f>VLOOKUP($C148,'[1]New ISB'!$C$6:$BO$405,32,FALSE)</f>
        <v>609.87983978638283</v>
      </c>
      <c r="BT148" s="10">
        <f>VLOOKUP($C148,'[1]New ISB'!$C$6:$BO$405,33,FALSE)</f>
        <v>0</v>
      </c>
      <c r="BU148" s="10">
        <f>VLOOKUP($C148,'[1]New ISB'!$C$6:$BO$405,34,FALSE)</f>
        <v>0</v>
      </c>
      <c r="BV148" s="10">
        <f>VLOOKUP($C148,'[1]New ISB'!$C$6:$BO$405,35,FALSE)</f>
        <v>15640.800000000001</v>
      </c>
      <c r="BW148" s="10">
        <f>VLOOKUP($C148,'[1]New ISB'!$C$6:$BO$405,36,FALSE)</f>
        <v>0</v>
      </c>
      <c r="BX148" s="10">
        <f>VLOOKUP($C148,'[1]New ISB'!$C$6:$BO$405,39,FALSE)+VLOOKUP($C148,'[1]New ISB'!$C$6:$BO$405,40,FALSE)</f>
        <v>0</v>
      </c>
      <c r="BY148" s="10">
        <f>VLOOKUP($C148,'[1]New ISB'!$C$6:$BO$405,37,FALSE)+VLOOKUP($C148,'[1]New ISB'!$C$6:$BO$405,41,FALSE)</f>
        <v>0</v>
      </c>
      <c r="BZ148" s="10">
        <f>VLOOKUP($C148,'[1]New ISB'!$C$6:$BO$405,38,FALSE)</f>
        <v>0</v>
      </c>
      <c r="CA148" s="10">
        <f t="shared" si="81"/>
        <v>801552.75072849425</v>
      </c>
      <c r="CB148" s="10">
        <f>VLOOKUP($C148,'[1]New ISB'!$C$6:$BO$405,52,FALSE)+VLOOKUP($C148,'[1]New ISB'!$C$6:$BO$405,53,FALSE)</f>
        <v>0</v>
      </c>
      <c r="CC148" s="10">
        <f>VLOOKUP($C148,'[1]New ISB'!$C$6:$BO$405,64,FALSE)</f>
        <v>0</v>
      </c>
      <c r="CD148" s="11">
        <f t="shared" si="120"/>
        <v>801552.75072849425</v>
      </c>
      <c r="CE148" s="10"/>
      <c r="CF148" s="10">
        <f t="shared" si="84"/>
        <v>31433.822247403557</v>
      </c>
      <c r="CG148" s="10">
        <f t="shared" si="85"/>
        <v>0</v>
      </c>
      <c r="CH148" s="10">
        <f t="shared" si="86"/>
        <v>0</v>
      </c>
      <c r="CI148" s="10">
        <f t="shared" si="87"/>
        <v>339.99999999999818</v>
      </c>
      <c r="CJ148" s="10">
        <f t="shared" si="88"/>
        <v>0</v>
      </c>
      <c r="CK148" s="10">
        <f t="shared" si="89"/>
        <v>4024.9999999999927</v>
      </c>
      <c r="CL148" s="10">
        <f t="shared" si="90"/>
        <v>0</v>
      </c>
      <c r="CM148" s="10">
        <f t="shared" si="91"/>
        <v>299.99999999999818</v>
      </c>
      <c r="CN148" s="10">
        <f t="shared" si="92"/>
        <v>0</v>
      </c>
      <c r="CO148" s="10">
        <f t="shared" si="93"/>
        <v>10</v>
      </c>
      <c r="CP148" s="10">
        <f t="shared" si="94"/>
        <v>0</v>
      </c>
      <c r="CQ148" s="10">
        <f t="shared" si="95"/>
        <v>0</v>
      </c>
      <c r="CR148" s="10">
        <f t="shared" si="96"/>
        <v>0</v>
      </c>
      <c r="CS148" s="10">
        <f t="shared" si="97"/>
        <v>0</v>
      </c>
      <c r="CT148" s="10">
        <f t="shared" si="98"/>
        <v>0</v>
      </c>
      <c r="CU148" s="10">
        <f t="shared" si="99"/>
        <v>0</v>
      </c>
      <c r="CV148" s="10">
        <f t="shared" si="100"/>
        <v>0</v>
      </c>
      <c r="CW148" s="10">
        <f t="shared" si="101"/>
        <v>0</v>
      </c>
      <c r="CX148" s="10">
        <f t="shared" si="102"/>
        <v>0</v>
      </c>
      <c r="CY148" s="10">
        <f t="shared" si="103"/>
        <v>0</v>
      </c>
      <c r="CZ148" s="10">
        <f t="shared" si="104"/>
        <v>0</v>
      </c>
      <c r="DA148" s="10">
        <f t="shared" si="105"/>
        <v>684.77241847825644</v>
      </c>
      <c r="DB148" s="10">
        <f t="shared" si="106"/>
        <v>0</v>
      </c>
      <c r="DC148" s="10">
        <f t="shared" si="107"/>
        <v>0</v>
      </c>
      <c r="DD148" s="10">
        <f t="shared" si="108"/>
        <v>0</v>
      </c>
      <c r="DE148" s="10">
        <f t="shared" si="109"/>
        <v>6400</v>
      </c>
      <c r="DF148" s="10">
        <f t="shared" si="110"/>
        <v>8.5447263017356363</v>
      </c>
      <c r="DG148" s="10">
        <f t="shared" si="111"/>
        <v>0</v>
      </c>
      <c r="DH148" s="10">
        <f t="shared" si="112"/>
        <v>0</v>
      </c>
      <c r="DI148" s="10">
        <f t="shared" si="113"/>
        <v>0</v>
      </c>
      <c r="DJ148" s="10">
        <f t="shared" si="114"/>
        <v>0</v>
      </c>
      <c r="DK148" s="10">
        <f t="shared" si="115"/>
        <v>0</v>
      </c>
      <c r="DL148" s="10">
        <f t="shared" si="116"/>
        <v>0</v>
      </c>
      <c r="DM148" s="10">
        <f t="shared" si="117"/>
        <v>0</v>
      </c>
      <c r="DN148" s="10">
        <f t="shared" si="118"/>
        <v>0</v>
      </c>
      <c r="DO148" s="10">
        <f t="shared" si="119"/>
        <v>15809.107112211628</v>
      </c>
      <c r="DP148" s="11">
        <f t="shared" si="82"/>
        <v>59011.246504395167</v>
      </c>
      <c r="DS148" s="14"/>
      <c r="DU148" s="16"/>
    </row>
    <row r="149" spans="1:125" x14ac:dyDescent="0.35">
      <c r="A149" s="2" t="s">
        <v>443</v>
      </c>
      <c r="B149" s="2" t="s">
        <v>444</v>
      </c>
      <c r="C149" s="2">
        <v>9263137</v>
      </c>
      <c r="D149" s="2" t="s">
        <v>1318</v>
      </c>
      <c r="E149" s="18">
        <v>42</v>
      </c>
      <c r="G149" s="18">
        <v>142548</v>
      </c>
      <c r="H149" s="18">
        <v>0</v>
      </c>
      <c r="I149" s="18">
        <v>0</v>
      </c>
      <c r="J149" s="18">
        <v>4319.9999999999936</v>
      </c>
      <c r="K149" s="18">
        <v>0</v>
      </c>
      <c r="L149" s="18">
        <v>6344.9999999999909</v>
      </c>
      <c r="M149" s="18">
        <v>0</v>
      </c>
      <c r="N149" s="18">
        <v>0</v>
      </c>
      <c r="O149" s="18">
        <v>0</v>
      </c>
      <c r="P149" s="18">
        <v>439.99999999999983</v>
      </c>
      <c r="Q149" s="18">
        <v>0</v>
      </c>
      <c r="R149" s="18">
        <v>509.99999999999983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24500.000000000004</v>
      </c>
      <c r="AC149" s="18">
        <v>0</v>
      </c>
      <c r="AD149" s="18">
        <v>2343.5999999999981</v>
      </c>
      <c r="AE149" s="18">
        <v>0</v>
      </c>
      <c r="AF149" s="18">
        <v>128000</v>
      </c>
      <c r="AG149" s="18">
        <v>56300</v>
      </c>
      <c r="AH149" s="18">
        <v>0</v>
      </c>
      <c r="AI149" s="18">
        <v>0</v>
      </c>
      <c r="AJ149" s="18">
        <v>682.59839999999997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-51784.049384883481</v>
      </c>
      <c r="AQ149" s="11">
        <f t="shared" si="83"/>
        <v>314205.14901511651</v>
      </c>
      <c r="AR149" s="18"/>
      <c r="AS149" s="10">
        <f>VLOOKUP($C149,'[1]New ISB'!$C$6:$BO$405,6,FALSE)</f>
        <v>151408.54049926813</v>
      </c>
      <c r="AT149" s="10">
        <f>VLOOKUP($C149,'[1]New ISB'!$C$6:$BO$405,7,FALSE)</f>
        <v>0</v>
      </c>
      <c r="AU149" s="10">
        <f>VLOOKUP($C149,'[1]New ISB'!$C$6:$BO$405,8,FALSE)</f>
        <v>0</v>
      </c>
      <c r="AV149" s="10">
        <f>VLOOKUP($C149,'[1]New ISB'!$C$6:$BO$405,9,FALSE)</f>
        <v>4409.9999999999936</v>
      </c>
      <c r="AW149" s="10">
        <f>VLOOKUP($C149,'[1]New ISB'!$C$6:$BO$405,10,FALSE)</f>
        <v>0</v>
      </c>
      <c r="AX149" s="10">
        <f>VLOOKUP($C149,'[1]New ISB'!$C$6:$BO$405,11,FALSE)</f>
        <v>7379.99999999999</v>
      </c>
      <c r="AY149" s="10">
        <f>VLOOKUP($C149,'[1]New ISB'!$C$6:$BO$405,12,FALSE)</f>
        <v>0</v>
      </c>
      <c r="AZ149" s="10">
        <f>VLOOKUP($C149,'[1]New ISB'!$C$6:$BO$405,13,FALSE)</f>
        <v>0</v>
      </c>
      <c r="BA149" s="10">
        <f>VLOOKUP($C149,'[1]New ISB'!$C$6:$BO$405,14,FALSE)</f>
        <v>0</v>
      </c>
      <c r="BB149" s="10">
        <f>VLOOKUP($C149,'[1]New ISB'!$C$6:$BO$405,15,FALSE)</f>
        <v>444.99999999999983</v>
      </c>
      <c r="BC149" s="10">
        <f>VLOOKUP($C149,'[1]New ISB'!$C$6:$BO$405,16,FALSE)</f>
        <v>0</v>
      </c>
      <c r="BD149" s="10">
        <f>VLOOKUP($C149,'[1]New ISB'!$C$6:$BO$405,17,FALSE)</f>
        <v>514.99999999999977</v>
      </c>
      <c r="BE149" s="10">
        <f>VLOOKUP($C149,'[1]New ISB'!$C$6:$BO$405,18,FALSE)</f>
        <v>0</v>
      </c>
      <c r="BF149" s="10">
        <f>VLOOKUP($C149,'[1]New ISB'!$C$6:$BO$405,19,FALSE)</f>
        <v>0</v>
      </c>
      <c r="BG149" s="10">
        <f>VLOOKUP($C149,'[1]New ISB'!$C$6:$BO$405,20,FALSE)</f>
        <v>0</v>
      </c>
      <c r="BH149" s="10">
        <f>VLOOKUP($C149,'[1]New ISB'!$C$6:$BO$405,21,FALSE)</f>
        <v>0</v>
      </c>
      <c r="BI149" s="10">
        <f>VLOOKUP($C149,'[1]New ISB'!$C$6:$BO$405,22,FALSE)</f>
        <v>0</v>
      </c>
      <c r="BJ149" s="10">
        <f>VLOOKUP($C149,'[1]New ISB'!$C$6:$BO$405,23,FALSE)</f>
        <v>0</v>
      </c>
      <c r="BK149" s="10">
        <f>VLOOKUP($C149,'[1]New ISB'!$C$6:$BO$405,24,FALSE)</f>
        <v>0</v>
      </c>
      <c r="BL149" s="10">
        <f>VLOOKUP($C149,'[1]New ISB'!$C$6:$BO$405,25,FALSE)</f>
        <v>0</v>
      </c>
      <c r="BM149" s="10">
        <f>VLOOKUP($C149,'[1]New ISB'!$C$6:$BO$405,26,FALSE)</f>
        <v>0</v>
      </c>
      <c r="BN149" s="10">
        <f>VLOOKUP($C149,'[1]New ISB'!$C$6:$BO$405,27,FALSE)</f>
        <v>24818.18181818182</v>
      </c>
      <c r="BO149" s="10">
        <f>VLOOKUP($C149,'[1]New ISB'!$C$6:$BO$405,28,FALSE)</f>
        <v>0</v>
      </c>
      <c r="BP149" s="10">
        <f>VLOOKUP($C149,'[1]New ISB'!$C$6:$BO$405,29,FALSE)</f>
        <v>2380.7999999999984</v>
      </c>
      <c r="BQ149" s="10">
        <f>VLOOKUP($C149,'[1]New ISB'!$C$6:$BO$405,30,FALSE)</f>
        <v>0</v>
      </c>
      <c r="BR149" s="10">
        <f>VLOOKUP($C149,'[1]New ISB'!$C$6:$BO$405,31,FALSE)</f>
        <v>134400</v>
      </c>
      <c r="BS149" s="10">
        <f>VLOOKUP($C149,'[1]New ISB'!$C$6:$BO$405,32,FALSE)</f>
        <v>57100</v>
      </c>
      <c r="BT149" s="10">
        <f>VLOOKUP($C149,'[1]New ISB'!$C$6:$BO$405,33,FALSE)</f>
        <v>0</v>
      </c>
      <c r="BU149" s="10">
        <f>VLOOKUP($C149,'[1]New ISB'!$C$6:$BO$405,34,FALSE)</f>
        <v>0</v>
      </c>
      <c r="BV149" s="10">
        <f>VLOOKUP($C149,'[1]New ISB'!$C$6:$BO$405,35,FALSE)</f>
        <v>682.59839999999997</v>
      </c>
      <c r="BW149" s="10">
        <f>VLOOKUP($C149,'[1]New ISB'!$C$6:$BO$405,36,FALSE)</f>
        <v>0</v>
      </c>
      <c r="BX149" s="10">
        <f>VLOOKUP($C149,'[1]New ISB'!$C$6:$BO$405,39,FALSE)+VLOOKUP($C149,'[1]New ISB'!$C$6:$BO$405,40,FALSE)</f>
        <v>0</v>
      </c>
      <c r="BY149" s="10">
        <f>VLOOKUP($C149,'[1]New ISB'!$C$6:$BO$405,37,FALSE)+VLOOKUP($C149,'[1]New ISB'!$C$6:$BO$405,41,FALSE)</f>
        <v>0</v>
      </c>
      <c r="BZ149" s="10">
        <f>VLOOKUP($C149,'[1]New ISB'!$C$6:$BO$405,38,FALSE)</f>
        <v>0</v>
      </c>
      <c r="CA149" s="10">
        <f t="shared" si="81"/>
        <v>383540.12071744993</v>
      </c>
      <c r="CB149" s="10">
        <f>VLOOKUP($C149,'[1]New ISB'!$C$6:$BO$405,52,FALSE)+VLOOKUP($C149,'[1]New ISB'!$C$6:$BO$405,53,FALSE)</f>
        <v>0</v>
      </c>
      <c r="CC149" s="10">
        <f>VLOOKUP($C149,'[1]New ISB'!$C$6:$BO$405,64,FALSE)</f>
        <v>0</v>
      </c>
      <c r="CD149" s="11">
        <f t="shared" si="120"/>
        <v>383540.12071744993</v>
      </c>
      <c r="CE149" s="10"/>
      <c r="CF149" s="10">
        <f t="shared" si="84"/>
        <v>8860.5404992681288</v>
      </c>
      <c r="CG149" s="10">
        <f t="shared" si="85"/>
        <v>0</v>
      </c>
      <c r="CH149" s="10">
        <f t="shared" si="86"/>
        <v>0</v>
      </c>
      <c r="CI149" s="10">
        <f t="shared" si="87"/>
        <v>90</v>
      </c>
      <c r="CJ149" s="10">
        <f t="shared" si="88"/>
        <v>0</v>
      </c>
      <c r="CK149" s="10">
        <f t="shared" si="89"/>
        <v>1034.9999999999991</v>
      </c>
      <c r="CL149" s="10">
        <f t="shared" si="90"/>
        <v>0</v>
      </c>
      <c r="CM149" s="10">
        <f t="shared" si="91"/>
        <v>0</v>
      </c>
      <c r="CN149" s="10">
        <f t="shared" si="92"/>
        <v>0</v>
      </c>
      <c r="CO149" s="10">
        <f t="shared" si="93"/>
        <v>5</v>
      </c>
      <c r="CP149" s="10">
        <f t="shared" si="94"/>
        <v>0</v>
      </c>
      <c r="CQ149" s="10">
        <f t="shared" si="95"/>
        <v>4.9999999999999432</v>
      </c>
      <c r="CR149" s="10">
        <f t="shared" si="96"/>
        <v>0</v>
      </c>
      <c r="CS149" s="10">
        <f t="shared" si="97"/>
        <v>0</v>
      </c>
      <c r="CT149" s="10">
        <f t="shared" si="98"/>
        <v>0</v>
      </c>
      <c r="CU149" s="10">
        <f t="shared" si="99"/>
        <v>0</v>
      </c>
      <c r="CV149" s="10">
        <f t="shared" si="100"/>
        <v>0</v>
      </c>
      <c r="CW149" s="10">
        <f t="shared" si="101"/>
        <v>0</v>
      </c>
      <c r="CX149" s="10">
        <f t="shared" si="102"/>
        <v>0</v>
      </c>
      <c r="CY149" s="10">
        <f t="shared" si="103"/>
        <v>0</v>
      </c>
      <c r="CZ149" s="10">
        <f t="shared" si="104"/>
        <v>0</v>
      </c>
      <c r="DA149" s="10">
        <f t="shared" si="105"/>
        <v>318.1818181818162</v>
      </c>
      <c r="DB149" s="10">
        <f t="shared" si="106"/>
        <v>0</v>
      </c>
      <c r="DC149" s="10">
        <f t="shared" si="107"/>
        <v>37.200000000000273</v>
      </c>
      <c r="DD149" s="10">
        <f t="shared" si="108"/>
        <v>0</v>
      </c>
      <c r="DE149" s="10">
        <f t="shared" si="109"/>
        <v>6400</v>
      </c>
      <c r="DF149" s="10">
        <f t="shared" si="110"/>
        <v>800</v>
      </c>
      <c r="DG149" s="10">
        <f t="shared" si="111"/>
        <v>0</v>
      </c>
      <c r="DH149" s="10">
        <f t="shared" si="112"/>
        <v>0</v>
      </c>
      <c r="DI149" s="10">
        <f t="shared" si="113"/>
        <v>0</v>
      </c>
      <c r="DJ149" s="10">
        <f t="shared" si="114"/>
        <v>0</v>
      </c>
      <c r="DK149" s="10">
        <f t="shared" si="115"/>
        <v>0</v>
      </c>
      <c r="DL149" s="10">
        <f t="shared" si="116"/>
        <v>0</v>
      </c>
      <c r="DM149" s="10">
        <f t="shared" si="117"/>
        <v>0</v>
      </c>
      <c r="DN149" s="10">
        <f t="shared" si="118"/>
        <v>0</v>
      </c>
      <c r="DO149" s="10">
        <f t="shared" si="119"/>
        <v>51784.049384883481</v>
      </c>
      <c r="DP149" s="11">
        <f t="shared" si="82"/>
        <v>69334.971702333423</v>
      </c>
      <c r="DS149" s="14"/>
      <c r="DU149" s="16"/>
    </row>
    <row r="150" spans="1:125" x14ac:dyDescent="0.35">
      <c r="A150" s="2" t="s">
        <v>446</v>
      </c>
      <c r="B150" s="2" t="s">
        <v>447</v>
      </c>
      <c r="C150" s="2">
        <v>9262084</v>
      </c>
      <c r="D150" s="2" t="s">
        <v>1319</v>
      </c>
      <c r="E150" s="18">
        <v>98</v>
      </c>
      <c r="G150" s="18">
        <v>332612</v>
      </c>
      <c r="H150" s="18">
        <v>0</v>
      </c>
      <c r="I150" s="18">
        <v>0</v>
      </c>
      <c r="J150" s="18">
        <v>5760.0000000000118</v>
      </c>
      <c r="K150" s="18">
        <v>0</v>
      </c>
      <c r="L150" s="18">
        <v>9870.0000000000091</v>
      </c>
      <c r="M150" s="18">
        <v>0</v>
      </c>
      <c r="N150" s="18">
        <v>0</v>
      </c>
      <c r="O150" s="18">
        <v>0</v>
      </c>
      <c r="P150" s="18">
        <v>879.99999999999898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660.93023255814035</v>
      </c>
      <c r="AA150" s="18">
        <v>0</v>
      </c>
      <c r="AB150" s="18">
        <v>38029.444444444467</v>
      </c>
      <c r="AC150" s="18">
        <v>0</v>
      </c>
      <c r="AD150" s="18">
        <v>0</v>
      </c>
      <c r="AE150" s="18">
        <v>0</v>
      </c>
      <c r="AF150" s="18">
        <v>128000</v>
      </c>
      <c r="AG150" s="18">
        <v>38936.448598130832</v>
      </c>
      <c r="AH150" s="18">
        <v>0</v>
      </c>
      <c r="AI150" s="18">
        <v>0</v>
      </c>
      <c r="AJ150" s="18">
        <v>1013.5552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-25713.544963986918</v>
      </c>
      <c r="AQ150" s="11">
        <f t="shared" si="83"/>
        <v>530048.83351114648</v>
      </c>
      <c r="AR150" s="18"/>
      <c r="AS150" s="10">
        <f>VLOOKUP($C150,'[1]New ISB'!$C$6:$BO$405,6,FALSE)</f>
        <v>353286.59449829225</v>
      </c>
      <c r="AT150" s="10">
        <f>VLOOKUP($C150,'[1]New ISB'!$C$6:$BO$405,7,FALSE)</f>
        <v>0</v>
      </c>
      <c r="AU150" s="10">
        <f>VLOOKUP($C150,'[1]New ISB'!$C$6:$BO$405,8,FALSE)</f>
        <v>0</v>
      </c>
      <c r="AV150" s="10">
        <f>VLOOKUP($C150,'[1]New ISB'!$C$6:$BO$405,9,FALSE)</f>
        <v>5880.0000000000118</v>
      </c>
      <c r="AW150" s="10">
        <f>VLOOKUP($C150,'[1]New ISB'!$C$6:$BO$405,10,FALSE)</f>
        <v>0</v>
      </c>
      <c r="AX150" s="10">
        <f>VLOOKUP($C150,'[1]New ISB'!$C$6:$BO$405,11,FALSE)</f>
        <v>11480.000000000011</v>
      </c>
      <c r="AY150" s="10">
        <f>VLOOKUP($C150,'[1]New ISB'!$C$6:$BO$405,12,FALSE)</f>
        <v>0</v>
      </c>
      <c r="AZ150" s="10">
        <f>VLOOKUP($C150,'[1]New ISB'!$C$6:$BO$405,13,FALSE)</f>
        <v>0</v>
      </c>
      <c r="BA150" s="10">
        <f>VLOOKUP($C150,'[1]New ISB'!$C$6:$BO$405,14,FALSE)</f>
        <v>0</v>
      </c>
      <c r="BB150" s="10">
        <f>VLOOKUP($C150,'[1]New ISB'!$C$6:$BO$405,15,FALSE)</f>
        <v>889.99999999999898</v>
      </c>
      <c r="BC150" s="10">
        <f>VLOOKUP($C150,'[1]New ISB'!$C$6:$BO$405,16,FALSE)</f>
        <v>0</v>
      </c>
      <c r="BD150" s="10">
        <f>VLOOKUP($C150,'[1]New ISB'!$C$6:$BO$405,17,FALSE)</f>
        <v>0</v>
      </c>
      <c r="BE150" s="10">
        <f>VLOOKUP($C150,'[1]New ISB'!$C$6:$BO$405,18,FALSE)</f>
        <v>0</v>
      </c>
      <c r="BF150" s="10">
        <f>VLOOKUP($C150,'[1]New ISB'!$C$6:$BO$405,19,FALSE)</f>
        <v>0</v>
      </c>
      <c r="BG150" s="10">
        <f>VLOOKUP($C150,'[1]New ISB'!$C$6:$BO$405,20,FALSE)</f>
        <v>0</v>
      </c>
      <c r="BH150" s="10">
        <f>VLOOKUP($C150,'[1]New ISB'!$C$6:$BO$405,21,FALSE)</f>
        <v>0</v>
      </c>
      <c r="BI150" s="10">
        <f>VLOOKUP($C150,'[1]New ISB'!$C$6:$BO$405,22,FALSE)</f>
        <v>0</v>
      </c>
      <c r="BJ150" s="10">
        <f>VLOOKUP($C150,'[1]New ISB'!$C$6:$BO$405,23,FALSE)</f>
        <v>0</v>
      </c>
      <c r="BK150" s="10">
        <f>VLOOKUP($C150,'[1]New ISB'!$C$6:$BO$405,24,FALSE)</f>
        <v>0</v>
      </c>
      <c r="BL150" s="10">
        <f>VLOOKUP($C150,'[1]New ISB'!$C$6:$BO$405,25,FALSE)</f>
        <v>672.32558139534967</v>
      </c>
      <c r="BM150" s="10">
        <f>VLOOKUP($C150,'[1]New ISB'!$C$6:$BO$405,26,FALSE)</f>
        <v>0</v>
      </c>
      <c r="BN150" s="10">
        <f>VLOOKUP($C150,'[1]New ISB'!$C$6:$BO$405,27,FALSE)</f>
        <v>38523.333333333358</v>
      </c>
      <c r="BO150" s="10">
        <f>VLOOKUP($C150,'[1]New ISB'!$C$6:$BO$405,28,FALSE)</f>
        <v>0</v>
      </c>
      <c r="BP150" s="10">
        <f>VLOOKUP($C150,'[1]New ISB'!$C$6:$BO$405,29,FALSE)</f>
        <v>0</v>
      </c>
      <c r="BQ150" s="10">
        <f>VLOOKUP($C150,'[1]New ISB'!$C$6:$BO$405,30,FALSE)</f>
        <v>0</v>
      </c>
      <c r="BR150" s="10">
        <f>VLOOKUP($C150,'[1]New ISB'!$C$6:$BO$405,31,FALSE)</f>
        <v>134400</v>
      </c>
      <c r="BS150" s="10">
        <f>VLOOKUP($C150,'[1]New ISB'!$C$6:$BO$405,32,FALSE)</f>
        <v>39489.719626168218</v>
      </c>
      <c r="BT150" s="10">
        <f>VLOOKUP($C150,'[1]New ISB'!$C$6:$BO$405,33,FALSE)</f>
        <v>0</v>
      </c>
      <c r="BU150" s="10">
        <f>VLOOKUP($C150,'[1]New ISB'!$C$6:$BO$405,34,FALSE)</f>
        <v>0</v>
      </c>
      <c r="BV150" s="10">
        <f>VLOOKUP($C150,'[1]New ISB'!$C$6:$BO$405,35,FALSE)</f>
        <v>1013.5552</v>
      </c>
      <c r="BW150" s="10">
        <f>VLOOKUP($C150,'[1]New ISB'!$C$6:$BO$405,36,FALSE)</f>
        <v>0</v>
      </c>
      <c r="BX150" s="10">
        <f>VLOOKUP($C150,'[1]New ISB'!$C$6:$BO$405,39,FALSE)+VLOOKUP($C150,'[1]New ISB'!$C$6:$BO$405,40,FALSE)</f>
        <v>0</v>
      </c>
      <c r="BY150" s="10">
        <f>VLOOKUP($C150,'[1]New ISB'!$C$6:$BO$405,37,FALSE)+VLOOKUP($C150,'[1]New ISB'!$C$6:$BO$405,41,FALSE)</f>
        <v>0</v>
      </c>
      <c r="BZ150" s="10">
        <f>VLOOKUP($C150,'[1]New ISB'!$C$6:$BO$405,38,FALSE)</f>
        <v>0</v>
      </c>
      <c r="CA150" s="10">
        <f t="shared" si="81"/>
        <v>585635.52823918918</v>
      </c>
      <c r="CB150" s="10">
        <f>VLOOKUP($C150,'[1]New ISB'!$C$6:$BO$405,52,FALSE)+VLOOKUP($C150,'[1]New ISB'!$C$6:$BO$405,53,FALSE)</f>
        <v>0</v>
      </c>
      <c r="CC150" s="10">
        <f>VLOOKUP($C150,'[1]New ISB'!$C$6:$BO$405,64,FALSE)</f>
        <v>0</v>
      </c>
      <c r="CD150" s="11">
        <f t="shared" si="120"/>
        <v>585635.52823918918</v>
      </c>
      <c r="CE150" s="10"/>
      <c r="CF150" s="10">
        <f t="shared" si="84"/>
        <v>20674.594498292252</v>
      </c>
      <c r="CG150" s="10">
        <f t="shared" si="85"/>
        <v>0</v>
      </c>
      <c r="CH150" s="10">
        <f t="shared" si="86"/>
        <v>0</v>
      </c>
      <c r="CI150" s="10">
        <f t="shared" si="87"/>
        <v>120</v>
      </c>
      <c r="CJ150" s="10">
        <f t="shared" si="88"/>
        <v>0</v>
      </c>
      <c r="CK150" s="10">
        <f t="shared" si="89"/>
        <v>1610.0000000000018</v>
      </c>
      <c r="CL150" s="10">
        <f t="shared" si="90"/>
        <v>0</v>
      </c>
      <c r="CM150" s="10">
        <f t="shared" si="91"/>
        <v>0</v>
      </c>
      <c r="CN150" s="10">
        <f t="shared" si="92"/>
        <v>0</v>
      </c>
      <c r="CO150" s="10">
        <f t="shared" si="93"/>
        <v>10</v>
      </c>
      <c r="CP150" s="10">
        <f t="shared" si="94"/>
        <v>0</v>
      </c>
      <c r="CQ150" s="10">
        <f t="shared" si="95"/>
        <v>0</v>
      </c>
      <c r="CR150" s="10">
        <f t="shared" si="96"/>
        <v>0</v>
      </c>
      <c r="CS150" s="10">
        <f t="shared" si="97"/>
        <v>0</v>
      </c>
      <c r="CT150" s="10">
        <f t="shared" si="98"/>
        <v>0</v>
      </c>
      <c r="CU150" s="10">
        <f t="shared" si="99"/>
        <v>0</v>
      </c>
      <c r="CV150" s="10">
        <f t="shared" si="100"/>
        <v>0</v>
      </c>
      <c r="CW150" s="10">
        <f t="shared" si="101"/>
        <v>0</v>
      </c>
      <c r="CX150" s="10">
        <f t="shared" si="102"/>
        <v>0</v>
      </c>
      <c r="CY150" s="10">
        <f t="shared" si="103"/>
        <v>11.395348837209326</v>
      </c>
      <c r="CZ150" s="10">
        <f t="shared" si="104"/>
        <v>0</v>
      </c>
      <c r="DA150" s="10">
        <f t="shared" si="105"/>
        <v>493.88888888889051</v>
      </c>
      <c r="DB150" s="10">
        <f t="shared" si="106"/>
        <v>0</v>
      </c>
      <c r="DC150" s="10">
        <f t="shared" si="107"/>
        <v>0</v>
      </c>
      <c r="DD150" s="10">
        <f t="shared" si="108"/>
        <v>0</v>
      </c>
      <c r="DE150" s="10">
        <f t="shared" si="109"/>
        <v>6400</v>
      </c>
      <c r="DF150" s="10">
        <f t="shared" si="110"/>
        <v>553.27102803738671</v>
      </c>
      <c r="DG150" s="10">
        <f t="shared" si="111"/>
        <v>0</v>
      </c>
      <c r="DH150" s="10">
        <f t="shared" si="112"/>
        <v>0</v>
      </c>
      <c r="DI150" s="10">
        <f t="shared" si="113"/>
        <v>0</v>
      </c>
      <c r="DJ150" s="10">
        <f t="shared" si="114"/>
        <v>0</v>
      </c>
      <c r="DK150" s="10">
        <f t="shared" si="115"/>
        <v>0</v>
      </c>
      <c r="DL150" s="10">
        <f t="shared" si="116"/>
        <v>0</v>
      </c>
      <c r="DM150" s="10">
        <f t="shared" si="117"/>
        <v>0</v>
      </c>
      <c r="DN150" s="10">
        <f t="shared" si="118"/>
        <v>0</v>
      </c>
      <c r="DO150" s="10">
        <f t="shared" si="119"/>
        <v>25713.544963986918</v>
      </c>
      <c r="DP150" s="11">
        <f t="shared" si="82"/>
        <v>55586.694728042654</v>
      </c>
      <c r="DS150" s="14"/>
      <c r="DU150" s="16"/>
    </row>
    <row r="151" spans="1:125" x14ac:dyDescent="0.35">
      <c r="A151" s="2" t="s">
        <v>449</v>
      </c>
      <c r="B151" s="2" t="s">
        <v>450</v>
      </c>
      <c r="C151" s="2">
        <v>9262087</v>
      </c>
      <c r="D151" s="2" t="s">
        <v>451</v>
      </c>
      <c r="E151" s="18">
        <v>190</v>
      </c>
      <c r="G151" s="18">
        <v>644860</v>
      </c>
      <c r="H151" s="18">
        <v>0</v>
      </c>
      <c r="I151" s="18">
        <v>0</v>
      </c>
      <c r="J151" s="18">
        <v>25440.000000000033</v>
      </c>
      <c r="K151" s="18">
        <v>0</v>
      </c>
      <c r="L151" s="18">
        <v>38774.999999999956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2755</v>
      </c>
      <c r="AA151" s="18">
        <v>0</v>
      </c>
      <c r="AB151" s="18">
        <v>74648.076923076893</v>
      </c>
      <c r="AC151" s="18">
        <v>0</v>
      </c>
      <c r="AD151" s="18">
        <v>0</v>
      </c>
      <c r="AE151" s="18">
        <v>0</v>
      </c>
      <c r="AF151" s="18">
        <v>128000</v>
      </c>
      <c r="AG151" s="18">
        <v>0</v>
      </c>
      <c r="AH151" s="18">
        <v>0</v>
      </c>
      <c r="AI151" s="18">
        <v>0</v>
      </c>
      <c r="AJ151" s="18">
        <v>24695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-3053.2829352632666</v>
      </c>
      <c r="AQ151" s="11">
        <f t="shared" si="83"/>
        <v>936119.79398781364</v>
      </c>
      <c r="AR151" s="18"/>
      <c r="AS151" s="10">
        <f>VLOOKUP($C151,'[1]New ISB'!$C$6:$BO$405,6,FALSE)</f>
        <v>684943.39749668911</v>
      </c>
      <c r="AT151" s="10">
        <f>VLOOKUP($C151,'[1]New ISB'!$C$6:$BO$405,7,FALSE)</f>
        <v>0</v>
      </c>
      <c r="AU151" s="10">
        <f>VLOOKUP($C151,'[1]New ISB'!$C$6:$BO$405,8,FALSE)</f>
        <v>0</v>
      </c>
      <c r="AV151" s="10">
        <f>VLOOKUP($C151,'[1]New ISB'!$C$6:$BO$405,9,FALSE)</f>
        <v>25970.000000000036</v>
      </c>
      <c r="AW151" s="10">
        <f>VLOOKUP($C151,'[1]New ISB'!$C$6:$BO$405,10,FALSE)</f>
        <v>0</v>
      </c>
      <c r="AX151" s="10">
        <f>VLOOKUP($C151,'[1]New ISB'!$C$6:$BO$405,11,FALSE)</f>
        <v>45099.999999999949</v>
      </c>
      <c r="AY151" s="10">
        <f>VLOOKUP($C151,'[1]New ISB'!$C$6:$BO$405,12,FALSE)</f>
        <v>0</v>
      </c>
      <c r="AZ151" s="10">
        <f>VLOOKUP($C151,'[1]New ISB'!$C$6:$BO$405,13,FALSE)</f>
        <v>0</v>
      </c>
      <c r="BA151" s="10">
        <f>VLOOKUP($C151,'[1]New ISB'!$C$6:$BO$405,14,FALSE)</f>
        <v>0</v>
      </c>
      <c r="BB151" s="10">
        <f>VLOOKUP($C151,'[1]New ISB'!$C$6:$BO$405,15,FALSE)</f>
        <v>0</v>
      </c>
      <c r="BC151" s="10">
        <f>VLOOKUP($C151,'[1]New ISB'!$C$6:$BO$405,16,FALSE)</f>
        <v>0</v>
      </c>
      <c r="BD151" s="10">
        <f>VLOOKUP($C151,'[1]New ISB'!$C$6:$BO$405,17,FALSE)</f>
        <v>0</v>
      </c>
      <c r="BE151" s="10">
        <f>VLOOKUP($C151,'[1]New ISB'!$C$6:$BO$405,18,FALSE)</f>
        <v>0</v>
      </c>
      <c r="BF151" s="10">
        <f>VLOOKUP($C151,'[1]New ISB'!$C$6:$BO$405,19,FALSE)</f>
        <v>0</v>
      </c>
      <c r="BG151" s="10">
        <f>VLOOKUP($C151,'[1]New ISB'!$C$6:$BO$405,20,FALSE)</f>
        <v>0</v>
      </c>
      <c r="BH151" s="10">
        <f>VLOOKUP($C151,'[1]New ISB'!$C$6:$BO$405,21,FALSE)</f>
        <v>0</v>
      </c>
      <c r="BI151" s="10">
        <f>VLOOKUP($C151,'[1]New ISB'!$C$6:$BO$405,22,FALSE)</f>
        <v>0</v>
      </c>
      <c r="BJ151" s="10">
        <f>VLOOKUP($C151,'[1]New ISB'!$C$6:$BO$405,23,FALSE)</f>
        <v>0</v>
      </c>
      <c r="BK151" s="10">
        <f>VLOOKUP($C151,'[1]New ISB'!$C$6:$BO$405,24,FALSE)</f>
        <v>0</v>
      </c>
      <c r="BL151" s="10">
        <f>VLOOKUP($C151,'[1]New ISB'!$C$6:$BO$405,25,FALSE)</f>
        <v>2802.5</v>
      </c>
      <c r="BM151" s="10">
        <f>VLOOKUP($C151,'[1]New ISB'!$C$6:$BO$405,26,FALSE)</f>
        <v>0</v>
      </c>
      <c r="BN151" s="10">
        <f>VLOOKUP($C151,'[1]New ISB'!$C$6:$BO$405,27,FALSE)</f>
        <v>75617.532467532437</v>
      </c>
      <c r="BO151" s="10">
        <f>VLOOKUP($C151,'[1]New ISB'!$C$6:$BO$405,28,FALSE)</f>
        <v>0</v>
      </c>
      <c r="BP151" s="10">
        <f>VLOOKUP($C151,'[1]New ISB'!$C$6:$BO$405,29,FALSE)</f>
        <v>0</v>
      </c>
      <c r="BQ151" s="10">
        <f>VLOOKUP($C151,'[1]New ISB'!$C$6:$BO$405,30,FALSE)</f>
        <v>0</v>
      </c>
      <c r="BR151" s="10">
        <f>VLOOKUP($C151,'[1]New ISB'!$C$6:$BO$405,31,FALSE)</f>
        <v>134400</v>
      </c>
      <c r="BS151" s="10">
        <f>VLOOKUP($C151,'[1]New ISB'!$C$6:$BO$405,32,FALSE)</f>
        <v>0</v>
      </c>
      <c r="BT151" s="10">
        <f>VLOOKUP($C151,'[1]New ISB'!$C$6:$BO$405,33,FALSE)</f>
        <v>0</v>
      </c>
      <c r="BU151" s="10">
        <f>VLOOKUP($C151,'[1]New ISB'!$C$6:$BO$405,34,FALSE)</f>
        <v>0</v>
      </c>
      <c r="BV151" s="10">
        <f>VLOOKUP($C151,'[1]New ISB'!$C$6:$BO$405,35,FALSE)</f>
        <v>24695</v>
      </c>
      <c r="BW151" s="10">
        <f>VLOOKUP($C151,'[1]New ISB'!$C$6:$BO$405,36,FALSE)</f>
        <v>0</v>
      </c>
      <c r="BX151" s="10">
        <f>VLOOKUP($C151,'[1]New ISB'!$C$6:$BO$405,39,FALSE)+VLOOKUP($C151,'[1]New ISB'!$C$6:$BO$405,40,FALSE)</f>
        <v>0</v>
      </c>
      <c r="BY151" s="10">
        <f>VLOOKUP($C151,'[1]New ISB'!$C$6:$BO$405,37,FALSE)+VLOOKUP($C151,'[1]New ISB'!$C$6:$BO$405,41,FALSE)</f>
        <v>0</v>
      </c>
      <c r="BZ151" s="10">
        <f>VLOOKUP($C151,'[1]New ISB'!$C$6:$BO$405,38,FALSE)</f>
        <v>0</v>
      </c>
      <c r="CA151" s="10">
        <f t="shared" si="81"/>
        <v>993528.42996422155</v>
      </c>
      <c r="CB151" s="10">
        <f>VLOOKUP($C151,'[1]New ISB'!$C$6:$BO$405,52,FALSE)+VLOOKUP($C151,'[1]New ISB'!$C$6:$BO$405,53,FALSE)</f>
        <v>0</v>
      </c>
      <c r="CC151" s="10">
        <f>VLOOKUP($C151,'[1]New ISB'!$C$6:$BO$405,64,FALSE)</f>
        <v>0</v>
      </c>
      <c r="CD151" s="11">
        <f t="shared" si="120"/>
        <v>993528.42996422155</v>
      </c>
      <c r="CE151" s="10"/>
      <c r="CF151" s="10">
        <f t="shared" si="84"/>
        <v>40083.397496689111</v>
      </c>
      <c r="CG151" s="10">
        <f t="shared" si="85"/>
        <v>0</v>
      </c>
      <c r="CH151" s="10">
        <f t="shared" si="86"/>
        <v>0</v>
      </c>
      <c r="CI151" s="10">
        <f t="shared" si="87"/>
        <v>530.00000000000364</v>
      </c>
      <c r="CJ151" s="10">
        <f t="shared" si="88"/>
        <v>0</v>
      </c>
      <c r="CK151" s="10">
        <f t="shared" si="89"/>
        <v>6324.9999999999927</v>
      </c>
      <c r="CL151" s="10">
        <f t="shared" si="90"/>
        <v>0</v>
      </c>
      <c r="CM151" s="10">
        <f t="shared" si="91"/>
        <v>0</v>
      </c>
      <c r="CN151" s="10">
        <f t="shared" si="92"/>
        <v>0</v>
      </c>
      <c r="CO151" s="10">
        <f t="shared" si="93"/>
        <v>0</v>
      </c>
      <c r="CP151" s="10">
        <f t="shared" si="94"/>
        <v>0</v>
      </c>
      <c r="CQ151" s="10">
        <f t="shared" si="95"/>
        <v>0</v>
      </c>
      <c r="CR151" s="10">
        <f t="shared" si="96"/>
        <v>0</v>
      </c>
      <c r="CS151" s="10">
        <f t="shared" si="97"/>
        <v>0</v>
      </c>
      <c r="CT151" s="10">
        <f t="shared" si="98"/>
        <v>0</v>
      </c>
      <c r="CU151" s="10">
        <f t="shared" si="99"/>
        <v>0</v>
      </c>
      <c r="CV151" s="10">
        <f t="shared" si="100"/>
        <v>0</v>
      </c>
      <c r="CW151" s="10">
        <f t="shared" si="101"/>
        <v>0</v>
      </c>
      <c r="CX151" s="10">
        <f t="shared" si="102"/>
        <v>0</v>
      </c>
      <c r="CY151" s="10">
        <f t="shared" si="103"/>
        <v>47.5</v>
      </c>
      <c r="CZ151" s="10">
        <f t="shared" si="104"/>
        <v>0</v>
      </c>
      <c r="DA151" s="10">
        <f t="shared" si="105"/>
        <v>969.45554445554444</v>
      </c>
      <c r="DB151" s="10">
        <f t="shared" si="106"/>
        <v>0</v>
      </c>
      <c r="DC151" s="10">
        <f t="shared" si="107"/>
        <v>0</v>
      </c>
      <c r="DD151" s="10">
        <f t="shared" si="108"/>
        <v>0</v>
      </c>
      <c r="DE151" s="10">
        <f t="shared" si="109"/>
        <v>6400</v>
      </c>
      <c r="DF151" s="10">
        <f t="shared" si="110"/>
        <v>0</v>
      </c>
      <c r="DG151" s="10">
        <f t="shared" si="111"/>
        <v>0</v>
      </c>
      <c r="DH151" s="10">
        <f t="shared" si="112"/>
        <v>0</v>
      </c>
      <c r="DI151" s="10">
        <f t="shared" si="113"/>
        <v>0</v>
      </c>
      <c r="DJ151" s="10">
        <f t="shared" si="114"/>
        <v>0</v>
      </c>
      <c r="DK151" s="10">
        <f t="shared" si="115"/>
        <v>0</v>
      </c>
      <c r="DL151" s="10">
        <f t="shared" si="116"/>
        <v>0</v>
      </c>
      <c r="DM151" s="10">
        <f t="shared" si="117"/>
        <v>0</v>
      </c>
      <c r="DN151" s="10">
        <f t="shared" si="118"/>
        <v>0</v>
      </c>
      <c r="DO151" s="10">
        <f t="shared" si="119"/>
        <v>3053.2829352632666</v>
      </c>
      <c r="DP151" s="11">
        <f t="shared" si="82"/>
        <v>57408.635976407917</v>
      </c>
      <c r="DS151" s="14"/>
      <c r="DU151" s="16"/>
    </row>
    <row r="152" spans="1:125" x14ac:dyDescent="0.35">
      <c r="A152" s="2" t="s">
        <v>452</v>
      </c>
      <c r="B152" s="2" t="s">
        <v>453</v>
      </c>
      <c r="C152" s="2">
        <v>9263141</v>
      </c>
      <c r="D152" s="2" t="s">
        <v>1320</v>
      </c>
      <c r="E152" s="18">
        <v>180</v>
      </c>
      <c r="G152" s="18">
        <v>610920</v>
      </c>
      <c r="H152" s="18">
        <v>0</v>
      </c>
      <c r="I152" s="18">
        <v>0</v>
      </c>
      <c r="J152" s="18">
        <v>13919.999999999991</v>
      </c>
      <c r="K152" s="18">
        <v>0</v>
      </c>
      <c r="L152" s="18">
        <v>21150.00000000004</v>
      </c>
      <c r="M152" s="18">
        <v>0</v>
      </c>
      <c r="N152" s="18">
        <v>935.593220338984</v>
      </c>
      <c r="O152" s="18">
        <v>284.74576271186419</v>
      </c>
      <c r="P152" s="18">
        <v>1342.3728813559335</v>
      </c>
      <c r="Q152" s="18">
        <v>1952.542372881358</v>
      </c>
      <c r="R152" s="18">
        <v>518.64406779660976</v>
      </c>
      <c r="S152" s="18">
        <v>681.35593220338933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52580.854821617831</v>
      </c>
      <c r="AC152" s="18">
        <v>0</v>
      </c>
      <c r="AD152" s="18">
        <v>188.99999999999886</v>
      </c>
      <c r="AE152" s="18">
        <v>0</v>
      </c>
      <c r="AF152" s="18">
        <v>128000</v>
      </c>
      <c r="AG152" s="18">
        <v>0</v>
      </c>
      <c r="AH152" s="18">
        <v>0</v>
      </c>
      <c r="AI152" s="18">
        <v>0</v>
      </c>
      <c r="AJ152" s="18">
        <v>4162.8159999999998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-8047.1312510689459</v>
      </c>
      <c r="AQ152" s="11">
        <f t="shared" si="83"/>
        <v>828590.79380783706</v>
      </c>
      <c r="AR152" s="18"/>
      <c r="AS152" s="10">
        <f>VLOOKUP($C152,'[1]New ISB'!$C$6:$BO$405,6,FALSE)</f>
        <v>648893.74499686342</v>
      </c>
      <c r="AT152" s="10">
        <f>VLOOKUP($C152,'[1]New ISB'!$C$6:$BO$405,7,FALSE)</f>
        <v>0</v>
      </c>
      <c r="AU152" s="10">
        <f>VLOOKUP($C152,'[1]New ISB'!$C$6:$BO$405,8,FALSE)</f>
        <v>0</v>
      </c>
      <c r="AV152" s="10">
        <f>VLOOKUP($C152,'[1]New ISB'!$C$6:$BO$405,9,FALSE)</f>
        <v>14209.999999999991</v>
      </c>
      <c r="AW152" s="10">
        <f>VLOOKUP($C152,'[1]New ISB'!$C$6:$BO$405,10,FALSE)</f>
        <v>0</v>
      </c>
      <c r="AX152" s="10">
        <f>VLOOKUP($C152,'[1]New ISB'!$C$6:$BO$405,11,FALSE)</f>
        <v>24600.000000000047</v>
      </c>
      <c r="AY152" s="10">
        <f>VLOOKUP($C152,'[1]New ISB'!$C$6:$BO$405,12,FALSE)</f>
        <v>0</v>
      </c>
      <c r="AZ152" s="10">
        <f>VLOOKUP($C152,'[1]New ISB'!$C$6:$BO$405,13,FALSE)</f>
        <v>955.93220338983156</v>
      </c>
      <c r="BA152" s="10">
        <f>VLOOKUP($C152,'[1]New ISB'!$C$6:$BO$405,14,FALSE)</f>
        <v>289.83050847457605</v>
      </c>
      <c r="BB152" s="10">
        <f>VLOOKUP($C152,'[1]New ISB'!$C$6:$BO$405,15,FALSE)</f>
        <v>1357.627118644069</v>
      </c>
      <c r="BC152" s="10">
        <f>VLOOKUP($C152,'[1]New ISB'!$C$6:$BO$405,16,FALSE)</f>
        <v>1972.8813559322055</v>
      </c>
      <c r="BD152" s="10">
        <f>VLOOKUP($C152,'[1]New ISB'!$C$6:$BO$405,17,FALSE)</f>
        <v>523.72881355932168</v>
      </c>
      <c r="BE152" s="10">
        <f>VLOOKUP($C152,'[1]New ISB'!$C$6:$BO$405,18,FALSE)</f>
        <v>691.52542372881305</v>
      </c>
      <c r="BF152" s="10">
        <f>VLOOKUP($C152,'[1]New ISB'!$C$6:$BO$405,19,FALSE)</f>
        <v>0</v>
      </c>
      <c r="BG152" s="10">
        <f>VLOOKUP($C152,'[1]New ISB'!$C$6:$BO$405,20,FALSE)</f>
        <v>0</v>
      </c>
      <c r="BH152" s="10">
        <f>VLOOKUP($C152,'[1]New ISB'!$C$6:$BO$405,21,FALSE)</f>
        <v>0</v>
      </c>
      <c r="BI152" s="10">
        <f>VLOOKUP($C152,'[1]New ISB'!$C$6:$BO$405,22,FALSE)</f>
        <v>0</v>
      </c>
      <c r="BJ152" s="10">
        <f>VLOOKUP($C152,'[1]New ISB'!$C$6:$BO$405,23,FALSE)</f>
        <v>0</v>
      </c>
      <c r="BK152" s="10">
        <f>VLOOKUP($C152,'[1]New ISB'!$C$6:$BO$405,24,FALSE)</f>
        <v>0</v>
      </c>
      <c r="BL152" s="10">
        <f>VLOOKUP($C152,'[1]New ISB'!$C$6:$BO$405,25,FALSE)</f>
        <v>0</v>
      </c>
      <c r="BM152" s="10">
        <f>VLOOKUP($C152,'[1]New ISB'!$C$6:$BO$405,26,FALSE)</f>
        <v>0</v>
      </c>
      <c r="BN152" s="10">
        <f>VLOOKUP($C152,'[1]New ISB'!$C$6:$BO$405,27,FALSE)</f>
        <v>53263.723066054423</v>
      </c>
      <c r="BO152" s="10">
        <f>VLOOKUP($C152,'[1]New ISB'!$C$6:$BO$405,28,FALSE)</f>
        <v>0</v>
      </c>
      <c r="BP152" s="10">
        <f>VLOOKUP($C152,'[1]New ISB'!$C$6:$BO$405,29,FALSE)</f>
        <v>191.99999999999883</v>
      </c>
      <c r="BQ152" s="10">
        <f>VLOOKUP($C152,'[1]New ISB'!$C$6:$BO$405,30,FALSE)</f>
        <v>0</v>
      </c>
      <c r="BR152" s="10">
        <f>VLOOKUP($C152,'[1]New ISB'!$C$6:$BO$405,31,FALSE)</f>
        <v>134400</v>
      </c>
      <c r="BS152" s="10">
        <f>VLOOKUP($C152,'[1]New ISB'!$C$6:$BO$405,32,FALSE)</f>
        <v>0</v>
      </c>
      <c r="BT152" s="10">
        <f>VLOOKUP($C152,'[1]New ISB'!$C$6:$BO$405,33,FALSE)</f>
        <v>0</v>
      </c>
      <c r="BU152" s="10">
        <f>VLOOKUP($C152,'[1]New ISB'!$C$6:$BO$405,34,FALSE)</f>
        <v>0</v>
      </c>
      <c r="BV152" s="10">
        <f>VLOOKUP($C152,'[1]New ISB'!$C$6:$BO$405,35,FALSE)</f>
        <v>4162.8159999999998</v>
      </c>
      <c r="BW152" s="10">
        <f>VLOOKUP($C152,'[1]New ISB'!$C$6:$BO$405,36,FALSE)</f>
        <v>0</v>
      </c>
      <c r="BX152" s="10">
        <f>VLOOKUP($C152,'[1]New ISB'!$C$6:$BO$405,39,FALSE)+VLOOKUP($C152,'[1]New ISB'!$C$6:$BO$405,40,FALSE)</f>
        <v>0</v>
      </c>
      <c r="BY152" s="10">
        <f>VLOOKUP($C152,'[1]New ISB'!$C$6:$BO$405,37,FALSE)+VLOOKUP($C152,'[1]New ISB'!$C$6:$BO$405,41,FALSE)</f>
        <v>0</v>
      </c>
      <c r="BZ152" s="10">
        <f>VLOOKUP($C152,'[1]New ISB'!$C$6:$BO$405,38,FALSE)</f>
        <v>0</v>
      </c>
      <c r="CA152" s="10">
        <f t="shared" si="81"/>
        <v>885513.80948664667</v>
      </c>
      <c r="CB152" s="10">
        <f>VLOOKUP($C152,'[1]New ISB'!$C$6:$BO$405,52,FALSE)+VLOOKUP($C152,'[1]New ISB'!$C$6:$BO$405,53,FALSE)</f>
        <v>0</v>
      </c>
      <c r="CC152" s="10">
        <f>VLOOKUP($C152,'[1]New ISB'!$C$6:$BO$405,64,FALSE)</f>
        <v>0</v>
      </c>
      <c r="CD152" s="11">
        <f t="shared" si="120"/>
        <v>885513.80948664667</v>
      </c>
      <c r="CE152" s="10"/>
      <c r="CF152" s="10">
        <f t="shared" si="84"/>
        <v>37973.744996863417</v>
      </c>
      <c r="CG152" s="10">
        <f t="shared" si="85"/>
        <v>0</v>
      </c>
      <c r="CH152" s="10">
        <f t="shared" si="86"/>
        <v>0</v>
      </c>
      <c r="CI152" s="10">
        <f t="shared" si="87"/>
        <v>290</v>
      </c>
      <c r="CJ152" s="10">
        <f t="shared" si="88"/>
        <v>0</v>
      </c>
      <c r="CK152" s="10">
        <f t="shared" si="89"/>
        <v>3450.0000000000073</v>
      </c>
      <c r="CL152" s="10">
        <f t="shared" si="90"/>
        <v>0</v>
      </c>
      <c r="CM152" s="10">
        <f t="shared" si="91"/>
        <v>20.33898305084756</v>
      </c>
      <c r="CN152" s="10">
        <f t="shared" si="92"/>
        <v>5.0847457627118615</v>
      </c>
      <c r="CO152" s="10">
        <f t="shared" si="93"/>
        <v>15.254237288135528</v>
      </c>
      <c r="CP152" s="10">
        <f t="shared" si="94"/>
        <v>20.338983050847446</v>
      </c>
      <c r="CQ152" s="10">
        <f t="shared" si="95"/>
        <v>5.0847457627119184</v>
      </c>
      <c r="CR152" s="10">
        <f t="shared" si="96"/>
        <v>10.169491525423723</v>
      </c>
      <c r="CS152" s="10">
        <f t="shared" si="97"/>
        <v>0</v>
      </c>
      <c r="CT152" s="10">
        <f t="shared" si="98"/>
        <v>0</v>
      </c>
      <c r="CU152" s="10">
        <f t="shared" si="99"/>
        <v>0</v>
      </c>
      <c r="CV152" s="10">
        <f t="shared" si="100"/>
        <v>0</v>
      </c>
      <c r="CW152" s="10">
        <f t="shared" si="101"/>
        <v>0</v>
      </c>
      <c r="CX152" s="10">
        <f t="shared" si="102"/>
        <v>0</v>
      </c>
      <c r="CY152" s="10">
        <f t="shared" si="103"/>
        <v>0</v>
      </c>
      <c r="CZ152" s="10">
        <f t="shared" si="104"/>
        <v>0</v>
      </c>
      <c r="DA152" s="10">
        <f t="shared" si="105"/>
        <v>682.86824443659134</v>
      </c>
      <c r="DB152" s="10">
        <f t="shared" si="106"/>
        <v>0</v>
      </c>
      <c r="DC152" s="10">
        <f t="shared" si="107"/>
        <v>2.9999999999999716</v>
      </c>
      <c r="DD152" s="10">
        <f t="shared" si="108"/>
        <v>0</v>
      </c>
      <c r="DE152" s="10">
        <f t="shared" si="109"/>
        <v>6400</v>
      </c>
      <c r="DF152" s="10">
        <f t="shared" si="110"/>
        <v>0</v>
      </c>
      <c r="DG152" s="10">
        <f t="shared" si="111"/>
        <v>0</v>
      </c>
      <c r="DH152" s="10">
        <f t="shared" si="112"/>
        <v>0</v>
      </c>
      <c r="DI152" s="10">
        <f t="shared" si="113"/>
        <v>0</v>
      </c>
      <c r="DJ152" s="10">
        <f t="shared" si="114"/>
        <v>0</v>
      </c>
      <c r="DK152" s="10">
        <f t="shared" si="115"/>
        <v>0</v>
      </c>
      <c r="DL152" s="10">
        <f t="shared" si="116"/>
        <v>0</v>
      </c>
      <c r="DM152" s="10">
        <f t="shared" si="117"/>
        <v>0</v>
      </c>
      <c r="DN152" s="10">
        <f t="shared" si="118"/>
        <v>0</v>
      </c>
      <c r="DO152" s="10">
        <f t="shared" si="119"/>
        <v>8047.1312510689459</v>
      </c>
      <c r="DP152" s="11">
        <f t="shared" si="82"/>
        <v>56923.015678809636</v>
      </c>
      <c r="DS152" s="14"/>
      <c r="DU152" s="16"/>
    </row>
    <row r="153" spans="1:125" x14ac:dyDescent="0.35">
      <c r="A153" s="2" t="s">
        <v>455</v>
      </c>
      <c r="B153" s="2" t="s">
        <v>456</v>
      </c>
      <c r="C153" s="2">
        <v>9262089</v>
      </c>
      <c r="D153" s="2" t="s">
        <v>457</v>
      </c>
      <c r="E153" s="18">
        <v>25</v>
      </c>
      <c r="G153" s="18">
        <v>84850</v>
      </c>
      <c r="H153" s="18">
        <v>0</v>
      </c>
      <c r="I153" s="18">
        <v>0</v>
      </c>
      <c r="J153" s="18">
        <v>2880</v>
      </c>
      <c r="K153" s="18">
        <v>0</v>
      </c>
      <c r="L153" s="18">
        <v>4230</v>
      </c>
      <c r="M153" s="18">
        <v>0</v>
      </c>
      <c r="N153" s="18">
        <v>0</v>
      </c>
      <c r="O153" s="18">
        <v>840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630.43478260869551</v>
      </c>
      <c r="AA153" s="18">
        <v>0</v>
      </c>
      <c r="AB153" s="18">
        <v>6562.5000000000018</v>
      </c>
      <c r="AC153" s="18">
        <v>0</v>
      </c>
      <c r="AD153" s="18">
        <v>1417.5</v>
      </c>
      <c r="AE153" s="18">
        <v>0</v>
      </c>
      <c r="AF153" s="18">
        <v>128000</v>
      </c>
      <c r="AG153" s="18">
        <v>56300</v>
      </c>
      <c r="AH153" s="18">
        <v>0</v>
      </c>
      <c r="AI153" s="18">
        <v>0</v>
      </c>
      <c r="AJ153" s="18">
        <v>4871.05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-37976.650896713501</v>
      </c>
      <c r="AQ153" s="11">
        <f t="shared" si="83"/>
        <v>252604.8338858952</v>
      </c>
      <c r="AR153" s="18"/>
      <c r="AS153" s="10">
        <f>VLOOKUP($C153,'[1]New ISB'!$C$6:$BO$405,6,FALSE)</f>
        <v>90124.131249564351</v>
      </c>
      <c r="AT153" s="10">
        <f>VLOOKUP($C153,'[1]New ISB'!$C$6:$BO$405,7,FALSE)</f>
        <v>0</v>
      </c>
      <c r="AU153" s="10">
        <f>VLOOKUP($C153,'[1]New ISB'!$C$6:$BO$405,8,FALSE)</f>
        <v>0</v>
      </c>
      <c r="AV153" s="10">
        <f>VLOOKUP($C153,'[1]New ISB'!$C$6:$BO$405,9,FALSE)</f>
        <v>2940</v>
      </c>
      <c r="AW153" s="10">
        <f>VLOOKUP($C153,'[1]New ISB'!$C$6:$BO$405,10,FALSE)</f>
        <v>0</v>
      </c>
      <c r="AX153" s="10">
        <f>VLOOKUP($C153,'[1]New ISB'!$C$6:$BO$405,11,FALSE)</f>
        <v>4920</v>
      </c>
      <c r="AY153" s="10">
        <f>VLOOKUP($C153,'[1]New ISB'!$C$6:$BO$405,12,FALSE)</f>
        <v>0</v>
      </c>
      <c r="AZ153" s="10">
        <f>VLOOKUP($C153,'[1]New ISB'!$C$6:$BO$405,13,FALSE)</f>
        <v>0</v>
      </c>
      <c r="BA153" s="10">
        <f>VLOOKUP($C153,'[1]New ISB'!$C$6:$BO$405,14,FALSE)</f>
        <v>855</v>
      </c>
      <c r="BB153" s="10">
        <f>VLOOKUP($C153,'[1]New ISB'!$C$6:$BO$405,15,FALSE)</f>
        <v>0</v>
      </c>
      <c r="BC153" s="10">
        <f>VLOOKUP($C153,'[1]New ISB'!$C$6:$BO$405,16,FALSE)</f>
        <v>0</v>
      </c>
      <c r="BD153" s="10">
        <f>VLOOKUP($C153,'[1]New ISB'!$C$6:$BO$405,17,FALSE)</f>
        <v>0</v>
      </c>
      <c r="BE153" s="10">
        <f>VLOOKUP($C153,'[1]New ISB'!$C$6:$BO$405,18,FALSE)</f>
        <v>0</v>
      </c>
      <c r="BF153" s="10">
        <f>VLOOKUP($C153,'[1]New ISB'!$C$6:$BO$405,19,FALSE)</f>
        <v>0</v>
      </c>
      <c r="BG153" s="10">
        <f>VLOOKUP($C153,'[1]New ISB'!$C$6:$BO$405,20,FALSE)</f>
        <v>0</v>
      </c>
      <c r="BH153" s="10">
        <f>VLOOKUP($C153,'[1]New ISB'!$C$6:$BO$405,21,FALSE)</f>
        <v>0</v>
      </c>
      <c r="BI153" s="10">
        <f>VLOOKUP($C153,'[1]New ISB'!$C$6:$BO$405,22,FALSE)</f>
        <v>0</v>
      </c>
      <c r="BJ153" s="10">
        <f>VLOOKUP($C153,'[1]New ISB'!$C$6:$BO$405,23,FALSE)</f>
        <v>0</v>
      </c>
      <c r="BK153" s="10">
        <f>VLOOKUP($C153,'[1]New ISB'!$C$6:$BO$405,24,FALSE)</f>
        <v>0</v>
      </c>
      <c r="BL153" s="10">
        <f>VLOOKUP($C153,'[1]New ISB'!$C$6:$BO$405,25,FALSE)</f>
        <v>641.30434782608677</v>
      </c>
      <c r="BM153" s="10">
        <f>VLOOKUP($C153,'[1]New ISB'!$C$6:$BO$405,26,FALSE)</f>
        <v>0</v>
      </c>
      <c r="BN153" s="10">
        <f>VLOOKUP($C153,'[1]New ISB'!$C$6:$BO$405,27,FALSE)</f>
        <v>6647.7272727272748</v>
      </c>
      <c r="BO153" s="10">
        <f>VLOOKUP($C153,'[1]New ISB'!$C$6:$BO$405,28,FALSE)</f>
        <v>0</v>
      </c>
      <c r="BP153" s="10">
        <f>VLOOKUP($C153,'[1]New ISB'!$C$6:$BO$405,29,FALSE)</f>
        <v>1440</v>
      </c>
      <c r="BQ153" s="10">
        <f>VLOOKUP($C153,'[1]New ISB'!$C$6:$BO$405,30,FALSE)</f>
        <v>0</v>
      </c>
      <c r="BR153" s="10">
        <f>VLOOKUP($C153,'[1]New ISB'!$C$6:$BO$405,31,FALSE)</f>
        <v>134400</v>
      </c>
      <c r="BS153" s="10">
        <f>VLOOKUP($C153,'[1]New ISB'!$C$6:$BO$405,32,FALSE)</f>
        <v>57100</v>
      </c>
      <c r="BT153" s="10">
        <f>VLOOKUP($C153,'[1]New ISB'!$C$6:$BO$405,33,FALSE)</f>
        <v>0</v>
      </c>
      <c r="BU153" s="10">
        <f>VLOOKUP($C153,'[1]New ISB'!$C$6:$BO$405,34,FALSE)</f>
        <v>0</v>
      </c>
      <c r="BV153" s="10">
        <f>VLOOKUP($C153,'[1]New ISB'!$C$6:$BO$405,35,FALSE)</f>
        <v>4871.05</v>
      </c>
      <c r="BW153" s="10">
        <f>VLOOKUP($C153,'[1]New ISB'!$C$6:$BO$405,36,FALSE)</f>
        <v>0</v>
      </c>
      <c r="BX153" s="10">
        <f>VLOOKUP($C153,'[1]New ISB'!$C$6:$BO$405,39,FALSE)+VLOOKUP($C153,'[1]New ISB'!$C$6:$BO$405,40,FALSE)</f>
        <v>0</v>
      </c>
      <c r="BY153" s="10">
        <f>VLOOKUP($C153,'[1]New ISB'!$C$6:$BO$405,37,FALSE)+VLOOKUP($C153,'[1]New ISB'!$C$6:$BO$405,41,FALSE)</f>
        <v>0</v>
      </c>
      <c r="BZ153" s="10">
        <f>VLOOKUP($C153,'[1]New ISB'!$C$6:$BO$405,38,FALSE)</f>
        <v>0</v>
      </c>
      <c r="CA153" s="10">
        <f t="shared" si="81"/>
        <v>303939.21287011768</v>
      </c>
      <c r="CB153" s="10">
        <f>VLOOKUP($C153,'[1]New ISB'!$C$6:$BO$405,52,FALSE)+VLOOKUP($C153,'[1]New ISB'!$C$6:$BO$405,53,FALSE)</f>
        <v>0</v>
      </c>
      <c r="CC153" s="10">
        <f>VLOOKUP($C153,'[1]New ISB'!$C$6:$BO$405,64,FALSE)</f>
        <v>0</v>
      </c>
      <c r="CD153" s="11">
        <f t="shared" si="120"/>
        <v>303939.21287011768</v>
      </c>
      <c r="CE153" s="10"/>
      <c r="CF153" s="10">
        <f t="shared" si="84"/>
        <v>5274.1312495643506</v>
      </c>
      <c r="CG153" s="10">
        <f t="shared" si="85"/>
        <v>0</v>
      </c>
      <c r="CH153" s="10">
        <f t="shared" si="86"/>
        <v>0</v>
      </c>
      <c r="CI153" s="10">
        <f t="shared" si="87"/>
        <v>60</v>
      </c>
      <c r="CJ153" s="10">
        <f t="shared" si="88"/>
        <v>0</v>
      </c>
      <c r="CK153" s="10">
        <f t="shared" si="89"/>
        <v>690</v>
      </c>
      <c r="CL153" s="10">
        <f t="shared" si="90"/>
        <v>0</v>
      </c>
      <c r="CM153" s="10">
        <f t="shared" si="91"/>
        <v>0</v>
      </c>
      <c r="CN153" s="10">
        <f t="shared" si="92"/>
        <v>15</v>
      </c>
      <c r="CO153" s="10">
        <f t="shared" si="93"/>
        <v>0</v>
      </c>
      <c r="CP153" s="10">
        <f t="shared" si="94"/>
        <v>0</v>
      </c>
      <c r="CQ153" s="10">
        <f t="shared" si="95"/>
        <v>0</v>
      </c>
      <c r="CR153" s="10">
        <f t="shared" si="96"/>
        <v>0</v>
      </c>
      <c r="CS153" s="10">
        <f t="shared" si="97"/>
        <v>0</v>
      </c>
      <c r="CT153" s="10">
        <f t="shared" si="98"/>
        <v>0</v>
      </c>
      <c r="CU153" s="10">
        <f t="shared" si="99"/>
        <v>0</v>
      </c>
      <c r="CV153" s="10">
        <f t="shared" si="100"/>
        <v>0</v>
      </c>
      <c r="CW153" s="10">
        <f t="shared" si="101"/>
        <v>0</v>
      </c>
      <c r="CX153" s="10">
        <f t="shared" si="102"/>
        <v>0</v>
      </c>
      <c r="CY153" s="10">
        <f t="shared" si="103"/>
        <v>10.869565217391255</v>
      </c>
      <c r="CZ153" s="10">
        <f t="shared" si="104"/>
        <v>0</v>
      </c>
      <c r="DA153" s="10">
        <f t="shared" si="105"/>
        <v>85.227272727272975</v>
      </c>
      <c r="DB153" s="10">
        <f t="shared" si="106"/>
        <v>0</v>
      </c>
      <c r="DC153" s="10">
        <f t="shared" si="107"/>
        <v>22.5</v>
      </c>
      <c r="DD153" s="10">
        <f t="shared" si="108"/>
        <v>0</v>
      </c>
      <c r="DE153" s="10">
        <f t="shared" si="109"/>
        <v>6400</v>
      </c>
      <c r="DF153" s="10">
        <f t="shared" si="110"/>
        <v>800</v>
      </c>
      <c r="DG153" s="10">
        <f t="shared" si="111"/>
        <v>0</v>
      </c>
      <c r="DH153" s="10">
        <f t="shared" si="112"/>
        <v>0</v>
      </c>
      <c r="DI153" s="10">
        <f t="shared" si="113"/>
        <v>0</v>
      </c>
      <c r="DJ153" s="10">
        <f t="shared" si="114"/>
        <v>0</v>
      </c>
      <c r="DK153" s="10">
        <f t="shared" si="115"/>
        <v>0</v>
      </c>
      <c r="DL153" s="10">
        <f t="shared" si="116"/>
        <v>0</v>
      </c>
      <c r="DM153" s="10">
        <f t="shared" si="117"/>
        <v>0</v>
      </c>
      <c r="DN153" s="10">
        <f t="shared" si="118"/>
        <v>0</v>
      </c>
      <c r="DO153" s="10">
        <f t="shared" si="119"/>
        <v>37976.650896713501</v>
      </c>
      <c r="DP153" s="11">
        <f t="shared" si="82"/>
        <v>51334.378984222516</v>
      </c>
      <c r="DS153" s="14"/>
      <c r="DU153" s="16"/>
    </row>
    <row r="154" spans="1:125" x14ac:dyDescent="0.35">
      <c r="A154" s="2" t="s">
        <v>458</v>
      </c>
      <c r="B154" s="2" t="s">
        <v>459</v>
      </c>
      <c r="C154" s="2">
        <v>9262100</v>
      </c>
      <c r="D154" s="2" t="s">
        <v>1321</v>
      </c>
      <c r="E154" s="18">
        <v>321</v>
      </c>
      <c r="G154" s="18">
        <v>1089474</v>
      </c>
      <c r="H154" s="18">
        <v>0</v>
      </c>
      <c r="I154" s="18">
        <v>0</v>
      </c>
      <c r="J154" s="18">
        <v>28799.999999999956</v>
      </c>
      <c r="K154" s="18">
        <v>0</v>
      </c>
      <c r="L154" s="18">
        <v>42299.999999999935</v>
      </c>
      <c r="M154" s="18">
        <v>0</v>
      </c>
      <c r="N154" s="18">
        <v>230.71875</v>
      </c>
      <c r="O154" s="18">
        <v>280.875</v>
      </c>
      <c r="P154" s="18">
        <v>441.375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6229.0706319702667</v>
      </c>
      <c r="AA154" s="18">
        <v>0</v>
      </c>
      <c r="AB154" s="18">
        <v>101999.43947368422</v>
      </c>
      <c r="AC154" s="18">
        <v>0</v>
      </c>
      <c r="AD154" s="18">
        <v>0</v>
      </c>
      <c r="AE154" s="18">
        <v>0</v>
      </c>
      <c r="AF154" s="18">
        <v>128000</v>
      </c>
      <c r="AG154" s="18">
        <v>0</v>
      </c>
      <c r="AH154" s="18">
        <v>0</v>
      </c>
      <c r="AI154" s="18">
        <v>42412</v>
      </c>
      <c r="AJ154" s="18">
        <v>3987.1000000000004</v>
      </c>
      <c r="AK154" s="18">
        <v>0</v>
      </c>
      <c r="AL154" s="18">
        <v>0</v>
      </c>
      <c r="AM154" s="18">
        <v>0</v>
      </c>
      <c r="AN154" s="18">
        <v>0</v>
      </c>
      <c r="AO154" s="18">
        <v>16249.521144345636</v>
      </c>
      <c r="AP154" s="18">
        <v>0</v>
      </c>
      <c r="AQ154" s="11">
        <f t="shared" si="83"/>
        <v>1460404.1</v>
      </c>
      <c r="AR154" s="18"/>
      <c r="AS154" s="10">
        <f>VLOOKUP($C154,'[1]New ISB'!$C$6:$BO$405,6,FALSE)</f>
        <v>1157193.8452444063</v>
      </c>
      <c r="AT154" s="10">
        <f>VLOOKUP($C154,'[1]New ISB'!$C$6:$BO$405,7,FALSE)</f>
        <v>0</v>
      </c>
      <c r="AU154" s="10">
        <f>VLOOKUP($C154,'[1]New ISB'!$C$6:$BO$405,8,FALSE)</f>
        <v>0</v>
      </c>
      <c r="AV154" s="10">
        <f>VLOOKUP($C154,'[1]New ISB'!$C$6:$BO$405,9,FALSE)</f>
        <v>29399.999999999956</v>
      </c>
      <c r="AW154" s="10">
        <f>VLOOKUP($C154,'[1]New ISB'!$C$6:$BO$405,10,FALSE)</f>
        <v>0</v>
      </c>
      <c r="AX154" s="10">
        <f>VLOOKUP($C154,'[1]New ISB'!$C$6:$BO$405,11,FALSE)</f>
        <v>49199.999999999927</v>
      </c>
      <c r="AY154" s="10">
        <f>VLOOKUP($C154,'[1]New ISB'!$C$6:$BO$405,12,FALSE)</f>
        <v>0</v>
      </c>
      <c r="AZ154" s="10">
        <f>VLOOKUP($C154,'[1]New ISB'!$C$6:$BO$405,13,FALSE)</f>
        <v>235.734375</v>
      </c>
      <c r="BA154" s="10">
        <f>VLOOKUP($C154,'[1]New ISB'!$C$6:$BO$405,14,FALSE)</f>
        <v>285.890625</v>
      </c>
      <c r="BB154" s="10">
        <f>VLOOKUP($C154,'[1]New ISB'!$C$6:$BO$405,15,FALSE)</f>
        <v>446.390625</v>
      </c>
      <c r="BC154" s="10">
        <f>VLOOKUP($C154,'[1]New ISB'!$C$6:$BO$405,16,FALSE)</f>
        <v>0</v>
      </c>
      <c r="BD154" s="10">
        <f>VLOOKUP($C154,'[1]New ISB'!$C$6:$BO$405,17,FALSE)</f>
        <v>0</v>
      </c>
      <c r="BE154" s="10">
        <f>VLOOKUP($C154,'[1]New ISB'!$C$6:$BO$405,18,FALSE)</f>
        <v>0</v>
      </c>
      <c r="BF154" s="10">
        <f>VLOOKUP($C154,'[1]New ISB'!$C$6:$BO$405,19,FALSE)</f>
        <v>0</v>
      </c>
      <c r="BG154" s="10">
        <f>VLOOKUP($C154,'[1]New ISB'!$C$6:$BO$405,20,FALSE)</f>
        <v>0</v>
      </c>
      <c r="BH154" s="10">
        <f>VLOOKUP($C154,'[1]New ISB'!$C$6:$BO$405,21,FALSE)</f>
        <v>0</v>
      </c>
      <c r="BI154" s="10">
        <f>VLOOKUP($C154,'[1]New ISB'!$C$6:$BO$405,22,FALSE)</f>
        <v>0</v>
      </c>
      <c r="BJ154" s="10">
        <f>VLOOKUP($C154,'[1]New ISB'!$C$6:$BO$405,23,FALSE)</f>
        <v>0</v>
      </c>
      <c r="BK154" s="10">
        <f>VLOOKUP($C154,'[1]New ISB'!$C$6:$BO$405,24,FALSE)</f>
        <v>0</v>
      </c>
      <c r="BL154" s="10">
        <f>VLOOKUP($C154,'[1]New ISB'!$C$6:$BO$405,25,FALSE)</f>
        <v>6336.4684014869954</v>
      </c>
      <c r="BM154" s="10">
        <f>VLOOKUP($C154,'[1]New ISB'!$C$6:$BO$405,26,FALSE)</f>
        <v>0</v>
      </c>
      <c r="BN154" s="10">
        <f>VLOOKUP($C154,'[1]New ISB'!$C$6:$BO$405,27,FALSE)</f>
        <v>103324.10751879701</v>
      </c>
      <c r="BO154" s="10">
        <f>VLOOKUP($C154,'[1]New ISB'!$C$6:$BO$405,28,FALSE)</f>
        <v>0</v>
      </c>
      <c r="BP154" s="10">
        <f>VLOOKUP($C154,'[1]New ISB'!$C$6:$BO$405,29,FALSE)</f>
        <v>0</v>
      </c>
      <c r="BQ154" s="10">
        <f>VLOOKUP($C154,'[1]New ISB'!$C$6:$BO$405,30,FALSE)</f>
        <v>0</v>
      </c>
      <c r="BR154" s="10">
        <f>VLOOKUP($C154,'[1]New ISB'!$C$6:$BO$405,31,FALSE)</f>
        <v>134400</v>
      </c>
      <c r="BS154" s="10">
        <f>VLOOKUP($C154,'[1]New ISB'!$C$6:$BO$405,32,FALSE)</f>
        <v>0</v>
      </c>
      <c r="BT154" s="10">
        <f>VLOOKUP($C154,'[1]New ISB'!$C$6:$BO$405,33,FALSE)</f>
        <v>0</v>
      </c>
      <c r="BU154" s="10">
        <f>VLOOKUP($C154,'[1]New ISB'!$C$6:$BO$405,34,FALSE)</f>
        <v>80600</v>
      </c>
      <c r="BV154" s="10">
        <f>VLOOKUP($C154,'[1]New ISB'!$C$6:$BO$405,35,FALSE)</f>
        <v>3987.1000000000004</v>
      </c>
      <c r="BW154" s="10">
        <f>VLOOKUP($C154,'[1]New ISB'!$C$6:$BO$405,36,FALSE)</f>
        <v>0</v>
      </c>
      <c r="BX154" s="10">
        <f>VLOOKUP($C154,'[1]New ISB'!$C$6:$BO$405,39,FALSE)+VLOOKUP($C154,'[1]New ISB'!$C$6:$BO$405,40,FALSE)</f>
        <v>0</v>
      </c>
      <c r="BY154" s="10">
        <f>VLOOKUP($C154,'[1]New ISB'!$C$6:$BO$405,37,FALSE)+VLOOKUP($C154,'[1]New ISB'!$C$6:$BO$405,41,FALSE)</f>
        <v>0</v>
      </c>
      <c r="BZ154" s="10">
        <f>VLOOKUP($C154,'[1]New ISB'!$C$6:$BO$405,38,FALSE)</f>
        <v>0</v>
      </c>
      <c r="CA154" s="10">
        <f t="shared" si="81"/>
        <v>1565409.5367896904</v>
      </c>
      <c r="CB154" s="10">
        <f>VLOOKUP($C154,'[1]New ISB'!$C$6:$BO$405,52,FALSE)+VLOOKUP($C154,'[1]New ISB'!$C$6:$BO$405,53,FALSE)</f>
        <v>0</v>
      </c>
      <c r="CC154" s="10">
        <f>VLOOKUP($C154,'[1]New ISB'!$C$6:$BO$405,64,FALSE)</f>
        <v>0</v>
      </c>
      <c r="CD154" s="11">
        <f t="shared" si="120"/>
        <v>1565409.5367896904</v>
      </c>
      <c r="CE154" s="10"/>
      <c r="CF154" s="10">
        <f t="shared" si="84"/>
        <v>67719.845244406257</v>
      </c>
      <c r="CG154" s="10">
        <f t="shared" si="85"/>
        <v>0</v>
      </c>
      <c r="CH154" s="10">
        <f t="shared" si="86"/>
        <v>0</v>
      </c>
      <c r="CI154" s="10">
        <f t="shared" si="87"/>
        <v>600</v>
      </c>
      <c r="CJ154" s="10">
        <f t="shared" si="88"/>
        <v>0</v>
      </c>
      <c r="CK154" s="10">
        <f t="shared" si="89"/>
        <v>6899.9999999999927</v>
      </c>
      <c r="CL154" s="10">
        <f t="shared" si="90"/>
        <v>0</v>
      </c>
      <c r="CM154" s="10">
        <f t="shared" si="91"/>
        <v>5.015625</v>
      </c>
      <c r="CN154" s="10">
        <f t="shared" si="92"/>
        <v>5.015625</v>
      </c>
      <c r="CO154" s="10">
        <f t="shared" si="93"/>
        <v>5.015625</v>
      </c>
      <c r="CP154" s="10">
        <f t="shared" si="94"/>
        <v>0</v>
      </c>
      <c r="CQ154" s="10">
        <f t="shared" si="95"/>
        <v>0</v>
      </c>
      <c r="CR154" s="10">
        <f t="shared" si="96"/>
        <v>0</v>
      </c>
      <c r="CS154" s="10">
        <f t="shared" si="97"/>
        <v>0</v>
      </c>
      <c r="CT154" s="10">
        <f t="shared" si="98"/>
        <v>0</v>
      </c>
      <c r="CU154" s="10">
        <f t="shared" si="99"/>
        <v>0</v>
      </c>
      <c r="CV154" s="10">
        <f t="shared" si="100"/>
        <v>0</v>
      </c>
      <c r="CW154" s="10">
        <f t="shared" si="101"/>
        <v>0</v>
      </c>
      <c r="CX154" s="10">
        <f t="shared" si="102"/>
        <v>0</v>
      </c>
      <c r="CY154" s="10">
        <f t="shared" si="103"/>
        <v>107.39776951672866</v>
      </c>
      <c r="CZ154" s="10">
        <f t="shared" si="104"/>
        <v>0</v>
      </c>
      <c r="DA154" s="10">
        <f t="shared" si="105"/>
        <v>1324.6680451127904</v>
      </c>
      <c r="DB154" s="10">
        <f t="shared" si="106"/>
        <v>0</v>
      </c>
      <c r="DC154" s="10">
        <f t="shared" si="107"/>
        <v>0</v>
      </c>
      <c r="DD154" s="10">
        <f t="shared" si="108"/>
        <v>0</v>
      </c>
      <c r="DE154" s="10">
        <f t="shared" si="109"/>
        <v>6400</v>
      </c>
      <c r="DF154" s="10">
        <f t="shared" si="110"/>
        <v>0</v>
      </c>
      <c r="DG154" s="10">
        <f t="shared" si="111"/>
        <v>0</v>
      </c>
      <c r="DH154" s="10">
        <f t="shared" si="112"/>
        <v>38188</v>
      </c>
      <c r="DI154" s="10">
        <f t="shared" si="113"/>
        <v>0</v>
      </c>
      <c r="DJ154" s="10">
        <f t="shared" si="114"/>
        <v>0</v>
      </c>
      <c r="DK154" s="10">
        <f t="shared" si="115"/>
        <v>0</v>
      </c>
      <c r="DL154" s="10">
        <f t="shared" si="116"/>
        <v>0</v>
      </c>
      <c r="DM154" s="10">
        <f t="shared" si="117"/>
        <v>0</v>
      </c>
      <c r="DN154" s="10">
        <f t="shared" si="118"/>
        <v>-16249.521144345636</v>
      </c>
      <c r="DO154" s="10">
        <f t="shared" si="119"/>
        <v>0</v>
      </c>
      <c r="DP154" s="11">
        <f t="shared" si="82"/>
        <v>105005.43678969014</v>
      </c>
      <c r="DS154" s="14"/>
      <c r="DU154" s="16"/>
    </row>
    <row r="155" spans="1:125" x14ac:dyDescent="0.35">
      <c r="A155" s="2" t="s">
        <v>461</v>
      </c>
      <c r="B155" s="2" t="s">
        <v>462</v>
      </c>
      <c r="C155" s="2">
        <v>9263120</v>
      </c>
      <c r="D155" s="2" t="s">
        <v>1322</v>
      </c>
      <c r="E155" s="18">
        <v>90</v>
      </c>
      <c r="G155" s="18">
        <v>305460</v>
      </c>
      <c r="H155" s="18">
        <v>0</v>
      </c>
      <c r="I155" s="18">
        <v>0</v>
      </c>
      <c r="J155" s="18">
        <v>7200.0000000000136</v>
      </c>
      <c r="K155" s="18">
        <v>0</v>
      </c>
      <c r="L155" s="18">
        <v>10575.00000000002</v>
      </c>
      <c r="M155" s="18">
        <v>0</v>
      </c>
      <c r="N155" s="18">
        <v>0</v>
      </c>
      <c r="O155" s="18">
        <v>0</v>
      </c>
      <c r="P155" s="18">
        <v>0</v>
      </c>
      <c r="Q155" s="18">
        <v>1472.7272727272732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32145.180722891557</v>
      </c>
      <c r="AC155" s="18">
        <v>0</v>
      </c>
      <c r="AD155" s="18">
        <v>0</v>
      </c>
      <c r="AE155" s="18">
        <v>0</v>
      </c>
      <c r="AF155" s="18">
        <v>128000</v>
      </c>
      <c r="AG155" s="18">
        <v>29666.867823765024</v>
      </c>
      <c r="AH155" s="18">
        <v>0</v>
      </c>
      <c r="AI155" s="18">
        <v>0</v>
      </c>
      <c r="AJ155" s="18">
        <v>12417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-43361.671852834101</v>
      </c>
      <c r="AQ155" s="11">
        <f t="shared" si="83"/>
        <v>483575.1039665498</v>
      </c>
      <c r="AR155" s="18"/>
      <c r="AS155" s="10">
        <f>VLOOKUP($C155,'[1]New ISB'!$C$6:$BO$405,6,FALSE)</f>
        <v>324446.87249843171</v>
      </c>
      <c r="AT155" s="10">
        <f>VLOOKUP($C155,'[1]New ISB'!$C$6:$BO$405,7,FALSE)</f>
        <v>0</v>
      </c>
      <c r="AU155" s="10">
        <f>VLOOKUP($C155,'[1]New ISB'!$C$6:$BO$405,8,FALSE)</f>
        <v>0</v>
      </c>
      <c r="AV155" s="10">
        <f>VLOOKUP($C155,'[1]New ISB'!$C$6:$BO$405,9,FALSE)</f>
        <v>7350.0000000000136</v>
      </c>
      <c r="AW155" s="10">
        <f>VLOOKUP($C155,'[1]New ISB'!$C$6:$BO$405,10,FALSE)</f>
        <v>0</v>
      </c>
      <c r="AX155" s="10">
        <f>VLOOKUP($C155,'[1]New ISB'!$C$6:$BO$405,11,FALSE)</f>
        <v>12300.000000000024</v>
      </c>
      <c r="AY155" s="10">
        <f>VLOOKUP($C155,'[1]New ISB'!$C$6:$BO$405,12,FALSE)</f>
        <v>0</v>
      </c>
      <c r="AZ155" s="10">
        <f>VLOOKUP($C155,'[1]New ISB'!$C$6:$BO$405,13,FALSE)</f>
        <v>0</v>
      </c>
      <c r="BA155" s="10">
        <f>VLOOKUP($C155,'[1]New ISB'!$C$6:$BO$405,14,FALSE)</f>
        <v>0</v>
      </c>
      <c r="BB155" s="10">
        <f>VLOOKUP($C155,'[1]New ISB'!$C$6:$BO$405,15,FALSE)</f>
        <v>0</v>
      </c>
      <c r="BC155" s="10">
        <f>VLOOKUP($C155,'[1]New ISB'!$C$6:$BO$405,16,FALSE)</f>
        <v>1488.0681818181824</v>
      </c>
      <c r="BD155" s="10">
        <f>VLOOKUP($C155,'[1]New ISB'!$C$6:$BO$405,17,FALSE)</f>
        <v>0</v>
      </c>
      <c r="BE155" s="10">
        <f>VLOOKUP($C155,'[1]New ISB'!$C$6:$BO$405,18,FALSE)</f>
        <v>0</v>
      </c>
      <c r="BF155" s="10">
        <f>VLOOKUP($C155,'[1]New ISB'!$C$6:$BO$405,19,FALSE)</f>
        <v>0</v>
      </c>
      <c r="BG155" s="10">
        <f>VLOOKUP($C155,'[1]New ISB'!$C$6:$BO$405,20,FALSE)</f>
        <v>0</v>
      </c>
      <c r="BH155" s="10">
        <f>VLOOKUP($C155,'[1]New ISB'!$C$6:$BO$405,21,FALSE)</f>
        <v>0</v>
      </c>
      <c r="BI155" s="10">
        <f>VLOOKUP($C155,'[1]New ISB'!$C$6:$BO$405,22,FALSE)</f>
        <v>0</v>
      </c>
      <c r="BJ155" s="10">
        <f>VLOOKUP($C155,'[1]New ISB'!$C$6:$BO$405,23,FALSE)</f>
        <v>0</v>
      </c>
      <c r="BK155" s="10">
        <f>VLOOKUP($C155,'[1]New ISB'!$C$6:$BO$405,24,FALSE)</f>
        <v>0</v>
      </c>
      <c r="BL155" s="10">
        <f>VLOOKUP($C155,'[1]New ISB'!$C$6:$BO$405,25,FALSE)</f>
        <v>0</v>
      </c>
      <c r="BM155" s="10">
        <f>VLOOKUP($C155,'[1]New ISB'!$C$6:$BO$405,26,FALSE)</f>
        <v>0</v>
      </c>
      <c r="BN155" s="10">
        <f>VLOOKUP($C155,'[1]New ISB'!$C$6:$BO$405,27,FALSE)</f>
        <v>32562.650602409627</v>
      </c>
      <c r="BO155" s="10">
        <f>VLOOKUP($C155,'[1]New ISB'!$C$6:$BO$405,28,FALSE)</f>
        <v>0</v>
      </c>
      <c r="BP155" s="10">
        <f>VLOOKUP($C155,'[1]New ISB'!$C$6:$BO$405,29,FALSE)</f>
        <v>0</v>
      </c>
      <c r="BQ155" s="10">
        <f>VLOOKUP($C155,'[1]New ISB'!$C$6:$BO$405,30,FALSE)</f>
        <v>0</v>
      </c>
      <c r="BR155" s="10">
        <f>VLOOKUP($C155,'[1]New ISB'!$C$6:$BO$405,31,FALSE)</f>
        <v>134400</v>
      </c>
      <c r="BS155" s="10">
        <f>VLOOKUP($C155,'[1]New ISB'!$C$6:$BO$405,32,FALSE)</f>
        <v>30088.421895861153</v>
      </c>
      <c r="BT155" s="10">
        <f>VLOOKUP($C155,'[1]New ISB'!$C$6:$BO$405,33,FALSE)</f>
        <v>0</v>
      </c>
      <c r="BU155" s="10">
        <f>VLOOKUP($C155,'[1]New ISB'!$C$6:$BO$405,34,FALSE)</f>
        <v>0</v>
      </c>
      <c r="BV155" s="10">
        <f>VLOOKUP($C155,'[1]New ISB'!$C$6:$BO$405,35,FALSE)</f>
        <v>12417</v>
      </c>
      <c r="BW155" s="10">
        <f>VLOOKUP($C155,'[1]New ISB'!$C$6:$BO$405,36,FALSE)</f>
        <v>0</v>
      </c>
      <c r="BX155" s="10">
        <f>VLOOKUP($C155,'[1]New ISB'!$C$6:$BO$405,39,FALSE)+VLOOKUP($C155,'[1]New ISB'!$C$6:$BO$405,40,FALSE)</f>
        <v>0</v>
      </c>
      <c r="BY155" s="10">
        <f>VLOOKUP($C155,'[1]New ISB'!$C$6:$BO$405,37,FALSE)+VLOOKUP($C155,'[1]New ISB'!$C$6:$BO$405,41,FALSE)</f>
        <v>0</v>
      </c>
      <c r="BZ155" s="10">
        <f>VLOOKUP($C155,'[1]New ISB'!$C$6:$BO$405,38,FALSE)</f>
        <v>0</v>
      </c>
      <c r="CA155" s="10">
        <f t="shared" si="81"/>
        <v>555053.0131785206</v>
      </c>
      <c r="CB155" s="10">
        <f>VLOOKUP($C155,'[1]New ISB'!$C$6:$BO$405,52,FALSE)+VLOOKUP($C155,'[1]New ISB'!$C$6:$BO$405,53,FALSE)</f>
        <v>0</v>
      </c>
      <c r="CC155" s="10">
        <f>VLOOKUP($C155,'[1]New ISB'!$C$6:$BO$405,64,FALSE)</f>
        <v>0</v>
      </c>
      <c r="CD155" s="11">
        <f t="shared" si="120"/>
        <v>555053.0131785206</v>
      </c>
      <c r="CE155" s="10"/>
      <c r="CF155" s="10">
        <f t="shared" si="84"/>
        <v>18986.872498431709</v>
      </c>
      <c r="CG155" s="10">
        <f t="shared" si="85"/>
        <v>0</v>
      </c>
      <c r="CH155" s="10">
        <f t="shared" si="86"/>
        <v>0</v>
      </c>
      <c r="CI155" s="10">
        <f t="shared" si="87"/>
        <v>150</v>
      </c>
      <c r="CJ155" s="10">
        <f t="shared" si="88"/>
        <v>0</v>
      </c>
      <c r="CK155" s="10">
        <f t="shared" si="89"/>
        <v>1725.0000000000036</v>
      </c>
      <c r="CL155" s="10">
        <f t="shared" si="90"/>
        <v>0</v>
      </c>
      <c r="CM155" s="10">
        <f t="shared" si="91"/>
        <v>0</v>
      </c>
      <c r="CN155" s="10">
        <f t="shared" si="92"/>
        <v>0</v>
      </c>
      <c r="CO155" s="10">
        <f t="shared" si="93"/>
        <v>0</v>
      </c>
      <c r="CP155" s="10">
        <f t="shared" si="94"/>
        <v>15.340909090909236</v>
      </c>
      <c r="CQ155" s="10">
        <f t="shared" si="95"/>
        <v>0</v>
      </c>
      <c r="CR155" s="10">
        <f t="shared" si="96"/>
        <v>0</v>
      </c>
      <c r="CS155" s="10">
        <f t="shared" si="97"/>
        <v>0</v>
      </c>
      <c r="CT155" s="10">
        <f t="shared" si="98"/>
        <v>0</v>
      </c>
      <c r="CU155" s="10">
        <f t="shared" si="99"/>
        <v>0</v>
      </c>
      <c r="CV155" s="10">
        <f t="shared" si="100"/>
        <v>0</v>
      </c>
      <c r="CW155" s="10">
        <f t="shared" si="101"/>
        <v>0</v>
      </c>
      <c r="CX155" s="10">
        <f t="shared" si="102"/>
        <v>0</v>
      </c>
      <c r="CY155" s="10">
        <f t="shared" si="103"/>
        <v>0</v>
      </c>
      <c r="CZ155" s="10">
        <f t="shared" si="104"/>
        <v>0</v>
      </c>
      <c r="DA155" s="10">
        <f t="shared" si="105"/>
        <v>417.46987951807023</v>
      </c>
      <c r="DB155" s="10">
        <f t="shared" si="106"/>
        <v>0</v>
      </c>
      <c r="DC155" s="10">
        <f t="shared" si="107"/>
        <v>0</v>
      </c>
      <c r="DD155" s="10">
        <f t="shared" si="108"/>
        <v>0</v>
      </c>
      <c r="DE155" s="10">
        <f t="shared" si="109"/>
        <v>6400</v>
      </c>
      <c r="DF155" s="10">
        <f t="shared" si="110"/>
        <v>421.55407209612895</v>
      </c>
      <c r="DG155" s="10">
        <f t="shared" si="111"/>
        <v>0</v>
      </c>
      <c r="DH155" s="10">
        <f t="shared" si="112"/>
        <v>0</v>
      </c>
      <c r="DI155" s="10">
        <f t="shared" si="113"/>
        <v>0</v>
      </c>
      <c r="DJ155" s="10">
        <f t="shared" si="114"/>
        <v>0</v>
      </c>
      <c r="DK155" s="10">
        <f t="shared" si="115"/>
        <v>0</v>
      </c>
      <c r="DL155" s="10">
        <f t="shared" si="116"/>
        <v>0</v>
      </c>
      <c r="DM155" s="10">
        <f t="shared" si="117"/>
        <v>0</v>
      </c>
      <c r="DN155" s="10">
        <f t="shared" si="118"/>
        <v>0</v>
      </c>
      <c r="DO155" s="10">
        <f t="shared" si="119"/>
        <v>43361.671852834101</v>
      </c>
      <c r="DP155" s="11">
        <f t="shared" si="82"/>
        <v>71477.909211970924</v>
      </c>
      <c r="DS155" s="14"/>
      <c r="DU155" s="16"/>
    </row>
    <row r="156" spans="1:125" x14ac:dyDescent="0.35">
      <c r="A156" s="2" t="s">
        <v>464</v>
      </c>
      <c r="B156" s="2" t="s">
        <v>465</v>
      </c>
      <c r="C156" s="2">
        <v>9262279</v>
      </c>
      <c r="D156" s="2" t="s">
        <v>1323</v>
      </c>
      <c r="E156" s="18">
        <v>207</v>
      </c>
      <c r="G156" s="18">
        <v>702558</v>
      </c>
      <c r="H156" s="18">
        <v>0</v>
      </c>
      <c r="I156" s="18">
        <v>0</v>
      </c>
      <c r="J156" s="18">
        <v>23520.000000000036</v>
      </c>
      <c r="K156" s="18">
        <v>0</v>
      </c>
      <c r="L156" s="18">
        <v>35250.000000000036</v>
      </c>
      <c r="M156" s="18">
        <v>0</v>
      </c>
      <c r="N156" s="18">
        <v>0</v>
      </c>
      <c r="O156" s="18">
        <v>27439.999999999989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1356.6101694915269</v>
      </c>
      <c r="AA156" s="18">
        <v>0</v>
      </c>
      <c r="AB156" s="18">
        <v>65331.366279069727</v>
      </c>
      <c r="AC156" s="18">
        <v>0</v>
      </c>
      <c r="AD156" s="18">
        <v>548.10000000000889</v>
      </c>
      <c r="AE156" s="18">
        <v>0</v>
      </c>
      <c r="AF156" s="18">
        <v>128000</v>
      </c>
      <c r="AG156" s="18">
        <v>0</v>
      </c>
      <c r="AH156" s="18">
        <v>0</v>
      </c>
      <c r="AI156" s="18">
        <v>0</v>
      </c>
      <c r="AJ156" s="18">
        <v>24960.25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-19433.922503325448</v>
      </c>
      <c r="AQ156" s="11">
        <f t="shared" si="83"/>
        <v>989530.40394523577</v>
      </c>
      <c r="AR156" s="18"/>
      <c r="AS156" s="10">
        <f>VLOOKUP($C156,'[1]New ISB'!$C$6:$BO$405,6,FALSE)</f>
        <v>746227.80674639286</v>
      </c>
      <c r="AT156" s="10">
        <f>VLOOKUP($C156,'[1]New ISB'!$C$6:$BO$405,7,FALSE)</f>
        <v>0</v>
      </c>
      <c r="AU156" s="10">
        <f>VLOOKUP($C156,'[1]New ISB'!$C$6:$BO$405,8,FALSE)</f>
        <v>0</v>
      </c>
      <c r="AV156" s="10">
        <f>VLOOKUP($C156,'[1]New ISB'!$C$6:$BO$405,9,FALSE)</f>
        <v>24010.00000000004</v>
      </c>
      <c r="AW156" s="10">
        <f>VLOOKUP($C156,'[1]New ISB'!$C$6:$BO$405,10,FALSE)</f>
        <v>0</v>
      </c>
      <c r="AX156" s="10">
        <f>VLOOKUP($C156,'[1]New ISB'!$C$6:$BO$405,11,FALSE)</f>
        <v>41000.000000000044</v>
      </c>
      <c r="AY156" s="10">
        <f>VLOOKUP($C156,'[1]New ISB'!$C$6:$BO$405,12,FALSE)</f>
        <v>0</v>
      </c>
      <c r="AZ156" s="10">
        <f>VLOOKUP($C156,'[1]New ISB'!$C$6:$BO$405,13,FALSE)</f>
        <v>0</v>
      </c>
      <c r="BA156" s="10">
        <f>VLOOKUP($C156,'[1]New ISB'!$C$6:$BO$405,14,FALSE)</f>
        <v>27929.999999999989</v>
      </c>
      <c r="BB156" s="10">
        <f>VLOOKUP($C156,'[1]New ISB'!$C$6:$BO$405,15,FALSE)</f>
        <v>0</v>
      </c>
      <c r="BC156" s="10">
        <f>VLOOKUP($C156,'[1]New ISB'!$C$6:$BO$405,16,FALSE)</f>
        <v>0</v>
      </c>
      <c r="BD156" s="10">
        <f>VLOOKUP($C156,'[1]New ISB'!$C$6:$BO$405,17,FALSE)</f>
        <v>0</v>
      </c>
      <c r="BE156" s="10">
        <f>VLOOKUP($C156,'[1]New ISB'!$C$6:$BO$405,18,FALSE)</f>
        <v>0</v>
      </c>
      <c r="BF156" s="10">
        <f>VLOOKUP($C156,'[1]New ISB'!$C$6:$BO$405,19,FALSE)</f>
        <v>0</v>
      </c>
      <c r="BG156" s="10">
        <f>VLOOKUP($C156,'[1]New ISB'!$C$6:$BO$405,20,FALSE)</f>
        <v>0</v>
      </c>
      <c r="BH156" s="10">
        <f>VLOOKUP($C156,'[1]New ISB'!$C$6:$BO$405,21,FALSE)</f>
        <v>0</v>
      </c>
      <c r="BI156" s="10">
        <f>VLOOKUP($C156,'[1]New ISB'!$C$6:$BO$405,22,FALSE)</f>
        <v>0</v>
      </c>
      <c r="BJ156" s="10">
        <f>VLOOKUP($C156,'[1]New ISB'!$C$6:$BO$405,23,FALSE)</f>
        <v>0</v>
      </c>
      <c r="BK156" s="10">
        <f>VLOOKUP($C156,'[1]New ISB'!$C$6:$BO$405,24,FALSE)</f>
        <v>0</v>
      </c>
      <c r="BL156" s="10">
        <f>VLOOKUP($C156,'[1]New ISB'!$C$6:$BO$405,25,FALSE)</f>
        <v>1380.0000000000016</v>
      </c>
      <c r="BM156" s="10">
        <f>VLOOKUP($C156,'[1]New ISB'!$C$6:$BO$405,26,FALSE)</f>
        <v>0</v>
      </c>
      <c r="BN156" s="10">
        <f>VLOOKUP($C156,'[1]New ISB'!$C$6:$BO$405,27,FALSE)</f>
        <v>66179.8255813953</v>
      </c>
      <c r="BO156" s="10">
        <f>VLOOKUP($C156,'[1]New ISB'!$C$6:$BO$405,28,FALSE)</f>
        <v>0</v>
      </c>
      <c r="BP156" s="10">
        <f>VLOOKUP($C156,'[1]New ISB'!$C$6:$BO$405,29,FALSE)</f>
        <v>556.80000000000905</v>
      </c>
      <c r="BQ156" s="10">
        <f>VLOOKUP($C156,'[1]New ISB'!$C$6:$BO$405,30,FALSE)</f>
        <v>0</v>
      </c>
      <c r="BR156" s="10">
        <f>VLOOKUP($C156,'[1]New ISB'!$C$6:$BO$405,31,FALSE)</f>
        <v>134400</v>
      </c>
      <c r="BS156" s="10">
        <f>VLOOKUP($C156,'[1]New ISB'!$C$6:$BO$405,32,FALSE)</f>
        <v>0</v>
      </c>
      <c r="BT156" s="10">
        <f>VLOOKUP($C156,'[1]New ISB'!$C$6:$BO$405,33,FALSE)</f>
        <v>0</v>
      </c>
      <c r="BU156" s="10">
        <f>VLOOKUP($C156,'[1]New ISB'!$C$6:$BO$405,34,FALSE)</f>
        <v>0</v>
      </c>
      <c r="BV156" s="10">
        <f>VLOOKUP($C156,'[1]New ISB'!$C$6:$BO$405,35,FALSE)</f>
        <v>24960.25</v>
      </c>
      <c r="BW156" s="10">
        <f>VLOOKUP($C156,'[1]New ISB'!$C$6:$BO$405,36,FALSE)</f>
        <v>0</v>
      </c>
      <c r="BX156" s="10">
        <f>VLOOKUP($C156,'[1]New ISB'!$C$6:$BO$405,39,FALSE)+VLOOKUP($C156,'[1]New ISB'!$C$6:$BO$405,40,FALSE)</f>
        <v>0</v>
      </c>
      <c r="BY156" s="10">
        <f>VLOOKUP($C156,'[1]New ISB'!$C$6:$BO$405,37,FALSE)+VLOOKUP($C156,'[1]New ISB'!$C$6:$BO$405,41,FALSE)</f>
        <v>0</v>
      </c>
      <c r="BZ156" s="10">
        <f>VLOOKUP($C156,'[1]New ISB'!$C$6:$BO$405,38,FALSE)</f>
        <v>0</v>
      </c>
      <c r="CA156" s="10">
        <f t="shared" si="81"/>
        <v>1066644.6823277883</v>
      </c>
      <c r="CB156" s="10">
        <f>VLOOKUP($C156,'[1]New ISB'!$C$6:$BO$405,52,FALSE)+VLOOKUP($C156,'[1]New ISB'!$C$6:$BO$405,53,FALSE)</f>
        <v>0</v>
      </c>
      <c r="CC156" s="10">
        <f>VLOOKUP($C156,'[1]New ISB'!$C$6:$BO$405,64,FALSE)</f>
        <v>0</v>
      </c>
      <c r="CD156" s="11">
        <f t="shared" si="120"/>
        <v>1066644.6823277883</v>
      </c>
      <c r="CE156" s="10"/>
      <c r="CF156" s="10">
        <f t="shared" si="84"/>
        <v>43669.80674639286</v>
      </c>
      <c r="CG156" s="10">
        <f t="shared" si="85"/>
        <v>0</v>
      </c>
      <c r="CH156" s="10">
        <f t="shared" si="86"/>
        <v>0</v>
      </c>
      <c r="CI156" s="10">
        <f t="shared" si="87"/>
        <v>490.00000000000364</v>
      </c>
      <c r="CJ156" s="10">
        <f t="shared" si="88"/>
        <v>0</v>
      </c>
      <c r="CK156" s="10">
        <f t="shared" si="89"/>
        <v>5750.0000000000073</v>
      </c>
      <c r="CL156" s="10">
        <f t="shared" si="90"/>
        <v>0</v>
      </c>
      <c r="CM156" s="10">
        <f t="shared" si="91"/>
        <v>0</v>
      </c>
      <c r="CN156" s="10">
        <f t="shared" si="92"/>
        <v>490</v>
      </c>
      <c r="CO156" s="10">
        <f t="shared" si="93"/>
        <v>0</v>
      </c>
      <c r="CP156" s="10">
        <f t="shared" si="94"/>
        <v>0</v>
      </c>
      <c r="CQ156" s="10">
        <f t="shared" si="95"/>
        <v>0</v>
      </c>
      <c r="CR156" s="10">
        <f t="shared" si="96"/>
        <v>0</v>
      </c>
      <c r="CS156" s="10">
        <f t="shared" si="97"/>
        <v>0</v>
      </c>
      <c r="CT156" s="10">
        <f t="shared" si="98"/>
        <v>0</v>
      </c>
      <c r="CU156" s="10">
        <f t="shared" si="99"/>
        <v>0</v>
      </c>
      <c r="CV156" s="10">
        <f t="shared" si="100"/>
        <v>0</v>
      </c>
      <c r="CW156" s="10">
        <f t="shared" si="101"/>
        <v>0</v>
      </c>
      <c r="CX156" s="10">
        <f t="shared" si="102"/>
        <v>0</v>
      </c>
      <c r="CY156" s="10">
        <f t="shared" si="103"/>
        <v>23.389830508474688</v>
      </c>
      <c r="CZ156" s="10">
        <f t="shared" si="104"/>
        <v>0</v>
      </c>
      <c r="DA156" s="10">
        <f t="shared" si="105"/>
        <v>848.45930232557293</v>
      </c>
      <c r="DB156" s="10">
        <f t="shared" si="106"/>
        <v>0</v>
      </c>
      <c r="DC156" s="10">
        <f t="shared" si="107"/>
        <v>8.7000000000001592</v>
      </c>
      <c r="DD156" s="10">
        <f t="shared" si="108"/>
        <v>0</v>
      </c>
      <c r="DE156" s="10">
        <f t="shared" si="109"/>
        <v>6400</v>
      </c>
      <c r="DF156" s="10">
        <f t="shared" si="110"/>
        <v>0</v>
      </c>
      <c r="DG156" s="10">
        <f t="shared" si="111"/>
        <v>0</v>
      </c>
      <c r="DH156" s="10">
        <f t="shared" si="112"/>
        <v>0</v>
      </c>
      <c r="DI156" s="10">
        <f t="shared" si="113"/>
        <v>0</v>
      </c>
      <c r="DJ156" s="10">
        <f t="shared" si="114"/>
        <v>0</v>
      </c>
      <c r="DK156" s="10">
        <f t="shared" si="115"/>
        <v>0</v>
      </c>
      <c r="DL156" s="10">
        <f t="shared" si="116"/>
        <v>0</v>
      </c>
      <c r="DM156" s="10">
        <f t="shared" si="117"/>
        <v>0</v>
      </c>
      <c r="DN156" s="10">
        <f t="shared" si="118"/>
        <v>0</v>
      </c>
      <c r="DO156" s="10">
        <f t="shared" si="119"/>
        <v>19433.922503325448</v>
      </c>
      <c r="DP156" s="11">
        <f t="shared" si="82"/>
        <v>77114.278382552351</v>
      </c>
      <c r="DS156" s="14"/>
      <c r="DU156" s="16"/>
    </row>
    <row r="157" spans="1:125" x14ac:dyDescent="0.35">
      <c r="A157" s="2" t="s">
        <v>467</v>
      </c>
      <c r="B157" s="2" t="s">
        <v>468</v>
      </c>
      <c r="C157" s="2">
        <v>9265200</v>
      </c>
      <c r="D157" s="2" t="s">
        <v>469</v>
      </c>
      <c r="E157" s="18">
        <v>161</v>
      </c>
      <c r="G157" s="18">
        <v>546434</v>
      </c>
      <c r="H157" s="18">
        <v>0</v>
      </c>
      <c r="I157" s="18">
        <v>0</v>
      </c>
      <c r="J157" s="18">
        <v>26880.000000000022</v>
      </c>
      <c r="K157" s="18">
        <v>0</v>
      </c>
      <c r="L157" s="18">
        <v>43005.000000000029</v>
      </c>
      <c r="M157" s="18">
        <v>0</v>
      </c>
      <c r="N157" s="18">
        <v>231.43750000000003</v>
      </c>
      <c r="O157" s="18">
        <v>9297.75</v>
      </c>
      <c r="P157" s="18">
        <v>442.75000000000006</v>
      </c>
      <c r="Q157" s="18">
        <v>966.00000000000011</v>
      </c>
      <c r="R157" s="18">
        <v>26172.562499999996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7035.4794520547975</v>
      </c>
      <c r="AA157" s="18">
        <v>0</v>
      </c>
      <c r="AB157" s="18">
        <v>78366.750000000029</v>
      </c>
      <c r="AC157" s="18">
        <v>0</v>
      </c>
      <c r="AD157" s="18">
        <v>2211.2999999999965</v>
      </c>
      <c r="AE157" s="18">
        <v>0</v>
      </c>
      <c r="AF157" s="18">
        <v>128000</v>
      </c>
      <c r="AG157" s="18">
        <v>0</v>
      </c>
      <c r="AH157" s="18">
        <v>0</v>
      </c>
      <c r="AI157" s="18">
        <v>0</v>
      </c>
      <c r="AJ157" s="18">
        <v>4341.1000000000004</v>
      </c>
      <c r="AK157" s="18">
        <v>0</v>
      </c>
      <c r="AL157" s="18">
        <v>0</v>
      </c>
      <c r="AM157" s="18">
        <v>0</v>
      </c>
      <c r="AN157" s="18">
        <v>0</v>
      </c>
      <c r="AO157" s="18">
        <v>0</v>
      </c>
      <c r="AP157" s="18">
        <v>-31944.859869484771</v>
      </c>
      <c r="AQ157" s="11">
        <f t="shared" si="83"/>
        <v>841439.26958257006</v>
      </c>
      <c r="AR157" s="18"/>
      <c r="AS157" s="10">
        <f>VLOOKUP($C157,'[1]New ISB'!$C$6:$BO$405,6,FALSE)</f>
        <v>580399.40524719446</v>
      </c>
      <c r="AT157" s="10">
        <f>VLOOKUP($C157,'[1]New ISB'!$C$6:$BO$405,7,FALSE)</f>
        <v>0</v>
      </c>
      <c r="AU157" s="10">
        <f>VLOOKUP($C157,'[1]New ISB'!$C$6:$BO$405,8,FALSE)</f>
        <v>0</v>
      </c>
      <c r="AV157" s="10">
        <f>VLOOKUP($C157,'[1]New ISB'!$C$6:$BO$405,9,FALSE)</f>
        <v>27440.000000000022</v>
      </c>
      <c r="AW157" s="10">
        <f>VLOOKUP($C157,'[1]New ISB'!$C$6:$BO$405,10,FALSE)</f>
        <v>0</v>
      </c>
      <c r="AX157" s="10">
        <f>VLOOKUP($C157,'[1]New ISB'!$C$6:$BO$405,11,FALSE)</f>
        <v>50020.000000000036</v>
      </c>
      <c r="AY157" s="10">
        <f>VLOOKUP($C157,'[1]New ISB'!$C$6:$BO$405,12,FALSE)</f>
        <v>0</v>
      </c>
      <c r="AZ157" s="10">
        <f>VLOOKUP($C157,'[1]New ISB'!$C$6:$BO$405,13,FALSE)</f>
        <v>236.46875000000003</v>
      </c>
      <c r="BA157" s="10">
        <f>VLOOKUP($C157,'[1]New ISB'!$C$6:$BO$405,14,FALSE)</f>
        <v>9463.78125</v>
      </c>
      <c r="BB157" s="10">
        <f>VLOOKUP($C157,'[1]New ISB'!$C$6:$BO$405,15,FALSE)</f>
        <v>447.78125000000006</v>
      </c>
      <c r="BC157" s="10">
        <f>VLOOKUP($C157,'[1]New ISB'!$C$6:$BO$405,16,FALSE)</f>
        <v>976.06250000000011</v>
      </c>
      <c r="BD157" s="10">
        <f>VLOOKUP($C157,'[1]New ISB'!$C$6:$BO$405,17,FALSE)</f>
        <v>26429.156249999996</v>
      </c>
      <c r="BE157" s="10">
        <f>VLOOKUP($C157,'[1]New ISB'!$C$6:$BO$405,18,FALSE)</f>
        <v>0</v>
      </c>
      <c r="BF157" s="10">
        <f>VLOOKUP($C157,'[1]New ISB'!$C$6:$BO$405,19,FALSE)</f>
        <v>0</v>
      </c>
      <c r="BG157" s="10">
        <f>VLOOKUP($C157,'[1]New ISB'!$C$6:$BO$405,20,FALSE)</f>
        <v>0</v>
      </c>
      <c r="BH157" s="10">
        <f>VLOOKUP($C157,'[1]New ISB'!$C$6:$BO$405,21,FALSE)</f>
        <v>0</v>
      </c>
      <c r="BI157" s="10">
        <f>VLOOKUP($C157,'[1]New ISB'!$C$6:$BO$405,22,FALSE)</f>
        <v>0</v>
      </c>
      <c r="BJ157" s="10">
        <f>VLOOKUP($C157,'[1]New ISB'!$C$6:$BO$405,23,FALSE)</f>
        <v>0</v>
      </c>
      <c r="BK157" s="10">
        <f>VLOOKUP($C157,'[1]New ISB'!$C$6:$BO$405,24,FALSE)</f>
        <v>0</v>
      </c>
      <c r="BL157" s="10">
        <f>VLOOKUP($C157,'[1]New ISB'!$C$6:$BO$405,25,FALSE)</f>
        <v>7156.7808219178114</v>
      </c>
      <c r="BM157" s="10">
        <f>VLOOKUP($C157,'[1]New ISB'!$C$6:$BO$405,26,FALSE)</f>
        <v>0</v>
      </c>
      <c r="BN157" s="10">
        <f>VLOOKUP($C157,'[1]New ISB'!$C$6:$BO$405,27,FALSE)</f>
        <v>79384.500000000029</v>
      </c>
      <c r="BO157" s="10">
        <f>VLOOKUP($C157,'[1]New ISB'!$C$6:$BO$405,28,FALSE)</f>
        <v>0</v>
      </c>
      <c r="BP157" s="10">
        <f>VLOOKUP($C157,'[1]New ISB'!$C$6:$BO$405,29,FALSE)</f>
        <v>2246.3999999999965</v>
      </c>
      <c r="BQ157" s="10">
        <f>VLOOKUP($C157,'[1]New ISB'!$C$6:$BO$405,30,FALSE)</f>
        <v>0</v>
      </c>
      <c r="BR157" s="10">
        <f>VLOOKUP($C157,'[1]New ISB'!$C$6:$BO$405,31,FALSE)</f>
        <v>134400</v>
      </c>
      <c r="BS157" s="10">
        <f>VLOOKUP($C157,'[1]New ISB'!$C$6:$BO$405,32,FALSE)</f>
        <v>0</v>
      </c>
      <c r="BT157" s="10">
        <f>VLOOKUP($C157,'[1]New ISB'!$C$6:$BO$405,33,FALSE)</f>
        <v>0</v>
      </c>
      <c r="BU157" s="10">
        <f>VLOOKUP($C157,'[1]New ISB'!$C$6:$BO$405,34,FALSE)</f>
        <v>0</v>
      </c>
      <c r="BV157" s="10">
        <f>VLOOKUP($C157,'[1]New ISB'!$C$6:$BO$405,35,FALSE)</f>
        <v>4341.1000000000004</v>
      </c>
      <c r="BW157" s="10">
        <f>VLOOKUP($C157,'[1]New ISB'!$C$6:$BO$405,36,FALSE)</f>
        <v>0</v>
      </c>
      <c r="BX157" s="10">
        <f>VLOOKUP($C157,'[1]New ISB'!$C$6:$BO$405,39,FALSE)+VLOOKUP($C157,'[1]New ISB'!$C$6:$BO$405,40,FALSE)</f>
        <v>0</v>
      </c>
      <c r="BY157" s="10">
        <f>VLOOKUP($C157,'[1]New ISB'!$C$6:$BO$405,37,FALSE)+VLOOKUP($C157,'[1]New ISB'!$C$6:$BO$405,41,FALSE)</f>
        <v>0</v>
      </c>
      <c r="BZ157" s="10">
        <f>VLOOKUP($C157,'[1]New ISB'!$C$6:$BO$405,38,FALSE)</f>
        <v>0</v>
      </c>
      <c r="CA157" s="10">
        <f t="shared" si="81"/>
        <v>922941.43606911227</v>
      </c>
      <c r="CB157" s="10">
        <f>VLOOKUP($C157,'[1]New ISB'!$C$6:$BO$405,52,FALSE)+VLOOKUP($C157,'[1]New ISB'!$C$6:$BO$405,53,FALSE)</f>
        <v>0</v>
      </c>
      <c r="CC157" s="10">
        <f>VLOOKUP($C157,'[1]New ISB'!$C$6:$BO$405,64,FALSE)</f>
        <v>0</v>
      </c>
      <c r="CD157" s="11">
        <f t="shared" si="120"/>
        <v>922941.43606911227</v>
      </c>
      <c r="CE157" s="10"/>
      <c r="CF157" s="10">
        <f t="shared" si="84"/>
        <v>33965.40524719446</v>
      </c>
      <c r="CG157" s="10">
        <f t="shared" si="85"/>
        <v>0</v>
      </c>
      <c r="CH157" s="10">
        <f t="shared" si="86"/>
        <v>0</v>
      </c>
      <c r="CI157" s="10">
        <f t="shared" si="87"/>
        <v>560</v>
      </c>
      <c r="CJ157" s="10">
        <f t="shared" si="88"/>
        <v>0</v>
      </c>
      <c r="CK157" s="10">
        <f t="shared" si="89"/>
        <v>7015.0000000000073</v>
      </c>
      <c r="CL157" s="10">
        <f t="shared" si="90"/>
        <v>0</v>
      </c>
      <c r="CM157" s="10">
        <f t="shared" si="91"/>
        <v>5.03125</v>
      </c>
      <c r="CN157" s="10">
        <f t="shared" si="92"/>
        <v>166.03125</v>
      </c>
      <c r="CO157" s="10">
        <f t="shared" si="93"/>
        <v>5.03125</v>
      </c>
      <c r="CP157" s="10">
        <f t="shared" si="94"/>
        <v>10.0625</v>
      </c>
      <c r="CQ157" s="10">
        <f t="shared" si="95"/>
        <v>256.59375</v>
      </c>
      <c r="CR157" s="10">
        <f t="shared" si="96"/>
        <v>0</v>
      </c>
      <c r="CS157" s="10">
        <f t="shared" si="97"/>
        <v>0</v>
      </c>
      <c r="CT157" s="10">
        <f t="shared" si="98"/>
        <v>0</v>
      </c>
      <c r="CU157" s="10">
        <f t="shared" si="99"/>
        <v>0</v>
      </c>
      <c r="CV157" s="10">
        <f t="shared" si="100"/>
        <v>0</v>
      </c>
      <c r="CW157" s="10">
        <f t="shared" si="101"/>
        <v>0</v>
      </c>
      <c r="CX157" s="10">
        <f t="shared" si="102"/>
        <v>0</v>
      </c>
      <c r="CY157" s="10">
        <f t="shared" si="103"/>
        <v>121.30136986301386</v>
      </c>
      <c r="CZ157" s="10">
        <f t="shared" si="104"/>
        <v>0</v>
      </c>
      <c r="DA157" s="10">
        <f t="shared" si="105"/>
        <v>1017.75</v>
      </c>
      <c r="DB157" s="10">
        <f t="shared" si="106"/>
        <v>0</v>
      </c>
      <c r="DC157" s="10">
        <f t="shared" si="107"/>
        <v>35.099999999999909</v>
      </c>
      <c r="DD157" s="10">
        <f t="shared" si="108"/>
        <v>0</v>
      </c>
      <c r="DE157" s="10">
        <f t="shared" si="109"/>
        <v>6400</v>
      </c>
      <c r="DF157" s="10">
        <f t="shared" si="110"/>
        <v>0</v>
      </c>
      <c r="DG157" s="10">
        <f t="shared" si="111"/>
        <v>0</v>
      </c>
      <c r="DH157" s="10">
        <f t="shared" si="112"/>
        <v>0</v>
      </c>
      <c r="DI157" s="10">
        <f t="shared" si="113"/>
        <v>0</v>
      </c>
      <c r="DJ157" s="10">
        <f t="shared" si="114"/>
        <v>0</v>
      </c>
      <c r="DK157" s="10">
        <f t="shared" si="115"/>
        <v>0</v>
      </c>
      <c r="DL157" s="10">
        <f t="shared" si="116"/>
        <v>0</v>
      </c>
      <c r="DM157" s="10">
        <f t="shared" si="117"/>
        <v>0</v>
      </c>
      <c r="DN157" s="10">
        <f t="shared" si="118"/>
        <v>0</v>
      </c>
      <c r="DO157" s="10">
        <f t="shared" si="119"/>
        <v>31944.859869484771</v>
      </c>
      <c r="DP157" s="11">
        <f t="shared" si="82"/>
        <v>81502.16648654225</v>
      </c>
      <c r="DS157" s="14"/>
      <c r="DU157" s="16"/>
    </row>
    <row r="158" spans="1:125" x14ac:dyDescent="0.35">
      <c r="A158" s="2" t="s">
        <v>470</v>
      </c>
      <c r="B158" s="2" t="s">
        <v>471</v>
      </c>
      <c r="C158" s="2">
        <v>9263383</v>
      </c>
      <c r="D158" s="2" t="s">
        <v>1324</v>
      </c>
      <c r="E158" s="18">
        <v>125</v>
      </c>
      <c r="G158" s="18">
        <v>424250</v>
      </c>
      <c r="H158" s="18">
        <v>0</v>
      </c>
      <c r="I158" s="18">
        <v>0</v>
      </c>
      <c r="J158" s="18">
        <v>1440</v>
      </c>
      <c r="K158" s="18">
        <v>0</v>
      </c>
      <c r="L158" s="18">
        <v>2820</v>
      </c>
      <c r="M158" s="18">
        <v>0</v>
      </c>
      <c r="N158" s="18">
        <v>2300</v>
      </c>
      <c r="O158" s="18">
        <v>0</v>
      </c>
      <c r="P158" s="18">
        <v>0</v>
      </c>
      <c r="Q158" s="18">
        <v>480</v>
      </c>
      <c r="R158" s="18">
        <v>510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18821.163366336652</v>
      </c>
      <c r="AC158" s="18">
        <v>0</v>
      </c>
      <c r="AD158" s="18">
        <v>0</v>
      </c>
      <c r="AE158" s="18">
        <v>0</v>
      </c>
      <c r="AF158" s="18">
        <v>128000</v>
      </c>
      <c r="AG158" s="18">
        <v>0</v>
      </c>
      <c r="AH158" s="18">
        <v>0</v>
      </c>
      <c r="AI158" s="18">
        <v>0</v>
      </c>
      <c r="AJ158" s="18">
        <v>2500.5500000000002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-6825.6292347969356</v>
      </c>
      <c r="AQ158" s="11">
        <f t="shared" si="83"/>
        <v>574296.08413153968</v>
      </c>
      <c r="AR158" s="18"/>
      <c r="AS158" s="10">
        <f>VLOOKUP($C158,'[1]New ISB'!$C$6:$BO$405,6,FALSE)</f>
        <v>450620.65624782181</v>
      </c>
      <c r="AT158" s="10">
        <f>VLOOKUP($C158,'[1]New ISB'!$C$6:$BO$405,7,FALSE)</f>
        <v>0</v>
      </c>
      <c r="AU158" s="10">
        <f>VLOOKUP($C158,'[1]New ISB'!$C$6:$BO$405,8,FALSE)</f>
        <v>0</v>
      </c>
      <c r="AV158" s="10">
        <f>VLOOKUP($C158,'[1]New ISB'!$C$6:$BO$405,9,FALSE)</f>
        <v>1470</v>
      </c>
      <c r="AW158" s="10">
        <f>VLOOKUP($C158,'[1]New ISB'!$C$6:$BO$405,10,FALSE)</f>
        <v>0</v>
      </c>
      <c r="AX158" s="10">
        <f>VLOOKUP($C158,'[1]New ISB'!$C$6:$BO$405,11,FALSE)</f>
        <v>3280</v>
      </c>
      <c r="AY158" s="10">
        <f>VLOOKUP($C158,'[1]New ISB'!$C$6:$BO$405,12,FALSE)</f>
        <v>0</v>
      </c>
      <c r="AZ158" s="10">
        <f>VLOOKUP($C158,'[1]New ISB'!$C$6:$BO$405,13,FALSE)</f>
        <v>2350</v>
      </c>
      <c r="BA158" s="10">
        <f>VLOOKUP($C158,'[1]New ISB'!$C$6:$BO$405,14,FALSE)</f>
        <v>0</v>
      </c>
      <c r="BB158" s="10">
        <f>VLOOKUP($C158,'[1]New ISB'!$C$6:$BO$405,15,FALSE)</f>
        <v>0</v>
      </c>
      <c r="BC158" s="10">
        <f>VLOOKUP($C158,'[1]New ISB'!$C$6:$BO$405,16,FALSE)</f>
        <v>485</v>
      </c>
      <c r="BD158" s="10">
        <f>VLOOKUP($C158,'[1]New ISB'!$C$6:$BO$405,17,FALSE)</f>
        <v>515</v>
      </c>
      <c r="BE158" s="10">
        <f>VLOOKUP($C158,'[1]New ISB'!$C$6:$BO$405,18,FALSE)</f>
        <v>0</v>
      </c>
      <c r="BF158" s="10">
        <f>VLOOKUP($C158,'[1]New ISB'!$C$6:$BO$405,19,FALSE)</f>
        <v>0</v>
      </c>
      <c r="BG158" s="10">
        <f>VLOOKUP($C158,'[1]New ISB'!$C$6:$BO$405,20,FALSE)</f>
        <v>0</v>
      </c>
      <c r="BH158" s="10">
        <f>VLOOKUP($C158,'[1]New ISB'!$C$6:$BO$405,21,FALSE)</f>
        <v>0</v>
      </c>
      <c r="BI158" s="10">
        <f>VLOOKUP($C158,'[1]New ISB'!$C$6:$BO$405,22,FALSE)</f>
        <v>0</v>
      </c>
      <c r="BJ158" s="10">
        <f>VLOOKUP($C158,'[1]New ISB'!$C$6:$BO$405,23,FALSE)</f>
        <v>0</v>
      </c>
      <c r="BK158" s="10">
        <f>VLOOKUP($C158,'[1]New ISB'!$C$6:$BO$405,24,FALSE)</f>
        <v>0</v>
      </c>
      <c r="BL158" s="10">
        <f>VLOOKUP($C158,'[1]New ISB'!$C$6:$BO$405,25,FALSE)</f>
        <v>0</v>
      </c>
      <c r="BM158" s="10">
        <f>VLOOKUP($C158,'[1]New ISB'!$C$6:$BO$405,26,FALSE)</f>
        <v>0</v>
      </c>
      <c r="BN158" s="10">
        <f>VLOOKUP($C158,'[1]New ISB'!$C$6:$BO$405,27,FALSE)</f>
        <v>19065.594059405958</v>
      </c>
      <c r="BO158" s="10">
        <f>VLOOKUP($C158,'[1]New ISB'!$C$6:$BO$405,28,FALSE)</f>
        <v>0</v>
      </c>
      <c r="BP158" s="10">
        <f>VLOOKUP($C158,'[1]New ISB'!$C$6:$BO$405,29,FALSE)</f>
        <v>0</v>
      </c>
      <c r="BQ158" s="10">
        <f>VLOOKUP($C158,'[1]New ISB'!$C$6:$BO$405,30,FALSE)</f>
        <v>0</v>
      </c>
      <c r="BR158" s="10">
        <f>VLOOKUP($C158,'[1]New ISB'!$C$6:$BO$405,31,FALSE)</f>
        <v>134400</v>
      </c>
      <c r="BS158" s="10">
        <f>VLOOKUP($C158,'[1]New ISB'!$C$6:$BO$405,32,FALSE)</f>
        <v>0</v>
      </c>
      <c r="BT158" s="10">
        <f>VLOOKUP($C158,'[1]New ISB'!$C$6:$BO$405,33,FALSE)</f>
        <v>0</v>
      </c>
      <c r="BU158" s="10">
        <f>VLOOKUP($C158,'[1]New ISB'!$C$6:$BO$405,34,FALSE)</f>
        <v>0</v>
      </c>
      <c r="BV158" s="10">
        <f>VLOOKUP($C158,'[1]New ISB'!$C$6:$BO$405,35,FALSE)</f>
        <v>2500.5500000000002</v>
      </c>
      <c r="BW158" s="10">
        <f>VLOOKUP($C158,'[1]New ISB'!$C$6:$BO$405,36,FALSE)</f>
        <v>0</v>
      </c>
      <c r="BX158" s="10">
        <f>VLOOKUP($C158,'[1]New ISB'!$C$6:$BO$405,39,FALSE)+VLOOKUP($C158,'[1]New ISB'!$C$6:$BO$405,40,FALSE)</f>
        <v>0</v>
      </c>
      <c r="BY158" s="10">
        <f>VLOOKUP($C158,'[1]New ISB'!$C$6:$BO$405,37,FALSE)+VLOOKUP($C158,'[1]New ISB'!$C$6:$BO$405,41,FALSE)</f>
        <v>0</v>
      </c>
      <c r="BZ158" s="10">
        <f>VLOOKUP($C158,'[1]New ISB'!$C$6:$BO$405,38,FALSE)</f>
        <v>0</v>
      </c>
      <c r="CA158" s="10">
        <f t="shared" si="81"/>
        <v>614686.80030722776</v>
      </c>
      <c r="CB158" s="10">
        <f>VLOOKUP($C158,'[1]New ISB'!$C$6:$BO$405,52,FALSE)+VLOOKUP($C158,'[1]New ISB'!$C$6:$BO$405,53,FALSE)</f>
        <v>0</v>
      </c>
      <c r="CC158" s="10">
        <f>VLOOKUP($C158,'[1]New ISB'!$C$6:$BO$405,64,FALSE)</f>
        <v>0</v>
      </c>
      <c r="CD158" s="11">
        <f t="shared" si="120"/>
        <v>614686.80030722776</v>
      </c>
      <c r="CE158" s="10"/>
      <c r="CF158" s="10">
        <f t="shared" si="84"/>
        <v>26370.656247821811</v>
      </c>
      <c r="CG158" s="10">
        <f t="shared" si="85"/>
        <v>0</v>
      </c>
      <c r="CH158" s="10">
        <f t="shared" si="86"/>
        <v>0</v>
      </c>
      <c r="CI158" s="10">
        <f t="shared" si="87"/>
        <v>30</v>
      </c>
      <c r="CJ158" s="10">
        <f t="shared" si="88"/>
        <v>0</v>
      </c>
      <c r="CK158" s="10">
        <f t="shared" si="89"/>
        <v>460</v>
      </c>
      <c r="CL158" s="10">
        <f t="shared" si="90"/>
        <v>0</v>
      </c>
      <c r="CM158" s="10">
        <f t="shared" si="91"/>
        <v>50</v>
      </c>
      <c r="CN158" s="10">
        <f t="shared" si="92"/>
        <v>0</v>
      </c>
      <c r="CO158" s="10">
        <f t="shared" si="93"/>
        <v>0</v>
      </c>
      <c r="CP158" s="10">
        <f t="shared" si="94"/>
        <v>5</v>
      </c>
      <c r="CQ158" s="10">
        <f t="shared" si="95"/>
        <v>5</v>
      </c>
      <c r="CR158" s="10">
        <f t="shared" si="96"/>
        <v>0</v>
      </c>
      <c r="CS158" s="10">
        <f t="shared" si="97"/>
        <v>0</v>
      </c>
      <c r="CT158" s="10">
        <f t="shared" si="98"/>
        <v>0</v>
      </c>
      <c r="CU158" s="10">
        <f t="shared" si="99"/>
        <v>0</v>
      </c>
      <c r="CV158" s="10">
        <f t="shared" si="100"/>
        <v>0</v>
      </c>
      <c r="CW158" s="10">
        <f t="shared" si="101"/>
        <v>0</v>
      </c>
      <c r="CX158" s="10">
        <f t="shared" si="102"/>
        <v>0</v>
      </c>
      <c r="CY158" s="10">
        <f t="shared" si="103"/>
        <v>0</v>
      </c>
      <c r="CZ158" s="10">
        <f t="shared" si="104"/>
        <v>0</v>
      </c>
      <c r="DA158" s="10">
        <f t="shared" si="105"/>
        <v>244.43069306930556</v>
      </c>
      <c r="DB158" s="10">
        <f t="shared" si="106"/>
        <v>0</v>
      </c>
      <c r="DC158" s="10">
        <f t="shared" si="107"/>
        <v>0</v>
      </c>
      <c r="DD158" s="10">
        <f t="shared" si="108"/>
        <v>0</v>
      </c>
      <c r="DE158" s="10">
        <f t="shared" si="109"/>
        <v>6400</v>
      </c>
      <c r="DF158" s="10">
        <f t="shared" si="110"/>
        <v>0</v>
      </c>
      <c r="DG158" s="10">
        <f t="shared" si="111"/>
        <v>0</v>
      </c>
      <c r="DH158" s="10">
        <f t="shared" si="112"/>
        <v>0</v>
      </c>
      <c r="DI158" s="10">
        <f t="shared" si="113"/>
        <v>0</v>
      </c>
      <c r="DJ158" s="10">
        <f t="shared" si="114"/>
        <v>0</v>
      </c>
      <c r="DK158" s="10">
        <f t="shared" si="115"/>
        <v>0</v>
      </c>
      <c r="DL158" s="10">
        <f t="shared" si="116"/>
        <v>0</v>
      </c>
      <c r="DM158" s="10">
        <f t="shared" si="117"/>
        <v>0</v>
      </c>
      <c r="DN158" s="10">
        <f t="shared" si="118"/>
        <v>0</v>
      </c>
      <c r="DO158" s="10">
        <f t="shared" si="119"/>
        <v>6825.6292347969356</v>
      </c>
      <c r="DP158" s="11">
        <f t="shared" si="82"/>
        <v>40390.716175688052</v>
      </c>
      <c r="DS158" s="14"/>
      <c r="DU158" s="16"/>
    </row>
    <row r="159" spans="1:125" x14ac:dyDescent="0.35">
      <c r="A159" s="2" t="s">
        <v>473</v>
      </c>
      <c r="B159" s="2" t="s">
        <v>474</v>
      </c>
      <c r="C159" s="2">
        <v>9262030</v>
      </c>
      <c r="D159" s="2" t="s">
        <v>1325</v>
      </c>
      <c r="E159" s="18">
        <v>47</v>
      </c>
      <c r="G159" s="18">
        <v>159518</v>
      </c>
      <c r="H159" s="18">
        <v>0</v>
      </c>
      <c r="I159" s="18">
        <v>0</v>
      </c>
      <c r="J159" s="18">
        <v>5759.9999999999955</v>
      </c>
      <c r="K159" s="18">
        <v>0</v>
      </c>
      <c r="L159" s="18">
        <v>9164.9999999999982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1363</v>
      </c>
      <c r="AA159" s="18">
        <v>0</v>
      </c>
      <c r="AB159" s="18">
        <v>32910.28125</v>
      </c>
      <c r="AC159" s="18">
        <v>0</v>
      </c>
      <c r="AD159" s="18">
        <v>3950.1000000000022</v>
      </c>
      <c r="AE159" s="18">
        <v>0</v>
      </c>
      <c r="AF159" s="18">
        <v>128000</v>
      </c>
      <c r="AG159" s="18">
        <v>56300</v>
      </c>
      <c r="AH159" s="18">
        <v>0</v>
      </c>
      <c r="AI159" s="18">
        <v>0</v>
      </c>
      <c r="AJ159" s="18">
        <v>1554.5500000000002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-32616.802355594031</v>
      </c>
      <c r="AQ159" s="11">
        <f t="shared" si="83"/>
        <v>365904.12889440591</v>
      </c>
      <c r="AR159" s="18"/>
      <c r="AS159" s="10">
        <f>VLOOKUP($C159,'[1]New ISB'!$C$6:$BO$405,6,FALSE)</f>
        <v>169433.366749181</v>
      </c>
      <c r="AT159" s="10">
        <f>VLOOKUP($C159,'[1]New ISB'!$C$6:$BO$405,7,FALSE)</f>
        <v>0</v>
      </c>
      <c r="AU159" s="10">
        <f>VLOOKUP($C159,'[1]New ISB'!$C$6:$BO$405,8,FALSE)</f>
        <v>0</v>
      </c>
      <c r="AV159" s="10">
        <f>VLOOKUP($C159,'[1]New ISB'!$C$6:$BO$405,9,FALSE)</f>
        <v>5879.9999999999955</v>
      </c>
      <c r="AW159" s="10">
        <f>VLOOKUP($C159,'[1]New ISB'!$C$6:$BO$405,10,FALSE)</f>
        <v>0</v>
      </c>
      <c r="AX159" s="10">
        <f>VLOOKUP($C159,'[1]New ISB'!$C$6:$BO$405,11,FALSE)</f>
        <v>10659.999999999998</v>
      </c>
      <c r="AY159" s="10">
        <f>VLOOKUP($C159,'[1]New ISB'!$C$6:$BO$405,12,FALSE)</f>
        <v>0</v>
      </c>
      <c r="AZ159" s="10">
        <f>VLOOKUP($C159,'[1]New ISB'!$C$6:$BO$405,13,FALSE)</f>
        <v>0</v>
      </c>
      <c r="BA159" s="10">
        <f>VLOOKUP($C159,'[1]New ISB'!$C$6:$BO$405,14,FALSE)</f>
        <v>0</v>
      </c>
      <c r="BB159" s="10">
        <f>VLOOKUP($C159,'[1]New ISB'!$C$6:$BO$405,15,FALSE)</f>
        <v>0</v>
      </c>
      <c r="BC159" s="10">
        <f>VLOOKUP($C159,'[1]New ISB'!$C$6:$BO$405,16,FALSE)</f>
        <v>0</v>
      </c>
      <c r="BD159" s="10">
        <f>VLOOKUP($C159,'[1]New ISB'!$C$6:$BO$405,17,FALSE)</f>
        <v>0</v>
      </c>
      <c r="BE159" s="10">
        <f>VLOOKUP($C159,'[1]New ISB'!$C$6:$BO$405,18,FALSE)</f>
        <v>0</v>
      </c>
      <c r="BF159" s="10">
        <f>VLOOKUP($C159,'[1]New ISB'!$C$6:$BO$405,19,FALSE)</f>
        <v>0</v>
      </c>
      <c r="BG159" s="10">
        <f>VLOOKUP($C159,'[1]New ISB'!$C$6:$BO$405,20,FALSE)</f>
        <v>0</v>
      </c>
      <c r="BH159" s="10">
        <f>VLOOKUP($C159,'[1]New ISB'!$C$6:$BO$405,21,FALSE)</f>
        <v>0</v>
      </c>
      <c r="BI159" s="10">
        <f>VLOOKUP($C159,'[1]New ISB'!$C$6:$BO$405,22,FALSE)</f>
        <v>0</v>
      </c>
      <c r="BJ159" s="10">
        <f>VLOOKUP($C159,'[1]New ISB'!$C$6:$BO$405,23,FALSE)</f>
        <v>0</v>
      </c>
      <c r="BK159" s="10">
        <f>VLOOKUP($C159,'[1]New ISB'!$C$6:$BO$405,24,FALSE)</f>
        <v>0</v>
      </c>
      <c r="BL159" s="10">
        <f>VLOOKUP($C159,'[1]New ISB'!$C$6:$BO$405,25,FALSE)</f>
        <v>1386.5</v>
      </c>
      <c r="BM159" s="10">
        <f>VLOOKUP($C159,'[1]New ISB'!$C$6:$BO$405,26,FALSE)</f>
        <v>0</v>
      </c>
      <c r="BN159" s="10">
        <f>VLOOKUP($C159,'[1]New ISB'!$C$6:$BO$405,27,FALSE)</f>
        <v>33337.6875</v>
      </c>
      <c r="BO159" s="10">
        <f>VLOOKUP($C159,'[1]New ISB'!$C$6:$BO$405,28,FALSE)</f>
        <v>0</v>
      </c>
      <c r="BP159" s="10">
        <f>VLOOKUP($C159,'[1]New ISB'!$C$6:$BO$405,29,FALSE)</f>
        <v>4012.8000000000025</v>
      </c>
      <c r="BQ159" s="10">
        <f>VLOOKUP($C159,'[1]New ISB'!$C$6:$BO$405,30,FALSE)</f>
        <v>0</v>
      </c>
      <c r="BR159" s="10">
        <f>VLOOKUP($C159,'[1]New ISB'!$C$6:$BO$405,31,FALSE)</f>
        <v>134400</v>
      </c>
      <c r="BS159" s="10">
        <f>VLOOKUP($C159,'[1]New ISB'!$C$6:$BO$405,32,FALSE)</f>
        <v>57100</v>
      </c>
      <c r="BT159" s="10">
        <f>VLOOKUP($C159,'[1]New ISB'!$C$6:$BO$405,33,FALSE)</f>
        <v>0</v>
      </c>
      <c r="BU159" s="10">
        <f>VLOOKUP($C159,'[1]New ISB'!$C$6:$BO$405,34,FALSE)</f>
        <v>0</v>
      </c>
      <c r="BV159" s="10">
        <f>VLOOKUP($C159,'[1]New ISB'!$C$6:$BO$405,35,FALSE)</f>
        <v>1554.5500000000002</v>
      </c>
      <c r="BW159" s="10">
        <f>VLOOKUP($C159,'[1]New ISB'!$C$6:$BO$405,36,FALSE)</f>
        <v>0</v>
      </c>
      <c r="BX159" s="10">
        <f>VLOOKUP($C159,'[1]New ISB'!$C$6:$BO$405,39,FALSE)+VLOOKUP($C159,'[1]New ISB'!$C$6:$BO$405,40,FALSE)</f>
        <v>0</v>
      </c>
      <c r="BY159" s="10">
        <f>VLOOKUP($C159,'[1]New ISB'!$C$6:$BO$405,37,FALSE)+VLOOKUP($C159,'[1]New ISB'!$C$6:$BO$405,41,FALSE)</f>
        <v>0</v>
      </c>
      <c r="BZ159" s="10">
        <f>VLOOKUP($C159,'[1]New ISB'!$C$6:$BO$405,38,FALSE)</f>
        <v>0</v>
      </c>
      <c r="CA159" s="10">
        <f t="shared" si="81"/>
        <v>417764.90424918098</v>
      </c>
      <c r="CB159" s="10">
        <f>VLOOKUP($C159,'[1]New ISB'!$C$6:$BO$405,52,FALSE)+VLOOKUP($C159,'[1]New ISB'!$C$6:$BO$405,53,FALSE)</f>
        <v>0</v>
      </c>
      <c r="CC159" s="10">
        <f>VLOOKUP($C159,'[1]New ISB'!$C$6:$BO$405,64,FALSE)</f>
        <v>0</v>
      </c>
      <c r="CD159" s="11">
        <f t="shared" si="120"/>
        <v>417764.90424918098</v>
      </c>
      <c r="CE159" s="10"/>
      <c r="CF159" s="10">
        <f t="shared" si="84"/>
        <v>9915.3667491810047</v>
      </c>
      <c r="CG159" s="10">
        <f t="shared" si="85"/>
        <v>0</v>
      </c>
      <c r="CH159" s="10">
        <f t="shared" si="86"/>
        <v>0</v>
      </c>
      <c r="CI159" s="10">
        <f t="shared" si="87"/>
        <v>120</v>
      </c>
      <c r="CJ159" s="10">
        <f t="shared" si="88"/>
        <v>0</v>
      </c>
      <c r="CK159" s="10">
        <f t="shared" si="89"/>
        <v>1495</v>
      </c>
      <c r="CL159" s="10">
        <f t="shared" si="90"/>
        <v>0</v>
      </c>
      <c r="CM159" s="10">
        <f t="shared" si="91"/>
        <v>0</v>
      </c>
      <c r="CN159" s="10">
        <f t="shared" si="92"/>
        <v>0</v>
      </c>
      <c r="CO159" s="10">
        <f t="shared" si="93"/>
        <v>0</v>
      </c>
      <c r="CP159" s="10">
        <f t="shared" si="94"/>
        <v>0</v>
      </c>
      <c r="CQ159" s="10">
        <f t="shared" si="95"/>
        <v>0</v>
      </c>
      <c r="CR159" s="10">
        <f t="shared" si="96"/>
        <v>0</v>
      </c>
      <c r="CS159" s="10">
        <f t="shared" si="97"/>
        <v>0</v>
      </c>
      <c r="CT159" s="10">
        <f t="shared" si="98"/>
        <v>0</v>
      </c>
      <c r="CU159" s="10">
        <f t="shared" si="99"/>
        <v>0</v>
      </c>
      <c r="CV159" s="10">
        <f t="shared" si="100"/>
        <v>0</v>
      </c>
      <c r="CW159" s="10">
        <f t="shared" si="101"/>
        <v>0</v>
      </c>
      <c r="CX159" s="10">
        <f t="shared" si="102"/>
        <v>0</v>
      </c>
      <c r="CY159" s="10">
        <f t="shared" si="103"/>
        <v>23.5</v>
      </c>
      <c r="CZ159" s="10">
        <f t="shared" si="104"/>
        <v>0</v>
      </c>
      <c r="DA159" s="10">
        <f t="shared" si="105"/>
        <v>427.40625</v>
      </c>
      <c r="DB159" s="10">
        <f t="shared" si="106"/>
        <v>0</v>
      </c>
      <c r="DC159" s="10">
        <f t="shared" si="107"/>
        <v>62.700000000000273</v>
      </c>
      <c r="DD159" s="10">
        <f t="shared" si="108"/>
        <v>0</v>
      </c>
      <c r="DE159" s="10">
        <f t="shared" si="109"/>
        <v>6400</v>
      </c>
      <c r="DF159" s="10">
        <f t="shared" si="110"/>
        <v>800</v>
      </c>
      <c r="DG159" s="10">
        <f t="shared" si="111"/>
        <v>0</v>
      </c>
      <c r="DH159" s="10">
        <f t="shared" si="112"/>
        <v>0</v>
      </c>
      <c r="DI159" s="10">
        <f t="shared" si="113"/>
        <v>0</v>
      </c>
      <c r="DJ159" s="10">
        <f t="shared" si="114"/>
        <v>0</v>
      </c>
      <c r="DK159" s="10">
        <f t="shared" si="115"/>
        <v>0</v>
      </c>
      <c r="DL159" s="10">
        <f t="shared" si="116"/>
        <v>0</v>
      </c>
      <c r="DM159" s="10">
        <f t="shared" si="117"/>
        <v>0</v>
      </c>
      <c r="DN159" s="10">
        <f t="shared" si="118"/>
        <v>0</v>
      </c>
      <c r="DO159" s="10">
        <f t="shared" si="119"/>
        <v>32616.802355594031</v>
      </c>
      <c r="DP159" s="11">
        <f t="shared" si="82"/>
        <v>51860.775354775033</v>
      </c>
      <c r="DS159" s="14"/>
      <c r="DU159" s="16"/>
    </row>
    <row r="160" spans="1:125" x14ac:dyDescent="0.35">
      <c r="A160" s="2" t="s">
        <v>476</v>
      </c>
      <c r="B160" s="2" t="s">
        <v>1486</v>
      </c>
      <c r="C160" s="2">
        <v>9262189</v>
      </c>
      <c r="D160" s="2" t="s">
        <v>1326</v>
      </c>
      <c r="E160" s="18">
        <v>86</v>
      </c>
      <c r="G160" s="18">
        <v>291884</v>
      </c>
      <c r="H160" s="18">
        <v>0</v>
      </c>
      <c r="I160" s="18">
        <v>0</v>
      </c>
      <c r="J160" s="18">
        <v>8639.9999999999854</v>
      </c>
      <c r="K160" s="18">
        <v>0</v>
      </c>
      <c r="L160" s="18">
        <v>13395.000000000031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29782.221283783791</v>
      </c>
      <c r="AC160" s="18">
        <v>0</v>
      </c>
      <c r="AD160" s="18">
        <v>3628.8000000000266</v>
      </c>
      <c r="AE160" s="18">
        <v>0</v>
      </c>
      <c r="AF160" s="18">
        <v>128000</v>
      </c>
      <c r="AG160" s="18">
        <v>47956.475300400525</v>
      </c>
      <c r="AH160" s="18">
        <v>0</v>
      </c>
      <c r="AI160" s="18">
        <v>0</v>
      </c>
      <c r="AJ160" s="18">
        <v>2120.192</v>
      </c>
      <c r="AK160" s="18">
        <v>0</v>
      </c>
      <c r="AL160" s="18">
        <v>0</v>
      </c>
      <c r="AM160" s="18">
        <v>0</v>
      </c>
      <c r="AN160" s="18">
        <v>0</v>
      </c>
      <c r="AO160" s="18">
        <v>0</v>
      </c>
      <c r="AP160" s="18">
        <v>-71673.38231534361</v>
      </c>
      <c r="AQ160" s="11">
        <f t="shared" si="83"/>
        <v>453733.3062688408</v>
      </c>
      <c r="AR160" s="18"/>
      <c r="AS160" s="10">
        <f>VLOOKUP($C160,'[1]New ISB'!$C$6:$BO$405,6,FALSE)</f>
        <v>310027.01149850141</v>
      </c>
      <c r="AT160" s="10">
        <f>VLOOKUP($C160,'[1]New ISB'!$C$6:$BO$405,7,FALSE)</f>
        <v>0</v>
      </c>
      <c r="AU160" s="10">
        <f>VLOOKUP($C160,'[1]New ISB'!$C$6:$BO$405,8,FALSE)</f>
        <v>0</v>
      </c>
      <c r="AV160" s="10">
        <f>VLOOKUP($C160,'[1]New ISB'!$C$6:$BO$405,9,FALSE)</f>
        <v>8819.9999999999854</v>
      </c>
      <c r="AW160" s="10">
        <f>VLOOKUP($C160,'[1]New ISB'!$C$6:$BO$405,10,FALSE)</f>
        <v>0</v>
      </c>
      <c r="AX160" s="10">
        <f>VLOOKUP($C160,'[1]New ISB'!$C$6:$BO$405,11,FALSE)</f>
        <v>15580.000000000035</v>
      </c>
      <c r="AY160" s="10">
        <f>VLOOKUP($C160,'[1]New ISB'!$C$6:$BO$405,12,FALSE)</f>
        <v>0</v>
      </c>
      <c r="AZ160" s="10">
        <f>VLOOKUP($C160,'[1]New ISB'!$C$6:$BO$405,13,FALSE)</f>
        <v>0</v>
      </c>
      <c r="BA160" s="10">
        <f>VLOOKUP($C160,'[1]New ISB'!$C$6:$BO$405,14,FALSE)</f>
        <v>0</v>
      </c>
      <c r="BB160" s="10">
        <f>VLOOKUP($C160,'[1]New ISB'!$C$6:$BO$405,15,FALSE)</f>
        <v>0</v>
      </c>
      <c r="BC160" s="10">
        <f>VLOOKUP($C160,'[1]New ISB'!$C$6:$BO$405,16,FALSE)</f>
        <v>0</v>
      </c>
      <c r="BD160" s="10">
        <f>VLOOKUP($C160,'[1]New ISB'!$C$6:$BO$405,17,FALSE)</f>
        <v>0</v>
      </c>
      <c r="BE160" s="10">
        <f>VLOOKUP($C160,'[1]New ISB'!$C$6:$BO$405,18,FALSE)</f>
        <v>0</v>
      </c>
      <c r="BF160" s="10">
        <f>VLOOKUP($C160,'[1]New ISB'!$C$6:$BO$405,19,FALSE)</f>
        <v>0</v>
      </c>
      <c r="BG160" s="10">
        <f>VLOOKUP($C160,'[1]New ISB'!$C$6:$BO$405,20,FALSE)</f>
        <v>0</v>
      </c>
      <c r="BH160" s="10">
        <f>VLOOKUP($C160,'[1]New ISB'!$C$6:$BO$405,21,FALSE)</f>
        <v>0</v>
      </c>
      <c r="BI160" s="10">
        <f>VLOOKUP($C160,'[1]New ISB'!$C$6:$BO$405,22,FALSE)</f>
        <v>0</v>
      </c>
      <c r="BJ160" s="10">
        <f>VLOOKUP($C160,'[1]New ISB'!$C$6:$BO$405,23,FALSE)</f>
        <v>0</v>
      </c>
      <c r="BK160" s="10">
        <f>VLOOKUP($C160,'[1]New ISB'!$C$6:$BO$405,24,FALSE)</f>
        <v>0</v>
      </c>
      <c r="BL160" s="10">
        <f>VLOOKUP($C160,'[1]New ISB'!$C$6:$BO$405,25,FALSE)</f>
        <v>0</v>
      </c>
      <c r="BM160" s="10">
        <f>VLOOKUP($C160,'[1]New ISB'!$C$6:$BO$405,26,FALSE)</f>
        <v>0</v>
      </c>
      <c r="BN160" s="10">
        <f>VLOOKUP($C160,'[1]New ISB'!$C$6:$BO$405,27,FALSE)</f>
        <v>30169.003378378384</v>
      </c>
      <c r="BO160" s="10">
        <f>VLOOKUP($C160,'[1]New ISB'!$C$6:$BO$405,28,FALSE)</f>
        <v>0</v>
      </c>
      <c r="BP160" s="10">
        <f>VLOOKUP($C160,'[1]New ISB'!$C$6:$BO$405,29,FALSE)</f>
        <v>3686.4000000000269</v>
      </c>
      <c r="BQ160" s="10">
        <f>VLOOKUP($C160,'[1]New ISB'!$C$6:$BO$405,30,FALSE)</f>
        <v>0</v>
      </c>
      <c r="BR160" s="10">
        <f>VLOOKUP($C160,'[1]New ISB'!$C$6:$BO$405,31,FALSE)</f>
        <v>134400</v>
      </c>
      <c r="BS160" s="10">
        <f>VLOOKUP($C160,'[1]New ISB'!$C$6:$BO$405,32,FALSE)</f>
        <v>48637.917222963944</v>
      </c>
      <c r="BT160" s="10">
        <f>VLOOKUP($C160,'[1]New ISB'!$C$6:$BO$405,33,FALSE)</f>
        <v>0</v>
      </c>
      <c r="BU160" s="10">
        <f>VLOOKUP($C160,'[1]New ISB'!$C$6:$BO$405,34,FALSE)</f>
        <v>0</v>
      </c>
      <c r="BV160" s="10">
        <f>VLOOKUP($C160,'[1]New ISB'!$C$6:$BO$405,35,FALSE)</f>
        <v>2120.192</v>
      </c>
      <c r="BW160" s="10">
        <f>VLOOKUP($C160,'[1]New ISB'!$C$6:$BO$405,36,FALSE)</f>
        <v>0</v>
      </c>
      <c r="BX160" s="10">
        <f>VLOOKUP($C160,'[1]New ISB'!$C$6:$BO$405,39,FALSE)+VLOOKUP($C160,'[1]New ISB'!$C$6:$BO$405,40,FALSE)</f>
        <v>0</v>
      </c>
      <c r="BY160" s="10">
        <f>VLOOKUP($C160,'[1]New ISB'!$C$6:$BO$405,37,FALSE)+VLOOKUP($C160,'[1]New ISB'!$C$6:$BO$405,41,FALSE)</f>
        <v>0</v>
      </c>
      <c r="BZ160" s="10">
        <f>VLOOKUP($C160,'[1]New ISB'!$C$6:$BO$405,38,FALSE)</f>
        <v>0</v>
      </c>
      <c r="CA160" s="10">
        <f t="shared" si="81"/>
        <v>553440.52409984393</v>
      </c>
      <c r="CB160" s="10">
        <f>VLOOKUP($C160,'[1]New ISB'!$C$6:$BO$405,52,FALSE)+VLOOKUP($C160,'[1]New ISB'!$C$6:$BO$405,53,FALSE)</f>
        <v>0</v>
      </c>
      <c r="CC160" s="10">
        <f>VLOOKUP($C160,'[1]New ISB'!$C$6:$BO$405,64,FALSE)</f>
        <v>0</v>
      </c>
      <c r="CD160" s="11">
        <f t="shared" si="120"/>
        <v>553440.52409984393</v>
      </c>
      <c r="CE160" s="10"/>
      <c r="CF160" s="10">
        <f t="shared" si="84"/>
        <v>18143.011498501408</v>
      </c>
      <c r="CG160" s="10">
        <f t="shared" si="85"/>
        <v>0</v>
      </c>
      <c r="CH160" s="10">
        <f t="shared" si="86"/>
        <v>0</v>
      </c>
      <c r="CI160" s="10">
        <f t="shared" si="87"/>
        <v>180</v>
      </c>
      <c r="CJ160" s="10">
        <f t="shared" si="88"/>
        <v>0</v>
      </c>
      <c r="CK160" s="10">
        <f t="shared" si="89"/>
        <v>2185.0000000000036</v>
      </c>
      <c r="CL160" s="10">
        <f t="shared" si="90"/>
        <v>0</v>
      </c>
      <c r="CM160" s="10">
        <f t="shared" si="91"/>
        <v>0</v>
      </c>
      <c r="CN160" s="10">
        <f t="shared" si="92"/>
        <v>0</v>
      </c>
      <c r="CO160" s="10">
        <f t="shared" si="93"/>
        <v>0</v>
      </c>
      <c r="CP160" s="10">
        <f t="shared" si="94"/>
        <v>0</v>
      </c>
      <c r="CQ160" s="10">
        <f t="shared" si="95"/>
        <v>0</v>
      </c>
      <c r="CR160" s="10">
        <f t="shared" si="96"/>
        <v>0</v>
      </c>
      <c r="CS160" s="10">
        <f t="shared" si="97"/>
        <v>0</v>
      </c>
      <c r="CT160" s="10">
        <f t="shared" si="98"/>
        <v>0</v>
      </c>
      <c r="CU160" s="10">
        <f t="shared" si="99"/>
        <v>0</v>
      </c>
      <c r="CV160" s="10">
        <f t="shared" si="100"/>
        <v>0</v>
      </c>
      <c r="CW160" s="10">
        <f t="shared" si="101"/>
        <v>0</v>
      </c>
      <c r="CX160" s="10">
        <f t="shared" si="102"/>
        <v>0</v>
      </c>
      <c r="CY160" s="10">
        <f t="shared" si="103"/>
        <v>0</v>
      </c>
      <c r="CZ160" s="10">
        <f t="shared" si="104"/>
        <v>0</v>
      </c>
      <c r="DA160" s="10">
        <f t="shared" si="105"/>
        <v>386.78209459459322</v>
      </c>
      <c r="DB160" s="10">
        <f t="shared" si="106"/>
        <v>0</v>
      </c>
      <c r="DC160" s="10">
        <f t="shared" si="107"/>
        <v>57.600000000000364</v>
      </c>
      <c r="DD160" s="10">
        <f t="shared" si="108"/>
        <v>0</v>
      </c>
      <c r="DE160" s="10">
        <f t="shared" si="109"/>
        <v>6400</v>
      </c>
      <c r="DF160" s="10">
        <f t="shared" si="110"/>
        <v>681.44192256341921</v>
      </c>
      <c r="DG160" s="10">
        <f t="shared" si="111"/>
        <v>0</v>
      </c>
      <c r="DH160" s="10">
        <f t="shared" si="112"/>
        <v>0</v>
      </c>
      <c r="DI160" s="10">
        <f t="shared" si="113"/>
        <v>0</v>
      </c>
      <c r="DJ160" s="10">
        <f t="shared" si="114"/>
        <v>0</v>
      </c>
      <c r="DK160" s="10">
        <f t="shared" si="115"/>
        <v>0</v>
      </c>
      <c r="DL160" s="10">
        <f t="shared" si="116"/>
        <v>0</v>
      </c>
      <c r="DM160" s="10">
        <f t="shared" si="117"/>
        <v>0</v>
      </c>
      <c r="DN160" s="10">
        <f t="shared" si="118"/>
        <v>0</v>
      </c>
      <c r="DO160" s="10">
        <f t="shared" si="119"/>
        <v>71673.38231534361</v>
      </c>
      <c r="DP160" s="11">
        <f t="shared" si="82"/>
        <v>99707.217831003043</v>
      </c>
      <c r="DS160" s="14"/>
      <c r="DU160" s="16"/>
    </row>
    <row r="161" spans="1:125" x14ac:dyDescent="0.35">
      <c r="A161" s="2" t="s">
        <v>478</v>
      </c>
      <c r="B161" s="2" t="s">
        <v>479</v>
      </c>
      <c r="C161" s="2">
        <v>9262253</v>
      </c>
      <c r="D161" s="2" t="s">
        <v>1327</v>
      </c>
      <c r="E161" s="18">
        <v>393</v>
      </c>
      <c r="G161" s="18">
        <v>1333842</v>
      </c>
      <c r="H161" s="18">
        <v>0</v>
      </c>
      <c r="I161" s="18">
        <v>0</v>
      </c>
      <c r="J161" s="18">
        <v>66719.999999999913</v>
      </c>
      <c r="K161" s="18">
        <v>0</v>
      </c>
      <c r="L161" s="18">
        <v>102225.00000000012</v>
      </c>
      <c r="M161" s="18">
        <v>0</v>
      </c>
      <c r="N161" s="18">
        <v>1610.0000000000002</v>
      </c>
      <c r="O161" s="18">
        <v>64959.999999999971</v>
      </c>
      <c r="P161" s="18">
        <v>3080.0000000000005</v>
      </c>
      <c r="Q161" s="18">
        <v>1920.0000000000086</v>
      </c>
      <c r="R161" s="18">
        <v>2040.0000000000091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42312.215568862259</v>
      </c>
      <c r="AA161" s="18">
        <v>0</v>
      </c>
      <c r="AB161" s="18">
        <v>157180.922330097</v>
      </c>
      <c r="AC161" s="18">
        <v>0</v>
      </c>
      <c r="AD161" s="18">
        <v>12681.899999999992</v>
      </c>
      <c r="AE161" s="18">
        <v>0</v>
      </c>
      <c r="AF161" s="18">
        <v>128000</v>
      </c>
      <c r="AG161" s="18">
        <v>0</v>
      </c>
      <c r="AH161" s="18">
        <v>0</v>
      </c>
      <c r="AI161" s="18">
        <v>0</v>
      </c>
      <c r="AJ161" s="18">
        <v>32425.5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-9458.8401507135914</v>
      </c>
      <c r="AQ161" s="11">
        <f t="shared" si="83"/>
        <v>1939538.6977482454</v>
      </c>
      <c r="AR161" s="18"/>
      <c r="AS161" s="10">
        <f>VLOOKUP($C161,'[1]New ISB'!$C$6:$BO$405,6,FALSE)</f>
        <v>1416751.3432431517</v>
      </c>
      <c r="AT161" s="10">
        <f>VLOOKUP($C161,'[1]New ISB'!$C$6:$BO$405,7,FALSE)</f>
        <v>0</v>
      </c>
      <c r="AU161" s="10">
        <f>VLOOKUP($C161,'[1]New ISB'!$C$6:$BO$405,8,FALSE)</f>
        <v>0</v>
      </c>
      <c r="AV161" s="10">
        <f>VLOOKUP($C161,'[1]New ISB'!$C$6:$BO$405,9,FALSE)</f>
        <v>68109.999999999913</v>
      </c>
      <c r="AW161" s="10">
        <f>VLOOKUP($C161,'[1]New ISB'!$C$6:$BO$405,10,FALSE)</f>
        <v>0</v>
      </c>
      <c r="AX161" s="10">
        <f>VLOOKUP($C161,'[1]New ISB'!$C$6:$BO$405,11,FALSE)</f>
        <v>118900.00000000015</v>
      </c>
      <c r="AY161" s="10">
        <f>VLOOKUP($C161,'[1]New ISB'!$C$6:$BO$405,12,FALSE)</f>
        <v>0</v>
      </c>
      <c r="AZ161" s="10">
        <f>VLOOKUP($C161,'[1]New ISB'!$C$6:$BO$405,13,FALSE)</f>
        <v>1645.0000000000002</v>
      </c>
      <c r="BA161" s="10">
        <f>VLOOKUP($C161,'[1]New ISB'!$C$6:$BO$405,14,FALSE)</f>
        <v>66119.999999999971</v>
      </c>
      <c r="BB161" s="10">
        <f>VLOOKUP($C161,'[1]New ISB'!$C$6:$BO$405,15,FALSE)</f>
        <v>3115.0000000000005</v>
      </c>
      <c r="BC161" s="10">
        <f>VLOOKUP($C161,'[1]New ISB'!$C$6:$BO$405,16,FALSE)</f>
        <v>1940.0000000000086</v>
      </c>
      <c r="BD161" s="10">
        <f>VLOOKUP($C161,'[1]New ISB'!$C$6:$BO$405,17,FALSE)</f>
        <v>2060.0000000000091</v>
      </c>
      <c r="BE161" s="10">
        <f>VLOOKUP($C161,'[1]New ISB'!$C$6:$BO$405,18,FALSE)</f>
        <v>0</v>
      </c>
      <c r="BF161" s="10">
        <f>VLOOKUP($C161,'[1]New ISB'!$C$6:$BO$405,19,FALSE)</f>
        <v>0</v>
      </c>
      <c r="BG161" s="10">
        <f>VLOOKUP($C161,'[1]New ISB'!$C$6:$BO$405,20,FALSE)</f>
        <v>0</v>
      </c>
      <c r="BH161" s="10">
        <f>VLOOKUP($C161,'[1]New ISB'!$C$6:$BO$405,21,FALSE)</f>
        <v>0</v>
      </c>
      <c r="BI161" s="10">
        <f>VLOOKUP($C161,'[1]New ISB'!$C$6:$BO$405,22,FALSE)</f>
        <v>0</v>
      </c>
      <c r="BJ161" s="10">
        <f>VLOOKUP($C161,'[1]New ISB'!$C$6:$BO$405,23,FALSE)</f>
        <v>0</v>
      </c>
      <c r="BK161" s="10">
        <f>VLOOKUP($C161,'[1]New ISB'!$C$6:$BO$405,24,FALSE)</f>
        <v>0</v>
      </c>
      <c r="BL161" s="10">
        <f>VLOOKUP($C161,'[1]New ISB'!$C$6:$BO$405,25,FALSE)</f>
        <v>43041.736526946093</v>
      </c>
      <c r="BM161" s="10">
        <f>VLOOKUP($C161,'[1]New ISB'!$C$6:$BO$405,26,FALSE)</f>
        <v>0</v>
      </c>
      <c r="BN161" s="10">
        <f>VLOOKUP($C161,'[1]New ISB'!$C$6:$BO$405,27,FALSE)</f>
        <v>159222.23300970864</v>
      </c>
      <c r="BO161" s="10">
        <f>VLOOKUP($C161,'[1]New ISB'!$C$6:$BO$405,28,FALSE)</f>
        <v>0</v>
      </c>
      <c r="BP161" s="10">
        <f>VLOOKUP($C161,'[1]New ISB'!$C$6:$BO$405,29,FALSE)</f>
        <v>12883.199999999993</v>
      </c>
      <c r="BQ161" s="10">
        <f>VLOOKUP($C161,'[1]New ISB'!$C$6:$BO$405,30,FALSE)</f>
        <v>0</v>
      </c>
      <c r="BR161" s="10">
        <f>VLOOKUP($C161,'[1]New ISB'!$C$6:$BO$405,31,FALSE)</f>
        <v>134400</v>
      </c>
      <c r="BS161" s="10">
        <f>VLOOKUP($C161,'[1]New ISB'!$C$6:$BO$405,32,FALSE)</f>
        <v>0</v>
      </c>
      <c r="BT161" s="10">
        <f>VLOOKUP($C161,'[1]New ISB'!$C$6:$BO$405,33,FALSE)</f>
        <v>0</v>
      </c>
      <c r="BU161" s="10">
        <f>VLOOKUP($C161,'[1]New ISB'!$C$6:$BO$405,34,FALSE)</f>
        <v>0</v>
      </c>
      <c r="BV161" s="10">
        <f>VLOOKUP($C161,'[1]New ISB'!$C$6:$BO$405,35,FALSE)</f>
        <v>32425.5</v>
      </c>
      <c r="BW161" s="10">
        <f>VLOOKUP($C161,'[1]New ISB'!$C$6:$BO$405,36,FALSE)</f>
        <v>0</v>
      </c>
      <c r="BX161" s="10">
        <f>VLOOKUP($C161,'[1]New ISB'!$C$6:$BO$405,39,FALSE)+VLOOKUP($C161,'[1]New ISB'!$C$6:$BO$405,40,FALSE)</f>
        <v>0</v>
      </c>
      <c r="BY161" s="10">
        <f>VLOOKUP($C161,'[1]New ISB'!$C$6:$BO$405,37,FALSE)+VLOOKUP($C161,'[1]New ISB'!$C$6:$BO$405,41,FALSE)</f>
        <v>0</v>
      </c>
      <c r="BZ161" s="10">
        <f>VLOOKUP($C161,'[1]New ISB'!$C$6:$BO$405,38,FALSE)</f>
        <v>0</v>
      </c>
      <c r="CA161" s="10">
        <f t="shared" si="81"/>
        <v>2060614.0127798065</v>
      </c>
      <c r="CB161" s="10">
        <f>VLOOKUP($C161,'[1]New ISB'!$C$6:$BO$405,52,FALSE)+VLOOKUP($C161,'[1]New ISB'!$C$6:$BO$405,53,FALSE)</f>
        <v>0</v>
      </c>
      <c r="CC161" s="10">
        <f>VLOOKUP($C161,'[1]New ISB'!$C$6:$BO$405,64,FALSE)</f>
        <v>0</v>
      </c>
      <c r="CD161" s="11">
        <f t="shared" si="120"/>
        <v>2060614.0127798065</v>
      </c>
      <c r="CE161" s="10"/>
      <c r="CF161" s="10">
        <f t="shared" si="84"/>
        <v>82909.34324315167</v>
      </c>
      <c r="CG161" s="10">
        <f t="shared" si="85"/>
        <v>0</v>
      </c>
      <c r="CH161" s="10">
        <f t="shared" si="86"/>
        <v>0</v>
      </c>
      <c r="CI161" s="10">
        <f t="shared" si="87"/>
        <v>1390</v>
      </c>
      <c r="CJ161" s="10">
        <f t="shared" si="88"/>
        <v>0</v>
      </c>
      <c r="CK161" s="10">
        <f t="shared" si="89"/>
        <v>16675.000000000029</v>
      </c>
      <c r="CL161" s="10">
        <f t="shared" si="90"/>
        <v>0</v>
      </c>
      <c r="CM161" s="10">
        <f t="shared" si="91"/>
        <v>35</v>
      </c>
      <c r="CN161" s="10">
        <f t="shared" si="92"/>
        <v>1160</v>
      </c>
      <c r="CO161" s="10">
        <f t="shared" si="93"/>
        <v>35</v>
      </c>
      <c r="CP161" s="10">
        <f t="shared" si="94"/>
        <v>20</v>
      </c>
      <c r="CQ161" s="10">
        <f t="shared" si="95"/>
        <v>20</v>
      </c>
      <c r="CR161" s="10">
        <f t="shared" si="96"/>
        <v>0</v>
      </c>
      <c r="CS161" s="10">
        <f t="shared" si="97"/>
        <v>0</v>
      </c>
      <c r="CT161" s="10">
        <f t="shared" si="98"/>
        <v>0</v>
      </c>
      <c r="CU161" s="10">
        <f t="shared" si="99"/>
        <v>0</v>
      </c>
      <c r="CV161" s="10">
        <f t="shared" si="100"/>
        <v>0</v>
      </c>
      <c r="CW161" s="10">
        <f t="shared" si="101"/>
        <v>0</v>
      </c>
      <c r="CX161" s="10">
        <f t="shared" si="102"/>
        <v>0</v>
      </c>
      <c r="CY161" s="10">
        <f t="shared" si="103"/>
        <v>729.52095808383456</v>
      </c>
      <c r="CZ161" s="10">
        <f t="shared" si="104"/>
        <v>0</v>
      </c>
      <c r="DA161" s="10">
        <f t="shared" si="105"/>
        <v>2041.3106796116335</v>
      </c>
      <c r="DB161" s="10">
        <f t="shared" si="106"/>
        <v>0</v>
      </c>
      <c r="DC161" s="10">
        <f t="shared" si="107"/>
        <v>201.30000000000109</v>
      </c>
      <c r="DD161" s="10">
        <f t="shared" si="108"/>
        <v>0</v>
      </c>
      <c r="DE161" s="10">
        <f t="shared" si="109"/>
        <v>6400</v>
      </c>
      <c r="DF161" s="10">
        <f t="shared" si="110"/>
        <v>0</v>
      </c>
      <c r="DG161" s="10">
        <f t="shared" si="111"/>
        <v>0</v>
      </c>
      <c r="DH161" s="10">
        <f t="shared" si="112"/>
        <v>0</v>
      </c>
      <c r="DI161" s="10">
        <f t="shared" si="113"/>
        <v>0</v>
      </c>
      <c r="DJ161" s="10">
        <f t="shared" si="114"/>
        <v>0</v>
      </c>
      <c r="DK161" s="10">
        <f t="shared" si="115"/>
        <v>0</v>
      </c>
      <c r="DL161" s="10">
        <f t="shared" si="116"/>
        <v>0</v>
      </c>
      <c r="DM161" s="10">
        <f t="shared" si="117"/>
        <v>0</v>
      </c>
      <c r="DN161" s="10">
        <f t="shared" si="118"/>
        <v>0</v>
      </c>
      <c r="DO161" s="10">
        <f t="shared" si="119"/>
        <v>9458.8401507135914</v>
      </c>
      <c r="DP161" s="11">
        <f t="shared" si="82"/>
        <v>121075.31503156075</v>
      </c>
      <c r="DS161" s="14"/>
      <c r="DU161" s="16"/>
    </row>
    <row r="162" spans="1:125" x14ac:dyDescent="0.35">
      <c r="A162" s="2" t="s">
        <v>481</v>
      </c>
      <c r="B162" s="2" t="s">
        <v>482</v>
      </c>
      <c r="C162" s="2">
        <v>9262237</v>
      </c>
      <c r="D162" s="2" t="s">
        <v>1328</v>
      </c>
      <c r="E162" s="18">
        <v>118</v>
      </c>
      <c r="G162" s="18">
        <v>400492</v>
      </c>
      <c r="H162" s="18">
        <v>0</v>
      </c>
      <c r="I162" s="18">
        <v>0</v>
      </c>
      <c r="J162" s="18">
        <v>18719.999999999989</v>
      </c>
      <c r="K162" s="18">
        <v>0</v>
      </c>
      <c r="L162" s="18">
        <v>27494.999999999985</v>
      </c>
      <c r="M162" s="18">
        <v>0</v>
      </c>
      <c r="N162" s="18">
        <v>1839.9999999999991</v>
      </c>
      <c r="O162" s="18">
        <v>10080.000000000004</v>
      </c>
      <c r="P162" s="18">
        <v>23760.000000000011</v>
      </c>
      <c r="Q162" s="18">
        <v>2879.9999999999973</v>
      </c>
      <c r="R162" s="18">
        <v>1529.9999999999986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27853.488372093056</v>
      </c>
      <c r="AA162" s="18">
        <v>0</v>
      </c>
      <c r="AB162" s="18">
        <v>59130.640923470768</v>
      </c>
      <c r="AC162" s="18">
        <v>0</v>
      </c>
      <c r="AD162" s="18">
        <v>0</v>
      </c>
      <c r="AE162" s="18">
        <v>0</v>
      </c>
      <c r="AF162" s="18">
        <v>128000</v>
      </c>
      <c r="AG162" s="18">
        <v>0</v>
      </c>
      <c r="AH162" s="18">
        <v>0</v>
      </c>
      <c r="AI162" s="18">
        <v>0</v>
      </c>
      <c r="AJ162" s="18">
        <v>4007.68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-11017.695249062292</v>
      </c>
      <c r="AQ162" s="11">
        <f t="shared" si="83"/>
        <v>694771.11404650158</v>
      </c>
      <c r="AR162" s="18"/>
      <c r="AS162" s="10">
        <f>VLOOKUP($C162,'[1]New ISB'!$C$6:$BO$405,6,FALSE)</f>
        <v>425385.89949794376</v>
      </c>
      <c r="AT162" s="10">
        <f>VLOOKUP($C162,'[1]New ISB'!$C$6:$BO$405,7,FALSE)</f>
        <v>0</v>
      </c>
      <c r="AU162" s="10">
        <f>VLOOKUP($C162,'[1]New ISB'!$C$6:$BO$405,8,FALSE)</f>
        <v>0</v>
      </c>
      <c r="AV162" s="10">
        <f>VLOOKUP($C162,'[1]New ISB'!$C$6:$BO$405,9,FALSE)</f>
        <v>19109.999999999989</v>
      </c>
      <c r="AW162" s="10">
        <f>VLOOKUP($C162,'[1]New ISB'!$C$6:$BO$405,10,FALSE)</f>
        <v>0</v>
      </c>
      <c r="AX162" s="10">
        <f>VLOOKUP($C162,'[1]New ISB'!$C$6:$BO$405,11,FALSE)</f>
        <v>31979.999999999982</v>
      </c>
      <c r="AY162" s="10">
        <f>VLOOKUP($C162,'[1]New ISB'!$C$6:$BO$405,12,FALSE)</f>
        <v>0</v>
      </c>
      <c r="AZ162" s="10">
        <f>VLOOKUP($C162,'[1]New ISB'!$C$6:$BO$405,13,FALSE)</f>
        <v>1879.9999999999991</v>
      </c>
      <c r="BA162" s="10">
        <f>VLOOKUP($C162,'[1]New ISB'!$C$6:$BO$405,14,FALSE)</f>
        <v>10260.000000000004</v>
      </c>
      <c r="BB162" s="10">
        <f>VLOOKUP($C162,'[1]New ISB'!$C$6:$BO$405,15,FALSE)</f>
        <v>24030.000000000011</v>
      </c>
      <c r="BC162" s="10">
        <f>VLOOKUP($C162,'[1]New ISB'!$C$6:$BO$405,16,FALSE)</f>
        <v>2909.9999999999973</v>
      </c>
      <c r="BD162" s="10">
        <f>VLOOKUP($C162,'[1]New ISB'!$C$6:$BO$405,17,FALSE)</f>
        <v>1544.9999999999986</v>
      </c>
      <c r="BE162" s="10">
        <f>VLOOKUP($C162,'[1]New ISB'!$C$6:$BO$405,18,FALSE)</f>
        <v>0</v>
      </c>
      <c r="BF162" s="10">
        <f>VLOOKUP($C162,'[1]New ISB'!$C$6:$BO$405,19,FALSE)</f>
        <v>0</v>
      </c>
      <c r="BG162" s="10">
        <f>VLOOKUP($C162,'[1]New ISB'!$C$6:$BO$405,20,FALSE)</f>
        <v>0</v>
      </c>
      <c r="BH162" s="10">
        <f>VLOOKUP($C162,'[1]New ISB'!$C$6:$BO$405,21,FALSE)</f>
        <v>0</v>
      </c>
      <c r="BI162" s="10">
        <f>VLOOKUP($C162,'[1]New ISB'!$C$6:$BO$405,22,FALSE)</f>
        <v>0</v>
      </c>
      <c r="BJ162" s="10">
        <f>VLOOKUP($C162,'[1]New ISB'!$C$6:$BO$405,23,FALSE)</f>
        <v>0</v>
      </c>
      <c r="BK162" s="10">
        <f>VLOOKUP($C162,'[1]New ISB'!$C$6:$BO$405,24,FALSE)</f>
        <v>0</v>
      </c>
      <c r="BL162" s="10">
        <f>VLOOKUP($C162,'[1]New ISB'!$C$6:$BO$405,25,FALSE)</f>
        <v>28333.720930232594</v>
      </c>
      <c r="BM162" s="10">
        <f>VLOOKUP($C162,'[1]New ISB'!$C$6:$BO$405,26,FALSE)</f>
        <v>0</v>
      </c>
      <c r="BN162" s="10">
        <f>VLOOKUP($C162,'[1]New ISB'!$C$6:$BO$405,27,FALSE)</f>
        <v>59898.571325074285</v>
      </c>
      <c r="BO162" s="10">
        <f>VLOOKUP($C162,'[1]New ISB'!$C$6:$BO$405,28,FALSE)</f>
        <v>0</v>
      </c>
      <c r="BP162" s="10">
        <f>VLOOKUP($C162,'[1]New ISB'!$C$6:$BO$405,29,FALSE)</f>
        <v>0</v>
      </c>
      <c r="BQ162" s="10">
        <f>VLOOKUP($C162,'[1]New ISB'!$C$6:$BO$405,30,FALSE)</f>
        <v>0</v>
      </c>
      <c r="BR162" s="10">
        <f>VLOOKUP($C162,'[1]New ISB'!$C$6:$BO$405,31,FALSE)</f>
        <v>134400</v>
      </c>
      <c r="BS162" s="10">
        <f>VLOOKUP($C162,'[1]New ISB'!$C$6:$BO$405,32,FALSE)</f>
        <v>0</v>
      </c>
      <c r="BT162" s="10">
        <f>VLOOKUP($C162,'[1]New ISB'!$C$6:$BO$405,33,FALSE)</f>
        <v>0</v>
      </c>
      <c r="BU162" s="10">
        <f>VLOOKUP($C162,'[1]New ISB'!$C$6:$BO$405,34,FALSE)</f>
        <v>0</v>
      </c>
      <c r="BV162" s="10">
        <f>VLOOKUP($C162,'[1]New ISB'!$C$6:$BO$405,35,FALSE)</f>
        <v>4007.68</v>
      </c>
      <c r="BW162" s="10">
        <f>VLOOKUP($C162,'[1]New ISB'!$C$6:$BO$405,36,FALSE)</f>
        <v>0</v>
      </c>
      <c r="BX162" s="10">
        <f>VLOOKUP($C162,'[1]New ISB'!$C$6:$BO$405,39,FALSE)+VLOOKUP($C162,'[1]New ISB'!$C$6:$BO$405,40,FALSE)</f>
        <v>0</v>
      </c>
      <c r="BY162" s="10">
        <f>VLOOKUP($C162,'[1]New ISB'!$C$6:$BO$405,37,FALSE)+VLOOKUP($C162,'[1]New ISB'!$C$6:$BO$405,41,FALSE)</f>
        <v>0</v>
      </c>
      <c r="BZ162" s="10">
        <f>VLOOKUP($C162,'[1]New ISB'!$C$6:$BO$405,38,FALSE)</f>
        <v>0</v>
      </c>
      <c r="CA162" s="10">
        <f t="shared" si="81"/>
        <v>743740.87175325071</v>
      </c>
      <c r="CB162" s="10">
        <f>VLOOKUP($C162,'[1]New ISB'!$C$6:$BO$405,52,FALSE)+VLOOKUP($C162,'[1]New ISB'!$C$6:$BO$405,53,FALSE)</f>
        <v>0</v>
      </c>
      <c r="CC162" s="10">
        <f>VLOOKUP($C162,'[1]New ISB'!$C$6:$BO$405,64,FALSE)</f>
        <v>0</v>
      </c>
      <c r="CD162" s="11">
        <f t="shared" si="120"/>
        <v>743740.87175325071</v>
      </c>
      <c r="CE162" s="10"/>
      <c r="CF162" s="10">
        <f t="shared" si="84"/>
        <v>24893.899497943756</v>
      </c>
      <c r="CG162" s="10">
        <f t="shared" si="85"/>
        <v>0</v>
      </c>
      <c r="CH162" s="10">
        <f t="shared" si="86"/>
        <v>0</v>
      </c>
      <c r="CI162" s="10">
        <f t="shared" si="87"/>
        <v>390</v>
      </c>
      <c r="CJ162" s="10">
        <f t="shared" si="88"/>
        <v>0</v>
      </c>
      <c r="CK162" s="10">
        <f t="shared" si="89"/>
        <v>4484.9999999999964</v>
      </c>
      <c r="CL162" s="10">
        <f t="shared" si="90"/>
        <v>0</v>
      </c>
      <c r="CM162" s="10">
        <f t="shared" si="91"/>
        <v>40</v>
      </c>
      <c r="CN162" s="10">
        <f t="shared" si="92"/>
        <v>180</v>
      </c>
      <c r="CO162" s="10">
        <f t="shared" si="93"/>
        <v>270</v>
      </c>
      <c r="CP162" s="10">
        <f t="shared" si="94"/>
        <v>30</v>
      </c>
      <c r="CQ162" s="10">
        <f t="shared" si="95"/>
        <v>15</v>
      </c>
      <c r="CR162" s="10">
        <f t="shared" si="96"/>
        <v>0</v>
      </c>
      <c r="CS162" s="10">
        <f t="shared" si="97"/>
        <v>0</v>
      </c>
      <c r="CT162" s="10">
        <f t="shared" si="98"/>
        <v>0</v>
      </c>
      <c r="CU162" s="10">
        <f t="shared" si="99"/>
        <v>0</v>
      </c>
      <c r="CV162" s="10">
        <f t="shared" si="100"/>
        <v>0</v>
      </c>
      <c r="CW162" s="10">
        <f t="shared" si="101"/>
        <v>0</v>
      </c>
      <c r="CX162" s="10">
        <f t="shared" si="102"/>
        <v>0</v>
      </c>
      <c r="CY162" s="10">
        <f t="shared" si="103"/>
        <v>480.23255813953801</v>
      </c>
      <c r="CZ162" s="10">
        <f t="shared" si="104"/>
        <v>0</v>
      </c>
      <c r="DA162" s="10">
        <f t="shared" si="105"/>
        <v>767.93040160351666</v>
      </c>
      <c r="DB162" s="10">
        <f t="shared" si="106"/>
        <v>0</v>
      </c>
      <c r="DC162" s="10">
        <f t="shared" si="107"/>
        <v>0</v>
      </c>
      <c r="DD162" s="10">
        <f t="shared" si="108"/>
        <v>0</v>
      </c>
      <c r="DE162" s="10">
        <f t="shared" si="109"/>
        <v>6400</v>
      </c>
      <c r="DF162" s="10">
        <f t="shared" si="110"/>
        <v>0</v>
      </c>
      <c r="DG162" s="10">
        <f t="shared" si="111"/>
        <v>0</v>
      </c>
      <c r="DH162" s="10">
        <f t="shared" si="112"/>
        <v>0</v>
      </c>
      <c r="DI162" s="10">
        <f t="shared" si="113"/>
        <v>0</v>
      </c>
      <c r="DJ162" s="10">
        <f t="shared" si="114"/>
        <v>0</v>
      </c>
      <c r="DK162" s="10">
        <f t="shared" si="115"/>
        <v>0</v>
      </c>
      <c r="DL162" s="10">
        <f t="shared" si="116"/>
        <v>0</v>
      </c>
      <c r="DM162" s="10">
        <f t="shared" si="117"/>
        <v>0</v>
      </c>
      <c r="DN162" s="10">
        <f t="shared" si="118"/>
        <v>0</v>
      </c>
      <c r="DO162" s="10">
        <f t="shared" si="119"/>
        <v>11017.695249062292</v>
      </c>
      <c r="DP162" s="11">
        <f t="shared" si="82"/>
        <v>48969.7577067491</v>
      </c>
      <c r="DS162" s="14"/>
      <c r="DU162" s="16"/>
    </row>
    <row r="163" spans="1:125" x14ac:dyDescent="0.35">
      <c r="A163" s="2" t="s">
        <v>484</v>
      </c>
      <c r="B163" s="2" t="s">
        <v>485</v>
      </c>
      <c r="C163" s="2">
        <v>9262204</v>
      </c>
      <c r="D163" s="2" t="s">
        <v>1329</v>
      </c>
      <c r="E163" s="18">
        <v>193</v>
      </c>
      <c r="G163" s="18">
        <v>655042</v>
      </c>
      <c r="H163" s="18">
        <v>0</v>
      </c>
      <c r="I163" s="18">
        <v>0</v>
      </c>
      <c r="J163" s="18">
        <v>32640.00000000004</v>
      </c>
      <c r="K163" s="18">
        <v>0</v>
      </c>
      <c r="L163" s="18">
        <v>50055.000000000029</v>
      </c>
      <c r="M163" s="18">
        <v>0</v>
      </c>
      <c r="N163" s="18">
        <v>3909.9999999999977</v>
      </c>
      <c r="O163" s="18">
        <v>15400.000000000016</v>
      </c>
      <c r="P163" s="18">
        <v>32560</v>
      </c>
      <c r="Q163" s="18">
        <v>8159.9999999999945</v>
      </c>
      <c r="R163" s="18">
        <v>2549.9999999999964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18559.999999999982</v>
      </c>
      <c r="AA163" s="18">
        <v>0</v>
      </c>
      <c r="AB163" s="18">
        <v>96018.536742587021</v>
      </c>
      <c r="AC163" s="18">
        <v>0</v>
      </c>
      <c r="AD163" s="18">
        <v>0</v>
      </c>
      <c r="AE163" s="18">
        <v>0</v>
      </c>
      <c r="AF163" s="18">
        <v>128000</v>
      </c>
      <c r="AG163" s="18">
        <v>0</v>
      </c>
      <c r="AH163" s="18">
        <v>0</v>
      </c>
      <c r="AI163" s="18">
        <v>0</v>
      </c>
      <c r="AJ163" s="18">
        <v>5481.4719999999998</v>
      </c>
      <c r="AK163" s="18">
        <v>0</v>
      </c>
      <c r="AL163" s="18">
        <v>0</v>
      </c>
      <c r="AM163" s="18">
        <v>0</v>
      </c>
      <c r="AN163" s="18">
        <v>0</v>
      </c>
      <c r="AO163" s="18">
        <v>0</v>
      </c>
      <c r="AP163" s="18">
        <v>-17064.989095332719</v>
      </c>
      <c r="AQ163" s="11">
        <f t="shared" si="83"/>
        <v>1031312.0196472543</v>
      </c>
      <c r="AR163" s="18"/>
      <c r="AS163" s="10">
        <f>VLOOKUP($C163,'[1]New ISB'!$C$6:$BO$405,6,FALSE)</f>
        <v>695758.29324663687</v>
      </c>
      <c r="AT163" s="10">
        <f>VLOOKUP($C163,'[1]New ISB'!$C$6:$BO$405,7,FALSE)</f>
        <v>0</v>
      </c>
      <c r="AU163" s="10">
        <f>VLOOKUP($C163,'[1]New ISB'!$C$6:$BO$405,8,FALSE)</f>
        <v>0</v>
      </c>
      <c r="AV163" s="10">
        <f>VLOOKUP($C163,'[1]New ISB'!$C$6:$BO$405,9,FALSE)</f>
        <v>33320.000000000044</v>
      </c>
      <c r="AW163" s="10">
        <f>VLOOKUP($C163,'[1]New ISB'!$C$6:$BO$405,10,FALSE)</f>
        <v>0</v>
      </c>
      <c r="AX163" s="10">
        <f>VLOOKUP($C163,'[1]New ISB'!$C$6:$BO$405,11,FALSE)</f>
        <v>58220.000000000036</v>
      </c>
      <c r="AY163" s="10">
        <f>VLOOKUP($C163,'[1]New ISB'!$C$6:$BO$405,12,FALSE)</f>
        <v>0</v>
      </c>
      <c r="AZ163" s="10">
        <f>VLOOKUP($C163,'[1]New ISB'!$C$6:$BO$405,13,FALSE)</f>
        <v>3994.9999999999973</v>
      </c>
      <c r="BA163" s="10">
        <f>VLOOKUP($C163,'[1]New ISB'!$C$6:$BO$405,14,FALSE)</f>
        <v>15675.000000000016</v>
      </c>
      <c r="BB163" s="10">
        <f>VLOOKUP($C163,'[1]New ISB'!$C$6:$BO$405,15,FALSE)</f>
        <v>32930</v>
      </c>
      <c r="BC163" s="10">
        <f>VLOOKUP($C163,'[1]New ISB'!$C$6:$BO$405,16,FALSE)</f>
        <v>8244.9999999999945</v>
      </c>
      <c r="BD163" s="10">
        <f>VLOOKUP($C163,'[1]New ISB'!$C$6:$BO$405,17,FALSE)</f>
        <v>2574.9999999999964</v>
      </c>
      <c r="BE163" s="10">
        <f>VLOOKUP($C163,'[1]New ISB'!$C$6:$BO$405,18,FALSE)</f>
        <v>0</v>
      </c>
      <c r="BF163" s="10">
        <f>VLOOKUP($C163,'[1]New ISB'!$C$6:$BO$405,19,FALSE)</f>
        <v>0</v>
      </c>
      <c r="BG163" s="10">
        <f>VLOOKUP($C163,'[1]New ISB'!$C$6:$BO$405,20,FALSE)</f>
        <v>0</v>
      </c>
      <c r="BH163" s="10">
        <f>VLOOKUP($C163,'[1]New ISB'!$C$6:$BO$405,21,FALSE)</f>
        <v>0</v>
      </c>
      <c r="BI163" s="10">
        <f>VLOOKUP($C163,'[1]New ISB'!$C$6:$BO$405,22,FALSE)</f>
        <v>0</v>
      </c>
      <c r="BJ163" s="10">
        <f>VLOOKUP($C163,'[1]New ISB'!$C$6:$BO$405,23,FALSE)</f>
        <v>0</v>
      </c>
      <c r="BK163" s="10">
        <f>VLOOKUP($C163,'[1]New ISB'!$C$6:$BO$405,24,FALSE)</f>
        <v>0</v>
      </c>
      <c r="BL163" s="10">
        <f>VLOOKUP($C163,'[1]New ISB'!$C$6:$BO$405,25,FALSE)</f>
        <v>18879.999999999982</v>
      </c>
      <c r="BM163" s="10">
        <f>VLOOKUP($C163,'[1]New ISB'!$C$6:$BO$405,26,FALSE)</f>
        <v>0</v>
      </c>
      <c r="BN163" s="10">
        <f>VLOOKUP($C163,'[1]New ISB'!$C$6:$BO$405,27,FALSE)</f>
        <v>97265.530726256984</v>
      </c>
      <c r="BO163" s="10">
        <f>VLOOKUP($C163,'[1]New ISB'!$C$6:$BO$405,28,FALSE)</f>
        <v>0</v>
      </c>
      <c r="BP163" s="10">
        <f>VLOOKUP($C163,'[1]New ISB'!$C$6:$BO$405,29,FALSE)</f>
        <v>0</v>
      </c>
      <c r="BQ163" s="10">
        <f>VLOOKUP($C163,'[1]New ISB'!$C$6:$BO$405,30,FALSE)</f>
        <v>0</v>
      </c>
      <c r="BR163" s="10">
        <f>VLOOKUP($C163,'[1]New ISB'!$C$6:$BO$405,31,FALSE)</f>
        <v>134400</v>
      </c>
      <c r="BS163" s="10">
        <f>VLOOKUP($C163,'[1]New ISB'!$C$6:$BO$405,32,FALSE)</f>
        <v>0</v>
      </c>
      <c r="BT163" s="10">
        <f>VLOOKUP($C163,'[1]New ISB'!$C$6:$BO$405,33,FALSE)</f>
        <v>0</v>
      </c>
      <c r="BU163" s="10">
        <f>VLOOKUP($C163,'[1]New ISB'!$C$6:$BO$405,34,FALSE)</f>
        <v>0</v>
      </c>
      <c r="BV163" s="10">
        <f>VLOOKUP($C163,'[1]New ISB'!$C$6:$BO$405,35,FALSE)</f>
        <v>5481.4719999999998</v>
      </c>
      <c r="BW163" s="10">
        <f>VLOOKUP($C163,'[1]New ISB'!$C$6:$BO$405,36,FALSE)</f>
        <v>0</v>
      </c>
      <c r="BX163" s="10">
        <f>VLOOKUP($C163,'[1]New ISB'!$C$6:$BO$405,39,FALSE)+VLOOKUP($C163,'[1]New ISB'!$C$6:$BO$405,40,FALSE)</f>
        <v>0</v>
      </c>
      <c r="BY163" s="10">
        <f>VLOOKUP($C163,'[1]New ISB'!$C$6:$BO$405,37,FALSE)+VLOOKUP($C163,'[1]New ISB'!$C$6:$BO$405,41,FALSE)</f>
        <v>0</v>
      </c>
      <c r="BZ163" s="10">
        <f>VLOOKUP($C163,'[1]New ISB'!$C$6:$BO$405,38,FALSE)</f>
        <v>0</v>
      </c>
      <c r="CA163" s="10">
        <f t="shared" si="81"/>
        <v>1106745.2959728939</v>
      </c>
      <c r="CB163" s="10">
        <f>VLOOKUP($C163,'[1]New ISB'!$C$6:$BO$405,52,FALSE)+VLOOKUP($C163,'[1]New ISB'!$C$6:$BO$405,53,FALSE)</f>
        <v>0</v>
      </c>
      <c r="CC163" s="10">
        <f>VLOOKUP($C163,'[1]New ISB'!$C$6:$BO$405,64,FALSE)</f>
        <v>0</v>
      </c>
      <c r="CD163" s="11">
        <f t="shared" si="120"/>
        <v>1106745.2959728939</v>
      </c>
      <c r="CE163" s="10"/>
      <c r="CF163" s="10">
        <f t="shared" si="84"/>
        <v>40716.293246636866</v>
      </c>
      <c r="CG163" s="10">
        <f t="shared" si="85"/>
        <v>0</v>
      </c>
      <c r="CH163" s="10">
        <f t="shared" si="86"/>
        <v>0</v>
      </c>
      <c r="CI163" s="10">
        <f t="shared" si="87"/>
        <v>680.00000000000364</v>
      </c>
      <c r="CJ163" s="10">
        <f t="shared" si="88"/>
        <v>0</v>
      </c>
      <c r="CK163" s="10">
        <f t="shared" si="89"/>
        <v>8165.0000000000073</v>
      </c>
      <c r="CL163" s="10">
        <f t="shared" si="90"/>
        <v>0</v>
      </c>
      <c r="CM163" s="10">
        <f t="shared" si="91"/>
        <v>84.999999999999545</v>
      </c>
      <c r="CN163" s="10">
        <f t="shared" si="92"/>
        <v>275</v>
      </c>
      <c r="CO163" s="10">
        <f t="shared" si="93"/>
        <v>370</v>
      </c>
      <c r="CP163" s="10">
        <f t="shared" si="94"/>
        <v>85</v>
      </c>
      <c r="CQ163" s="10">
        <f t="shared" si="95"/>
        <v>25</v>
      </c>
      <c r="CR163" s="10">
        <f t="shared" si="96"/>
        <v>0</v>
      </c>
      <c r="CS163" s="10">
        <f t="shared" si="97"/>
        <v>0</v>
      </c>
      <c r="CT163" s="10">
        <f t="shared" si="98"/>
        <v>0</v>
      </c>
      <c r="CU163" s="10">
        <f t="shared" si="99"/>
        <v>0</v>
      </c>
      <c r="CV163" s="10">
        <f t="shared" si="100"/>
        <v>0</v>
      </c>
      <c r="CW163" s="10">
        <f t="shared" si="101"/>
        <v>0</v>
      </c>
      <c r="CX163" s="10">
        <f t="shared" si="102"/>
        <v>0</v>
      </c>
      <c r="CY163" s="10">
        <f t="shared" si="103"/>
        <v>320</v>
      </c>
      <c r="CZ163" s="10">
        <f t="shared" si="104"/>
        <v>0</v>
      </c>
      <c r="DA163" s="10">
        <f t="shared" si="105"/>
        <v>1246.9939836699632</v>
      </c>
      <c r="DB163" s="10">
        <f t="shared" si="106"/>
        <v>0</v>
      </c>
      <c r="DC163" s="10">
        <f t="shared" si="107"/>
        <v>0</v>
      </c>
      <c r="DD163" s="10">
        <f t="shared" si="108"/>
        <v>0</v>
      </c>
      <c r="DE163" s="10">
        <f t="shared" si="109"/>
        <v>6400</v>
      </c>
      <c r="DF163" s="10">
        <f t="shared" si="110"/>
        <v>0</v>
      </c>
      <c r="DG163" s="10">
        <f t="shared" si="111"/>
        <v>0</v>
      </c>
      <c r="DH163" s="10">
        <f t="shared" si="112"/>
        <v>0</v>
      </c>
      <c r="DI163" s="10">
        <f t="shared" si="113"/>
        <v>0</v>
      </c>
      <c r="DJ163" s="10">
        <f t="shared" si="114"/>
        <v>0</v>
      </c>
      <c r="DK163" s="10">
        <f t="shared" si="115"/>
        <v>0</v>
      </c>
      <c r="DL163" s="10">
        <f t="shared" si="116"/>
        <v>0</v>
      </c>
      <c r="DM163" s="10">
        <f t="shared" si="117"/>
        <v>0</v>
      </c>
      <c r="DN163" s="10">
        <f t="shared" si="118"/>
        <v>0</v>
      </c>
      <c r="DO163" s="10">
        <f t="shared" si="119"/>
        <v>17064.989095332719</v>
      </c>
      <c r="DP163" s="11">
        <f t="shared" si="82"/>
        <v>75433.276325639556</v>
      </c>
      <c r="DS163" s="14"/>
      <c r="DU163" s="16"/>
    </row>
    <row r="164" spans="1:125" x14ac:dyDescent="0.35">
      <c r="A164" s="2" t="s">
        <v>487</v>
      </c>
      <c r="B164" s="2" t="s">
        <v>488</v>
      </c>
      <c r="C164" s="2">
        <v>9262427</v>
      </c>
      <c r="D164" s="2" t="s">
        <v>1330</v>
      </c>
      <c r="E164" s="18">
        <v>382</v>
      </c>
      <c r="G164" s="18">
        <v>1296508</v>
      </c>
      <c r="H164" s="18">
        <v>0</v>
      </c>
      <c r="I164" s="18">
        <v>0</v>
      </c>
      <c r="J164" s="18">
        <v>29760.000000000007</v>
      </c>
      <c r="K164" s="18">
        <v>0</v>
      </c>
      <c r="L164" s="18">
        <v>47939.999999999869</v>
      </c>
      <c r="M164" s="18">
        <v>0</v>
      </c>
      <c r="N164" s="18">
        <v>2759.9999999999977</v>
      </c>
      <c r="O164" s="18">
        <v>16520.000000000033</v>
      </c>
      <c r="P164" s="18">
        <v>9679.9999999999964</v>
      </c>
      <c r="Q164" s="18">
        <v>4320.0000000000064</v>
      </c>
      <c r="R164" s="18">
        <v>7140.0000000000073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28270.267062314433</v>
      </c>
      <c r="AA164" s="18">
        <v>0</v>
      </c>
      <c r="AB164" s="18">
        <v>97676.679245283041</v>
      </c>
      <c r="AC164" s="18">
        <v>0</v>
      </c>
      <c r="AD164" s="18">
        <v>0</v>
      </c>
      <c r="AE164" s="18">
        <v>0</v>
      </c>
      <c r="AF164" s="18">
        <v>128000</v>
      </c>
      <c r="AG164" s="18">
        <v>0</v>
      </c>
      <c r="AH164" s="18">
        <v>0</v>
      </c>
      <c r="AI164" s="18">
        <v>0</v>
      </c>
      <c r="AJ164" s="18">
        <v>8222.2080000000005</v>
      </c>
      <c r="AK164" s="18">
        <v>0</v>
      </c>
      <c r="AL164" s="18">
        <v>0</v>
      </c>
      <c r="AM164" s="18">
        <v>0</v>
      </c>
      <c r="AN164" s="18">
        <v>0</v>
      </c>
      <c r="AO164" s="18">
        <v>14135.053692402551</v>
      </c>
      <c r="AP164" s="18">
        <v>5889.9375879397267</v>
      </c>
      <c r="AQ164" s="11">
        <f t="shared" si="83"/>
        <v>1696822.1455879395</v>
      </c>
      <c r="AR164" s="18"/>
      <c r="AS164" s="10">
        <f>VLOOKUP($C164,'[1]New ISB'!$C$6:$BO$405,6,FALSE)</f>
        <v>1377096.7254933433</v>
      </c>
      <c r="AT164" s="10">
        <f>VLOOKUP($C164,'[1]New ISB'!$C$6:$BO$405,7,FALSE)</f>
        <v>0</v>
      </c>
      <c r="AU164" s="10">
        <f>VLOOKUP($C164,'[1]New ISB'!$C$6:$BO$405,8,FALSE)</f>
        <v>0</v>
      </c>
      <c r="AV164" s="10">
        <f>VLOOKUP($C164,'[1]New ISB'!$C$6:$BO$405,9,FALSE)</f>
        <v>30380.000000000007</v>
      </c>
      <c r="AW164" s="10">
        <f>VLOOKUP($C164,'[1]New ISB'!$C$6:$BO$405,10,FALSE)</f>
        <v>0</v>
      </c>
      <c r="AX164" s="10">
        <f>VLOOKUP($C164,'[1]New ISB'!$C$6:$BO$405,11,FALSE)</f>
        <v>55759.999999999847</v>
      </c>
      <c r="AY164" s="10">
        <f>VLOOKUP($C164,'[1]New ISB'!$C$6:$BO$405,12,FALSE)</f>
        <v>0</v>
      </c>
      <c r="AZ164" s="10">
        <f>VLOOKUP($C164,'[1]New ISB'!$C$6:$BO$405,13,FALSE)</f>
        <v>2819.9999999999973</v>
      </c>
      <c r="BA164" s="10">
        <f>VLOOKUP($C164,'[1]New ISB'!$C$6:$BO$405,14,FALSE)</f>
        <v>16815.000000000033</v>
      </c>
      <c r="BB164" s="10">
        <f>VLOOKUP($C164,'[1]New ISB'!$C$6:$BO$405,15,FALSE)</f>
        <v>9789.9999999999964</v>
      </c>
      <c r="BC164" s="10">
        <f>VLOOKUP($C164,'[1]New ISB'!$C$6:$BO$405,16,FALSE)</f>
        <v>4365.0000000000064</v>
      </c>
      <c r="BD164" s="10">
        <f>VLOOKUP($C164,'[1]New ISB'!$C$6:$BO$405,17,FALSE)</f>
        <v>7210.0000000000073</v>
      </c>
      <c r="BE164" s="10">
        <f>VLOOKUP($C164,'[1]New ISB'!$C$6:$BO$405,18,FALSE)</f>
        <v>0</v>
      </c>
      <c r="BF164" s="10">
        <f>VLOOKUP($C164,'[1]New ISB'!$C$6:$BO$405,19,FALSE)</f>
        <v>0</v>
      </c>
      <c r="BG164" s="10">
        <f>VLOOKUP($C164,'[1]New ISB'!$C$6:$BO$405,20,FALSE)</f>
        <v>0</v>
      </c>
      <c r="BH164" s="10">
        <f>VLOOKUP($C164,'[1]New ISB'!$C$6:$BO$405,21,FALSE)</f>
        <v>0</v>
      </c>
      <c r="BI164" s="10">
        <f>VLOOKUP($C164,'[1]New ISB'!$C$6:$BO$405,22,FALSE)</f>
        <v>0</v>
      </c>
      <c r="BJ164" s="10">
        <f>VLOOKUP($C164,'[1]New ISB'!$C$6:$BO$405,23,FALSE)</f>
        <v>0</v>
      </c>
      <c r="BK164" s="10">
        <f>VLOOKUP($C164,'[1]New ISB'!$C$6:$BO$405,24,FALSE)</f>
        <v>0</v>
      </c>
      <c r="BL164" s="10">
        <f>VLOOKUP($C164,'[1]New ISB'!$C$6:$BO$405,25,FALSE)</f>
        <v>28757.685459940545</v>
      </c>
      <c r="BM164" s="10">
        <f>VLOOKUP($C164,'[1]New ISB'!$C$6:$BO$405,26,FALSE)</f>
        <v>0</v>
      </c>
      <c r="BN164" s="10">
        <f>VLOOKUP($C164,'[1]New ISB'!$C$6:$BO$405,27,FALSE)</f>
        <v>98945.207547169834</v>
      </c>
      <c r="BO164" s="10">
        <f>VLOOKUP($C164,'[1]New ISB'!$C$6:$BO$405,28,FALSE)</f>
        <v>0</v>
      </c>
      <c r="BP164" s="10">
        <f>VLOOKUP($C164,'[1]New ISB'!$C$6:$BO$405,29,FALSE)</f>
        <v>0</v>
      </c>
      <c r="BQ164" s="10">
        <f>VLOOKUP($C164,'[1]New ISB'!$C$6:$BO$405,30,FALSE)</f>
        <v>0</v>
      </c>
      <c r="BR164" s="10">
        <f>VLOOKUP($C164,'[1]New ISB'!$C$6:$BO$405,31,FALSE)</f>
        <v>134400</v>
      </c>
      <c r="BS164" s="10">
        <f>VLOOKUP($C164,'[1]New ISB'!$C$6:$BO$405,32,FALSE)</f>
        <v>0</v>
      </c>
      <c r="BT164" s="10">
        <f>VLOOKUP($C164,'[1]New ISB'!$C$6:$BO$405,33,FALSE)</f>
        <v>0</v>
      </c>
      <c r="BU164" s="10">
        <f>VLOOKUP($C164,'[1]New ISB'!$C$6:$BO$405,34,FALSE)</f>
        <v>0</v>
      </c>
      <c r="BV164" s="10">
        <f>VLOOKUP($C164,'[1]New ISB'!$C$6:$BO$405,35,FALSE)</f>
        <v>8222.2080000000005</v>
      </c>
      <c r="BW164" s="10">
        <f>VLOOKUP($C164,'[1]New ISB'!$C$6:$BO$405,36,FALSE)</f>
        <v>0</v>
      </c>
      <c r="BX164" s="10">
        <f>VLOOKUP($C164,'[1]New ISB'!$C$6:$BO$405,39,FALSE)+VLOOKUP($C164,'[1]New ISB'!$C$6:$BO$405,40,FALSE)</f>
        <v>0</v>
      </c>
      <c r="BY164" s="10">
        <f>VLOOKUP($C164,'[1]New ISB'!$C$6:$BO$405,37,FALSE)+VLOOKUP($C164,'[1]New ISB'!$C$6:$BO$405,41,FALSE)</f>
        <v>0</v>
      </c>
      <c r="BZ164" s="10">
        <f>VLOOKUP($C164,'[1]New ISB'!$C$6:$BO$405,38,FALSE)</f>
        <v>0</v>
      </c>
      <c r="CA164" s="10">
        <f t="shared" si="81"/>
        <v>1774561.8265004535</v>
      </c>
      <c r="CB164" s="10">
        <f>VLOOKUP($C164,'[1]New ISB'!$C$6:$BO$405,52,FALSE)+VLOOKUP($C164,'[1]New ISB'!$C$6:$BO$405,53,FALSE)</f>
        <v>0</v>
      </c>
      <c r="CC164" s="10">
        <f>VLOOKUP($C164,'[1]New ISB'!$C$6:$BO$405,64,FALSE)</f>
        <v>0</v>
      </c>
      <c r="CD164" s="11">
        <f t="shared" si="120"/>
        <v>1774561.8265004535</v>
      </c>
      <c r="CE164" s="10"/>
      <c r="CF164" s="10">
        <f t="shared" si="84"/>
        <v>80588.725493343314</v>
      </c>
      <c r="CG164" s="10">
        <f t="shared" si="85"/>
        <v>0</v>
      </c>
      <c r="CH164" s="10">
        <f t="shared" si="86"/>
        <v>0</v>
      </c>
      <c r="CI164" s="10">
        <f t="shared" si="87"/>
        <v>620</v>
      </c>
      <c r="CJ164" s="10">
        <f t="shared" si="88"/>
        <v>0</v>
      </c>
      <c r="CK164" s="10">
        <f t="shared" si="89"/>
        <v>7819.9999999999782</v>
      </c>
      <c r="CL164" s="10">
        <f t="shared" si="90"/>
        <v>0</v>
      </c>
      <c r="CM164" s="10">
        <f t="shared" si="91"/>
        <v>59.999999999999545</v>
      </c>
      <c r="CN164" s="10">
        <f t="shared" si="92"/>
        <v>295</v>
      </c>
      <c r="CO164" s="10">
        <f t="shared" si="93"/>
        <v>110</v>
      </c>
      <c r="CP164" s="10">
        <f t="shared" si="94"/>
        <v>45</v>
      </c>
      <c r="CQ164" s="10">
        <f t="shared" si="95"/>
        <v>70</v>
      </c>
      <c r="CR164" s="10">
        <f t="shared" si="96"/>
        <v>0</v>
      </c>
      <c r="CS164" s="10">
        <f t="shared" si="97"/>
        <v>0</v>
      </c>
      <c r="CT164" s="10">
        <f t="shared" si="98"/>
        <v>0</v>
      </c>
      <c r="CU164" s="10">
        <f t="shared" si="99"/>
        <v>0</v>
      </c>
      <c r="CV164" s="10">
        <f t="shared" si="100"/>
        <v>0</v>
      </c>
      <c r="CW164" s="10">
        <f t="shared" si="101"/>
        <v>0</v>
      </c>
      <c r="CX164" s="10">
        <f t="shared" si="102"/>
        <v>0</v>
      </c>
      <c r="CY164" s="10">
        <f t="shared" si="103"/>
        <v>487.41839762611198</v>
      </c>
      <c r="CZ164" s="10">
        <f t="shared" si="104"/>
        <v>0</v>
      </c>
      <c r="DA164" s="10">
        <f t="shared" si="105"/>
        <v>1268.5283018867922</v>
      </c>
      <c r="DB164" s="10">
        <f t="shared" si="106"/>
        <v>0</v>
      </c>
      <c r="DC164" s="10">
        <f t="shared" si="107"/>
        <v>0</v>
      </c>
      <c r="DD164" s="10">
        <f t="shared" si="108"/>
        <v>0</v>
      </c>
      <c r="DE164" s="10">
        <f t="shared" si="109"/>
        <v>6400</v>
      </c>
      <c r="DF164" s="10">
        <f t="shared" si="110"/>
        <v>0</v>
      </c>
      <c r="DG164" s="10">
        <f t="shared" si="111"/>
        <v>0</v>
      </c>
      <c r="DH164" s="10">
        <f t="shared" si="112"/>
        <v>0</v>
      </c>
      <c r="DI164" s="10">
        <f t="shared" si="113"/>
        <v>0</v>
      </c>
      <c r="DJ164" s="10">
        <f t="shared" si="114"/>
        <v>0</v>
      </c>
      <c r="DK164" s="10">
        <f t="shared" si="115"/>
        <v>0</v>
      </c>
      <c r="DL164" s="10">
        <f t="shared" si="116"/>
        <v>0</v>
      </c>
      <c r="DM164" s="10">
        <f t="shared" si="117"/>
        <v>0</v>
      </c>
      <c r="DN164" s="10">
        <f t="shared" si="118"/>
        <v>-14135.053692402551</v>
      </c>
      <c r="DO164" s="10">
        <f t="shared" si="119"/>
        <v>-5889.9375879397267</v>
      </c>
      <c r="DP164" s="11">
        <f t="shared" si="82"/>
        <v>77739.680912513912</v>
      </c>
      <c r="DS164" s="14"/>
      <c r="DU164" s="16"/>
    </row>
    <row r="165" spans="1:125" x14ac:dyDescent="0.35">
      <c r="A165" s="2" t="s">
        <v>490</v>
      </c>
      <c r="B165" s="2" t="s">
        <v>491</v>
      </c>
      <c r="C165" s="2">
        <v>9262202</v>
      </c>
      <c r="D165" s="2" t="s">
        <v>1331</v>
      </c>
      <c r="E165" s="18">
        <v>54</v>
      </c>
      <c r="G165" s="18">
        <v>183276</v>
      </c>
      <c r="H165" s="18">
        <v>0</v>
      </c>
      <c r="I165" s="18">
        <v>0</v>
      </c>
      <c r="J165" s="18">
        <v>12000.000000000002</v>
      </c>
      <c r="K165" s="18">
        <v>0</v>
      </c>
      <c r="L165" s="18">
        <v>17625.000000000004</v>
      </c>
      <c r="M165" s="18">
        <v>0</v>
      </c>
      <c r="N165" s="18">
        <v>229.99999999999977</v>
      </c>
      <c r="O165" s="18">
        <v>2239.9999999999977</v>
      </c>
      <c r="P165" s="18">
        <v>0</v>
      </c>
      <c r="Q165" s="18">
        <v>12960</v>
      </c>
      <c r="R165" s="18">
        <v>3570.0000000000105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14835.789473684215</v>
      </c>
      <c r="AA165" s="18">
        <v>0</v>
      </c>
      <c r="AB165" s="18">
        <v>17209.179085627693</v>
      </c>
      <c r="AC165" s="18">
        <v>0</v>
      </c>
      <c r="AD165" s="18">
        <v>0</v>
      </c>
      <c r="AE165" s="18">
        <v>0</v>
      </c>
      <c r="AF165" s="18">
        <v>128000</v>
      </c>
      <c r="AG165" s="18">
        <v>0</v>
      </c>
      <c r="AH165" s="18">
        <v>0</v>
      </c>
      <c r="AI165" s="18">
        <v>0</v>
      </c>
      <c r="AJ165" s="18">
        <v>1241.088</v>
      </c>
      <c r="AK165" s="18">
        <v>0</v>
      </c>
      <c r="AL165" s="18">
        <v>0</v>
      </c>
      <c r="AM165" s="18">
        <v>0</v>
      </c>
      <c r="AN165" s="18">
        <v>0</v>
      </c>
      <c r="AO165" s="18">
        <v>0</v>
      </c>
      <c r="AP165" s="18">
        <v>-5344.0083749302303</v>
      </c>
      <c r="AQ165" s="11">
        <f t="shared" si="83"/>
        <v>387843.04818438168</v>
      </c>
      <c r="AR165" s="18"/>
      <c r="AS165" s="10">
        <f>VLOOKUP($C165,'[1]New ISB'!$C$6:$BO$405,6,FALSE)</f>
        <v>194668.123499059</v>
      </c>
      <c r="AT165" s="10">
        <f>VLOOKUP($C165,'[1]New ISB'!$C$6:$BO$405,7,FALSE)</f>
        <v>0</v>
      </c>
      <c r="AU165" s="10">
        <f>VLOOKUP($C165,'[1]New ISB'!$C$6:$BO$405,8,FALSE)</f>
        <v>0</v>
      </c>
      <c r="AV165" s="10">
        <f>VLOOKUP($C165,'[1]New ISB'!$C$6:$BO$405,9,FALSE)</f>
        <v>12250.000000000002</v>
      </c>
      <c r="AW165" s="10">
        <f>VLOOKUP($C165,'[1]New ISB'!$C$6:$BO$405,10,FALSE)</f>
        <v>0</v>
      </c>
      <c r="AX165" s="10">
        <f>VLOOKUP($C165,'[1]New ISB'!$C$6:$BO$405,11,FALSE)</f>
        <v>20500.000000000004</v>
      </c>
      <c r="AY165" s="10">
        <f>VLOOKUP($C165,'[1]New ISB'!$C$6:$BO$405,12,FALSE)</f>
        <v>0</v>
      </c>
      <c r="AZ165" s="10">
        <f>VLOOKUP($C165,'[1]New ISB'!$C$6:$BO$405,13,FALSE)</f>
        <v>234.99999999999977</v>
      </c>
      <c r="BA165" s="10">
        <f>VLOOKUP($C165,'[1]New ISB'!$C$6:$BO$405,14,FALSE)</f>
        <v>2279.9999999999977</v>
      </c>
      <c r="BB165" s="10">
        <f>VLOOKUP($C165,'[1]New ISB'!$C$6:$BO$405,15,FALSE)</f>
        <v>0</v>
      </c>
      <c r="BC165" s="10">
        <f>VLOOKUP($C165,'[1]New ISB'!$C$6:$BO$405,16,FALSE)</f>
        <v>13095</v>
      </c>
      <c r="BD165" s="10">
        <f>VLOOKUP($C165,'[1]New ISB'!$C$6:$BO$405,17,FALSE)</f>
        <v>3605.0000000000105</v>
      </c>
      <c r="BE165" s="10">
        <f>VLOOKUP($C165,'[1]New ISB'!$C$6:$BO$405,18,FALSE)</f>
        <v>0</v>
      </c>
      <c r="BF165" s="10">
        <f>VLOOKUP($C165,'[1]New ISB'!$C$6:$BO$405,19,FALSE)</f>
        <v>0</v>
      </c>
      <c r="BG165" s="10">
        <f>VLOOKUP($C165,'[1]New ISB'!$C$6:$BO$405,20,FALSE)</f>
        <v>0</v>
      </c>
      <c r="BH165" s="10">
        <f>VLOOKUP($C165,'[1]New ISB'!$C$6:$BO$405,21,FALSE)</f>
        <v>0</v>
      </c>
      <c r="BI165" s="10">
        <f>VLOOKUP($C165,'[1]New ISB'!$C$6:$BO$405,22,FALSE)</f>
        <v>0</v>
      </c>
      <c r="BJ165" s="10">
        <f>VLOOKUP($C165,'[1]New ISB'!$C$6:$BO$405,23,FALSE)</f>
        <v>0</v>
      </c>
      <c r="BK165" s="10">
        <f>VLOOKUP($C165,'[1]New ISB'!$C$6:$BO$405,24,FALSE)</f>
        <v>0</v>
      </c>
      <c r="BL165" s="10">
        <f>VLOOKUP($C165,'[1]New ISB'!$C$6:$BO$405,25,FALSE)</f>
        <v>15091.578947368427</v>
      </c>
      <c r="BM165" s="10">
        <f>VLOOKUP($C165,'[1]New ISB'!$C$6:$BO$405,26,FALSE)</f>
        <v>0</v>
      </c>
      <c r="BN165" s="10">
        <f>VLOOKUP($C165,'[1]New ISB'!$C$6:$BO$405,27,FALSE)</f>
        <v>17432.674917908571</v>
      </c>
      <c r="BO165" s="10">
        <f>VLOOKUP($C165,'[1]New ISB'!$C$6:$BO$405,28,FALSE)</f>
        <v>0</v>
      </c>
      <c r="BP165" s="10">
        <f>VLOOKUP($C165,'[1]New ISB'!$C$6:$BO$405,29,FALSE)</f>
        <v>0</v>
      </c>
      <c r="BQ165" s="10">
        <f>VLOOKUP($C165,'[1]New ISB'!$C$6:$BO$405,30,FALSE)</f>
        <v>0</v>
      </c>
      <c r="BR165" s="10">
        <f>VLOOKUP($C165,'[1]New ISB'!$C$6:$BO$405,31,FALSE)</f>
        <v>134400</v>
      </c>
      <c r="BS165" s="10">
        <f>VLOOKUP($C165,'[1]New ISB'!$C$6:$BO$405,32,FALSE)</f>
        <v>0</v>
      </c>
      <c r="BT165" s="10">
        <f>VLOOKUP($C165,'[1]New ISB'!$C$6:$BO$405,33,FALSE)</f>
        <v>0</v>
      </c>
      <c r="BU165" s="10">
        <f>VLOOKUP($C165,'[1]New ISB'!$C$6:$BO$405,34,FALSE)</f>
        <v>0</v>
      </c>
      <c r="BV165" s="10">
        <f>VLOOKUP($C165,'[1]New ISB'!$C$6:$BO$405,35,FALSE)</f>
        <v>1241.088</v>
      </c>
      <c r="BW165" s="10">
        <f>VLOOKUP($C165,'[1]New ISB'!$C$6:$BO$405,36,FALSE)</f>
        <v>0</v>
      </c>
      <c r="BX165" s="10">
        <f>VLOOKUP($C165,'[1]New ISB'!$C$6:$BO$405,39,FALSE)+VLOOKUP($C165,'[1]New ISB'!$C$6:$BO$405,40,FALSE)</f>
        <v>0</v>
      </c>
      <c r="BY165" s="10">
        <f>VLOOKUP($C165,'[1]New ISB'!$C$6:$BO$405,37,FALSE)+VLOOKUP($C165,'[1]New ISB'!$C$6:$BO$405,41,FALSE)</f>
        <v>0</v>
      </c>
      <c r="BZ165" s="10">
        <f>VLOOKUP($C165,'[1]New ISB'!$C$6:$BO$405,38,FALSE)</f>
        <v>0</v>
      </c>
      <c r="CA165" s="10">
        <f t="shared" si="81"/>
        <v>414798.46536433598</v>
      </c>
      <c r="CB165" s="10">
        <f>VLOOKUP($C165,'[1]New ISB'!$C$6:$BO$405,52,FALSE)+VLOOKUP($C165,'[1]New ISB'!$C$6:$BO$405,53,FALSE)</f>
        <v>0</v>
      </c>
      <c r="CC165" s="10">
        <f>VLOOKUP($C165,'[1]New ISB'!$C$6:$BO$405,64,FALSE)</f>
        <v>0</v>
      </c>
      <c r="CD165" s="11">
        <f t="shared" si="120"/>
        <v>414798.46536433598</v>
      </c>
      <c r="CE165" s="10"/>
      <c r="CF165" s="10">
        <f t="shared" si="84"/>
        <v>11392.123499059002</v>
      </c>
      <c r="CG165" s="10">
        <f t="shared" si="85"/>
        <v>0</v>
      </c>
      <c r="CH165" s="10">
        <f t="shared" si="86"/>
        <v>0</v>
      </c>
      <c r="CI165" s="10">
        <f t="shared" si="87"/>
        <v>250</v>
      </c>
      <c r="CJ165" s="10">
        <f t="shared" si="88"/>
        <v>0</v>
      </c>
      <c r="CK165" s="10">
        <f t="shared" si="89"/>
        <v>2875</v>
      </c>
      <c r="CL165" s="10">
        <f t="shared" si="90"/>
        <v>0</v>
      </c>
      <c r="CM165" s="10">
        <f t="shared" si="91"/>
        <v>5</v>
      </c>
      <c r="CN165" s="10">
        <f t="shared" si="92"/>
        <v>40</v>
      </c>
      <c r="CO165" s="10">
        <f t="shared" si="93"/>
        <v>0</v>
      </c>
      <c r="CP165" s="10">
        <f t="shared" si="94"/>
        <v>135</v>
      </c>
      <c r="CQ165" s="10">
        <f t="shared" si="95"/>
        <v>35</v>
      </c>
      <c r="CR165" s="10">
        <f t="shared" si="96"/>
        <v>0</v>
      </c>
      <c r="CS165" s="10">
        <f t="shared" si="97"/>
        <v>0</v>
      </c>
      <c r="CT165" s="10">
        <f t="shared" si="98"/>
        <v>0</v>
      </c>
      <c r="CU165" s="10">
        <f t="shared" si="99"/>
        <v>0</v>
      </c>
      <c r="CV165" s="10">
        <f t="shared" si="100"/>
        <v>0</v>
      </c>
      <c r="CW165" s="10">
        <f t="shared" si="101"/>
        <v>0</v>
      </c>
      <c r="CX165" s="10">
        <f t="shared" si="102"/>
        <v>0</v>
      </c>
      <c r="CY165" s="10">
        <f t="shared" si="103"/>
        <v>255.78947368421177</v>
      </c>
      <c r="CZ165" s="10">
        <f t="shared" si="104"/>
        <v>0</v>
      </c>
      <c r="DA165" s="10">
        <f t="shared" si="105"/>
        <v>223.49583228087795</v>
      </c>
      <c r="DB165" s="10">
        <f t="shared" si="106"/>
        <v>0</v>
      </c>
      <c r="DC165" s="10">
        <f t="shared" si="107"/>
        <v>0</v>
      </c>
      <c r="DD165" s="10">
        <f t="shared" si="108"/>
        <v>0</v>
      </c>
      <c r="DE165" s="10">
        <f t="shared" si="109"/>
        <v>6400</v>
      </c>
      <c r="DF165" s="10">
        <f t="shared" si="110"/>
        <v>0</v>
      </c>
      <c r="DG165" s="10">
        <f t="shared" si="111"/>
        <v>0</v>
      </c>
      <c r="DH165" s="10">
        <f t="shared" si="112"/>
        <v>0</v>
      </c>
      <c r="DI165" s="10">
        <f t="shared" si="113"/>
        <v>0</v>
      </c>
      <c r="DJ165" s="10">
        <f t="shared" si="114"/>
        <v>0</v>
      </c>
      <c r="DK165" s="10">
        <f t="shared" si="115"/>
        <v>0</v>
      </c>
      <c r="DL165" s="10">
        <f t="shared" si="116"/>
        <v>0</v>
      </c>
      <c r="DM165" s="10">
        <f t="shared" si="117"/>
        <v>0</v>
      </c>
      <c r="DN165" s="10">
        <f t="shared" si="118"/>
        <v>0</v>
      </c>
      <c r="DO165" s="10">
        <f t="shared" si="119"/>
        <v>5344.0083749302303</v>
      </c>
      <c r="DP165" s="11">
        <f t="shared" si="82"/>
        <v>26955.417179954318</v>
      </c>
      <c r="DS165" s="14"/>
      <c r="DU165" s="16"/>
    </row>
    <row r="166" spans="1:125" x14ac:dyDescent="0.35">
      <c r="A166" s="2" t="s">
        <v>493</v>
      </c>
      <c r="B166" s="2" t="s">
        <v>1010</v>
      </c>
      <c r="C166" s="2">
        <v>9262169</v>
      </c>
      <c r="D166" s="2" t="s">
        <v>1332</v>
      </c>
      <c r="E166" s="18">
        <v>348</v>
      </c>
      <c r="G166" s="18">
        <v>1181112</v>
      </c>
      <c r="H166" s="18">
        <v>0</v>
      </c>
      <c r="I166" s="18">
        <v>0</v>
      </c>
      <c r="J166" s="18">
        <v>29760.000000000022</v>
      </c>
      <c r="K166" s="18">
        <v>0</v>
      </c>
      <c r="L166" s="18">
        <v>45824.99999999992</v>
      </c>
      <c r="M166" s="18">
        <v>0</v>
      </c>
      <c r="N166" s="18">
        <v>4830</v>
      </c>
      <c r="O166" s="18">
        <v>5320.0000000000009</v>
      </c>
      <c r="P166" s="18">
        <v>439.99999999999926</v>
      </c>
      <c r="Q166" s="18">
        <v>4319.9999999999927</v>
      </c>
      <c r="R166" s="18">
        <v>6630.0000000000064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11104.466019417485</v>
      </c>
      <c r="AA166" s="18">
        <v>0</v>
      </c>
      <c r="AB166" s="18">
        <v>103412.7493261456</v>
      </c>
      <c r="AC166" s="18">
        <v>0</v>
      </c>
      <c r="AD166" s="18">
        <v>2003.3999999999971</v>
      </c>
      <c r="AE166" s="18">
        <v>0</v>
      </c>
      <c r="AF166" s="18">
        <v>128000</v>
      </c>
      <c r="AG166" s="18">
        <v>0</v>
      </c>
      <c r="AH166" s="18">
        <v>0</v>
      </c>
      <c r="AI166" s="18">
        <v>0</v>
      </c>
      <c r="AJ166" s="18">
        <v>8946.1759999999995</v>
      </c>
      <c r="AK166" s="18">
        <v>0</v>
      </c>
      <c r="AL166" s="18">
        <v>0</v>
      </c>
      <c r="AM166" s="18">
        <v>0</v>
      </c>
      <c r="AN166" s="18">
        <v>0</v>
      </c>
      <c r="AO166" s="18">
        <v>10182.384654436959</v>
      </c>
      <c r="AP166" s="18">
        <v>1664.6010227271909</v>
      </c>
      <c r="AQ166" s="11">
        <f t="shared" si="83"/>
        <v>1543550.7770227268</v>
      </c>
      <c r="AR166" s="18"/>
      <c r="AS166" s="10">
        <f>VLOOKUP($C166,'[1]New ISB'!$C$6:$BO$405,6,FALSE)</f>
        <v>1254527.9069939358</v>
      </c>
      <c r="AT166" s="10">
        <f>VLOOKUP($C166,'[1]New ISB'!$C$6:$BO$405,7,FALSE)</f>
        <v>0</v>
      </c>
      <c r="AU166" s="10">
        <f>VLOOKUP($C166,'[1]New ISB'!$C$6:$BO$405,8,FALSE)</f>
        <v>0</v>
      </c>
      <c r="AV166" s="10">
        <f>VLOOKUP($C166,'[1]New ISB'!$C$6:$BO$405,9,FALSE)</f>
        <v>30380.000000000022</v>
      </c>
      <c r="AW166" s="10">
        <f>VLOOKUP($C166,'[1]New ISB'!$C$6:$BO$405,10,FALSE)</f>
        <v>0</v>
      </c>
      <c r="AX166" s="10">
        <f>VLOOKUP($C166,'[1]New ISB'!$C$6:$BO$405,11,FALSE)</f>
        <v>53299.999999999905</v>
      </c>
      <c r="AY166" s="10">
        <f>VLOOKUP($C166,'[1]New ISB'!$C$6:$BO$405,12,FALSE)</f>
        <v>0</v>
      </c>
      <c r="AZ166" s="10">
        <f>VLOOKUP($C166,'[1]New ISB'!$C$6:$BO$405,13,FALSE)</f>
        <v>4935</v>
      </c>
      <c r="BA166" s="10">
        <f>VLOOKUP($C166,'[1]New ISB'!$C$6:$BO$405,14,FALSE)</f>
        <v>5415.0000000000009</v>
      </c>
      <c r="BB166" s="10">
        <f>VLOOKUP($C166,'[1]New ISB'!$C$6:$BO$405,15,FALSE)</f>
        <v>444.99999999999926</v>
      </c>
      <c r="BC166" s="10">
        <f>VLOOKUP($C166,'[1]New ISB'!$C$6:$BO$405,16,FALSE)</f>
        <v>4364.9999999999927</v>
      </c>
      <c r="BD166" s="10">
        <f>VLOOKUP($C166,'[1]New ISB'!$C$6:$BO$405,17,FALSE)</f>
        <v>6695.0000000000064</v>
      </c>
      <c r="BE166" s="10">
        <f>VLOOKUP($C166,'[1]New ISB'!$C$6:$BO$405,18,FALSE)</f>
        <v>0</v>
      </c>
      <c r="BF166" s="10">
        <f>VLOOKUP($C166,'[1]New ISB'!$C$6:$BO$405,19,FALSE)</f>
        <v>0</v>
      </c>
      <c r="BG166" s="10">
        <f>VLOOKUP($C166,'[1]New ISB'!$C$6:$BO$405,20,FALSE)</f>
        <v>0</v>
      </c>
      <c r="BH166" s="10">
        <f>VLOOKUP($C166,'[1]New ISB'!$C$6:$BO$405,21,FALSE)</f>
        <v>0</v>
      </c>
      <c r="BI166" s="10">
        <f>VLOOKUP($C166,'[1]New ISB'!$C$6:$BO$405,22,FALSE)</f>
        <v>0</v>
      </c>
      <c r="BJ166" s="10">
        <f>VLOOKUP($C166,'[1]New ISB'!$C$6:$BO$405,23,FALSE)</f>
        <v>0</v>
      </c>
      <c r="BK166" s="10">
        <f>VLOOKUP($C166,'[1]New ISB'!$C$6:$BO$405,24,FALSE)</f>
        <v>0</v>
      </c>
      <c r="BL166" s="10">
        <f>VLOOKUP($C166,'[1]New ISB'!$C$6:$BO$405,25,FALSE)</f>
        <v>11295.922330097095</v>
      </c>
      <c r="BM166" s="10">
        <f>VLOOKUP($C166,'[1]New ISB'!$C$6:$BO$405,26,FALSE)</f>
        <v>0</v>
      </c>
      <c r="BN166" s="10">
        <f>VLOOKUP($C166,'[1]New ISB'!$C$6:$BO$405,27,FALSE)</f>
        <v>104755.77204466696</v>
      </c>
      <c r="BO166" s="10">
        <f>VLOOKUP($C166,'[1]New ISB'!$C$6:$BO$405,28,FALSE)</f>
        <v>0</v>
      </c>
      <c r="BP166" s="10">
        <f>VLOOKUP($C166,'[1]New ISB'!$C$6:$BO$405,29,FALSE)</f>
        <v>2035.1999999999971</v>
      </c>
      <c r="BQ166" s="10">
        <f>VLOOKUP($C166,'[1]New ISB'!$C$6:$BO$405,30,FALSE)</f>
        <v>0</v>
      </c>
      <c r="BR166" s="10">
        <f>VLOOKUP($C166,'[1]New ISB'!$C$6:$BO$405,31,FALSE)</f>
        <v>134400</v>
      </c>
      <c r="BS166" s="10">
        <f>VLOOKUP($C166,'[1]New ISB'!$C$6:$BO$405,32,FALSE)</f>
        <v>0</v>
      </c>
      <c r="BT166" s="10">
        <f>VLOOKUP($C166,'[1]New ISB'!$C$6:$BO$405,33,FALSE)</f>
        <v>0</v>
      </c>
      <c r="BU166" s="10">
        <f>VLOOKUP($C166,'[1]New ISB'!$C$6:$BO$405,34,FALSE)</f>
        <v>0</v>
      </c>
      <c r="BV166" s="10">
        <f>VLOOKUP($C166,'[1]New ISB'!$C$6:$BO$405,35,FALSE)</f>
        <v>8946.1759999999995</v>
      </c>
      <c r="BW166" s="10">
        <f>VLOOKUP($C166,'[1]New ISB'!$C$6:$BO$405,36,FALSE)</f>
        <v>0</v>
      </c>
      <c r="BX166" s="10">
        <f>VLOOKUP($C166,'[1]New ISB'!$C$6:$BO$405,39,FALSE)+VLOOKUP($C166,'[1]New ISB'!$C$6:$BO$405,40,FALSE)</f>
        <v>0</v>
      </c>
      <c r="BY166" s="10">
        <f>VLOOKUP($C166,'[1]New ISB'!$C$6:$BO$405,37,FALSE)+VLOOKUP($C166,'[1]New ISB'!$C$6:$BO$405,41,FALSE)</f>
        <v>0</v>
      </c>
      <c r="BZ166" s="10">
        <f>VLOOKUP($C166,'[1]New ISB'!$C$6:$BO$405,38,FALSE)</f>
        <v>0</v>
      </c>
      <c r="CA166" s="10">
        <f t="shared" si="81"/>
        <v>1621495.9773686999</v>
      </c>
      <c r="CB166" s="10">
        <f>VLOOKUP($C166,'[1]New ISB'!$C$6:$BO$405,52,FALSE)+VLOOKUP($C166,'[1]New ISB'!$C$6:$BO$405,53,FALSE)</f>
        <v>0</v>
      </c>
      <c r="CC166" s="10">
        <f>VLOOKUP($C166,'[1]New ISB'!$C$6:$BO$405,64,FALSE)</f>
        <v>0</v>
      </c>
      <c r="CD166" s="11">
        <f t="shared" si="120"/>
        <v>1621495.9773686999</v>
      </c>
      <c r="CE166" s="10"/>
      <c r="CF166" s="10">
        <f t="shared" si="84"/>
        <v>73415.906993935816</v>
      </c>
      <c r="CG166" s="10">
        <f t="shared" si="85"/>
        <v>0</v>
      </c>
      <c r="CH166" s="10">
        <f t="shared" si="86"/>
        <v>0</v>
      </c>
      <c r="CI166" s="10">
        <f t="shared" si="87"/>
        <v>620</v>
      </c>
      <c r="CJ166" s="10">
        <f t="shared" si="88"/>
        <v>0</v>
      </c>
      <c r="CK166" s="10">
        <f t="shared" si="89"/>
        <v>7474.9999999999854</v>
      </c>
      <c r="CL166" s="10">
        <f t="shared" si="90"/>
        <v>0</v>
      </c>
      <c r="CM166" s="10">
        <f t="shared" si="91"/>
        <v>105</v>
      </c>
      <c r="CN166" s="10">
        <f t="shared" si="92"/>
        <v>95</v>
      </c>
      <c r="CO166" s="10">
        <f t="shared" si="93"/>
        <v>5</v>
      </c>
      <c r="CP166" s="10">
        <f t="shared" si="94"/>
        <v>45</v>
      </c>
      <c r="CQ166" s="10">
        <f t="shared" si="95"/>
        <v>65</v>
      </c>
      <c r="CR166" s="10">
        <f t="shared" si="96"/>
        <v>0</v>
      </c>
      <c r="CS166" s="10">
        <f t="shared" si="97"/>
        <v>0</v>
      </c>
      <c r="CT166" s="10">
        <f t="shared" si="98"/>
        <v>0</v>
      </c>
      <c r="CU166" s="10">
        <f t="shared" si="99"/>
        <v>0</v>
      </c>
      <c r="CV166" s="10">
        <f t="shared" si="100"/>
        <v>0</v>
      </c>
      <c r="CW166" s="10">
        <f t="shared" si="101"/>
        <v>0</v>
      </c>
      <c r="CX166" s="10">
        <f t="shared" si="102"/>
        <v>0</v>
      </c>
      <c r="CY166" s="10">
        <f t="shared" si="103"/>
        <v>191.4563106796104</v>
      </c>
      <c r="CZ166" s="10">
        <f t="shared" si="104"/>
        <v>0</v>
      </c>
      <c r="DA166" s="10">
        <f t="shared" si="105"/>
        <v>1343.0227185213589</v>
      </c>
      <c r="DB166" s="10">
        <f t="shared" si="106"/>
        <v>0</v>
      </c>
      <c r="DC166" s="10">
        <f t="shared" si="107"/>
        <v>31.799999999999955</v>
      </c>
      <c r="DD166" s="10">
        <f t="shared" si="108"/>
        <v>0</v>
      </c>
      <c r="DE166" s="10">
        <f t="shared" si="109"/>
        <v>6400</v>
      </c>
      <c r="DF166" s="10">
        <f t="shared" si="110"/>
        <v>0</v>
      </c>
      <c r="DG166" s="10">
        <f t="shared" si="111"/>
        <v>0</v>
      </c>
      <c r="DH166" s="10">
        <f t="shared" si="112"/>
        <v>0</v>
      </c>
      <c r="DI166" s="10">
        <f t="shared" si="113"/>
        <v>0</v>
      </c>
      <c r="DJ166" s="10">
        <f t="shared" si="114"/>
        <v>0</v>
      </c>
      <c r="DK166" s="10">
        <f t="shared" si="115"/>
        <v>0</v>
      </c>
      <c r="DL166" s="10">
        <f t="shared" si="116"/>
        <v>0</v>
      </c>
      <c r="DM166" s="10">
        <f t="shared" si="117"/>
        <v>0</v>
      </c>
      <c r="DN166" s="10">
        <f t="shared" si="118"/>
        <v>-10182.384654436959</v>
      </c>
      <c r="DO166" s="10">
        <f t="shared" si="119"/>
        <v>-1664.6010227271909</v>
      </c>
      <c r="DP166" s="11">
        <f t="shared" si="82"/>
        <v>77945.200345972626</v>
      </c>
      <c r="DS166" s="14"/>
      <c r="DU166" s="16"/>
    </row>
    <row r="167" spans="1:125" x14ac:dyDescent="0.35">
      <c r="A167" s="2" t="s">
        <v>495</v>
      </c>
      <c r="B167" s="2" t="s">
        <v>496</v>
      </c>
      <c r="C167" s="2">
        <v>9262201</v>
      </c>
      <c r="D167" s="2" t="s">
        <v>1333</v>
      </c>
      <c r="E167" s="18">
        <v>276</v>
      </c>
      <c r="G167" s="18">
        <v>936744</v>
      </c>
      <c r="H167" s="18">
        <v>0</v>
      </c>
      <c r="I167" s="18">
        <v>0</v>
      </c>
      <c r="J167" s="18">
        <v>65280.000000000029</v>
      </c>
      <c r="K167" s="18">
        <v>0</v>
      </c>
      <c r="L167" s="18">
        <v>95880.000000000044</v>
      </c>
      <c r="M167" s="18">
        <v>0</v>
      </c>
      <c r="N167" s="18">
        <v>2069.9999999999991</v>
      </c>
      <c r="O167" s="18">
        <v>4199.9999999999982</v>
      </c>
      <c r="P167" s="18">
        <v>1759.9999999999993</v>
      </c>
      <c r="Q167" s="18">
        <v>75840</v>
      </c>
      <c r="R167" s="18">
        <v>34680.000000000015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31304.533333333406</v>
      </c>
      <c r="AA167" s="18">
        <v>0</v>
      </c>
      <c r="AB167" s="18">
        <v>129144.56603773592</v>
      </c>
      <c r="AC167" s="18">
        <v>0</v>
      </c>
      <c r="AD167" s="18">
        <v>13645.799999999965</v>
      </c>
      <c r="AE167" s="18">
        <v>0</v>
      </c>
      <c r="AF167" s="18">
        <v>128000</v>
      </c>
      <c r="AG167" s="18">
        <v>0</v>
      </c>
      <c r="AH167" s="18">
        <v>0</v>
      </c>
      <c r="AI167" s="18">
        <v>0</v>
      </c>
      <c r="AJ167" s="18">
        <v>8687.616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1">
        <f t="shared" si="83"/>
        <v>1527236.5153710693</v>
      </c>
      <c r="AR167" s="18"/>
      <c r="AS167" s="10">
        <f>VLOOKUP($C167,'[1]New ISB'!$C$6:$BO$405,6,FALSE)</f>
        <v>994970.40899519052</v>
      </c>
      <c r="AT167" s="10">
        <f>VLOOKUP($C167,'[1]New ISB'!$C$6:$BO$405,7,FALSE)</f>
        <v>0</v>
      </c>
      <c r="AU167" s="10">
        <f>VLOOKUP($C167,'[1]New ISB'!$C$6:$BO$405,8,FALSE)</f>
        <v>0</v>
      </c>
      <c r="AV167" s="10">
        <f>VLOOKUP($C167,'[1]New ISB'!$C$6:$BO$405,9,FALSE)</f>
        <v>66640.000000000029</v>
      </c>
      <c r="AW167" s="10">
        <f>VLOOKUP($C167,'[1]New ISB'!$C$6:$BO$405,10,FALSE)</f>
        <v>0</v>
      </c>
      <c r="AX167" s="10">
        <f>VLOOKUP($C167,'[1]New ISB'!$C$6:$BO$405,11,FALSE)</f>
        <v>111520.00000000004</v>
      </c>
      <c r="AY167" s="10">
        <f>VLOOKUP($C167,'[1]New ISB'!$C$6:$BO$405,12,FALSE)</f>
        <v>0</v>
      </c>
      <c r="AZ167" s="10">
        <f>VLOOKUP($C167,'[1]New ISB'!$C$6:$BO$405,13,FALSE)</f>
        <v>2114.9999999999991</v>
      </c>
      <c r="BA167" s="10">
        <f>VLOOKUP($C167,'[1]New ISB'!$C$6:$BO$405,14,FALSE)</f>
        <v>4274.9999999999982</v>
      </c>
      <c r="BB167" s="10">
        <f>VLOOKUP($C167,'[1]New ISB'!$C$6:$BO$405,15,FALSE)</f>
        <v>1779.9999999999993</v>
      </c>
      <c r="BC167" s="10">
        <f>VLOOKUP($C167,'[1]New ISB'!$C$6:$BO$405,16,FALSE)</f>
        <v>76630</v>
      </c>
      <c r="BD167" s="10">
        <f>VLOOKUP($C167,'[1]New ISB'!$C$6:$BO$405,17,FALSE)</f>
        <v>35020.000000000015</v>
      </c>
      <c r="BE167" s="10">
        <f>VLOOKUP($C167,'[1]New ISB'!$C$6:$BO$405,18,FALSE)</f>
        <v>0</v>
      </c>
      <c r="BF167" s="10">
        <f>VLOOKUP($C167,'[1]New ISB'!$C$6:$BO$405,19,FALSE)</f>
        <v>0</v>
      </c>
      <c r="BG167" s="10">
        <f>VLOOKUP($C167,'[1]New ISB'!$C$6:$BO$405,20,FALSE)</f>
        <v>0</v>
      </c>
      <c r="BH167" s="10">
        <f>VLOOKUP($C167,'[1]New ISB'!$C$6:$BO$405,21,FALSE)</f>
        <v>0</v>
      </c>
      <c r="BI167" s="10">
        <f>VLOOKUP($C167,'[1]New ISB'!$C$6:$BO$405,22,FALSE)</f>
        <v>0</v>
      </c>
      <c r="BJ167" s="10">
        <f>VLOOKUP($C167,'[1]New ISB'!$C$6:$BO$405,23,FALSE)</f>
        <v>0</v>
      </c>
      <c r="BK167" s="10">
        <f>VLOOKUP($C167,'[1]New ISB'!$C$6:$BO$405,24,FALSE)</f>
        <v>0</v>
      </c>
      <c r="BL167" s="10">
        <f>VLOOKUP($C167,'[1]New ISB'!$C$6:$BO$405,25,FALSE)</f>
        <v>31844.266666666739</v>
      </c>
      <c r="BM167" s="10">
        <f>VLOOKUP($C167,'[1]New ISB'!$C$6:$BO$405,26,FALSE)</f>
        <v>0</v>
      </c>
      <c r="BN167" s="10">
        <f>VLOOKUP($C167,'[1]New ISB'!$C$6:$BO$405,27,FALSE)</f>
        <v>130821.76819407014</v>
      </c>
      <c r="BO167" s="10">
        <f>VLOOKUP($C167,'[1]New ISB'!$C$6:$BO$405,28,FALSE)</f>
        <v>0</v>
      </c>
      <c r="BP167" s="10">
        <f>VLOOKUP($C167,'[1]New ISB'!$C$6:$BO$405,29,FALSE)</f>
        <v>13862.399999999963</v>
      </c>
      <c r="BQ167" s="10">
        <f>VLOOKUP($C167,'[1]New ISB'!$C$6:$BO$405,30,FALSE)</f>
        <v>0</v>
      </c>
      <c r="BR167" s="10">
        <f>VLOOKUP($C167,'[1]New ISB'!$C$6:$BO$405,31,FALSE)</f>
        <v>134400</v>
      </c>
      <c r="BS167" s="10">
        <f>VLOOKUP($C167,'[1]New ISB'!$C$6:$BO$405,32,FALSE)</f>
        <v>0</v>
      </c>
      <c r="BT167" s="10">
        <f>VLOOKUP($C167,'[1]New ISB'!$C$6:$BO$405,33,FALSE)</f>
        <v>0</v>
      </c>
      <c r="BU167" s="10">
        <f>VLOOKUP($C167,'[1]New ISB'!$C$6:$BO$405,34,FALSE)</f>
        <v>0</v>
      </c>
      <c r="BV167" s="10">
        <f>VLOOKUP($C167,'[1]New ISB'!$C$6:$BO$405,35,FALSE)</f>
        <v>8687.616</v>
      </c>
      <c r="BW167" s="10">
        <f>VLOOKUP($C167,'[1]New ISB'!$C$6:$BO$405,36,FALSE)</f>
        <v>0</v>
      </c>
      <c r="BX167" s="10">
        <f>VLOOKUP($C167,'[1]New ISB'!$C$6:$BO$405,39,FALSE)+VLOOKUP($C167,'[1]New ISB'!$C$6:$BO$405,40,FALSE)</f>
        <v>0</v>
      </c>
      <c r="BY167" s="10">
        <f>VLOOKUP($C167,'[1]New ISB'!$C$6:$BO$405,37,FALSE)+VLOOKUP($C167,'[1]New ISB'!$C$6:$BO$405,41,FALSE)</f>
        <v>0</v>
      </c>
      <c r="BZ167" s="10">
        <f>VLOOKUP($C167,'[1]New ISB'!$C$6:$BO$405,38,FALSE)</f>
        <v>0</v>
      </c>
      <c r="CA167" s="10">
        <f t="shared" si="81"/>
        <v>1612566.4598559274</v>
      </c>
      <c r="CB167" s="10">
        <f>VLOOKUP($C167,'[1]New ISB'!$C$6:$BO$405,52,FALSE)+VLOOKUP($C167,'[1]New ISB'!$C$6:$BO$405,53,FALSE)</f>
        <v>0</v>
      </c>
      <c r="CC167" s="10">
        <f>VLOOKUP($C167,'[1]New ISB'!$C$6:$BO$405,64,FALSE)</f>
        <v>0</v>
      </c>
      <c r="CD167" s="11">
        <f t="shared" si="120"/>
        <v>1612566.4598559274</v>
      </c>
      <c r="CE167" s="10"/>
      <c r="CF167" s="10">
        <f t="shared" si="84"/>
        <v>58226.408995190519</v>
      </c>
      <c r="CG167" s="10">
        <f t="shared" si="85"/>
        <v>0</v>
      </c>
      <c r="CH167" s="10">
        <f t="shared" si="86"/>
        <v>0</v>
      </c>
      <c r="CI167" s="10">
        <f t="shared" si="87"/>
        <v>1360</v>
      </c>
      <c r="CJ167" s="10">
        <f t="shared" si="88"/>
        <v>0</v>
      </c>
      <c r="CK167" s="10">
        <f t="shared" si="89"/>
        <v>15640</v>
      </c>
      <c r="CL167" s="10">
        <f t="shared" si="90"/>
        <v>0</v>
      </c>
      <c r="CM167" s="10">
        <f t="shared" si="91"/>
        <v>45</v>
      </c>
      <c r="CN167" s="10">
        <f t="shared" si="92"/>
        <v>75</v>
      </c>
      <c r="CO167" s="10">
        <f t="shared" si="93"/>
        <v>20</v>
      </c>
      <c r="CP167" s="10">
        <f t="shared" si="94"/>
        <v>790</v>
      </c>
      <c r="CQ167" s="10">
        <f t="shared" si="95"/>
        <v>340</v>
      </c>
      <c r="CR167" s="10">
        <f t="shared" si="96"/>
        <v>0</v>
      </c>
      <c r="CS167" s="10">
        <f t="shared" si="97"/>
        <v>0</v>
      </c>
      <c r="CT167" s="10">
        <f t="shared" si="98"/>
        <v>0</v>
      </c>
      <c r="CU167" s="10">
        <f t="shared" si="99"/>
        <v>0</v>
      </c>
      <c r="CV167" s="10">
        <f t="shared" si="100"/>
        <v>0</v>
      </c>
      <c r="CW167" s="10">
        <f t="shared" si="101"/>
        <v>0</v>
      </c>
      <c r="CX167" s="10">
        <f t="shared" si="102"/>
        <v>0</v>
      </c>
      <c r="CY167" s="10">
        <f t="shared" si="103"/>
        <v>539.73333333333358</v>
      </c>
      <c r="CZ167" s="10">
        <f t="shared" si="104"/>
        <v>0</v>
      </c>
      <c r="DA167" s="10">
        <f t="shared" si="105"/>
        <v>1677.2021563342278</v>
      </c>
      <c r="DB167" s="10">
        <f t="shared" si="106"/>
        <v>0</v>
      </c>
      <c r="DC167" s="10">
        <f t="shared" si="107"/>
        <v>216.59999999999854</v>
      </c>
      <c r="DD167" s="10">
        <f t="shared" si="108"/>
        <v>0</v>
      </c>
      <c r="DE167" s="10">
        <f t="shared" si="109"/>
        <v>6400</v>
      </c>
      <c r="DF167" s="10">
        <f t="shared" si="110"/>
        <v>0</v>
      </c>
      <c r="DG167" s="10">
        <f t="shared" si="111"/>
        <v>0</v>
      </c>
      <c r="DH167" s="10">
        <f t="shared" si="112"/>
        <v>0</v>
      </c>
      <c r="DI167" s="10">
        <f t="shared" si="113"/>
        <v>0</v>
      </c>
      <c r="DJ167" s="10">
        <f t="shared" si="114"/>
        <v>0</v>
      </c>
      <c r="DK167" s="10">
        <f t="shared" si="115"/>
        <v>0</v>
      </c>
      <c r="DL167" s="10">
        <f t="shared" si="116"/>
        <v>0</v>
      </c>
      <c r="DM167" s="10">
        <f t="shared" si="117"/>
        <v>0</v>
      </c>
      <c r="DN167" s="10">
        <f t="shared" si="118"/>
        <v>0</v>
      </c>
      <c r="DO167" s="10">
        <f t="shared" si="119"/>
        <v>0</v>
      </c>
      <c r="DP167" s="11">
        <f t="shared" si="82"/>
        <v>85329.944484858075</v>
      </c>
      <c r="DS167" s="14"/>
      <c r="DU167" s="16"/>
    </row>
    <row r="168" spans="1:125" x14ac:dyDescent="0.35">
      <c r="A168" s="2" t="s">
        <v>498</v>
      </c>
      <c r="B168" s="2" t="s">
        <v>499</v>
      </c>
      <c r="C168" s="2">
        <v>9262419</v>
      </c>
      <c r="D168" s="2" t="s">
        <v>1334</v>
      </c>
      <c r="E168" s="18">
        <v>271</v>
      </c>
      <c r="G168" s="18">
        <v>919774</v>
      </c>
      <c r="H168" s="18">
        <v>0</v>
      </c>
      <c r="I168" s="18">
        <v>0</v>
      </c>
      <c r="J168" s="18">
        <v>55199.999999999942</v>
      </c>
      <c r="K168" s="18">
        <v>0</v>
      </c>
      <c r="L168" s="18">
        <v>84599.999999999913</v>
      </c>
      <c r="M168" s="18">
        <v>0</v>
      </c>
      <c r="N168" s="18">
        <v>4370.0000000000027</v>
      </c>
      <c r="O168" s="18">
        <v>8399.9999999999909</v>
      </c>
      <c r="P168" s="18">
        <v>19799.999999999982</v>
      </c>
      <c r="Q168" s="18">
        <v>20159.999999999978</v>
      </c>
      <c r="R168" s="18">
        <v>24479.999999999975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28091.744680851039</v>
      </c>
      <c r="AA168" s="18">
        <v>0</v>
      </c>
      <c r="AB168" s="18">
        <v>159366.42525337837</v>
      </c>
      <c r="AC168" s="18">
        <v>0</v>
      </c>
      <c r="AD168" s="18">
        <v>3534.3000000000079</v>
      </c>
      <c r="AE168" s="18">
        <v>0</v>
      </c>
      <c r="AF168" s="18">
        <v>128000</v>
      </c>
      <c r="AG168" s="18">
        <v>0</v>
      </c>
      <c r="AH168" s="18">
        <v>0</v>
      </c>
      <c r="AI168" s="18">
        <v>0</v>
      </c>
      <c r="AJ168" s="18">
        <v>4059.3919999999998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-80108.092260118152</v>
      </c>
      <c r="AQ168" s="11">
        <f t="shared" si="83"/>
        <v>1379727.7696741114</v>
      </c>
      <c r="AR168" s="18"/>
      <c r="AS168" s="10">
        <f>VLOOKUP($C168,'[1]New ISB'!$C$6:$BO$405,6,FALSE)</f>
        <v>976945.58274527767</v>
      </c>
      <c r="AT168" s="10">
        <f>VLOOKUP($C168,'[1]New ISB'!$C$6:$BO$405,7,FALSE)</f>
        <v>0</v>
      </c>
      <c r="AU168" s="10">
        <f>VLOOKUP($C168,'[1]New ISB'!$C$6:$BO$405,8,FALSE)</f>
        <v>0</v>
      </c>
      <c r="AV168" s="10">
        <f>VLOOKUP($C168,'[1]New ISB'!$C$6:$BO$405,9,FALSE)</f>
        <v>56349.999999999942</v>
      </c>
      <c r="AW168" s="10">
        <f>VLOOKUP($C168,'[1]New ISB'!$C$6:$BO$405,10,FALSE)</f>
        <v>0</v>
      </c>
      <c r="AX168" s="10">
        <f>VLOOKUP($C168,'[1]New ISB'!$C$6:$BO$405,11,FALSE)</f>
        <v>98399.999999999898</v>
      </c>
      <c r="AY168" s="10">
        <f>VLOOKUP($C168,'[1]New ISB'!$C$6:$BO$405,12,FALSE)</f>
        <v>0</v>
      </c>
      <c r="AZ168" s="10">
        <f>VLOOKUP($C168,'[1]New ISB'!$C$6:$BO$405,13,FALSE)</f>
        <v>4465.0000000000027</v>
      </c>
      <c r="BA168" s="10">
        <f>VLOOKUP($C168,'[1]New ISB'!$C$6:$BO$405,14,FALSE)</f>
        <v>8549.9999999999909</v>
      </c>
      <c r="BB168" s="10">
        <f>VLOOKUP($C168,'[1]New ISB'!$C$6:$BO$405,15,FALSE)</f>
        <v>20024.999999999982</v>
      </c>
      <c r="BC168" s="10">
        <f>VLOOKUP($C168,'[1]New ISB'!$C$6:$BO$405,16,FALSE)</f>
        <v>20369.999999999978</v>
      </c>
      <c r="BD168" s="10">
        <f>VLOOKUP($C168,'[1]New ISB'!$C$6:$BO$405,17,FALSE)</f>
        <v>24719.999999999975</v>
      </c>
      <c r="BE168" s="10">
        <f>VLOOKUP($C168,'[1]New ISB'!$C$6:$BO$405,18,FALSE)</f>
        <v>0</v>
      </c>
      <c r="BF168" s="10">
        <f>VLOOKUP($C168,'[1]New ISB'!$C$6:$BO$405,19,FALSE)</f>
        <v>0</v>
      </c>
      <c r="BG168" s="10">
        <f>VLOOKUP($C168,'[1]New ISB'!$C$6:$BO$405,20,FALSE)</f>
        <v>0</v>
      </c>
      <c r="BH168" s="10">
        <f>VLOOKUP($C168,'[1]New ISB'!$C$6:$BO$405,21,FALSE)</f>
        <v>0</v>
      </c>
      <c r="BI168" s="10">
        <f>VLOOKUP($C168,'[1]New ISB'!$C$6:$BO$405,22,FALSE)</f>
        <v>0</v>
      </c>
      <c r="BJ168" s="10">
        <f>VLOOKUP($C168,'[1]New ISB'!$C$6:$BO$405,23,FALSE)</f>
        <v>0</v>
      </c>
      <c r="BK168" s="10">
        <f>VLOOKUP($C168,'[1]New ISB'!$C$6:$BO$405,24,FALSE)</f>
        <v>0</v>
      </c>
      <c r="BL168" s="10">
        <f>VLOOKUP($C168,'[1]New ISB'!$C$6:$BO$405,25,FALSE)</f>
        <v>28576.085106382954</v>
      </c>
      <c r="BM168" s="10">
        <f>VLOOKUP($C168,'[1]New ISB'!$C$6:$BO$405,26,FALSE)</f>
        <v>0</v>
      </c>
      <c r="BN168" s="10">
        <f>VLOOKUP($C168,'[1]New ISB'!$C$6:$BO$405,27,FALSE)</f>
        <v>161436.11908783781</v>
      </c>
      <c r="BO168" s="10">
        <f>VLOOKUP($C168,'[1]New ISB'!$C$6:$BO$405,28,FALSE)</f>
        <v>0</v>
      </c>
      <c r="BP168" s="10">
        <f>VLOOKUP($C168,'[1]New ISB'!$C$6:$BO$405,29,FALSE)</f>
        <v>3590.4000000000078</v>
      </c>
      <c r="BQ168" s="10">
        <f>VLOOKUP($C168,'[1]New ISB'!$C$6:$BO$405,30,FALSE)</f>
        <v>0</v>
      </c>
      <c r="BR168" s="10">
        <f>VLOOKUP($C168,'[1]New ISB'!$C$6:$BO$405,31,FALSE)</f>
        <v>134400</v>
      </c>
      <c r="BS168" s="10">
        <f>VLOOKUP($C168,'[1]New ISB'!$C$6:$BO$405,32,FALSE)</f>
        <v>0</v>
      </c>
      <c r="BT168" s="10">
        <f>VLOOKUP($C168,'[1]New ISB'!$C$6:$BO$405,33,FALSE)</f>
        <v>0</v>
      </c>
      <c r="BU168" s="10">
        <f>VLOOKUP($C168,'[1]New ISB'!$C$6:$BO$405,34,FALSE)</f>
        <v>0</v>
      </c>
      <c r="BV168" s="10">
        <f>VLOOKUP($C168,'[1]New ISB'!$C$6:$BO$405,35,FALSE)</f>
        <v>4059.3919999999998</v>
      </c>
      <c r="BW168" s="10">
        <f>VLOOKUP($C168,'[1]New ISB'!$C$6:$BO$405,36,FALSE)</f>
        <v>0</v>
      </c>
      <c r="BX168" s="10">
        <f>VLOOKUP($C168,'[1]New ISB'!$C$6:$BO$405,39,FALSE)+VLOOKUP($C168,'[1]New ISB'!$C$6:$BO$405,40,FALSE)</f>
        <v>0</v>
      </c>
      <c r="BY168" s="10">
        <f>VLOOKUP($C168,'[1]New ISB'!$C$6:$BO$405,37,FALSE)+VLOOKUP($C168,'[1]New ISB'!$C$6:$BO$405,41,FALSE)</f>
        <v>0</v>
      </c>
      <c r="BZ168" s="10">
        <f>VLOOKUP($C168,'[1]New ISB'!$C$6:$BO$405,38,FALSE)</f>
        <v>0</v>
      </c>
      <c r="CA168" s="10">
        <f t="shared" si="81"/>
        <v>1541887.5789394982</v>
      </c>
      <c r="CB168" s="10">
        <f>VLOOKUP($C168,'[1]New ISB'!$C$6:$BO$405,52,FALSE)+VLOOKUP($C168,'[1]New ISB'!$C$6:$BO$405,53,FALSE)</f>
        <v>0</v>
      </c>
      <c r="CC168" s="10">
        <f>VLOOKUP($C168,'[1]New ISB'!$C$6:$BO$405,64,FALSE)</f>
        <v>0</v>
      </c>
      <c r="CD168" s="11">
        <f t="shared" si="120"/>
        <v>1541887.5789394982</v>
      </c>
      <c r="CE168" s="10"/>
      <c r="CF168" s="10">
        <f t="shared" si="84"/>
        <v>57171.582745277672</v>
      </c>
      <c r="CG168" s="10">
        <f t="shared" si="85"/>
        <v>0</v>
      </c>
      <c r="CH168" s="10">
        <f t="shared" si="86"/>
        <v>0</v>
      </c>
      <c r="CI168" s="10">
        <f t="shared" si="87"/>
        <v>1150</v>
      </c>
      <c r="CJ168" s="10">
        <f t="shared" si="88"/>
        <v>0</v>
      </c>
      <c r="CK168" s="10">
        <f t="shared" si="89"/>
        <v>13799.999999999985</v>
      </c>
      <c r="CL168" s="10">
        <f t="shared" si="90"/>
        <v>0</v>
      </c>
      <c r="CM168" s="10">
        <f t="shared" si="91"/>
        <v>95</v>
      </c>
      <c r="CN168" s="10">
        <f t="shared" si="92"/>
        <v>150</v>
      </c>
      <c r="CO168" s="10">
        <f t="shared" si="93"/>
        <v>225</v>
      </c>
      <c r="CP168" s="10">
        <f t="shared" si="94"/>
        <v>210</v>
      </c>
      <c r="CQ168" s="10">
        <f t="shared" si="95"/>
        <v>240</v>
      </c>
      <c r="CR168" s="10">
        <f t="shared" si="96"/>
        <v>0</v>
      </c>
      <c r="CS168" s="10">
        <f t="shared" si="97"/>
        <v>0</v>
      </c>
      <c r="CT168" s="10">
        <f t="shared" si="98"/>
        <v>0</v>
      </c>
      <c r="CU168" s="10">
        <f t="shared" si="99"/>
        <v>0</v>
      </c>
      <c r="CV168" s="10">
        <f t="shared" si="100"/>
        <v>0</v>
      </c>
      <c r="CW168" s="10">
        <f t="shared" si="101"/>
        <v>0</v>
      </c>
      <c r="CX168" s="10">
        <f t="shared" si="102"/>
        <v>0</v>
      </c>
      <c r="CY168" s="10">
        <f t="shared" si="103"/>
        <v>484.34042553191466</v>
      </c>
      <c r="CZ168" s="10">
        <f t="shared" si="104"/>
        <v>0</v>
      </c>
      <c r="DA168" s="10">
        <f t="shared" si="105"/>
        <v>2069.6938344594382</v>
      </c>
      <c r="DB168" s="10">
        <f t="shared" si="106"/>
        <v>0</v>
      </c>
      <c r="DC168" s="10">
        <f t="shared" si="107"/>
        <v>56.099999999999909</v>
      </c>
      <c r="DD168" s="10">
        <f t="shared" si="108"/>
        <v>0</v>
      </c>
      <c r="DE168" s="10">
        <f t="shared" si="109"/>
        <v>6400</v>
      </c>
      <c r="DF168" s="10">
        <f t="shared" si="110"/>
        <v>0</v>
      </c>
      <c r="DG168" s="10">
        <f t="shared" si="111"/>
        <v>0</v>
      </c>
      <c r="DH168" s="10">
        <f t="shared" si="112"/>
        <v>0</v>
      </c>
      <c r="DI168" s="10">
        <f t="shared" si="113"/>
        <v>0</v>
      </c>
      <c r="DJ168" s="10">
        <f t="shared" si="114"/>
        <v>0</v>
      </c>
      <c r="DK168" s="10">
        <f t="shared" si="115"/>
        <v>0</v>
      </c>
      <c r="DL168" s="10">
        <f t="shared" si="116"/>
        <v>0</v>
      </c>
      <c r="DM168" s="10">
        <f t="shared" si="117"/>
        <v>0</v>
      </c>
      <c r="DN168" s="10">
        <f t="shared" si="118"/>
        <v>0</v>
      </c>
      <c r="DO168" s="10">
        <f t="shared" si="119"/>
        <v>80108.092260118152</v>
      </c>
      <c r="DP168" s="11">
        <f t="shared" si="82"/>
        <v>162159.80926538719</v>
      </c>
      <c r="DS168" s="14"/>
      <c r="DU168" s="16"/>
    </row>
    <row r="169" spans="1:125" x14ac:dyDescent="0.35">
      <c r="A169" s="2" t="s">
        <v>501</v>
      </c>
      <c r="B169" s="2" t="s">
        <v>502</v>
      </c>
      <c r="C169" s="2">
        <v>9262055</v>
      </c>
      <c r="D169" s="2" t="s">
        <v>503</v>
      </c>
      <c r="E169" s="18">
        <v>272</v>
      </c>
      <c r="G169" s="18">
        <v>923168</v>
      </c>
      <c r="H169" s="18">
        <v>0</v>
      </c>
      <c r="I169" s="18">
        <v>0</v>
      </c>
      <c r="J169" s="18">
        <v>49439.999999999956</v>
      </c>
      <c r="K169" s="18">
        <v>0</v>
      </c>
      <c r="L169" s="18">
        <v>74729.999999999971</v>
      </c>
      <c r="M169" s="18">
        <v>0</v>
      </c>
      <c r="N169" s="18">
        <v>4847.8228782287833</v>
      </c>
      <c r="O169" s="18">
        <v>12365.461254612534</v>
      </c>
      <c r="P169" s="18">
        <v>6182.7306273062795</v>
      </c>
      <c r="Q169" s="18">
        <v>46731.808118081135</v>
      </c>
      <c r="R169" s="18">
        <v>9213.874538745391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35202.644628099239</v>
      </c>
      <c r="AA169" s="18">
        <v>0</v>
      </c>
      <c r="AB169" s="18">
        <v>84328.939655172391</v>
      </c>
      <c r="AC169" s="18">
        <v>0</v>
      </c>
      <c r="AD169" s="18">
        <v>0</v>
      </c>
      <c r="AE169" s="18">
        <v>0</v>
      </c>
      <c r="AF169" s="18">
        <v>128000</v>
      </c>
      <c r="AG169" s="18">
        <v>0</v>
      </c>
      <c r="AH169" s="18">
        <v>0</v>
      </c>
      <c r="AI169" s="18">
        <v>0</v>
      </c>
      <c r="AJ169" s="18">
        <v>3464.7040000000002</v>
      </c>
      <c r="AK169" s="18">
        <v>0</v>
      </c>
      <c r="AL169" s="18">
        <v>0</v>
      </c>
      <c r="AM169" s="18">
        <v>0</v>
      </c>
      <c r="AN169" s="18">
        <v>0</v>
      </c>
      <c r="AO169" s="18">
        <v>0</v>
      </c>
      <c r="AP169" s="18">
        <v>-3039.6937639726134</v>
      </c>
      <c r="AQ169" s="11">
        <f t="shared" si="83"/>
        <v>1374636.291936273</v>
      </c>
      <c r="AR169" s="18"/>
      <c r="AS169" s="10">
        <f>VLOOKUP($C169,'[1]New ISB'!$C$6:$BO$405,6,FALSE)</f>
        <v>980550.54799526022</v>
      </c>
      <c r="AT169" s="10">
        <f>VLOOKUP($C169,'[1]New ISB'!$C$6:$BO$405,7,FALSE)</f>
        <v>0</v>
      </c>
      <c r="AU169" s="10">
        <f>VLOOKUP($C169,'[1]New ISB'!$C$6:$BO$405,8,FALSE)</f>
        <v>0</v>
      </c>
      <c r="AV169" s="10">
        <f>VLOOKUP($C169,'[1]New ISB'!$C$6:$BO$405,9,FALSE)</f>
        <v>50469.999999999956</v>
      </c>
      <c r="AW169" s="10">
        <f>VLOOKUP($C169,'[1]New ISB'!$C$6:$BO$405,10,FALSE)</f>
        <v>0</v>
      </c>
      <c r="AX169" s="10">
        <f>VLOOKUP($C169,'[1]New ISB'!$C$6:$BO$405,11,FALSE)</f>
        <v>86919.999999999971</v>
      </c>
      <c r="AY169" s="10">
        <f>VLOOKUP($C169,'[1]New ISB'!$C$6:$BO$405,12,FALSE)</f>
        <v>0</v>
      </c>
      <c r="AZ169" s="10">
        <f>VLOOKUP($C169,'[1]New ISB'!$C$6:$BO$405,13,FALSE)</f>
        <v>4953.2103321033228</v>
      </c>
      <c r="BA169" s="10">
        <f>VLOOKUP($C169,'[1]New ISB'!$C$6:$BO$405,14,FALSE)</f>
        <v>12586.273062730615</v>
      </c>
      <c r="BB169" s="10">
        <f>VLOOKUP($C169,'[1]New ISB'!$C$6:$BO$405,15,FALSE)</f>
        <v>6252.9889298893049</v>
      </c>
      <c r="BC169" s="10">
        <f>VLOOKUP($C169,'[1]New ISB'!$C$6:$BO$405,16,FALSE)</f>
        <v>47218.597785977814</v>
      </c>
      <c r="BD169" s="10">
        <f>VLOOKUP($C169,'[1]New ISB'!$C$6:$BO$405,17,FALSE)</f>
        <v>9304.206642066425</v>
      </c>
      <c r="BE169" s="10">
        <f>VLOOKUP($C169,'[1]New ISB'!$C$6:$BO$405,18,FALSE)</f>
        <v>0</v>
      </c>
      <c r="BF169" s="10">
        <f>VLOOKUP($C169,'[1]New ISB'!$C$6:$BO$405,19,FALSE)</f>
        <v>0</v>
      </c>
      <c r="BG169" s="10">
        <f>VLOOKUP($C169,'[1]New ISB'!$C$6:$BO$405,20,FALSE)</f>
        <v>0</v>
      </c>
      <c r="BH169" s="10">
        <f>VLOOKUP($C169,'[1]New ISB'!$C$6:$BO$405,21,FALSE)</f>
        <v>0</v>
      </c>
      <c r="BI169" s="10">
        <f>VLOOKUP($C169,'[1]New ISB'!$C$6:$BO$405,22,FALSE)</f>
        <v>0</v>
      </c>
      <c r="BJ169" s="10">
        <f>VLOOKUP($C169,'[1]New ISB'!$C$6:$BO$405,23,FALSE)</f>
        <v>0</v>
      </c>
      <c r="BK169" s="10">
        <f>VLOOKUP($C169,'[1]New ISB'!$C$6:$BO$405,24,FALSE)</f>
        <v>0</v>
      </c>
      <c r="BL169" s="10">
        <f>VLOOKUP($C169,'[1]New ISB'!$C$6:$BO$405,25,FALSE)</f>
        <v>35809.586776859571</v>
      </c>
      <c r="BM169" s="10">
        <f>VLOOKUP($C169,'[1]New ISB'!$C$6:$BO$405,26,FALSE)</f>
        <v>0</v>
      </c>
      <c r="BN169" s="10">
        <f>VLOOKUP($C169,'[1]New ISB'!$C$6:$BO$405,27,FALSE)</f>
        <v>85424.120689655145</v>
      </c>
      <c r="BO169" s="10">
        <f>VLOOKUP($C169,'[1]New ISB'!$C$6:$BO$405,28,FALSE)</f>
        <v>0</v>
      </c>
      <c r="BP169" s="10">
        <f>VLOOKUP($C169,'[1]New ISB'!$C$6:$BO$405,29,FALSE)</f>
        <v>0</v>
      </c>
      <c r="BQ169" s="10">
        <f>VLOOKUP($C169,'[1]New ISB'!$C$6:$BO$405,30,FALSE)</f>
        <v>0</v>
      </c>
      <c r="BR169" s="10">
        <f>VLOOKUP($C169,'[1]New ISB'!$C$6:$BO$405,31,FALSE)</f>
        <v>134400</v>
      </c>
      <c r="BS169" s="10">
        <f>VLOOKUP($C169,'[1]New ISB'!$C$6:$BO$405,32,FALSE)</f>
        <v>0</v>
      </c>
      <c r="BT169" s="10">
        <f>VLOOKUP($C169,'[1]New ISB'!$C$6:$BO$405,33,FALSE)</f>
        <v>0</v>
      </c>
      <c r="BU169" s="10">
        <f>VLOOKUP($C169,'[1]New ISB'!$C$6:$BO$405,34,FALSE)</f>
        <v>0</v>
      </c>
      <c r="BV169" s="10">
        <f>VLOOKUP($C169,'[1]New ISB'!$C$6:$BO$405,35,FALSE)</f>
        <v>3464.7040000000002</v>
      </c>
      <c r="BW169" s="10">
        <f>VLOOKUP($C169,'[1]New ISB'!$C$6:$BO$405,36,FALSE)</f>
        <v>0</v>
      </c>
      <c r="BX169" s="10">
        <f>VLOOKUP($C169,'[1]New ISB'!$C$6:$BO$405,39,FALSE)+VLOOKUP($C169,'[1]New ISB'!$C$6:$BO$405,40,FALSE)</f>
        <v>0</v>
      </c>
      <c r="BY169" s="10">
        <f>VLOOKUP($C169,'[1]New ISB'!$C$6:$BO$405,37,FALSE)+VLOOKUP($C169,'[1]New ISB'!$C$6:$BO$405,41,FALSE)</f>
        <v>0</v>
      </c>
      <c r="BZ169" s="10">
        <f>VLOOKUP($C169,'[1]New ISB'!$C$6:$BO$405,38,FALSE)</f>
        <v>0</v>
      </c>
      <c r="CA169" s="10">
        <f t="shared" si="81"/>
        <v>1457354.2362145425</v>
      </c>
      <c r="CB169" s="10">
        <f>VLOOKUP($C169,'[1]New ISB'!$C$6:$BO$405,52,FALSE)+VLOOKUP($C169,'[1]New ISB'!$C$6:$BO$405,53,FALSE)</f>
        <v>0</v>
      </c>
      <c r="CC169" s="10">
        <f>VLOOKUP($C169,'[1]New ISB'!$C$6:$BO$405,64,FALSE)</f>
        <v>0</v>
      </c>
      <c r="CD169" s="11">
        <f t="shared" si="120"/>
        <v>1457354.2362145425</v>
      </c>
      <c r="CE169" s="10"/>
      <c r="CF169" s="10">
        <f t="shared" si="84"/>
        <v>57382.547995260218</v>
      </c>
      <c r="CG169" s="10">
        <f t="shared" si="85"/>
        <v>0</v>
      </c>
      <c r="CH169" s="10">
        <f t="shared" si="86"/>
        <v>0</v>
      </c>
      <c r="CI169" s="10">
        <f t="shared" si="87"/>
        <v>1030</v>
      </c>
      <c r="CJ169" s="10">
        <f t="shared" si="88"/>
        <v>0</v>
      </c>
      <c r="CK169" s="10">
        <f t="shared" si="89"/>
        <v>12190</v>
      </c>
      <c r="CL169" s="10">
        <f t="shared" si="90"/>
        <v>0</v>
      </c>
      <c r="CM169" s="10">
        <f t="shared" si="91"/>
        <v>105.38745387453946</v>
      </c>
      <c r="CN169" s="10">
        <f t="shared" si="92"/>
        <v>220.8118081180819</v>
      </c>
      <c r="CO169" s="10">
        <f t="shared" si="93"/>
        <v>70.258302583025397</v>
      </c>
      <c r="CP169" s="10">
        <f t="shared" si="94"/>
        <v>486.78966789667902</v>
      </c>
      <c r="CQ169" s="10">
        <f t="shared" si="95"/>
        <v>90.332103321034083</v>
      </c>
      <c r="CR169" s="10">
        <f t="shared" si="96"/>
        <v>0</v>
      </c>
      <c r="CS169" s="10">
        <f t="shared" si="97"/>
        <v>0</v>
      </c>
      <c r="CT169" s="10">
        <f t="shared" si="98"/>
        <v>0</v>
      </c>
      <c r="CU169" s="10">
        <f t="shared" si="99"/>
        <v>0</v>
      </c>
      <c r="CV169" s="10">
        <f t="shared" si="100"/>
        <v>0</v>
      </c>
      <c r="CW169" s="10">
        <f t="shared" si="101"/>
        <v>0</v>
      </c>
      <c r="CX169" s="10">
        <f t="shared" si="102"/>
        <v>0</v>
      </c>
      <c r="CY169" s="10">
        <f t="shared" si="103"/>
        <v>606.9421487603322</v>
      </c>
      <c r="CZ169" s="10">
        <f t="shared" si="104"/>
        <v>0</v>
      </c>
      <c r="DA169" s="10">
        <f t="shared" si="105"/>
        <v>1095.1810344827536</v>
      </c>
      <c r="DB169" s="10">
        <f t="shared" si="106"/>
        <v>0</v>
      </c>
      <c r="DC169" s="10">
        <f t="shared" si="107"/>
        <v>0</v>
      </c>
      <c r="DD169" s="10">
        <f t="shared" si="108"/>
        <v>0</v>
      </c>
      <c r="DE169" s="10">
        <f t="shared" si="109"/>
        <v>6400</v>
      </c>
      <c r="DF169" s="10">
        <f t="shared" si="110"/>
        <v>0</v>
      </c>
      <c r="DG169" s="10">
        <f t="shared" si="111"/>
        <v>0</v>
      </c>
      <c r="DH169" s="10">
        <f t="shared" si="112"/>
        <v>0</v>
      </c>
      <c r="DI169" s="10">
        <f t="shared" si="113"/>
        <v>0</v>
      </c>
      <c r="DJ169" s="10">
        <f t="shared" si="114"/>
        <v>0</v>
      </c>
      <c r="DK169" s="10">
        <f t="shared" si="115"/>
        <v>0</v>
      </c>
      <c r="DL169" s="10">
        <f t="shared" si="116"/>
        <v>0</v>
      </c>
      <c r="DM169" s="10">
        <f t="shared" si="117"/>
        <v>0</v>
      </c>
      <c r="DN169" s="10">
        <f t="shared" si="118"/>
        <v>0</v>
      </c>
      <c r="DO169" s="10">
        <f t="shared" si="119"/>
        <v>3039.6937639726134</v>
      </c>
      <c r="DP169" s="11">
        <f t="shared" si="82"/>
        <v>82717.944278269279</v>
      </c>
      <c r="DS169" s="14"/>
      <c r="DU169" s="16"/>
    </row>
    <row r="170" spans="1:125" x14ac:dyDescent="0.35">
      <c r="A170" s="2" t="s">
        <v>504</v>
      </c>
      <c r="B170" s="2" t="s">
        <v>505</v>
      </c>
      <c r="C170" s="2">
        <v>9263395</v>
      </c>
      <c r="D170" s="2" t="s">
        <v>1335</v>
      </c>
      <c r="E170" s="18">
        <v>417</v>
      </c>
      <c r="G170" s="18">
        <v>1415298</v>
      </c>
      <c r="H170" s="18">
        <v>0</v>
      </c>
      <c r="I170" s="18">
        <v>0</v>
      </c>
      <c r="J170" s="18">
        <v>20160.000000000069</v>
      </c>
      <c r="K170" s="18">
        <v>0</v>
      </c>
      <c r="L170" s="18">
        <v>30315.000000000051</v>
      </c>
      <c r="M170" s="18">
        <v>0</v>
      </c>
      <c r="N170" s="18">
        <v>2997.1875</v>
      </c>
      <c r="O170" s="18">
        <v>20769.807692307648</v>
      </c>
      <c r="P170" s="18">
        <v>13231.730769230766</v>
      </c>
      <c r="Q170" s="18">
        <v>12510</v>
      </c>
      <c r="R170" s="18">
        <v>9713.2932692307641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63834.017595307807</v>
      </c>
      <c r="AA170" s="18">
        <v>0</v>
      </c>
      <c r="AB170" s="18">
        <v>104246.59591836737</v>
      </c>
      <c r="AC170" s="18">
        <v>0</v>
      </c>
      <c r="AD170" s="18">
        <v>0</v>
      </c>
      <c r="AE170" s="18">
        <v>0</v>
      </c>
      <c r="AF170" s="18">
        <v>128000</v>
      </c>
      <c r="AG170" s="18">
        <v>0</v>
      </c>
      <c r="AH170" s="18">
        <v>0</v>
      </c>
      <c r="AI170" s="18">
        <v>0</v>
      </c>
      <c r="AJ170" s="18">
        <v>6205.44</v>
      </c>
      <c r="AK170" s="18">
        <v>0</v>
      </c>
      <c r="AL170" s="18">
        <v>0</v>
      </c>
      <c r="AM170" s="18">
        <v>0</v>
      </c>
      <c r="AN170" s="18">
        <v>0</v>
      </c>
      <c r="AO170" s="18">
        <v>15809.367255555466</v>
      </c>
      <c r="AP170" s="18">
        <v>0</v>
      </c>
      <c r="AQ170" s="11">
        <f t="shared" si="83"/>
        <v>1843090.44</v>
      </c>
      <c r="AR170" s="18"/>
      <c r="AS170" s="10">
        <f>VLOOKUP($C170,'[1]New ISB'!$C$6:$BO$405,6,FALSE)</f>
        <v>1503270.5092427335</v>
      </c>
      <c r="AT170" s="10">
        <f>VLOOKUP($C170,'[1]New ISB'!$C$6:$BO$405,7,FALSE)</f>
        <v>0</v>
      </c>
      <c r="AU170" s="10">
        <f>VLOOKUP($C170,'[1]New ISB'!$C$6:$BO$405,8,FALSE)</f>
        <v>0</v>
      </c>
      <c r="AV170" s="10">
        <f>VLOOKUP($C170,'[1]New ISB'!$C$6:$BO$405,9,FALSE)</f>
        <v>20580.000000000069</v>
      </c>
      <c r="AW170" s="10">
        <f>VLOOKUP($C170,'[1]New ISB'!$C$6:$BO$405,10,FALSE)</f>
        <v>0</v>
      </c>
      <c r="AX170" s="10">
        <f>VLOOKUP($C170,'[1]New ISB'!$C$6:$BO$405,11,FALSE)</f>
        <v>35260.000000000058</v>
      </c>
      <c r="AY170" s="10">
        <f>VLOOKUP($C170,'[1]New ISB'!$C$6:$BO$405,12,FALSE)</f>
        <v>0</v>
      </c>
      <c r="AZ170" s="10">
        <f>VLOOKUP($C170,'[1]New ISB'!$C$6:$BO$405,13,FALSE)</f>
        <v>3062.34375</v>
      </c>
      <c r="BA170" s="10">
        <f>VLOOKUP($C170,'[1]New ISB'!$C$6:$BO$405,14,FALSE)</f>
        <v>21140.69711538457</v>
      </c>
      <c r="BB170" s="10">
        <f>VLOOKUP($C170,'[1]New ISB'!$C$6:$BO$405,15,FALSE)</f>
        <v>13382.091346153842</v>
      </c>
      <c r="BC170" s="10">
        <f>VLOOKUP($C170,'[1]New ISB'!$C$6:$BO$405,16,FALSE)</f>
        <v>12640.3125</v>
      </c>
      <c r="BD170" s="10">
        <f>VLOOKUP($C170,'[1]New ISB'!$C$6:$BO$405,17,FALSE)</f>
        <v>9808.5216346153793</v>
      </c>
      <c r="BE170" s="10">
        <f>VLOOKUP($C170,'[1]New ISB'!$C$6:$BO$405,18,FALSE)</f>
        <v>0</v>
      </c>
      <c r="BF170" s="10">
        <f>VLOOKUP($C170,'[1]New ISB'!$C$6:$BO$405,19,FALSE)</f>
        <v>0</v>
      </c>
      <c r="BG170" s="10">
        <f>VLOOKUP($C170,'[1]New ISB'!$C$6:$BO$405,20,FALSE)</f>
        <v>0</v>
      </c>
      <c r="BH170" s="10">
        <f>VLOOKUP($C170,'[1]New ISB'!$C$6:$BO$405,21,FALSE)</f>
        <v>0</v>
      </c>
      <c r="BI170" s="10">
        <f>VLOOKUP($C170,'[1]New ISB'!$C$6:$BO$405,22,FALSE)</f>
        <v>0</v>
      </c>
      <c r="BJ170" s="10">
        <f>VLOOKUP($C170,'[1]New ISB'!$C$6:$BO$405,23,FALSE)</f>
        <v>0</v>
      </c>
      <c r="BK170" s="10">
        <f>VLOOKUP($C170,'[1]New ISB'!$C$6:$BO$405,24,FALSE)</f>
        <v>0</v>
      </c>
      <c r="BL170" s="10">
        <f>VLOOKUP($C170,'[1]New ISB'!$C$6:$BO$405,25,FALSE)</f>
        <v>64934.604105571729</v>
      </c>
      <c r="BM170" s="10">
        <f>VLOOKUP($C170,'[1]New ISB'!$C$6:$BO$405,26,FALSE)</f>
        <v>0</v>
      </c>
      <c r="BN170" s="10">
        <f>VLOOKUP($C170,'[1]New ISB'!$C$6:$BO$405,27,FALSE)</f>
        <v>105600.4478134111</v>
      </c>
      <c r="BO170" s="10">
        <f>VLOOKUP($C170,'[1]New ISB'!$C$6:$BO$405,28,FALSE)</f>
        <v>0</v>
      </c>
      <c r="BP170" s="10">
        <f>VLOOKUP($C170,'[1]New ISB'!$C$6:$BO$405,29,FALSE)</f>
        <v>0</v>
      </c>
      <c r="BQ170" s="10">
        <f>VLOOKUP($C170,'[1]New ISB'!$C$6:$BO$405,30,FALSE)</f>
        <v>0</v>
      </c>
      <c r="BR170" s="10">
        <f>VLOOKUP($C170,'[1]New ISB'!$C$6:$BO$405,31,FALSE)</f>
        <v>134400</v>
      </c>
      <c r="BS170" s="10">
        <f>VLOOKUP($C170,'[1]New ISB'!$C$6:$BO$405,32,FALSE)</f>
        <v>0</v>
      </c>
      <c r="BT170" s="10">
        <f>VLOOKUP($C170,'[1]New ISB'!$C$6:$BO$405,33,FALSE)</f>
        <v>0</v>
      </c>
      <c r="BU170" s="10">
        <f>VLOOKUP($C170,'[1]New ISB'!$C$6:$BO$405,34,FALSE)</f>
        <v>0</v>
      </c>
      <c r="BV170" s="10">
        <f>VLOOKUP($C170,'[1]New ISB'!$C$6:$BO$405,35,FALSE)</f>
        <v>6205.44</v>
      </c>
      <c r="BW170" s="10">
        <f>VLOOKUP($C170,'[1]New ISB'!$C$6:$BO$405,36,FALSE)</f>
        <v>0</v>
      </c>
      <c r="BX170" s="10">
        <f>VLOOKUP($C170,'[1]New ISB'!$C$6:$BO$405,39,FALSE)+VLOOKUP($C170,'[1]New ISB'!$C$6:$BO$405,40,FALSE)</f>
        <v>0</v>
      </c>
      <c r="BY170" s="10">
        <f>VLOOKUP($C170,'[1]New ISB'!$C$6:$BO$405,37,FALSE)+VLOOKUP($C170,'[1]New ISB'!$C$6:$BO$405,41,FALSE)</f>
        <v>0</v>
      </c>
      <c r="BZ170" s="10">
        <f>VLOOKUP($C170,'[1]New ISB'!$C$6:$BO$405,38,FALSE)</f>
        <v>0</v>
      </c>
      <c r="CA170" s="10">
        <f t="shared" si="81"/>
        <v>1930284.9675078699</v>
      </c>
      <c r="CB170" s="10">
        <f>VLOOKUP($C170,'[1]New ISB'!$C$6:$BO$405,52,FALSE)+VLOOKUP($C170,'[1]New ISB'!$C$6:$BO$405,53,FALSE)</f>
        <v>0</v>
      </c>
      <c r="CC170" s="10">
        <f>VLOOKUP($C170,'[1]New ISB'!$C$6:$BO$405,64,FALSE)</f>
        <v>0</v>
      </c>
      <c r="CD170" s="11">
        <f t="shared" si="120"/>
        <v>1930284.9675078699</v>
      </c>
      <c r="CE170" s="10"/>
      <c r="CF170" s="10">
        <f t="shared" si="84"/>
        <v>87972.509242733475</v>
      </c>
      <c r="CG170" s="10">
        <f t="shared" si="85"/>
        <v>0</v>
      </c>
      <c r="CH170" s="10">
        <f t="shared" si="86"/>
        <v>0</v>
      </c>
      <c r="CI170" s="10">
        <f t="shared" si="87"/>
        <v>420</v>
      </c>
      <c r="CJ170" s="10">
        <f t="shared" si="88"/>
        <v>0</v>
      </c>
      <c r="CK170" s="10">
        <f t="shared" si="89"/>
        <v>4945.0000000000073</v>
      </c>
      <c r="CL170" s="10">
        <f t="shared" si="90"/>
        <v>0</v>
      </c>
      <c r="CM170" s="10">
        <f t="shared" si="91"/>
        <v>65.15625</v>
      </c>
      <c r="CN170" s="10">
        <f t="shared" si="92"/>
        <v>370.88942307692196</v>
      </c>
      <c r="CO170" s="10">
        <f t="shared" si="93"/>
        <v>150.36057692307622</v>
      </c>
      <c r="CP170" s="10">
        <f t="shared" si="94"/>
        <v>130.3125</v>
      </c>
      <c r="CQ170" s="10">
        <f t="shared" si="95"/>
        <v>95.228365384615245</v>
      </c>
      <c r="CR170" s="10">
        <f t="shared" si="96"/>
        <v>0</v>
      </c>
      <c r="CS170" s="10">
        <f t="shared" si="97"/>
        <v>0</v>
      </c>
      <c r="CT170" s="10">
        <f t="shared" si="98"/>
        <v>0</v>
      </c>
      <c r="CU170" s="10">
        <f t="shared" si="99"/>
        <v>0</v>
      </c>
      <c r="CV170" s="10">
        <f t="shared" si="100"/>
        <v>0</v>
      </c>
      <c r="CW170" s="10">
        <f t="shared" si="101"/>
        <v>0</v>
      </c>
      <c r="CX170" s="10">
        <f t="shared" si="102"/>
        <v>0</v>
      </c>
      <c r="CY170" s="10">
        <f t="shared" si="103"/>
        <v>1100.5865102639218</v>
      </c>
      <c r="CZ170" s="10">
        <f t="shared" si="104"/>
        <v>0</v>
      </c>
      <c r="DA170" s="10">
        <f t="shared" si="105"/>
        <v>1353.8518950437283</v>
      </c>
      <c r="DB170" s="10">
        <f t="shared" si="106"/>
        <v>0</v>
      </c>
      <c r="DC170" s="10">
        <f t="shared" si="107"/>
        <v>0</v>
      </c>
      <c r="DD170" s="10">
        <f t="shared" si="108"/>
        <v>0</v>
      </c>
      <c r="DE170" s="10">
        <f t="shared" si="109"/>
        <v>6400</v>
      </c>
      <c r="DF170" s="10">
        <f t="shared" si="110"/>
        <v>0</v>
      </c>
      <c r="DG170" s="10">
        <f t="shared" si="111"/>
        <v>0</v>
      </c>
      <c r="DH170" s="10">
        <f t="shared" si="112"/>
        <v>0</v>
      </c>
      <c r="DI170" s="10">
        <f t="shared" si="113"/>
        <v>0</v>
      </c>
      <c r="DJ170" s="10">
        <f t="shared" si="114"/>
        <v>0</v>
      </c>
      <c r="DK170" s="10">
        <f t="shared" si="115"/>
        <v>0</v>
      </c>
      <c r="DL170" s="10">
        <f t="shared" si="116"/>
        <v>0</v>
      </c>
      <c r="DM170" s="10">
        <f t="shared" si="117"/>
        <v>0</v>
      </c>
      <c r="DN170" s="10">
        <f t="shared" si="118"/>
        <v>-15809.367255555466</v>
      </c>
      <c r="DO170" s="10">
        <f t="shared" si="119"/>
        <v>0</v>
      </c>
      <c r="DP170" s="11">
        <f t="shared" si="82"/>
        <v>87194.527507870269</v>
      </c>
      <c r="DS170" s="14"/>
      <c r="DU170" s="16"/>
    </row>
    <row r="171" spans="1:125" x14ac:dyDescent="0.35">
      <c r="A171" s="2" t="s">
        <v>507</v>
      </c>
      <c r="B171" s="2" t="s">
        <v>508</v>
      </c>
      <c r="C171" s="2">
        <v>9262091</v>
      </c>
      <c r="D171" s="2" t="s">
        <v>1336</v>
      </c>
      <c r="E171" s="18">
        <v>194</v>
      </c>
      <c r="G171" s="18">
        <v>658436</v>
      </c>
      <c r="H171" s="18">
        <v>0</v>
      </c>
      <c r="I171" s="18">
        <v>0</v>
      </c>
      <c r="J171" s="18">
        <v>38400.000000000044</v>
      </c>
      <c r="K171" s="18">
        <v>0</v>
      </c>
      <c r="L171" s="18">
        <v>57810</v>
      </c>
      <c r="M171" s="18">
        <v>0</v>
      </c>
      <c r="N171" s="18">
        <v>2070.0000000000009</v>
      </c>
      <c r="O171" s="18">
        <v>1680.0000000000005</v>
      </c>
      <c r="P171" s="18">
        <v>880.00000000000318</v>
      </c>
      <c r="Q171" s="18">
        <v>960.00000000000341</v>
      </c>
      <c r="R171" s="18">
        <v>54060.000000000036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18753.333333333372</v>
      </c>
      <c r="AA171" s="18">
        <v>0</v>
      </c>
      <c r="AB171" s="18">
        <v>114671.11764705883</v>
      </c>
      <c r="AC171" s="18">
        <v>0</v>
      </c>
      <c r="AD171" s="18">
        <v>2230.1999999999916</v>
      </c>
      <c r="AE171" s="18">
        <v>0</v>
      </c>
      <c r="AF171" s="18">
        <v>128000</v>
      </c>
      <c r="AG171" s="18">
        <v>0</v>
      </c>
      <c r="AH171" s="18">
        <v>0</v>
      </c>
      <c r="AI171" s="18">
        <v>0</v>
      </c>
      <c r="AJ171" s="18">
        <v>7032.8320000000003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-2387.6332928360739</v>
      </c>
      <c r="AQ171" s="11">
        <f t="shared" si="83"/>
        <v>1082595.8496875558</v>
      </c>
      <c r="AR171" s="18"/>
      <c r="AS171" s="10">
        <f>VLOOKUP($C171,'[1]New ISB'!$C$6:$BO$405,6,FALSE)</f>
        <v>699363.25849661941</v>
      </c>
      <c r="AT171" s="10">
        <f>VLOOKUP($C171,'[1]New ISB'!$C$6:$BO$405,7,FALSE)</f>
        <v>0</v>
      </c>
      <c r="AU171" s="10">
        <f>VLOOKUP($C171,'[1]New ISB'!$C$6:$BO$405,8,FALSE)</f>
        <v>0</v>
      </c>
      <c r="AV171" s="10">
        <f>VLOOKUP($C171,'[1]New ISB'!$C$6:$BO$405,9,FALSE)</f>
        <v>39200.000000000044</v>
      </c>
      <c r="AW171" s="10">
        <f>VLOOKUP($C171,'[1]New ISB'!$C$6:$BO$405,10,FALSE)</f>
        <v>0</v>
      </c>
      <c r="AX171" s="10">
        <f>VLOOKUP($C171,'[1]New ISB'!$C$6:$BO$405,11,FALSE)</f>
        <v>67240</v>
      </c>
      <c r="AY171" s="10">
        <f>VLOOKUP($C171,'[1]New ISB'!$C$6:$BO$405,12,FALSE)</f>
        <v>0</v>
      </c>
      <c r="AZ171" s="10">
        <f>VLOOKUP($C171,'[1]New ISB'!$C$6:$BO$405,13,FALSE)</f>
        <v>2115.0000000000009</v>
      </c>
      <c r="BA171" s="10">
        <f>VLOOKUP($C171,'[1]New ISB'!$C$6:$BO$405,14,FALSE)</f>
        <v>1710.0000000000005</v>
      </c>
      <c r="BB171" s="10">
        <f>VLOOKUP($C171,'[1]New ISB'!$C$6:$BO$405,15,FALSE)</f>
        <v>890.00000000000318</v>
      </c>
      <c r="BC171" s="10">
        <f>VLOOKUP($C171,'[1]New ISB'!$C$6:$BO$405,16,FALSE)</f>
        <v>970.00000000000341</v>
      </c>
      <c r="BD171" s="10">
        <f>VLOOKUP($C171,'[1]New ISB'!$C$6:$BO$405,17,FALSE)</f>
        <v>54590.000000000036</v>
      </c>
      <c r="BE171" s="10">
        <f>VLOOKUP($C171,'[1]New ISB'!$C$6:$BO$405,18,FALSE)</f>
        <v>0</v>
      </c>
      <c r="BF171" s="10">
        <f>VLOOKUP($C171,'[1]New ISB'!$C$6:$BO$405,19,FALSE)</f>
        <v>0</v>
      </c>
      <c r="BG171" s="10">
        <f>VLOOKUP($C171,'[1]New ISB'!$C$6:$BO$405,20,FALSE)</f>
        <v>0</v>
      </c>
      <c r="BH171" s="10">
        <f>VLOOKUP($C171,'[1]New ISB'!$C$6:$BO$405,21,FALSE)</f>
        <v>0</v>
      </c>
      <c r="BI171" s="10">
        <f>VLOOKUP($C171,'[1]New ISB'!$C$6:$BO$405,22,FALSE)</f>
        <v>0</v>
      </c>
      <c r="BJ171" s="10">
        <f>VLOOKUP($C171,'[1]New ISB'!$C$6:$BO$405,23,FALSE)</f>
        <v>0</v>
      </c>
      <c r="BK171" s="10">
        <f>VLOOKUP($C171,'[1]New ISB'!$C$6:$BO$405,24,FALSE)</f>
        <v>0</v>
      </c>
      <c r="BL171" s="10">
        <f>VLOOKUP($C171,'[1]New ISB'!$C$6:$BO$405,25,FALSE)</f>
        <v>19076.666666666704</v>
      </c>
      <c r="BM171" s="10">
        <f>VLOOKUP($C171,'[1]New ISB'!$C$6:$BO$405,26,FALSE)</f>
        <v>0</v>
      </c>
      <c r="BN171" s="10">
        <f>VLOOKUP($C171,'[1]New ISB'!$C$6:$BO$405,27,FALSE)</f>
        <v>116160.35294117648</v>
      </c>
      <c r="BO171" s="10">
        <f>VLOOKUP($C171,'[1]New ISB'!$C$6:$BO$405,28,FALSE)</f>
        <v>0</v>
      </c>
      <c r="BP171" s="10">
        <f>VLOOKUP($C171,'[1]New ISB'!$C$6:$BO$405,29,FALSE)</f>
        <v>2265.5999999999913</v>
      </c>
      <c r="BQ171" s="10">
        <f>VLOOKUP($C171,'[1]New ISB'!$C$6:$BO$405,30,FALSE)</f>
        <v>0</v>
      </c>
      <c r="BR171" s="10">
        <f>VLOOKUP($C171,'[1]New ISB'!$C$6:$BO$405,31,FALSE)</f>
        <v>134400</v>
      </c>
      <c r="BS171" s="10">
        <f>VLOOKUP($C171,'[1]New ISB'!$C$6:$BO$405,32,FALSE)</f>
        <v>0</v>
      </c>
      <c r="BT171" s="10">
        <f>VLOOKUP($C171,'[1]New ISB'!$C$6:$BO$405,33,FALSE)</f>
        <v>0</v>
      </c>
      <c r="BU171" s="10">
        <f>VLOOKUP($C171,'[1]New ISB'!$C$6:$BO$405,34,FALSE)</f>
        <v>0</v>
      </c>
      <c r="BV171" s="10">
        <f>VLOOKUP($C171,'[1]New ISB'!$C$6:$BO$405,35,FALSE)</f>
        <v>7032.8320000000003</v>
      </c>
      <c r="BW171" s="10">
        <f>VLOOKUP($C171,'[1]New ISB'!$C$6:$BO$405,36,FALSE)</f>
        <v>0</v>
      </c>
      <c r="BX171" s="10">
        <f>VLOOKUP($C171,'[1]New ISB'!$C$6:$BO$405,39,FALSE)+VLOOKUP($C171,'[1]New ISB'!$C$6:$BO$405,40,FALSE)</f>
        <v>0</v>
      </c>
      <c r="BY171" s="10">
        <f>VLOOKUP($C171,'[1]New ISB'!$C$6:$BO$405,37,FALSE)+VLOOKUP($C171,'[1]New ISB'!$C$6:$BO$405,41,FALSE)</f>
        <v>0</v>
      </c>
      <c r="BZ171" s="10">
        <f>VLOOKUP($C171,'[1]New ISB'!$C$6:$BO$405,38,FALSE)</f>
        <v>0</v>
      </c>
      <c r="CA171" s="10">
        <f t="shared" si="81"/>
        <v>1145013.7101044627</v>
      </c>
      <c r="CB171" s="10">
        <f>VLOOKUP($C171,'[1]New ISB'!$C$6:$BO$405,52,FALSE)+VLOOKUP($C171,'[1]New ISB'!$C$6:$BO$405,53,FALSE)</f>
        <v>0</v>
      </c>
      <c r="CC171" s="10">
        <f>VLOOKUP($C171,'[1]New ISB'!$C$6:$BO$405,64,FALSE)</f>
        <v>0</v>
      </c>
      <c r="CD171" s="11">
        <f t="shared" si="120"/>
        <v>1145013.7101044627</v>
      </c>
      <c r="CE171" s="10"/>
      <c r="CF171" s="10">
        <f t="shared" si="84"/>
        <v>40927.258496619412</v>
      </c>
      <c r="CG171" s="10">
        <f t="shared" si="85"/>
        <v>0</v>
      </c>
      <c r="CH171" s="10">
        <f t="shared" si="86"/>
        <v>0</v>
      </c>
      <c r="CI171" s="10">
        <f t="shared" si="87"/>
        <v>800</v>
      </c>
      <c r="CJ171" s="10">
        <f t="shared" si="88"/>
        <v>0</v>
      </c>
      <c r="CK171" s="10">
        <f t="shared" si="89"/>
        <v>9430</v>
      </c>
      <c r="CL171" s="10">
        <f t="shared" si="90"/>
        <v>0</v>
      </c>
      <c r="CM171" s="10">
        <f t="shared" si="91"/>
        <v>45</v>
      </c>
      <c r="CN171" s="10">
        <f t="shared" si="92"/>
        <v>30</v>
      </c>
      <c r="CO171" s="10">
        <f t="shared" si="93"/>
        <v>10</v>
      </c>
      <c r="CP171" s="10">
        <f t="shared" si="94"/>
        <v>10</v>
      </c>
      <c r="CQ171" s="10">
        <f t="shared" si="95"/>
        <v>530</v>
      </c>
      <c r="CR171" s="10">
        <f t="shared" si="96"/>
        <v>0</v>
      </c>
      <c r="CS171" s="10">
        <f t="shared" si="97"/>
        <v>0</v>
      </c>
      <c r="CT171" s="10">
        <f t="shared" si="98"/>
        <v>0</v>
      </c>
      <c r="CU171" s="10">
        <f t="shared" si="99"/>
        <v>0</v>
      </c>
      <c r="CV171" s="10">
        <f t="shared" si="100"/>
        <v>0</v>
      </c>
      <c r="CW171" s="10">
        <f t="shared" si="101"/>
        <v>0</v>
      </c>
      <c r="CX171" s="10">
        <f t="shared" si="102"/>
        <v>0</v>
      </c>
      <c r="CY171" s="10">
        <f t="shared" si="103"/>
        <v>323.33333333333212</v>
      </c>
      <c r="CZ171" s="10">
        <f t="shared" si="104"/>
        <v>0</v>
      </c>
      <c r="DA171" s="10">
        <f t="shared" si="105"/>
        <v>1489.2352941176505</v>
      </c>
      <c r="DB171" s="10">
        <f t="shared" si="106"/>
        <v>0</v>
      </c>
      <c r="DC171" s="10">
        <f t="shared" si="107"/>
        <v>35.399999999999636</v>
      </c>
      <c r="DD171" s="10">
        <f t="shared" si="108"/>
        <v>0</v>
      </c>
      <c r="DE171" s="10">
        <f t="shared" si="109"/>
        <v>6400</v>
      </c>
      <c r="DF171" s="10">
        <f t="shared" si="110"/>
        <v>0</v>
      </c>
      <c r="DG171" s="10">
        <f t="shared" si="111"/>
        <v>0</v>
      </c>
      <c r="DH171" s="10">
        <f t="shared" si="112"/>
        <v>0</v>
      </c>
      <c r="DI171" s="10">
        <f t="shared" si="113"/>
        <v>0</v>
      </c>
      <c r="DJ171" s="10">
        <f t="shared" si="114"/>
        <v>0</v>
      </c>
      <c r="DK171" s="10">
        <f t="shared" si="115"/>
        <v>0</v>
      </c>
      <c r="DL171" s="10">
        <f t="shared" si="116"/>
        <v>0</v>
      </c>
      <c r="DM171" s="10">
        <f t="shared" si="117"/>
        <v>0</v>
      </c>
      <c r="DN171" s="10">
        <f t="shared" si="118"/>
        <v>0</v>
      </c>
      <c r="DO171" s="10">
        <f t="shared" si="119"/>
        <v>2387.6332928360739</v>
      </c>
      <c r="DP171" s="11">
        <f t="shared" si="82"/>
        <v>62417.860416906464</v>
      </c>
      <c r="DS171" s="14"/>
      <c r="DU171" s="16"/>
    </row>
    <row r="172" spans="1:125" x14ac:dyDescent="0.35">
      <c r="A172" s="2" t="s">
        <v>510</v>
      </c>
      <c r="B172" s="2" t="s">
        <v>511</v>
      </c>
      <c r="C172" s="2">
        <v>9263397</v>
      </c>
      <c r="D172" s="2" t="s">
        <v>1337</v>
      </c>
      <c r="E172" s="18">
        <v>364</v>
      </c>
      <c r="G172" s="18">
        <v>1235416</v>
      </c>
      <c r="H172" s="18">
        <v>0</v>
      </c>
      <c r="I172" s="18">
        <v>0</v>
      </c>
      <c r="J172" s="18">
        <v>46080.000000000051</v>
      </c>
      <c r="K172" s="18">
        <v>0</v>
      </c>
      <c r="L172" s="18">
        <v>69795.000000000015</v>
      </c>
      <c r="M172" s="18">
        <v>0</v>
      </c>
      <c r="N172" s="18">
        <v>7169.3922651933699</v>
      </c>
      <c r="O172" s="18">
        <v>21397.569060773432</v>
      </c>
      <c r="P172" s="18">
        <v>23448.839779005604</v>
      </c>
      <c r="Q172" s="18">
        <v>13031.602209944747</v>
      </c>
      <c r="R172" s="18">
        <v>28717.790055248603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45522.75</v>
      </c>
      <c r="AA172" s="18">
        <v>0</v>
      </c>
      <c r="AB172" s="18">
        <v>131178.66666666674</v>
      </c>
      <c r="AC172" s="18">
        <v>0</v>
      </c>
      <c r="AD172" s="18">
        <v>0</v>
      </c>
      <c r="AE172" s="18">
        <v>0</v>
      </c>
      <c r="AF172" s="18">
        <v>128000</v>
      </c>
      <c r="AG172" s="18">
        <v>0</v>
      </c>
      <c r="AH172" s="18">
        <v>0</v>
      </c>
      <c r="AI172" s="18">
        <v>0</v>
      </c>
      <c r="AJ172" s="18">
        <v>6515.7120000000004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-13397.556937088353</v>
      </c>
      <c r="AQ172" s="11">
        <f t="shared" si="83"/>
        <v>1742875.7650997443</v>
      </c>
      <c r="AR172" s="18"/>
      <c r="AS172" s="10">
        <f>VLOOKUP($C172,'[1]New ISB'!$C$6:$BO$405,6,FALSE)</f>
        <v>1312207.350993657</v>
      </c>
      <c r="AT172" s="10">
        <f>VLOOKUP($C172,'[1]New ISB'!$C$6:$BO$405,7,FALSE)</f>
        <v>0</v>
      </c>
      <c r="AU172" s="10">
        <f>VLOOKUP($C172,'[1]New ISB'!$C$6:$BO$405,8,FALSE)</f>
        <v>0</v>
      </c>
      <c r="AV172" s="10">
        <f>VLOOKUP($C172,'[1]New ISB'!$C$6:$BO$405,9,FALSE)</f>
        <v>47040.000000000051</v>
      </c>
      <c r="AW172" s="10">
        <f>VLOOKUP($C172,'[1]New ISB'!$C$6:$BO$405,10,FALSE)</f>
        <v>0</v>
      </c>
      <c r="AX172" s="10">
        <f>VLOOKUP($C172,'[1]New ISB'!$C$6:$BO$405,11,FALSE)</f>
        <v>81180.000000000015</v>
      </c>
      <c r="AY172" s="10">
        <f>VLOOKUP($C172,'[1]New ISB'!$C$6:$BO$405,12,FALSE)</f>
        <v>0</v>
      </c>
      <c r="AZ172" s="10">
        <f>VLOOKUP($C172,'[1]New ISB'!$C$6:$BO$405,13,FALSE)</f>
        <v>7325.2486187845307</v>
      </c>
      <c r="BA172" s="10">
        <f>VLOOKUP($C172,'[1]New ISB'!$C$6:$BO$405,14,FALSE)</f>
        <v>21779.668508287243</v>
      </c>
      <c r="BB172" s="10">
        <f>VLOOKUP($C172,'[1]New ISB'!$C$6:$BO$405,15,FALSE)</f>
        <v>23715.303867403396</v>
      </c>
      <c r="BC172" s="10">
        <f>VLOOKUP($C172,'[1]New ISB'!$C$6:$BO$405,16,FALSE)</f>
        <v>13167.348066298338</v>
      </c>
      <c r="BD172" s="10">
        <f>VLOOKUP($C172,'[1]New ISB'!$C$6:$BO$405,17,FALSE)</f>
        <v>28999.337016574569</v>
      </c>
      <c r="BE172" s="10">
        <f>VLOOKUP($C172,'[1]New ISB'!$C$6:$BO$405,18,FALSE)</f>
        <v>0</v>
      </c>
      <c r="BF172" s="10">
        <f>VLOOKUP($C172,'[1]New ISB'!$C$6:$BO$405,19,FALSE)</f>
        <v>0</v>
      </c>
      <c r="BG172" s="10">
        <f>VLOOKUP($C172,'[1]New ISB'!$C$6:$BO$405,20,FALSE)</f>
        <v>0</v>
      </c>
      <c r="BH172" s="10">
        <f>VLOOKUP($C172,'[1]New ISB'!$C$6:$BO$405,21,FALSE)</f>
        <v>0</v>
      </c>
      <c r="BI172" s="10">
        <f>VLOOKUP($C172,'[1]New ISB'!$C$6:$BO$405,22,FALSE)</f>
        <v>0</v>
      </c>
      <c r="BJ172" s="10">
        <f>VLOOKUP($C172,'[1]New ISB'!$C$6:$BO$405,23,FALSE)</f>
        <v>0</v>
      </c>
      <c r="BK172" s="10">
        <f>VLOOKUP($C172,'[1]New ISB'!$C$6:$BO$405,24,FALSE)</f>
        <v>0</v>
      </c>
      <c r="BL172" s="10">
        <f>VLOOKUP($C172,'[1]New ISB'!$C$6:$BO$405,25,FALSE)</f>
        <v>46307.625</v>
      </c>
      <c r="BM172" s="10">
        <f>VLOOKUP($C172,'[1]New ISB'!$C$6:$BO$405,26,FALSE)</f>
        <v>0</v>
      </c>
      <c r="BN172" s="10">
        <f>VLOOKUP($C172,'[1]New ISB'!$C$6:$BO$405,27,FALSE)</f>
        <v>132882.2857142858</v>
      </c>
      <c r="BO172" s="10">
        <f>VLOOKUP($C172,'[1]New ISB'!$C$6:$BO$405,28,FALSE)</f>
        <v>0</v>
      </c>
      <c r="BP172" s="10">
        <f>VLOOKUP($C172,'[1]New ISB'!$C$6:$BO$405,29,FALSE)</f>
        <v>0</v>
      </c>
      <c r="BQ172" s="10">
        <f>VLOOKUP($C172,'[1]New ISB'!$C$6:$BO$405,30,FALSE)</f>
        <v>0</v>
      </c>
      <c r="BR172" s="10">
        <f>VLOOKUP($C172,'[1]New ISB'!$C$6:$BO$405,31,FALSE)</f>
        <v>134400</v>
      </c>
      <c r="BS172" s="10">
        <f>VLOOKUP($C172,'[1]New ISB'!$C$6:$BO$405,32,FALSE)</f>
        <v>0</v>
      </c>
      <c r="BT172" s="10">
        <f>VLOOKUP($C172,'[1]New ISB'!$C$6:$BO$405,33,FALSE)</f>
        <v>0</v>
      </c>
      <c r="BU172" s="10">
        <f>VLOOKUP($C172,'[1]New ISB'!$C$6:$BO$405,34,FALSE)</f>
        <v>0</v>
      </c>
      <c r="BV172" s="10">
        <f>VLOOKUP($C172,'[1]New ISB'!$C$6:$BO$405,35,FALSE)</f>
        <v>6515.7120000000004</v>
      </c>
      <c r="BW172" s="10">
        <f>VLOOKUP($C172,'[1]New ISB'!$C$6:$BO$405,36,FALSE)</f>
        <v>0</v>
      </c>
      <c r="BX172" s="10">
        <f>VLOOKUP($C172,'[1]New ISB'!$C$6:$BO$405,39,FALSE)+VLOOKUP($C172,'[1]New ISB'!$C$6:$BO$405,40,FALSE)</f>
        <v>0</v>
      </c>
      <c r="BY172" s="10">
        <f>VLOOKUP($C172,'[1]New ISB'!$C$6:$BO$405,37,FALSE)+VLOOKUP($C172,'[1]New ISB'!$C$6:$BO$405,41,FALSE)</f>
        <v>0</v>
      </c>
      <c r="BZ172" s="10">
        <f>VLOOKUP($C172,'[1]New ISB'!$C$6:$BO$405,38,FALSE)</f>
        <v>0</v>
      </c>
      <c r="CA172" s="10">
        <f t="shared" si="81"/>
        <v>1855519.8797852912</v>
      </c>
      <c r="CB172" s="10">
        <f>VLOOKUP($C172,'[1]New ISB'!$C$6:$BO$405,52,FALSE)+VLOOKUP($C172,'[1]New ISB'!$C$6:$BO$405,53,FALSE)</f>
        <v>0</v>
      </c>
      <c r="CC172" s="10">
        <f>VLOOKUP($C172,'[1]New ISB'!$C$6:$BO$405,64,FALSE)</f>
        <v>0</v>
      </c>
      <c r="CD172" s="11">
        <f t="shared" si="120"/>
        <v>1855519.8797852912</v>
      </c>
      <c r="CE172" s="10"/>
      <c r="CF172" s="10">
        <f t="shared" si="84"/>
        <v>76791.350993657019</v>
      </c>
      <c r="CG172" s="10">
        <f t="shared" si="85"/>
        <v>0</v>
      </c>
      <c r="CH172" s="10">
        <f t="shared" si="86"/>
        <v>0</v>
      </c>
      <c r="CI172" s="10">
        <f t="shared" si="87"/>
        <v>960</v>
      </c>
      <c r="CJ172" s="10">
        <f t="shared" si="88"/>
        <v>0</v>
      </c>
      <c r="CK172" s="10">
        <f t="shared" si="89"/>
        <v>11385</v>
      </c>
      <c r="CL172" s="10">
        <f t="shared" si="90"/>
        <v>0</v>
      </c>
      <c r="CM172" s="10">
        <f t="shared" si="91"/>
        <v>155.85635359116077</v>
      </c>
      <c r="CN172" s="10">
        <f t="shared" si="92"/>
        <v>382.09944751381045</v>
      </c>
      <c r="CO172" s="10">
        <f t="shared" si="93"/>
        <v>266.46408839779178</v>
      </c>
      <c r="CP172" s="10">
        <f t="shared" si="94"/>
        <v>135.74585635359108</v>
      </c>
      <c r="CQ172" s="10">
        <f t="shared" si="95"/>
        <v>281.54696132596655</v>
      </c>
      <c r="CR172" s="10">
        <f t="shared" si="96"/>
        <v>0</v>
      </c>
      <c r="CS172" s="10">
        <f t="shared" si="97"/>
        <v>0</v>
      </c>
      <c r="CT172" s="10">
        <f t="shared" si="98"/>
        <v>0</v>
      </c>
      <c r="CU172" s="10">
        <f t="shared" si="99"/>
        <v>0</v>
      </c>
      <c r="CV172" s="10">
        <f t="shared" si="100"/>
        <v>0</v>
      </c>
      <c r="CW172" s="10">
        <f t="shared" si="101"/>
        <v>0</v>
      </c>
      <c r="CX172" s="10">
        <f t="shared" si="102"/>
        <v>0</v>
      </c>
      <c r="CY172" s="10">
        <f t="shared" si="103"/>
        <v>784.875</v>
      </c>
      <c r="CZ172" s="10">
        <f t="shared" si="104"/>
        <v>0</v>
      </c>
      <c r="DA172" s="10">
        <f t="shared" si="105"/>
        <v>1703.6190476190532</v>
      </c>
      <c r="DB172" s="10">
        <f t="shared" si="106"/>
        <v>0</v>
      </c>
      <c r="DC172" s="10">
        <f t="shared" si="107"/>
        <v>0</v>
      </c>
      <c r="DD172" s="10">
        <f t="shared" si="108"/>
        <v>0</v>
      </c>
      <c r="DE172" s="10">
        <f t="shared" si="109"/>
        <v>6400</v>
      </c>
      <c r="DF172" s="10">
        <f t="shared" si="110"/>
        <v>0</v>
      </c>
      <c r="DG172" s="10">
        <f t="shared" si="111"/>
        <v>0</v>
      </c>
      <c r="DH172" s="10">
        <f t="shared" si="112"/>
        <v>0</v>
      </c>
      <c r="DI172" s="10">
        <f t="shared" si="113"/>
        <v>0</v>
      </c>
      <c r="DJ172" s="10">
        <f t="shared" si="114"/>
        <v>0</v>
      </c>
      <c r="DK172" s="10">
        <f t="shared" si="115"/>
        <v>0</v>
      </c>
      <c r="DL172" s="10">
        <f t="shared" si="116"/>
        <v>0</v>
      </c>
      <c r="DM172" s="10">
        <f t="shared" si="117"/>
        <v>0</v>
      </c>
      <c r="DN172" s="10">
        <f t="shared" si="118"/>
        <v>0</v>
      </c>
      <c r="DO172" s="10">
        <f t="shared" si="119"/>
        <v>13397.556937088353</v>
      </c>
      <c r="DP172" s="11">
        <f t="shared" si="82"/>
        <v>112644.11468554675</v>
      </c>
      <c r="DS172" s="14"/>
      <c r="DU172" s="16"/>
    </row>
    <row r="173" spans="1:125" x14ac:dyDescent="0.35">
      <c r="A173" s="2" t="s">
        <v>513</v>
      </c>
      <c r="B173" s="2" t="s">
        <v>514</v>
      </c>
      <c r="C173" s="2">
        <v>9262096</v>
      </c>
      <c r="D173" s="2" t="s">
        <v>515</v>
      </c>
      <c r="E173" s="18">
        <v>90</v>
      </c>
      <c r="G173" s="18">
        <v>305460</v>
      </c>
      <c r="H173" s="18">
        <v>0</v>
      </c>
      <c r="I173" s="18">
        <v>0</v>
      </c>
      <c r="J173" s="18">
        <v>7680.00000000001</v>
      </c>
      <c r="K173" s="18">
        <v>0</v>
      </c>
      <c r="L173" s="18">
        <v>11985.000000000007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677.92207792207864</v>
      </c>
      <c r="AA173" s="18">
        <v>0</v>
      </c>
      <c r="AB173" s="18">
        <v>29452.5</v>
      </c>
      <c r="AC173" s="18">
        <v>0</v>
      </c>
      <c r="AD173" s="18">
        <v>567.0000000000025</v>
      </c>
      <c r="AE173" s="18">
        <v>0</v>
      </c>
      <c r="AF173" s="18">
        <v>128000</v>
      </c>
      <c r="AG173" s="18">
        <v>44949.799732977299</v>
      </c>
      <c r="AH173" s="18">
        <v>0</v>
      </c>
      <c r="AI173" s="18">
        <v>0</v>
      </c>
      <c r="AJ173" s="18">
        <v>8398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-16034.690782196138</v>
      </c>
      <c r="AQ173" s="11">
        <f t="shared" si="83"/>
        <v>521135.53102870332</v>
      </c>
      <c r="AR173" s="18"/>
      <c r="AS173" s="10">
        <f>VLOOKUP($C173,'[1]New ISB'!$C$6:$BO$405,6,FALSE)</f>
        <v>324446.87249843171</v>
      </c>
      <c r="AT173" s="10">
        <f>VLOOKUP($C173,'[1]New ISB'!$C$6:$BO$405,7,FALSE)</f>
        <v>0</v>
      </c>
      <c r="AU173" s="10">
        <f>VLOOKUP($C173,'[1]New ISB'!$C$6:$BO$405,8,FALSE)</f>
        <v>0</v>
      </c>
      <c r="AV173" s="10">
        <f>VLOOKUP($C173,'[1]New ISB'!$C$6:$BO$405,9,FALSE)</f>
        <v>7840.00000000001</v>
      </c>
      <c r="AW173" s="10">
        <f>VLOOKUP($C173,'[1]New ISB'!$C$6:$BO$405,10,FALSE)</f>
        <v>0</v>
      </c>
      <c r="AX173" s="10">
        <f>VLOOKUP($C173,'[1]New ISB'!$C$6:$BO$405,11,FALSE)</f>
        <v>13940.000000000009</v>
      </c>
      <c r="AY173" s="10">
        <f>VLOOKUP($C173,'[1]New ISB'!$C$6:$BO$405,12,FALSE)</f>
        <v>0</v>
      </c>
      <c r="AZ173" s="10">
        <f>VLOOKUP($C173,'[1]New ISB'!$C$6:$BO$405,13,FALSE)</f>
        <v>0</v>
      </c>
      <c r="BA173" s="10">
        <f>VLOOKUP($C173,'[1]New ISB'!$C$6:$BO$405,14,FALSE)</f>
        <v>0</v>
      </c>
      <c r="BB173" s="10">
        <f>VLOOKUP($C173,'[1]New ISB'!$C$6:$BO$405,15,FALSE)</f>
        <v>0</v>
      </c>
      <c r="BC173" s="10">
        <f>VLOOKUP($C173,'[1]New ISB'!$C$6:$BO$405,16,FALSE)</f>
        <v>0</v>
      </c>
      <c r="BD173" s="10">
        <f>VLOOKUP($C173,'[1]New ISB'!$C$6:$BO$405,17,FALSE)</f>
        <v>0</v>
      </c>
      <c r="BE173" s="10">
        <f>VLOOKUP($C173,'[1]New ISB'!$C$6:$BO$405,18,FALSE)</f>
        <v>0</v>
      </c>
      <c r="BF173" s="10">
        <f>VLOOKUP($C173,'[1]New ISB'!$C$6:$BO$405,19,FALSE)</f>
        <v>0</v>
      </c>
      <c r="BG173" s="10">
        <f>VLOOKUP($C173,'[1]New ISB'!$C$6:$BO$405,20,FALSE)</f>
        <v>0</v>
      </c>
      <c r="BH173" s="10">
        <f>VLOOKUP($C173,'[1]New ISB'!$C$6:$BO$405,21,FALSE)</f>
        <v>0</v>
      </c>
      <c r="BI173" s="10">
        <f>VLOOKUP($C173,'[1]New ISB'!$C$6:$BO$405,22,FALSE)</f>
        <v>0</v>
      </c>
      <c r="BJ173" s="10">
        <f>VLOOKUP($C173,'[1]New ISB'!$C$6:$BO$405,23,FALSE)</f>
        <v>0</v>
      </c>
      <c r="BK173" s="10">
        <f>VLOOKUP($C173,'[1]New ISB'!$C$6:$BO$405,24,FALSE)</f>
        <v>0</v>
      </c>
      <c r="BL173" s="10">
        <f>VLOOKUP($C173,'[1]New ISB'!$C$6:$BO$405,25,FALSE)</f>
        <v>689.61038961039037</v>
      </c>
      <c r="BM173" s="10">
        <f>VLOOKUP($C173,'[1]New ISB'!$C$6:$BO$405,26,FALSE)</f>
        <v>0</v>
      </c>
      <c r="BN173" s="10">
        <f>VLOOKUP($C173,'[1]New ISB'!$C$6:$BO$405,27,FALSE)</f>
        <v>29835</v>
      </c>
      <c r="BO173" s="10">
        <f>VLOOKUP($C173,'[1]New ISB'!$C$6:$BO$405,28,FALSE)</f>
        <v>0</v>
      </c>
      <c r="BP173" s="10">
        <f>VLOOKUP($C173,'[1]New ISB'!$C$6:$BO$405,29,FALSE)</f>
        <v>576.0000000000025</v>
      </c>
      <c r="BQ173" s="10">
        <f>VLOOKUP($C173,'[1]New ISB'!$C$6:$BO$405,30,FALSE)</f>
        <v>0</v>
      </c>
      <c r="BR173" s="10">
        <f>VLOOKUP($C173,'[1]New ISB'!$C$6:$BO$405,31,FALSE)</f>
        <v>134400</v>
      </c>
      <c r="BS173" s="10">
        <f>VLOOKUP($C173,'[1]New ISB'!$C$6:$BO$405,32,FALSE)</f>
        <v>45588.518024032041</v>
      </c>
      <c r="BT173" s="10">
        <f>VLOOKUP($C173,'[1]New ISB'!$C$6:$BO$405,33,FALSE)</f>
        <v>0</v>
      </c>
      <c r="BU173" s="10">
        <f>VLOOKUP($C173,'[1]New ISB'!$C$6:$BO$405,34,FALSE)</f>
        <v>0</v>
      </c>
      <c r="BV173" s="10">
        <f>VLOOKUP($C173,'[1]New ISB'!$C$6:$BO$405,35,FALSE)</f>
        <v>8398</v>
      </c>
      <c r="BW173" s="10">
        <f>VLOOKUP($C173,'[1]New ISB'!$C$6:$BO$405,36,FALSE)</f>
        <v>0</v>
      </c>
      <c r="BX173" s="10">
        <f>VLOOKUP($C173,'[1]New ISB'!$C$6:$BO$405,39,FALSE)+VLOOKUP($C173,'[1]New ISB'!$C$6:$BO$405,40,FALSE)</f>
        <v>0</v>
      </c>
      <c r="BY173" s="10">
        <f>VLOOKUP($C173,'[1]New ISB'!$C$6:$BO$405,37,FALSE)+VLOOKUP($C173,'[1]New ISB'!$C$6:$BO$405,41,FALSE)</f>
        <v>0</v>
      </c>
      <c r="BZ173" s="10">
        <f>VLOOKUP($C173,'[1]New ISB'!$C$6:$BO$405,38,FALSE)</f>
        <v>0</v>
      </c>
      <c r="CA173" s="10">
        <f t="shared" si="81"/>
        <v>565714.00091207412</v>
      </c>
      <c r="CB173" s="10">
        <f>VLOOKUP($C173,'[1]New ISB'!$C$6:$BO$405,52,FALSE)+VLOOKUP($C173,'[1]New ISB'!$C$6:$BO$405,53,FALSE)</f>
        <v>0</v>
      </c>
      <c r="CC173" s="10">
        <f>VLOOKUP($C173,'[1]New ISB'!$C$6:$BO$405,64,FALSE)</f>
        <v>0</v>
      </c>
      <c r="CD173" s="11">
        <f t="shared" si="120"/>
        <v>565714.00091207412</v>
      </c>
      <c r="CE173" s="10"/>
      <c r="CF173" s="10">
        <f t="shared" si="84"/>
        <v>18986.872498431709</v>
      </c>
      <c r="CG173" s="10">
        <f t="shared" si="85"/>
        <v>0</v>
      </c>
      <c r="CH173" s="10">
        <f t="shared" si="86"/>
        <v>0</v>
      </c>
      <c r="CI173" s="10">
        <f t="shared" si="87"/>
        <v>160</v>
      </c>
      <c r="CJ173" s="10">
        <f t="shared" si="88"/>
        <v>0</v>
      </c>
      <c r="CK173" s="10">
        <f t="shared" si="89"/>
        <v>1955.0000000000018</v>
      </c>
      <c r="CL173" s="10">
        <f t="shared" si="90"/>
        <v>0</v>
      </c>
      <c r="CM173" s="10">
        <f t="shared" si="91"/>
        <v>0</v>
      </c>
      <c r="CN173" s="10">
        <f t="shared" si="92"/>
        <v>0</v>
      </c>
      <c r="CO173" s="10">
        <f t="shared" si="93"/>
        <v>0</v>
      </c>
      <c r="CP173" s="10">
        <f t="shared" si="94"/>
        <v>0</v>
      </c>
      <c r="CQ173" s="10">
        <f t="shared" si="95"/>
        <v>0</v>
      </c>
      <c r="CR173" s="10">
        <f t="shared" si="96"/>
        <v>0</v>
      </c>
      <c r="CS173" s="10">
        <f t="shared" si="97"/>
        <v>0</v>
      </c>
      <c r="CT173" s="10">
        <f t="shared" si="98"/>
        <v>0</v>
      </c>
      <c r="CU173" s="10">
        <f t="shared" si="99"/>
        <v>0</v>
      </c>
      <c r="CV173" s="10">
        <f t="shared" si="100"/>
        <v>0</v>
      </c>
      <c r="CW173" s="10">
        <f t="shared" si="101"/>
        <v>0</v>
      </c>
      <c r="CX173" s="10">
        <f t="shared" si="102"/>
        <v>0</v>
      </c>
      <c r="CY173" s="10">
        <f t="shared" si="103"/>
        <v>11.688311688311728</v>
      </c>
      <c r="CZ173" s="10">
        <f t="shared" si="104"/>
        <v>0</v>
      </c>
      <c r="DA173" s="10">
        <f t="shared" si="105"/>
        <v>382.5</v>
      </c>
      <c r="DB173" s="10">
        <f t="shared" si="106"/>
        <v>0</v>
      </c>
      <c r="DC173" s="10">
        <f t="shared" si="107"/>
        <v>9</v>
      </c>
      <c r="DD173" s="10">
        <f t="shared" si="108"/>
        <v>0</v>
      </c>
      <c r="DE173" s="10">
        <f t="shared" si="109"/>
        <v>6400</v>
      </c>
      <c r="DF173" s="10">
        <f t="shared" si="110"/>
        <v>638.71829105474171</v>
      </c>
      <c r="DG173" s="10">
        <f t="shared" si="111"/>
        <v>0</v>
      </c>
      <c r="DH173" s="10">
        <f t="shared" si="112"/>
        <v>0</v>
      </c>
      <c r="DI173" s="10">
        <f t="shared" si="113"/>
        <v>0</v>
      </c>
      <c r="DJ173" s="10">
        <f t="shared" si="114"/>
        <v>0</v>
      </c>
      <c r="DK173" s="10">
        <f t="shared" si="115"/>
        <v>0</v>
      </c>
      <c r="DL173" s="10">
        <f t="shared" si="116"/>
        <v>0</v>
      </c>
      <c r="DM173" s="10">
        <f t="shared" si="117"/>
        <v>0</v>
      </c>
      <c r="DN173" s="10">
        <f t="shared" si="118"/>
        <v>0</v>
      </c>
      <c r="DO173" s="10">
        <f t="shared" si="119"/>
        <v>16034.690782196138</v>
      </c>
      <c r="DP173" s="11">
        <f t="shared" si="82"/>
        <v>44578.469883370897</v>
      </c>
      <c r="DS173" s="14"/>
      <c r="DU173" s="16"/>
    </row>
    <row r="174" spans="1:125" x14ac:dyDescent="0.35">
      <c r="A174" s="2" t="s">
        <v>516</v>
      </c>
      <c r="B174" s="2" t="s">
        <v>517</v>
      </c>
      <c r="C174" s="2">
        <v>9262104</v>
      </c>
      <c r="D174" s="2" t="s">
        <v>518</v>
      </c>
      <c r="E174" s="18">
        <v>198</v>
      </c>
      <c r="G174" s="18">
        <v>672012</v>
      </c>
      <c r="H174" s="18">
        <v>0</v>
      </c>
      <c r="I174" s="18">
        <v>0</v>
      </c>
      <c r="J174" s="18">
        <v>11519.99999999998</v>
      </c>
      <c r="K174" s="18">
        <v>0</v>
      </c>
      <c r="L174" s="18">
        <v>19034.999999999949</v>
      </c>
      <c r="M174" s="18">
        <v>0</v>
      </c>
      <c r="N174" s="18">
        <v>0</v>
      </c>
      <c r="O174" s="18">
        <v>0</v>
      </c>
      <c r="P174" s="18">
        <v>0</v>
      </c>
      <c r="Q174" s="18">
        <v>479.99999999999994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36289.131736526993</v>
      </c>
      <c r="AC174" s="18">
        <v>0</v>
      </c>
      <c r="AD174" s="18">
        <v>0</v>
      </c>
      <c r="AE174" s="18">
        <v>0</v>
      </c>
      <c r="AF174" s="18">
        <v>128000</v>
      </c>
      <c r="AG174" s="18">
        <v>0</v>
      </c>
      <c r="AH174" s="18">
        <v>0</v>
      </c>
      <c r="AI174" s="18">
        <v>0</v>
      </c>
      <c r="AJ174" s="18">
        <v>7808.5119999999997</v>
      </c>
      <c r="AK174" s="18">
        <v>0</v>
      </c>
      <c r="AL174" s="18">
        <v>0</v>
      </c>
      <c r="AM174" s="18">
        <v>0</v>
      </c>
      <c r="AN174" s="18">
        <v>0</v>
      </c>
      <c r="AO174" s="18">
        <v>4853.8682634730358</v>
      </c>
      <c r="AP174" s="18">
        <v>0</v>
      </c>
      <c r="AQ174" s="11">
        <f t="shared" si="83"/>
        <v>879998.51199999999</v>
      </c>
      <c r="AR174" s="18"/>
      <c r="AS174" s="10">
        <f>VLOOKUP($C174,'[1]New ISB'!$C$6:$BO$405,6,FALSE)</f>
        <v>713783.11949654971</v>
      </c>
      <c r="AT174" s="10">
        <f>VLOOKUP($C174,'[1]New ISB'!$C$6:$BO$405,7,FALSE)</f>
        <v>0</v>
      </c>
      <c r="AU174" s="10">
        <f>VLOOKUP($C174,'[1]New ISB'!$C$6:$BO$405,8,FALSE)</f>
        <v>0</v>
      </c>
      <c r="AV174" s="10">
        <f>VLOOKUP($C174,'[1]New ISB'!$C$6:$BO$405,9,FALSE)</f>
        <v>11759.99999999998</v>
      </c>
      <c r="AW174" s="10">
        <f>VLOOKUP($C174,'[1]New ISB'!$C$6:$BO$405,10,FALSE)</f>
        <v>0</v>
      </c>
      <c r="AX174" s="10">
        <f>VLOOKUP($C174,'[1]New ISB'!$C$6:$BO$405,11,FALSE)</f>
        <v>22139.999999999938</v>
      </c>
      <c r="AY174" s="10">
        <f>VLOOKUP($C174,'[1]New ISB'!$C$6:$BO$405,12,FALSE)</f>
        <v>0</v>
      </c>
      <c r="AZ174" s="10">
        <f>VLOOKUP($C174,'[1]New ISB'!$C$6:$BO$405,13,FALSE)</f>
        <v>0</v>
      </c>
      <c r="BA174" s="10">
        <f>VLOOKUP($C174,'[1]New ISB'!$C$6:$BO$405,14,FALSE)</f>
        <v>0</v>
      </c>
      <c r="BB174" s="10">
        <f>VLOOKUP($C174,'[1]New ISB'!$C$6:$BO$405,15,FALSE)</f>
        <v>0</v>
      </c>
      <c r="BC174" s="10">
        <f>VLOOKUP($C174,'[1]New ISB'!$C$6:$BO$405,16,FALSE)</f>
        <v>484.99999999999994</v>
      </c>
      <c r="BD174" s="10">
        <f>VLOOKUP($C174,'[1]New ISB'!$C$6:$BO$405,17,FALSE)</f>
        <v>0</v>
      </c>
      <c r="BE174" s="10">
        <f>VLOOKUP($C174,'[1]New ISB'!$C$6:$BO$405,18,FALSE)</f>
        <v>0</v>
      </c>
      <c r="BF174" s="10">
        <f>VLOOKUP($C174,'[1]New ISB'!$C$6:$BO$405,19,FALSE)</f>
        <v>0</v>
      </c>
      <c r="BG174" s="10">
        <f>VLOOKUP($C174,'[1]New ISB'!$C$6:$BO$405,20,FALSE)</f>
        <v>0</v>
      </c>
      <c r="BH174" s="10">
        <f>VLOOKUP($C174,'[1]New ISB'!$C$6:$BO$405,21,FALSE)</f>
        <v>0</v>
      </c>
      <c r="BI174" s="10">
        <f>VLOOKUP($C174,'[1]New ISB'!$C$6:$BO$405,22,FALSE)</f>
        <v>0</v>
      </c>
      <c r="BJ174" s="10">
        <f>VLOOKUP($C174,'[1]New ISB'!$C$6:$BO$405,23,FALSE)</f>
        <v>0</v>
      </c>
      <c r="BK174" s="10">
        <f>VLOOKUP($C174,'[1]New ISB'!$C$6:$BO$405,24,FALSE)</f>
        <v>0</v>
      </c>
      <c r="BL174" s="10">
        <f>VLOOKUP($C174,'[1]New ISB'!$C$6:$BO$405,25,FALSE)</f>
        <v>0</v>
      </c>
      <c r="BM174" s="10">
        <f>VLOOKUP($C174,'[1]New ISB'!$C$6:$BO$405,26,FALSE)</f>
        <v>0</v>
      </c>
      <c r="BN174" s="10">
        <f>VLOOKUP($C174,'[1]New ISB'!$C$6:$BO$405,27,FALSE)</f>
        <v>36760.419161676691</v>
      </c>
      <c r="BO174" s="10">
        <f>VLOOKUP($C174,'[1]New ISB'!$C$6:$BO$405,28,FALSE)</f>
        <v>0</v>
      </c>
      <c r="BP174" s="10">
        <f>VLOOKUP($C174,'[1]New ISB'!$C$6:$BO$405,29,FALSE)</f>
        <v>0</v>
      </c>
      <c r="BQ174" s="10">
        <f>VLOOKUP($C174,'[1]New ISB'!$C$6:$BO$405,30,FALSE)</f>
        <v>0</v>
      </c>
      <c r="BR174" s="10">
        <f>VLOOKUP($C174,'[1]New ISB'!$C$6:$BO$405,31,FALSE)</f>
        <v>134400</v>
      </c>
      <c r="BS174" s="10">
        <f>VLOOKUP($C174,'[1]New ISB'!$C$6:$BO$405,32,FALSE)</f>
        <v>0</v>
      </c>
      <c r="BT174" s="10">
        <f>VLOOKUP($C174,'[1]New ISB'!$C$6:$BO$405,33,FALSE)</f>
        <v>0</v>
      </c>
      <c r="BU174" s="10">
        <f>VLOOKUP($C174,'[1]New ISB'!$C$6:$BO$405,34,FALSE)</f>
        <v>0</v>
      </c>
      <c r="BV174" s="10">
        <f>VLOOKUP($C174,'[1]New ISB'!$C$6:$BO$405,35,FALSE)</f>
        <v>7808.5119999999997</v>
      </c>
      <c r="BW174" s="10">
        <f>VLOOKUP($C174,'[1]New ISB'!$C$6:$BO$405,36,FALSE)</f>
        <v>0</v>
      </c>
      <c r="BX174" s="10">
        <f>VLOOKUP($C174,'[1]New ISB'!$C$6:$BO$405,39,FALSE)+VLOOKUP($C174,'[1]New ISB'!$C$6:$BO$405,40,FALSE)</f>
        <v>0</v>
      </c>
      <c r="BY174" s="10">
        <f>VLOOKUP($C174,'[1]New ISB'!$C$6:$BO$405,37,FALSE)+VLOOKUP($C174,'[1]New ISB'!$C$6:$BO$405,41,FALSE)</f>
        <v>0</v>
      </c>
      <c r="BZ174" s="10">
        <f>VLOOKUP($C174,'[1]New ISB'!$C$6:$BO$405,38,FALSE)</f>
        <v>0</v>
      </c>
      <c r="CA174" s="10">
        <f t="shared" si="81"/>
        <v>927137.05065822625</v>
      </c>
      <c r="CB174" s="10">
        <f>VLOOKUP($C174,'[1]New ISB'!$C$6:$BO$405,52,FALSE)+VLOOKUP($C174,'[1]New ISB'!$C$6:$BO$405,53,FALSE)</f>
        <v>0</v>
      </c>
      <c r="CC174" s="10">
        <f>VLOOKUP($C174,'[1]New ISB'!$C$6:$BO$405,64,FALSE)</f>
        <v>0</v>
      </c>
      <c r="CD174" s="11">
        <f t="shared" si="120"/>
        <v>927137.05065822625</v>
      </c>
      <c r="CE174" s="10"/>
      <c r="CF174" s="10">
        <f t="shared" si="84"/>
        <v>41771.119496549712</v>
      </c>
      <c r="CG174" s="10">
        <f t="shared" si="85"/>
        <v>0</v>
      </c>
      <c r="CH174" s="10">
        <f t="shared" si="86"/>
        <v>0</v>
      </c>
      <c r="CI174" s="10">
        <f t="shared" si="87"/>
        <v>240</v>
      </c>
      <c r="CJ174" s="10">
        <f t="shared" si="88"/>
        <v>0</v>
      </c>
      <c r="CK174" s="10">
        <f t="shared" si="89"/>
        <v>3104.9999999999891</v>
      </c>
      <c r="CL174" s="10">
        <f t="shared" si="90"/>
        <v>0</v>
      </c>
      <c r="CM174" s="10">
        <f t="shared" si="91"/>
        <v>0</v>
      </c>
      <c r="CN174" s="10">
        <f t="shared" si="92"/>
        <v>0</v>
      </c>
      <c r="CO174" s="10">
        <f t="shared" si="93"/>
        <v>0</v>
      </c>
      <c r="CP174" s="10">
        <f t="shared" si="94"/>
        <v>5</v>
      </c>
      <c r="CQ174" s="10">
        <f t="shared" si="95"/>
        <v>0</v>
      </c>
      <c r="CR174" s="10">
        <f t="shared" si="96"/>
        <v>0</v>
      </c>
      <c r="CS174" s="10">
        <f t="shared" si="97"/>
        <v>0</v>
      </c>
      <c r="CT174" s="10">
        <f t="shared" si="98"/>
        <v>0</v>
      </c>
      <c r="CU174" s="10">
        <f t="shared" si="99"/>
        <v>0</v>
      </c>
      <c r="CV174" s="10">
        <f t="shared" si="100"/>
        <v>0</v>
      </c>
      <c r="CW174" s="10">
        <f t="shared" si="101"/>
        <v>0</v>
      </c>
      <c r="CX174" s="10">
        <f t="shared" si="102"/>
        <v>0</v>
      </c>
      <c r="CY174" s="10">
        <f t="shared" si="103"/>
        <v>0</v>
      </c>
      <c r="CZ174" s="10">
        <f t="shared" si="104"/>
        <v>0</v>
      </c>
      <c r="DA174" s="10">
        <f t="shared" si="105"/>
        <v>471.28742514969781</v>
      </c>
      <c r="DB174" s="10">
        <f t="shared" si="106"/>
        <v>0</v>
      </c>
      <c r="DC174" s="10">
        <f t="shared" si="107"/>
        <v>0</v>
      </c>
      <c r="DD174" s="10">
        <f t="shared" si="108"/>
        <v>0</v>
      </c>
      <c r="DE174" s="10">
        <f t="shared" si="109"/>
        <v>6400</v>
      </c>
      <c r="DF174" s="10">
        <f t="shared" si="110"/>
        <v>0</v>
      </c>
      <c r="DG174" s="10">
        <f t="shared" si="111"/>
        <v>0</v>
      </c>
      <c r="DH174" s="10">
        <f t="shared" si="112"/>
        <v>0</v>
      </c>
      <c r="DI174" s="10">
        <f t="shared" si="113"/>
        <v>0</v>
      </c>
      <c r="DJ174" s="10">
        <f t="shared" si="114"/>
        <v>0</v>
      </c>
      <c r="DK174" s="10">
        <f t="shared" si="115"/>
        <v>0</v>
      </c>
      <c r="DL174" s="10">
        <f t="shared" si="116"/>
        <v>0</v>
      </c>
      <c r="DM174" s="10">
        <f t="shared" si="117"/>
        <v>0</v>
      </c>
      <c r="DN174" s="10">
        <f t="shared" si="118"/>
        <v>-4853.8682634730358</v>
      </c>
      <c r="DO174" s="10">
        <f t="shared" si="119"/>
        <v>0</v>
      </c>
      <c r="DP174" s="11">
        <f t="shared" si="82"/>
        <v>47138.53865822636</v>
      </c>
      <c r="DS174" s="14"/>
      <c r="DU174" s="16"/>
    </row>
    <row r="175" spans="1:125" x14ac:dyDescent="0.35">
      <c r="A175" s="2" t="s">
        <v>519</v>
      </c>
      <c r="B175" s="2" t="s">
        <v>520</v>
      </c>
      <c r="C175" s="2">
        <v>9262101</v>
      </c>
      <c r="D175" s="2" t="s">
        <v>521</v>
      </c>
      <c r="E175" s="18">
        <v>117</v>
      </c>
      <c r="G175" s="18">
        <v>397098</v>
      </c>
      <c r="H175" s="18">
        <v>0</v>
      </c>
      <c r="I175" s="18">
        <v>0</v>
      </c>
      <c r="J175" s="18">
        <v>6720.0000000000191</v>
      </c>
      <c r="K175" s="18">
        <v>0</v>
      </c>
      <c r="L175" s="18">
        <v>9870.0000000000273</v>
      </c>
      <c r="M175" s="18">
        <v>0</v>
      </c>
      <c r="N175" s="18">
        <v>1840.0000000000005</v>
      </c>
      <c r="O175" s="18">
        <v>839.99999999999864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41414.902941176471</v>
      </c>
      <c r="AC175" s="18">
        <v>0</v>
      </c>
      <c r="AD175" s="18">
        <v>0</v>
      </c>
      <c r="AE175" s="18">
        <v>0</v>
      </c>
      <c r="AF175" s="18">
        <v>128000</v>
      </c>
      <c r="AG175" s="18">
        <v>0</v>
      </c>
      <c r="AH175" s="18">
        <v>0</v>
      </c>
      <c r="AI175" s="18">
        <v>0</v>
      </c>
      <c r="AJ175" s="18">
        <v>11153.75</v>
      </c>
      <c r="AK175" s="18">
        <v>0</v>
      </c>
      <c r="AL175" s="18">
        <v>0</v>
      </c>
      <c r="AM175" s="18">
        <v>0</v>
      </c>
      <c r="AN175" s="18">
        <v>0</v>
      </c>
      <c r="AO175" s="18">
        <v>0</v>
      </c>
      <c r="AP175" s="18">
        <v>-8314.6533628284687</v>
      </c>
      <c r="AQ175" s="11">
        <f t="shared" si="83"/>
        <v>588621.99957834801</v>
      </c>
      <c r="AR175" s="18"/>
      <c r="AS175" s="10">
        <f>VLOOKUP($C175,'[1]New ISB'!$C$6:$BO$405,6,FALSE)</f>
        <v>421780.93424796121</v>
      </c>
      <c r="AT175" s="10">
        <f>VLOOKUP($C175,'[1]New ISB'!$C$6:$BO$405,7,FALSE)</f>
        <v>0</v>
      </c>
      <c r="AU175" s="10">
        <f>VLOOKUP($C175,'[1]New ISB'!$C$6:$BO$405,8,FALSE)</f>
        <v>0</v>
      </c>
      <c r="AV175" s="10">
        <f>VLOOKUP($C175,'[1]New ISB'!$C$6:$BO$405,9,FALSE)</f>
        <v>6860.0000000000191</v>
      </c>
      <c r="AW175" s="10">
        <f>VLOOKUP($C175,'[1]New ISB'!$C$6:$BO$405,10,FALSE)</f>
        <v>0</v>
      </c>
      <c r="AX175" s="10">
        <f>VLOOKUP($C175,'[1]New ISB'!$C$6:$BO$405,11,FALSE)</f>
        <v>11480.000000000033</v>
      </c>
      <c r="AY175" s="10">
        <f>VLOOKUP($C175,'[1]New ISB'!$C$6:$BO$405,12,FALSE)</f>
        <v>0</v>
      </c>
      <c r="AZ175" s="10">
        <f>VLOOKUP($C175,'[1]New ISB'!$C$6:$BO$405,13,FALSE)</f>
        <v>1880.0000000000005</v>
      </c>
      <c r="BA175" s="10">
        <f>VLOOKUP($C175,'[1]New ISB'!$C$6:$BO$405,14,FALSE)</f>
        <v>854.99999999999864</v>
      </c>
      <c r="BB175" s="10">
        <f>VLOOKUP($C175,'[1]New ISB'!$C$6:$BO$405,15,FALSE)</f>
        <v>0</v>
      </c>
      <c r="BC175" s="10">
        <f>VLOOKUP($C175,'[1]New ISB'!$C$6:$BO$405,16,FALSE)</f>
        <v>0</v>
      </c>
      <c r="BD175" s="10">
        <f>VLOOKUP($C175,'[1]New ISB'!$C$6:$BO$405,17,FALSE)</f>
        <v>0</v>
      </c>
      <c r="BE175" s="10">
        <f>VLOOKUP($C175,'[1]New ISB'!$C$6:$BO$405,18,FALSE)</f>
        <v>0</v>
      </c>
      <c r="BF175" s="10">
        <f>VLOOKUP($C175,'[1]New ISB'!$C$6:$BO$405,19,FALSE)</f>
        <v>0</v>
      </c>
      <c r="BG175" s="10">
        <f>VLOOKUP($C175,'[1]New ISB'!$C$6:$BO$405,20,FALSE)</f>
        <v>0</v>
      </c>
      <c r="BH175" s="10">
        <f>VLOOKUP($C175,'[1]New ISB'!$C$6:$BO$405,21,FALSE)</f>
        <v>0</v>
      </c>
      <c r="BI175" s="10">
        <f>VLOOKUP($C175,'[1]New ISB'!$C$6:$BO$405,22,FALSE)</f>
        <v>0</v>
      </c>
      <c r="BJ175" s="10">
        <f>VLOOKUP($C175,'[1]New ISB'!$C$6:$BO$405,23,FALSE)</f>
        <v>0</v>
      </c>
      <c r="BK175" s="10">
        <f>VLOOKUP($C175,'[1]New ISB'!$C$6:$BO$405,24,FALSE)</f>
        <v>0</v>
      </c>
      <c r="BL175" s="10">
        <f>VLOOKUP($C175,'[1]New ISB'!$C$6:$BO$405,25,FALSE)</f>
        <v>0</v>
      </c>
      <c r="BM175" s="10">
        <f>VLOOKUP($C175,'[1]New ISB'!$C$6:$BO$405,26,FALSE)</f>
        <v>0</v>
      </c>
      <c r="BN175" s="10">
        <f>VLOOKUP($C175,'[1]New ISB'!$C$6:$BO$405,27,FALSE)</f>
        <v>41952.758823529417</v>
      </c>
      <c r="BO175" s="10">
        <f>VLOOKUP($C175,'[1]New ISB'!$C$6:$BO$405,28,FALSE)</f>
        <v>0</v>
      </c>
      <c r="BP175" s="10">
        <f>VLOOKUP($C175,'[1]New ISB'!$C$6:$BO$405,29,FALSE)</f>
        <v>0</v>
      </c>
      <c r="BQ175" s="10">
        <f>VLOOKUP($C175,'[1]New ISB'!$C$6:$BO$405,30,FALSE)</f>
        <v>0</v>
      </c>
      <c r="BR175" s="10">
        <f>VLOOKUP($C175,'[1]New ISB'!$C$6:$BO$405,31,FALSE)</f>
        <v>134400</v>
      </c>
      <c r="BS175" s="10">
        <f>VLOOKUP($C175,'[1]New ISB'!$C$6:$BO$405,32,FALSE)</f>
        <v>0</v>
      </c>
      <c r="BT175" s="10">
        <f>VLOOKUP($C175,'[1]New ISB'!$C$6:$BO$405,33,FALSE)</f>
        <v>0</v>
      </c>
      <c r="BU175" s="10">
        <f>VLOOKUP($C175,'[1]New ISB'!$C$6:$BO$405,34,FALSE)</f>
        <v>0</v>
      </c>
      <c r="BV175" s="10">
        <f>VLOOKUP($C175,'[1]New ISB'!$C$6:$BO$405,35,FALSE)</f>
        <v>11153.75</v>
      </c>
      <c r="BW175" s="10">
        <f>VLOOKUP($C175,'[1]New ISB'!$C$6:$BO$405,36,FALSE)</f>
        <v>0</v>
      </c>
      <c r="BX175" s="10">
        <f>VLOOKUP($C175,'[1]New ISB'!$C$6:$BO$405,39,FALSE)+VLOOKUP($C175,'[1]New ISB'!$C$6:$BO$405,40,FALSE)</f>
        <v>0</v>
      </c>
      <c r="BY175" s="10">
        <f>VLOOKUP($C175,'[1]New ISB'!$C$6:$BO$405,37,FALSE)+VLOOKUP($C175,'[1]New ISB'!$C$6:$BO$405,41,FALSE)</f>
        <v>0</v>
      </c>
      <c r="BZ175" s="10">
        <f>VLOOKUP($C175,'[1]New ISB'!$C$6:$BO$405,38,FALSE)</f>
        <v>0</v>
      </c>
      <c r="CA175" s="10">
        <f t="shared" si="81"/>
        <v>630362.44307149062</v>
      </c>
      <c r="CB175" s="10">
        <f>VLOOKUP($C175,'[1]New ISB'!$C$6:$BO$405,52,FALSE)+VLOOKUP($C175,'[1]New ISB'!$C$6:$BO$405,53,FALSE)</f>
        <v>0</v>
      </c>
      <c r="CC175" s="10">
        <f>VLOOKUP($C175,'[1]New ISB'!$C$6:$BO$405,64,FALSE)</f>
        <v>0</v>
      </c>
      <c r="CD175" s="11">
        <f t="shared" si="120"/>
        <v>630362.44307149062</v>
      </c>
      <c r="CE175" s="10"/>
      <c r="CF175" s="10">
        <f t="shared" si="84"/>
        <v>24682.93424796121</v>
      </c>
      <c r="CG175" s="10">
        <f t="shared" si="85"/>
        <v>0</v>
      </c>
      <c r="CH175" s="10">
        <f t="shared" si="86"/>
        <v>0</v>
      </c>
      <c r="CI175" s="10">
        <f t="shared" si="87"/>
        <v>140</v>
      </c>
      <c r="CJ175" s="10">
        <f t="shared" si="88"/>
        <v>0</v>
      </c>
      <c r="CK175" s="10">
        <f t="shared" si="89"/>
        <v>1610.0000000000055</v>
      </c>
      <c r="CL175" s="10">
        <f t="shared" si="90"/>
        <v>0</v>
      </c>
      <c r="CM175" s="10">
        <f t="shared" si="91"/>
        <v>40</v>
      </c>
      <c r="CN175" s="10">
        <f t="shared" si="92"/>
        <v>15</v>
      </c>
      <c r="CO175" s="10">
        <f t="shared" si="93"/>
        <v>0</v>
      </c>
      <c r="CP175" s="10">
        <f t="shared" si="94"/>
        <v>0</v>
      </c>
      <c r="CQ175" s="10">
        <f t="shared" si="95"/>
        <v>0</v>
      </c>
      <c r="CR175" s="10">
        <f t="shared" si="96"/>
        <v>0</v>
      </c>
      <c r="CS175" s="10">
        <f t="shared" si="97"/>
        <v>0</v>
      </c>
      <c r="CT175" s="10">
        <f t="shared" si="98"/>
        <v>0</v>
      </c>
      <c r="CU175" s="10">
        <f t="shared" si="99"/>
        <v>0</v>
      </c>
      <c r="CV175" s="10">
        <f t="shared" si="100"/>
        <v>0</v>
      </c>
      <c r="CW175" s="10">
        <f t="shared" si="101"/>
        <v>0</v>
      </c>
      <c r="CX175" s="10">
        <f t="shared" si="102"/>
        <v>0</v>
      </c>
      <c r="CY175" s="10">
        <f t="shared" si="103"/>
        <v>0</v>
      </c>
      <c r="CZ175" s="10">
        <f t="shared" si="104"/>
        <v>0</v>
      </c>
      <c r="DA175" s="10">
        <f t="shared" si="105"/>
        <v>537.85588235294563</v>
      </c>
      <c r="DB175" s="10">
        <f t="shared" si="106"/>
        <v>0</v>
      </c>
      <c r="DC175" s="10">
        <f t="shared" si="107"/>
        <v>0</v>
      </c>
      <c r="DD175" s="10">
        <f t="shared" si="108"/>
        <v>0</v>
      </c>
      <c r="DE175" s="10">
        <f t="shared" si="109"/>
        <v>6400</v>
      </c>
      <c r="DF175" s="10">
        <f t="shared" si="110"/>
        <v>0</v>
      </c>
      <c r="DG175" s="10">
        <f t="shared" si="111"/>
        <v>0</v>
      </c>
      <c r="DH175" s="10">
        <f t="shared" si="112"/>
        <v>0</v>
      </c>
      <c r="DI175" s="10">
        <f t="shared" si="113"/>
        <v>0</v>
      </c>
      <c r="DJ175" s="10">
        <f t="shared" si="114"/>
        <v>0</v>
      </c>
      <c r="DK175" s="10">
        <f t="shared" si="115"/>
        <v>0</v>
      </c>
      <c r="DL175" s="10">
        <f t="shared" si="116"/>
        <v>0</v>
      </c>
      <c r="DM175" s="10">
        <f t="shared" si="117"/>
        <v>0</v>
      </c>
      <c r="DN175" s="10">
        <f t="shared" si="118"/>
        <v>0</v>
      </c>
      <c r="DO175" s="10">
        <f t="shared" si="119"/>
        <v>8314.6533628284687</v>
      </c>
      <c r="DP175" s="11">
        <f t="shared" si="82"/>
        <v>41740.443493142629</v>
      </c>
      <c r="DS175" s="14"/>
      <c r="DU175" s="16"/>
    </row>
    <row r="176" spans="1:125" x14ac:dyDescent="0.35">
      <c r="A176" s="2" t="s">
        <v>522</v>
      </c>
      <c r="B176" s="2" t="s">
        <v>523</v>
      </c>
      <c r="C176" s="2">
        <v>9263329</v>
      </c>
      <c r="D176" s="2" t="s">
        <v>1338</v>
      </c>
      <c r="E176" s="18">
        <v>191</v>
      </c>
      <c r="G176" s="18">
        <v>648254</v>
      </c>
      <c r="H176" s="18">
        <v>0</v>
      </c>
      <c r="I176" s="18">
        <v>0</v>
      </c>
      <c r="J176" s="18">
        <v>10559.99999999996</v>
      </c>
      <c r="K176" s="18">
        <v>0</v>
      </c>
      <c r="L176" s="18">
        <v>15509.999999999942</v>
      </c>
      <c r="M176" s="18">
        <v>0</v>
      </c>
      <c r="N176" s="18">
        <v>230.00000000000011</v>
      </c>
      <c r="O176" s="18">
        <v>0</v>
      </c>
      <c r="P176" s="18">
        <v>0</v>
      </c>
      <c r="Q176" s="18">
        <v>480.00000000000023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1376.1490683229811</v>
      </c>
      <c r="AA176" s="18">
        <v>0</v>
      </c>
      <c r="AB176" s="18">
        <v>33453.029350104793</v>
      </c>
      <c r="AC176" s="18">
        <v>0</v>
      </c>
      <c r="AD176" s="18">
        <v>1455.3000000000034</v>
      </c>
      <c r="AE176" s="18">
        <v>0</v>
      </c>
      <c r="AF176" s="18">
        <v>128000</v>
      </c>
      <c r="AG176" s="18">
        <v>0</v>
      </c>
      <c r="AH176" s="18">
        <v>0</v>
      </c>
      <c r="AI176" s="18">
        <v>0</v>
      </c>
      <c r="AJ176" s="18">
        <v>7972.3</v>
      </c>
      <c r="AK176" s="18">
        <v>0</v>
      </c>
      <c r="AL176" s="18">
        <v>0</v>
      </c>
      <c r="AM176" s="18">
        <v>0</v>
      </c>
      <c r="AN176" s="18">
        <v>0</v>
      </c>
      <c r="AO176" s="18">
        <v>2036.5215815724805</v>
      </c>
      <c r="AP176" s="18">
        <v>1446.4291406250372</v>
      </c>
      <c r="AQ176" s="11">
        <f t="shared" si="83"/>
        <v>850773.72914062534</v>
      </c>
      <c r="AR176" s="18"/>
      <c r="AS176" s="10">
        <f>VLOOKUP($C176,'[1]New ISB'!$C$6:$BO$405,6,FALSE)</f>
        <v>688548.36274667166</v>
      </c>
      <c r="AT176" s="10">
        <f>VLOOKUP($C176,'[1]New ISB'!$C$6:$BO$405,7,FALSE)</f>
        <v>0</v>
      </c>
      <c r="AU176" s="10">
        <f>VLOOKUP($C176,'[1]New ISB'!$C$6:$BO$405,8,FALSE)</f>
        <v>0</v>
      </c>
      <c r="AV176" s="10">
        <f>VLOOKUP($C176,'[1]New ISB'!$C$6:$BO$405,9,FALSE)</f>
        <v>10779.99999999996</v>
      </c>
      <c r="AW176" s="10">
        <f>VLOOKUP($C176,'[1]New ISB'!$C$6:$BO$405,10,FALSE)</f>
        <v>0</v>
      </c>
      <c r="AX176" s="10">
        <f>VLOOKUP($C176,'[1]New ISB'!$C$6:$BO$405,11,FALSE)</f>
        <v>18039.999999999935</v>
      </c>
      <c r="AY176" s="10">
        <f>VLOOKUP($C176,'[1]New ISB'!$C$6:$BO$405,12,FALSE)</f>
        <v>0</v>
      </c>
      <c r="AZ176" s="10">
        <f>VLOOKUP($C176,'[1]New ISB'!$C$6:$BO$405,13,FALSE)</f>
        <v>235.00000000000011</v>
      </c>
      <c r="BA176" s="10">
        <f>VLOOKUP($C176,'[1]New ISB'!$C$6:$BO$405,14,FALSE)</f>
        <v>0</v>
      </c>
      <c r="BB176" s="10">
        <f>VLOOKUP($C176,'[1]New ISB'!$C$6:$BO$405,15,FALSE)</f>
        <v>0</v>
      </c>
      <c r="BC176" s="10">
        <f>VLOOKUP($C176,'[1]New ISB'!$C$6:$BO$405,16,FALSE)</f>
        <v>485.00000000000023</v>
      </c>
      <c r="BD176" s="10">
        <f>VLOOKUP($C176,'[1]New ISB'!$C$6:$BO$405,17,FALSE)</f>
        <v>0</v>
      </c>
      <c r="BE176" s="10">
        <f>VLOOKUP($C176,'[1]New ISB'!$C$6:$BO$405,18,FALSE)</f>
        <v>0</v>
      </c>
      <c r="BF176" s="10">
        <f>VLOOKUP($C176,'[1]New ISB'!$C$6:$BO$405,19,FALSE)</f>
        <v>0</v>
      </c>
      <c r="BG176" s="10">
        <f>VLOOKUP($C176,'[1]New ISB'!$C$6:$BO$405,20,FALSE)</f>
        <v>0</v>
      </c>
      <c r="BH176" s="10">
        <f>VLOOKUP($C176,'[1]New ISB'!$C$6:$BO$405,21,FALSE)</f>
        <v>0</v>
      </c>
      <c r="BI176" s="10">
        <f>VLOOKUP($C176,'[1]New ISB'!$C$6:$BO$405,22,FALSE)</f>
        <v>0</v>
      </c>
      <c r="BJ176" s="10">
        <f>VLOOKUP($C176,'[1]New ISB'!$C$6:$BO$405,23,FALSE)</f>
        <v>0</v>
      </c>
      <c r="BK176" s="10">
        <f>VLOOKUP($C176,'[1]New ISB'!$C$6:$BO$405,24,FALSE)</f>
        <v>0</v>
      </c>
      <c r="BL176" s="10">
        <f>VLOOKUP($C176,'[1]New ISB'!$C$6:$BO$405,25,FALSE)</f>
        <v>1399.8757763975152</v>
      </c>
      <c r="BM176" s="10">
        <f>VLOOKUP($C176,'[1]New ISB'!$C$6:$BO$405,26,FALSE)</f>
        <v>0</v>
      </c>
      <c r="BN176" s="10">
        <f>VLOOKUP($C176,'[1]New ISB'!$C$6:$BO$405,27,FALSE)</f>
        <v>33887.484276729534</v>
      </c>
      <c r="BO176" s="10">
        <f>VLOOKUP($C176,'[1]New ISB'!$C$6:$BO$405,28,FALSE)</f>
        <v>0</v>
      </c>
      <c r="BP176" s="10">
        <f>VLOOKUP($C176,'[1]New ISB'!$C$6:$BO$405,29,FALSE)</f>
        <v>1478.4000000000035</v>
      </c>
      <c r="BQ176" s="10">
        <f>VLOOKUP($C176,'[1]New ISB'!$C$6:$BO$405,30,FALSE)</f>
        <v>0</v>
      </c>
      <c r="BR176" s="10">
        <f>VLOOKUP($C176,'[1]New ISB'!$C$6:$BO$405,31,FALSE)</f>
        <v>134400</v>
      </c>
      <c r="BS176" s="10">
        <f>VLOOKUP($C176,'[1]New ISB'!$C$6:$BO$405,32,FALSE)</f>
        <v>0</v>
      </c>
      <c r="BT176" s="10">
        <f>VLOOKUP($C176,'[1]New ISB'!$C$6:$BO$405,33,FALSE)</f>
        <v>0</v>
      </c>
      <c r="BU176" s="10">
        <f>VLOOKUP($C176,'[1]New ISB'!$C$6:$BO$405,34,FALSE)</f>
        <v>0</v>
      </c>
      <c r="BV176" s="10">
        <f>VLOOKUP($C176,'[1]New ISB'!$C$6:$BO$405,35,FALSE)</f>
        <v>7972.3</v>
      </c>
      <c r="BW176" s="10">
        <f>VLOOKUP($C176,'[1]New ISB'!$C$6:$BO$405,36,FALSE)</f>
        <v>0</v>
      </c>
      <c r="BX176" s="10">
        <f>VLOOKUP($C176,'[1]New ISB'!$C$6:$BO$405,39,FALSE)+VLOOKUP($C176,'[1]New ISB'!$C$6:$BO$405,40,FALSE)</f>
        <v>0</v>
      </c>
      <c r="BY176" s="10">
        <f>VLOOKUP($C176,'[1]New ISB'!$C$6:$BO$405,37,FALSE)+VLOOKUP($C176,'[1]New ISB'!$C$6:$BO$405,41,FALSE)</f>
        <v>0</v>
      </c>
      <c r="BZ176" s="10">
        <f>VLOOKUP($C176,'[1]New ISB'!$C$6:$BO$405,38,FALSE)</f>
        <v>0</v>
      </c>
      <c r="CA176" s="10">
        <f t="shared" si="81"/>
        <v>897226.42279979866</v>
      </c>
      <c r="CB176" s="10">
        <f>VLOOKUP($C176,'[1]New ISB'!$C$6:$BO$405,52,FALSE)+VLOOKUP($C176,'[1]New ISB'!$C$6:$BO$405,53,FALSE)</f>
        <v>0</v>
      </c>
      <c r="CC176" s="10">
        <f>VLOOKUP($C176,'[1]New ISB'!$C$6:$BO$405,64,FALSE)</f>
        <v>0</v>
      </c>
      <c r="CD176" s="11">
        <f t="shared" si="120"/>
        <v>897226.42279979866</v>
      </c>
      <c r="CE176" s="10"/>
      <c r="CF176" s="10">
        <f t="shared" si="84"/>
        <v>40294.362746671657</v>
      </c>
      <c r="CG176" s="10">
        <f t="shared" si="85"/>
        <v>0</v>
      </c>
      <c r="CH176" s="10">
        <f t="shared" si="86"/>
        <v>0</v>
      </c>
      <c r="CI176" s="10">
        <f t="shared" si="87"/>
        <v>220</v>
      </c>
      <c r="CJ176" s="10">
        <f t="shared" si="88"/>
        <v>0</v>
      </c>
      <c r="CK176" s="10">
        <f t="shared" si="89"/>
        <v>2529.9999999999927</v>
      </c>
      <c r="CL176" s="10">
        <f t="shared" si="90"/>
        <v>0</v>
      </c>
      <c r="CM176" s="10">
        <f t="shared" si="91"/>
        <v>5</v>
      </c>
      <c r="CN176" s="10">
        <f t="shared" si="92"/>
        <v>0</v>
      </c>
      <c r="CO176" s="10">
        <f t="shared" si="93"/>
        <v>0</v>
      </c>
      <c r="CP176" s="10">
        <f t="shared" si="94"/>
        <v>5</v>
      </c>
      <c r="CQ176" s="10">
        <f t="shared" si="95"/>
        <v>0</v>
      </c>
      <c r="CR176" s="10">
        <f t="shared" si="96"/>
        <v>0</v>
      </c>
      <c r="CS176" s="10">
        <f t="shared" si="97"/>
        <v>0</v>
      </c>
      <c r="CT176" s="10">
        <f t="shared" si="98"/>
        <v>0</v>
      </c>
      <c r="CU176" s="10">
        <f t="shared" si="99"/>
        <v>0</v>
      </c>
      <c r="CV176" s="10">
        <f t="shared" si="100"/>
        <v>0</v>
      </c>
      <c r="CW176" s="10">
        <f t="shared" si="101"/>
        <v>0</v>
      </c>
      <c r="CX176" s="10">
        <f t="shared" si="102"/>
        <v>0</v>
      </c>
      <c r="CY176" s="10">
        <f t="shared" si="103"/>
        <v>23.726708074534145</v>
      </c>
      <c r="CZ176" s="10">
        <f t="shared" si="104"/>
        <v>0</v>
      </c>
      <c r="DA176" s="10">
        <f t="shared" si="105"/>
        <v>434.45492662474135</v>
      </c>
      <c r="DB176" s="10">
        <f t="shared" si="106"/>
        <v>0</v>
      </c>
      <c r="DC176" s="10">
        <f t="shared" si="107"/>
        <v>23.100000000000136</v>
      </c>
      <c r="DD176" s="10">
        <f t="shared" si="108"/>
        <v>0</v>
      </c>
      <c r="DE176" s="10">
        <f t="shared" si="109"/>
        <v>6400</v>
      </c>
      <c r="DF176" s="10">
        <f t="shared" si="110"/>
        <v>0</v>
      </c>
      <c r="DG176" s="10">
        <f t="shared" si="111"/>
        <v>0</v>
      </c>
      <c r="DH176" s="10">
        <f t="shared" si="112"/>
        <v>0</v>
      </c>
      <c r="DI176" s="10">
        <f t="shared" si="113"/>
        <v>0</v>
      </c>
      <c r="DJ176" s="10">
        <f t="shared" si="114"/>
        <v>0</v>
      </c>
      <c r="DK176" s="10">
        <f t="shared" si="115"/>
        <v>0</v>
      </c>
      <c r="DL176" s="10">
        <f t="shared" si="116"/>
        <v>0</v>
      </c>
      <c r="DM176" s="10">
        <f t="shared" si="117"/>
        <v>0</v>
      </c>
      <c r="DN176" s="10">
        <f t="shared" si="118"/>
        <v>-2036.5215815724805</v>
      </c>
      <c r="DO176" s="10">
        <f t="shared" si="119"/>
        <v>-1446.4291406250372</v>
      </c>
      <c r="DP176" s="11">
        <f t="shared" si="82"/>
        <v>46452.693659173412</v>
      </c>
      <c r="DS176" s="14"/>
      <c r="DU176" s="16"/>
    </row>
    <row r="177" spans="1:125" x14ac:dyDescent="0.35">
      <c r="A177" s="2" t="s">
        <v>525</v>
      </c>
      <c r="B177" s="2" t="s">
        <v>526</v>
      </c>
      <c r="C177" s="2">
        <v>9262102</v>
      </c>
      <c r="D177" s="2" t="s">
        <v>1339</v>
      </c>
      <c r="E177" s="18">
        <v>72</v>
      </c>
      <c r="G177" s="18">
        <v>244368</v>
      </c>
      <c r="H177" s="18">
        <v>0</v>
      </c>
      <c r="I177" s="18">
        <v>0</v>
      </c>
      <c r="J177" s="18">
        <v>10560.000000000016</v>
      </c>
      <c r="K177" s="18">
        <v>0</v>
      </c>
      <c r="L177" s="18">
        <v>16919.999999999982</v>
      </c>
      <c r="M177" s="18">
        <v>0</v>
      </c>
      <c r="N177" s="18">
        <v>0</v>
      </c>
      <c r="O177" s="18">
        <v>560.00000000000045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25840.677966101688</v>
      </c>
      <c r="AC177" s="18">
        <v>0</v>
      </c>
      <c r="AD177" s="18">
        <v>3477.5999999999922</v>
      </c>
      <c r="AE177" s="18">
        <v>0</v>
      </c>
      <c r="AF177" s="18">
        <v>128000</v>
      </c>
      <c r="AG177" s="18">
        <v>56300</v>
      </c>
      <c r="AH177" s="18">
        <v>0</v>
      </c>
      <c r="AI177" s="18">
        <v>0</v>
      </c>
      <c r="AJ177" s="18">
        <v>2146.0479999999998</v>
      </c>
      <c r="AK177" s="18">
        <v>0</v>
      </c>
      <c r="AL177" s="18">
        <v>0</v>
      </c>
      <c r="AM177" s="18">
        <v>0</v>
      </c>
      <c r="AN177" s="18">
        <v>0</v>
      </c>
      <c r="AO177" s="18">
        <v>0</v>
      </c>
      <c r="AP177" s="18">
        <v>-33080.427060610011</v>
      </c>
      <c r="AQ177" s="11">
        <f t="shared" si="83"/>
        <v>455091.89890549163</v>
      </c>
      <c r="AR177" s="18"/>
      <c r="AS177" s="10">
        <f>VLOOKUP($C177,'[1]New ISB'!$C$6:$BO$405,6,FALSE)</f>
        <v>259557.49799874536</v>
      </c>
      <c r="AT177" s="10">
        <f>VLOOKUP($C177,'[1]New ISB'!$C$6:$BO$405,7,FALSE)</f>
        <v>0</v>
      </c>
      <c r="AU177" s="10">
        <f>VLOOKUP($C177,'[1]New ISB'!$C$6:$BO$405,8,FALSE)</f>
        <v>0</v>
      </c>
      <c r="AV177" s="10">
        <f>VLOOKUP($C177,'[1]New ISB'!$C$6:$BO$405,9,FALSE)</f>
        <v>10780.000000000018</v>
      </c>
      <c r="AW177" s="10">
        <f>VLOOKUP($C177,'[1]New ISB'!$C$6:$BO$405,10,FALSE)</f>
        <v>0</v>
      </c>
      <c r="AX177" s="10">
        <f>VLOOKUP($C177,'[1]New ISB'!$C$6:$BO$405,11,FALSE)</f>
        <v>19679.999999999978</v>
      </c>
      <c r="AY177" s="10">
        <f>VLOOKUP($C177,'[1]New ISB'!$C$6:$BO$405,12,FALSE)</f>
        <v>0</v>
      </c>
      <c r="AZ177" s="10">
        <f>VLOOKUP($C177,'[1]New ISB'!$C$6:$BO$405,13,FALSE)</f>
        <v>0</v>
      </c>
      <c r="BA177" s="10">
        <f>VLOOKUP($C177,'[1]New ISB'!$C$6:$BO$405,14,FALSE)</f>
        <v>570.00000000000045</v>
      </c>
      <c r="BB177" s="10">
        <f>VLOOKUP($C177,'[1]New ISB'!$C$6:$BO$405,15,FALSE)</f>
        <v>0</v>
      </c>
      <c r="BC177" s="10">
        <f>VLOOKUP($C177,'[1]New ISB'!$C$6:$BO$405,16,FALSE)</f>
        <v>0</v>
      </c>
      <c r="BD177" s="10">
        <f>VLOOKUP($C177,'[1]New ISB'!$C$6:$BO$405,17,FALSE)</f>
        <v>0</v>
      </c>
      <c r="BE177" s="10">
        <f>VLOOKUP($C177,'[1]New ISB'!$C$6:$BO$405,18,FALSE)</f>
        <v>0</v>
      </c>
      <c r="BF177" s="10">
        <f>VLOOKUP($C177,'[1]New ISB'!$C$6:$BO$405,19,FALSE)</f>
        <v>0</v>
      </c>
      <c r="BG177" s="10">
        <f>VLOOKUP($C177,'[1]New ISB'!$C$6:$BO$405,20,FALSE)</f>
        <v>0</v>
      </c>
      <c r="BH177" s="10">
        <f>VLOOKUP($C177,'[1]New ISB'!$C$6:$BO$405,21,FALSE)</f>
        <v>0</v>
      </c>
      <c r="BI177" s="10">
        <f>VLOOKUP($C177,'[1]New ISB'!$C$6:$BO$405,22,FALSE)</f>
        <v>0</v>
      </c>
      <c r="BJ177" s="10">
        <f>VLOOKUP($C177,'[1]New ISB'!$C$6:$BO$405,23,FALSE)</f>
        <v>0</v>
      </c>
      <c r="BK177" s="10">
        <f>VLOOKUP($C177,'[1]New ISB'!$C$6:$BO$405,24,FALSE)</f>
        <v>0</v>
      </c>
      <c r="BL177" s="10">
        <f>VLOOKUP($C177,'[1]New ISB'!$C$6:$BO$405,25,FALSE)</f>
        <v>0</v>
      </c>
      <c r="BM177" s="10">
        <f>VLOOKUP($C177,'[1]New ISB'!$C$6:$BO$405,26,FALSE)</f>
        <v>0</v>
      </c>
      <c r="BN177" s="10">
        <f>VLOOKUP($C177,'[1]New ISB'!$C$6:$BO$405,27,FALSE)</f>
        <v>26176.27118644067</v>
      </c>
      <c r="BO177" s="10">
        <f>VLOOKUP($C177,'[1]New ISB'!$C$6:$BO$405,28,FALSE)</f>
        <v>0</v>
      </c>
      <c r="BP177" s="10">
        <f>VLOOKUP($C177,'[1]New ISB'!$C$6:$BO$405,29,FALSE)</f>
        <v>3532.799999999992</v>
      </c>
      <c r="BQ177" s="10">
        <f>VLOOKUP($C177,'[1]New ISB'!$C$6:$BO$405,30,FALSE)</f>
        <v>0</v>
      </c>
      <c r="BR177" s="10">
        <f>VLOOKUP($C177,'[1]New ISB'!$C$6:$BO$405,31,FALSE)</f>
        <v>134400</v>
      </c>
      <c r="BS177" s="10">
        <f>VLOOKUP($C177,'[1]New ISB'!$C$6:$BO$405,32,FALSE)</f>
        <v>57100</v>
      </c>
      <c r="BT177" s="10">
        <f>VLOOKUP($C177,'[1]New ISB'!$C$6:$BO$405,33,FALSE)</f>
        <v>0</v>
      </c>
      <c r="BU177" s="10">
        <f>VLOOKUP($C177,'[1]New ISB'!$C$6:$BO$405,34,FALSE)</f>
        <v>0</v>
      </c>
      <c r="BV177" s="10">
        <f>VLOOKUP($C177,'[1]New ISB'!$C$6:$BO$405,35,FALSE)</f>
        <v>2146.0479999999998</v>
      </c>
      <c r="BW177" s="10">
        <f>VLOOKUP($C177,'[1]New ISB'!$C$6:$BO$405,36,FALSE)</f>
        <v>0</v>
      </c>
      <c r="BX177" s="10">
        <f>VLOOKUP($C177,'[1]New ISB'!$C$6:$BO$405,39,FALSE)+VLOOKUP($C177,'[1]New ISB'!$C$6:$BO$405,40,FALSE)</f>
        <v>0</v>
      </c>
      <c r="BY177" s="10">
        <f>VLOOKUP($C177,'[1]New ISB'!$C$6:$BO$405,37,FALSE)+VLOOKUP($C177,'[1]New ISB'!$C$6:$BO$405,41,FALSE)</f>
        <v>0</v>
      </c>
      <c r="BZ177" s="10">
        <f>VLOOKUP($C177,'[1]New ISB'!$C$6:$BO$405,38,FALSE)</f>
        <v>0</v>
      </c>
      <c r="CA177" s="10">
        <f t="shared" si="81"/>
        <v>513942.61718518601</v>
      </c>
      <c r="CB177" s="10">
        <f>VLOOKUP($C177,'[1]New ISB'!$C$6:$BO$405,52,FALSE)+VLOOKUP($C177,'[1]New ISB'!$C$6:$BO$405,53,FALSE)</f>
        <v>0</v>
      </c>
      <c r="CC177" s="10">
        <f>VLOOKUP($C177,'[1]New ISB'!$C$6:$BO$405,64,FALSE)</f>
        <v>0</v>
      </c>
      <c r="CD177" s="11">
        <f t="shared" si="120"/>
        <v>513942.61718518601</v>
      </c>
      <c r="CE177" s="10"/>
      <c r="CF177" s="10">
        <f t="shared" si="84"/>
        <v>15189.497998745355</v>
      </c>
      <c r="CG177" s="10">
        <f t="shared" si="85"/>
        <v>0</v>
      </c>
      <c r="CH177" s="10">
        <f t="shared" si="86"/>
        <v>0</v>
      </c>
      <c r="CI177" s="10">
        <f t="shared" si="87"/>
        <v>220.00000000000182</v>
      </c>
      <c r="CJ177" s="10">
        <f t="shared" si="88"/>
        <v>0</v>
      </c>
      <c r="CK177" s="10">
        <f t="shared" si="89"/>
        <v>2759.9999999999964</v>
      </c>
      <c r="CL177" s="10">
        <f t="shared" si="90"/>
        <v>0</v>
      </c>
      <c r="CM177" s="10">
        <f t="shared" si="91"/>
        <v>0</v>
      </c>
      <c r="CN177" s="10">
        <f t="shared" si="92"/>
        <v>10</v>
      </c>
      <c r="CO177" s="10">
        <f t="shared" si="93"/>
        <v>0</v>
      </c>
      <c r="CP177" s="10">
        <f t="shared" si="94"/>
        <v>0</v>
      </c>
      <c r="CQ177" s="10">
        <f t="shared" si="95"/>
        <v>0</v>
      </c>
      <c r="CR177" s="10">
        <f t="shared" si="96"/>
        <v>0</v>
      </c>
      <c r="CS177" s="10">
        <f t="shared" si="97"/>
        <v>0</v>
      </c>
      <c r="CT177" s="10">
        <f t="shared" si="98"/>
        <v>0</v>
      </c>
      <c r="CU177" s="10">
        <f t="shared" si="99"/>
        <v>0</v>
      </c>
      <c r="CV177" s="10">
        <f t="shared" si="100"/>
        <v>0</v>
      </c>
      <c r="CW177" s="10">
        <f t="shared" si="101"/>
        <v>0</v>
      </c>
      <c r="CX177" s="10">
        <f t="shared" si="102"/>
        <v>0</v>
      </c>
      <c r="CY177" s="10">
        <f t="shared" si="103"/>
        <v>0</v>
      </c>
      <c r="CZ177" s="10">
        <f t="shared" si="104"/>
        <v>0</v>
      </c>
      <c r="DA177" s="10">
        <f t="shared" si="105"/>
        <v>335.59322033898206</v>
      </c>
      <c r="DB177" s="10">
        <f t="shared" si="106"/>
        <v>0</v>
      </c>
      <c r="DC177" s="10">
        <f t="shared" si="107"/>
        <v>55.199999999999818</v>
      </c>
      <c r="DD177" s="10">
        <f t="shared" si="108"/>
        <v>0</v>
      </c>
      <c r="DE177" s="10">
        <f t="shared" si="109"/>
        <v>6400</v>
      </c>
      <c r="DF177" s="10">
        <f t="shared" si="110"/>
        <v>800</v>
      </c>
      <c r="DG177" s="10">
        <f t="shared" si="111"/>
        <v>0</v>
      </c>
      <c r="DH177" s="10">
        <f t="shared" si="112"/>
        <v>0</v>
      </c>
      <c r="DI177" s="10">
        <f t="shared" si="113"/>
        <v>0</v>
      </c>
      <c r="DJ177" s="10">
        <f t="shared" si="114"/>
        <v>0</v>
      </c>
      <c r="DK177" s="10">
        <f t="shared" si="115"/>
        <v>0</v>
      </c>
      <c r="DL177" s="10">
        <f t="shared" si="116"/>
        <v>0</v>
      </c>
      <c r="DM177" s="10">
        <f t="shared" si="117"/>
        <v>0</v>
      </c>
      <c r="DN177" s="10">
        <f t="shared" si="118"/>
        <v>0</v>
      </c>
      <c r="DO177" s="10">
        <f t="shared" si="119"/>
        <v>33080.427060610011</v>
      </c>
      <c r="DP177" s="11">
        <f t="shared" si="82"/>
        <v>58850.718279694353</v>
      </c>
      <c r="DS177" s="14"/>
      <c r="DU177" s="16"/>
    </row>
    <row r="178" spans="1:125" x14ac:dyDescent="0.35">
      <c r="A178" s="2" t="s">
        <v>528</v>
      </c>
      <c r="B178" s="2" t="s">
        <v>529</v>
      </c>
      <c r="C178" s="2">
        <v>9265213</v>
      </c>
      <c r="D178" s="2" t="s">
        <v>1340</v>
      </c>
      <c r="E178" s="18">
        <v>144</v>
      </c>
      <c r="G178" s="18">
        <v>488736</v>
      </c>
      <c r="H178" s="18">
        <v>0</v>
      </c>
      <c r="I178" s="18">
        <v>0</v>
      </c>
      <c r="J178" s="18">
        <v>16800.000000000029</v>
      </c>
      <c r="K178" s="18">
        <v>0</v>
      </c>
      <c r="L178" s="18">
        <v>24675.000000000044</v>
      </c>
      <c r="M178" s="18">
        <v>0</v>
      </c>
      <c r="N178" s="18">
        <v>10579.999999999984</v>
      </c>
      <c r="O178" s="18">
        <v>279.99999999999983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4818.461538461539</v>
      </c>
      <c r="AA178" s="18">
        <v>0</v>
      </c>
      <c r="AB178" s="18">
        <v>60932.408339324269</v>
      </c>
      <c r="AC178" s="18">
        <v>0</v>
      </c>
      <c r="AD178" s="18">
        <v>0</v>
      </c>
      <c r="AE178" s="18">
        <v>0</v>
      </c>
      <c r="AF178" s="18">
        <v>128000</v>
      </c>
      <c r="AG178" s="18">
        <v>0</v>
      </c>
      <c r="AH178" s="18">
        <v>0</v>
      </c>
      <c r="AI178" s="18">
        <v>0</v>
      </c>
      <c r="AJ178" s="18">
        <v>3967.6000000000004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-32699.182200806987</v>
      </c>
      <c r="AQ178" s="11">
        <f t="shared" si="83"/>
        <v>706090.28767697874</v>
      </c>
      <c r="AR178" s="18"/>
      <c r="AS178" s="10">
        <f>VLOOKUP($C178,'[1]New ISB'!$C$6:$BO$405,6,FALSE)</f>
        <v>519114.99599749071</v>
      </c>
      <c r="AT178" s="10">
        <f>VLOOKUP($C178,'[1]New ISB'!$C$6:$BO$405,7,FALSE)</f>
        <v>0</v>
      </c>
      <c r="AU178" s="10">
        <f>VLOOKUP($C178,'[1]New ISB'!$C$6:$BO$405,8,FALSE)</f>
        <v>0</v>
      </c>
      <c r="AV178" s="10">
        <f>VLOOKUP($C178,'[1]New ISB'!$C$6:$BO$405,9,FALSE)</f>
        <v>17150.000000000033</v>
      </c>
      <c r="AW178" s="10">
        <f>VLOOKUP($C178,'[1]New ISB'!$C$6:$BO$405,10,FALSE)</f>
        <v>0</v>
      </c>
      <c r="AX178" s="10">
        <f>VLOOKUP($C178,'[1]New ISB'!$C$6:$BO$405,11,FALSE)</f>
        <v>28700.000000000051</v>
      </c>
      <c r="AY178" s="10">
        <f>VLOOKUP($C178,'[1]New ISB'!$C$6:$BO$405,12,FALSE)</f>
        <v>0</v>
      </c>
      <c r="AZ178" s="10">
        <f>VLOOKUP($C178,'[1]New ISB'!$C$6:$BO$405,13,FALSE)</f>
        <v>10809.999999999984</v>
      </c>
      <c r="BA178" s="10">
        <f>VLOOKUP($C178,'[1]New ISB'!$C$6:$BO$405,14,FALSE)</f>
        <v>284.99999999999983</v>
      </c>
      <c r="BB178" s="10">
        <f>VLOOKUP($C178,'[1]New ISB'!$C$6:$BO$405,15,FALSE)</f>
        <v>0</v>
      </c>
      <c r="BC178" s="10">
        <f>VLOOKUP($C178,'[1]New ISB'!$C$6:$BO$405,16,FALSE)</f>
        <v>0</v>
      </c>
      <c r="BD178" s="10">
        <f>VLOOKUP($C178,'[1]New ISB'!$C$6:$BO$405,17,FALSE)</f>
        <v>0</v>
      </c>
      <c r="BE178" s="10">
        <f>VLOOKUP($C178,'[1]New ISB'!$C$6:$BO$405,18,FALSE)</f>
        <v>0</v>
      </c>
      <c r="BF178" s="10">
        <f>VLOOKUP($C178,'[1]New ISB'!$C$6:$BO$405,19,FALSE)</f>
        <v>0</v>
      </c>
      <c r="BG178" s="10">
        <f>VLOOKUP($C178,'[1]New ISB'!$C$6:$BO$405,20,FALSE)</f>
        <v>0</v>
      </c>
      <c r="BH178" s="10">
        <f>VLOOKUP($C178,'[1]New ISB'!$C$6:$BO$405,21,FALSE)</f>
        <v>0</v>
      </c>
      <c r="BI178" s="10">
        <f>VLOOKUP($C178,'[1]New ISB'!$C$6:$BO$405,22,FALSE)</f>
        <v>0</v>
      </c>
      <c r="BJ178" s="10">
        <f>VLOOKUP($C178,'[1]New ISB'!$C$6:$BO$405,23,FALSE)</f>
        <v>0</v>
      </c>
      <c r="BK178" s="10">
        <f>VLOOKUP($C178,'[1]New ISB'!$C$6:$BO$405,24,FALSE)</f>
        <v>0</v>
      </c>
      <c r="BL178" s="10">
        <f>VLOOKUP($C178,'[1]New ISB'!$C$6:$BO$405,25,FALSE)</f>
        <v>4901.5384615384619</v>
      </c>
      <c r="BM178" s="10">
        <f>VLOOKUP($C178,'[1]New ISB'!$C$6:$BO$405,26,FALSE)</f>
        <v>0</v>
      </c>
      <c r="BN178" s="10">
        <f>VLOOKUP($C178,'[1]New ISB'!$C$6:$BO$405,27,FALSE)</f>
        <v>61723.738317757052</v>
      </c>
      <c r="BO178" s="10">
        <f>VLOOKUP($C178,'[1]New ISB'!$C$6:$BO$405,28,FALSE)</f>
        <v>0</v>
      </c>
      <c r="BP178" s="10">
        <f>VLOOKUP($C178,'[1]New ISB'!$C$6:$BO$405,29,FALSE)</f>
        <v>0</v>
      </c>
      <c r="BQ178" s="10">
        <f>VLOOKUP($C178,'[1]New ISB'!$C$6:$BO$405,30,FALSE)</f>
        <v>0</v>
      </c>
      <c r="BR178" s="10">
        <f>VLOOKUP($C178,'[1]New ISB'!$C$6:$BO$405,31,FALSE)</f>
        <v>134400</v>
      </c>
      <c r="BS178" s="10">
        <f>VLOOKUP($C178,'[1]New ISB'!$C$6:$BO$405,32,FALSE)</f>
        <v>0</v>
      </c>
      <c r="BT178" s="10">
        <f>VLOOKUP($C178,'[1]New ISB'!$C$6:$BO$405,33,FALSE)</f>
        <v>0</v>
      </c>
      <c r="BU178" s="10">
        <f>VLOOKUP($C178,'[1]New ISB'!$C$6:$BO$405,34,FALSE)</f>
        <v>0</v>
      </c>
      <c r="BV178" s="10">
        <f>VLOOKUP($C178,'[1]New ISB'!$C$6:$BO$405,35,FALSE)</f>
        <v>3967.6000000000004</v>
      </c>
      <c r="BW178" s="10">
        <f>VLOOKUP($C178,'[1]New ISB'!$C$6:$BO$405,36,FALSE)</f>
        <v>0</v>
      </c>
      <c r="BX178" s="10">
        <f>VLOOKUP($C178,'[1]New ISB'!$C$6:$BO$405,39,FALSE)+VLOOKUP($C178,'[1]New ISB'!$C$6:$BO$405,40,FALSE)</f>
        <v>0</v>
      </c>
      <c r="BY178" s="10">
        <f>VLOOKUP($C178,'[1]New ISB'!$C$6:$BO$405,37,FALSE)+VLOOKUP($C178,'[1]New ISB'!$C$6:$BO$405,41,FALSE)</f>
        <v>0</v>
      </c>
      <c r="BZ178" s="10">
        <f>VLOOKUP($C178,'[1]New ISB'!$C$6:$BO$405,38,FALSE)</f>
        <v>0</v>
      </c>
      <c r="CA178" s="10">
        <f t="shared" si="81"/>
        <v>781052.87277678621</v>
      </c>
      <c r="CB178" s="10">
        <f>VLOOKUP($C178,'[1]New ISB'!$C$6:$BO$405,52,FALSE)+VLOOKUP($C178,'[1]New ISB'!$C$6:$BO$405,53,FALSE)</f>
        <v>0</v>
      </c>
      <c r="CC178" s="10">
        <f>VLOOKUP($C178,'[1]New ISB'!$C$6:$BO$405,64,FALSE)</f>
        <v>0</v>
      </c>
      <c r="CD178" s="11">
        <f t="shared" si="120"/>
        <v>781052.87277678621</v>
      </c>
      <c r="CE178" s="10"/>
      <c r="CF178" s="10">
        <f t="shared" si="84"/>
        <v>30378.995997490711</v>
      </c>
      <c r="CG178" s="10">
        <f t="shared" si="85"/>
        <v>0</v>
      </c>
      <c r="CH178" s="10">
        <f t="shared" si="86"/>
        <v>0</v>
      </c>
      <c r="CI178" s="10">
        <f t="shared" si="87"/>
        <v>350.00000000000364</v>
      </c>
      <c r="CJ178" s="10">
        <f t="shared" si="88"/>
        <v>0</v>
      </c>
      <c r="CK178" s="10">
        <f t="shared" si="89"/>
        <v>4025.0000000000073</v>
      </c>
      <c r="CL178" s="10">
        <f t="shared" si="90"/>
        <v>0</v>
      </c>
      <c r="CM178" s="10">
        <f t="shared" si="91"/>
        <v>230</v>
      </c>
      <c r="CN178" s="10">
        <f t="shared" si="92"/>
        <v>5</v>
      </c>
      <c r="CO178" s="10">
        <f t="shared" si="93"/>
        <v>0</v>
      </c>
      <c r="CP178" s="10">
        <f t="shared" si="94"/>
        <v>0</v>
      </c>
      <c r="CQ178" s="10">
        <f t="shared" si="95"/>
        <v>0</v>
      </c>
      <c r="CR178" s="10">
        <f t="shared" si="96"/>
        <v>0</v>
      </c>
      <c r="CS178" s="10">
        <f t="shared" si="97"/>
        <v>0</v>
      </c>
      <c r="CT178" s="10">
        <f t="shared" si="98"/>
        <v>0</v>
      </c>
      <c r="CU178" s="10">
        <f t="shared" si="99"/>
        <v>0</v>
      </c>
      <c r="CV178" s="10">
        <f t="shared" si="100"/>
        <v>0</v>
      </c>
      <c r="CW178" s="10">
        <f t="shared" si="101"/>
        <v>0</v>
      </c>
      <c r="CX178" s="10">
        <f t="shared" si="102"/>
        <v>0</v>
      </c>
      <c r="CY178" s="10">
        <f t="shared" si="103"/>
        <v>83.076923076922867</v>
      </c>
      <c r="CZ178" s="10">
        <f t="shared" si="104"/>
        <v>0</v>
      </c>
      <c r="DA178" s="10">
        <f t="shared" si="105"/>
        <v>791.32997843278281</v>
      </c>
      <c r="DB178" s="10">
        <f t="shared" si="106"/>
        <v>0</v>
      </c>
      <c r="DC178" s="10">
        <f t="shared" si="107"/>
        <v>0</v>
      </c>
      <c r="DD178" s="10">
        <f t="shared" si="108"/>
        <v>0</v>
      </c>
      <c r="DE178" s="10">
        <f t="shared" si="109"/>
        <v>6400</v>
      </c>
      <c r="DF178" s="10">
        <f t="shared" si="110"/>
        <v>0</v>
      </c>
      <c r="DG178" s="10">
        <f t="shared" si="111"/>
        <v>0</v>
      </c>
      <c r="DH178" s="10">
        <f t="shared" si="112"/>
        <v>0</v>
      </c>
      <c r="DI178" s="10">
        <f t="shared" si="113"/>
        <v>0</v>
      </c>
      <c r="DJ178" s="10">
        <f t="shared" si="114"/>
        <v>0</v>
      </c>
      <c r="DK178" s="10">
        <f t="shared" si="115"/>
        <v>0</v>
      </c>
      <c r="DL178" s="10">
        <f t="shared" si="116"/>
        <v>0</v>
      </c>
      <c r="DM178" s="10">
        <f t="shared" si="117"/>
        <v>0</v>
      </c>
      <c r="DN178" s="10">
        <f t="shared" si="118"/>
        <v>0</v>
      </c>
      <c r="DO178" s="10">
        <f t="shared" si="119"/>
        <v>32699.182200806987</v>
      </c>
      <c r="DP178" s="11">
        <f t="shared" si="82"/>
        <v>74962.585099807417</v>
      </c>
      <c r="DS178" s="14"/>
      <c r="DU178" s="16"/>
    </row>
    <row r="179" spans="1:125" x14ac:dyDescent="0.35">
      <c r="A179" s="2" t="s">
        <v>531</v>
      </c>
      <c r="B179" s="2" t="s">
        <v>532</v>
      </c>
      <c r="C179" s="2">
        <v>9265202</v>
      </c>
      <c r="D179" s="2" t="s">
        <v>533</v>
      </c>
      <c r="E179" s="18">
        <v>207</v>
      </c>
      <c r="G179" s="18">
        <v>702558</v>
      </c>
      <c r="H179" s="18">
        <v>0</v>
      </c>
      <c r="I179" s="18">
        <v>0</v>
      </c>
      <c r="J179" s="18">
        <v>23039.999999999953</v>
      </c>
      <c r="K179" s="18">
        <v>0</v>
      </c>
      <c r="L179" s="18">
        <v>35250.000000000036</v>
      </c>
      <c r="M179" s="18">
        <v>0</v>
      </c>
      <c r="N179" s="18">
        <v>14029.999999999989</v>
      </c>
      <c r="O179" s="18">
        <v>280.00000000000028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580.00000000000068</v>
      </c>
      <c r="AA179" s="18">
        <v>0</v>
      </c>
      <c r="AB179" s="18">
        <v>66976.739380022918</v>
      </c>
      <c r="AC179" s="18">
        <v>0</v>
      </c>
      <c r="AD179" s="18">
        <v>548.10000000000889</v>
      </c>
      <c r="AE179" s="18">
        <v>0</v>
      </c>
      <c r="AF179" s="18">
        <v>128000</v>
      </c>
      <c r="AG179" s="18">
        <v>0</v>
      </c>
      <c r="AH179" s="18">
        <v>0</v>
      </c>
      <c r="AI179" s="18">
        <v>0</v>
      </c>
      <c r="AJ179" s="18">
        <v>4341.1000000000004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0</v>
      </c>
      <c r="AQ179" s="11">
        <f t="shared" si="83"/>
        <v>975603.93938002293</v>
      </c>
      <c r="AR179" s="18"/>
      <c r="AS179" s="10">
        <f>VLOOKUP($C179,'[1]New ISB'!$C$6:$BO$405,6,FALSE)</f>
        <v>746227.80674639286</v>
      </c>
      <c r="AT179" s="10">
        <f>VLOOKUP($C179,'[1]New ISB'!$C$6:$BO$405,7,FALSE)</f>
        <v>0</v>
      </c>
      <c r="AU179" s="10">
        <f>VLOOKUP($C179,'[1]New ISB'!$C$6:$BO$405,8,FALSE)</f>
        <v>0</v>
      </c>
      <c r="AV179" s="10">
        <f>VLOOKUP($C179,'[1]New ISB'!$C$6:$BO$405,9,FALSE)</f>
        <v>23519.999999999953</v>
      </c>
      <c r="AW179" s="10">
        <f>VLOOKUP($C179,'[1]New ISB'!$C$6:$BO$405,10,FALSE)</f>
        <v>0</v>
      </c>
      <c r="AX179" s="10">
        <f>VLOOKUP($C179,'[1]New ISB'!$C$6:$BO$405,11,FALSE)</f>
        <v>41000.000000000044</v>
      </c>
      <c r="AY179" s="10">
        <f>VLOOKUP($C179,'[1]New ISB'!$C$6:$BO$405,12,FALSE)</f>
        <v>0</v>
      </c>
      <c r="AZ179" s="10">
        <f>VLOOKUP($C179,'[1]New ISB'!$C$6:$BO$405,13,FALSE)</f>
        <v>14334.999999999989</v>
      </c>
      <c r="BA179" s="10">
        <f>VLOOKUP($C179,'[1]New ISB'!$C$6:$BO$405,14,FALSE)</f>
        <v>285.00000000000034</v>
      </c>
      <c r="BB179" s="10">
        <f>VLOOKUP($C179,'[1]New ISB'!$C$6:$BO$405,15,FALSE)</f>
        <v>0</v>
      </c>
      <c r="BC179" s="10">
        <f>VLOOKUP($C179,'[1]New ISB'!$C$6:$BO$405,16,FALSE)</f>
        <v>0</v>
      </c>
      <c r="BD179" s="10">
        <f>VLOOKUP($C179,'[1]New ISB'!$C$6:$BO$405,17,FALSE)</f>
        <v>0</v>
      </c>
      <c r="BE179" s="10">
        <f>VLOOKUP($C179,'[1]New ISB'!$C$6:$BO$405,18,FALSE)</f>
        <v>0</v>
      </c>
      <c r="BF179" s="10">
        <f>VLOOKUP($C179,'[1]New ISB'!$C$6:$BO$405,19,FALSE)</f>
        <v>0</v>
      </c>
      <c r="BG179" s="10">
        <f>VLOOKUP($C179,'[1]New ISB'!$C$6:$BO$405,20,FALSE)</f>
        <v>0</v>
      </c>
      <c r="BH179" s="10">
        <f>VLOOKUP($C179,'[1]New ISB'!$C$6:$BO$405,21,FALSE)</f>
        <v>0</v>
      </c>
      <c r="BI179" s="10">
        <f>VLOOKUP($C179,'[1]New ISB'!$C$6:$BO$405,22,FALSE)</f>
        <v>0</v>
      </c>
      <c r="BJ179" s="10">
        <f>VLOOKUP($C179,'[1]New ISB'!$C$6:$BO$405,23,FALSE)</f>
        <v>0</v>
      </c>
      <c r="BK179" s="10">
        <f>VLOOKUP($C179,'[1]New ISB'!$C$6:$BO$405,24,FALSE)</f>
        <v>0</v>
      </c>
      <c r="BL179" s="10">
        <f>VLOOKUP($C179,'[1]New ISB'!$C$6:$BO$405,25,FALSE)</f>
        <v>590.00000000000068</v>
      </c>
      <c r="BM179" s="10">
        <f>VLOOKUP($C179,'[1]New ISB'!$C$6:$BO$405,26,FALSE)</f>
        <v>0</v>
      </c>
      <c r="BN179" s="10">
        <f>VLOOKUP($C179,'[1]New ISB'!$C$6:$BO$405,27,FALSE)</f>
        <v>67846.567164179069</v>
      </c>
      <c r="BO179" s="10">
        <f>VLOOKUP($C179,'[1]New ISB'!$C$6:$BO$405,28,FALSE)</f>
        <v>0</v>
      </c>
      <c r="BP179" s="10">
        <f>VLOOKUP($C179,'[1]New ISB'!$C$6:$BO$405,29,FALSE)</f>
        <v>556.80000000000905</v>
      </c>
      <c r="BQ179" s="10">
        <f>VLOOKUP($C179,'[1]New ISB'!$C$6:$BO$405,30,FALSE)</f>
        <v>0</v>
      </c>
      <c r="BR179" s="10">
        <f>VLOOKUP($C179,'[1]New ISB'!$C$6:$BO$405,31,FALSE)</f>
        <v>134400</v>
      </c>
      <c r="BS179" s="10">
        <f>VLOOKUP($C179,'[1]New ISB'!$C$6:$BO$405,32,FALSE)</f>
        <v>0</v>
      </c>
      <c r="BT179" s="10">
        <f>VLOOKUP($C179,'[1]New ISB'!$C$6:$BO$405,33,FALSE)</f>
        <v>0</v>
      </c>
      <c r="BU179" s="10">
        <f>VLOOKUP($C179,'[1]New ISB'!$C$6:$BO$405,34,FALSE)</f>
        <v>0</v>
      </c>
      <c r="BV179" s="10">
        <f>VLOOKUP($C179,'[1]New ISB'!$C$6:$BO$405,35,FALSE)</f>
        <v>4341.1000000000004</v>
      </c>
      <c r="BW179" s="10">
        <f>VLOOKUP($C179,'[1]New ISB'!$C$6:$BO$405,36,FALSE)</f>
        <v>0</v>
      </c>
      <c r="BX179" s="10">
        <f>VLOOKUP($C179,'[1]New ISB'!$C$6:$BO$405,39,FALSE)+VLOOKUP($C179,'[1]New ISB'!$C$6:$BO$405,40,FALSE)</f>
        <v>0</v>
      </c>
      <c r="BY179" s="10">
        <f>VLOOKUP($C179,'[1]New ISB'!$C$6:$BO$405,37,FALSE)+VLOOKUP($C179,'[1]New ISB'!$C$6:$BO$405,41,FALSE)</f>
        <v>0</v>
      </c>
      <c r="BZ179" s="10">
        <f>VLOOKUP($C179,'[1]New ISB'!$C$6:$BO$405,38,FALSE)</f>
        <v>0</v>
      </c>
      <c r="CA179" s="10">
        <f t="shared" si="81"/>
        <v>1033102.2739105719</v>
      </c>
      <c r="CB179" s="10">
        <f>VLOOKUP($C179,'[1]New ISB'!$C$6:$BO$405,52,FALSE)+VLOOKUP($C179,'[1]New ISB'!$C$6:$BO$405,53,FALSE)</f>
        <v>0</v>
      </c>
      <c r="CC179" s="10">
        <f>VLOOKUP($C179,'[1]New ISB'!$C$6:$BO$405,64,FALSE)</f>
        <v>0</v>
      </c>
      <c r="CD179" s="11">
        <f t="shared" si="120"/>
        <v>1033102.2739105719</v>
      </c>
      <c r="CE179" s="10"/>
      <c r="CF179" s="10">
        <f t="shared" si="84"/>
        <v>43669.80674639286</v>
      </c>
      <c r="CG179" s="10">
        <f t="shared" si="85"/>
        <v>0</v>
      </c>
      <c r="CH179" s="10">
        <f t="shared" si="86"/>
        <v>0</v>
      </c>
      <c r="CI179" s="10">
        <f t="shared" si="87"/>
        <v>480</v>
      </c>
      <c r="CJ179" s="10">
        <f t="shared" si="88"/>
        <v>0</v>
      </c>
      <c r="CK179" s="10">
        <f t="shared" si="89"/>
        <v>5750.0000000000073</v>
      </c>
      <c r="CL179" s="10">
        <f t="shared" si="90"/>
        <v>0</v>
      </c>
      <c r="CM179" s="10">
        <f t="shared" si="91"/>
        <v>305</v>
      </c>
      <c r="CN179" s="10">
        <f t="shared" si="92"/>
        <v>5.0000000000000568</v>
      </c>
      <c r="CO179" s="10">
        <f t="shared" si="93"/>
        <v>0</v>
      </c>
      <c r="CP179" s="10">
        <f t="shared" si="94"/>
        <v>0</v>
      </c>
      <c r="CQ179" s="10">
        <f t="shared" si="95"/>
        <v>0</v>
      </c>
      <c r="CR179" s="10">
        <f t="shared" si="96"/>
        <v>0</v>
      </c>
      <c r="CS179" s="10">
        <f t="shared" si="97"/>
        <v>0</v>
      </c>
      <c r="CT179" s="10">
        <f t="shared" si="98"/>
        <v>0</v>
      </c>
      <c r="CU179" s="10">
        <f t="shared" si="99"/>
        <v>0</v>
      </c>
      <c r="CV179" s="10">
        <f t="shared" si="100"/>
        <v>0</v>
      </c>
      <c r="CW179" s="10">
        <f t="shared" si="101"/>
        <v>0</v>
      </c>
      <c r="CX179" s="10">
        <f t="shared" si="102"/>
        <v>0</v>
      </c>
      <c r="CY179" s="10">
        <f t="shared" si="103"/>
        <v>10</v>
      </c>
      <c r="CZ179" s="10">
        <f t="shared" si="104"/>
        <v>0</v>
      </c>
      <c r="DA179" s="10">
        <f t="shared" si="105"/>
        <v>869.8277841561503</v>
      </c>
      <c r="DB179" s="10">
        <f t="shared" si="106"/>
        <v>0</v>
      </c>
      <c r="DC179" s="10">
        <f t="shared" si="107"/>
        <v>8.7000000000001592</v>
      </c>
      <c r="DD179" s="10">
        <f t="shared" si="108"/>
        <v>0</v>
      </c>
      <c r="DE179" s="10">
        <f t="shared" si="109"/>
        <v>6400</v>
      </c>
      <c r="DF179" s="10">
        <f t="shared" si="110"/>
        <v>0</v>
      </c>
      <c r="DG179" s="10">
        <f t="shared" si="111"/>
        <v>0</v>
      </c>
      <c r="DH179" s="10">
        <f t="shared" si="112"/>
        <v>0</v>
      </c>
      <c r="DI179" s="10">
        <f t="shared" si="113"/>
        <v>0</v>
      </c>
      <c r="DJ179" s="10">
        <f t="shared" si="114"/>
        <v>0</v>
      </c>
      <c r="DK179" s="10">
        <f t="shared" si="115"/>
        <v>0</v>
      </c>
      <c r="DL179" s="10">
        <f t="shared" si="116"/>
        <v>0</v>
      </c>
      <c r="DM179" s="10">
        <f t="shared" si="117"/>
        <v>0</v>
      </c>
      <c r="DN179" s="10">
        <f t="shared" si="118"/>
        <v>0</v>
      </c>
      <c r="DO179" s="10">
        <f t="shared" si="119"/>
        <v>0</v>
      </c>
      <c r="DP179" s="11">
        <f t="shared" si="82"/>
        <v>57498.334530549015</v>
      </c>
      <c r="DS179" s="14"/>
      <c r="DU179" s="16"/>
    </row>
    <row r="180" spans="1:125" x14ac:dyDescent="0.35">
      <c r="A180" s="2" t="s">
        <v>534</v>
      </c>
      <c r="B180" s="2" t="s">
        <v>535</v>
      </c>
      <c r="C180" s="2">
        <v>9262275</v>
      </c>
      <c r="D180" s="2" t="s">
        <v>1341</v>
      </c>
      <c r="E180" s="18">
        <v>119</v>
      </c>
      <c r="G180" s="18">
        <v>403886</v>
      </c>
      <c r="H180" s="18">
        <v>0</v>
      </c>
      <c r="I180" s="18">
        <v>0</v>
      </c>
      <c r="J180" s="18">
        <v>8160.0000000000073</v>
      </c>
      <c r="K180" s="18">
        <v>0</v>
      </c>
      <c r="L180" s="18">
        <v>11985.000000000011</v>
      </c>
      <c r="M180" s="18">
        <v>0</v>
      </c>
      <c r="N180" s="18">
        <v>229.99999999999986</v>
      </c>
      <c r="O180" s="18">
        <v>0</v>
      </c>
      <c r="P180" s="18">
        <v>439.99999999999972</v>
      </c>
      <c r="Q180" s="18">
        <v>0</v>
      </c>
      <c r="R180" s="18">
        <v>509.99999999999966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5964.6913580246883</v>
      </c>
      <c r="AA180" s="18">
        <v>0</v>
      </c>
      <c r="AB180" s="18">
        <v>40957.73530258103</v>
      </c>
      <c r="AC180" s="18">
        <v>0</v>
      </c>
      <c r="AD180" s="18">
        <v>0</v>
      </c>
      <c r="AE180" s="18">
        <v>0</v>
      </c>
      <c r="AF180" s="18">
        <v>128000</v>
      </c>
      <c r="AG180" s="18">
        <v>0</v>
      </c>
      <c r="AH180" s="18">
        <v>0</v>
      </c>
      <c r="AI180" s="18">
        <v>0</v>
      </c>
      <c r="AJ180" s="18">
        <v>3464.7040000000002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-6336.0167720407744</v>
      </c>
      <c r="AQ180" s="11">
        <f t="shared" si="83"/>
        <v>597262.11388856499</v>
      </c>
      <c r="AR180" s="18"/>
      <c r="AS180" s="10">
        <f>VLOOKUP($C180,'[1]New ISB'!$C$6:$BO$405,6,FALSE)</f>
        <v>428990.86474792636</v>
      </c>
      <c r="AT180" s="10">
        <f>VLOOKUP($C180,'[1]New ISB'!$C$6:$BO$405,7,FALSE)</f>
        <v>0</v>
      </c>
      <c r="AU180" s="10">
        <f>VLOOKUP($C180,'[1]New ISB'!$C$6:$BO$405,8,FALSE)</f>
        <v>0</v>
      </c>
      <c r="AV180" s="10">
        <f>VLOOKUP($C180,'[1]New ISB'!$C$6:$BO$405,9,FALSE)</f>
        <v>8330.0000000000073</v>
      </c>
      <c r="AW180" s="10">
        <f>VLOOKUP($C180,'[1]New ISB'!$C$6:$BO$405,10,FALSE)</f>
        <v>0</v>
      </c>
      <c r="AX180" s="10">
        <f>VLOOKUP($C180,'[1]New ISB'!$C$6:$BO$405,11,FALSE)</f>
        <v>13940.000000000011</v>
      </c>
      <c r="AY180" s="10">
        <f>VLOOKUP($C180,'[1]New ISB'!$C$6:$BO$405,12,FALSE)</f>
        <v>0</v>
      </c>
      <c r="AZ180" s="10">
        <f>VLOOKUP($C180,'[1]New ISB'!$C$6:$BO$405,13,FALSE)</f>
        <v>234.99999999999983</v>
      </c>
      <c r="BA180" s="10">
        <f>VLOOKUP($C180,'[1]New ISB'!$C$6:$BO$405,14,FALSE)</f>
        <v>0</v>
      </c>
      <c r="BB180" s="10">
        <f>VLOOKUP($C180,'[1]New ISB'!$C$6:$BO$405,15,FALSE)</f>
        <v>444.99999999999972</v>
      </c>
      <c r="BC180" s="10">
        <f>VLOOKUP($C180,'[1]New ISB'!$C$6:$BO$405,16,FALSE)</f>
        <v>0</v>
      </c>
      <c r="BD180" s="10">
        <f>VLOOKUP($C180,'[1]New ISB'!$C$6:$BO$405,17,FALSE)</f>
        <v>514.99999999999966</v>
      </c>
      <c r="BE180" s="10">
        <f>VLOOKUP($C180,'[1]New ISB'!$C$6:$BO$405,18,FALSE)</f>
        <v>0</v>
      </c>
      <c r="BF180" s="10">
        <f>VLOOKUP($C180,'[1]New ISB'!$C$6:$BO$405,19,FALSE)</f>
        <v>0</v>
      </c>
      <c r="BG180" s="10">
        <f>VLOOKUP($C180,'[1]New ISB'!$C$6:$BO$405,20,FALSE)</f>
        <v>0</v>
      </c>
      <c r="BH180" s="10">
        <f>VLOOKUP($C180,'[1]New ISB'!$C$6:$BO$405,21,FALSE)</f>
        <v>0</v>
      </c>
      <c r="BI180" s="10">
        <f>VLOOKUP($C180,'[1]New ISB'!$C$6:$BO$405,22,FALSE)</f>
        <v>0</v>
      </c>
      <c r="BJ180" s="10">
        <f>VLOOKUP($C180,'[1]New ISB'!$C$6:$BO$405,23,FALSE)</f>
        <v>0</v>
      </c>
      <c r="BK180" s="10">
        <f>VLOOKUP($C180,'[1]New ISB'!$C$6:$BO$405,24,FALSE)</f>
        <v>0</v>
      </c>
      <c r="BL180" s="10">
        <f>VLOOKUP($C180,'[1]New ISB'!$C$6:$BO$405,25,FALSE)</f>
        <v>6067.530864197528</v>
      </c>
      <c r="BM180" s="10">
        <f>VLOOKUP($C180,'[1]New ISB'!$C$6:$BO$405,26,FALSE)</f>
        <v>0</v>
      </c>
      <c r="BN180" s="10">
        <f>VLOOKUP($C180,'[1]New ISB'!$C$6:$BO$405,27,FALSE)</f>
        <v>41489.653942874284</v>
      </c>
      <c r="BO180" s="10">
        <f>VLOOKUP($C180,'[1]New ISB'!$C$6:$BO$405,28,FALSE)</f>
        <v>0</v>
      </c>
      <c r="BP180" s="10">
        <f>VLOOKUP($C180,'[1]New ISB'!$C$6:$BO$405,29,FALSE)</f>
        <v>0</v>
      </c>
      <c r="BQ180" s="10">
        <f>VLOOKUP($C180,'[1]New ISB'!$C$6:$BO$405,30,FALSE)</f>
        <v>0</v>
      </c>
      <c r="BR180" s="10">
        <f>VLOOKUP($C180,'[1]New ISB'!$C$6:$BO$405,31,FALSE)</f>
        <v>134400</v>
      </c>
      <c r="BS180" s="10">
        <f>VLOOKUP($C180,'[1]New ISB'!$C$6:$BO$405,32,FALSE)</f>
        <v>0</v>
      </c>
      <c r="BT180" s="10">
        <f>VLOOKUP($C180,'[1]New ISB'!$C$6:$BO$405,33,FALSE)</f>
        <v>0</v>
      </c>
      <c r="BU180" s="10">
        <f>VLOOKUP($C180,'[1]New ISB'!$C$6:$BO$405,34,FALSE)</f>
        <v>0</v>
      </c>
      <c r="BV180" s="10">
        <f>VLOOKUP($C180,'[1]New ISB'!$C$6:$BO$405,35,FALSE)</f>
        <v>3464.7040000000002</v>
      </c>
      <c r="BW180" s="10">
        <f>VLOOKUP($C180,'[1]New ISB'!$C$6:$BO$405,36,FALSE)</f>
        <v>0</v>
      </c>
      <c r="BX180" s="10">
        <f>VLOOKUP($C180,'[1]New ISB'!$C$6:$BO$405,39,FALSE)+VLOOKUP($C180,'[1]New ISB'!$C$6:$BO$405,40,FALSE)</f>
        <v>0</v>
      </c>
      <c r="BY180" s="10">
        <f>VLOOKUP($C180,'[1]New ISB'!$C$6:$BO$405,37,FALSE)+VLOOKUP($C180,'[1]New ISB'!$C$6:$BO$405,41,FALSE)</f>
        <v>0</v>
      </c>
      <c r="BZ180" s="10">
        <f>VLOOKUP($C180,'[1]New ISB'!$C$6:$BO$405,38,FALSE)</f>
        <v>0</v>
      </c>
      <c r="CA180" s="10">
        <f t="shared" si="81"/>
        <v>637877.7535549982</v>
      </c>
      <c r="CB180" s="10">
        <f>VLOOKUP($C180,'[1]New ISB'!$C$6:$BO$405,52,FALSE)+VLOOKUP($C180,'[1]New ISB'!$C$6:$BO$405,53,FALSE)</f>
        <v>0</v>
      </c>
      <c r="CC180" s="10">
        <f>VLOOKUP($C180,'[1]New ISB'!$C$6:$BO$405,64,FALSE)</f>
        <v>0</v>
      </c>
      <c r="CD180" s="11">
        <f t="shared" si="120"/>
        <v>637877.7535549982</v>
      </c>
      <c r="CE180" s="10"/>
      <c r="CF180" s="10">
        <f t="shared" si="84"/>
        <v>25104.86474792636</v>
      </c>
      <c r="CG180" s="10">
        <f t="shared" si="85"/>
        <v>0</v>
      </c>
      <c r="CH180" s="10">
        <f t="shared" si="86"/>
        <v>0</v>
      </c>
      <c r="CI180" s="10">
        <f t="shared" si="87"/>
        <v>170</v>
      </c>
      <c r="CJ180" s="10">
        <f t="shared" si="88"/>
        <v>0</v>
      </c>
      <c r="CK180" s="10">
        <f t="shared" si="89"/>
        <v>1955</v>
      </c>
      <c r="CL180" s="10">
        <f t="shared" si="90"/>
        <v>0</v>
      </c>
      <c r="CM180" s="10">
        <f t="shared" si="91"/>
        <v>4.9999999999999716</v>
      </c>
      <c r="CN180" s="10">
        <f t="shared" si="92"/>
        <v>0</v>
      </c>
      <c r="CO180" s="10">
        <f t="shared" si="93"/>
        <v>5</v>
      </c>
      <c r="CP180" s="10">
        <f t="shared" si="94"/>
        <v>0</v>
      </c>
      <c r="CQ180" s="10">
        <f t="shared" si="95"/>
        <v>5</v>
      </c>
      <c r="CR180" s="10">
        <f t="shared" si="96"/>
        <v>0</v>
      </c>
      <c r="CS180" s="10">
        <f t="shared" si="97"/>
        <v>0</v>
      </c>
      <c r="CT180" s="10">
        <f t="shared" si="98"/>
        <v>0</v>
      </c>
      <c r="CU180" s="10">
        <f t="shared" si="99"/>
        <v>0</v>
      </c>
      <c r="CV180" s="10">
        <f t="shared" si="100"/>
        <v>0</v>
      </c>
      <c r="CW180" s="10">
        <f t="shared" si="101"/>
        <v>0</v>
      </c>
      <c r="CX180" s="10">
        <f t="shared" si="102"/>
        <v>0</v>
      </c>
      <c r="CY180" s="10">
        <f t="shared" si="103"/>
        <v>102.83950617283972</v>
      </c>
      <c r="CZ180" s="10">
        <f t="shared" si="104"/>
        <v>0</v>
      </c>
      <c r="DA180" s="10">
        <f t="shared" si="105"/>
        <v>531.9186402932537</v>
      </c>
      <c r="DB180" s="10">
        <f t="shared" si="106"/>
        <v>0</v>
      </c>
      <c r="DC180" s="10">
        <f t="shared" si="107"/>
        <v>0</v>
      </c>
      <c r="DD180" s="10">
        <f t="shared" si="108"/>
        <v>0</v>
      </c>
      <c r="DE180" s="10">
        <f t="shared" si="109"/>
        <v>6400</v>
      </c>
      <c r="DF180" s="10">
        <f t="shared" si="110"/>
        <v>0</v>
      </c>
      <c r="DG180" s="10">
        <f t="shared" si="111"/>
        <v>0</v>
      </c>
      <c r="DH180" s="10">
        <f t="shared" si="112"/>
        <v>0</v>
      </c>
      <c r="DI180" s="10">
        <f t="shared" si="113"/>
        <v>0</v>
      </c>
      <c r="DJ180" s="10">
        <f t="shared" si="114"/>
        <v>0</v>
      </c>
      <c r="DK180" s="10">
        <f t="shared" si="115"/>
        <v>0</v>
      </c>
      <c r="DL180" s="10">
        <f t="shared" si="116"/>
        <v>0</v>
      </c>
      <c r="DM180" s="10">
        <f t="shared" si="117"/>
        <v>0</v>
      </c>
      <c r="DN180" s="10">
        <f t="shared" si="118"/>
        <v>0</v>
      </c>
      <c r="DO180" s="10">
        <f t="shared" si="119"/>
        <v>6336.0167720407744</v>
      </c>
      <c r="DP180" s="11">
        <f t="shared" si="82"/>
        <v>40615.639666433228</v>
      </c>
      <c r="DS180" s="14"/>
      <c r="DU180" s="16"/>
    </row>
    <row r="181" spans="1:125" x14ac:dyDescent="0.35">
      <c r="A181" s="2" t="s">
        <v>537</v>
      </c>
      <c r="B181" s="2" t="s">
        <v>538</v>
      </c>
      <c r="C181" s="2">
        <v>9263053</v>
      </c>
      <c r="D181" s="2" t="s">
        <v>1491</v>
      </c>
      <c r="E181" s="18">
        <v>213</v>
      </c>
      <c r="G181" s="18">
        <v>722922</v>
      </c>
      <c r="H181" s="18">
        <v>0</v>
      </c>
      <c r="I181" s="18">
        <v>0</v>
      </c>
      <c r="J181" s="18">
        <v>22080</v>
      </c>
      <c r="K181" s="18">
        <v>0</v>
      </c>
      <c r="L181" s="18">
        <v>36659.999999999993</v>
      </c>
      <c r="M181" s="18">
        <v>0</v>
      </c>
      <c r="N181" s="18">
        <v>229.99999999999986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2900.0000000000036</v>
      </c>
      <c r="AA181" s="18">
        <v>0</v>
      </c>
      <c r="AB181" s="18">
        <v>56232</v>
      </c>
      <c r="AC181" s="18">
        <v>0</v>
      </c>
      <c r="AD181" s="18">
        <v>0</v>
      </c>
      <c r="AE181" s="18">
        <v>0</v>
      </c>
      <c r="AF181" s="18">
        <v>128000</v>
      </c>
      <c r="AG181" s="18">
        <v>0</v>
      </c>
      <c r="AH181" s="18">
        <v>0</v>
      </c>
      <c r="AI181" s="18">
        <v>0</v>
      </c>
      <c r="AJ181" s="18">
        <v>5222.9120000000003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-10275.813006928131</v>
      </c>
      <c r="AQ181" s="11">
        <f t="shared" si="83"/>
        <v>963971.09899307194</v>
      </c>
      <c r="AR181" s="18"/>
      <c r="AS181" s="10">
        <f>VLOOKUP($C181,'[1]New ISB'!$C$6:$BO$405,6,FALSE)</f>
        <v>767857.59824628837</v>
      </c>
      <c r="AT181" s="10">
        <f>VLOOKUP($C181,'[1]New ISB'!$C$6:$BO$405,7,FALSE)</f>
        <v>0</v>
      </c>
      <c r="AU181" s="10">
        <f>VLOOKUP($C181,'[1]New ISB'!$C$6:$BO$405,8,FALSE)</f>
        <v>0</v>
      </c>
      <c r="AV181" s="10">
        <f>VLOOKUP($C181,'[1]New ISB'!$C$6:$BO$405,9,FALSE)</f>
        <v>22540</v>
      </c>
      <c r="AW181" s="10">
        <f>VLOOKUP($C181,'[1]New ISB'!$C$6:$BO$405,10,FALSE)</f>
        <v>0</v>
      </c>
      <c r="AX181" s="10">
        <f>VLOOKUP($C181,'[1]New ISB'!$C$6:$BO$405,11,FALSE)</f>
        <v>42639.999999999993</v>
      </c>
      <c r="AY181" s="10">
        <f>VLOOKUP($C181,'[1]New ISB'!$C$6:$BO$405,12,FALSE)</f>
        <v>0</v>
      </c>
      <c r="AZ181" s="10">
        <f>VLOOKUP($C181,'[1]New ISB'!$C$6:$BO$405,13,FALSE)</f>
        <v>234.99999999999983</v>
      </c>
      <c r="BA181" s="10">
        <f>VLOOKUP($C181,'[1]New ISB'!$C$6:$BO$405,14,FALSE)</f>
        <v>0</v>
      </c>
      <c r="BB181" s="10">
        <f>VLOOKUP($C181,'[1]New ISB'!$C$6:$BO$405,15,FALSE)</f>
        <v>0</v>
      </c>
      <c r="BC181" s="10">
        <f>VLOOKUP($C181,'[1]New ISB'!$C$6:$BO$405,16,FALSE)</f>
        <v>0</v>
      </c>
      <c r="BD181" s="10">
        <f>VLOOKUP($C181,'[1]New ISB'!$C$6:$BO$405,17,FALSE)</f>
        <v>0</v>
      </c>
      <c r="BE181" s="10">
        <f>VLOOKUP($C181,'[1]New ISB'!$C$6:$BO$405,18,FALSE)</f>
        <v>0</v>
      </c>
      <c r="BF181" s="10">
        <f>VLOOKUP($C181,'[1]New ISB'!$C$6:$BO$405,19,FALSE)</f>
        <v>0</v>
      </c>
      <c r="BG181" s="10">
        <f>VLOOKUP($C181,'[1]New ISB'!$C$6:$BO$405,20,FALSE)</f>
        <v>0</v>
      </c>
      <c r="BH181" s="10">
        <f>VLOOKUP($C181,'[1]New ISB'!$C$6:$BO$405,21,FALSE)</f>
        <v>0</v>
      </c>
      <c r="BI181" s="10">
        <f>VLOOKUP($C181,'[1]New ISB'!$C$6:$BO$405,22,FALSE)</f>
        <v>0</v>
      </c>
      <c r="BJ181" s="10">
        <f>VLOOKUP($C181,'[1]New ISB'!$C$6:$BO$405,23,FALSE)</f>
        <v>0</v>
      </c>
      <c r="BK181" s="10">
        <f>VLOOKUP($C181,'[1]New ISB'!$C$6:$BO$405,24,FALSE)</f>
        <v>0</v>
      </c>
      <c r="BL181" s="10">
        <f>VLOOKUP($C181,'[1]New ISB'!$C$6:$BO$405,25,FALSE)</f>
        <v>2950.0000000000036</v>
      </c>
      <c r="BM181" s="10">
        <f>VLOOKUP($C181,'[1]New ISB'!$C$6:$BO$405,26,FALSE)</f>
        <v>0</v>
      </c>
      <c r="BN181" s="10">
        <f>VLOOKUP($C181,'[1]New ISB'!$C$6:$BO$405,27,FALSE)</f>
        <v>56962.28571428571</v>
      </c>
      <c r="BO181" s="10">
        <f>VLOOKUP($C181,'[1]New ISB'!$C$6:$BO$405,28,FALSE)</f>
        <v>0</v>
      </c>
      <c r="BP181" s="10">
        <f>VLOOKUP($C181,'[1]New ISB'!$C$6:$BO$405,29,FALSE)</f>
        <v>0</v>
      </c>
      <c r="BQ181" s="10">
        <f>VLOOKUP($C181,'[1]New ISB'!$C$6:$BO$405,30,FALSE)</f>
        <v>0</v>
      </c>
      <c r="BR181" s="10">
        <f>VLOOKUP($C181,'[1]New ISB'!$C$6:$BO$405,31,FALSE)</f>
        <v>134400</v>
      </c>
      <c r="BS181" s="10">
        <f>VLOOKUP($C181,'[1]New ISB'!$C$6:$BO$405,32,FALSE)</f>
        <v>0</v>
      </c>
      <c r="BT181" s="10">
        <f>VLOOKUP($C181,'[1]New ISB'!$C$6:$BO$405,33,FALSE)</f>
        <v>0</v>
      </c>
      <c r="BU181" s="10">
        <f>VLOOKUP($C181,'[1]New ISB'!$C$6:$BO$405,34,FALSE)</f>
        <v>0</v>
      </c>
      <c r="BV181" s="10">
        <f>VLOOKUP($C181,'[1]New ISB'!$C$6:$BO$405,35,FALSE)</f>
        <v>5222.9120000000003</v>
      </c>
      <c r="BW181" s="10">
        <f>VLOOKUP($C181,'[1]New ISB'!$C$6:$BO$405,36,FALSE)</f>
        <v>0</v>
      </c>
      <c r="BX181" s="10">
        <f>VLOOKUP($C181,'[1]New ISB'!$C$6:$BO$405,39,FALSE)+VLOOKUP($C181,'[1]New ISB'!$C$6:$BO$405,40,FALSE)</f>
        <v>0</v>
      </c>
      <c r="BY181" s="10">
        <f>VLOOKUP($C181,'[1]New ISB'!$C$6:$BO$405,37,FALSE)+VLOOKUP($C181,'[1]New ISB'!$C$6:$BO$405,41,FALSE)</f>
        <v>0</v>
      </c>
      <c r="BZ181" s="10">
        <f>VLOOKUP($C181,'[1]New ISB'!$C$6:$BO$405,38,FALSE)</f>
        <v>0</v>
      </c>
      <c r="CA181" s="10">
        <f t="shared" si="81"/>
        <v>1032807.7959605741</v>
      </c>
      <c r="CB181" s="10">
        <f>VLOOKUP($C181,'[1]New ISB'!$C$6:$BO$405,52,FALSE)+VLOOKUP($C181,'[1]New ISB'!$C$6:$BO$405,53,FALSE)</f>
        <v>0</v>
      </c>
      <c r="CC181" s="10">
        <f>VLOOKUP($C181,'[1]New ISB'!$C$6:$BO$405,64,FALSE)</f>
        <v>0</v>
      </c>
      <c r="CD181" s="11">
        <f t="shared" si="120"/>
        <v>1032807.7959605741</v>
      </c>
      <c r="CE181" s="10"/>
      <c r="CF181" s="10">
        <f t="shared" si="84"/>
        <v>44935.598246288369</v>
      </c>
      <c r="CG181" s="10">
        <f t="shared" si="85"/>
        <v>0</v>
      </c>
      <c r="CH181" s="10">
        <f t="shared" si="86"/>
        <v>0</v>
      </c>
      <c r="CI181" s="10">
        <f t="shared" si="87"/>
        <v>460</v>
      </c>
      <c r="CJ181" s="10">
        <f t="shared" si="88"/>
        <v>0</v>
      </c>
      <c r="CK181" s="10">
        <f t="shared" si="89"/>
        <v>5980</v>
      </c>
      <c r="CL181" s="10">
        <f t="shared" si="90"/>
        <v>0</v>
      </c>
      <c r="CM181" s="10">
        <f t="shared" si="91"/>
        <v>4.9999999999999716</v>
      </c>
      <c r="CN181" s="10">
        <f t="shared" si="92"/>
        <v>0</v>
      </c>
      <c r="CO181" s="10">
        <f t="shared" si="93"/>
        <v>0</v>
      </c>
      <c r="CP181" s="10">
        <f t="shared" si="94"/>
        <v>0</v>
      </c>
      <c r="CQ181" s="10">
        <f t="shared" si="95"/>
        <v>0</v>
      </c>
      <c r="CR181" s="10">
        <f t="shared" si="96"/>
        <v>0</v>
      </c>
      <c r="CS181" s="10">
        <f t="shared" si="97"/>
        <v>0</v>
      </c>
      <c r="CT181" s="10">
        <f t="shared" si="98"/>
        <v>0</v>
      </c>
      <c r="CU181" s="10">
        <f t="shared" si="99"/>
        <v>0</v>
      </c>
      <c r="CV181" s="10">
        <f t="shared" si="100"/>
        <v>0</v>
      </c>
      <c r="CW181" s="10">
        <f t="shared" si="101"/>
        <v>0</v>
      </c>
      <c r="CX181" s="10">
        <f t="shared" si="102"/>
        <v>0</v>
      </c>
      <c r="CY181" s="10">
        <f t="shared" si="103"/>
        <v>50</v>
      </c>
      <c r="CZ181" s="10">
        <f t="shared" si="104"/>
        <v>0</v>
      </c>
      <c r="DA181" s="10">
        <f t="shared" si="105"/>
        <v>730.28571428571013</v>
      </c>
      <c r="DB181" s="10">
        <f t="shared" si="106"/>
        <v>0</v>
      </c>
      <c r="DC181" s="10">
        <f t="shared" si="107"/>
        <v>0</v>
      </c>
      <c r="DD181" s="10">
        <f t="shared" si="108"/>
        <v>0</v>
      </c>
      <c r="DE181" s="10">
        <f t="shared" si="109"/>
        <v>6400</v>
      </c>
      <c r="DF181" s="10">
        <f t="shared" si="110"/>
        <v>0</v>
      </c>
      <c r="DG181" s="10">
        <f t="shared" si="111"/>
        <v>0</v>
      </c>
      <c r="DH181" s="10">
        <f t="shared" si="112"/>
        <v>0</v>
      </c>
      <c r="DI181" s="10">
        <f t="shared" si="113"/>
        <v>0</v>
      </c>
      <c r="DJ181" s="10">
        <f t="shared" si="114"/>
        <v>0</v>
      </c>
      <c r="DK181" s="10">
        <f t="shared" si="115"/>
        <v>0</v>
      </c>
      <c r="DL181" s="10">
        <f t="shared" si="116"/>
        <v>0</v>
      </c>
      <c r="DM181" s="10">
        <f t="shared" si="117"/>
        <v>0</v>
      </c>
      <c r="DN181" s="10">
        <f t="shared" si="118"/>
        <v>0</v>
      </c>
      <c r="DO181" s="10">
        <f t="shared" si="119"/>
        <v>10275.813006928131</v>
      </c>
      <c r="DP181" s="11">
        <f t="shared" si="82"/>
        <v>68836.696967502212</v>
      </c>
      <c r="DS181" s="14"/>
      <c r="DU181" s="16"/>
    </row>
    <row r="182" spans="1:125" x14ac:dyDescent="0.35">
      <c r="A182" s="2" t="s">
        <v>540</v>
      </c>
      <c r="B182" s="2" t="s">
        <v>541</v>
      </c>
      <c r="C182" s="2">
        <v>9262105</v>
      </c>
      <c r="D182" s="2" t="s">
        <v>1342</v>
      </c>
      <c r="E182" s="18">
        <v>90</v>
      </c>
      <c r="G182" s="18">
        <v>305460</v>
      </c>
      <c r="H182" s="18">
        <v>0</v>
      </c>
      <c r="I182" s="18">
        <v>0</v>
      </c>
      <c r="J182" s="18">
        <v>9599.9999999999891</v>
      </c>
      <c r="K182" s="18">
        <v>0</v>
      </c>
      <c r="L182" s="18">
        <v>14099.999999999985</v>
      </c>
      <c r="M182" s="18">
        <v>0</v>
      </c>
      <c r="N182" s="18">
        <v>0</v>
      </c>
      <c r="O182" s="18">
        <v>9520.0000000000055</v>
      </c>
      <c r="P182" s="18">
        <v>879.99999999999898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33382.317073170721</v>
      </c>
      <c r="AC182" s="18">
        <v>0</v>
      </c>
      <c r="AD182" s="18">
        <v>567.0000000000025</v>
      </c>
      <c r="AE182" s="18">
        <v>0</v>
      </c>
      <c r="AF182" s="18">
        <v>128000</v>
      </c>
      <c r="AG182" s="18">
        <v>44949.799732977299</v>
      </c>
      <c r="AH182" s="18">
        <v>0</v>
      </c>
      <c r="AI182" s="18">
        <v>0</v>
      </c>
      <c r="AJ182" s="18">
        <v>20803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>
        <v>-25782.653820254418</v>
      </c>
      <c r="AQ182" s="11">
        <f t="shared" si="83"/>
        <v>541479.46298589371</v>
      </c>
      <c r="AR182" s="18"/>
      <c r="AS182" s="10">
        <f>VLOOKUP($C182,'[1]New ISB'!$C$6:$BO$405,6,FALSE)</f>
        <v>324446.87249843171</v>
      </c>
      <c r="AT182" s="10">
        <f>VLOOKUP($C182,'[1]New ISB'!$C$6:$BO$405,7,FALSE)</f>
        <v>0</v>
      </c>
      <c r="AU182" s="10">
        <f>VLOOKUP($C182,'[1]New ISB'!$C$6:$BO$405,8,FALSE)</f>
        <v>0</v>
      </c>
      <c r="AV182" s="10">
        <f>VLOOKUP($C182,'[1]New ISB'!$C$6:$BO$405,9,FALSE)</f>
        <v>9799.9999999999891</v>
      </c>
      <c r="AW182" s="10">
        <f>VLOOKUP($C182,'[1]New ISB'!$C$6:$BO$405,10,FALSE)</f>
        <v>0</v>
      </c>
      <c r="AX182" s="10">
        <f>VLOOKUP($C182,'[1]New ISB'!$C$6:$BO$405,11,FALSE)</f>
        <v>16399.999999999982</v>
      </c>
      <c r="AY182" s="10">
        <f>VLOOKUP($C182,'[1]New ISB'!$C$6:$BO$405,12,FALSE)</f>
        <v>0</v>
      </c>
      <c r="AZ182" s="10">
        <f>VLOOKUP($C182,'[1]New ISB'!$C$6:$BO$405,13,FALSE)</f>
        <v>0</v>
      </c>
      <c r="BA182" s="10">
        <f>VLOOKUP($C182,'[1]New ISB'!$C$6:$BO$405,14,FALSE)</f>
        <v>9690.0000000000055</v>
      </c>
      <c r="BB182" s="10">
        <f>VLOOKUP($C182,'[1]New ISB'!$C$6:$BO$405,15,FALSE)</f>
        <v>889.99999999999898</v>
      </c>
      <c r="BC182" s="10">
        <f>VLOOKUP($C182,'[1]New ISB'!$C$6:$BO$405,16,FALSE)</f>
        <v>0</v>
      </c>
      <c r="BD182" s="10">
        <f>VLOOKUP($C182,'[1]New ISB'!$C$6:$BO$405,17,FALSE)</f>
        <v>0</v>
      </c>
      <c r="BE182" s="10">
        <f>VLOOKUP($C182,'[1]New ISB'!$C$6:$BO$405,18,FALSE)</f>
        <v>0</v>
      </c>
      <c r="BF182" s="10">
        <f>VLOOKUP($C182,'[1]New ISB'!$C$6:$BO$405,19,FALSE)</f>
        <v>0</v>
      </c>
      <c r="BG182" s="10">
        <f>VLOOKUP($C182,'[1]New ISB'!$C$6:$BO$405,20,FALSE)</f>
        <v>0</v>
      </c>
      <c r="BH182" s="10">
        <f>VLOOKUP($C182,'[1]New ISB'!$C$6:$BO$405,21,FALSE)</f>
        <v>0</v>
      </c>
      <c r="BI182" s="10">
        <f>VLOOKUP($C182,'[1]New ISB'!$C$6:$BO$405,22,FALSE)</f>
        <v>0</v>
      </c>
      <c r="BJ182" s="10">
        <f>VLOOKUP($C182,'[1]New ISB'!$C$6:$BO$405,23,FALSE)</f>
        <v>0</v>
      </c>
      <c r="BK182" s="10">
        <f>VLOOKUP($C182,'[1]New ISB'!$C$6:$BO$405,24,FALSE)</f>
        <v>0</v>
      </c>
      <c r="BL182" s="10">
        <f>VLOOKUP($C182,'[1]New ISB'!$C$6:$BO$405,25,FALSE)</f>
        <v>0</v>
      </c>
      <c r="BM182" s="10">
        <f>VLOOKUP($C182,'[1]New ISB'!$C$6:$BO$405,26,FALSE)</f>
        <v>0</v>
      </c>
      <c r="BN182" s="10">
        <f>VLOOKUP($C182,'[1]New ISB'!$C$6:$BO$405,27,FALSE)</f>
        <v>33815.85365853658</v>
      </c>
      <c r="BO182" s="10">
        <f>VLOOKUP($C182,'[1]New ISB'!$C$6:$BO$405,28,FALSE)</f>
        <v>0</v>
      </c>
      <c r="BP182" s="10">
        <f>VLOOKUP($C182,'[1]New ISB'!$C$6:$BO$405,29,FALSE)</f>
        <v>576.0000000000025</v>
      </c>
      <c r="BQ182" s="10">
        <f>VLOOKUP($C182,'[1]New ISB'!$C$6:$BO$405,30,FALSE)</f>
        <v>0</v>
      </c>
      <c r="BR182" s="10">
        <f>VLOOKUP($C182,'[1]New ISB'!$C$6:$BO$405,31,FALSE)</f>
        <v>134400</v>
      </c>
      <c r="BS182" s="10">
        <f>VLOOKUP($C182,'[1]New ISB'!$C$6:$BO$405,32,FALSE)</f>
        <v>45588.518024032041</v>
      </c>
      <c r="BT182" s="10">
        <f>VLOOKUP($C182,'[1]New ISB'!$C$6:$BO$405,33,FALSE)</f>
        <v>0</v>
      </c>
      <c r="BU182" s="10">
        <f>VLOOKUP($C182,'[1]New ISB'!$C$6:$BO$405,34,FALSE)</f>
        <v>0</v>
      </c>
      <c r="BV182" s="10">
        <f>VLOOKUP($C182,'[1]New ISB'!$C$6:$BO$405,35,FALSE)</f>
        <v>20803</v>
      </c>
      <c r="BW182" s="10">
        <f>VLOOKUP($C182,'[1]New ISB'!$C$6:$BO$405,36,FALSE)</f>
        <v>0</v>
      </c>
      <c r="BX182" s="10">
        <f>VLOOKUP($C182,'[1]New ISB'!$C$6:$BO$405,39,FALSE)+VLOOKUP($C182,'[1]New ISB'!$C$6:$BO$405,40,FALSE)</f>
        <v>0</v>
      </c>
      <c r="BY182" s="10">
        <f>VLOOKUP($C182,'[1]New ISB'!$C$6:$BO$405,37,FALSE)+VLOOKUP($C182,'[1]New ISB'!$C$6:$BO$405,41,FALSE)</f>
        <v>0</v>
      </c>
      <c r="BZ182" s="10">
        <f>VLOOKUP($C182,'[1]New ISB'!$C$6:$BO$405,38,FALSE)</f>
        <v>0</v>
      </c>
      <c r="CA182" s="10">
        <f t="shared" si="81"/>
        <v>596410.24418100028</v>
      </c>
      <c r="CB182" s="10">
        <f>VLOOKUP($C182,'[1]New ISB'!$C$6:$BO$405,52,FALSE)+VLOOKUP($C182,'[1]New ISB'!$C$6:$BO$405,53,FALSE)</f>
        <v>0</v>
      </c>
      <c r="CC182" s="10">
        <f>VLOOKUP($C182,'[1]New ISB'!$C$6:$BO$405,64,FALSE)</f>
        <v>0</v>
      </c>
      <c r="CD182" s="11">
        <f t="shared" si="120"/>
        <v>596410.24418100028</v>
      </c>
      <c r="CE182" s="10"/>
      <c r="CF182" s="10">
        <f t="shared" si="84"/>
        <v>18986.872498431709</v>
      </c>
      <c r="CG182" s="10">
        <f t="shared" si="85"/>
        <v>0</v>
      </c>
      <c r="CH182" s="10">
        <f t="shared" si="86"/>
        <v>0</v>
      </c>
      <c r="CI182" s="10">
        <f t="shared" si="87"/>
        <v>200</v>
      </c>
      <c r="CJ182" s="10">
        <f t="shared" si="88"/>
        <v>0</v>
      </c>
      <c r="CK182" s="10">
        <f t="shared" si="89"/>
        <v>2299.9999999999964</v>
      </c>
      <c r="CL182" s="10">
        <f t="shared" si="90"/>
        <v>0</v>
      </c>
      <c r="CM182" s="10">
        <f t="shared" si="91"/>
        <v>0</v>
      </c>
      <c r="CN182" s="10">
        <f t="shared" si="92"/>
        <v>170</v>
      </c>
      <c r="CO182" s="10">
        <f t="shared" si="93"/>
        <v>10</v>
      </c>
      <c r="CP182" s="10">
        <f t="shared" si="94"/>
        <v>0</v>
      </c>
      <c r="CQ182" s="10">
        <f t="shared" si="95"/>
        <v>0</v>
      </c>
      <c r="CR182" s="10">
        <f t="shared" si="96"/>
        <v>0</v>
      </c>
      <c r="CS182" s="10">
        <f t="shared" si="97"/>
        <v>0</v>
      </c>
      <c r="CT182" s="10">
        <f t="shared" si="98"/>
        <v>0</v>
      </c>
      <c r="CU182" s="10">
        <f t="shared" si="99"/>
        <v>0</v>
      </c>
      <c r="CV182" s="10">
        <f t="shared" si="100"/>
        <v>0</v>
      </c>
      <c r="CW182" s="10">
        <f t="shared" si="101"/>
        <v>0</v>
      </c>
      <c r="CX182" s="10">
        <f t="shared" si="102"/>
        <v>0</v>
      </c>
      <c r="CY182" s="10">
        <f t="shared" si="103"/>
        <v>0</v>
      </c>
      <c r="CZ182" s="10">
        <f t="shared" si="104"/>
        <v>0</v>
      </c>
      <c r="DA182" s="10">
        <f t="shared" si="105"/>
        <v>433.53658536585863</v>
      </c>
      <c r="DB182" s="10">
        <f t="shared" si="106"/>
        <v>0</v>
      </c>
      <c r="DC182" s="10">
        <f t="shared" si="107"/>
        <v>9</v>
      </c>
      <c r="DD182" s="10">
        <f t="shared" si="108"/>
        <v>0</v>
      </c>
      <c r="DE182" s="10">
        <f t="shared" si="109"/>
        <v>6400</v>
      </c>
      <c r="DF182" s="10">
        <f t="shared" si="110"/>
        <v>638.71829105474171</v>
      </c>
      <c r="DG182" s="10">
        <f t="shared" si="111"/>
        <v>0</v>
      </c>
      <c r="DH182" s="10">
        <f t="shared" si="112"/>
        <v>0</v>
      </c>
      <c r="DI182" s="10">
        <f t="shared" si="113"/>
        <v>0</v>
      </c>
      <c r="DJ182" s="10">
        <f t="shared" si="114"/>
        <v>0</v>
      </c>
      <c r="DK182" s="10">
        <f t="shared" si="115"/>
        <v>0</v>
      </c>
      <c r="DL182" s="10">
        <f t="shared" si="116"/>
        <v>0</v>
      </c>
      <c r="DM182" s="10">
        <f t="shared" si="117"/>
        <v>0</v>
      </c>
      <c r="DN182" s="10">
        <f t="shared" si="118"/>
        <v>0</v>
      </c>
      <c r="DO182" s="10">
        <f t="shared" si="119"/>
        <v>25782.653820254418</v>
      </c>
      <c r="DP182" s="11">
        <f t="shared" si="82"/>
        <v>54930.781195106727</v>
      </c>
      <c r="DS182" s="14"/>
      <c r="DU182" s="16"/>
    </row>
    <row r="183" spans="1:125" x14ac:dyDescent="0.35">
      <c r="A183" s="2" t="s">
        <v>543</v>
      </c>
      <c r="B183" s="2" t="s">
        <v>544</v>
      </c>
      <c r="C183" s="2">
        <v>9263145</v>
      </c>
      <c r="D183" s="2" t="s">
        <v>1504</v>
      </c>
      <c r="E183" s="18">
        <v>99</v>
      </c>
      <c r="G183" s="18">
        <v>336006</v>
      </c>
      <c r="H183" s="18">
        <v>0</v>
      </c>
      <c r="I183" s="18">
        <v>0</v>
      </c>
      <c r="J183" s="18">
        <v>4319.9999999999991</v>
      </c>
      <c r="K183" s="18">
        <v>0</v>
      </c>
      <c r="L183" s="18">
        <v>6344.9999999999991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1400.4878048780474</v>
      </c>
      <c r="AA183" s="18">
        <v>0</v>
      </c>
      <c r="AB183" s="18">
        <v>18634</v>
      </c>
      <c r="AC183" s="18">
        <v>0</v>
      </c>
      <c r="AD183" s="18">
        <v>0</v>
      </c>
      <c r="AE183" s="18">
        <v>0</v>
      </c>
      <c r="AF183" s="18">
        <v>128000</v>
      </c>
      <c r="AG183" s="18">
        <v>38184.779706275025</v>
      </c>
      <c r="AH183" s="18">
        <v>0</v>
      </c>
      <c r="AI183" s="18">
        <v>0</v>
      </c>
      <c r="AJ183" s="18">
        <v>10542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-12272.54370344165</v>
      </c>
      <c r="AQ183" s="11">
        <f t="shared" si="83"/>
        <v>531159.72380771139</v>
      </c>
      <c r="AR183" s="18"/>
      <c r="AS183" s="10">
        <f>VLOOKUP($C183,'[1]New ISB'!$C$6:$BO$405,6,FALSE)</f>
        <v>356891.55974827486</v>
      </c>
      <c r="AT183" s="10">
        <f>VLOOKUP($C183,'[1]New ISB'!$C$6:$BO$405,7,FALSE)</f>
        <v>0</v>
      </c>
      <c r="AU183" s="10">
        <f>VLOOKUP($C183,'[1]New ISB'!$C$6:$BO$405,8,FALSE)</f>
        <v>0</v>
      </c>
      <c r="AV183" s="10">
        <f>VLOOKUP($C183,'[1]New ISB'!$C$6:$BO$405,9,FALSE)</f>
        <v>4409.9999999999991</v>
      </c>
      <c r="AW183" s="10">
        <f>VLOOKUP($C183,'[1]New ISB'!$C$6:$BO$405,10,FALSE)</f>
        <v>0</v>
      </c>
      <c r="AX183" s="10">
        <f>VLOOKUP($C183,'[1]New ISB'!$C$6:$BO$405,11,FALSE)</f>
        <v>7379.9999999999982</v>
      </c>
      <c r="AY183" s="10">
        <f>VLOOKUP($C183,'[1]New ISB'!$C$6:$BO$405,12,FALSE)</f>
        <v>0</v>
      </c>
      <c r="AZ183" s="10">
        <f>VLOOKUP($C183,'[1]New ISB'!$C$6:$BO$405,13,FALSE)</f>
        <v>0</v>
      </c>
      <c r="BA183" s="10">
        <f>VLOOKUP($C183,'[1]New ISB'!$C$6:$BO$405,14,FALSE)</f>
        <v>0</v>
      </c>
      <c r="BB183" s="10">
        <f>VLOOKUP($C183,'[1]New ISB'!$C$6:$BO$405,15,FALSE)</f>
        <v>0</v>
      </c>
      <c r="BC183" s="10">
        <f>VLOOKUP($C183,'[1]New ISB'!$C$6:$BO$405,16,FALSE)</f>
        <v>0</v>
      </c>
      <c r="BD183" s="10">
        <f>VLOOKUP($C183,'[1]New ISB'!$C$6:$BO$405,17,FALSE)</f>
        <v>0</v>
      </c>
      <c r="BE183" s="10">
        <f>VLOOKUP($C183,'[1]New ISB'!$C$6:$BO$405,18,FALSE)</f>
        <v>0</v>
      </c>
      <c r="BF183" s="10">
        <f>VLOOKUP($C183,'[1]New ISB'!$C$6:$BO$405,19,FALSE)</f>
        <v>0</v>
      </c>
      <c r="BG183" s="10">
        <f>VLOOKUP($C183,'[1]New ISB'!$C$6:$BO$405,20,FALSE)</f>
        <v>0</v>
      </c>
      <c r="BH183" s="10">
        <f>VLOOKUP($C183,'[1]New ISB'!$C$6:$BO$405,21,FALSE)</f>
        <v>0</v>
      </c>
      <c r="BI183" s="10">
        <f>VLOOKUP($C183,'[1]New ISB'!$C$6:$BO$405,22,FALSE)</f>
        <v>0</v>
      </c>
      <c r="BJ183" s="10">
        <f>VLOOKUP($C183,'[1]New ISB'!$C$6:$BO$405,23,FALSE)</f>
        <v>0</v>
      </c>
      <c r="BK183" s="10">
        <f>VLOOKUP($C183,'[1]New ISB'!$C$6:$BO$405,24,FALSE)</f>
        <v>0</v>
      </c>
      <c r="BL183" s="10">
        <f>VLOOKUP($C183,'[1]New ISB'!$C$6:$BO$405,25,FALSE)</f>
        <v>1424.6341463414622</v>
      </c>
      <c r="BM183" s="10">
        <f>VLOOKUP($C183,'[1]New ISB'!$C$6:$BO$405,26,FALSE)</f>
        <v>0</v>
      </c>
      <c r="BN183" s="10">
        <f>VLOOKUP($C183,'[1]New ISB'!$C$6:$BO$405,27,FALSE)</f>
        <v>18876</v>
      </c>
      <c r="BO183" s="10">
        <f>VLOOKUP($C183,'[1]New ISB'!$C$6:$BO$405,28,FALSE)</f>
        <v>0</v>
      </c>
      <c r="BP183" s="10">
        <f>VLOOKUP($C183,'[1]New ISB'!$C$6:$BO$405,29,FALSE)</f>
        <v>0</v>
      </c>
      <c r="BQ183" s="10">
        <f>VLOOKUP($C183,'[1]New ISB'!$C$6:$BO$405,30,FALSE)</f>
        <v>0</v>
      </c>
      <c r="BR183" s="10">
        <f>VLOOKUP($C183,'[1]New ISB'!$C$6:$BO$405,31,FALSE)</f>
        <v>134400</v>
      </c>
      <c r="BS183" s="10">
        <f>VLOOKUP($C183,'[1]New ISB'!$C$6:$BO$405,32,FALSE)</f>
        <v>38727.369826435242</v>
      </c>
      <c r="BT183" s="10">
        <f>VLOOKUP($C183,'[1]New ISB'!$C$6:$BO$405,33,FALSE)</f>
        <v>0</v>
      </c>
      <c r="BU183" s="10">
        <f>VLOOKUP($C183,'[1]New ISB'!$C$6:$BO$405,34,FALSE)</f>
        <v>0</v>
      </c>
      <c r="BV183" s="10">
        <f>VLOOKUP($C183,'[1]New ISB'!$C$6:$BO$405,35,FALSE)</f>
        <v>10542</v>
      </c>
      <c r="BW183" s="10">
        <f>VLOOKUP($C183,'[1]New ISB'!$C$6:$BO$405,36,FALSE)</f>
        <v>0</v>
      </c>
      <c r="BX183" s="10">
        <f>VLOOKUP($C183,'[1]New ISB'!$C$6:$BO$405,39,FALSE)+VLOOKUP($C183,'[1]New ISB'!$C$6:$BO$405,40,FALSE)</f>
        <v>0</v>
      </c>
      <c r="BY183" s="10">
        <f>VLOOKUP($C183,'[1]New ISB'!$C$6:$BO$405,37,FALSE)+VLOOKUP($C183,'[1]New ISB'!$C$6:$BO$405,41,FALSE)</f>
        <v>0</v>
      </c>
      <c r="BZ183" s="10">
        <f>VLOOKUP($C183,'[1]New ISB'!$C$6:$BO$405,38,FALSE)</f>
        <v>0</v>
      </c>
      <c r="CA183" s="10">
        <f t="shared" si="81"/>
        <v>572651.56372105156</v>
      </c>
      <c r="CB183" s="10">
        <f>VLOOKUP($C183,'[1]New ISB'!$C$6:$BO$405,52,FALSE)+VLOOKUP($C183,'[1]New ISB'!$C$6:$BO$405,53,FALSE)</f>
        <v>0</v>
      </c>
      <c r="CC183" s="10">
        <f>VLOOKUP($C183,'[1]New ISB'!$C$6:$BO$405,64,FALSE)</f>
        <v>0</v>
      </c>
      <c r="CD183" s="11">
        <f t="shared" si="120"/>
        <v>572651.56372105156</v>
      </c>
      <c r="CE183" s="10"/>
      <c r="CF183" s="10">
        <f t="shared" si="84"/>
        <v>20885.559748274856</v>
      </c>
      <c r="CG183" s="10">
        <f t="shared" si="85"/>
        <v>0</v>
      </c>
      <c r="CH183" s="10">
        <f t="shared" si="86"/>
        <v>0</v>
      </c>
      <c r="CI183" s="10">
        <f t="shared" si="87"/>
        <v>90</v>
      </c>
      <c r="CJ183" s="10">
        <f t="shared" si="88"/>
        <v>0</v>
      </c>
      <c r="CK183" s="10">
        <f t="shared" si="89"/>
        <v>1034.9999999999991</v>
      </c>
      <c r="CL183" s="10">
        <f t="shared" si="90"/>
        <v>0</v>
      </c>
      <c r="CM183" s="10">
        <f t="shared" si="91"/>
        <v>0</v>
      </c>
      <c r="CN183" s="10">
        <f t="shared" si="92"/>
        <v>0</v>
      </c>
      <c r="CO183" s="10">
        <f t="shared" si="93"/>
        <v>0</v>
      </c>
      <c r="CP183" s="10">
        <f t="shared" si="94"/>
        <v>0</v>
      </c>
      <c r="CQ183" s="10">
        <f t="shared" si="95"/>
        <v>0</v>
      </c>
      <c r="CR183" s="10">
        <f t="shared" si="96"/>
        <v>0</v>
      </c>
      <c r="CS183" s="10">
        <f t="shared" si="97"/>
        <v>0</v>
      </c>
      <c r="CT183" s="10">
        <f t="shared" si="98"/>
        <v>0</v>
      </c>
      <c r="CU183" s="10">
        <f t="shared" si="99"/>
        <v>0</v>
      </c>
      <c r="CV183" s="10">
        <f t="shared" si="100"/>
        <v>0</v>
      </c>
      <c r="CW183" s="10">
        <f t="shared" si="101"/>
        <v>0</v>
      </c>
      <c r="CX183" s="10">
        <f t="shared" si="102"/>
        <v>0</v>
      </c>
      <c r="CY183" s="10">
        <f t="shared" si="103"/>
        <v>24.146341463414728</v>
      </c>
      <c r="CZ183" s="10">
        <f t="shared" si="104"/>
        <v>0</v>
      </c>
      <c r="DA183" s="10">
        <f t="shared" si="105"/>
        <v>242</v>
      </c>
      <c r="DB183" s="10">
        <f t="shared" si="106"/>
        <v>0</v>
      </c>
      <c r="DC183" s="10">
        <f t="shared" si="107"/>
        <v>0</v>
      </c>
      <c r="DD183" s="10">
        <f t="shared" si="108"/>
        <v>0</v>
      </c>
      <c r="DE183" s="10">
        <f t="shared" si="109"/>
        <v>6400</v>
      </c>
      <c r="DF183" s="10">
        <f t="shared" si="110"/>
        <v>542.59012016021734</v>
      </c>
      <c r="DG183" s="10">
        <f t="shared" si="111"/>
        <v>0</v>
      </c>
      <c r="DH183" s="10">
        <f t="shared" si="112"/>
        <v>0</v>
      </c>
      <c r="DI183" s="10">
        <f t="shared" si="113"/>
        <v>0</v>
      </c>
      <c r="DJ183" s="10">
        <f t="shared" si="114"/>
        <v>0</v>
      </c>
      <c r="DK183" s="10">
        <f t="shared" si="115"/>
        <v>0</v>
      </c>
      <c r="DL183" s="10">
        <f t="shared" si="116"/>
        <v>0</v>
      </c>
      <c r="DM183" s="10">
        <f t="shared" si="117"/>
        <v>0</v>
      </c>
      <c r="DN183" s="10">
        <f t="shared" si="118"/>
        <v>0</v>
      </c>
      <c r="DO183" s="10">
        <f t="shared" si="119"/>
        <v>12272.54370344165</v>
      </c>
      <c r="DP183" s="11">
        <f t="shared" si="82"/>
        <v>41491.83991334014</v>
      </c>
      <c r="DS183" s="14"/>
      <c r="DU183" s="16"/>
    </row>
    <row r="184" spans="1:125" x14ac:dyDescent="0.35">
      <c r="A184" s="2" t="s">
        <v>546</v>
      </c>
      <c r="B184" s="2" t="s">
        <v>547</v>
      </c>
      <c r="C184" s="2">
        <v>9262075</v>
      </c>
      <c r="D184" s="2" t="s">
        <v>548</v>
      </c>
      <c r="E184" s="18">
        <v>187</v>
      </c>
      <c r="G184" s="18">
        <v>634678</v>
      </c>
      <c r="H184" s="18">
        <v>0</v>
      </c>
      <c r="I184" s="18">
        <v>0</v>
      </c>
      <c r="J184" s="18">
        <v>13440.000000000035</v>
      </c>
      <c r="K184" s="18">
        <v>0</v>
      </c>
      <c r="L184" s="18">
        <v>21149.999999999996</v>
      </c>
      <c r="M184" s="18">
        <v>0</v>
      </c>
      <c r="N184" s="18">
        <v>229.99999999999997</v>
      </c>
      <c r="O184" s="18">
        <v>1119.9999999999998</v>
      </c>
      <c r="P184" s="18">
        <v>2639.9999999999995</v>
      </c>
      <c r="Q184" s="18">
        <v>2399.9999999999995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586.27027027027077</v>
      </c>
      <c r="AA184" s="18">
        <v>0</v>
      </c>
      <c r="AB184" s="18">
        <v>52322.599999999984</v>
      </c>
      <c r="AC184" s="18">
        <v>0</v>
      </c>
      <c r="AD184" s="18">
        <v>5462.0999999999985</v>
      </c>
      <c r="AE184" s="18">
        <v>0</v>
      </c>
      <c r="AF184" s="18">
        <v>128000</v>
      </c>
      <c r="AG184" s="18">
        <v>0</v>
      </c>
      <c r="AH184" s="18">
        <v>0</v>
      </c>
      <c r="AI184" s="18">
        <v>0</v>
      </c>
      <c r="AJ184" s="18">
        <v>3180.288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-15725.871943901569</v>
      </c>
      <c r="AQ184" s="11">
        <f t="shared" si="83"/>
        <v>849483.38632636867</v>
      </c>
      <c r="AR184" s="18"/>
      <c r="AS184" s="10">
        <f>VLOOKUP($C184,'[1]New ISB'!$C$6:$BO$405,6,FALSE)</f>
        <v>674128.50174674136</v>
      </c>
      <c r="AT184" s="10">
        <f>VLOOKUP($C184,'[1]New ISB'!$C$6:$BO$405,7,FALSE)</f>
        <v>0</v>
      </c>
      <c r="AU184" s="10">
        <f>VLOOKUP($C184,'[1]New ISB'!$C$6:$BO$405,8,FALSE)</f>
        <v>0</v>
      </c>
      <c r="AV184" s="10">
        <f>VLOOKUP($C184,'[1]New ISB'!$C$6:$BO$405,9,FALSE)</f>
        <v>13720.000000000035</v>
      </c>
      <c r="AW184" s="10">
        <f>VLOOKUP($C184,'[1]New ISB'!$C$6:$BO$405,10,FALSE)</f>
        <v>0</v>
      </c>
      <c r="AX184" s="10">
        <f>VLOOKUP($C184,'[1]New ISB'!$C$6:$BO$405,11,FALSE)</f>
        <v>24599.999999999996</v>
      </c>
      <c r="AY184" s="10">
        <f>VLOOKUP($C184,'[1]New ISB'!$C$6:$BO$405,12,FALSE)</f>
        <v>0</v>
      </c>
      <c r="AZ184" s="10">
        <f>VLOOKUP($C184,'[1]New ISB'!$C$6:$BO$405,13,FALSE)</f>
        <v>234.99999999999997</v>
      </c>
      <c r="BA184" s="10">
        <f>VLOOKUP($C184,'[1]New ISB'!$C$6:$BO$405,14,FALSE)</f>
        <v>1139.9999999999998</v>
      </c>
      <c r="BB184" s="10">
        <f>VLOOKUP($C184,'[1]New ISB'!$C$6:$BO$405,15,FALSE)</f>
        <v>2669.9999999999995</v>
      </c>
      <c r="BC184" s="10">
        <f>VLOOKUP($C184,'[1]New ISB'!$C$6:$BO$405,16,FALSE)</f>
        <v>2424.9999999999995</v>
      </c>
      <c r="BD184" s="10">
        <f>VLOOKUP($C184,'[1]New ISB'!$C$6:$BO$405,17,FALSE)</f>
        <v>0</v>
      </c>
      <c r="BE184" s="10">
        <f>VLOOKUP($C184,'[1]New ISB'!$C$6:$BO$405,18,FALSE)</f>
        <v>0</v>
      </c>
      <c r="BF184" s="10">
        <f>VLOOKUP($C184,'[1]New ISB'!$C$6:$BO$405,19,FALSE)</f>
        <v>0</v>
      </c>
      <c r="BG184" s="10">
        <f>VLOOKUP($C184,'[1]New ISB'!$C$6:$BO$405,20,FALSE)</f>
        <v>0</v>
      </c>
      <c r="BH184" s="10">
        <f>VLOOKUP($C184,'[1]New ISB'!$C$6:$BO$405,21,FALSE)</f>
        <v>0</v>
      </c>
      <c r="BI184" s="10">
        <f>VLOOKUP($C184,'[1]New ISB'!$C$6:$BO$405,22,FALSE)</f>
        <v>0</v>
      </c>
      <c r="BJ184" s="10">
        <f>VLOOKUP($C184,'[1]New ISB'!$C$6:$BO$405,23,FALSE)</f>
        <v>0</v>
      </c>
      <c r="BK184" s="10">
        <f>VLOOKUP($C184,'[1]New ISB'!$C$6:$BO$405,24,FALSE)</f>
        <v>0</v>
      </c>
      <c r="BL184" s="10">
        <f>VLOOKUP($C184,'[1]New ISB'!$C$6:$BO$405,25,FALSE)</f>
        <v>596.37837837837878</v>
      </c>
      <c r="BM184" s="10">
        <f>VLOOKUP($C184,'[1]New ISB'!$C$6:$BO$405,26,FALSE)</f>
        <v>0</v>
      </c>
      <c r="BN184" s="10">
        <f>VLOOKUP($C184,'[1]New ISB'!$C$6:$BO$405,27,FALSE)</f>
        <v>53002.114285714269</v>
      </c>
      <c r="BO184" s="10">
        <f>VLOOKUP($C184,'[1]New ISB'!$C$6:$BO$405,28,FALSE)</f>
        <v>0</v>
      </c>
      <c r="BP184" s="10">
        <f>VLOOKUP($C184,'[1]New ISB'!$C$6:$BO$405,29,FALSE)</f>
        <v>5548.7999999999984</v>
      </c>
      <c r="BQ184" s="10">
        <f>VLOOKUP($C184,'[1]New ISB'!$C$6:$BO$405,30,FALSE)</f>
        <v>0</v>
      </c>
      <c r="BR184" s="10">
        <f>VLOOKUP($C184,'[1]New ISB'!$C$6:$BO$405,31,FALSE)</f>
        <v>134400</v>
      </c>
      <c r="BS184" s="10">
        <f>VLOOKUP($C184,'[1]New ISB'!$C$6:$BO$405,32,FALSE)</f>
        <v>0</v>
      </c>
      <c r="BT184" s="10">
        <f>VLOOKUP($C184,'[1]New ISB'!$C$6:$BO$405,33,FALSE)</f>
        <v>0</v>
      </c>
      <c r="BU184" s="10">
        <f>VLOOKUP($C184,'[1]New ISB'!$C$6:$BO$405,34,FALSE)</f>
        <v>0</v>
      </c>
      <c r="BV184" s="10">
        <f>VLOOKUP($C184,'[1]New ISB'!$C$6:$BO$405,35,FALSE)</f>
        <v>3180.288</v>
      </c>
      <c r="BW184" s="10">
        <f>VLOOKUP($C184,'[1]New ISB'!$C$6:$BO$405,36,FALSE)</f>
        <v>0</v>
      </c>
      <c r="BX184" s="10">
        <f>VLOOKUP($C184,'[1]New ISB'!$C$6:$BO$405,39,FALSE)+VLOOKUP($C184,'[1]New ISB'!$C$6:$BO$405,40,FALSE)</f>
        <v>0</v>
      </c>
      <c r="BY184" s="10">
        <f>VLOOKUP($C184,'[1]New ISB'!$C$6:$BO$405,37,FALSE)+VLOOKUP($C184,'[1]New ISB'!$C$6:$BO$405,41,FALSE)</f>
        <v>0</v>
      </c>
      <c r="BZ184" s="10">
        <f>VLOOKUP($C184,'[1]New ISB'!$C$6:$BO$405,38,FALSE)</f>
        <v>0</v>
      </c>
      <c r="CA184" s="10">
        <f t="shared" si="81"/>
        <v>915646.08241083391</v>
      </c>
      <c r="CB184" s="10">
        <f>VLOOKUP($C184,'[1]New ISB'!$C$6:$BO$405,52,FALSE)+VLOOKUP($C184,'[1]New ISB'!$C$6:$BO$405,53,FALSE)</f>
        <v>0</v>
      </c>
      <c r="CC184" s="10">
        <f>VLOOKUP($C184,'[1]New ISB'!$C$6:$BO$405,64,FALSE)</f>
        <v>0</v>
      </c>
      <c r="CD184" s="11">
        <f t="shared" si="120"/>
        <v>915646.08241083391</v>
      </c>
      <c r="CE184" s="10"/>
      <c r="CF184" s="10">
        <f t="shared" si="84"/>
        <v>39450.501746741356</v>
      </c>
      <c r="CG184" s="10">
        <f t="shared" si="85"/>
        <v>0</v>
      </c>
      <c r="CH184" s="10">
        <f t="shared" si="86"/>
        <v>0</v>
      </c>
      <c r="CI184" s="10">
        <f t="shared" si="87"/>
        <v>280</v>
      </c>
      <c r="CJ184" s="10">
        <f t="shared" si="88"/>
        <v>0</v>
      </c>
      <c r="CK184" s="10">
        <f t="shared" si="89"/>
        <v>3450</v>
      </c>
      <c r="CL184" s="10">
        <f t="shared" si="90"/>
        <v>0</v>
      </c>
      <c r="CM184" s="10">
        <f t="shared" si="91"/>
        <v>5</v>
      </c>
      <c r="CN184" s="10">
        <f t="shared" si="92"/>
        <v>20</v>
      </c>
      <c r="CO184" s="10">
        <f t="shared" si="93"/>
        <v>30</v>
      </c>
      <c r="CP184" s="10">
        <f t="shared" si="94"/>
        <v>25</v>
      </c>
      <c r="CQ184" s="10">
        <f t="shared" si="95"/>
        <v>0</v>
      </c>
      <c r="CR184" s="10">
        <f t="shared" si="96"/>
        <v>0</v>
      </c>
      <c r="CS184" s="10">
        <f t="shared" si="97"/>
        <v>0</v>
      </c>
      <c r="CT184" s="10">
        <f t="shared" si="98"/>
        <v>0</v>
      </c>
      <c r="CU184" s="10">
        <f t="shared" si="99"/>
        <v>0</v>
      </c>
      <c r="CV184" s="10">
        <f t="shared" si="100"/>
        <v>0</v>
      </c>
      <c r="CW184" s="10">
        <f t="shared" si="101"/>
        <v>0</v>
      </c>
      <c r="CX184" s="10">
        <f t="shared" si="102"/>
        <v>0</v>
      </c>
      <c r="CY184" s="10">
        <f t="shared" si="103"/>
        <v>10.108108108108013</v>
      </c>
      <c r="CZ184" s="10">
        <f t="shared" si="104"/>
        <v>0</v>
      </c>
      <c r="DA184" s="10">
        <f t="shared" si="105"/>
        <v>679.51428571428551</v>
      </c>
      <c r="DB184" s="10">
        <f t="shared" si="106"/>
        <v>0</v>
      </c>
      <c r="DC184" s="10">
        <f t="shared" si="107"/>
        <v>86.699999999999818</v>
      </c>
      <c r="DD184" s="10">
        <f t="shared" si="108"/>
        <v>0</v>
      </c>
      <c r="DE184" s="10">
        <f t="shared" si="109"/>
        <v>6400</v>
      </c>
      <c r="DF184" s="10">
        <f t="shared" si="110"/>
        <v>0</v>
      </c>
      <c r="DG184" s="10">
        <f t="shared" si="111"/>
        <v>0</v>
      </c>
      <c r="DH184" s="10">
        <f t="shared" si="112"/>
        <v>0</v>
      </c>
      <c r="DI184" s="10">
        <f t="shared" si="113"/>
        <v>0</v>
      </c>
      <c r="DJ184" s="10">
        <f t="shared" si="114"/>
        <v>0</v>
      </c>
      <c r="DK184" s="10">
        <f t="shared" si="115"/>
        <v>0</v>
      </c>
      <c r="DL184" s="10">
        <f t="shared" si="116"/>
        <v>0</v>
      </c>
      <c r="DM184" s="10">
        <f t="shared" si="117"/>
        <v>0</v>
      </c>
      <c r="DN184" s="10">
        <f t="shared" si="118"/>
        <v>0</v>
      </c>
      <c r="DO184" s="10">
        <f t="shared" si="119"/>
        <v>15725.871943901569</v>
      </c>
      <c r="DP184" s="11">
        <f t="shared" si="82"/>
        <v>66162.696084465308</v>
      </c>
      <c r="DS184" s="14"/>
      <c r="DU184" s="16"/>
    </row>
    <row r="185" spans="1:125" x14ac:dyDescent="0.35">
      <c r="A185" s="2" t="s">
        <v>549</v>
      </c>
      <c r="B185" s="2" t="s">
        <v>550</v>
      </c>
      <c r="C185" s="2">
        <v>9262246</v>
      </c>
      <c r="D185" s="2" t="s">
        <v>1343</v>
      </c>
      <c r="E185" s="18">
        <v>174</v>
      </c>
      <c r="G185" s="18">
        <v>590556</v>
      </c>
      <c r="H185" s="18">
        <v>0</v>
      </c>
      <c r="I185" s="18">
        <v>0</v>
      </c>
      <c r="J185" s="18">
        <v>9599.9999999999854</v>
      </c>
      <c r="K185" s="18">
        <v>0</v>
      </c>
      <c r="L185" s="18">
        <v>14099.999999999978</v>
      </c>
      <c r="M185" s="18">
        <v>0</v>
      </c>
      <c r="N185" s="18">
        <v>919.99999999999852</v>
      </c>
      <c r="O185" s="18">
        <v>839.99999999999864</v>
      </c>
      <c r="P185" s="18">
        <v>879.99999999999852</v>
      </c>
      <c r="Q185" s="18">
        <v>2399.9999999999964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3636.756756756753</v>
      </c>
      <c r="AA185" s="18">
        <v>0</v>
      </c>
      <c r="AB185" s="18">
        <v>57164.574387471584</v>
      </c>
      <c r="AC185" s="18">
        <v>0</v>
      </c>
      <c r="AD185" s="18">
        <v>2419.1999999999966</v>
      </c>
      <c r="AE185" s="18">
        <v>0</v>
      </c>
      <c r="AF185" s="18">
        <v>128000</v>
      </c>
      <c r="AG185" s="18">
        <v>0</v>
      </c>
      <c r="AH185" s="18">
        <v>0</v>
      </c>
      <c r="AI185" s="18">
        <v>0</v>
      </c>
      <c r="AJ185" s="18">
        <v>2533.8879999999999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-22488.541666593759</v>
      </c>
      <c r="AQ185" s="11">
        <f t="shared" si="83"/>
        <v>790561.87747763458</v>
      </c>
      <c r="AR185" s="18"/>
      <c r="AS185" s="10">
        <f>VLOOKUP($C185,'[1]New ISB'!$C$6:$BO$405,6,FALSE)</f>
        <v>627263.95349696791</v>
      </c>
      <c r="AT185" s="10">
        <f>VLOOKUP($C185,'[1]New ISB'!$C$6:$BO$405,7,FALSE)</f>
        <v>0</v>
      </c>
      <c r="AU185" s="10">
        <f>VLOOKUP($C185,'[1]New ISB'!$C$6:$BO$405,8,FALSE)</f>
        <v>0</v>
      </c>
      <c r="AV185" s="10">
        <f>VLOOKUP($C185,'[1]New ISB'!$C$6:$BO$405,9,FALSE)</f>
        <v>9799.9999999999836</v>
      </c>
      <c r="AW185" s="10">
        <f>VLOOKUP($C185,'[1]New ISB'!$C$6:$BO$405,10,FALSE)</f>
        <v>0</v>
      </c>
      <c r="AX185" s="10">
        <f>VLOOKUP($C185,'[1]New ISB'!$C$6:$BO$405,11,FALSE)</f>
        <v>16399.999999999975</v>
      </c>
      <c r="AY185" s="10">
        <f>VLOOKUP($C185,'[1]New ISB'!$C$6:$BO$405,12,FALSE)</f>
        <v>0</v>
      </c>
      <c r="AZ185" s="10">
        <f>VLOOKUP($C185,'[1]New ISB'!$C$6:$BO$405,13,FALSE)</f>
        <v>939.99999999999841</v>
      </c>
      <c r="BA185" s="10">
        <f>VLOOKUP($C185,'[1]New ISB'!$C$6:$BO$405,14,FALSE)</f>
        <v>854.99999999999864</v>
      </c>
      <c r="BB185" s="10">
        <f>VLOOKUP($C185,'[1]New ISB'!$C$6:$BO$405,15,FALSE)</f>
        <v>889.99999999999852</v>
      </c>
      <c r="BC185" s="10">
        <f>VLOOKUP($C185,'[1]New ISB'!$C$6:$BO$405,16,FALSE)</f>
        <v>2424.9999999999959</v>
      </c>
      <c r="BD185" s="10">
        <f>VLOOKUP($C185,'[1]New ISB'!$C$6:$BO$405,17,FALSE)</f>
        <v>0</v>
      </c>
      <c r="BE185" s="10">
        <f>VLOOKUP($C185,'[1]New ISB'!$C$6:$BO$405,18,FALSE)</f>
        <v>0</v>
      </c>
      <c r="BF185" s="10">
        <f>VLOOKUP($C185,'[1]New ISB'!$C$6:$BO$405,19,FALSE)</f>
        <v>0</v>
      </c>
      <c r="BG185" s="10">
        <f>VLOOKUP($C185,'[1]New ISB'!$C$6:$BO$405,20,FALSE)</f>
        <v>0</v>
      </c>
      <c r="BH185" s="10">
        <f>VLOOKUP($C185,'[1]New ISB'!$C$6:$BO$405,21,FALSE)</f>
        <v>0</v>
      </c>
      <c r="BI185" s="10">
        <f>VLOOKUP($C185,'[1]New ISB'!$C$6:$BO$405,22,FALSE)</f>
        <v>0</v>
      </c>
      <c r="BJ185" s="10">
        <f>VLOOKUP($C185,'[1]New ISB'!$C$6:$BO$405,23,FALSE)</f>
        <v>0</v>
      </c>
      <c r="BK185" s="10">
        <f>VLOOKUP($C185,'[1]New ISB'!$C$6:$BO$405,24,FALSE)</f>
        <v>0</v>
      </c>
      <c r="BL185" s="10">
        <f>VLOOKUP($C185,'[1]New ISB'!$C$6:$BO$405,25,FALSE)</f>
        <v>3699.459459459456</v>
      </c>
      <c r="BM185" s="10">
        <f>VLOOKUP($C185,'[1]New ISB'!$C$6:$BO$405,26,FALSE)</f>
        <v>0</v>
      </c>
      <c r="BN185" s="10">
        <f>VLOOKUP($C185,'[1]New ISB'!$C$6:$BO$405,27,FALSE)</f>
        <v>57906.971457438747</v>
      </c>
      <c r="BO185" s="10">
        <f>VLOOKUP($C185,'[1]New ISB'!$C$6:$BO$405,28,FALSE)</f>
        <v>0</v>
      </c>
      <c r="BP185" s="10">
        <f>VLOOKUP($C185,'[1]New ISB'!$C$6:$BO$405,29,FALSE)</f>
        <v>2457.5999999999967</v>
      </c>
      <c r="BQ185" s="10">
        <f>VLOOKUP($C185,'[1]New ISB'!$C$6:$BO$405,30,FALSE)</f>
        <v>0</v>
      </c>
      <c r="BR185" s="10">
        <f>VLOOKUP($C185,'[1]New ISB'!$C$6:$BO$405,31,FALSE)</f>
        <v>134400</v>
      </c>
      <c r="BS185" s="10">
        <f>VLOOKUP($C185,'[1]New ISB'!$C$6:$BO$405,32,FALSE)</f>
        <v>0</v>
      </c>
      <c r="BT185" s="10">
        <f>VLOOKUP($C185,'[1]New ISB'!$C$6:$BO$405,33,FALSE)</f>
        <v>0</v>
      </c>
      <c r="BU185" s="10">
        <f>VLOOKUP($C185,'[1]New ISB'!$C$6:$BO$405,34,FALSE)</f>
        <v>0</v>
      </c>
      <c r="BV185" s="10">
        <f>VLOOKUP($C185,'[1]New ISB'!$C$6:$BO$405,35,FALSE)</f>
        <v>2533.8879999999999</v>
      </c>
      <c r="BW185" s="10">
        <f>VLOOKUP($C185,'[1]New ISB'!$C$6:$BO$405,36,FALSE)</f>
        <v>0</v>
      </c>
      <c r="BX185" s="10">
        <f>VLOOKUP($C185,'[1]New ISB'!$C$6:$BO$405,39,FALSE)+VLOOKUP($C185,'[1]New ISB'!$C$6:$BO$405,40,FALSE)</f>
        <v>0</v>
      </c>
      <c r="BY185" s="10">
        <f>VLOOKUP($C185,'[1]New ISB'!$C$6:$BO$405,37,FALSE)+VLOOKUP($C185,'[1]New ISB'!$C$6:$BO$405,41,FALSE)</f>
        <v>0</v>
      </c>
      <c r="BZ185" s="10">
        <f>VLOOKUP($C185,'[1]New ISB'!$C$6:$BO$405,38,FALSE)</f>
        <v>0</v>
      </c>
      <c r="CA185" s="10">
        <f t="shared" si="81"/>
        <v>859571.87241386611</v>
      </c>
      <c r="CB185" s="10">
        <f>VLOOKUP($C185,'[1]New ISB'!$C$6:$BO$405,52,FALSE)+VLOOKUP($C185,'[1]New ISB'!$C$6:$BO$405,53,FALSE)</f>
        <v>0</v>
      </c>
      <c r="CC185" s="10">
        <f>VLOOKUP($C185,'[1]New ISB'!$C$6:$BO$405,64,FALSE)</f>
        <v>0</v>
      </c>
      <c r="CD185" s="11">
        <f t="shared" si="120"/>
        <v>859571.87241386611</v>
      </c>
      <c r="CE185" s="10"/>
      <c r="CF185" s="10">
        <f t="shared" si="84"/>
        <v>36707.953496967908</v>
      </c>
      <c r="CG185" s="10">
        <f t="shared" si="85"/>
        <v>0</v>
      </c>
      <c r="CH185" s="10">
        <f t="shared" si="86"/>
        <v>0</v>
      </c>
      <c r="CI185" s="10">
        <f t="shared" si="87"/>
        <v>199.99999999999818</v>
      </c>
      <c r="CJ185" s="10">
        <f t="shared" si="88"/>
        <v>0</v>
      </c>
      <c r="CK185" s="10">
        <f t="shared" si="89"/>
        <v>2299.9999999999964</v>
      </c>
      <c r="CL185" s="10">
        <f t="shared" si="90"/>
        <v>0</v>
      </c>
      <c r="CM185" s="10">
        <f t="shared" si="91"/>
        <v>19.999999999999886</v>
      </c>
      <c r="CN185" s="10">
        <f t="shared" si="92"/>
        <v>15</v>
      </c>
      <c r="CO185" s="10">
        <f t="shared" si="93"/>
        <v>10</v>
      </c>
      <c r="CP185" s="10">
        <f t="shared" si="94"/>
        <v>24.999999999999545</v>
      </c>
      <c r="CQ185" s="10">
        <f t="shared" si="95"/>
        <v>0</v>
      </c>
      <c r="CR185" s="10">
        <f t="shared" si="96"/>
        <v>0</v>
      </c>
      <c r="CS185" s="10">
        <f t="shared" si="97"/>
        <v>0</v>
      </c>
      <c r="CT185" s="10">
        <f t="shared" si="98"/>
        <v>0</v>
      </c>
      <c r="CU185" s="10">
        <f t="shared" si="99"/>
        <v>0</v>
      </c>
      <c r="CV185" s="10">
        <f t="shared" si="100"/>
        <v>0</v>
      </c>
      <c r="CW185" s="10">
        <f t="shared" si="101"/>
        <v>0</v>
      </c>
      <c r="CX185" s="10">
        <f t="shared" si="102"/>
        <v>0</v>
      </c>
      <c r="CY185" s="10">
        <f t="shared" si="103"/>
        <v>62.702702702702936</v>
      </c>
      <c r="CZ185" s="10">
        <f t="shared" si="104"/>
        <v>0</v>
      </c>
      <c r="DA185" s="10">
        <f t="shared" si="105"/>
        <v>742.39706996716268</v>
      </c>
      <c r="DB185" s="10">
        <f t="shared" si="106"/>
        <v>0</v>
      </c>
      <c r="DC185" s="10">
        <f t="shared" si="107"/>
        <v>38.400000000000091</v>
      </c>
      <c r="DD185" s="10">
        <f t="shared" si="108"/>
        <v>0</v>
      </c>
      <c r="DE185" s="10">
        <f t="shared" si="109"/>
        <v>6400</v>
      </c>
      <c r="DF185" s="10">
        <f t="shared" si="110"/>
        <v>0</v>
      </c>
      <c r="DG185" s="10">
        <f t="shared" si="111"/>
        <v>0</v>
      </c>
      <c r="DH185" s="10">
        <f t="shared" si="112"/>
        <v>0</v>
      </c>
      <c r="DI185" s="10">
        <f t="shared" si="113"/>
        <v>0</v>
      </c>
      <c r="DJ185" s="10">
        <f t="shared" si="114"/>
        <v>0</v>
      </c>
      <c r="DK185" s="10">
        <f t="shared" si="115"/>
        <v>0</v>
      </c>
      <c r="DL185" s="10">
        <f t="shared" si="116"/>
        <v>0</v>
      </c>
      <c r="DM185" s="10">
        <f t="shared" si="117"/>
        <v>0</v>
      </c>
      <c r="DN185" s="10">
        <f t="shared" si="118"/>
        <v>0</v>
      </c>
      <c r="DO185" s="10">
        <f t="shared" si="119"/>
        <v>22488.541666593759</v>
      </c>
      <c r="DP185" s="11">
        <f t="shared" si="82"/>
        <v>69009.994936231524</v>
      </c>
      <c r="DS185" s="14"/>
      <c r="DU185" s="16"/>
    </row>
    <row r="186" spans="1:125" x14ac:dyDescent="0.35">
      <c r="A186" s="2" t="s">
        <v>552</v>
      </c>
      <c r="B186" s="2" t="s">
        <v>553</v>
      </c>
      <c r="C186" s="2">
        <v>9262107</v>
      </c>
      <c r="D186" s="2" t="s">
        <v>554</v>
      </c>
      <c r="E186" s="18">
        <v>27</v>
      </c>
      <c r="G186" s="18">
        <v>91638</v>
      </c>
      <c r="H186" s="18">
        <v>0</v>
      </c>
      <c r="I186" s="18">
        <v>0</v>
      </c>
      <c r="J186" s="18">
        <v>7680.0000000000055</v>
      </c>
      <c r="K186" s="18">
        <v>0</v>
      </c>
      <c r="L186" s="18">
        <v>11280.000000000007</v>
      </c>
      <c r="M186" s="18">
        <v>0</v>
      </c>
      <c r="N186" s="18">
        <v>4370.0000000000027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14093.221153846158</v>
      </c>
      <c r="AC186" s="18">
        <v>0</v>
      </c>
      <c r="AD186" s="18">
        <v>1304.099999999997</v>
      </c>
      <c r="AE186" s="18">
        <v>0</v>
      </c>
      <c r="AF186" s="18">
        <v>128000</v>
      </c>
      <c r="AG186" s="18">
        <v>39128.499999999978</v>
      </c>
      <c r="AH186" s="18">
        <v>0</v>
      </c>
      <c r="AI186" s="18">
        <v>0</v>
      </c>
      <c r="AJ186" s="18">
        <v>732.14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-45549.557365413726</v>
      </c>
      <c r="AQ186" s="11">
        <f t="shared" si="83"/>
        <v>252676.40378843245</v>
      </c>
      <c r="AR186" s="18"/>
      <c r="AS186" s="10">
        <f>VLOOKUP($C186,'[1]New ISB'!$C$6:$BO$405,6,FALSE)</f>
        <v>97334.061749529501</v>
      </c>
      <c r="AT186" s="10">
        <f>VLOOKUP($C186,'[1]New ISB'!$C$6:$BO$405,7,FALSE)</f>
        <v>0</v>
      </c>
      <c r="AU186" s="10">
        <f>VLOOKUP($C186,'[1]New ISB'!$C$6:$BO$405,8,FALSE)</f>
        <v>0</v>
      </c>
      <c r="AV186" s="10">
        <f>VLOOKUP($C186,'[1]New ISB'!$C$6:$BO$405,9,FALSE)</f>
        <v>7840.0000000000055</v>
      </c>
      <c r="AW186" s="10">
        <f>VLOOKUP($C186,'[1]New ISB'!$C$6:$BO$405,10,FALSE)</f>
        <v>0</v>
      </c>
      <c r="AX186" s="10">
        <f>VLOOKUP($C186,'[1]New ISB'!$C$6:$BO$405,11,FALSE)</f>
        <v>13120.000000000009</v>
      </c>
      <c r="AY186" s="10">
        <f>VLOOKUP($C186,'[1]New ISB'!$C$6:$BO$405,12,FALSE)</f>
        <v>0</v>
      </c>
      <c r="AZ186" s="10">
        <f>VLOOKUP($C186,'[1]New ISB'!$C$6:$BO$405,13,FALSE)</f>
        <v>4465.0000000000027</v>
      </c>
      <c r="BA186" s="10">
        <f>VLOOKUP($C186,'[1]New ISB'!$C$6:$BO$405,14,FALSE)</f>
        <v>0</v>
      </c>
      <c r="BB186" s="10">
        <f>VLOOKUP($C186,'[1]New ISB'!$C$6:$BO$405,15,FALSE)</f>
        <v>0</v>
      </c>
      <c r="BC186" s="10">
        <f>VLOOKUP($C186,'[1]New ISB'!$C$6:$BO$405,16,FALSE)</f>
        <v>0</v>
      </c>
      <c r="BD186" s="10">
        <f>VLOOKUP($C186,'[1]New ISB'!$C$6:$BO$405,17,FALSE)</f>
        <v>0</v>
      </c>
      <c r="BE186" s="10">
        <f>VLOOKUP($C186,'[1]New ISB'!$C$6:$BO$405,18,FALSE)</f>
        <v>0</v>
      </c>
      <c r="BF186" s="10">
        <f>VLOOKUP($C186,'[1]New ISB'!$C$6:$BO$405,19,FALSE)</f>
        <v>0</v>
      </c>
      <c r="BG186" s="10">
        <f>VLOOKUP($C186,'[1]New ISB'!$C$6:$BO$405,20,FALSE)</f>
        <v>0</v>
      </c>
      <c r="BH186" s="10">
        <f>VLOOKUP($C186,'[1]New ISB'!$C$6:$BO$405,21,FALSE)</f>
        <v>0</v>
      </c>
      <c r="BI186" s="10">
        <f>VLOOKUP($C186,'[1]New ISB'!$C$6:$BO$405,22,FALSE)</f>
        <v>0</v>
      </c>
      <c r="BJ186" s="10">
        <f>VLOOKUP($C186,'[1]New ISB'!$C$6:$BO$405,23,FALSE)</f>
        <v>0</v>
      </c>
      <c r="BK186" s="10">
        <f>VLOOKUP($C186,'[1]New ISB'!$C$6:$BO$405,24,FALSE)</f>
        <v>0</v>
      </c>
      <c r="BL186" s="10">
        <f>VLOOKUP($C186,'[1]New ISB'!$C$6:$BO$405,25,FALSE)</f>
        <v>0</v>
      </c>
      <c r="BM186" s="10">
        <f>VLOOKUP($C186,'[1]New ISB'!$C$6:$BO$405,26,FALSE)</f>
        <v>0</v>
      </c>
      <c r="BN186" s="10">
        <f>VLOOKUP($C186,'[1]New ISB'!$C$6:$BO$405,27,FALSE)</f>
        <v>14276.250000000004</v>
      </c>
      <c r="BO186" s="10">
        <f>VLOOKUP($C186,'[1]New ISB'!$C$6:$BO$405,28,FALSE)</f>
        <v>0</v>
      </c>
      <c r="BP186" s="10">
        <f>VLOOKUP($C186,'[1]New ISB'!$C$6:$BO$405,29,FALSE)</f>
        <v>1324.799999999997</v>
      </c>
      <c r="BQ186" s="10">
        <f>VLOOKUP($C186,'[1]New ISB'!$C$6:$BO$405,30,FALSE)</f>
        <v>0</v>
      </c>
      <c r="BR186" s="10">
        <f>VLOOKUP($C186,'[1]New ISB'!$C$6:$BO$405,31,FALSE)</f>
        <v>134400</v>
      </c>
      <c r="BS186" s="10">
        <f>VLOOKUP($C186,'[1]New ISB'!$C$6:$BO$405,32,FALSE)</f>
        <v>39684.499999999978</v>
      </c>
      <c r="BT186" s="10">
        <f>VLOOKUP($C186,'[1]New ISB'!$C$6:$BO$405,33,FALSE)</f>
        <v>0</v>
      </c>
      <c r="BU186" s="10">
        <f>VLOOKUP($C186,'[1]New ISB'!$C$6:$BO$405,34,FALSE)</f>
        <v>0</v>
      </c>
      <c r="BV186" s="10">
        <f>VLOOKUP($C186,'[1]New ISB'!$C$6:$BO$405,35,FALSE)</f>
        <v>732.14</v>
      </c>
      <c r="BW186" s="10">
        <f>VLOOKUP($C186,'[1]New ISB'!$C$6:$BO$405,36,FALSE)</f>
        <v>0</v>
      </c>
      <c r="BX186" s="10">
        <f>VLOOKUP($C186,'[1]New ISB'!$C$6:$BO$405,39,FALSE)+VLOOKUP($C186,'[1]New ISB'!$C$6:$BO$405,40,FALSE)</f>
        <v>0</v>
      </c>
      <c r="BY186" s="10">
        <f>VLOOKUP($C186,'[1]New ISB'!$C$6:$BO$405,37,FALSE)+VLOOKUP($C186,'[1]New ISB'!$C$6:$BO$405,41,FALSE)</f>
        <v>0</v>
      </c>
      <c r="BZ186" s="10">
        <f>VLOOKUP($C186,'[1]New ISB'!$C$6:$BO$405,38,FALSE)</f>
        <v>0</v>
      </c>
      <c r="CA186" s="10">
        <f t="shared" si="81"/>
        <v>313176.7517495295</v>
      </c>
      <c r="CB186" s="10">
        <f>VLOOKUP($C186,'[1]New ISB'!$C$6:$BO$405,52,FALSE)+VLOOKUP($C186,'[1]New ISB'!$C$6:$BO$405,53,FALSE)</f>
        <v>0</v>
      </c>
      <c r="CC186" s="10">
        <f>VLOOKUP($C186,'[1]New ISB'!$C$6:$BO$405,64,FALSE)</f>
        <v>0</v>
      </c>
      <c r="CD186" s="11">
        <f t="shared" si="120"/>
        <v>313176.7517495295</v>
      </c>
      <c r="CE186" s="10"/>
      <c r="CF186" s="10">
        <f t="shared" si="84"/>
        <v>5696.061749529501</v>
      </c>
      <c r="CG186" s="10">
        <f t="shared" si="85"/>
        <v>0</v>
      </c>
      <c r="CH186" s="10">
        <f t="shared" si="86"/>
        <v>0</v>
      </c>
      <c r="CI186" s="10">
        <f t="shared" si="87"/>
        <v>160</v>
      </c>
      <c r="CJ186" s="10">
        <f t="shared" si="88"/>
        <v>0</v>
      </c>
      <c r="CK186" s="10">
        <f t="shared" si="89"/>
        <v>1840.0000000000018</v>
      </c>
      <c r="CL186" s="10">
        <f t="shared" si="90"/>
        <v>0</v>
      </c>
      <c r="CM186" s="10">
        <f t="shared" si="91"/>
        <v>95</v>
      </c>
      <c r="CN186" s="10">
        <f t="shared" si="92"/>
        <v>0</v>
      </c>
      <c r="CO186" s="10">
        <f t="shared" si="93"/>
        <v>0</v>
      </c>
      <c r="CP186" s="10">
        <f t="shared" si="94"/>
        <v>0</v>
      </c>
      <c r="CQ186" s="10">
        <f t="shared" si="95"/>
        <v>0</v>
      </c>
      <c r="CR186" s="10">
        <f t="shared" si="96"/>
        <v>0</v>
      </c>
      <c r="CS186" s="10">
        <f t="shared" si="97"/>
        <v>0</v>
      </c>
      <c r="CT186" s="10">
        <f t="shared" si="98"/>
        <v>0</v>
      </c>
      <c r="CU186" s="10">
        <f t="shared" si="99"/>
        <v>0</v>
      </c>
      <c r="CV186" s="10">
        <f t="shared" si="100"/>
        <v>0</v>
      </c>
      <c r="CW186" s="10">
        <f t="shared" si="101"/>
        <v>0</v>
      </c>
      <c r="CX186" s="10">
        <f t="shared" si="102"/>
        <v>0</v>
      </c>
      <c r="CY186" s="10">
        <f t="shared" si="103"/>
        <v>0</v>
      </c>
      <c r="CZ186" s="10">
        <f t="shared" si="104"/>
        <v>0</v>
      </c>
      <c r="DA186" s="10">
        <f t="shared" si="105"/>
        <v>183.02884615384573</v>
      </c>
      <c r="DB186" s="10">
        <f t="shared" si="106"/>
        <v>0</v>
      </c>
      <c r="DC186" s="10">
        <f t="shared" si="107"/>
        <v>20.700000000000045</v>
      </c>
      <c r="DD186" s="10">
        <f t="shared" si="108"/>
        <v>0</v>
      </c>
      <c r="DE186" s="10">
        <f t="shared" si="109"/>
        <v>6400</v>
      </c>
      <c r="DF186" s="10">
        <f t="shared" si="110"/>
        <v>556</v>
      </c>
      <c r="DG186" s="10">
        <f t="shared" si="111"/>
        <v>0</v>
      </c>
      <c r="DH186" s="10">
        <f t="shared" si="112"/>
        <v>0</v>
      </c>
      <c r="DI186" s="10">
        <f t="shared" si="113"/>
        <v>0</v>
      </c>
      <c r="DJ186" s="10">
        <f t="shared" si="114"/>
        <v>0</v>
      </c>
      <c r="DK186" s="10">
        <f t="shared" si="115"/>
        <v>0</v>
      </c>
      <c r="DL186" s="10">
        <f t="shared" si="116"/>
        <v>0</v>
      </c>
      <c r="DM186" s="10">
        <f t="shared" si="117"/>
        <v>0</v>
      </c>
      <c r="DN186" s="10">
        <f t="shared" si="118"/>
        <v>0</v>
      </c>
      <c r="DO186" s="10">
        <f t="shared" si="119"/>
        <v>45549.557365413726</v>
      </c>
      <c r="DP186" s="11">
        <f t="shared" si="82"/>
        <v>60500.347961097075</v>
      </c>
      <c r="DS186" s="14"/>
      <c r="DU186" s="16"/>
    </row>
    <row r="187" spans="1:125" x14ac:dyDescent="0.35">
      <c r="A187" s="2" t="s">
        <v>555</v>
      </c>
      <c r="B187" s="2" t="s">
        <v>556</v>
      </c>
      <c r="C187" s="2">
        <v>9262106</v>
      </c>
      <c r="D187" s="2" t="s">
        <v>1344</v>
      </c>
      <c r="E187" s="18">
        <v>103</v>
      </c>
      <c r="G187" s="18">
        <v>349582</v>
      </c>
      <c r="H187" s="18">
        <v>0</v>
      </c>
      <c r="I187" s="18">
        <v>0</v>
      </c>
      <c r="J187" s="18">
        <v>15839.999999999996</v>
      </c>
      <c r="K187" s="18">
        <v>0</v>
      </c>
      <c r="L187" s="18">
        <v>23264.999999999996</v>
      </c>
      <c r="M187" s="18">
        <v>0</v>
      </c>
      <c r="N187" s="18">
        <v>2529.9999999999914</v>
      </c>
      <c r="O187" s="18">
        <v>5320.0000000000082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678.86363636363853</v>
      </c>
      <c r="AA187" s="18">
        <v>0</v>
      </c>
      <c r="AB187" s="18">
        <v>13582.977011494257</v>
      </c>
      <c r="AC187" s="18">
        <v>0</v>
      </c>
      <c r="AD187" s="18">
        <v>2664.8999999999978</v>
      </c>
      <c r="AE187" s="18">
        <v>0</v>
      </c>
      <c r="AF187" s="18">
        <v>128000</v>
      </c>
      <c r="AG187" s="18">
        <v>35178.104138851799</v>
      </c>
      <c r="AH187" s="18">
        <v>0</v>
      </c>
      <c r="AI187" s="18">
        <v>0</v>
      </c>
      <c r="AJ187" s="18">
        <v>1855.4305999999999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-13828.123194872991</v>
      </c>
      <c r="AQ187" s="11">
        <f t="shared" si="83"/>
        <v>564669.15219183674</v>
      </c>
      <c r="AR187" s="18"/>
      <c r="AS187" s="10">
        <f>VLOOKUP($C187,'[1]New ISB'!$C$6:$BO$405,6,FALSE)</f>
        <v>371311.42074820516</v>
      </c>
      <c r="AT187" s="10">
        <f>VLOOKUP($C187,'[1]New ISB'!$C$6:$BO$405,7,FALSE)</f>
        <v>0</v>
      </c>
      <c r="AU187" s="10">
        <f>VLOOKUP($C187,'[1]New ISB'!$C$6:$BO$405,8,FALSE)</f>
        <v>0</v>
      </c>
      <c r="AV187" s="10">
        <f>VLOOKUP($C187,'[1]New ISB'!$C$6:$BO$405,9,FALSE)</f>
        <v>16169.999999999996</v>
      </c>
      <c r="AW187" s="10">
        <f>VLOOKUP($C187,'[1]New ISB'!$C$6:$BO$405,10,FALSE)</f>
        <v>0</v>
      </c>
      <c r="AX187" s="10">
        <f>VLOOKUP($C187,'[1]New ISB'!$C$6:$BO$405,11,FALSE)</f>
        <v>27059.999999999993</v>
      </c>
      <c r="AY187" s="10">
        <f>VLOOKUP($C187,'[1]New ISB'!$C$6:$BO$405,12,FALSE)</f>
        <v>0</v>
      </c>
      <c r="AZ187" s="10">
        <f>VLOOKUP($C187,'[1]New ISB'!$C$6:$BO$405,13,FALSE)</f>
        <v>2584.9999999999914</v>
      </c>
      <c r="BA187" s="10">
        <f>VLOOKUP($C187,'[1]New ISB'!$C$6:$BO$405,14,FALSE)</f>
        <v>5415.0000000000082</v>
      </c>
      <c r="BB187" s="10">
        <f>VLOOKUP($C187,'[1]New ISB'!$C$6:$BO$405,15,FALSE)</f>
        <v>0</v>
      </c>
      <c r="BC187" s="10">
        <f>VLOOKUP($C187,'[1]New ISB'!$C$6:$BO$405,16,FALSE)</f>
        <v>0</v>
      </c>
      <c r="BD187" s="10">
        <f>VLOOKUP($C187,'[1]New ISB'!$C$6:$BO$405,17,FALSE)</f>
        <v>0</v>
      </c>
      <c r="BE187" s="10">
        <f>VLOOKUP($C187,'[1]New ISB'!$C$6:$BO$405,18,FALSE)</f>
        <v>0</v>
      </c>
      <c r="BF187" s="10">
        <f>VLOOKUP($C187,'[1]New ISB'!$C$6:$BO$405,19,FALSE)</f>
        <v>0</v>
      </c>
      <c r="BG187" s="10">
        <f>VLOOKUP($C187,'[1]New ISB'!$C$6:$BO$405,20,FALSE)</f>
        <v>0</v>
      </c>
      <c r="BH187" s="10">
        <f>VLOOKUP($C187,'[1]New ISB'!$C$6:$BO$405,21,FALSE)</f>
        <v>0</v>
      </c>
      <c r="BI187" s="10">
        <f>VLOOKUP($C187,'[1]New ISB'!$C$6:$BO$405,22,FALSE)</f>
        <v>0</v>
      </c>
      <c r="BJ187" s="10">
        <f>VLOOKUP($C187,'[1]New ISB'!$C$6:$BO$405,23,FALSE)</f>
        <v>0</v>
      </c>
      <c r="BK187" s="10">
        <f>VLOOKUP($C187,'[1]New ISB'!$C$6:$BO$405,24,FALSE)</f>
        <v>0</v>
      </c>
      <c r="BL187" s="10">
        <f>VLOOKUP($C187,'[1]New ISB'!$C$6:$BO$405,25,FALSE)</f>
        <v>690.56818181818403</v>
      </c>
      <c r="BM187" s="10">
        <f>VLOOKUP($C187,'[1]New ISB'!$C$6:$BO$405,26,FALSE)</f>
        <v>0</v>
      </c>
      <c r="BN187" s="10">
        <f>VLOOKUP($C187,'[1]New ISB'!$C$6:$BO$405,27,FALSE)</f>
        <v>13759.37931034483</v>
      </c>
      <c r="BO187" s="10">
        <f>VLOOKUP($C187,'[1]New ISB'!$C$6:$BO$405,28,FALSE)</f>
        <v>0</v>
      </c>
      <c r="BP187" s="10">
        <f>VLOOKUP($C187,'[1]New ISB'!$C$6:$BO$405,29,FALSE)</f>
        <v>2707.1999999999975</v>
      </c>
      <c r="BQ187" s="10">
        <f>VLOOKUP($C187,'[1]New ISB'!$C$6:$BO$405,30,FALSE)</f>
        <v>0</v>
      </c>
      <c r="BR187" s="10">
        <f>VLOOKUP($C187,'[1]New ISB'!$C$6:$BO$405,31,FALSE)</f>
        <v>134400</v>
      </c>
      <c r="BS187" s="10">
        <f>VLOOKUP($C187,'[1]New ISB'!$C$6:$BO$405,32,FALSE)</f>
        <v>35677.970627503331</v>
      </c>
      <c r="BT187" s="10">
        <f>VLOOKUP($C187,'[1]New ISB'!$C$6:$BO$405,33,FALSE)</f>
        <v>0</v>
      </c>
      <c r="BU187" s="10">
        <f>VLOOKUP($C187,'[1]New ISB'!$C$6:$BO$405,34,FALSE)</f>
        <v>0</v>
      </c>
      <c r="BV187" s="10">
        <f>VLOOKUP($C187,'[1]New ISB'!$C$6:$BO$405,35,FALSE)</f>
        <v>1855.4305999999999</v>
      </c>
      <c r="BW187" s="10">
        <f>VLOOKUP($C187,'[1]New ISB'!$C$6:$BO$405,36,FALSE)</f>
        <v>0</v>
      </c>
      <c r="BX187" s="10">
        <f>VLOOKUP($C187,'[1]New ISB'!$C$6:$BO$405,39,FALSE)+VLOOKUP($C187,'[1]New ISB'!$C$6:$BO$405,40,FALSE)</f>
        <v>0</v>
      </c>
      <c r="BY187" s="10">
        <f>VLOOKUP($C187,'[1]New ISB'!$C$6:$BO$405,37,FALSE)+VLOOKUP($C187,'[1]New ISB'!$C$6:$BO$405,41,FALSE)</f>
        <v>0</v>
      </c>
      <c r="BZ187" s="10">
        <f>VLOOKUP($C187,'[1]New ISB'!$C$6:$BO$405,38,FALSE)</f>
        <v>0</v>
      </c>
      <c r="CA187" s="10">
        <f t="shared" si="81"/>
        <v>611631.96946787147</v>
      </c>
      <c r="CB187" s="10">
        <f>VLOOKUP($C187,'[1]New ISB'!$C$6:$BO$405,52,FALSE)+VLOOKUP($C187,'[1]New ISB'!$C$6:$BO$405,53,FALSE)</f>
        <v>0</v>
      </c>
      <c r="CC187" s="10">
        <f>VLOOKUP($C187,'[1]New ISB'!$C$6:$BO$405,64,FALSE)</f>
        <v>0</v>
      </c>
      <c r="CD187" s="11">
        <f t="shared" si="120"/>
        <v>611631.96946787147</v>
      </c>
      <c r="CE187" s="10"/>
      <c r="CF187" s="10">
        <f t="shared" si="84"/>
        <v>21729.420748205157</v>
      </c>
      <c r="CG187" s="10">
        <f t="shared" si="85"/>
        <v>0</v>
      </c>
      <c r="CH187" s="10">
        <f t="shared" si="86"/>
        <v>0</v>
      </c>
      <c r="CI187" s="10">
        <f t="shared" si="87"/>
        <v>330</v>
      </c>
      <c r="CJ187" s="10">
        <f t="shared" si="88"/>
        <v>0</v>
      </c>
      <c r="CK187" s="10">
        <f t="shared" si="89"/>
        <v>3794.9999999999964</v>
      </c>
      <c r="CL187" s="10">
        <f t="shared" si="90"/>
        <v>0</v>
      </c>
      <c r="CM187" s="10">
        <f t="shared" si="91"/>
        <v>55</v>
      </c>
      <c r="CN187" s="10">
        <f t="shared" si="92"/>
        <v>95</v>
      </c>
      <c r="CO187" s="10">
        <f t="shared" si="93"/>
        <v>0</v>
      </c>
      <c r="CP187" s="10">
        <f t="shared" si="94"/>
        <v>0</v>
      </c>
      <c r="CQ187" s="10">
        <f t="shared" si="95"/>
        <v>0</v>
      </c>
      <c r="CR187" s="10">
        <f t="shared" si="96"/>
        <v>0</v>
      </c>
      <c r="CS187" s="10">
        <f t="shared" si="97"/>
        <v>0</v>
      </c>
      <c r="CT187" s="10">
        <f t="shared" si="98"/>
        <v>0</v>
      </c>
      <c r="CU187" s="10">
        <f t="shared" si="99"/>
        <v>0</v>
      </c>
      <c r="CV187" s="10">
        <f t="shared" si="100"/>
        <v>0</v>
      </c>
      <c r="CW187" s="10">
        <f t="shared" si="101"/>
        <v>0</v>
      </c>
      <c r="CX187" s="10">
        <f t="shared" si="102"/>
        <v>0</v>
      </c>
      <c r="CY187" s="10">
        <f t="shared" si="103"/>
        <v>11.704545454545496</v>
      </c>
      <c r="CZ187" s="10">
        <f t="shared" si="104"/>
        <v>0</v>
      </c>
      <c r="DA187" s="10">
        <f t="shared" si="105"/>
        <v>176.40229885057306</v>
      </c>
      <c r="DB187" s="10">
        <f t="shared" si="106"/>
        <v>0</v>
      </c>
      <c r="DC187" s="10">
        <f t="shared" si="107"/>
        <v>42.299999999999727</v>
      </c>
      <c r="DD187" s="10">
        <f t="shared" si="108"/>
        <v>0</v>
      </c>
      <c r="DE187" s="10">
        <f t="shared" si="109"/>
        <v>6400</v>
      </c>
      <c r="DF187" s="10">
        <f t="shared" si="110"/>
        <v>499.86648865153256</v>
      </c>
      <c r="DG187" s="10">
        <f t="shared" si="111"/>
        <v>0</v>
      </c>
      <c r="DH187" s="10">
        <f t="shared" si="112"/>
        <v>0</v>
      </c>
      <c r="DI187" s="10">
        <f t="shared" si="113"/>
        <v>0</v>
      </c>
      <c r="DJ187" s="10">
        <f t="shared" si="114"/>
        <v>0</v>
      </c>
      <c r="DK187" s="10">
        <f t="shared" si="115"/>
        <v>0</v>
      </c>
      <c r="DL187" s="10">
        <f t="shared" si="116"/>
        <v>0</v>
      </c>
      <c r="DM187" s="10">
        <f t="shared" si="117"/>
        <v>0</v>
      </c>
      <c r="DN187" s="10">
        <f t="shared" si="118"/>
        <v>0</v>
      </c>
      <c r="DO187" s="10">
        <f t="shared" si="119"/>
        <v>13828.123194872991</v>
      </c>
      <c r="DP187" s="11">
        <f t="shared" si="82"/>
        <v>46962.817276034788</v>
      </c>
      <c r="DS187" s="14"/>
      <c r="DU187" s="16"/>
    </row>
    <row r="188" spans="1:125" x14ac:dyDescent="0.35">
      <c r="A188" s="2" t="s">
        <v>558</v>
      </c>
      <c r="B188" s="2" t="s">
        <v>559</v>
      </c>
      <c r="C188" s="2">
        <v>9262006</v>
      </c>
      <c r="D188" s="2" t="s">
        <v>1345</v>
      </c>
      <c r="E188" s="18">
        <v>297</v>
      </c>
      <c r="G188" s="18">
        <v>1008018</v>
      </c>
      <c r="H188" s="18">
        <v>0</v>
      </c>
      <c r="I188" s="18">
        <v>0</v>
      </c>
      <c r="J188" s="18">
        <v>22080.000000000018</v>
      </c>
      <c r="K188" s="18">
        <v>0</v>
      </c>
      <c r="L188" s="18">
        <v>33134.999999999949</v>
      </c>
      <c r="M188" s="18">
        <v>0</v>
      </c>
      <c r="N188" s="18">
        <v>1615.4391891891926</v>
      </c>
      <c r="O188" s="18">
        <v>280.94594594594605</v>
      </c>
      <c r="P188" s="18">
        <v>0</v>
      </c>
      <c r="Q188" s="18">
        <v>963.24324324324357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3871.0112359550644</v>
      </c>
      <c r="AA188" s="18">
        <v>0</v>
      </c>
      <c r="AB188" s="18">
        <v>69413.003289473709</v>
      </c>
      <c r="AC188" s="18">
        <v>0</v>
      </c>
      <c r="AD188" s="18">
        <v>0</v>
      </c>
      <c r="AE188" s="18">
        <v>0</v>
      </c>
      <c r="AF188" s="18">
        <v>128000</v>
      </c>
      <c r="AG188" s="18">
        <v>0</v>
      </c>
      <c r="AH188" s="18">
        <v>0</v>
      </c>
      <c r="AI188" s="18">
        <v>0</v>
      </c>
      <c r="AJ188" s="18">
        <v>7860.2240000000002</v>
      </c>
      <c r="AK188" s="18">
        <v>0</v>
      </c>
      <c r="AL188" s="18">
        <v>0</v>
      </c>
      <c r="AM188" s="18">
        <v>0</v>
      </c>
      <c r="AN188" s="18">
        <v>0</v>
      </c>
      <c r="AO188" s="18">
        <v>40908.357096192893</v>
      </c>
      <c r="AP188" s="18">
        <v>10026.541718749992</v>
      </c>
      <c r="AQ188" s="11">
        <f t="shared" si="83"/>
        <v>1326171.7657187502</v>
      </c>
      <c r="AR188" s="18"/>
      <c r="AS188" s="10">
        <f>VLOOKUP($C188,'[1]New ISB'!$C$6:$BO$405,6,FALSE)</f>
        <v>1070674.6792448245</v>
      </c>
      <c r="AT188" s="10">
        <f>VLOOKUP($C188,'[1]New ISB'!$C$6:$BO$405,7,FALSE)</f>
        <v>0</v>
      </c>
      <c r="AU188" s="10">
        <f>VLOOKUP($C188,'[1]New ISB'!$C$6:$BO$405,8,FALSE)</f>
        <v>0</v>
      </c>
      <c r="AV188" s="10">
        <f>VLOOKUP($C188,'[1]New ISB'!$C$6:$BO$405,9,FALSE)</f>
        <v>22540.000000000018</v>
      </c>
      <c r="AW188" s="10">
        <f>VLOOKUP($C188,'[1]New ISB'!$C$6:$BO$405,10,FALSE)</f>
        <v>0</v>
      </c>
      <c r="AX188" s="10">
        <f>VLOOKUP($C188,'[1]New ISB'!$C$6:$BO$405,11,FALSE)</f>
        <v>38539.999999999942</v>
      </c>
      <c r="AY188" s="10">
        <f>VLOOKUP($C188,'[1]New ISB'!$C$6:$BO$405,12,FALSE)</f>
        <v>0</v>
      </c>
      <c r="AZ188" s="10">
        <f>VLOOKUP($C188,'[1]New ISB'!$C$6:$BO$405,13,FALSE)</f>
        <v>1650.5574324324359</v>
      </c>
      <c r="BA188" s="10">
        <f>VLOOKUP($C188,'[1]New ISB'!$C$6:$BO$405,14,FALSE)</f>
        <v>285.96283783783792</v>
      </c>
      <c r="BB188" s="10">
        <f>VLOOKUP($C188,'[1]New ISB'!$C$6:$BO$405,15,FALSE)</f>
        <v>0</v>
      </c>
      <c r="BC188" s="10">
        <f>VLOOKUP($C188,'[1]New ISB'!$C$6:$BO$405,16,FALSE)</f>
        <v>973.27702702702732</v>
      </c>
      <c r="BD188" s="10">
        <f>VLOOKUP($C188,'[1]New ISB'!$C$6:$BO$405,17,FALSE)</f>
        <v>0</v>
      </c>
      <c r="BE188" s="10">
        <f>VLOOKUP($C188,'[1]New ISB'!$C$6:$BO$405,18,FALSE)</f>
        <v>0</v>
      </c>
      <c r="BF188" s="10">
        <f>VLOOKUP($C188,'[1]New ISB'!$C$6:$BO$405,19,FALSE)</f>
        <v>0</v>
      </c>
      <c r="BG188" s="10">
        <f>VLOOKUP($C188,'[1]New ISB'!$C$6:$BO$405,20,FALSE)</f>
        <v>0</v>
      </c>
      <c r="BH188" s="10">
        <f>VLOOKUP($C188,'[1]New ISB'!$C$6:$BO$405,21,FALSE)</f>
        <v>0</v>
      </c>
      <c r="BI188" s="10">
        <f>VLOOKUP($C188,'[1]New ISB'!$C$6:$BO$405,22,FALSE)</f>
        <v>0</v>
      </c>
      <c r="BJ188" s="10">
        <f>VLOOKUP($C188,'[1]New ISB'!$C$6:$BO$405,23,FALSE)</f>
        <v>0</v>
      </c>
      <c r="BK188" s="10">
        <f>VLOOKUP($C188,'[1]New ISB'!$C$6:$BO$405,24,FALSE)</f>
        <v>0</v>
      </c>
      <c r="BL188" s="10">
        <f>VLOOKUP($C188,'[1]New ISB'!$C$6:$BO$405,25,FALSE)</f>
        <v>3937.7528089887724</v>
      </c>
      <c r="BM188" s="10">
        <f>VLOOKUP($C188,'[1]New ISB'!$C$6:$BO$405,26,FALSE)</f>
        <v>0</v>
      </c>
      <c r="BN188" s="10">
        <f>VLOOKUP($C188,'[1]New ISB'!$C$6:$BO$405,27,FALSE)</f>
        <v>70314.470864661678</v>
      </c>
      <c r="BO188" s="10">
        <f>VLOOKUP($C188,'[1]New ISB'!$C$6:$BO$405,28,FALSE)</f>
        <v>0</v>
      </c>
      <c r="BP188" s="10">
        <f>VLOOKUP($C188,'[1]New ISB'!$C$6:$BO$405,29,FALSE)</f>
        <v>0</v>
      </c>
      <c r="BQ188" s="10">
        <f>VLOOKUP($C188,'[1]New ISB'!$C$6:$BO$405,30,FALSE)</f>
        <v>0</v>
      </c>
      <c r="BR188" s="10">
        <f>VLOOKUP($C188,'[1]New ISB'!$C$6:$BO$405,31,FALSE)</f>
        <v>134400</v>
      </c>
      <c r="BS188" s="10">
        <f>VLOOKUP($C188,'[1]New ISB'!$C$6:$BO$405,32,FALSE)</f>
        <v>0</v>
      </c>
      <c r="BT188" s="10">
        <f>VLOOKUP($C188,'[1]New ISB'!$C$6:$BO$405,33,FALSE)</f>
        <v>0</v>
      </c>
      <c r="BU188" s="10">
        <f>VLOOKUP($C188,'[1]New ISB'!$C$6:$BO$405,34,FALSE)</f>
        <v>0</v>
      </c>
      <c r="BV188" s="10">
        <f>VLOOKUP($C188,'[1]New ISB'!$C$6:$BO$405,35,FALSE)</f>
        <v>7860.2240000000002</v>
      </c>
      <c r="BW188" s="10">
        <f>VLOOKUP($C188,'[1]New ISB'!$C$6:$BO$405,36,FALSE)</f>
        <v>0</v>
      </c>
      <c r="BX188" s="10">
        <f>VLOOKUP($C188,'[1]New ISB'!$C$6:$BO$405,39,FALSE)+VLOOKUP($C188,'[1]New ISB'!$C$6:$BO$405,40,FALSE)</f>
        <v>0</v>
      </c>
      <c r="BY188" s="10">
        <f>VLOOKUP($C188,'[1]New ISB'!$C$6:$BO$405,37,FALSE)+VLOOKUP($C188,'[1]New ISB'!$C$6:$BO$405,41,FALSE)</f>
        <v>0</v>
      </c>
      <c r="BZ188" s="10">
        <f>VLOOKUP($C188,'[1]New ISB'!$C$6:$BO$405,38,FALSE)</f>
        <v>0</v>
      </c>
      <c r="CA188" s="10">
        <f t="shared" si="81"/>
        <v>1351176.9242157722</v>
      </c>
      <c r="CB188" s="10">
        <f>VLOOKUP($C188,'[1]New ISB'!$C$6:$BO$405,52,FALSE)+VLOOKUP($C188,'[1]New ISB'!$C$6:$BO$405,53,FALSE)</f>
        <v>25853.29978422774</v>
      </c>
      <c r="CC188" s="10">
        <f>VLOOKUP($C188,'[1]New ISB'!$C$6:$BO$405,64,FALSE)</f>
        <v>25.804408500174258</v>
      </c>
      <c r="CD188" s="11">
        <f t="shared" si="120"/>
        <v>1377056.0284085001</v>
      </c>
      <c r="CE188" s="10"/>
      <c r="CF188" s="10">
        <f t="shared" si="84"/>
        <v>62656.679244824452</v>
      </c>
      <c r="CG188" s="10">
        <f t="shared" si="85"/>
        <v>0</v>
      </c>
      <c r="CH188" s="10">
        <f t="shared" si="86"/>
        <v>0</v>
      </c>
      <c r="CI188" s="10">
        <f t="shared" si="87"/>
        <v>460</v>
      </c>
      <c r="CJ188" s="10">
        <f t="shared" si="88"/>
        <v>0</v>
      </c>
      <c r="CK188" s="10">
        <f t="shared" si="89"/>
        <v>5404.9999999999927</v>
      </c>
      <c r="CL188" s="10">
        <f t="shared" si="90"/>
        <v>0</v>
      </c>
      <c r="CM188" s="10">
        <f t="shared" si="91"/>
        <v>35.118243243243342</v>
      </c>
      <c r="CN188" s="10">
        <f t="shared" si="92"/>
        <v>5.0168918918918735</v>
      </c>
      <c r="CO188" s="10">
        <f t="shared" si="93"/>
        <v>0</v>
      </c>
      <c r="CP188" s="10">
        <f t="shared" si="94"/>
        <v>10.033783783783747</v>
      </c>
      <c r="CQ188" s="10">
        <f t="shared" si="95"/>
        <v>0</v>
      </c>
      <c r="CR188" s="10">
        <f t="shared" si="96"/>
        <v>0</v>
      </c>
      <c r="CS188" s="10">
        <f t="shared" si="97"/>
        <v>0</v>
      </c>
      <c r="CT188" s="10">
        <f t="shared" si="98"/>
        <v>0</v>
      </c>
      <c r="CU188" s="10">
        <f t="shared" si="99"/>
        <v>0</v>
      </c>
      <c r="CV188" s="10">
        <f t="shared" si="100"/>
        <v>0</v>
      </c>
      <c r="CW188" s="10">
        <f t="shared" si="101"/>
        <v>0</v>
      </c>
      <c r="CX188" s="10">
        <f t="shared" si="102"/>
        <v>0</v>
      </c>
      <c r="CY188" s="10">
        <f t="shared" si="103"/>
        <v>66.741573033707937</v>
      </c>
      <c r="CZ188" s="10">
        <f t="shared" si="104"/>
        <v>0</v>
      </c>
      <c r="DA188" s="10">
        <f t="shared" si="105"/>
        <v>901.46757518796949</v>
      </c>
      <c r="DB188" s="10">
        <f t="shared" si="106"/>
        <v>0</v>
      </c>
      <c r="DC188" s="10">
        <f t="shared" si="107"/>
        <v>0</v>
      </c>
      <c r="DD188" s="10">
        <f t="shared" si="108"/>
        <v>0</v>
      </c>
      <c r="DE188" s="10">
        <f t="shared" si="109"/>
        <v>6400</v>
      </c>
      <c r="DF188" s="10">
        <f t="shared" si="110"/>
        <v>0</v>
      </c>
      <c r="DG188" s="10">
        <f t="shared" si="111"/>
        <v>0</v>
      </c>
      <c r="DH188" s="10">
        <f t="shared" si="112"/>
        <v>0</v>
      </c>
      <c r="DI188" s="10">
        <f t="shared" si="113"/>
        <v>0</v>
      </c>
      <c r="DJ188" s="10">
        <f t="shared" si="114"/>
        <v>0</v>
      </c>
      <c r="DK188" s="10">
        <f t="shared" si="115"/>
        <v>0</v>
      </c>
      <c r="DL188" s="10">
        <f t="shared" si="116"/>
        <v>0</v>
      </c>
      <c r="DM188" s="10">
        <f t="shared" si="117"/>
        <v>0</v>
      </c>
      <c r="DN188" s="10">
        <f t="shared" si="118"/>
        <v>-15055.057311965153</v>
      </c>
      <c r="DO188" s="10">
        <f t="shared" si="119"/>
        <v>-10000.737310249817</v>
      </c>
      <c r="DP188" s="11">
        <f t="shared" si="82"/>
        <v>50884.262689750081</v>
      </c>
      <c r="DS188" s="14"/>
      <c r="DU188" s="16"/>
    </row>
    <row r="189" spans="1:125" x14ac:dyDescent="0.35">
      <c r="A189" s="2" t="s">
        <v>561</v>
      </c>
      <c r="B189" s="2" t="s">
        <v>1474</v>
      </c>
      <c r="C189" s="2">
        <v>9262163</v>
      </c>
      <c r="D189" s="2" t="s">
        <v>1346</v>
      </c>
      <c r="E189" s="18">
        <v>187</v>
      </c>
      <c r="G189" s="18">
        <v>634678</v>
      </c>
      <c r="H189" s="18">
        <v>0</v>
      </c>
      <c r="I189" s="18">
        <v>0</v>
      </c>
      <c r="J189" s="18">
        <v>14399.999999999998</v>
      </c>
      <c r="K189" s="18">
        <v>0</v>
      </c>
      <c r="L189" s="18">
        <v>22559.999999999945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3410.6918238993662</v>
      </c>
      <c r="AA189" s="18">
        <v>0</v>
      </c>
      <c r="AB189" s="18">
        <v>60802.500000000022</v>
      </c>
      <c r="AC189" s="18">
        <v>0</v>
      </c>
      <c r="AD189" s="18">
        <v>0</v>
      </c>
      <c r="AE189" s="18">
        <v>0</v>
      </c>
      <c r="AF189" s="18">
        <v>128000</v>
      </c>
      <c r="AG189" s="18">
        <v>0</v>
      </c>
      <c r="AH189" s="18">
        <v>0</v>
      </c>
      <c r="AI189" s="18">
        <v>0</v>
      </c>
      <c r="AJ189" s="18">
        <v>4007.68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-6729.6068468732055</v>
      </c>
      <c r="AQ189" s="11">
        <f t="shared" si="83"/>
        <v>861129.26497702627</v>
      </c>
      <c r="AR189" s="18"/>
      <c r="AS189" s="10">
        <f>VLOOKUP($C189,'[1]New ISB'!$C$6:$BO$405,6,FALSE)</f>
        <v>674128.50174674136</v>
      </c>
      <c r="AT189" s="10">
        <f>VLOOKUP($C189,'[1]New ISB'!$C$6:$BO$405,7,FALSE)</f>
        <v>0</v>
      </c>
      <c r="AU189" s="10">
        <f>VLOOKUP($C189,'[1]New ISB'!$C$6:$BO$405,8,FALSE)</f>
        <v>0</v>
      </c>
      <c r="AV189" s="10">
        <f>VLOOKUP($C189,'[1]New ISB'!$C$6:$BO$405,9,FALSE)</f>
        <v>14699.999999999998</v>
      </c>
      <c r="AW189" s="10">
        <f>VLOOKUP($C189,'[1]New ISB'!$C$6:$BO$405,10,FALSE)</f>
        <v>0</v>
      </c>
      <c r="AX189" s="10">
        <f>VLOOKUP($C189,'[1]New ISB'!$C$6:$BO$405,11,FALSE)</f>
        <v>26239.999999999935</v>
      </c>
      <c r="AY189" s="10">
        <f>VLOOKUP($C189,'[1]New ISB'!$C$6:$BO$405,12,FALSE)</f>
        <v>0</v>
      </c>
      <c r="AZ189" s="10">
        <f>VLOOKUP($C189,'[1]New ISB'!$C$6:$BO$405,13,FALSE)</f>
        <v>0</v>
      </c>
      <c r="BA189" s="10">
        <f>VLOOKUP($C189,'[1]New ISB'!$C$6:$BO$405,14,FALSE)</f>
        <v>0</v>
      </c>
      <c r="BB189" s="10">
        <f>VLOOKUP($C189,'[1]New ISB'!$C$6:$BO$405,15,FALSE)</f>
        <v>0</v>
      </c>
      <c r="BC189" s="10">
        <f>VLOOKUP($C189,'[1]New ISB'!$C$6:$BO$405,16,FALSE)</f>
        <v>0</v>
      </c>
      <c r="BD189" s="10">
        <f>VLOOKUP($C189,'[1]New ISB'!$C$6:$BO$405,17,FALSE)</f>
        <v>0</v>
      </c>
      <c r="BE189" s="10">
        <f>VLOOKUP($C189,'[1]New ISB'!$C$6:$BO$405,18,FALSE)</f>
        <v>0</v>
      </c>
      <c r="BF189" s="10">
        <f>VLOOKUP($C189,'[1]New ISB'!$C$6:$BO$405,19,FALSE)</f>
        <v>0</v>
      </c>
      <c r="BG189" s="10">
        <f>VLOOKUP($C189,'[1]New ISB'!$C$6:$BO$405,20,FALSE)</f>
        <v>0</v>
      </c>
      <c r="BH189" s="10">
        <f>VLOOKUP($C189,'[1]New ISB'!$C$6:$BO$405,21,FALSE)</f>
        <v>0</v>
      </c>
      <c r="BI189" s="10">
        <f>VLOOKUP($C189,'[1]New ISB'!$C$6:$BO$405,22,FALSE)</f>
        <v>0</v>
      </c>
      <c r="BJ189" s="10">
        <f>VLOOKUP($C189,'[1]New ISB'!$C$6:$BO$405,23,FALSE)</f>
        <v>0</v>
      </c>
      <c r="BK189" s="10">
        <f>VLOOKUP($C189,'[1]New ISB'!$C$6:$BO$405,24,FALSE)</f>
        <v>0</v>
      </c>
      <c r="BL189" s="10">
        <f>VLOOKUP($C189,'[1]New ISB'!$C$6:$BO$405,25,FALSE)</f>
        <v>3469.4968553459071</v>
      </c>
      <c r="BM189" s="10">
        <f>VLOOKUP($C189,'[1]New ISB'!$C$6:$BO$405,26,FALSE)</f>
        <v>0</v>
      </c>
      <c r="BN189" s="10">
        <f>VLOOKUP($C189,'[1]New ISB'!$C$6:$BO$405,27,FALSE)</f>
        <v>61592.142857142877</v>
      </c>
      <c r="BO189" s="10">
        <f>VLOOKUP($C189,'[1]New ISB'!$C$6:$BO$405,28,FALSE)</f>
        <v>0</v>
      </c>
      <c r="BP189" s="10">
        <f>VLOOKUP($C189,'[1]New ISB'!$C$6:$BO$405,29,FALSE)</f>
        <v>0</v>
      </c>
      <c r="BQ189" s="10">
        <f>VLOOKUP($C189,'[1]New ISB'!$C$6:$BO$405,30,FALSE)</f>
        <v>0</v>
      </c>
      <c r="BR189" s="10">
        <f>VLOOKUP($C189,'[1]New ISB'!$C$6:$BO$405,31,FALSE)</f>
        <v>134400</v>
      </c>
      <c r="BS189" s="10">
        <f>VLOOKUP($C189,'[1]New ISB'!$C$6:$BO$405,32,FALSE)</f>
        <v>0</v>
      </c>
      <c r="BT189" s="10">
        <f>VLOOKUP($C189,'[1]New ISB'!$C$6:$BO$405,33,FALSE)</f>
        <v>0</v>
      </c>
      <c r="BU189" s="10">
        <f>VLOOKUP($C189,'[1]New ISB'!$C$6:$BO$405,34,FALSE)</f>
        <v>0</v>
      </c>
      <c r="BV189" s="10">
        <f>VLOOKUP($C189,'[1]New ISB'!$C$6:$BO$405,35,FALSE)</f>
        <v>4007.68</v>
      </c>
      <c r="BW189" s="10">
        <f>VLOOKUP($C189,'[1]New ISB'!$C$6:$BO$405,36,FALSE)</f>
        <v>0</v>
      </c>
      <c r="BX189" s="10">
        <f>VLOOKUP($C189,'[1]New ISB'!$C$6:$BO$405,39,FALSE)+VLOOKUP($C189,'[1]New ISB'!$C$6:$BO$405,40,FALSE)</f>
        <v>0</v>
      </c>
      <c r="BY189" s="10">
        <f>VLOOKUP($C189,'[1]New ISB'!$C$6:$BO$405,37,FALSE)+VLOOKUP($C189,'[1]New ISB'!$C$6:$BO$405,41,FALSE)</f>
        <v>0</v>
      </c>
      <c r="BZ189" s="10">
        <f>VLOOKUP($C189,'[1]New ISB'!$C$6:$BO$405,38,FALSE)</f>
        <v>0</v>
      </c>
      <c r="CA189" s="10">
        <f t="shared" si="81"/>
        <v>918537.82145923004</v>
      </c>
      <c r="CB189" s="10">
        <f>VLOOKUP($C189,'[1]New ISB'!$C$6:$BO$405,52,FALSE)+VLOOKUP($C189,'[1]New ISB'!$C$6:$BO$405,53,FALSE)</f>
        <v>0</v>
      </c>
      <c r="CC189" s="10">
        <f>VLOOKUP($C189,'[1]New ISB'!$C$6:$BO$405,64,FALSE)</f>
        <v>0</v>
      </c>
      <c r="CD189" s="11">
        <f t="shared" si="120"/>
        <v>918537.82145923004</v>
      </c>
      <c r="CE189" s="10"/>
      <c r="CF189" s="10">
        <f t="shared" si="84"/>
        <v>39450.501746741356</v>
      </c>
      <c r="CG189" s="10">
        <f t="shared" si="85"/>
        <v>0</v>
      </c>
      <c r="CH189" s="10">
        <f t="shared" si="86"/>
        <v>0</v>
      </c>
      <c r="CI189" s="10">
        <f t="shared" si="87"/>
        <v>300</v>
      </c>
      <c r="CJ189" s="10">
        <f t="shared" si="88"/>
        <v>0</v>
      </c>
      <c r="CK189" s="10">
        <f t="shared" si="89"/>
        <v>3679.9999999999891</v>
      </c>
      <c r="CL189" s="10">
        <f t="shared" si="90"/>
        <v>0</v>
      </c>
      <c r="CM189" s="10">
        <f t="shared" si="91"/>
        <v>0</v>
      </c>
      <c r="CN189" s="10">
        <f t="shared" si="92"/>
        <v>0</v>
      </c>
      <c r="CO189" s="10">
        <f t="shared" si="93"/>
        <v>0</v>
      </c>
      <c r="CP189" s="10">
        <f t="shared" si="94"/>
        <v>0</v>
      </c>
      <c r="CQ189" s="10">
        <f t="shared" si="95"/>
        <v>0</v>
      </c>
      <c r="CR189" s="10">
        <f t="shared" si="96"/>
        <v>0</v>
      </c>
      <c r="CS189" s="10">
        <f t="shared" si="97"/>
        <v>0</v>
      </c>
      <c r="CT189" s="10">
        <f t="shared" si="98"/>
        <v>0</v>
      </c>
      <c r="CU189" s="10">
        <f t="shared" si="99"/>
        <v>0</v>
      </c>
      <c r="CV189" s="10">
        <f t="shared" si="100"/>
        <v>0</v>
      </c>
      <c r="CW189" s="10">
        <f t="shared" si="101"/>
        <v>0</v>
      </c>
      <c r="CX189" s="10">
        <f t="shared" si="102"/>
        <v>0</v>
      </c>
      <c r="CY189" s="10">
        <f t="shared" si="103"/>
        <v>58.805031446540852</v>
      </c>
      <c r="CZ189" s="10">
        <f t="shared" si="104"/>
        <v>0</v>
      </c>
      <c r="DA189" s="10">
        <f t="shared" si="105"/>
        <v>789.64285714285506</v>
      </c>
      <c r="DB189" s="10">
        <f t="shared" si="106"/>
        <v>0</v>
      </c>
      <c r="DC189" s="10">
        <f t="shared" si="107"/>
        <v>0</v>
      </c>
      <c r="DD189" s="10">
        <f t="shared" si="108"/>
        <v>0</v>
      </c>
      <c r="DE189" s="10">
        <f t="shared" si="109"/>
        <v>6400</v>
      </c>
      <c r="DF189" s="10">
        <f t="shared" si="110"/>
        <v>0</v>
      </c>
      <c r="DG189" s="10">
        <f t="shared" si="111"/>
        <v>0</v>
      </c>
      <c r="DH189" s="10">
        <f t="shared" si="112"/>
        <v>0</v>
      </c>
      <c r="DI189" s="10">
        <f t="shared" si="113"/>
        <v>0</v>
      </c>
      <c r="DJ189" s="10">
        <f t="shared" si="114"/>
        <v>0</v>
      </c>
      <c r="DK189" s="10">
        <f t="shared" si="115"/>
        <v>0</v>
      </c>
      <c r="DL189" s="10">
        <f t="shared" si="116"/>
        <v>0</v>
      </c>
      <c r="DM189" s="10">
        <f t="shared" si="117"/>
        <v>0</v>
      </c>
      <c r="DN189" s="10">
        <f t="shared" si="118"/>
        <v>0</v>
      </c>
      <c r="DO189" s="10">
        <f t="shared" si="119"/>
        <v>6729.6068468732055</v>
      </c>
      <c r="DP189" s="11">
        <f t="shared" si="82"/>
        <v>57408.556482203945</v>
      </c>
      <c r="DS189" s="14"/>
      <c r="DU189" s="16"/>
    </row>
    <row r="190" spans="1:125" x14ac:dyDescent="0.35">
      <c r="A190" s="2" t="s">
        <v>563</v>
      </c>
      <c r="B190" s="2" t="s">
        <v>564</v>
      </c>
      <c r="C190" s="2">
        <v>9262413</v>
      </c>
      <c r="D190" s="2" t="s">
        <v>565</v>
      </c>
      <c r="E190" s="18">
        <v>213</v>
      </c>
      <c r="G190" s="18">
        <v>722922</v>
      </c>
      <c r="H190" s="18">
        <v>0</v>
      </c>
      <c r="I190" s="18">
        <v>0</v>
      </c>
      <c r="J190" s="18">
        <v>23520.000000000051</v>
      </c>
      <c r="K190" s="18">
        <v>0</v>
      </c>
      <c r="L190" s="18">
        <v>35955.000000000022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2014.2391304347882</v>
      </c>
      <c r="AA190" s="18">
        <v>0</v>
      </c>
      <c r="AB190" s="18">
        <v>74572.218618513303</v>
      </c>
      <c r="AC190" s="18">
        <v>0</v>
      </c>
      <c r="AD190" s="18">
        <v>0</v>
      </c>
      <c r="AE190" s="18">
        <v>0</v>
      </c>
      <c r="AF190" s="18">
        <v>128000</v>
      </c>
      <c r="AG190" s="18">
        <v>0</v>
      </c>
      <c r="AH190" s="18">
        <v>0</v>
      </c>
      <c r="AI190" s="18">
        <v>0</v>
      </c>
      <c r="AJ190" s="18">
        <v>4473.0879999999997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-27998.373380833174</v>
      </c>
      <c r="AQ190" s="11">
        <f t="shared" si="83"/>
        <v>963458.17236811493</v>
      </c>
      <c r="AR190" s="18"/>
      <c r="AS190" s="10">
        <f>VLOOKUP($C190,'[1]New ISB'!$C$6:$BO$405,6,FALSE)</f>
        <v>767857.59824628837</v>
      </c>
      <c r="AT190" s="10">
        <f>VLOOKUP($C190,'[1]New ISB'!$C$6:$BO$405,7,FALSE)</f>
        <v>0</v>
      </c>
      <c r="AU190" s="10">
        <f>VLOOKUP($C190,'[1]New ISB'!$C$6:$BO$405,8,FALSE)</f>
        <v>0</v>
      </c>
      <c r="AV190" s="10">
        <f>VLOOKUP($C190,'[1]New ISB'!$C$6:$BO$405,9,FALSE)</f>
        <v>24010.000000000051</v>
      </c>
      <c r="AW190" s="10">
        <f>VLOOKUP($C190,'[1]New ISB'!$C$6:$BO$405,10,FALSE)</f>
        <v>0</v>
      </c>
      <c r="AX190" s="10">
        <f>VLOOKUP($C190,'[1]New ISB'!$C$6:$BO$405,11,FALSE)</f>
        <v>41820.000000000029</v>
      </c>
      <c r="AY190" s="10">
        <f>VLOOKUP($C190,'[1]New ISB'!$C$6:$BO$405,12,FALSE)</f>
        <v>0</v>
      </c>
      <c r="AZ190" s="10">
        <f>VLOOKUP($C190,'[1]New ISB'!$C$6:$BO$405,13,FALSE)</f>
        <v>0</v>
      </c>
      <c r="BA190" s="10">
        <f>VLOOKUP($C190,'[1]New ISB'!$C$6:$BO$405,14,FALSE)</f>
        <v>0</v>
      </c>
      <c r="BB190" s="10">
        <f>VLOOKUP($C190,'[1]New ISB'!$C$6:$BO$405,15,FALSE)</f>
        <v>0</v>
      </c>
      <c r="BC190" s="10">
        <f>VLOOKUP($C190,'[1]New ISB'!$C$6:$BO$405,16,FALSE)</f>
        <v>0</v>
      </c>
      <c r="BD190" s="10">
        <f>VLOOKUP($C190,'[1]New ISB'!$C$6:$BO$405,17,FALSE)</f>
        <v>0</v>
      </c>
      <c r="BE190" s="10">
        <f>VLOOKUP($C190,'[1]New ISB'!$C$6:$BO$405,18,FALSE)</f>
        <v>0</v>
      </c>
      <c r="BF190" s="10">
        <f>VLOOKUP($C190,'[1]New ISB'!$C$6:$BO$405,19,FALSE)</f>
        <v>0</v>
      </c>
      <c r="BG190" s="10">
        <f>VLOOKUP($C190,'[1]New ISB'!$C$6:$BO$405,20,FALSE)</f>
        <v>0</v>
      </c>
      <c r="BH190" s="10">
        <f>VLOOKUP($C190,'[1]New ISB'!$C$6:$BO$405,21,FALSE)</f>
        <v>0</v>
      </c>
      <c r="BI190" s="10">
        <f>VLOOKUP($C190,'[1]New ISB'!$C$6:$BO$405,22,FALSE)</f>
        <v>0</v>
      </c>
      <c r="BJ190" s="10">
        <f>VLOOKUP($C190,'[1]New ISB'!$C$6:$BO$405,23,FALSE)</f>
        <v>0</v>
      </c>
      <c r="BK190" s="10">
        <f>VLOOKUP($C190,'[1]New ISB'!$C$6:$BO$405,24,FALSE)</f>
        <v>0</v>
      </c>
      <c r="BL190" s="10">
        <f>VLOOKUP($C190,'[1]New ISB'!$C$6:$BO$405,25,FALSE)</f>
        <v>2048.9673913043534</v>
      </c>
      <c r="BM190" s="10">
        <f>VLOOKUP($C190,'[1]New ISB'!$C$6:$BO$405,26,FALSE)</f>
        <v>0</v>
      </c>
      <c r="BN190" s="10">
        <f>VLOOKUP($C190,'[1]New ISB'!$C$6:$BO$405,27,FALSE)</f>
        <v>75540.688990182301</v>
      </c>
      <c r="BO190" s="10">
        <f>VLOOKUP($C190,'[1]New ISB'!$C$6:$BO$405,28,FALSE)</f>
        <v>0</v>
      </c>
      <c r="BP190" s="10">
        <f>VLOOKUP($C190,'[1]New ISB'!$C$6:$BO$405,29,FALSE)</f>
        <v>0</v>
      </c>
      <c r="BQ190" s="10">
        <f>VLOOKUP($C190,'[1]New ISB'!$C$6:$BO$405,30,FALSE)</f>
        <v>0</v>
      </c>
      <c r="BR190" s="10">
        <f>VLOOKUP($C190,'[1]New ISB'!$C$6:$BO$405,31,FALSE)</f>
        <v>134400</v>
      </c>
      <c r="BS190" s="10">
        <f>VLOOKUP($C190,'[1]New ISB'!$C$6:$BO$405,32,FALSE)</f>
        <v>0</v>
      </c>
      <c r="BT190" s="10">
        <f>VLOOKUP($C190,'[1]New ISB'!$C$6:$BO$405,33,FALSE)</f>
        <v>0</v>
      </c>
      <c r="BU190" s="10">
        <f>VLOOKUP($C190,'[1]New ISB'!$C$6:$BO$405,34,FALSE)</f>
        <v>0</v>
      </c>
      <c r="BV190" s="10">
        <f>VLOOKUP($C190,'[1]New ISB'!$C$6:$BO$405,35,FALSE)</f>
        <v>4473.0879999999997</v>
      </c>
      <c r="BW190" s="10">
        <f>VLOOKUP($C190,'[1]New ISB'!$C$6:$BO$405,36,FALSE)</f>
        <v>0</v>
      </c>
      <c r="BX190" s="10">
        <f>VLOOKUP($C190,'[1]New ISB'!$C$6:$BO$405,39,FALSE)+VLOOKUP($C190,'[1]New ISB'!$C$6:$BO$405,40,FALSE)</f>
        <v>0</v>
      </c>
      <c r="BY190" s="10">
        <f>VLOOKUP($C190,'[1]New ISB'!$C$6:$BO$405,37,FALSE)+VLOOKUP($C190,'[1]New ISB'!$C$6:$BO$405,41,FALSE)</f>
        <v>0</v>
      </c>
      <c r="BZ190" s="10">
        <f>VLOOKUP($C190,'[1]New ISB'!$C$6:$BO$405,38,FALSE)</f>
        <v>0</v>
      </c>
      <c r="CA190" s="10">
        <f t="shared" si="81"/>
        <v>1050150.3426277749</v>
      </c>
      <c r="CB190" s="10">
        <f>VLOOKUP($C190,'[1]New ISB'!$C$6:$BO$405,52,FALSE)+VLOOKUP($C190,'[1]New ISB'!$C$6:$BO$405,53,FALSE)</f>
        <v>0</v>
      </c>
      <c r="CC190" s="10">
        <f>VLOOKUP($C190,'[1]New ISB'!$C$6:$BO$405,64,FALSE)</f>
        <v>0</v>
      </c>
      <c r="CD190" s="11">
        <f t="shared" si="120"/>
        <v>1050150.3426277749</v>
      </c>
      <c r="CE190" s="10"/>
      <c r="CF190" s="10">
        <f t="shared" si="84"/>
        <v>44935.598246288369</v>
      </c>
      <c r="CG190" s="10">
        <f t="shared" si="85"/>
        <v>0</v>
      </c>
      <c r="CH190" s="10">
        <f t="shared" si="86"/>
        <v>0</v>
      </c>
      <c r="CI190" s="10">
        <f t="shared" si="87"/>
        <v>490</v>
      </c>
      <c r="CJ190" s="10">
        <f t="shared" si="88"/>
        <v>0</v>
      </c>
      <c r="CK190" s="10">
        <f t="shared" si="89"/>
        <v>5865.0000000000073</v>
      </c>
      <c r="CL190" s="10">
        <f t="shared" si="90"/>
        <v>0</v>
      </c>
      <c r="CM190" s="10">
        <f t="shared" si="91"/>
        <v>0</v>
      </c>
      <c r="CN190" s="10">
        <f t="shared" si="92"/>
        <v>0</v>
      </c>
      <c r="CO190" s="10">
        <f t="shared" si="93"/>
        <v>0</v>
      </c>
      <c r="CP190" s="10">
        <f t="shared" si="94"/>
        <v>0</v>
      </c>
      <c r="CQ190" s="10">
        <f t="shared" si="95"/>
        <v>0</v>
      </c>
      <c r="CR190" s="10">
        <f t="shared" si="96"/>
        <v>0</v>
      </c>
      <c r="CS190" s="10">
        <f t="shared" si="97"/>
        <v>0</v>
      </c>
      <c r="CT190" s="10">
        <f t="shared" si="98"/>
        <v>0</v>
      </c>
      <c r="CU190" s="10">
        <f t="shared" si="99"/>
        <v>0</v>
      </c>
      <c r="CV190" s="10">
        <f t="shared" si="100"/>
        <v>0</v>
      </c>
      <c r="CW190" s="10">
        <f t="shared" si="101"/>
        <v>0</v>
      </c>
      <c r="CX190" s="10">
        <f t="shared" si="102"/>
        <v>0</v>
      </c>
      <c r="CY190" s="10">
        <f t="shared" si="103"/>
        <v>34.728260869565247</v>
      </c>
      <c r="CZ190" s="10">
        <f t="shared" si="104"/>
        <v>0</v>
      </c>
      <c r="DA190" s="10">
        <f t="shared" si="105"/>
        <v>968.47037166899827</v>
      </c>
      <c r="DB190" s="10">
        <f t="shared" si="106"/>
        <v>0</v>
      </c>
      <c r="DC190" s="10">
        <f t="shared" si="107"/>
        <v>0</v>
      </c>
      <c r="DD190" s="10">
        <f t="shared" si="108"/>
        <v>0</v>
      </c>
      <c r="DE190" s="10">
        <f t="shared" si="109"/>
        <v>6400</v>
      </c>
      <c r="DF190" s="10">
        <f t="shared" si="110"/>
        <v>0</v>
      </c>
      <c r="DG190" s="10">
        <f t="shared" si="111"/>
        <v>0</v>
      </c>
      <c r="DH190" s="10">
        <f t="shared" si="112"/>
        <v>0</v>
      </c>
      <c r="DI190" s="10">
        <f t="shared" si="113"/>
        <v>0</v>
      </c>
      <c r="DJ190" s="10">
        <f t="shared" si="114"/>
        <v>0</v>
      </c>
      <c r="DK190" s="10">
        <f t="shared" si="115"/>
        <v>0</v>
      </c>
      <c r="DL190" s="10">
        <f t="shared" si="116"/>
        <v>0</v>
      </c>
      <c r="DM190" s="10">
        <f t="shared" si="117"/>
        <v>0</v>
      </c>
      <c r="DN190" s="10">
        <f t="shared" si="118"/>
        <v>0</v>
      </c>
      <c r="DO190" s="10">
        <f t="shared" si="119"/>
        <v>27998.373380833174</v>
      </c>
      <c r="DP190" s="11">
        <f t="shared" si="82"/>
        <v>86692.17025966011</v>
      </c>
      <c r="DS190" s="14"/>
      <c r="DU190" s="16"/>
    </row>
    <row r="191" spans="1:125" x14ac:dyDescent="0.35">
      <c r="A191" s="2" t="s">
        <v>566</v>
      </c>
      <c r="B191" s="2" t="s">
        <v>567</v>
      </c>
      <c r="C191" s="2">
        <v>9263054</v>
      </c>
      <c r="D191" s="2" t="s">
        <v>1347</v>
      </c>
      <c r="E191" s="18">
        <v>99</v>
      </c>
      <c r="G191" s="18">
        <v>336006</v>
      </c>
      <c r="H191" s="18">
        <v>0</v>
      </c>
      <c r="I191" s="18">
        <v>0</v>
      </c>
      <c r="J191" s="18">
        <v>10079.999999999993</v>
      </c>
      <c r="K191" s="18">
        <v>0</v>
      </c>
      <c r="L191" s="18">
        <v>16919.999999999971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1400.4878048780474</v>
      </c>
      <c r="AA191" s="18">
        <v>0</v>
      </c>
      <c r="AB191" s="18">
        <v>25055.007352941186</v>
      </c>
      <c r="AC191" s="18">
        <v>0</v>
      </c>
      <c r="AD191" s="18">
        <v>114.55714285714618</v>
      </c>
      <c r="AE191" s="18">
        <v>0</v>
      </c>
      <c r="AF191" s="18">
        <v>128000</v>
      </c>
      <c r="AG191" s="18">
        <v>0</v>
      </c>
      <c r="AH191" s="18">
        <v>0</v>
      </c>
      <c r="AI191" s="18">
        <v>0</v>
      </c>
      <c r="AJ191" s="18">
        <v>2120.192</v>
      </c>
      <c r="AK191" s="18">
        <v>0</v>
      </c>
      <c r="AL191" s="18">
        <v>0</v>
      </c>
      <c r="AM191" s="18">
        <v>0</v>
      </c>
      <c r="AN191" s="18">
        <v>0</v>
      </c>
      <c r="AO191" s="18">
        <v>0</v>
      </c>
      <c r="AP191" s="18">
        <v>-18171.951970243685</v>
      </c>
      <c r="AQ191" s="11">
        <f t="shared" si="83"/>
        <v>501524.29233043268</v>
      </c>
      <c r="AR191" s="18"/>
      <c r="AS191" s="10">
        <f>VLOOKUP($C191,'[1]New ISB'!$C$6:$BO$405,6,FALSE)</f>
        <v>356891.55974827486</v>
      </c>
      <c r="AT191" s="10">
        <f>VLOOKUP($C191,'[1]New ISB'!$C$6:$BO$405,7,FALSE)</f>
        <v>0</v>
      </c>
      <c r="AU191" s="10">
        <f>VLOOKUP($C191,'[1]New ISB'!$C$6:$BO$405,8,FALSE)</f>
        <v>0</v>
      </c>
      <c r="AV191" s="10">
        <f>VLOOKUP($C191,'[1]New ISB'!$C$6:$BO$405,9,FALSE)</f>
        <v>10289.999999999993</v>
      </c>
      <c r="AW191" s="10">
        <f>VLOOKUP($C191,'[1]New ISB'!$C$6:$BO$405,10,FALSE)</f>
        <v>0</v>
      </c>
      <c r="AX191" s="10">
        <f>VLOOKUP($C191,'[1]New ISB'!$C$6:$BO$405,11,FALSE)</f>
        <v>19679.999999999964</v>
      </c>
      <c r="AY191" s="10">
        <f>VLOOKUP($C191,'[1]New ISB'!$C$6:$BO$405,12,FALSE)</f>
        <v>0</v>
      </c>
      <c r="AZ191" s="10">
        <f>VLOOKUP($C191,'[1]New ISB'!$C$6:$BO$405,13,FALSE)</f>
        <v>0</v>
      </c>
      <c r="BA191" s="10">
        <f>VLOOKUP($C191,'[1]New ISB'!$C$6:$BO$405,14,FALSE)</f>
        <v>0</v>
      </c>
      <c r="BB191" s="10">
        <f>VLOOKUP($C191,'[1]New ISB'!$C$6:$BO$405,15,FALSE)</f>
        <v>0</v>
      </c>
      <c r="BC191" s="10">
        <f>VLOOKUP($C191,'[1]New ISB'!$C$6:$BO$405,16,FALSE)</f>
        <v>0</v>
      </c>
      <c r="BD191" s="10">
        <f>VLOOKUP($C191,'[1]New ISB'!$C$6:$BO$405,17,FALSE)</f>
        <v>0</v>
      </c>
      <c r="BE191" s="10">
        <f>VLOOKUP($C191,'[1]New ISB'!$C$6:$BO$405,18,FALSE)</f>
        <v>0</v>
      </c>
      <c r="BF191" s="10">
        <f>VLOOKUP($C191,'[1]New ISB'!$C$6:$BO$405,19,FALSE)</f>
        <v>0</v>
      </c>
      <c r="BG191" s="10">
        <f>VLOOKUP($C191,'[1]New ISB'!$C$6:$BO$405,20,FALSE)</f>
        <v>0</v>
      </c>
      <c r="BH191" s="10">
        <f>VLOOKUP($C191,'[1]New ISB'!$C$6:$BO$405,21,FALSE)</f>
        <v>0</v>
      </c>
      <c r="BI191" s="10">
        <f>VLOOKUP($C191,'[1]New ISB'!$C$6:$BO$405,22,FALSE)</f>
        <v>0</v>
      </c>
      <c r="BJ191" s="10">
        <f>VLOOKUP($C191,'[1]New ISB'!$C$6:$BO$405,23,FALSE)</f>
        <v>0</v>
      </c>
      <c r="BK191" s="10">
        <f>VLOOKUP($C191,'[1]New ISB'!$C$6:$BO$405,24,FALSE)</f>
        <v>0</v>
      </c>
      <c r="BL191" s="10">
        <f>VLOOKUP($C191,'[1]New ISB'!$C$6:$BO$405,25,FALSE)</f>
        <v>1424.6341463414622</v>
      </c>
      <c r="BM191" s="10">
        <f>VLOOKUP($C191,'[1]New ISB'!$C$6:$BO$405,26,FALSE)</f>
        <v>0</v>
      </c>
      <c r="BN191" s="10">
        <f>VLOOKUP($C191,'[1]New ISB'!$C$6:$BO$405,27,FALSE)</f>
        <v>25380.397058823539</v>
      </c>
      <c r="BO191" s="10">
        <f>VLOOKUP($C191,'[1]New ISB'!$C$6:$BO$405,28,FALSE)</f>
        <v>0</v>
      </c>
      <c r="BP191" s="10">
        <f>VLOOKUP($C191,'[1]New ISB'!$C$6:$BO$405,29,FALSE)</f>
        <v>116.375510204085</v>
      </c>
      <c r="BQ191" s="10">
        <f>VLOOKUP($C191,'[1]New ISB'!$C$6:$BO$405,30,FALSE)</f>
        <v>0</v>
      </c>
      <c r="BR191" s="10">
        <f>VLOOKUP($C191,'[1]New ISB'!$C$6:$BO$405,31,FALSE)</f>
        <v>134400</v>
      </c>
      <c r="BS191" s="10">
        <f>VLOOKUP($C191,'[1]New ISB'!$C$6:$BO$405,32,FALSE)</f>
        <v>0</v>
      </c>
      <c r="BT191" s="10">
        <f>VLOOKUP($C191,'[1]New ISB'!$C$6:$BO$405,33,FALSE)</f>
        <v>0</v>
      </c>
      <c r="BU191" s="10">
        <f>VLOOKUP($C191,'[1]New ISB'!$C$6:$BO$405,34,FALSE)</f>
        <v>0</v>
      </c>
      <c r="BV191" s="10">
        <f>VLOOKUP($C191,'[1]New ISB'!$C$6:$BO$405,35,FALSE)</f>
        <v>2120.192</v>
      </c>
      <c r="BW191" s="10">
        <f>VLOOKUP($C191,'[1]New ISB'!$C$6:$BO$405,36,FALSE)</f>
        <v>0</v>
      </c>
      <c r="BX191" s="10">
        <f>VLOOKUP($C191,'[1]New ISB'!$C$6:$BO$405,39,FALSE)+VLOOKUP($C191,'[1]New ISB'!$C$6:$BO$405,40,FALSE)</f>
        <v>0</v>
      </c>
      <c r="BY191" s="10">
        <f>VLOOKUP($C191,'[1]New ISB'!$C$6:$BO$405,37,FALSE)+VLOOKUP($C191,'[1]New ISB'!$C$6:$BO$405,41,FALSE)</f>
        <v>0</v>
      </c>
      <c r="BZ191" s="10">
        <f>VLOOKUP($C191,'[1]New ISB'!$C$6:$BO$405,38,FALSE)</f>
        <v>0</v>
      </c>
      <c r="CA191" s="10">
        <f t="shared" si="81"/>
        <v>550303.15846364386</v>
      </c>
      <c r="CB191" s="10">
        <f>VLOOKUP($C191,'[1]New ISB'!$C$6:$BO$405,52,FALSE)+VLOOKUP($C191,'[1]New ISB'!$C$6:$BO$405,53,FALSE)</f>
        <v>0</v>
      </c>
      <c r="CC191" s="10">
        <f>VLOOKUP($C191,'[1]New ISB'!$C$6:$BO$405,64,FALSE)</f>
        <v>0</v>
      </c>
      <c r="CD191" s="11">
        <f t="shared" si="120"/>
        <v>550303.15846364386</v>
      </c>
      <c r="CE191" s="10"/>
      <c r="CF191" s="10">
        <f t="shared" si="84"/>
        <v>20885.559748274856</v>
      </c>
      <c r="CG191" s="10">
        <f t="shared" si="85"/>
        <v>0</v>
      </c>
      <c r="CH191" s="10">
        <f t="shared" si="86"/>
        <v>0</v>
      </c>
      <c r="CI191" s="10">
        <f t="shared" si="87"/>
        <v>210</v>
      </c>
      <c r="CJ191" s="10">
        <f t="shared" si="88"/>
        <v>0</v>
      </c>
      <c r="CK191" s="10">
        <f t="shared" si="89"/>
        <v>2759.9999999999927</v>
      </c>
      <c r="CL191" s="10">
        <f t="shared" si="90"/>
        <v>0</v>
      </c>
      <c r="CM191" s="10">
        <f t="shared" si="91"/>
        <v>0</v>
      </c>
      <c r="CN191" s="10">
        <f t="shared" si="92"/>
        <v>0</v>
      </c>
      <c r="CO191" s="10">
        <f t="shared" si="93"/>
        <v>0</v>
      </c>
      <c r="CP191" s="10">
        <f t="shared" si="94"/>
        <v>0</v>
      </c>
      <c r="CQ191" s="10">
        <f t="shared" si="95"/>
        <v>0</v>
      </c>
      <c r="CR191" s="10">
        <f t="shared" si="96"/>
        <v>0</v>
      </c>
      <c r="CS191" s="10">
        <f t="shared" si="97"/>
        <v>0</v>
      </c>
      <c r="CT191" s="10">
        <f t="shared" si="98"/>
        <v>0</v>
      </c>
      <c r="CU191" s="10">
        <f t="shared" si="99"/>
        <v>0</v>
      </c>
      <c r="CV191" s="10">
        <f t="shared" si="100"/>
        <v>0</v>
      </c>
      <c r="CW191" s="10">
        <f t="shared" si="101"/>
        <v>0</v>
      </c>
      <c r="CX191" s="10">
        <f t="shared" si="102"/>
        <v>0</v>
      </c>
      <c r="CY191" s="10">
        <f t="shared" si="103"/>
        <v>24.146341463414728</v>
      </c>
      <c r="CZ191" s="10">
        <f t="shared" si="104"/>
        <v>0</v>
      </c>
      <c r="DA191" s="10">
        <f t="shared" si="105"/>
        <v>325.38970588235316</v>
      </c>
      <c r="DB191" s="10">
        <f t="shared" si="106"/>
        <v>0</v>
      </c>
      <c r="DC191" s="10">
        <f t="shared" si="107"/>
        <v>1.8183673469388282</v>
      </c>
      <c r="DD191" s="10">
        <f t="shared" si="108"/>
        <v>0</v>
      </c>
      <c r="DE191" s="10">
        <f t="shared" si="109"/>
        <v>6400</v>
      </c>
      <c r="DF191" s="10">
        <f t="shared" si="110"/>
        <v>0</v>
      </c>
      <c r="DG191" s="10">
        <f t="shared" si="111"/>
        <v>0</v>
      </c>
      <c r="DH191" s="10">
        <f t="shared" si="112"/>
        <v>0</v>
      </c>
      <c r="DI191" s="10">
        <f t="shared" si="113"/>
        <v>0</v>
      </c>
      <c r="DJ191" s="10">
        <f t="shared" si="114"/>
        <v>0</v>
      </c>
      <c r="DK191" s="10">
        <f t="shared" si="115"/>
        <v>0</v>
      </c>
      <c r="DL191" s="10">
        <f t="shared" si="116"/>
        <v>0</v>
      </c>
      <c r="DM191" s="10">
        <f t="shared" si="117"/>
        <v>0</v>
      </c>
      <c r="DN191" s="10">
        <f t="shared" si="118"/>
        <v>0</v>
      </c>
      <c r="DO191" s="10">
        <f t="shared" si="119"/>
        <v>18171.951970243685</v>
      </c>
      <c r="DP191" s="11">
        <f t="shared" si="82"/>
        <v>48778.866133211239</v>
      </c>
      <c r="DS191" s="14"/>
      <c r="DU191" s="16"/>
    </row>
    <row r="192" spans="1:125" x14ac:dyDescent="0.35">
      <c r="A192" s="2" t="s">
        <v>569</v>
      </c>
      <c r="B192" s="2" t="s">
        <v>570</v>
      </c>
      <c r="C192" s="2">
        <v>9262095</v>
      </c>
      <c r="D192" s="2" t="s">
        <v>1468</v>
      </c>
      <c r="E192" s="18">
        <v>46</v>
      </c>
      <c r="G192" s="18">
        <v>156124</v>
      </c>
      <c r="H192" s="18">
        <v>0</v>
      </c>
      <c r="I192" s="18">
        <v>0</v>
      </c>
      <c r="J192" s="18">
        <v>7680.0000000000055</v>
      </c>
      <c r="K192" s="18">
        <v>0</v>
      </c>
      <c r="L192" s="18">
        <v>11280.000000000007</v>
      </c>
      <c r="M192" s="18">
        <v>0</v>
      </c>
      <c r="N192" s="18">
        <v>6899.9999999999973</v>
      </c>
      <c r="O192" s="18">
        <v>279.99999999999989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19853.84210526316</v>
      </c>
      <c r="AC192" s="18">
        <v>0</v>
      </c>
      <c r="AD192" s="18">
        <v>0</v>
      </c>
      <c r="AE192" s="18">
        <v>0</v>
      </c>
      <c r="AF192" s="18">
        <v>128000</v>
      </c>
      <c r="AG192" s="18">
        <v>56300</v>
      </c>
      <c r="AH192" s="18">
        <v>0</v>
      </c>
      <c r="AI192" s="18">
        <v>0</v>
      </c>
      <c r="AJ192" s="18">
        <v>2352.8960000000002</v>
      </c>
      <c r="AK192" s="18">
        <v>0</v>
      </c>
      <c r="AL192" s="18">
        <v>0</v>
      </c>
      <c r="AM192" s="18">
        <v>0</v>
      </c>
      <c r="AN192" s="18">
        <v>0</v>
      </c>
      <c r="AO192" s="18">
        <v>0</v>
      </c>
      <c r="AP192" s="18">
        <v>-27982.702492110267</v>
      </c>
      <c r="AQ192" s="11">
        <f t="shared" si="83"/>
        <v>360788.0356131529</v>
      </c>
      <c r="AR192" s="18"/>
      <c r="AS192" s="10">
        <f>VLOOKUP($C192,'[1]New ISB'!$C$6:$BO$405,6,FALSE)</f>
        <v>165828.40149919843</v>
      </c>
      <c r="AT192" s="10">
        <f>VLOOKUP($C192,'[1]New ISB'!$C$6:$BO$405,7,FALSE)</f>
        <v>0</v>
      </c>
      <c r="AU192" s="10">
        <f>VLOOKUP($C192,'[1]New ISB'!$C$6:$BO$405,8,FALSE)</f>
        <v>0</v>
      </c>
      <c r="AV192" s="10">
        <f>VLOOKUP($C192,'[1]New ISB'!$C$6:$BO$405,9,FALSE)</f>
        <v>7840.0000000000055</v>
      </c>
      <c r="AW192" s="10">
        <f>VLOOKUP($C192,'[1]New ISB'!$C$6:$BO$405,10,FALSE)</f>
        <v>0</v>
      </c>
      <c r="AX192" s="10">
        <f>VLOOKUP($C192,'[1]New ISB'!$C$6:$BO$405,11,FALSE)</f>
        <v>13120.000000000009</v>
      </c>
      <c r="AY192" s="10">
        <f>VLOOKUP($C192,'[1]New ISB'!$C$6:$BO$405,12,FALSE)</f>
        <v>0</v>
      </c>
      <c r="AZ192" s="10">
        <f>VLOOKUP($C192,'[1]New ISB'!$C$6:$BO$405,13,FALSE)</f>
        <v>7049.9999999999973</v>
      </c>
      <c r="BA192" s="10">
        <f>VLOOKUP($C192,'[1]New ISB'!$C$6:$BO$405,14,FALSE)</f>
        <v>284.99999999999989</v>
      </c>
      <c r="BB192" s="10">
        <f>VLOOKUP($C192,'[1]New ISB'!$C$6:$BO$405,15,FALSE)</f>
        <v>0</v>
      </c>
      <c r="BC192" s="10">
        <f>VLOOKUP($C192,'[1]New ISB'!$C$6:$BO$405,16,FALSE)</f>
        <v>0</v>
      </c>
      <c r="BD192" s="10">
        <f>VLOOKUP($C192,'[1]New ISB'!$C$6:$BO$405,17,FALSE)</f>
        <v>0</v>
      </c>
      <c r="BE192" s="10">
        <f>VLOOKUP($C192,'[1]New ISB'!$C$6:$BO$405,18,FALSE)</f>
        <v>0</v>
      </c>
      <c r="BF192" s="10">
        <f>VLOOKUP($C192,'[1]New ISB'!$C$6:$BO$405,19,FALSE)</f>
        <v>0</v>
      </c>
      <c r="BG192" s="10">
        <f>VLOOKUP($C192,'[1]New ISB'!$C$6:$BO$405,20,FALSE)</f>
        <v>0</v>
      </c>
      <c r="BH192" s="10">
        <f>VLOOKUP($C192,'[1]New ISB'!$C$6:$BO$405,21,FALSE)</f>
        <v>0</v>
      </c>
      <c r="BI192" s="10">
        <f>VLOOKUP($C192,'[1]New ISB'!$C$6:$BO$405,22,FALSE)</f>
        <v>0</v>
      </c>
      <c r="BJ192" s="10">
        <f>VLOOKUP($C192,'[1]New ISB'!$C$6:$BO$405,23,FALSE)</f>
        <v>0</v>
      </c>
      <c r="BK192" s="10">
        <f>VLOOKUP($C192,'[1]New ISB'!$C$6:$BO$405,24,FALSE)</f>
        <v>0</v>
      </c>
      <c r="BL192" s="10">
        <f>VLOOKUP($C192,'[1]New ISB'!$C$6:$BO$405,25,FALSE)</f>
        <v>0</v>
      </c>
      <c r="BM192" s="10">
        <f>VLOOKUP($C192,'[1]New ISB'!$C$6:$BO$405,26,FALSE)</f>
        <v>0</v>
      </c>
      <c r="BN192" s="10">
        <f>VLOOKUP($C192,'[1]New ISB'!$C$6:$BO$405,27,FALSE)</f>
        <v>20111.68421052632</v>
      </c>
      <c r="BO192" s="10">
        <f>VLOOKUP($C192,'[1]New ISB'!$C$6:$BO$405,28,FALSE)</f>
        <v>0</v>
      </c>
      <c r="BP192" s="10">
        <f>VLOOKUP($C192,'[1]New ISB'!$C$6:$BO$405,29,FALSE)</f>
        <v>0</v>
      </c>
      <c r="BQ192" s="10">
        <f>VLOOKUP($C192,'[1]New ISB'!$C$6:$BO$405,30,FALSE)</f>
        <v>0</v>
      </c>
      <c r="BR192" s="10">
        <f>VLOOKUP($C192,'[1]New ISB'!$C$6:$BO$405,31,FALSE)</f>
        <v>134400</v>
      </c>
      <c r="BS192" s="10">
        <f>VLOOKUP($C192,'[1]New ISB'!$C$6:$BO$405,32,FALSE)</f>
        <v>57100</v>
      </c>
      <c r="BT192" s="10">
        <f>VLOOKUP($C192,'[1]New ISB'!$C$6:$BO$405,33,FALSE)</f>
        <v>0</v>
      </c>
      <c r="BU192" s="10">
        <f>VLOOKUP($C192,'[1]New ISB'!$C$6:$BO$405,34,FALSE)</f>
        <v>0</v>
      </c>
      <c r="BV192" s="10">
        <f>VLOOKUP($C192,'[1]New ISB'!$C$6:$BO$405,35,FALSE)</f>
        <v>2352.8960000000002</v>
      </c>
      <c r="BW192" s="10">
        <f>VLOOKUP($C192,'[1]New ISB'!$C$6:$BO$405,36,FALSE)</f>
        <v>0</v>
      </c>
      <c r="BX192" s="10">
        <f>VLOOKUP($C192,'[1]New ISB'!$C$6:$BO$405,39,FALSE)+VLOOKUP($C192,'[1]New ISB'!$C$6:$BO$405,40,FALSE)</f>
        <v>0</v>
      </c>
      <c r="BY192" s="10">
        <f>VLOOKUP($C192,'[1]New ISB'!$C$6:$BO$405,37,FALSE)+VLOOKUP($C192,'[1]New ISB'!$C$6:$BO$405,41,FALSE)</f>
        <v>0</v>
      </c>
      <c r="BZ192" s="10">
        <f>VLOOKUP($C192,'[1]New ISB'!$C$6:$BO$405,38,FALSE)</f>
        <v>0</v>
      </c>
      <c r="CA192" s="10">
        <f t="shared" si="81"/>
        <v>408087.98170972476</v>
      </c>
      <c r="CB192" s="10">
        <f>VLOOKUP($C192,'[1]New ISB'!$C$6:$BO$405,52,FALSE)+VLOOKUP($C192,'[1]New ISB'!$C$6:$BO$405,53,FALSE)</f>
        <v>0</v>
      </c>
      <c r="CC192" s="10">
        <f>VLOOKUP($C192,'[1]New ISB'!$C$6:$BO$405,64,FALSE)</f>
        <v>0</v>
      </c>
      <c r="CD192" s="11">
        <f t="shared" si="120"/>
        <v>408087.98170972476</v>
      </c>
      <c r="CE192" s="10"/>
      <c r="CF192" s="10">
        <f t="shared" si="84"/>
        <v>9704.4014991984295</v>
      </c>
      <c r="CG192" s="10">
        <f t="shared" si="85"/>
        <v>0</v>
      </c>
      <c r="CH192" s="10">
        <f t="shared" si="86"/>
        <v>0</v>
      </c>
      <c r="CI192" s="10">
        <f t="shared" si="87"/>
        <v>160</v>
      </c>
      <c r="CJ192" s="10">
        <f t="shared" si="88"/>
        <v>0</v>
      </c>
      <c r="CK192" s="10">
        <f t="shared" si="89"/>
        <v>1840.0000000000018</v>
      </c>
      <c r="CL192" s="10">
        <f t="shared" si="90"/>
        <v>0</v>
      </c>
      <c r="CM192" s="10">
        <f t="shared" si="91"/>
        <v>150</v>
      </c>
      <c r="CN192" s="10">
        <f t="shared" si="92"/>
        <v>5</v>
      </c>
      <c r="CO192" s="10">
        <f t="shared" si="93"/>
        <v>0</v>
      </c>
      <c r="CP192" s="10">
        <f t="shared" si="94"/>
        <v>0</v>
      </c>
      <c r="CQ192" s="10">
        <f t="shared" si="95"/>
        <v>0</v>
      </c>
      <c r="CR192" s="10">
        <f t="shared" si="96"/>
        <v>0</v>
      </c>
      <c r="CS192" s="10">
        <f t="shared" si="97"/>
        <v>0</v>
      </c>
      <c r="CT192" s="10">
        <f t="shared" si="98"/>
        <v>0</v>
      </c>
      <c r="CU192" s="10">
        <f t="shared" si="99"/>
        <v>0</v>
      </c>
      <c r="CV192" s="10">
        <f t="shared" si="100"/>
        <v>0</v>
      </c>
      <c r="CW192" s="10">
        <f t="shared" si="101"/>
        <v>0</v>
      </c>
      <c r="CX192" s="10">
        <f t="shared" si="102"/>
        <v>0</v>
      </c>
      <c r="CY192" s="10">
        <f t="shared" si="103"/>
        <v>0</v>
      </c>
      <c r="CZ192" s="10">
        <f t="shared" si="104"/>
        <v>0</v>
      </c>
      <c r="DA192" s="10">
        <f t="shared" si="105"/>
        <v>257.84210526316019</v>
      </c>
      <c r="DB192" s="10">
        <f t="shared" si="106"/>
        <v>0</v>
      </c>
      <c r="DC192" s="10">
        <f t="shared" si="107"/>
        <v>0</v>
      </c>
      <c r="DD192" s="10">
        <f t="shared" si="108"/>
        <v>0</v>
      </c>
      <c r="DE192" s="10">
        <f t="shared" si="109"/>
        <v>6400</v>
      </c>
      <c r="DF192" s="10">
        <f t="shared" si="110"/>
        <v>800</v>
      </c>
      <c r="DG192" s="10">
        <f t="shared" si="111"/>
        <v>0</v>
      </c>
      <c r="DH192" s="10">
        <f t="shared" si="112"/>
        <v>0</v>
      </c>
      <c r="DI192" s="10">
        <f t="shared" si="113"/>
        <v>0</v>
      </c>
      <c r="DJ192" s="10">
        <f t="shared" si="114"/>
        <v>0</v>
      </c>
      <c r="DK192" s="10">
        <f t="shared" si="115"/>
        <v>0</v>
      </c>
      <c r="DL192" s="10">
        <f t="shared" si="116"/>
        <v>0</v>
      </c>
      <c r="DM192" s="10">
        <f t="shared" si="117"/>
        <v>0</v>
      </c>
      <c r="DN192" s="10">
        <f t="shared" si="118"/>
        <v>0</v>
      </c>
      <c r="DO192" s="10">
        <f t="shared" si="119"/>
        <v>27982.702492110267</v>
      </c>
      <c r="DP192" s="11">
        <f t="shared" si="82"/>
        <v>47299.946096571861</v>
      </c>
      <c r="DS192" s="14"/>
      <c r="DU192" s="16"/>
    </row>
    <row r="193" spans="1:125" x14ac:dyDescent="0.35">
      <c r="A193" s="2" t="s">
        <v>572</v>
      </c>
      <c r="B193" s="2" t="s">
        <v>573</v>
      </c>
      <c r="C193" s="2">
        <v>9263339</v>
      </c>
      <c r="D193" s="2" t="s">
        <v>1495</v>
      </c>
      <c r="E193" s="18">
        <v>135</v>
      </c>
      <c r="G193" s="18">
        <v>458190</v>
      </c>
      <c r="H193" s="18">
        <v>0</v>
      </c>
      <c r="I193" s="18">
        <v>0</v>
      </c>
      <c r="J193" s="18">
        <v>11520.000000000015</v>
      </c>
      <c r="K193" s="18">
        <v>0</v>
      </c>
      <c r="L193" s="18">
        <v>16920.000000000022</v>
      </c>
      <c r="M193" s="18">
        <v>0</v>
      </c>
      <c r="N193" s="18">
        <v>2300.0000000000009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1941.3223140495895</v>
      </c>
      <c r="AA193" s="18">
        <v>0</v>
      </c>
      <c r="AB193" s="18">
        <v>49881.727688787178</v>
      </c>
      <c r="AC193" s="18">
        <v>0</v>
      </c>
      <c r="AD193" s="18">
        <v>3685.5000000000023</v>
      </c>
      <c r="AE193" s="18">
        <v>0</v>
      </c>
      <c r="AF193" s="18">
        <v>128000</v>
      </c>
      <c r="AG193" s="18">
        <v>8176.6542056074695</v>
      </c>
      <c r="AH193" s="18">
        <v>0</v>
      </c>
      <c r="AI193" s="18">
        <v>0</v>
      </c>
      <c r="AJ193" s="18">
        <v>3373.25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-24286.280887839472</v>
      </c>
      <c r="AQ193" s="11">
        <f t="shared" si="83"/>
        <v>659702.17332060472</v>
      </c>
      <c r="AR193" s="18"/>
      <c r="AS193" s="10">
        <f>VLOOKUP($C193,'[1]New ISB'!$C$6:$BO$405,6,FALSE)</f>
        <v>486670.3087476475</v>
      </c>
      <c r="AT193" s="10">
        <f>VLOOKUP($C193,'[1]New ISB'!$C$6:$BO$405,7,FALSE)</f>
        <v>0</v>
      </c>
      <c r="AU193" s="10">
        <f>VLOOKUP($C193,'[1]New ISB'!$C$6:$BO$405,8,FALSE)</f>
        <v>0</v>
      </c>
      <c r="AV193" s="10">
        <f>VLOOKUP($C193,'[1]New ISB'!$C$6:$BO$405,9,FALSE)</f>
        <v>11760.000000000016</v>
      </c>
      <c r="AW193" s="10">
        <f>VLOOKUP($C193,'[1]New ISB'!$C$6:$BO$405,10,FALSE)</f>
        <v>0</v>
      </c>
      <c r="AX193" s="10">
        <f>VLOOKUP($C193,'[1]New ISB'!$C$6:$BO$405,11,FALSE)</f>
        <v>19680.000000000025</v>
      </c>
      <c r="AY193" s="10">
        <f>VLOOKUP($C193,'[1]New ISB'!$C$6:$BO$405,12,FALSE)</f>
        <v>0</v>
      </c>
      <c r="AZ193" s="10">
        <f>VLOOKUP($C193,'[1]New ISB'!$C$6:$BO$405,13,FALSE)</f>
        <v>2350.0000000000009</v>
      </c>
      <c r="BA193" s="10">
        <f>VLOOKUP($C193,'[1]New ISB'!$C$6:$BO$405,14,FALSE)</f>
        <v>0</v>
      </c>
      <c r="BB193" s="10">
        <f>VLOOKUP($C193,'[1]New ISB'!$C$6:$BO$405,15,FALSE)</f>
        <v>0</v>
      </c>
      <c r="BC193" s="10">
        <f>VLOOKUP($C193,'[1]New ISB'!$C$6:$BO$405,16,FALSE)</f>
        <v>0</v>
      </c>
      <c r="BD193" s="10">
        <f>VLOOKUP($C193,'[1]New ISB'!$C$6:$BO$405,17,FALSE)</f>
        <v>0</v>
      </c>
      <c r="BE193" s="10">
        <f>VLOOKUP($C193,'[1]New ISB'!$C$6:$BO$405,18,FALSE)</f>
        <v>0</v>
      </c>
      <c r="BF193" s="10">
        <f>VLOOKUP($C193,'[1]New ISB'!$C$6:$BO$405,19,FALSE)</f>
        <v>0</v>
      </c>
      <c r="BG193" s="10">
        <f>VLOOKUP($C193,'[1]New ISB'!$C$6:$BO$405,20,FALSE)</f>
        <v>0</v>
      </c>
      <c r="BH193" s="10">
        <f>VLOOKUP($C193,'[1]New ISB'!$C$6:$BO$405,21,FALSE)</f>
        <v>0</v>
      </c>
      <c r="BI193" s="10">
        <f>VLOOKUP($C193,'[1]New ISB'!$C$6:$BO$405,22,FALSE)</f>
        <v>0</v>
      </c>
      <c r="BJ193" s="10">
        <f>VLOOKUP($C193,'[1]New ISB'!$C$6:$BO$405,23,FALSE)</f>
        <v>0</v>
      </c>
      <c r="BK193" s="10">
        <f>VLOOKUP($C193,'[1]New ISB'!$C$6:$BO$405,24,FALSE)</f>
        <v>0</v>
      </c>
      <c r="BL193" s="10">
        <f>VLOOKUP($C193,'[1]New ISB'!$C$6:$BO$405,25,FALSE)</f>
        <v>1974.7933884297547</v>
      </c>
      <c r="BM193" s="10">
        <f>VLOOKUP($C193,'[1]New ISB'!$C$6:$BO$405,26,FALSE)</f>
        <v>0</v>
      </c>
      <c r="BN193" s="10">
        <f>VLOOKUP($C193,'[1]New ISB'!$C$6:$BO$405,27,FALSE)</f>
        <v>50529.542334096106</v>
      </c>
      <c r="BO193" s="10">
        <f>VLOOKUP($C193,'[1]New ISB'!$C$6:$BO$405,28,FALSE)</f>
        <v>0</v>
      </c>
      <c r="BP193" s="10">
        <f>VLOOKUP($C193,'[1]New ISB'!$C$6:$BO$405,29,FALSE)</f>
        <v>3744.0000000000023</v>
      </c>
      <c r="BQ193" s="10">
        <f>VLOOKUP($C193,'[1]New ISB'!$C$6:$BO$405,30,FALSE)</f>
        <v>0</v>
      </c>
      <c r="BR193" s="10">
        <f>VLOOKUP($C193,'[1]New ISB'!$C$6:$BO$405,31,FALSE)</f>
        <v>134400</v>
      </c>
      <c r="BS193" s="10">
        <f>VLOOKUP($C193,'[1]New ISB'!$C$6:$BO$405,32,FALSE)</f>
        <v>8292.8411214953194</v>
      </c>
      <c r="BT193" s="10">
        <f>VLOOKUP($C193,'[1]New ISB'!$C$6:$BO$405,33,FALSE)</f>
        <v>0</v>
      </c>
      <c r="BU193" s="10">
        <f>VLOOKUP($C193,'[1]New ISB'!$C$6:$BO$405,34,FALSE)</f>
        <v>0</v>
      </c>
      <c r="BV193" s="10">
        <f>VLOOKUP($C193,'[1]New ISB'!$C$6:$BO$405,35,FALSE)</f>
        <v>3373.25</v>
      </c>
      <c r="BW193" s="10">
        <f>VLOOKUP($C193,'[1]New ISB'!$C$6:$BO$405,36,FALSE)</f>
        <v>0</v>
      </c>
      <c r="BX193" s="10">
        <f>VLOOKUP($C193,'[1]New ISB'!$C$6:$BO$405,39,FALSE)+VLOOKUP($C193,'[1]New ISB'!$C$6:$BO$405,40,FALSE)</f>
        <v>0</v>
      </c>
      <c r="BY193" s="10">
        <f>VLOOKUP($C193,'[1]New ISB'!$C$6:$BO$405,37,FALSE)+VLOOKUP($C193,'[1]New ISB'!$C$6:$BO$405,41,FALSE)</f>
        <v>0</v>
      </c>
      <c r="BZ193" s="10">
        <f>VLOOKUP($C193,'[1]New ISB'!$C$6:$BO$405,38,FALSE)</f>
        <v>0</v>
      </c>
      <c r="CA193" s="10">
        <f t="shared" si="81"/>
        <v>722774.73559166875</v>
      </c>
      <c r="CB193" s="10">
        <f>VLOOKUP($C193,'[1]New ISB'!$C$6:$BO$405,52,FALSE)+VLOOKUP($C193,'[1]New ISB'!$C$6:$BO$405,53,FALSE)</f>
        <v>0</v>
      </c>
      <c r="CC193" s="10">
        <f>VLOOKUP($C193,'[1]New ISB'!$C$6:$BO$405,64,FALSE)</f>
        <v>0</v>
      </c>
      <c r="CD193" s="11">
        <f t="shared" si="120"/>
        <v>722774.73559166875</v>
      </c>
      <c r="CE193" s="10"/>
      <c r="CF193" s="10">
        <f t="shared" si="84"/>
        <v>28480.308747647505</v>
      </c>
      <c r="CG193" s="10">
        <f t="shared" si="85"/>
        <v>0</v>
      </c>
      <c r="CH193" s="10">
        <f t="shared" si="86"/>
        <v>0</v>
      </c>
      <c r="CI193" s="10">
        <f t="shared" si="87"/>
        <v>240.00000000000182</v>
      </c>
      <c r="CJ193" s="10">
        <f t="shared" si="88"/>
        <v>0</v>
      </c>
      <c r="CK193" s="10">
        <f t="shared" si="89"/>
        <v>2760.0000000000036</v>
      </c>
      <c r="CL193" s="10">
        <f t="shared" si="90"/>
        <v>0</v>
      </c>
      <c r="CM193" s="10">
        <f t="shared" si="91"/>
        <v>50</v>
      </c>
      <c r="CN193" s="10">
        <f t="shared" si="92"/>
        <v>0</v>
      </c>
      <c r="CO193" s="10">
        <f t="shared" si="93"/>
        <v>0</v>
      </c>
      <c r="CP193" s="10">
        <f t="shared" si="94"/>
        <v>0</v>
      </c>
      <c r="CQ193" s="10">
        <f t="shared" si="95"/>
        <v>0</v>
      </c>
      <c r="CR193" s="10">
        <f t="shared" si="96"/>
        <v>0</v>
      </c>
      <c r="CS193" s="10">
        <f t="shared" si="97"/>
        <v>0</v>
      </c>
      <c r="CT193" s="10">
        <f t="shared" si="98"/>
        <v>0</v>
      </c>
      <c r="CU193" s="10">
        <f t="shared" si="99"/>
        <v>0</v>
      </c>
      <c r="CV193" s="10">
        <f t="shared" si="100"/>
        <v>0</v>
      </c>
      <c r="CW193" s="10">
        <f t="shared" si="101"/>
        <v>0</v>
      </c>
      <c r="CX193" s="10">
        <f t="shared" si="102"/>
        <v>0</v>
      </c>
      <c r="CY193" s="10">
        <f t="shared" si="103"/>
        <v>33.471074380165192</v>
      </c>
      <c r="CZ193" s="10">
        <f t="shared" si="104"/>
        <v>0</v>
      </c>
      <c r="DA193" s="10">
        <f t="shared" si="105"/>
        <v>647.81464530892845</v>
      </c>
      <c r="DB193" s="10">
        <f t="shared" si="106"/>
        <v>0</v>
      </c>
      <c r="DC193" s="10">
        <f t="shared" si="107"/>
        <v>58.5</v>
      </c>
      <c r="DD193" s="10">
        <f t="shared" si="108"/>
        <v>0</v>
      </c>
      <c r="DE193" s="10">
        <f t="shared" si="109"/>
        <v>6400</v>
      </c>
      <c r="DF193" s="10">
        <f t="shared" si="110"/>
        <v>116.18691588784986</v>
      </c>
      <c r="DG193" s="10">
        <f t="shared" si="111"/>
        <v>0</v>
      </c>
      <c r="DH193" s="10">
        <f t="shared" si="112"/>
        <v>0</v>
      </c>
      <c r="DI193" s="10">
        <f t="shared" si="113"/>
        <v>0</v>
      </c>
      <c r="DJ193" s="10">
        <f t="shared" si="114"/>
        <v>0</v>
      </c>
      <c r="DK193" s="10">
        <f t="shared" si="115"/>
        <v>0</v>
      </c>
      <c r="DL193" s="10">
        <f t="shared" si="116"/>
        <v>0</v>
      </c>
      <c r="DM193" s="10">
        <f t="shared" si="117"/>
        <v>0</v>
      </c>
      <c r="DN193" s="10">
        <f t="shared" si="118"/>
        <v>0</v>
      </c>
      <c r="DO193" s="10">
        <f t="shared" si="119"/>
        <v>24286.280887839472</v>
      </c>
      <c r="DP193" s="11">
        <f t="shared" si="82"/>
        <v>63072.562271063922</v>
      </c>
      <c r="DS193" s="14"/>
      <c r="DU193" s="16"/>
    </row>
    <row r="194" spans="1:125" x14ac:dyDescent="0.35">
      <c r="A194" s="2" t="s">
        <v>575</v>
      </c>
      <c r="B194" s="2" t="s">
        <v>576</v>
      </c>
      <c r="C194" s="2">
        <v>9262371</v>
      </c>
      <c r="D194" s="2" t="s">
        <v>577</v>
      </c>
      <c r="E194" s="18">
        <v>441</v>
      </c>
      <c r="G194" s="18">
        <v>1496754</v>
      </c>
      <c r="H194" s="18">
        <v>0</v>
      </c>
      <c r="I194" s="18">
        <v>0</v>
      </c>
      <c r="J194" s="18">
        <v>21600.00000000008</v>
      </c>
      <c r="K194" s="18">
        <v>0</v>
      </c>
      <c r="L194" s="18">
        <v>32430.00000000008</v>
      </c>
      <c r="M194" s="18">
        <v>0</v>
      </c>
      <c r="N194" s="18">
        <v>2305.2272727272698</v>
      </c>
      <c r="O194" s="18">
        <v>561.27272727272771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5356.6492146596993</v>
      </c>
      <c r="AA194" s="18">
        <v>0</v>
      </c>
      <c r="AB194" s="18">
        <v>104153.8235294116</v>
      </c>
      <c r="AC194" s="18">
        <v>0</v>
      </c>
      <c r="AD194" s="18">
        <v>0</v>
      </c>
      <c r="AE194" s="18">
        <v>0</v>
      </c>
      <c r="AF194" s="18">
        <v>128000</v>
      </c>
      <c r="AG194" s="18">
        <v>0</v>
      </c>
      <c r="AH194" s="18">
        <v>0</v>
      </c>
      <c r="AI194" s="18">
        <v>0</v>
      </c>
      <c r="AJ194" s="18">
        <v>36082.25</v>
      </c>
      <c r="AK194" s="18">
        <v>0</v>
      </c>
      <c r="AL194" s="18">
        <v>0</v>
      </c>
      <c r="AM194" s="18">
        <v>0</v>
      </c>
      <c r="AN194" s="18">
        <v>0</v>
      </c>
      <c r="AO194" s="18">
        <v>151444.02725592861</v>
      </c>
      <c r="AP194" s="18">
        <v>0</v>
      </c>
      <c r="AQ194" s="11">
        <f t="shared" si="83"/>
        <v>1978687.2499999998</v>
      </c>
      <c r="AR194" s="18"/>
      <c r="AS194" s="10">
        <f>VLOOKUP($C194,'[1]New ISB'!$C$6:$BO$405,6,FALSE)</f>
        <v>1589789.6752423153</v>
      </c>
      <c r="AT194" s="10">
        <f>VLOOKUP($C194,'[1]New ISB'!$C$6:$BO$405,7,FALSE)</f>
        <v>0</v>
      </c>
      <c r="AU194" s="10">
        <f>VLOOKUP($C194,'[1]New ISB'!$C$6:$BO$405,8,FALSE)</f>
        <v>0</v>
      </c>
      <c r="AV194" s="10">
        <f>VLOOKUP($C194,'[1]New ISB'!$C$6:$BO$405,9,FALSE)</f>
        <v>22050.000000000084</v>
      </c>
      <c r="AW194" s="10">
        <f>VLOOKUP($C194,'[1]New ISB'!$C$6:$BO$405,10,FALSE)</f>
        <v>0</v>
      </c>
      <c r="AX194" s="10">
        <f>VLOOKUP($C194,'[1]New ISB'!$C$6:$BO$405,11,FALSE)</f>
        <v>37720.000000000095</v>
      </c>
      <c r="AY194" s="10">
        <f>VLOOKUP($C194,'[1]New ISB'!$C$6:$BO$405,12,FALSE)</f>
        <v>0</v>
      </c>
      <c r="AZ194" s="10">
        <f>VLOOKUP($C194,'[1]New ISB'!$C$6:$BO$405,13,FALSE)</f>
        <v>2355.3409090909063</v>
      </c>
      <c r="BA194" s="10">
        <f>VLOOKUP($C194,'[1]New ISB'!$C$6:$BO$405,14,FALSE)</f>
        <v>571.29545454545496</v>
      </c>
      <c r="BB194" s="10">
        <f>VLOOKUP($C194,'[1]New ISB'!$C$6:$BO$405,15,FALSE)</f>
        <v>0</v>
      </c>
      <c r="BC194" s="10">
        <f>VLOOKUP($C194,'[1]New ISB'!$C$6:$BO$405,16,FALSE)</f>
        <v>0</v>
      </c>
      <c r="BD194" s="10">
        <f>VLOOKUP($C194,'[1]New ISB'!$C$6:$BO$405,17,FALSE)</f>
        <v>0</v>
      </c>
      <c r="BE194" s="10">
        <f>VLOOKUP($C194,'[1]New ISB'!$C$6:$BO$405,18,FALSE)</f>
        <v>0</v>
      </c>
      <c r="BF194" s="10">
        <f>VLOOKUP($C194,'[1]New ISB'!$C$6:$BO$405,19,FALSE)</f>
        <v>0</v>
      </c>
      <c r="BG194" s="10">
        <f>VLOOKUP($C194,'[1]New ISB'!$C$6:$BO$405,20,FALSE)</f>
        <v>0</v>
      </c>
      <c r="BH194" s="10">
        <f>VLOOKUP($C194,'[1]New ISB'!$C$6:$BO$405,21,FALSE)</f>
        <v>0</v>
      </c>
      <c r="BI194" s="10">
        <f>VLOOKUP($C194,'[1]New ISB'!$C$6:$BO$405,22,FALSE)</f>
        <v>0</v>
      </c>
      <c r="BJ194" s="10">
        <f>VLOOKUP($C194,'[1]New ISB'!$C$6:$BO$405,23,FALSE)</f>
        <v>0</v>
      </c>
      <c r="BK194" s="10">
        <f>VLOOKUP($C194,'[1]New ISB'!$C$6:$BO$405,24,FALSE)</f>
        <v>0</v>
      </c>
      <c r="BL194" s="10">
        <f>VLOOKUP($C194,'[1]New ISB'!$C$6:$BO$405,25,FALSE)</f>
        <v>5449.0052356021079</v>
      </c>
      <c r="BM194" s="10">
        <f>VLOOKUP($C194,'[1]New ISB'!$C$6:$BO$405,26,FALSE)</f>
        <v>0</v>
      </c>
      <c r="BN194" s="10">
        <f>VLOOKUP($C194,'[1]New ISB'!$C$6:$BO$405,27,FALSE)</f>
        <v>105506.47058823513</v>
      </c>
      <c r="BO194" s="10">
        <f>VLOOKUP($C194,'[1]New ISB'!$C$6:$BO$405,28,FALSE)</f>
        <v>0</v>
      </c>
      <c r="BP194" s="10">
        <f>VLOOKUP($C194,'[1]New ISB'!$C$6:$BO$405,29,FALSE)</f>
        <v>0</v>
      </c>
      <c r="BQ194" s="10">
        <f>VLOOKUP($C194,'[1]New ISB'!$C$6:$BO$405,30,FALSE)</f>
        <v>0</v>
      </c>
      <c r="BR194" s="10">
        <f>VLOOKUP($C194,'[1]New ISB'!$C$6:$BO$405,31,FALSE)</f>
        <v>134400</v>
      </c>
      <c r="BS194" s="10">
        <f>VLOOKUP($C194,'[1]New ISB'!$C$6:$BO$405,32,FALSE)</f>
        <v>0</v>
      </c>
      <c r="BT194" s="10">
        <f>VLOOKUP($C194,'[1]New ISB'!$C$6:$BO$405,33,FALSE)</f>
        <v>0</v>
      </c>
      <c r="BU194" s="10">
        <f>VLOOKUP($C194,'[1]New ISB'!$C$6:$BO$405,34,FALSE)</f>
        <v>0</v>
      </c>
      <c r="BV194" s="10">
        <f>VLOOKUP($C194,'[1]New ISB'!$C$6:$BO$405,35,FALSE)</f>
        <v>36082.25</v>
      </c>
      <c r="BW194" s="10">
        <f>VLOOKUP($C194,'[1]New ISB'!$C$6:$BO$405,36,FALSE)</f>
        <v>0</v>
      </c>
      <c r="BX194" s="10">
        <f>VLOOKUP($C194,'[1]New ISB'!$C$6:$BO$405,39,FALSE)+VLOOKUP($C194,'[1]New ISB'!$C$6:$BO$405,40,FALSE)</f>
        <v>0</v>
      </c>
      <c r="BY194" s="10">
        <f>VLOOKUP($C194,'[1]New ISB'!$C$6:$BO$405,37,FALSE)+VLOOKUP($C194,'[1]New ISB'!$C$6:$BO$405,41,FALSE)</f>
        <v>0</v>
      </c>
      <c r="BZ194" s="10">
        <f>VLOOKUP($C194,'[1]New ISB'!$C$6:$BO$405,38,FALSE)</f>
        <v>0</v>
      </c>
      <c r="CA194" s="10">
        <f t="shared" si="81"/>
        <v>1933924.0374297888</v>
      </c>
      <c r="CB194" s="10">
        <f>VLOOKUP($C194,'[1]New ISB'!$C$6:$BO$405,52,FALSE)+VLOOKUP($C194,'[1]New ISB'!$C$6:$BO$405,53,FALSE)</f>
        <v>135168.21257021092</v>
      </c>
      <c r="CC194" s="10">
        <f>VLOOKUP($C194,'[1]New ISB'!$C$6:$BO$405,64,FALSE)</f>
        <v>0</v>
      </c>
      <c r="CD194" s="11">
        <f t="shared" si="120"/>
        <v>2069092.2499999998</v>
      </c>
      <c r="CE194" s="10"/>
      <c r="CF194" s="10">
        <f t="shared" si="84"/>
        <v>93035.675242315279</v>
      </c>
      <c r="CG194" s="10">
        <f t="shared" si="85"/>
        <v>0</v>
      </c>
      <c r="CH194" s="10">
        <f t="shared" si="86"/>
        <v>0</v>
      </c>
      <c r="CI194" s="10">
        <f t="shared" si="87"/>
        <v>450.00000000000364</v>
      </c>
      <c r="CJ194" s="10">
        <f t="shared" si="88"/>
        <v>0</v>
      </c>
      <c r="CK194" s="10">
        <f t="shared" si="89"/>
        <v>5290.0000000000146</v>
      </c>
      <c r="CL194" s="10">
        <f t="shared" si="90"/>
        <v>0</v>
      </c>
      <c r="CM194" s="10">
        <f t="shared" si="91"/>
        <v>50.113636363636488</v>
      </c>
      <c r="CN194" s="10">
        <f t="shared" si="92"/>
        <v>10.022727272727252</v>
      </c>
      <c r="CO194" s="10">
        <f t="shared" si="93"/>
        <v>0</v>
      </c>
      <c r="CP194" s="10">
        <f t="shared" si="94"/>
        <v>0</v>
      </c>
      <c r="CQ194" s="10">
        <f t="shared" si="95"/>
        <v>0</v>
      </c>
      <c r="CR194" s="10">
        <f t="shared" si="96"/>
        <v>0</v>
      </c>
      <c r="CS194" s="10">
        <f t="shared" si="97"/>
        <v>0</v>
      </c>
      <c r="CT194" s="10">
        <f t="shared" si="98"/>
        <v>0</v>
      </c>
      <c r="CU194" s="10">
        <f t="shared" si="99"/>
        <v>0</v>
      </c>
      <c r="CV194" s="10">
        <f t="shared" si="100"/>
        <v>0</v>
      </c>
      <c r="CW194" s="10">
        <f t="shared" si="101"/>
        <v>0</v>
      </c>
      <c r="CX194" s="10">
        <f t="shared" si="102"/>
        <v>0</v>
      </c>
      <c r="CY194" s="10">
        <f t="shared" si="103"/>
        <v>92.356020942408577</v>
      </c>
      <c r="CZ194" s="10">
        <f t="shared" si="104"/>
        <v>0</v>
      </c>
      <c r="DA194" s="10">
        <f t="shared" si="105"/>
        <v>1352.6470588235243</v>
      </c>
      <c r="DB194" s="10">
        <f t="shared" si="106"/>
        <v>0</v>
      </c>
      <c r="DC194" s="10">
        <f t="shared" si="107"/>
        <v>0</v>
      </c>
      <c r="DD194" s="10">
        <f t="shared" si="108"/>
        <v>0</v>
      </c>
      <c r="DE194" s="10">
        <f t="shared" si="109"/>
        <v>6400</v>
      </c>
      <c r="DF194" s="10">
        <f t="shared" si="110"/>
        <v>0</v>
      </c>
      <c r="DG194" s="10">
        <f t="shared" si="111"/>
        <v>0</v>
      </c>
      <c r="DH194" s="10">
        <f t="shared" si="112"/>
        <v>0</v>
      </c>
      <c r="DI194" s="10">
        <f t="shared" si="113"/>
        <v>0</v>
      </c>
      <c r="DJ194" s="10">
        <f t="shared" si="114"/>
        <v>0</v>
      </c>
      <c r="DK194" s="10">
        <f t="shared" si="115"/>
        <v>0</v>
      </c>
      <c r="DL194" s="10">
        <f t="shared" si="116"/>
        <v>0</v>
      </c>
      <c r="DM194" s="10">
        <f t="shared" si="117"/>
        <v>0</v>
      </c>
      <c r="DN194" s="10">
        <f t="shared" si="118"/>
        <v>-16275.814685717691</v>
      </c>
      <c r="DO194" s="10">
        <f t="shared" si="119"/>
        <v>0</v>
      </c>
      <c r="DP194" s="11">
        <f t="shared" si="82"/>
        <v>90404.999999999884</v>
      </c>
      <c r="DS194" s="14"/>
      <c r="DU194" s="16"/>
    </row>
    <row r="195" spans="1:125" x14ac:dyDescent="0.35">
      <c r="A195" s="2" t="s">
        <v>578</v>
      </c>
      <c r="B195" s="2" t="s">
        <v>579</v>
      </c>
      <c r="C195" s="2">
        <v>9262115</v>
      </c>
      <c r="D195" s="2" t="s">
        <v>580</v>
      </c>
      <c r="E195" s="18">
        <v>74</v>
      </c>
      <c r="G195" s="18">
        <v>251156</v>
      </c>
      <c r="H195" s="18">
        <v>0</v>
      </c>
      <c r="I195" s="18">
        <v>0</v>
      </c>
      <c r="J195" s="18">
        <v>5280.0000000000118</v>
      </c>
      <c r="K195" s="18">
        <v>0</v>
      </c>
      <c r="L195" s="18">
        <v>8459.9999999999909</v>
      </c>
      <c r="M195" s="18">
        <v>0</v>
      </c>
      <c r="N195" s="18">
        <v>4599.9999999999964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913.19148936170427</v>
      </c>
      <c r="AA195" s="18">
        <v>0</v>
      </c>
      <c r="AB195" s="18">
        <v>32251.654404454192</v>
      </c>
      <c r="AC195" s="18">
        <v>0</v>
      </c>
      <c r="AD195" s="18">
        <v>0</v>
      </c>
      <c r="AE195" s="18">
        <v>0</v>
      </c>
      <c r="AF195" s="18">
        <v>128000</v>
      </c>
      <c r="AG195" s="18">
        <v>0</v>
      </c>
      <c r="AH195" s="18">
        <v>0</v>
      </c>
      <c r="AI195" s="18">
        <v>0</v>
      </c>
      <c r="AJ195" s="18">
        <v>10923.75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-12635.507510549935</v>
      </c>
      <c r="AQ195" s="11">
        <f t="shared" si="83"/>
        <v>428949.08838326595</v>
      </c>
      <c r="AR195" s="18"/>
      <c r="AS195" s="10">
        <f>VLOOKUP($C195,'[1]New ISB'!$C$6:$BO$405,6,FALSE)</f>
        <v>266767.42849871051</v>
      </c>
      <c r="AT195" s="10">
        <f>VLOOKUP($C195,'[1]New ISB'!$C$6:$BO$405,7,FALSE)</f>
        <v>0</v>
      </c>
      <c r="AU195" s="10">
        <f>VLOOKUP($C195,'[1]New ISB'!$C$6:$BO$405,8,FALSE)</f>
        <v>0</v>
      </c>
      <c r="AV195" s="10">
        <f>VLOOKUP($C195,'[1]New ISB'!$C$6:$BO$405,9,FALSE)</f>
        <v>5390.0000000000118</v>
      </c>
      <c r="AW195" s="10">
        <f>VLOOKUP($C195,'[1]New ISB'!$C$6:$BO$405,10,FALSE)</f>
        <v>0</v>
      </c>
      <c r="AX195" s="10">
        <f>VLOOKUP($C195,'[1]New ISB'!$C$6:$BO$405,11,FALSE)</f>
        <v>9839.9999999999891</v>
      </c>
      <c r="AY195" s="10">
        <f>VLOOKUP($C195,'[1]New ISB'!$C$6:$BO$405,12,FALSE)</f>
        <v>0</v>
      </c>
      <c r="AZ195" s="10">
        <f>VLOOKUP($C195,'[1]New ISB'!$C$6:$BO$405,13,FALSE)</f>
        <v>4699.9999999999955</v>
      </c>
      <c r="BA195" s="10">
        <f>VLOOKUP($C195,'[1]New ISB'!$C$6:$BO$405,14,FALSE)</f>
        <v>0</v>
      </c>
      <c r="BB195" s="10">
        <f>VLOOKUP($C195,'[1]New ISB'!$C$6:$BO$405,15,FALSE)</f>
        <v>0</v>
      </c>
      <c r="BC195" s="10">
        <f>VLOOKUP($C195,'[1]New ISB'!$C$6:$BO$405,16,FALSE)</f>
        <v>0</v>
      </c>
      <c r="BD195" s="10">
        <f>VLOOKUP($C195,'[1]New ISB'!$C$6:$BO$405,17,FALSE)</f>
        <v>0</v>
      </c>
      <c r="BE195" s="10">
        <f>VLOOKUP($C195,'[1]New ISB'!$C$6:$BO$405,18,FALSE)</f>
        <v>0</v>
      </c>
      <c r="BF195" s="10">
        <f>VLOOKUP($C195,'[1]New ISB'!$C$6:$BO$405,19,FALSE)</f>
        <v>0</v>
      </c>
      <c r="BG195" s="10">
        <f>VLOOKUP($C195,'[1]New ISB'!$C$6:$BO$405,20,FALSE)</f>
        <v>0</v>
      </c>
      <c r="BH195" s="10">
        <f>VLOOKUP($C195,'[1]New ISB'!$C$6:$BO$405,21,FALSE)</f>
        <v>0</v>
      </c>
      <c r="BI195" s="10">
        <f>VLOOKUP($C195,'[1]New ISB'!$C$6:$BO$405,22,FALSE)</f>
        <v>0</v>
      </c>
      <c r="BJ195" s="10">
        <f>VLOOKUP($C195,'[1]New ISB'!$C$6:$BO$405,23,FALSE)</f>
        <v>0</v>
      </c>
      <c r="BK195" s="10">
        <f>VLOOKUP($C195,'[1]New ISB'!$C$6:$BO$405,24,FALSE)</f>
        <v>0</v>
      </c>
      <c r="BL195" s="10">
        <f>VLOOKUP($C195,'[1]New ISB'!$C$6:$BO$405,25,FALSE)</f>
        <v>928.93617021276805</v>
      </c>
      <c r="BM195" s="10">
        <f>VLOOKUP($C195,'[1]New ISB'!$C$6:$BO$405,26,FALSE)</f>
        <v>0</v>
      </c>
      <c r="BN195" s="10">
        <f>VLOOKUP($C195,'[1]New ISB'!$C$6:$BO$405,27,FALSE)</f>
        <v>32670.507059057494</v>
      </c>
      <c r="BO195" s="10">
        <f>VLOOKUP($C195,'[1]New ISB'!$C$6:$BO$405,28,FALSE)</f>
        <v>0</v>
      </c>
      <c r="BP195" s="10">
        <f>VLOOKUP($C195,'[1]New ISB'!$C$6:$BO$405,29,FALSE)</f>
        <v>0</v>
      </c>
      <c r="BQ195" s="10">
        <f>VLOOKUP($C195,'[1]New ISB'!$C$6:$BO$405,30,FALSE)</f>
        <v>0</v>
      </c>
      <c r="BR195" s="10">
        <f>VLOOKUP($C195,'[1]New ISB'!$C$6:$BO$405,31,FALSE)</f>
        <v>134400</v>
      </c>
      <c r="BS195" s="10">
        <f>VLOOKUP($C195,'[1]New ISB'!$C$6:$BO$405,32,FALSE)</f>
        <v>0</v>
      </c>
      <c r="BT195" s="10">
        <f>VLOOKUP($C195,'[1]New ISB'!$C$6:$BO$405,33,FALSE)</f>
        <v>0</v>
      </c>
      <c r="BU195" s="10">
        <f>VLOOKUP($C195,'[1]New ISB'!$C$6:$BO$405,34,FALSE)</f>
        <v>0</v>
      </c>
      <c r="BV195" s="10">
        <f>VLOOKUP($C195,'[1]New ISB'!$C$6:$BO$405,35,FALSE)</f>
        <v>10923.75</v>
      </c>
      <c r="BW195" s="10">
        <f>VLOOKUP($C195,'[1]New ISB'!$C$6:$BO$405,36,FALSE)</f>
        <v>0</v>
      </c>
      <c r="BX195" s="10">
        <f>VLOOKUP($C195,'[1]New ISB'!$C$6:$BO$405,39,FALSE)+VLOOKUP($C195,'[1]New ISB'!$C$6:$BO$405,40,FALSE)</f>
        <v>0</v>
      </c>
      <c r="BY195" s="10">
        <f>VLOOKUP($C195,'[1]New ISB'!$C$6:$BO$405,37,FALSE)+VLOOKUP($C195,'[1]New ISB'!$C$6:$BO$405,41,FALSE)</f>
        <v>0</v>
      </c>
      <c r="BZ195" s="10">
        <f>VLOOKUP($C195,'[1]New ISB'!$C$6:$BO$405,38,FALSE)</f>
        <v>0</v>
      </c>
      <c r="CA195" s="10">
        <f t="shared" si="81"/>
        <v>465620.62172798073</v>
      </c>
      <c r="CB195" s="10">
        <f>VLOOKUP($C195,'[1]New ISB'!$C$6:$BO$405,52,FALSE)+VLOOKUP($C195,'[1]New ISB'!$C$6:$BO$405,53,FALSE)</f>
        <v>0</v>
      </c>
      <c r="CC195" s="10">
        <f>VLOOKUP($C195,'[1]New ISB'!$C$6:$BO$405,64,FALSE)</f>
        <v>0</v>
      </c>
      <c r="CD195" s="11">
        <f t="shared" si="120"/>
        <v>465620.62172798073</v>
      </c>
      <c r="CE195" s="10"/>
      <c r="CF195" s="10">
        <f t="shared" si="84"/>
        <v>15611.428498710506</v>
      </c>
      <c r="CG195" s="10">
        <f t="shared" si="85"/>
        <v>0</v>
      </c>
      <c r="CH195" s="10">
        <f t="shared" si="86"/>
        <v>0</v>
      </c>
      <c r="CI195" s="10">
        <f t="shared" si="87"/>
        <v>110</v>
      </c>
      <c r="CJ195" s="10">
        <f t="shared" si="88"/>
        <v>0</v>
      </c>
      <c r="CK195" s="10">
        <f t="shared" si="89"/>
        <v>1379.9999999999982</v>
      </c>
      <c r="CL195" s="10">
        <f t="shared" si="90"/>
        <v>0</v>
      </c>
      <c r="CM195" s="10">
        <f t="shared" si="91"/>
        <v>99.999999999999091</v>
      </c>
      <c r="CN195" s="10">
        <f t="shared" si="92"/>
        <v>0</v>
      </c>
      <c r="CO195" s="10">
        <f t="shared" si="93"/>
        <v>0</v>
      </c>
      <c r="CP195" s="10">
        <f t="shared" si="94"/>
        <v>0</v>
      </c>
      <c r="CQ195" s="10">
        <f t="shared" si="95"/>
        <v>0</v>
      </c>
      <c r="CR195" s="10">
        <f t="shared" si="96"/>
        <v>0</v>
      </c>
      <c r="CS195" s="10">
        <f t="shared" si="97"/>
        <v>0</v>
      </c>
      <c r="CT195" s="10">
        <f t="shared" si="98"/>
        <v>0</v>
      </c>
      <c r="CU195" s="10">
        <f t="shared" si="99"/>
        <v>0</v>
      </c>
      <c r="CV195" s="10">
        <f t="shared" si="100"/>
        <v>0</v>
      </c>
      <c r="CW195" s="10">
        <f t="shared" si="101"/>
        <v>0</v>
      </c>
      <c r="CX195" s="10">
        <f t="shared" si="102"/>
        <v>0</v>
      </c>
      <c r="CY195" s="10">
        <f t="shared" si="103"/>
        <v>15.744680851063777</v>
      </c>
      <c r="CZ195" s="10">
        <f t="shared" si="104"/>
        <v>0</v>
      </c>
      <c r="DA195" s="10">
        <f t="shared" si="105"/>
        <v>418.85265460330265</v>
      </c>
      <c r="DB195" s="10">
        <f t="shared" si="106"/>
        <v>0</v>
      </c>
      <c r="DC195" s="10">
        <f t="shared" si="107"/>
        <v>0</v>
      </c>
      <c r="DD195" s="10">
        <f t="shared" si="108"/>
        <v>0</v>
      </c>
      <c r="DE195" s="10">
        <f t="shared" si="109"/>
        <v>6400</v>
      </c>
      <c r="DF195" s="10">
        <f t="shared" si="110"/>
        <v>0</v>
      </c>
      <c r="DG195" s="10">
        <f t="shared" si="111"/>
        <v>0</v>
      </c>
      <c r="DH195" s="10">
        <f t="shared" si="112"/>
        <v>0</v>
      </c>
      <c r="DI195" s="10">
        <f t="shared" si="113"/>
        <v>0</v>
      </c>
      <c r="DJ195" s="10">
        <f t="shared" si="114"/>
        <v>0</v>
      </c>
      <c r="DK195" s="10">
        <f t="shared" si="115"/>
        <v>0</v>
      </c>
      <c r="DL195" s="10">
        <f t="shared" si="116"/>
        <v>0</v>
      </c>
      <c r="DM195" s="10">
        <f t="shared" si="117"/>
        <v>0</v>
      </c>
      <c r="DN195" s="10">
        <f t="shared" si="118"/>
        <v>0</v>
      </c>
      <c r="DO195" s="10">
        <f t="shared" si="119"/>
        <v>12635.507510549935</v>
      </c>
      <c r="DP195" s="11">
        <f t="shared" si="82"/>
        <v>36671.533344714808</v>
      </c>
      <c r="DS195" s="14"/>
      <c r="DU195" s="16"/>
    </row>
    <row r="196" spans="1:125" x14ac:dyDescent="0.35">
      <c r="A196" s="2" t="s">
        <v>581</v>
      </c>
      <c r="B196" s="2" t="s">
        <v>582</v>
      </c>
      <c r="C196" s="2">
        <v>9262383</v>
      </c>
      <c r="D196" s="2" t="s">
        <v>583</v>
      </c>
      <c r="E196" s="18">
        <v>108</v>
      </c>
      <c r="G196" s="18">
        <v>366552</v>
      </c>
      <c r="H196" s="18">
        <v>0</v>
      </c>
      <c r="I196" s="18">
        <v>0</v>
      </c>
      <c r="J196" s="18">
        <v>12480.000000000015</v>
      </c>
      <c r="K196" s="18">
        <v>0</v>
      </c>
      <c r="L196" s="18">
        <v>19739.999999999982</v>
      </c>
      <c r="M196" s="18">
        <v>0</v>
      </c>
      <c r="N196" s="18">
        <v>7264.5283018867867</v>
      </c>
      <c r="O196" s="18">
        <v>855.84905660377262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31651.424822881119</v>
      </c>
      <c r="AC196" s="18">
        <v>0</v>
      </c>
      <c r="AD196" s="18">
        <v>491.39999999999844</v>
      </c>
      <c r="AE196" s="18">
        <v>0</v>
      </c>
      <c r="AF196" s="18">
        <v>128000</v>
      </c>
      <c r="AG196" s="18">
        <v>0</v>
      </c>
      <c r="AH196" s="18">
        <v>0</v>
      </c>
      <c r="AI196" s="18">
        <v>0</v>
      </c>
      <c r="AJ196" s="18">
        <v>16567.5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-7525.9234489425071</v>
      </c>
      <c r="AQ196" s="11">
        <f t="shared" si="83"/>
        <v>576076.77873242926</v>
      </c>
      <c r="AR196" s="18"/>
      <c r="AS196" s="10">
        <f>VLOOKUP($C196,'[1]New ISB'!$C$6:$BO$405,6,FALSE)</f>
        <v>389336.246998118</v>
      </c>
      <c r="AT196" s="10">
        <f>VLOOKUP($C196,'[1]New ISB'!$C$6:$BO$405,7,FALSE)</f>
        <v>0</v>
      </c>
      <c r="AU196" s="10">
        <f>VLOOKUP($C196,'[1]New ISB'!$C$6:$BO$405,8,FALSE)</f>
        <v>0</v>
      </c>
      <c r="AV196" s="10">
        <f>VLOOKUP($C196,'[1]New ISB'!$C$6:$BO$405,9,FALSE)</f>
        <v>12740.000000000015</v>
      </c>
      <c r="AW196" s="10">
        <f>VLOOKUP($C196,'[1]New ISB'!$C$6:$BO$405,10,FALSE)</f>
        <v>0</v>
      </c>
      <c r="AX196" s="10">
        <f>VLOOKUP($C196,'[1]New ISB'!$C$6:$BO$405,11,FALSE)</f>
        <v>22959.999999999978</v>
      </c>
      <c r="AY196" s="10">
        <f>VLOOKUP($C196,'[1]New ISB'!$C$6:$BO$405,12,FALSE)</f>
        <v>0</v>
      </c>
      <c r="AZ196" s="10">
        <f>VLOOKUP($C196,'[1]New ISB'!$C$6:$BO$405,13,FALSE)</f>
        <v>7422.4528301886739</v>
      </c>
      <c r="BA196" s="10">
        <f>VLOOKUP($C196,'[1]New ISB'!$C$6:$BO$405,14,FALSE)</f>
        <v>871.13207547169714</v>
      </c>
      <c r="BB196" s="10">
        <f>VLOOKUP($C196,'[1]New ISB'!$C$6:$BO$405,15,FALSE)</f>
        <v>0</v>
      </c>
      <c r="BC196" s="10">
        <f>VLOOKUP($C196,'[1]New ISB'!$C$6:$BO$405,16,FALSE)</f>
        <v>0</v>
      </c>
      <c r="BD196" s="10">
        <f>VLOOKUP($C196,'[1]New ISB'!$C$6:$BO$405,17,FALSE)</f>
        <v>0</v>
      </c>
      <c r="BE196" s="10">
        <f>VLOOKUP($C196,'[1]New ISB'!$C$6:$BO$405,18,FALSE)</f>
        <v>0</v>
      </c>
      <c r="BF196" s="10">
        <f>VLOOKUP($C196,'[1]New ISB'!$C$6:$BO$405,19,FALSE)</f>
        <v>0</v>
      </c>
      <c r="BG196" s="10">
        <f>VLOOKUP($C196,'[1]New ISB'!$C$6:$BO$405,20,FALSE)</f>
        <v>0</v>
      </c>
      <c r="BH196" s="10">
        <f>VLOOKUP($C196,'[1]New ISB'!$C$6:$BO$405,21,FALSE)</f>
        <v>0</v>
      </c>
      <c r="BI196" s="10">
        <f>VLOOKUP($C196,'[1]New ISB'!$C$6:$BO$405,22,FALSE)</f>
        <v>0</v>
      </c>
      <c r="BJ196" s="10">
        <f>VLOOKUP($C196,'[1]New ISB'!$C$6:$BO$405,23,FALSE)</f>
        <v>0</v>
      </c>
      <c r="BK196" s="10">
        <f>VLOOKUP($C196,'[1]New ISB'!$C$6:$BO$405,24,FALSE)</f>
        <v>0</v>
      </c>
      <c r="BL196" s="10">
        <f>VLOOKUP($C196,'[1]New ISB'!$C$6:$BO$405,25,FALSE)</f>
        <v>0</v>
      </c>
      <c r="BM196" s="10">
        <f>VLOOKUP($C196,'[1]New ISB'!$C$6:$BO$405,26,FALSE)</f>
        <v>0</v>
      </c>
      <c r="BN196" s="10">
        <f>VLOOKUP($C196,'[1]New ISB'!$C$6:$BO$405,27,FALSE)</f>
        <v>32062.482288113344</v>
      </c>
      <c r="BO196" s="10">
        <f>VLOOKUP($C196,'[1]New ISB'!$C$6:$BO$405,28,FALSE)</f>
        <v>0</v>
      </c>
      <c r="BP196" s="10">
        <f>VLOOKUP($C196,'[1]New ISB'!$C$6:$BO$405,29,FALSE)</f>
        <v>499.1999999999984</v>
      </c>
      <c r="BQ196" s="10">
        <f>VLOOKUP($C196,'[1]New ISB'!$C$6:$BO$405,30,FALSE)</f>
        <v>0</v>
      </c>
      <c r="BR196" s="10">
        <f>VLOOKUP($C196,'[1]New ISB'!$C$6:$BO$405,31,FALSE)</f>
        <v>134400</v>
      </c>
      <c r="BS196" s="10">
        <f>VLOOKUP($C196,'[1]New ISB'!$C$6:$BO$405,32,FALSE)</f>
        <v>0</v>
      </c>
      <c r="BT196" s="10">
        <f>VLOOKUP($C196,'[1]New ISB'!$C$6:$BO$405,33,FALSE)</f>
        <v>0</v>
      </c>
      <c r="BU196" s="10">
        <f>VLOOKUP($C196,'[1]New ISB'!$C$6:$BO$405,34,FALSE)</f>
        <v>0</v>
      </c>
      <c r="BV196" s="10">
        <f>VLOOKUP($C196,'[1]New ISB'!$C$6:$BO$405,35,FALSE)</f>
        <v>16567.5</v>
      </c>
      <c r="BW196" s="10">
        <f>VLOOKUP($C196,'[1]New ISB'!$C$6:$BO$405,36,FALSE)</f>
        <v>0</v>
      </c>
      <c r="BX196" s="10">
        <f>VLOOKUP($C196,'[1]New ISB'!$C$6:$BO$405,39,FALSE)+VLOOKUP($C196,'[1]New ISB'!$C$6:$BO$405,40,FALSE)</f>
        <v>0</v>
      </c>
      <c r="BY196" s="10">
        <f>VLOOKUP($C196,'[1]New ISB'!$C$6:$BO$405,37,FALSE)+VLOOKUP($C196,'[1]New ISB'!$C$6:$BO$405,41,FALSE)</f>
        <v>0</v>
      </c>
      <c r="BZ196" s="10">
        <f>VLOOKUP($C196,'[1]New ISB'!$C$6:$BO$405,38,FALSE)</f>
        <v>0</v>
      </c>
      <c r="CA196" s="10">
        <f t="shared" si="81"/>
        <v>616859.01419189177</v>
      </c>
      <c r="CB196" s="10">
        <f>VLOOKUP($C196,'[1]New ISB'!$C$6:$BO$405,52,FALSE)+VLOOKUP($C196,'[1]New ISB'!$C$6:$BO$405,53,FALSE)</f>
        <v>0</v>
      </c>
      <c r="CC196" s="10">
        <f>VLOOKUP($C196,'[1]New ISB'!$C$6:$BO$405,64,FALSE)</f>
        <v>0</v>
      </c>
      <c r="CD196" s="11">
        <f t="shared" si="120"/>
        <v>616859.01419189177</v>
      </c>
      <c r="CE196" s="10"/>
      <c r="CF196" s="10">
        <f t="shared" si="84"/>
        <v>22784.246998118004</v>
      </c>
      <c r="CG196" s="10">
        <f t="shared" si="85"/>
        <v>0</v>
      </c>
      <c r="CH196" s="10">
        <f t="shared" si="86"/>
        <v>0</v>
      </c>
      <c r="CI196" s="10">
        <f t="shared" si="87"/>
        <v>260</v>
      </c>
      <c r="CJ196" s="10">
        <f t="shared" si="88"/>
        <v>0</v>
      </c>
      <c r="CK196" s="10">
        <f t="shared" si="89"/>
        <v>3219.9999999999964</v>
      </c>
      <c r="CL196" s="10">
        <f t="shared" si="90"/>
        <v>0</v>
      </c>
      <c r="CM196" s="10">
        <f t="shared" si="91"/>
        <v>157.92452830188722</v>
      </c>
      <c r="CN196" s="10">
        <f t="shared" si="92"/>
        <v>15.283018867924511</v>
      </c>
      <c r="CO196" s="10">
        <f t="shared" si="93"/>
        <v>0</v>
      </c>
      <c r="CP196" s="10">
        <f t="shared" si="94"/>
        <v>0</v>
      </c>
      <c r="CQ196" s="10">
        <f t="shared" si="95"/>
        <v>0</v>
      </c>
      <c r="CR196" s="10">
        <f t="shared" si="96"/>
        <v>0</v>
      </c>
      <c r="CS196" s="10">
        <f t="shared" si="97"/>
        <v>0</v>
      </c>
      <c r="CT196" s="10">
        <f t="shared" si="98"/>
        <v>0</v>
      </c>
      <c r="CU196" s="10">
        <f t="shared" si="99"/>
        <v>0</v>
      </c>
      <c r="CV196" s="10">
        <f t="shared" si="100"/>
        <v>0</v>
      </c>
      <c r="CW196" s="10">
        <f t="shared" si="101"/>
        <v>0</v>
      </c>
      <c r="CX196" s="10">
        <f t="shared" si="102"/>
        <v>0</v>
      </c>
      <c r="CY196" s="10">
        <f t="shared" si="103"/>
        <v>0</v>
      </c>
      <c r="CZ196" s="10">
        <f t="shared" si="104"/>
        <v>0</v>
      </c>
      <c r="DA196" s="10">
        <f t="shared" si="105"/>
        <v>411.05746523222479</v>
      </c>
      <c r="DB196" s="10">
        <f t="shared" si="106"/>
        <v>0</v>
      </c>
      <c r="DC196" s="10">
        <f t="shared" si="107"/>
        <v>7.7999999999999545</v>
      </c>
      <c r="DD196" s="10">
        <f t="shared" si="108"/>
        <v>0</v>
      </c>
      <c r="DE196" s="10">
        <f t="shared" si="109"/>
        <v>6400</v>
      </c>
      <c r="DF196" s="10">
        <f t="shared" si="110"/>
        <v>0</v>
      </c>
      <c r="DG196" s="10">
        <f t="shared" si="111"/>
        <v>0</v>
      </c>
      <c r="DH196" s="10">
        <f t="shared" si="112"/>
        <v>0</v>
      </c>
      <c r="DI196" s="10">
        <f t="shared" si="113"/>
        <v>0</v>
      </c>
      <c r="DJ196" s="10">
        <f t="shared" si="114"/>
        <v>0</v>
      </c>
      <c r="DK196" s="10">
        <f t="shared" si="115"/>
        <v>0</v>
      </c>
      <c r="DL196" s="10">
        <f t="shared" si="116"/>
        <v>0</v>
      </c>
      <c r="DM196" s="10">
        <f t="shared" si="117"/>
        <v>0</v>
      </c>
      <c r="DN196" s="10">
        <f t="shared" si="118"/>
        <v>0</v>
      </c>
      <c r="DO196" s="10">
        <f t="shared" si="119"/>
        <v>7525.9234489425071</v>
      </c>
      <c r="DP196" s="11">
        <f t="shared" si="82"/>
        <v>40782.235459462543</v>
      </c>
      <c r="DS196" s="14"/>
      <c r="DU196" s="16"/>
    </row>
    <row r="197" spans="1:125" x14ac:dyDescent="0.35">
      <c r="A197" s="2" t="s">
        <v>584</v>
      </c>
      <c r="B197" s="2" t="s">
        <v>585</v>
      </c>
      <c r="C197" s="2">
        <v>9263056</v>
      </c>
      <c r="D197" s="2" t="s">
        <v>1348</v>
      </c>
      <c r="E197" s="18">
        <v>180</v>
      </c>
      <c r="G197" s="18">
        <v>610920</v>
      </c>
      <c r="H197" s="18">
        <v>0</v>
      </c>
      <c r="I197" s="18">
        <v>0</v>
      </c>
      <c r="J197" s="18">
        <v>8159.9999999999964</v>
      </c>
      <c r="K197" s="18">
        <v>0</v>
      </c>
      <c r="L197" s="18">
        <v>13395.000000000055</v>
      </c>
      <c r="M197" s="18">
        <v>0</v>
      </c>
      <c r="N197" s="18">
        <v>0</v>
      </c>
      <c r="O197" s="18">
        <v>0</v>
      </c>
      <c r="P197" s="18">
        <v>0</v>
      </c>
      <c r="Q197" s="18">
        <v>1448.044692737426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2074.1721854304665</v>
      </c>
      <c r="AA197" s="18">
        <v>0</v>
      </c>
      <c r="AB197" s="18">
        <v>53288.079470198652</v>
      </c>
      <c r="AC197" s="18">
        <v>0</v>
      </c>
      <c r="AD197" s="18">
        <v>0</v>
      </c>
      <c r="AE197" s="18">
        <v>0</v>
      </c>
      <c r="AF197" s="18">
        <v>128000</v>
      </c>
      <c r="AG197" s="18">
        <v>0</v>
      </c>
      <c r="AH197" s="18">
        <v>0</v>
      </c>
      <c r="AI197" s="18">
        <v>0</v>
      </c>
      <c r="AJ197" s="18">
        <v>3490.56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-4454.666562123105</v>
      </c>
      <c r="AQ197" s="11">
        <f t="shared" si="83"/>
        <v>816321.18978624337</v>
      </c>
      <c r="AR197" s="18"/>
      <c r="AS197" s="10">
        <f>VLOOKUP($C197,'[1]New ISB'!$C$6:$BO$405,6,FALSE)</f>
        <v>648893.74499686342</v>
      </c>
      <c r="AT197" s="10">
        <f>VLOOKUP($C197,'[1]New ISB'!$C$6:$BO$405,7,FALSE)</f>
        <v>0</v>
      </c>
      <c r="AU197" s="10">
        <f>VLOOKUP($C197,'[1]New ISB'!$C$6:$BO$405,8,FALSE)</f>
        <v>0</v>
      </c>
      <c r="AV197" s="10">
        <f>VLOOKUP($C197,'[1]New ISB'!$C$6:$BO$405,9,FALSE)</f>
        <v>8329.9999999999964</v>
      </c>
      <c r="AW197" s="10">
        <f>VLOOKUP($C197,'[1]New ISB'!$C$6:$BO$405,10,FALSE)</f>
        <v>0</v>
      </c>
      <c r="AX197" s="10">
        <f>VLOOKUP($C197,'[1]New ISB'!$C$6:$BO$405,11,FALSE)</f>
        <v>15580.000000000064</v>
      </c>
      <c r="AY197" s="10">
        <f>VLOOKUP($C197,'[1]New ISB'!$C$6:$BO$405,12,FALSE)</f>
        <v>0</v>
      </c>
      <c r="AZ197" s="10">
        <f>VLOOKUP($C197,'[1]New ISB'!$C$6:$BO$405,13,FALSE)</f>
        <v>0</v>
      </c>
      <c r="BA197" s="10">
        <f>VLOOKUP($C197,'[1]New ISB'!$C$6:$BO$405,14,FALSE)</f>
        <v>0</v>
      </c>
      <c r="BB197" s="10">
        <f>VLOOKUP($C197,'[1]New ISB'!$C$6:$BO$405,15,FALSE)</f>
        <v>0</v>
      </c>
      <c r="BC197" s="10">
        <f>VLOOKUP($C197,'[1]New ISB'!$C$6:$BO$405,16,FALSE)</f>
        <v>1463.1284916201075</v>
      </c>
      <c r="BD197" s="10">
        <f>VLOOKUP($C197,'[1]New ISB'!$C$6:$BO$405,17,FALSE)</f>
        <v>0</v>
      </c>
      <c r="BE197" s="10">
        <f>VLOOKUP($C197,'[1]New ISB'!$C$6:$BO$405,18,FALSE)</f>
        <v>0</v>
      </c>
      <c r="BF197" s="10">
        <f>VLOOKUP($C197,'[1]New ISB'!$C$6:$BO$405,19,FALSE)</f>
        <v>0</v>
      </c>
      <c r="BG197" s="10">
        <f>VLOOKUP($C197,'[1]New ISB'!$C$6:$BO$405,20,FALSE)</f>
        <v>0</v>
      </c>
      <c r="BH197" s="10">
        <f>VLOOKUP($C197,'[1]New ISB'!$C$6:$BO$405,21,FALSE)</f>
        <v>0</v>
      </c>
      <c r="BI197" s="10">
        <f>VLOOKUP($C197,'[1]New ISB'!$C$6:$BO$405,22,FALSE)</f>
        <v>0</v>
      </c>
      <c r="BJ197" s="10">
        <f>VLOOKUP($C197,'[1]New ISB'!$C$6:$BO$405,23,FALSE)</f>
        <v>0</v>
      </c>
      <c r="BK197" s="10">
        <f>VLOOKUP($C197,'[1]New ISB'!$C$6:$BO$405,24,FALSE)</f>
        <v>0</v>
      </c>
      <c r="BL197" s="10">
        <f>VLOOKUP($C197,'[1]New ISB'!$C$6:$BO$405,25,FALSE)</f>
        <v>2109.9337748344401</v>
      </c>
      <c r="BM197" s="10">
        <f>VLOOKUP($C197,'[1]New ISB'!$C$6:$BO$405,26,FALSE)</f>
        <v>0</v>
      </c>
      <c r="BN197" s="10">
        <f>VLOOKUP($C197,'[1]New ISB'!$C$6:$BO$405,27,FALSE)</f>
        <v>53980.132450331097</v>
      </c>
      <c r="BO197" s="10">
        <f>VLOOKUP($C197,'[1]New ISB'!$C$6:$BO$405,28,FALSE)</f>
        <v>0</v>
      </c>
      <c r="BP197" s="10">
        <f>VLOOKUP($C197,'[1]New ISB'!$C$6:$BO$405,29,FALSE)</f>
        <v>0</v>
      </c>
      <c r="BQ197" s="10">
        <f>VLOOKUP($C197,'[1]New ISB'!$C$6:$BO$405,30,FALSE)</f>
        <v>0</v>
      </c>
      <c r="BR197" s="10">
        <f>VLOOKUP($C197,'[1]New ISB'!$C$6:$BO$405,31,FALSE)</f>
        <v>134400</v>
      </c>
      <c r="BS197" s="10">
        <f>VLOOKUP($C197,'[1]New ISB'!$C$6:$BO$405,32,FALSE)</f>
        <v>0</v>
      </c>
      <c r="BT197" s="10">
        <f>VLOOKUP($C197,'[1]New ISB'!$C$6:$BO$405,33,FALSE)</f>
        <v>0</v>
      </c>
      <c r="BU197" s="10">
        <f>VLOOKUP($C197,'[1]New ISB'!$C$6:$BO$405,34,FALSE)</f>
        <v>0</v>
      </c>
      <c r="BV197" s="10">
        <f>VLOOKUP($C197,'[1]New ISB'!$C$6:$BO$405,35,FALSE)</f>
        <v>3490.56</v>
      </c>
      <c r="BW197" s="10">
        <f>VLOOKUP($C197,'[1]New ISB'!$C$6:$BO$405,36,FALSE)</f>
        <v>0</v>
      </c>
      <c r="BX197" s="10">
        <f>VLOOKUP($C197,'[1]New ISB'!$C$6:$BO$405,39,FALSE)+VLOOKUP($C197,'[1]New ISB'!$C$6:$BO$405,40,FALSE)</f>
        <v>0</v>
      </c>
      <c r="BY197" s="10">
        <f>VLOOKUP($C197,'[1]New ISB'!$C$6:$BO$405,37,FALSE)+VLOOKUP($C197,'[1]New ISB'!$C$6:$BO$405,41,FALSE)</f>
        <v>0</v>
      </c>
      <c r="BZ197" s="10">
        <f>VLOOKUP($C197,'[1]New ISB'!$C$6:$BO$405,38,FALSE)</f>
        <v>0</v>
      </c>
      <c r="CA197" s="10">
        <f t="shared" si="81"/>
        <v>868247.49971364916</v>
      </c>
      <c r="CB197" s="10">
        <f>VLOOKUP($C197,'[1]New ISB'!$C$6:$BO$405,52,FALSE)+VLOOKUP($C197,'[1]New ISB'!$C$6:$BO$405,53,FALSE)</f>
        <v>0</v>
      </c>
      <c r="CC197" s="10">
        <f>VLOOKUP($C197,'[1]New ISB'!$C$6:$BO$405,64,FALSE)</f>
        <v>0</v>
      </c>
      <c r="CD197" s="11">
        <f t="shared" si="120"/>
        <v>868247.49971364916</v>
      </c>
      <c r="CE197" s="10"/>
      <c r="CF197" s="10">
        <f t="shared" si="84"/>
        <v>37973.744996863417</v>
      </c>
      <c r="CG197" s="10">
        <f t="shared" si="85"/>
        <v>0</v>
      </c>
      <c r="CH197" s="10">
        <f t="shared" si="86"/>
        <v>0</v>
      </c>
      <c r="CI197" s="10">
        <f t="shared" si="87"/>
        <v>170</v>
      </c>
      <c r="CJ197" s="10">
        <f t="shared" si="88"/>
        <v>0</v>
      </c>
      <c r="CK197" s="10">
        <f t="shared" si="89"/>
        <v>2185.0000000000091</v>
      </c>
      <c r="CL197" s="10">
        <f t="shared" si="90"/>
        <v>0</v>
      </c>
      <c r="CM197" s="10">
        <f t="shared" si="91"/>
        <v>0</v>
      </c>
      <c r="CN197" s="10">
        <f t="shared" si="92"/>
        <v>0</v>
      </c>
      <c r="CO197" s="10">
        <f t="shared" si="93"/>
        <v>0</v>
      </c>
      <c r="CP197" s="10">
        <f t="shared" si="94"/>
        <v>15.083798882681549</v>
      </c>
      <c r="CQ197" s="10">
        <f t="shared" si="95"/>
        <v>0</v>
      </c>
      <c r="CR197" s="10">
        <f t="shared" si="96"/>
        <v>0</v>
      </c>
      <c r="CS197" s="10">
        <f t="shared" si="97"/>
        <v>0</v>
      </c>
      <c r="CT197" s="10">
        <f t="shared" si="98"/>
        <v>0</v>
      </c>
      <c r="CU197" s="10">
        <f t="shared" si="99"/>
        <v>0</v>
      </c>
      <c r="CV197" s="10">
        <f t="shared" si="100"/>
        <v>0</v>
      </c>
      <c r="CW197" s="10">
        <f t="shared" si="101"/>
        <v>0</v>
      </c>
      <c r="CX197" s="10">
        <f t="shared" si="102"/>
        <v>0</v>
      </c>
      <c r="CY197" s="10">
        <f t="shared" si="103"/>
        <v>35.76158940397363</v>
      </c>
      <c r="CZ197" s="10">
        <f t="shared" si="104"/>
        <v>0</v>
      </c>
      <c r="DA197" s="10">
        <f t="shared" si="105"/>
        <v>692.05298013244465</v>
      </c>
      <c r="DB197" s="10">
        <f t="shared" si="106"/>
        <v>0</v>
      </c>
      <c r="DC197" s="10">
        <f t="shared" si="107"/>
        <v>0</v>
      </c>
      <c r="DD197" s="10">
        <f t="shared" si="108"/>
        <v>0</v>
      </c>
      <c r="DE197" s="10">
        <f t="shared" si="109"/>
        <v>6400</v>
      </c>
      <c r="DF197" s="10">
        <f t="shared" si="110"/>
        <v>0</v>
      </c>
      <c r="DG197" s="10">
        <f t="shared" si="111"/>
        <v>0</v>
      </c>
      <c r="DH197" s="10">
        <f t="shared" si="112"/>
        <v>0</v>
      </c>
      <c r="DI197" s="10">
        <f t="shared" si="113"/>
        <v>0</v>
      </c>
      <c r="DJ197" s="10">
        <f t="shared" si="114"/>
        <v>0</v>
      </c>
      <c r="DK197" s="10">
        <f t="shared" si="115"/>
        <v>0</v>
      </c>
      <c r="DL197" s="10">
        <f t="shared" si="116"/>
        <v>0</v>
      </c>
      <c r="DM197" s="10">
        <f t="shared" si="117"/>
        <v>0</v>
      </c>
      <c r="DN197" s="10">
        <f t="shared" si="118"/>
        <v>0</v>
      </c>
      <c r="DO197" s="10">
        <f t="shared" si="119"/>
        <v>4454.666562123105</v>
      </c>
      <c r="DP197" s="11">
        <f t="shared" si="82"/>
        <v>51926.309927405629</v>
      </c>
      <c r="DS197" s="14"/>
      <c r="DU197" s="16"/>
    </row>
    <row r="198" spans="1:125" x14ac:dyDescent="0.35">
      <c r="A198" s="2" t="s">
        <v>587</v>
      </c>
      <c r="B198" s="2" t="s">
        <v>588</v>
      </c>
      <c r="C198" s="2">
        <v>9262114</v>
      </c>
      <c r="D198" s="2" t="s">
        <v>1349</v>
      </c>
      <c r="E198" s="18">
        <v>85</v>
      </c>
      <c r="G198" s="18">
        <v>288490</v>
      </c>
      <c r="H198" s="18">
        <v>0</v>
      </c>
      <c r="I198" s="18">
        <v>0</v>
      </c>
      <c r="J198" s="18">
        <v>7679.9999999999973</v>
      </c>
      <c r="K198" s="18">
        <v>0</v>
      </c>
      <c r="L198" s="18">
        <v>11279.999999999996</v>
      </c>
      <c r="M198" s="18">
        <v>0</v>
      </c>
      <c r="N198" s="18">
        <v>0</v>
      </c>
      <c r="O198" s="18">
        <v>0</v>
      </c>
      <c r="P198" s="18">
        <v>880.00000000000057</v>
      </c>
      <c r="Q198" s="18">
        <v>479.99999999999829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1388.732394366195</v>
      </c>
      <c r="AA198" s="18">
        <v>0</v>
      </c>
      <c r="AB198" s="18">
        <v>24497.000000000025</v>
      </c>
      <c r="AC198" s="18">
        <v>0</v>
      </c>
      <c r="AD198" s="18">
        <v>0</v>
      </c>
      <c r="AE198" s="18">
        <v>0</v>
      </c>
      <c r="AF198" s="18">
        <v>128000</v>
      </c>
      <c r="AG198" s="18">
        <v>48708.144192256339</v>
      </c>
      <c r="AH198" s="18">
        <v>0</v>
      </c>
      <c r="AI198" s="18">
        <v>0</v>
      </c>
      <c r="AJ198" s="18">
        <v>2973.44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-16621.353419541942</v>
      </c>
      <c r="AQ198" s="11">
        <f t="shared" si="83"/>
        <v>497755.96316708054</v>
      </c>
      <c r="AR198" s="18"/>
      <c r="AS198" s="10">
        <f>VLOOKUP($C198,'[1]New ISB'!$C$6:$BO$405,6,FALSE)</f>
        <v>306422.0462485188</v>
      </c>
      <c r="AT198" s="10">
        <f>VLOOKUP($C198,'[1]New ISB'!$C$6:$BO$405,7,FALSE)</f>
        <v>0</v>
      </c>
      <c r="AU198" s="10">
        <f>VLOOKUP($C198,'[1]New ISB'!$C$6:$BO$405,8,FALSE)</f>
        <v>0</v>
      </c>
      <c r="AV198" s="10">
        <f>VLOOKUP($C198,'[1]New ISB'!$C$6:$BO$405,9,FALSE)</f>
        <v>7839.9999999999973</v>
      </c>
      <c r="AW198" s="10">
        <f>VLOOKUP($C198,'[1]New ISB'!$C$6:$BO$405,10,FALSE)</f>
        <v>0</v>
      </c>
      <c r="AX198" s="10">
        <f>VLOOKUP($C198,'[1]New ISB'!$C$6:$BO$405,11,FALSE)</f>
        <v>13119.999999999996</v>
      </c>
      <c r="AY198" s="10">
        <f>VLOOKUP($C198,'[1]New ISB'!$C$6:$BO$405,12,FALSE)</f>
        <v>0</v>
      </c>
      <c r="AZ198" s="10">
        <f>VLOOKUP($C198,'[1]New ISB'!$C$6:$BO$405,13,FALSE)</f>
        <v>0</v>
      </c>
      <c r="BA198" s="10">
        <f>VLOOKUP($C198,'[1]New ISB'!$C$6:$BO$405,14,FALSE)</f>
        <v>0</v>
      </c>
      <c r="BB198" s="10">
        <f>VLOOKUP($C198,'[1]New ISB'!$C$6:$BO$405,15,FALSE)</f>
        <v>890.00000000000057</v>
      </c>
      <c r="BC198" s="10">
        <f>VLOOKUP($C198,'[1]New ISB'!$C$6:$BO$405,16,FALSE)</f>
        <v>484.99999999999829</v>
      </c>
      <c r="BD198" s="10">
        <f>VLOOKUP($C198,'[1]New ISB'!$C$6:$BO$405,17,FALSE)</f>
        <v>0</v>
      </c>
      <c r="BE198" s="10">
        <f>VLOOKUP($C198,'[1]New ISB'!$C$6:$BO$405,18,FALSE)</f>
        <v>0</v>
      </c>
      <c r="BF198" s="10">
        <f>VLOOKUP($C198,'[1]New ISB'!$C$6:$BO$405,19,FALSE)</f>
        <v>0</v>
      </c>
      <c r="BG198" s="10">
        <f>VLOOKUP($C198,'[1]New ISB'!$C$6:$BO$405,20,FALSE)</f>
        <v>0</v>
      </c>
      <c r="BH198" s="10">
        <f>VLOOKUP($C198,'[1]New ISB'!$C$6:$BO$405,21,FALSE)</f>
        <v>0</v>
      </c>
      <c r="BI198" s="10">
        <f>VLOOKUP($C198,'[1]New ISB'!$C$6:$BO$405,22,FALSE)</f>
        <v>0</v>
      </c>
      <c r="BJ198" s="10">
        <f>VLOOKUP($C198,'[1]New ISB'!$C$6:$BO$405,23,FALSE)</f>
        <v>0</v>
      </c>
      <c r="BK198" s="10">
        <f>VLOOKUP($C198,'[1]New ISB'!$C$6:$BO$405,24,FALSE)</f>
        <v>0</v>
      </c>
      <c r="BL198" s="10">
        <f>VLOOKUP($C198,'[1]New ISB'!$C$6:$BO$405,25,FALSE)</f>
        <v>1412.676056338026</v>
      </c>
      <c r="BM198" s="10">
        <f>VLOOKUP($C198,'[1]New ISB'!$C$6:$BO$405,26,FALSE)</f>
        <v>0</v>
      </c>
      <c r="BN198" s="10">
        <f>VLOOKUP($C198,'[1]New ISB'!$C$6:$BO$405,27,FALSE)</f>
        <v>24815.142857142881</v>
      </c>
      <c r="BO198" s="10">
        <f>VLOOKUP($C198,'[1]New ISB'!$C$6:$BO$405,28,FALSE)</f>
        <v>0</v>
      </c>
      <c r="BP198" s="10">
        <f>VLOOKUP($C198,'[1]New ISB'!$C$6:$BO$405,29,FALSE)</f>
        <v>0</v>
      </c>
      <c r="BQ198" s="10">
        <f>VLOOKUP($C198,'[1]New ISB'!$C$6:$BO$405,30,FALSE)</f>
        <v>0</v>
      </c>
      <c r="BR198" s="10">
        <f>VLOOKUP($C198,'[1]New ISB'!$C$6:$BO$405,31,FALSE)</f>
        <v>134400</v>
      </c>
      <c r="BS198" s="10">
        <f>VLOOKUP($C198,'[1]New ISB'!$C$6:$BO$405,32,FALSE)</f>
        <v>49400.267022696928</v>
      </c>
      <c r="BT198" s="10">
        <f>VLOOKUP($C198,'[1]New ISB'!$C$6:$BO$405,33,FALSE)</f>
        <v>0</v>
      </c>
      <c r="BU198" s="10">
        <f>VLOOKUP($C198,'[1]New ISB'!$C$6:$BO$405,34,FALSE)</f>
        <v>0</v>
      </c>
      <c r="BV198" s="10">
        <f>VLOOKUP($C198,'[1]New ISB'!$C$6:$BO$405,35,FALSE)</f>
        <v>2973.44</v>
      </c>
      <c r="BW198" s="10">
        <f>VLOOKUP($C198,'[1]New ISB'!$C$6:$BO$405,36,FALSE)</f>
        <v>0</v>
      </c>
      <c r="BX198" s="10">
        <f>VLOOKUP($C198,'[1]New ISB'!$C$6:$BO$405,39,FALSE)+VLOOKUP($C198,'[1]New ISB'!$C$6:$BO$405,40,FALSE)</f>
        <v>0</v>
      </c>
      <c r="BY198" s="10">
        <f>VLOOKUP($C198,'[1]New ISB'!$C$6:$BO$405,37,FALSE)+VLOOKUP($C198,'[1]New ISB'!$C$6:$BO$405,41,FALSE)</f>
        <v>0</v>
      </c>
      <c r="BZ198" s="10">
        <f>VLOOKUP($C198,'[1]New ISB'!$C$6:$BO$405,38,FALSE)</f>
        <v>0</v>
      </c>
      <c r="CA198" s="10">
        <f t="shared" si="81"/>
        <v>541758.57218469656</v>
      </c>
      <c r="CB198" s="10">
        <f>VLOOKUP($C198,'[1]New ISB'!$C$6:$BO$405,52,FALSE)+VLOOKUP($C198,'[1]New ISB'!$C$6:$BO$405,53,FALSE)</f>
        <v>0</v>
      </c>
      <c r="CC198" s="10">
        <f>VLOOKUP($C198,'[1]New ISB'!$C$6:$BO$405,64,FALSE)</f>
        <v>0</v>
      </c>
      <c r="CD198" s="11">
        <f t="shared" si="120"/>
        <v>541758.57218469656</v>
      </c>
      <c r="CE198" s="10"/>
      <c r="CF198" s="10">
        <f t="shared" si="84"/>
        <v>17932.046248518804</v>
      </c>
      <c r="CG198" s="10">
        <f t="shared" si="85"/>
        <v>0</v>
      </c>
      <c r="CH198" s="10">
        <f t="shared" si="86"/>
        <v>0</v>
      </c>
      <c r="CI198" s="10">
        <f t="shared" si="87"/>
        <v>160</v>
      </c>
      <c r="CJ198" s="10">
        <f t="shared" si="88"/>
        <v>0</v>
      </c>
      <c r="CK198" s="10">
        <f t="shared" si="89"/>
        <v>1840</v>
      </c>
      <c r="CL198" s="10">
        <f t="shared" si="90"/>
        <v>0</v>
      </c>
      <c r="CM198" s="10">
        <f t="shared" si="91"/>
        <v>0</v>
      </c>
      <c r="CN198" s="10">
        <f t="shared" si="92"/>
        <v>0</v>
      </c>
      <c r="CO198" s="10">
        <f t="shared" si="93"/>
        <v>10</v>
      </c>
      <c r="CP198" s="10">
        <f t="shared" si="94"/>
        <v>5</v>
      </c>
      <c r="CQ198" s="10">
        <f t="shared" si="95"/>
        <v>0</v>
      </c>
      <c r="CR198" s="10">
        <f t="shared" si="96"/>
        <v>0</v>
      </c>
      <c r="CS198" s="10">
        <f t="shared" si="97"/>
        <v>0</v>
      </c>
      <c r="CT198" s="10">
        <f t="shared" si="98"/>
        <v>0</v>
      </c>
      <c r="CU198" s="10">
        <f t="shared" si="99"/>
        <v>0</v>
      </c>
      <c r="CV198" s="10">
        <f t="shared" si="100"/>
        <v>0</v>
      </c>
      <c r="CW198" s="10">
        <f t="shared" si="101"/>
        <v>0</v>
      </c>
      <c r="CX198" s="10">
        <f t="shared" si="102"/>
        <v>0</v>
      </c>
      <c r="CY198" s="10">
        <f t="shared" si="103"/>
        <v>23.943661971831034</v>
      </c>
      <c r="CZ198" s="10">
        <f t="shared" si="104"/>
        <v>0</v>
      </c>
      <c r="DA198" s="10">
        <f t="shared" si="105"/>
        <v>318.14285714285506</v>
      </c>
      <c r="DB198" s="10">
        <f t="shared" si="106"/>
        <v>0</v>
      </c>
      <c r="DC198" s="10">
        <f t="shared" si="107"/>
        <v>0</v>
      </c>
      <c r="DD198" s="10">
        <f t="shared" si="108"/>
        <v>0</v>
      </c>
      <c r="DE198" s="10">
        <f t="shared" si="109"/>
        <v>6400</v>
      </c>
      <c r="DF198" s="10">
        <f t="shared" si="110"/>
        <v>692.12283044058859</v>
      </c>
      <c r="DG198" s="10">
        <f t="shared" si="111"/>
        <v>0</v>
      </c>
      <c r="DH198" s="10">
        <f t="shared" si="112"/>
        <v>0</v>
      </c>
      <c r="DI198" s="10">
        <f t="shared" si="113"/>
        <v>0</v>
      </c>
      <c r="DJ198" s="10">
        <f t="shared" si="114"/>
        <v>0</v>
      </c>
      <c r="DK198" s="10">
        <f t="shared" si="115"/>
        <v>0</v>
      </c>
      <c r="DL198" s="10">
        <f t="shared" si="116"/>
        <v>0</v>
      </c>
      <c r="DM198" s="10">
        <f t="shared" si="117"/>
        <v>0</v>
      </c>
      <c r="DN198" s="10">
        <f t="shared" si="118"/>
        <v>0</v>
      </c>
      <c r="DO198" s="10">
        <f t="shared" si="119"/>
        <v>16621.353419541942</v>
      </c>
      <c r="DP198" s="11">
        <f t="shared" si="82"/>
        <v>44002.609017616021</v>
      </c>
      <c r="DS198" s="14"/>
      <c r="DU198" s="16"/>
    </row>
    <row r="199" spans="1:125" x14ac:dyDescent="0.35">
      <c r="A199" s="2" t="s">
        <v>590</v>
      </c>
      <c r="B199" s="2" t="s">
        <v>591</v>
      </c>
      <c r="C199" s="2">
        <v>9263131</v>
      </c>
      <c r="D199" s="2" t="s">
        <v>1350</v>
      </c>
      <c r="E199" s="18">
        <v>64</v>
      </c>
      <c r="G199" s="18">
        <v>217216</v>
      </c>
      <c r="H199" s="18">
        <v>0</v>
      </c>
      <c r="I199" s="18">
        <v>0</v>
      </c>
      <c r="J199" s="18">
        <v>5760</v>
      </c>
      <c r="K199" s="18">
        <v>0</v>
      </c>
      <c r="L199" s="18">
        <v>9165</v>
      </c>
      <c r="M199" s="18">
        <v>0</v>
      </c>
      <c r="N199" s="18">
        <v>0</v>
      </c>
      <c r="O199" s="18">
        <v>1960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15551.999999999993</v>
      </c>
      <c r="AC199" s="18">
        <v>0</v>
      </c>
      <c r="AD199" s="18">
        <v>2041.2</v>
      </c>
      <c r="AE199" s="18">
        <v>0</v>
      </c>
      <c r="AF199" s="18">
        <v>128000</v>
      </c>
      <c r="AG199" s="18">
        <v>56300</v>
      </c>
      <c r="AH199" s="18">
        <v>0</v>
      </c>
      <c r="AI199" s="18">
        <v>0</v>
      </c>
      <c r="AJ199" s="18">
        <v>10754.3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-27533.468097750083</v>
      </c>
      <c r="AQ199" s="11">
        <f t="shared" si="83"/>
        <v>419215.0319022499</v>
      </c>
      <c r="AR199" s="18"/>
      <c r="AS199" s="10">
        <f>VLOOKUP($C199,'[1]New ISB'!$C$6:$BO$405,6,FALSE)</f>
        <v>230717.77599888475</v>
      </c>
      <c r="AT199" s="10">
        <f>VLOOKUP($C199,'[1]New ISB'!$C$6:$BO$405,7,FALSE)</f>
        <v>0</v>
      </c>
      <c r="AU199" s="10">
        <f>VLOOKUP($C199,'[1]New ISB'!$C$6:$BO$405,8,FALSE)</f>
        <v>0</v>
      </c>
      <c r="AV199" s="10">
        <f>VLOOKUP($C199,'[1]New ISB'!$C$6:$BO$405,9,FALSE)</f>
        <v>5880</v>
      </c>
      <c r="AW199" s="10">
        <f>VLOOKUP($C199,'[1]New ISB'!$C$6:$BO$405,10,FALSE)</f>
        <v>0</v>
      </c>
      <c r="AX199" s="10">
        <f>VLOOKUP($C199,'[1]New ISB'!$C$6:$BO$405,11,FALSE)</f>
        <v>10660</v>
      </c>
      <c r="AY199" s="10">
        <f>VLOOKUP($C199,'[1]New ISB'!$C$6:$BO$405,12,FALSE)</f>
        <v>0</v>
      </c>
      <c r="AZ199" s="10">
        <f>VLOOKUP($C199,'[1]New ISB'!$C$6:$BO$405,13,FALSE)</f>
        <v>0</v>
      </c>
      <c r="BA199" s="10">
        <f>VLOOKUP($C199,'[1]New ISB'!$C$6:$BO$405,14,FALSE)</f>
        <v>1995</v>
      </c>
      <c r="BB199" s="10">
        <f>VLOOKUP($C199,'[1]New ISB'!$C$6:$BO$405,15,FALSE)</f>
        <v>0</v>
      </c>
      <c r="BC199" s="10">
        <f>VLOOKUP($C199,'[1]New ISB'!$C$6:$BO$405,16,FALSE)</f>
        <v>0</v>
      </c>
      <c r="BD199" s="10">
        <f>VLOOKUP($C199,'[1]New ISB'!$C$6:$BO$405,17,FALSE)</f>
        <v>0</v>
      </c>
      <c r="BE199" s="10">
        <f>VLOOKUP($C199,'[1]New ISB'!$C$6:$BO$405,18,FALSE)</f>
        <v>0</v>
      </c>
      <c r="BF199" s="10">
        <f>VLOOKUP($C199,'[1]New ISB'!$C$6:$BO$405,19,FALSE)</f>
        <v>0</v>
      </c>
      <c r="BG199" s="10">
        <f>VLOOKUP($C199,'[1]New ISB'!$C$6:$BO$405,20,FALSE)</f>
        <v>0</v>
      </c>
      <c r="BH199" s="10">
        <f>VLOOKUP($C199,'[1]New ISB'!$C$6:$BO$405,21,FALSE)</f>
        <v>0</v>
      </c>
      <c r="BI199" s="10">
        <f>VLOOKUP($C199,'[1]New ISB'!$C$6:$BO$405,22,FALSE)</f>
        <v>0</v>
      </c>
      <c r="BJ199" s="10">
        <f>VLOOKUP($C199,'[1]New ISB'!$C$6:$BO$405,23,FALSE)</f>
        <v>0</v>
      </c>
      <c r="BK199" s="10">
        <f>VLOOKUP($C199,'[1]New ISB'!$C$6:$BO$405,24,FALSE)</f>
        <v>0</v>
      </c>
      <c r="BL199" s="10">
        <f>VLOOKUP($C199,'[1]New ISB'!$C$6:$BO$405,25,FALSE)</f>
        <v>0</v>
      </c>
      <c r="BM199" s="10">
        <f>VLOOKUP($C199,'[1]New ISB'!$C$6:$BO$405,26,FALSE)</f>
        <v>0</v>
      </c>
      <c r="BN199" s="10">
        <f>VLOOKUP($C199,'[1]New ISB'!$C$6:$BO$405,27,FALSE)</f>
        <v>15753.974025974019</v>
      </c>
      <c r="BO199" s="10">
        <f>VLOOKUP($C199,'[1]New ISB'!$C$6:$BO$405,28,FALSE)</f>
        <v>0</v>
      </c>
      <c r="BP199" s="10">
        <f>VLOOKUP($C199,'[1]New ISB'!$C$6:$BO$405,29,FALSE)</f>
        <v>2073.6000000000004</v>
      </c>
      <c r="BQ199" s="10">
        <f>VLOOKUP($C199,'[1]New ISB'!$C$6:$BO$405,30,FALSE)</f>
        <v>0</v>
      </c>
      <c r="BR199" s="10">
        <f>VLOOKUP($C199,'[1]New ISB'!$C$6:$BO$405,31,FALSE)</f>
        <v>134400</v>
      </c>
      <c r="BS199" s="10">
        <f>VLOOKUP($C199,'[1]New ISB'!$C$6:$BO$405,32,FALSE)</f>
        <v>57100</v>
      </c>
      <c r="BT199" s="10">
        <f>VLOOKUP($C199,'[1]New ISB'!$C$6:$BO$405,33,FALSE)</f>
        <v>0</v>
      </c>
      <c r="BU199" s="10">
        <f>VLOOKUP($C199,'[1]New ISB'!$C$6:$BO$405,34,FALSE)</f>
        <v>0</v>
      </c>
      <c r="BV199" s="10">
        <f>VLOOKUP($C199,'[1]New ISB'!$C$6:$BO$405,35,FALSE)</f>
        <v>10754.3</v>
      </c>
      <c r="BW199" s="10">
        <f>VLOOKUP($C199,'[1]New ISB'!$C$6:$BO$405,36,FALSE)</f>
        <v>0</v>
      </c>
      <c r="BX199" s="10">
        <f>VLOOKUP($C199,'[1]New ISB'!$C$6:$BO$405,39,FALSE)+VLOOKUP($C199,'[1]New ISB'!$C$6:$BO$405,40,FALSE)</f>
        <v>0</v>
      </c>
      <c r="BY199" s="10">
        <f>VLOOKUP($C199,'[1]New ISB'!$C$6:$BO$405,37,FALSE)+VLOOKUP($C199,'[1]New ISB'!$C$6:$BO$405,41,FALSE)</f>
        <v>0</v>
      </c>
      <c r="BZ199" s="10">
        <f>VLOOKUP($C199,'[1]New ISB'!$C$6:$BO$405,38,FALSE)</f>
        <v>0</v>
      </c>
      <c r="CA199" s="10">
        <f t="shared" si="81"/>
        <v>469334.65002485871</v>
      </c>
      <c r="CB199" s="10">
        <f>VLOOKUP($C199,'[1]New ISB'!$C$6:$BO$405,52,FALSE)+VLOOKUP($C199,'[1]New ISB'!$C$6:$BO$405,53,FALSE)</f>
        <v>0</v>
      </c>
      <c r="CC199" s="10">
        <f>VLOOKUP($C199,'[1]New ISB'!$C$6:$BO$405,64,FALSE)</f>
        <v>0</v>
      </c>
      <c r="CD199" s="11">
        <f t="shared" si="120"/>
        <v>469334.65002485871</v>
      </c>
      <c r="CE199" s="10"/>
      <c r="CF199" s="10">
        <f t="shared" si="84"/>
        <v>13501.775998884754</v>
      </c>
      <c r="CG199" s="10">
        <f t="shared" si="85"/>
        <v>0</v>
      </c>
      <c r="CH199" s="10">
        <f t="shared" si="86"/>
        <v>0</v>
      </c>
      <c r="CI199" s="10">
        <f t="shared" si="87"/>
        <v>120</v>
      </c>
      <c r="CJ199" s="10">
        <f t="shared" si="88"/>
        <v>0</v>
      </c>
      <c r="CK199" s="10">
        <f t="shared" si="89"/>
        <v>1495</v>
      </c>
      <c r="CL199" s="10">
        <f t="shared" si="90"/>
        <v>0</v>
      </c>
      <c r="CM199" s="10">
        <f t="shared" si="91"/>
        <v>0</v>
      </c>
      <c r="CN199" s="10">
        <f t="shared" si="92"/>
        <v>35</v>
      </c>
      <c r="CO199" s="10">
        <f t="shared" si="93"/>
        <v>0</v>
      </c>
      <c r="CP199" s="10">
        <f t="shared" si="94"/>
        <v>0</v>
      </c>
      <c r="CQ199" s="10">
        <f t="shared" si="95"/>
        <v>0</v>
      </c>
      <c r="CR199" s="10">
        <f t="shared" si="96"/>
        <v>0</v>
      </c>
      <c r="CS199" s="10">
        <f t="shared" si="97"/>
        <v>0</v>
      </c>
      <c r="CT199" s="10">
        <f t="shared" si="98"/>
        <v>0</v>
      </c>
      <c r="CU199" s="10">
        <f t="shared" si="99"/>
        <v>0</v>
      </c>
      <c r="CV199" s="10">
        <f t="shared" si="100"/>
        <v>0</v>
      </c>
      <c r="CW199" s="10">
        <f t="shared" si="101"/>
        <v>0</v>
      </c>
      <c r="CX199" s="10">
        <f t="shared" si="102"/>
        <v>0</v>
      </c>
      <c r="CY199" s="10">
        <f t="shared" si="103"/>
        <v>0</v>
      </c>
      <c r="CZ199" s="10">
        <f t="shared" si="104"/>
        <v>0</v>
      </c>
      <c r="DA199" s="10">
        <f t="shared" si="105"/>
        <v>201.97402597402652</v>
      </c>
      <c r="DB199" s="10">
        <f t="shared" si="106"/>
        <v>0</v>
      </c>
      <c r="DC199" s="10">
        <f t="shared" si="107"/>
        <v>32.400000000000318</v>
      </c>
      <c r="DD199" s="10">
        <f t="shared" si="108"/>
        <v>0</v>
      </c>
      <c r="DE199" s="10">
        <f t="shared" si="109"/>
        <v>6400</v>
      </c>
      <c r="DF199" s="10">
        <f t="shared" si="110"/>
        <v>800</v>
      </c>
      <c r="DG199" s="10">
        <f t="shared" si="111"/>
        <v>0</v>
      </c>
      <c r="DH199" s="10">
        <f t="shared" si="112"/>
        <v>0</v>
      </c>
      <c r="DI199" s="10">
        <f t="shared" si="113"/>
        <v>0</v>
      </c>
      <c r="DJ199" s="10">
        <f t="shared" si="114"/>
        <v>0</v>
      </c>
      <c r="DK199" s="10">
        <f t="shared" si="115"/>
        <v>0</v>
      </c>
      <c r="DL199" s="10">
        <f t="shared" si="116"/>
        <v>0</v>
      </c>
      <c r="DM199" s="10">
        <f t="shared" si="117"/>
        <v>0</v>
      </c>
      <c r="DN199" s="10">
        <f t="shared" si="118"/>
        <v>0</v>
      </c>
      <c r="DO199" s="10">
        <f t="shared" si="119"/>
        <v>27533.468097750083</v>
      </c>
      <c r="DP199" s="11">
        <f t="shared" si="82"/>
        <v>50119.618122608867</v>
      </c>
      <c r="DS199" s="14"/>
      <c r="DU199" s="16"/>
    </row>
    <row r="200" spans="1:125" x14ac:dyDescent="0.35">
      <c r="A200" s="2" t="s">
        <v>593</v>
      </c>
      <c r="B200" s="2" t="s">
        <v>594</v>
      </c>
      <c r="C200" s="2">
        <v>9262001</v>
      </c>
      <c r="D200" s="2" t="s">
        <v>1351</v>
      </c>
      <c r="E200" s="18">
        <v>191</v>
      </c>
      <c r="G200" s="18">
        <v>648254</v>
      </c>
      <c r="H200" s="18">
        <v>0</v>
      </c>
      <c r="I200" s="18">
        <v>0</v>
      </c>
      <c r="J200" s="18">
        <v>21120.000000000015</v>
      </c>
      <c r="K200" s="18">
        <v>0</v>
      </c>
      <c r="L200" s="18">
        <v>33839.999999999971</v>
      </c>
      <c r="M200" s="18">
        <v>0</v>
      </c>
      <c r="N200" s="18">
        <v>0</v>
      </c>
      <c r="O200" s="18">
        <v>1120.0000000000027</v>
      </c>
      <c r="P200" s="18">
        <v>2200.0000000000009</v>
      </c>
      <c r="Q200" s="18">
        <v>480.00000000000023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1342.7878787878763</v>
      </c>
      <c r="AA200" s="18">
        <v>0</v>
      </c>
      <c r="AB200" s="18">
        <v>64198.303985171486</v>
      </c>
      <c r="AC200" s="18">
        <v>0</v>
      </c>
      <c r="AD200" s="18">
        <v>0</v>
      </c>
      <c r="AE200" s="18">
        <v>0</v>
      </c>
      <c r="AF200" s="18">
        <v>128000</v>
      </c>
      <c r="AG200" s="18">
        <v>0</v>
      </c>
      <c r="AH200" s="18">
        <v>0</v>
      </c>
      <c r="AI200" s="18">
        <v>0</v>
      </c>
      <c r="AJ200" s="18">
        <v>4443.0000000000009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-12076.486806189261</v>
      </c>
      <c r="AQ200" s="11">
        <f t="shared" si="83"/>
        <v>892921.60505777004</v>
      </c>
      <c r="AR200" s="18"/>
      <c r="AS200" s="10">
        <f>VLOOKUP($C200,'[1]New ISB'!$C$6:$BO$405,6,FALSE)</f>
        <v>688548.36274667166</v>
      </c>
      <c r="AT200" s="10">
        <f>VLOOKUP($C200,'[1]New ISB'!$C$6:$BO$405,7,FALSE)</f>
        <v>0</v>
      </c>
      <c r="AU200" s="10">
        <f>VLOOKUP($C200,'[1]New ISB'!$C$6:$BO$405,8,FALSE)</f>
        <v>0</v>
      </c>
      <c r="AV200" s="10">
        <f>VLOOKUP($C200,'[1]New ISB'!$C$6:$BO$405,9,FALSE)</f>
        <v>21560.000000000015</v>
      </c>
      <c r="AW200" s="10">
        <f>VLOOKUP($C200,'[1]New ISB'!$C$6:$BO$405,10,FALSE)</f>
        <v>0</v>
      </c>
      <c r="AX200" s="10">
        <f>VLOOKUP($C200,'[1]New ISB'!$C$6:$BO$405,11,FALSE)</f>
        <v>39359.999999999964</v>
      </c>
      <c r="AY200" s="10">
        <f>VLOOKUP($C200,'[1]New ISB'!$C$6:$BO$405,12,FALSE)</f>
        <v>0</v>
      </c>
      <c r="AZ200" s="10">
        <f>VLOOKUP($C200,'[1]New ISB'!$C$6:$BO$405,13,FALSE)</f>
        <v>0</v>
      </c>
      <c r="BA200" s="10">
        <f>VLOOKUP($C200,'[1]New ISB'!$C$6:$BO$405,14,FALSE)</f>
        <v>1140.0000000000027</v>
      </c>
      <c r="BB200" s="10">
        <f>VLOOKUP($C200,'[1]New ISB'!$C$6:$BO$405,15,FALSE)</f>
        <v>2225.0000000000009</v>
      </c>
      <c r="BC200" s="10">
        <f>VLOOKUP($C200,'[1]New ISB'!$C$6:$BO$405,16,FALSE)</f>
        <v>485.00000000000023</v>
      </c>
      <c r="BD200" s="10">
        <f>VLOOKUP($C200,'[1]New ISB'!$C$6:$BO$405,17,FALSE)</f>
        <v>0</v>
      </c>
      <c r="BE200" s="10">
        <f>VLOOKUP($C200,'[1]New ISB'!$C$6:$BO$405,18,FALSE)</f>
        <v>0</v>
      </c>
      <c r="BF200" s="10">
        <f>VLOOKUP($C200,'[1]New ISB'!$C$6:$BO$405,19,FALSE)</f>
        <v>0</v>
      </c>
      <c r="BG200" s="10">
        <f>VLOOKUP($C200,'[1]New ISB'!$C$6:$BO$405,20,FALSE)</f>
        <v>0</v>
      </c>
      <c r="BH200" s="10">
        <f>VLOOKUP($C200,'[1]New ISB'!$C$6:$BO$405,21,FALSE)</f>
        <v>0</v>
      </c>
      <c r="BI200" s="10">
        <f>VLOOKUP($C200,'[1]New ISB'!$C$6:$BO$405,22,FALSE)</f>
        <v>0</v>
      </c>
      <c r="BJ200" s="10">
        <f>VLOOKUP($C200,'[1]New ISB'!$C$6:$BO$405,23,FALSE)</f>
        <v>0</v>
      </c>
      <c r="BK200" s="10">
        <f>VLOOKUP($C200,'[1]New ISB'!$C$6:$BO$405,24,FALSE)</f>
        <v>0</v>
      </c>
      <c r="BL200" s="10">
        <f>VLOOKUP($C200,'[1]New ISB'!$C$6:$BO$405,25,FALSE)</f>
        <v>1365.9393939393915</v>
      </c>
      <c r="BM200" s="10">
        <f>VLOOKUP($C200,'[1]New ISB'!$C$6:$BO$405,26,FALSE)</f>
        <v>0</v>
      </c>
      <c r="BN200" s="10">
        <f>VLOOKUP($C200,'[1]New ISB'!$C$6:$BO$405,27,FALSE)</f>
        <v>65032.048192771115</v>
      </c>
      <c r="BO200" s="10">
        <f>VLOOKUP($C200,'[1]New ISB'!$C$6:$BO$405,28,FALSE)</f>
        <v>0</v>
      </c>
      <c r="BP200" s="10">
        <f>VLOOKUP($C200,'[1]New ISB'!$C$6:$BO$405,29,FALSE)</f>
        <v>0</v>
      </c>
      <c r="BQ200" s="10">
        <f>VLOOKUP($C200,'[1]New ISB'!$C$6:$BO$405,30,FALSE)</f>
        <v>0</v>
      </c>
      <c r="BR200" s="10">
        <f>VLOOKUP($C200,'[1]New ISB'!$C$6:$BO$405,31,FALSE)</f>
        <v>134400</v>
      </c>
      <c r="BS200" s="10">
        <f>VLOOKUP($C200,'[1]New ISB'!$C$6:$BO$405,32,FALSE)</f>
        <v>0</v>
      </c>
      <c r="BT200" s="10">
        <f>VLOOKUP($C200,'[1]New ISB'!$C$6:$BO$405,33,FALSE)</f>
        <v>0</v>
      </c>
      <c r="BU200" s="10">
        <f>VLOOKUP($C200,'[1]New ISB'!$C$6:$BO$405,34,FALSE)</f>
        <v>0</v>
      </c>
      <c r="BV200" s="10">
        <f>VLOOKUP($C200,'[1]New ISB'!$C$6:$BO$405,35,FALSE)</f>
        <v>4443.0000000000009</v>
      </c>
      <c r="BW200" s="10">
        <f>VLOOKUP($C200,'[1]New ISB'!$C$6:$BO$405,36,FALSE)</f>
        <v>0</v>
      </c>
      <c r="BX200" s="10">
        <f>VLOOKUP($C200,'[1]New ISB'!$C$6:$BO$405,39,FALSE)+VLOOKUP($C200,'[1]New ISB'!$C$6:$BO$405,40,FALSE)</f>
        <v>0</v>
      </c>
      <c r="BY200" s="10">
        <f>VLOOKUP($C200,'[1]New ISB'!$C$6:$BO$405,37,FALSE)+VLOOKUP($C200,'[1]New ISB'!$C$6:$BO$405,41,FALSE)</f>
        <v>0</v>
      </c>
      <c r="BZ200" s="10">
        <f>VLOOKUP($C200,'[1]New ISB'!$C$6:$BO$405,38,FALSE)</f>
        <v>0</v>
      </c>
      <c r="CA200" s="10">
        <f t="shared" si="81"/>
        <v>958559.35033338214</v>
      </c>
      <c r="CB200" s="10">
        <f>VLOOKUP($C200,'[1]New ISB'!$C$6:$BO$405,52,FALSE)+VLOOKUP($C200,'[1]New ISB'!$C$6:$BO$405,53,FALSE)</f>
        <v>0</v>
      </c>
      <c r="CC200" s="10">
        <f>VLOOKUP($C200,'[1]New ISB'!$C$6:$BO$405,64,FALSE)</f>
        <v>0</v>
      </c>
      <c r="CD200" s="11">
        <f t="shared" si="120"/>
        <v>958559.35033338214</v>
      </c>
      <c r="CE200" s="10"/>
      <c r="CF200" s="10">
        <f t="shared" si="84"/>
        <v>40294.362746671657</v>
      </c>
      <c r="CG200" s="10">
        <f t="shared" si="85"/>
        <v>0</v>
      </c>
      <c r="CH200" s="10">
        <f t="shared" si="86"/>
        <v>0</v>
      </c>
      <c r="CI200" s="10">
        <f t="shared" si="87"/>
        <v>440</v>
      </c>
      <c r="CJ200" s="10">
        <f t="shared" si="88"/>
        <v>0</v>
      </c>
      <c r="CK200" s="10">
        <f t="shared" si="89"/>
        <v>5519.9999999999927</v>
      </c>
      <c r="CL200" s="10">
        <f t="shared" si="90"/>
        <v>0</v>
      </c>
      <c r="CM200" s="10">
        <f t="shared" si="91"/>
        <v>0</v>
      </c>
      <c r="CN200" s="10">
        <f t="shared" si="92"/>
        <v>20</v>
      </c>
      <c r="CO200" s="10">
        <f t="shared" si="93"/>
        <v>25</v>
      </c>
      <c r="CP200" s="10">
        <f t="shared" si="94"/>
        <v>5</v>
      </c>
      <c r="CQ200" s="10">
        <f t="shared" si="95"/>
        <v>0</v>
      </c>
      <c r="CR200" s="10">
        <f t="shared" si="96"/>
        <v>0</v>
      </c>
      <c r="CS200" s="10">
        <f t="shared" si="97"/>
        <v>0</v>
      </c>
      <c r="CT200" s="10">
        <f t="shared" si="98"/>
        <v>0</v>
      </c>
      <c r="CU200" s="10">
        <f t="shared" si="99"/>
        <v>0</v>
      </c>
      <c r="CV200" s="10">
        <f t="shared" si="100"/>
        <v>0</v>
      </c>
      <c r="CW200" s="10">
        <f t="shared" si="101"/>
        <v>0</v>
      </c>
      <c r="CX200" s="10">
        <f t="shared" si="102"/>
        <v>0</v>
      </c>
      <c r="CY200" s="10">
        <f t="shared" si="103"/>
        <v>23.151515151515241</v>
      </c>
      <c r="CZ200" s="10">
        <f t="shared" si="104"/>
        <v>0</v>
      </c>
      <c r="DA200" s="10">
        <f t="shared" si="105"/>
        <v>833.74420759962959</v>
      </c>
      <c r="DB200" s="10">
        <f t="shared" si="106"/>
        <v>0</v>
      </c>
      <c r="DC200" s="10">
        <f t="shared" si="107"/>
        <v>0</v>
      </c>
      <c r="DD200" s="10">
        <f t="shared" si="108"/>
        <v>0</v>
      </c>
      <c r="DE200" s="10">
        <f t="shared" si="109"/>
        <v>6400</v>
      </c>
      <c r="DF200" s="10">
        <f t="shared" si="110"/>
        <v>0</v>
      </c>
      <c r="DG200" s="10">
        <f t="shared" si="111"/>
        <v>0</v>
      </c>
      <c r="DH200" s="10">
        <f t="shared" si="112"/>
        <v>0</v>
      </c>
      <c r="DI200" s="10">
        <f t="shared" si="113"/>
        <v>0</v>
      </c>
      <c r="DJ200" s="10">
        <f t="shared" si="114"/>
        <v>0</v>
      </c>
      <c r="DK200" s="10">
        <f t="shared" si="115"/>
        <v>0</v>
      </c>
      <c r="DL200" s="10">
        <f t="shared" si="116"/>
        <v>0</v>
      </c>
      <c r="DM200" s="10">
        <f t="shared" si="117"/>
        <v>0</v>
      </c>
      <c r="DN200" s="10">
        <f t="shared" si="118"/>
        <v>0</v>
      </c>
      <c r="DO200" s="10">
        <f t="shared" si="119"/>
        <v>12076.486806189261</v>
      </c>
      <c r="DP200" s="11">
        <f t="shared" si="82"/>
        <v>65637.745275612047</v>
      </c>
      <c r="DS200" s="14"/>
      <c r="DU200" s="16"/>
    </row>
    <row r="201" spans="1:125" x14ac:dyDescent="0.35">
      <c r="A201" s="2" t="s">
        <v>596</v>
      </c>
      <c r="B201" s="2" t="s">
        <v>1352</v>
      </c>
      <c r="C201" s="2">
        <v>9262238</v>
      </c>
      <c r="D201" s="2" t="s">
        <v>1353</v>
      </c>
      <c r="E201" s="18">
        <v>106</v>
      </c>
      <c r="G201" s="18">
        <v>359764</v>
      </c>
      <c r="H201" s="18">
        <v>0</v>
      </c>
      <c r="I201" s="18">
        <v>0</v>
      </c>
      <c r="J201" s="18">
        <v>11520.000000000018</v>
      </c>
      <c r="K201" s="18">
        <v>0</v>
      </c>
      <c r="L201" s="18">
        <v>16920.000000000029</v>
      </c>
      <c r="M201" s="18">
        <v>0</v>
      </c>
      <c r="N201" s="18">
        <v>229.99999999999989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32647.999999999989</v>
      </c>
      <c r="AC201" s="18">
        <v>0</v>
      </c>
      <c r="AD201" s="18">
        <v>1549.7999999999956</v>
      </c>
      <c r="AE201" s="18">
        <v>0</v>
      </c>
      <c r="AF201" s="18">
        <v>128000</v>
      </c>
      <c r="AG201" s="18">
        <v>16214.625500667544</v>
      </c>
      <c r="AH201" s="18">
        <v>0</v>
      </c>
      <c r="AI201" s="18">
        <v>0</v>
      </c>
      <c r="AJ201" s="18">
        <v>2327.04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-8906.2927942552087</v>
      </c>
      <c r="AQ201" s="11">
        <f t="shared" si="83"/>
        <v>560267.17270641238</v>
      </c>
      <c r="AR201" s="18"/>
      <c r="AS201" s="10">
        <f>VLOOKUP($C201,'[1]New ISB'!$C$6:$BO$405,6,FALSE)</f>
        <v>382126.31649815285</v>
      </c>
      <c r="AT201" s="10">
        <f>VLOOKUP($C201,'[1]New ISB'!$C$6:$BO$405,7,FALSE)</f>
        <v>0</v>
      </c>
      <c r="AU201" s="10">
        <f>VLOOKUP($C201,'[1]New ISB'!$C$6:$BO$405,8,FALSE)</f>
        <v>0</v>
      </c>
      <c r="AV201" s="10">
        <f>VLOOKUP($C201,'[1]New ISB'!$C$6:$BO$405,9,FALSE)</f>
        <v>11760.00000000002</v>
      </c>
      <c r="AW201" s="10">
        <f>VLOOKUP($C201,'[1]New ISB'!$C$6:$BO$405,10,FALSE)</f>
        <v>0</v>
      </c>
      <c r="AX201" s="10">
        <f>VLOOKUP($C201,'[1]New ISB'!$C$6:$BO$405,11,FALSE)</f>
        <v>19680.000000000033</v>
      </c>
      <c r="AY201" s="10">
        <f>VLOOKUP($C201,'[1]New ISB'!$C$6:$BO$405,12,FALSE)</f>
        <v>0</v>
      </c>
      <c r="AZ201" s="10">
        <f>VLOOKUP($C201,'[1]New ISB'!$C$6:$BO$405,13,FALSE)</f>
        <v>234.99999999999989</v>
      </c>
      <c r="BA201" s="10">
        <f>VLOOKUP($C201,'[1]New ISB'!$C$6:$BO$405,14,FALSE)</f>
        <v>0</v>
      </c>
      <c r="BB201" s="10">
        <f>VLOOKUP($C201,'[1]New ISB'!$C$6:$BO$405,15,FALSE)</f>
        <v>0</v>
      </c>
      <c r="BC201" s="10">
        <f>VLOOKUP($C201,'[1]New ISB'!$C$6:$BO$405,16,FALSE)</f>
        <v>0</v>
      </c>
      <c r="BD201" s="10">
        <f>VLOOKUP($C201,'[1]New ISB'!$C$6:$BO$405,17,FALSE)</f>
        <v>0</v>
      </c>
      <c r="BE201" s="10">
        <f>VLOOKUP($C201,'[1]New ISB'!$C$6:$BO$405,18,FALSE)</f>
        <v>0</v>
      </c>
      <c r="BF201" s="10">
        <f>VLOOKUP($C201,'[1]New ISB'!$C$6:$BO$405,19,FALSE)</f>
        <v>0</v>
      </c>
      <c r="BG201" s="10">
        <f>VLOOKUP($C201,'[1]New ISB'!$C$6:$BO$405,20,FALSE)</f>
        <v>0</v>
      </c>
      <c r="BH201" s="10">
        <f>VLOOKUP($C201,'[1]New ISB'!$C$6:$BO$405,21,FALSE)</f>
        <v>0</v>
      </c>
      <c r="BI201" s="10">
        <f>VLOOKUP($C201,'[1]New ISB'!$C$6:$BO$405,22,FALSE)</f>
        <v>0</v>
      </c>
      <c r="BJ201" s="10">
        <f>VLOOKUP($C201,'[1]New ISB'!$C$6:$BO$405,23,FALSE)</f>
        <v>0</v>
      </c>
      <c r="BK201" s="10">
        <f>VLOOKUP($C201,'[1]New ISB'!$C$6:$BO$405,24,FALSE)</f>
        <v>0</v>
      </c>
      <c r="BL201" s="10">
        <f>VLOOKUP($C201,'[1]New ISB'!$C$6:$BO$405,25,FALSE)</f>
        <v>0</v>
      </c>
      <c r="BM201" s="10">
        <f>VLOOKUP($C201,'[1]New ISB'!$C$6:$BO$405,26,FALSE)</f>
        <v>0</v>
      </c>
      <c r="BN201" s="10">
        <f>VLOOKUP($C201,'[1]New ISB'!$C$6:$BO$405,27,FALSE)</f>
        <v>33071.999999999993</v>
      </c>
      <c r="BO201" s="10">
        <f>VLOOKUP($C201,'[1]New ISB'!$C$6:$BO$405,28,FALSE)</f>
        <v>0</v>
      </c>
      <c r="BP201" s="10">
        <f>VLOOKUP($C201,'[1]New ISB'!$C$6:$BO$405,29,FALSE)</f>
        <v>1574.3999999999955</v>
      </c>
      <c r="BQ201" s="10">
        <f>VLOOKUP($C201,'[1]New ISB'!$C$6:$BO$405,30,FALSE)</f>
        <v>0</v>
      </c>
      <c r="BR201" s="10">
        <f>VLOOKUP($C201,'[1]New ISB'!$C$6:$BO$405,31,FALSE)</f>
        <v>134400</v>
      </c>
      <c r="BS201" s="10">
        <f>VLOOKUP($C201,'[1]New ISB'!$C$6:$BO$405,32,FALSE)</f>
        <v>16445.028704939908</v>
      </c>
      <c r="BT201" s="10">
        <f>VLOOKUP($C201,'[1]New ISB'!$C$6:$BO$405,33,FALSE)</f>
        <v>0</v>
      </c>
      <c r="BU201" s="10">
        <f>VLOOKUP($C201,'[1]New ISB'!$C$6:$BO$405,34,FALSE)</f>
        <v>0</v>
      </c>
      <c r="BV201" s="10">
        <f>VLOOKUP($C201,'[1]New ISB'!$C$6:$BO$405,35,FALSE)</f>
        <v>2327.04</v>
      </c>
      <c r="BW201" s="10">
        <f>VLOOKUP($C201,'[1]New ISB'!$C$6:$BO$405,36,FALSE)</f>
        <v>0</v>
      </c>
      <c r="BX201" s="10">
        <f>VLOOKUP($C201,'[1]New ISB'!$C$6:$BO$405,39,FALSE)+VLOOKUP($C201,'[1]New ISB'!$C$6:$BO$405,40,FALSE)</f>
        <v>0</v>
      </c>
      <c r="BY201" s="10">
        <f>VLOOKUP($C201,'[1]New ISB'!$C$6:$BO$405,37,FALSE)+VLOOKUP($C201,'[1]New ISB'!$C$6:$BO$405,41,FALSE)</f>
        <v>0</v>
      </c>
      <c r="BZ201" s="10">
        <f>VLOOKUP($C201,'[1]New ISB'!$C$6:$BO$405,38,FALSE)</f>
        <v>0</v>
      </c>
      <c r="CA201" s="10">
        <f t="shared" ref="CA201:CA250" si="121">SUM(AS201:BZ201)</f>
        <v>601619.78520309285</v>
      </c>
      <c r="CB201" s="10">
        <f>VLOOKUP($C201,'[1]New ISB'!$C$6:$BO$405,52,FALSE)+VLOOKUP($C201,'[1]New ISB'!$C$6:$BO$405,53,FALSE)</f>
        <v>0</v>
      </c>
      <c r="CC201" s="10">
        <f>VLOOKUP($C201,'[1]New ISB'!$C$6:$BO$405,64,FALSE)</f>
        <v>0</v>
      </c>
      <c r="CD201" s="11">
        <f t="shared" si="120"/>
        <v>601619.78520309285</v>
      </c>
      <c r="CE201" s="10"/>
      <c r="CF201" s="10">
        <f t="shared" si="84"/>
        <v>22362.316498152853</v>
      </c>
      <c r="CG201" s="10">
        <f t="shared" si="85"/>
        <v>0</v>
      </c>
      <c r="CH201" s="10">
        <f t="shared" si="86"/>
        <v>0</v>
      </c>
      <c r="CI201" s="10">
        <f t="shared" si="87"/>
        <v>240.00000000000182</v>
      </c>
      <c r="CJ201" s="10">
        <f t="shared" si="88"/>
        <v>0</v>
      </c>
      <c r="CK201" s="10">
        <f t="shared" si="89"/>
        <v>2760.0000000000036</v>
      </c>
      <c r="CL201" s="10">
        <f t="shared" si="90"/>
        <v>0</v>
      </c>
      <c r="CM201" s="10">
        <f t="shared" si="91"/>
        <v>5</v>
      </c>
      <c r="CN201" s="10">
        <f t="shared" si="92"/>
        <v>0</v>
      </c>
      <c r="CO201" s="10">
        <f t="shared" si="93"/>
        <v>0</v>
      </c>
      <c r="CP201" s="10">
        <f t="shared" si="94"/>
        <v>0</v>
      </c>
      <c r="CQ201" s="10">
        <f t="shared" si="95"/>
        <v>0</v>
      </c>
      <c r="CR201" s="10">
        <f t="shared" si="96"/>
        <v>0</v>
      </c>
      <c r="CS201" s="10">
        <f t="shared" si="97"/>
        <v>0</v>
      </c>
      <c r="CT201" s="10">
        <f t="shared" si="98"/>
        <v>0</v>
      </c>
      <c r="CU201" s="10">
        <f t="shared" si="99"/>
        <v>0</v>
      </c>
      <c r="CV201" s="10">
        <f t="shared" si="100"/>
        <v>0</v>
      </c>
      <c r="CW201" s="10">
        <f t="shared" si="101"/>
        <v>0</v>
      </c>
      <c r="CX201" s="10">
        <f t="shared" si="102"/>
        <v>0</v>
      </c>
      <c r="CY201" s="10">
        <f t="shared" si="103"/>
        <v>0</v>
      </c>
      <c r="CZ201" s="10">
        <f t="shared" si="104"/>
        <v>0</v>
      </c>
      <c r="DA201" s="10">
        <f t="shared" si="105"/>
        <v>424.00000000000364</v>
      </c>
      <c r="DB201" s="10">
        <f t="shared" si="106"/>
        <v>0</v>
      </c>
      <c r="DC201" s="10">
        <f t="shared" si="107"/>
        <v>24.599999999999909</v>
      </c>
      <c r="DD201" s="10">
        <f t="shared" si="108"/>
        <v>0</v>
      </c>
      <c r="DE201" s="10">
        <f t="shared" si="109"/>
        <v>6400</v>
      </c>
      <c r="DF201" s="10">
        <f t="shared" si="110"/>
        <v>230.40320427236475</v>
      </c>
      <c r="DG201" s="10">
        <f t="shared" si="111"/>
        <v>0</v>
      </c>
      <c r="DH201" s="10">
        <f t="shared" si="112"/>
        <v>0</v>
      </c>
      <c r="DI201" s="10">
        <f t="shared" si="113"/>
        <v>0</v>
      </c>
      <c r="DJ201" s="10">
        <f t="shared" si="114"/>
        <v>0</v>
      </c>
      <c r="DK201" s="10">
        <f t="shared" si="115"/>
        <v>0</v>
      </c>
      <c r="DL201" s="10">
        <f t="shared" si="116"/>
        <v>0</v>
      </c>
      <c r="DM201" s="10">
        <f t="shared" si="117"/>
        <v>0</v>
      </c>
      <c r="DN201" s="10">
        <f t="shared" si="118"/>
        <v>0</v>
      </c>
      <c r="DO201" s="10">
        <f t="shared" si="119"/>
        <v>8906.2927942552087</v>
      </c>
      <c r="DP201" s="11">
        <f t="shared" ref="DP201:DP264" si="122">SUM(CF201:DO201)</f>
        <v>41352.612496680435</v>
      </c>
      <c r="DS201" s="14"/>
      <c r="DU201" s="16"/>
    </row>
    <row r="202" spans="1:125" x14ac:dyDescent="0.35">
      <c r="A202" s="2" t="s">
        <v>599</v>
      </c>
      <c r="B202" s="2" t="s">
        <v>600</v>
      </c>
      <c r="C202" s="2">
        <v>9263059</v>
      </c>
      <c r="D202" s="2" t="s">
        <v>1354</v>
      </c>
      <c r="E202" s="18">
        <v>56</v>
      </c>
      <c r="G202" s="18">
        <v>190064</v>
      </c>
      <c r="H202" s="18">
        <v>0</v>
      </c>
      <c r="I202" s="18">
        <v>0</v>
      </c>
      <c r="J202" s="18">
        <v>5279.9999999999891</v>
      </c>
      <c r="K202" s="18">
        <v>0</v>
      </c>
      <c r="L202" s="18">
        <v>7754.9999999999836</v>
      </c>
      <c r="M202" s="18">
        <v>0</v>
      </c>
      <c r="N202" s="18">
        <v>6670.0000000000018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11453.750000000009</v>
      </c>
      <c r="AC202" s="18">
        <v>0</v>
      </c>
      <c r="AD202" s="18">
        <v>0</v>
      </c>
      <c r="AE202" s="18">
        <v>0</v>
      </c>
      <c r="AF202" s="18">
        <v>128000</v>
      </c>
      <c r="AG202" s="18">
        <v>56300</v>
      </c>
      <c r="AH202" s="18">
        <v>0</v>
      </c>
      <c r="AI202" s="18">
        <v>0</v>
      </c>
      <c r="AJ202" s="18">
        <v>2259.9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-10280.426857016462</v>
      </c>
      <c r="AQ202" s="11">
        <f t="shared" ref="AQ202:AQ265" si="123">SUM(G202:AP202)</f>
        <v>397502.22314298357</v>
      </c>
      <c r="AR202" s="18"/>
      <c r="AS202" s="10">
        <f>VLOOKUP($C202,'[1]New ISB'!$C$6:$BO$405,6,FALSE)</f>
        <v>201878.05399902415</v>
      </c>
      <c r="AT202" s="10">
        <f>VLOOKUP($C202,'[1]New ISB'!$C$6:$BO$405,7,FALSE)</f>
        <v>0</v>
      </c>
      <c r="AU202" s="10">
        <f>VLOOKUP($C202,'[1]New ISB'!$C$6:$BO$405,8,FALSE)</f>
        <v>0</v>
      </c>
      <c r="AV202" s="10">
        <f>VLOOKUP($C202,'[1]New ISB'!$C$6:$BO$405,9,FALSE)</f>
        <v>5389.9999999999891</v>
      </c>
      <c r="AW202" s="10">
        <f>VLOOKUP($C202,'[1]New ISB'!$C$6:$BO$405,10,FALSE)</f>
        <v>0</v>
      </c>
      <c r="AX202" s="10">
        <f>VLOOKUP($C202,'[1]New ISB'!$C$6:$BO$405,11,FALSE)</f>
        <v>9019.9999999999818</v>
      </c>
      <c r="AY202" s="10">
        <f>VLOOKUP($C202,'[1]New ISB'!$C$6:$BO$405,12,FALSE)</f>
        <v>0</v>
      </c>
      <c r="AZ202" s="10">
        <f>VLOOKUP($C202,'[1]New ISB'!$C$6:$BO$405,13,FALSE)</f>
        <v>6815.0000000000018</v>
      </c>
      <c r="BA202" s="10">
        <f>VLOOKUP($C202,'[1]New ISB'!$C$6:$BO$405,14,FALSE)</f>
        <v>0</v>
      </c>
      <c r="BB202" s="10">
        <f>VLOOKUP($C202,'[1]New ISB'!$C$6:$BO$405,15,FALSE)</f>
        <v>0</v>
      </c>
      <c r="BC202" s="10">
        <f>VLOOKUP($C202,'[1]New ISB'!$C$6:$BO$405,16,FALSE)</f>
        <v>0</v>
      </c>
      <c r="BD202" s="10">
        <f>VLOOKUP($C202,'[1]New ISB'!$C$6:$BO$405,17,FALSE)</f>
        <v>0</v>
      </c>
      <c r="BE202" s="10">
        <f>VLOOKUP($C202,'[1]New ISB'!$C$6:$BO$405,18,FALSE)</f>
        <v>0</v>
      </c>
      <c r="BF202" s="10">
        <f>VLOOKUP($C202,'[1]New ISB'!$C$6:$BO$405,19,FALSE)</f>
        <v>0</v>
      </c>
      <c r="BG202" s="10">
        <f>VLOOKUP($C202,'[1]New ISB'!$C$6:$BO$405,20,FALSE)</f>
        <v>0</v>
      </c>
      <c r="BH202" s="10">
        <f>VLOOKUP($C202,'[1]New ISB'!$C$6:$BO$405,21,FALSE)</f>
        <v>0</v>
      </c>
      <c r="BI202" s="10">
        <f>VLOOKUP($C202,'[1]New ISB'!$C$6:$BO$405,22,FALSE)</f>
        <v>0</v>
      </c>
      <c r="BJ202" s="10">
        <f>VLOOKUP($C202,'[1]New ISB'!$C$6:$BO$405,23,FALSE)</f>
        <v>0</v>
      </c>
      <c r="BK202" s="10">
        <f>VLOOKUP($C202,'[1]New ISB'!$C$6:$BO$405,24,FALSE)</f>
        <v>0</v>
      </c>
      <c r="BL202" s="10">
        <f>VLOOKUP($C202,'[1]New ISB'!$C$6:$BO$405,25,FALSE)</f>
        <v>0</v>
      </c>
      <c r="BM202" s="10">
        <f>VLOOKUP($C202,'[1]New ISB'!$C$6:$BO$405,26,FALSE)</f>
        <v>0</v>
      </c>
      <c r="BN202" s="10">
        <f>VLOOKUP($C202,'[1]New ISB'!$C$6:$BO$405,27,FALSE)</f>
        <v>11602.500000000009</v>
      </c>
      <c r="BO202" s="10">
        <f>VLOOKUP($C202,'[1]New ISB'!$C$6:$BO$405,28,FALSE)</f>
        <v>0</v>
      </c>
      <c r="BP202" s="10">
        <f>VLOOKUP($C202,'[1]New ISB'!$C$6:$BO$405,29,FALSE)</f>
        <v>0</v>
      </c>
      <c r="BQ202" s="10">
        <f>VLOOKUP($C202,'[1]New ISB'!$C$6:$BO$405,30,FALSE)</f>
        <v>0</v>
      </c>
      <c r="BR202" s="10">
        <f>VLOOKUP($C202,'[1]New ISB'!$C$6:$BO$405,31,FALSE)</f>
        <v>134400</v>
      </c>
      <c r="BS202" s="10">
        <f>VLOOKUP($C202,'[1]New ISB'!$C$6:$BO$405,32,FALSE)</f>
        <v>57100</v>
      </c>
      <c r="BT202" s="10">
        <f>VLOOKUP($C202,'[1]New ISB'!$C$6:$BO$405,33,FALSE)</f>
        <v>0</v>
      </c>
      <c r="BU202" s="10">
        <f>VLOOKUP($C202,'[1]New ISB'!$C$6:$BO$405,34,FALSE)</f>
        <v>0</v>
      </c>
      <c r="BV202" s="10">
        <f>VLOOKUP($C202,'[1]New ISB'!$C$6:$BO$405,35,FALSE)</f>
        <v>2259.9</v>
      </c>
      <c r="BW202" s="10">
        <f>VLOOKUP($C202,'[1]New ISB'!$C$6:$BO$405,36,FALSE)</f>
        <v>0</v>
      </c>
      <c r="BX202" s="10">
        <f>VLOOKUP($C202,'[1]New ISB'!$C$6:$BO$405,39,FALSE)+VLOOKUP($C202,'[1]New ISB'!$C$6:$BO$405,40,FALSE)</f>
        <v>0</v>
      </c>
      <c r="BY202" s="10">
        <f>VLOOKUP($C202,'[1]New ISB'!$C$6:$BO$405,37,FALSE)+VLOOKUP($C202,'[1]New ISB'!$C$6:$BO$405,41,FALSE)</f>
        <v>0</v>
      </c>
      <c r="BZ202" s="10">
        <f>VLOOKUP($C202,'[1]New ISB'!$C$6:$BO$405,38,FALSE)</f>
        <v>0</v>
      </c>
      <c r="CA202" s="10">
        <f t="shared" si="121"/>
        <v>428465.45399902412</v>
      </c>
      <c r="CB202" s="10">
        <f>VLOOKUP($C202,'[1]New ISB'!$C$6:$BO$405,52,FALSE)+VLOOKUP($C202,'[1]New ISB'!$C$6:$BO$405,53,FALSE)</f>
        <v>0</v>
      </c>
      <c r="CC202" s="10">
        <f>VLOOKUP($C202,'[1]New ISB'!$C$6:$BO$405,64,FALSE)</f>
        <v>0</v>
      </c>
      <c r="CD202" s="11">
        <f t="shared" si="120"/>
        <v>428465.45399902412</v>
      </c>
      <c r="CE202" s="10"/>
      <c r="CF202" s="10">
        <f t="shared" ref="CF202:CF250" si="124">AS202-G202</f>
        <v>11814.053999024152</v>
      </c>
      <c r="CG202" s="10">
        <f t="shared" ref="CG202:CG250" si="125">AT202-H202</f>
        <v>0</v>
      </c>
      <c r="CH202" s="10">
        <f t="shared" ref="CH202:CH250" si="126">AU202-I202</f>
        <v>0</v>
      </c>
      <c r="CI202" s="10">
        <f t="shared" ref="CI202:CI250" si="127">AV202-J202</f>
        <v>110</v>
      </c>
      <c r="CJ202" s="10">
        <f t="shared" ref="CJ202:CJ250" si="128">AW202-K202</f>
        <v>0</v>
      </c>
      <c r="CK202" s="10">
        <f t="shared" ref="CK202:CK250" si="129">AX202-L202</f>
        <v>1264.9999999999982</v>
      </c>
      <c r="CL202" s="10">
        <f t="shared" ref="CL202:CL250" si="130">AY202-M202</f>
        <v>0</v>
      </c>
      <c r="CM202" s="10">
        <f t="shared" ref="CM202:CM250" si="131">AZ202-N202</f>
        <v>145</v>
      </c>
      <c r="CN202" s="10">
        <f t="shared" ref="CN202:CN250" si="132">BA202-O202</f>
        <v>0</v>
      </c>
      <c r="CO202" s="10">
        <f t="shared" ref="CO202:CO250" si="133">BB202-P202</f>
        <v>0</v>
      </c>
      <c r="CP202" s="10">
        <f t="shared" ref="CP202:CP250" si="134">BC202-Q202</f>
        <v>0</v>
      </c>
      <c r="CQ202" s="10">
        <f t="shared" ref="CQ202:CQ250" si="135">BD202-R202</f>
        <v>0</v>
      </c>
      <c r="CR202" s="10">
        <f t="shared" ref="CR202:CR250" si="136">BE202-S202</f>
        <v>0</v>
      </c>
      <c r="CS202" s="10">
        <f t="shared" ref="CS202:CS250" si="137">BF202-T202</f>
        <v>0</v>
      </c>
      <c r="CT202" s="10">
        <f t="shared" ref="CT202:CT250" si="138">BG202-U202</f>
        <v>0</v>
      </c>
      <c r="CU202" s="10">
        <f t="shared" ref="CU202:CU250" si="139">BH202-V202</f>
        <v>0</v>
      </c>
      <c r="CV202" s="10">
        <f t="shared" ref="CV202:CV250" si="140">BI202-W202</f>
        <v>0</v>
      </c>
      <c r="CW202" s="10">
        <f t="shared" ref="CW202:CW250" si="141">BJ202-X202</f>
        <v>0</v>
      </c>
      <c r="CX202" s="10">
        <f t="shared" ref="CX202:CX250" si="142">BK202-Y202</f>
        <v>0</v>
      </c>
      <c r="CY202" s="10">
        <f t="shared" ref="CY202:CY250" si="143">BL202-Z202</f>
        <v>0</v>
      </c>
      <c r="CZ202" s="10">
        <f t="shared" ref="CZ202:CZ250" si="144">BM202-AA202</f>
        <v>0</v>
      </c>
      <c r="DA202" s="10">
        <f t="shared" ref="DA202:DA250" si="145">BN202-AB202</f>
        <v>148.75</v>
      </c>
      <c r="DB202" s="10">
        <f t="shared" ref="DB202:DB250" si="146">BO202-AC202</f>
        <v>0</v>
      </c>
      <c r="DC202" s="10">
        <f t="shared" ref="DC202:DC250" si="147">BP202-AD202</f>
        <v>0</v>
      </c>
      <c r="DD202" s="10">
        <f t="shared" ref="DD202:DD250" si="148">BQ202-AE202</f>
        <v>0</v>
      </c>
      <c r="DE202" s="10">
        <f t="shared" ref="DE202:DE250" si="149">BR202-AF202</f>
        <v>6400</v>
      </c>
      <c r="DF202" s="10">
        <f t="shared" ref="DF202:DF250" si="150">BS202-AG202</f>
        <v>800</v>
      </c>
      <c r="DG202" s="10">
        <f t="shared" ref="DG202:DG250" si="151">BT202-AH202</f>
        <v>0</v>
      </c>
      <c r="DH202" s="10">
        <f t="shared" ref="DH202:DH250" si="152">BU202-AI202</f>
        <v>0</v>
      </c>
      <c r="DI202" s="10">
        <f t="shared" ref="DI202:DI250" si="153">BV202-AJ202</f>
        <v>0</v>
      </c>
      <c r="DJ202" s="10">
        <f t="shared" ref="DJ202:DJ250" si="154">BW202-AK202</f>
        <v>0</v>
      </c>
      <c r="DK202" s="10">
        <f t="shared" ref="DK202:DK250" si="155">BX202-AL202</f>
        <v>0</v>
      </c>
      <c r="DL202" s="10">
        <f t="shared" ref="DL202:DL250" si="156">BY202-AM202</f>
        <v>0</v>
      </c>
      <c r="DM202" s="10">
        <f t="shared" ref="DM202:DM250" si="157">BZ202-AN202</f>
        <v>0</v>
      </c>
      <c r="DN202" s="10">
        <f t="shared" ref="DN202:DN250" si="158">CB202-AO202</f>
        <v>0</v>
      </c>
      <c r="DO202" s="10">
        <f t="shared" ref="DO202:DO250" si="159">CC202-AP202</f>
        <v>10280.426857016462</v>
      </c>
      <c r="DP202" s="11">
        <f t="shared" si="122"/>
        <v>30963.230856040616</v>
      </c>
      <c r="DS202" s="14"/>
      <c r="DU202" s="16"/>
    </row>
    <row r="203" spans="1:125" x14ac:dyDescent="0.35">
      <c r="A203" s="2" t="s">
        <v>602</v>
      </c>
      <c r="B203" s="2" t="s">
        <v>603</v>
      </c>
      <c r="C203" s="2">
        <v>9263408</v>
      </c>
      <c r="D203" s="2" t="s">
        <v>1355</v>
      </c>
      <c r="E203" s="18">
        <v>49</v>
      </c>
      <c r="G203" s="18">
        <v>166306</v>
      </c>
      <c r="H203" s="18">
        <v>0</v>
      </c>
      <c r="I203" s="18">
        <v>0</v>
      </c>
      <c r="J203" s="18">
        <v>5759.9999999999891</v>
      </c>
      <c r="K203" s="18">
        <v>0</v>
      </c>
      <c r="L203" s="18">
        <v>8459.9999999999836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20751.500000000004</v>
      </c>
      <c r="AC203" s="18">
        <v>0</v>
      </c>
      <c r="AD203" s="18">
        <v>56.700000000001644</v>
      </c>
      <c r="AE203" s="18">
        <v>0</v>
      </c>
      <c r="AF203" s="18">
        <v>128000</v>
      </c>
      <c r="AG203" s="18">
        <v>56300</v>
      </c>
      <c r="AH203" s="18">
        <v>0</v>
      </c>
      <c r="AI203" s="18">
        <v>0</v>
      </c>
      <c r="AJ203" s="18">
        <v>1555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-49301.756578319619</v>
      </c>
      <c r="AQ203" s="11">
        <f t="shared" si="123"/>
        <v>337887.44342168036</v>
      </c>
      <c r="AR203" s="18"/>
      <c r="AS203" s="10">
        <f>VLOOKUP($C203,'[1]New ISB'!$C$6:$BO$405,6,FALSE)</f>
        <v>176643.29724914613</v>
      </c>
      <c r="AT203" s="10">
        <f>VLOOKUP($C203,'[1]New ISB'!$C$6:$BO$405,7,FALSE)</f>
        <v>0</v>
      </c>
      <c r="AU203" s="10">
        <f>VLOOKUP($C203,'[1]New ISB'!$C$6:$BO$405,8,FALSE)</f>
        <v>0</v>
      </c>
      <c r="AV203" s="10">
        <f>VLOOKUP($C203,'[1]New ISB'!$C$6:$BO$405,9,FALSE)</f>
        <v>5879.9999999999891</v>
      </c>
      <c r="AW203" s="10">
        <f>VLOOKUP($C203,'[1]New ISB'!$C$6:$BO$405,10,FALSE)</f>
        <v>0</v>
      </c>
      <c r="AX203" s="10">
        <f>VLOOKUP($C203,'[1]New ISB'!$C$6:$BO$405,11,FALSE)</f>
        <v>9839.9999999999818</v>
      </c>
      <c r="AY203" s="10">
        <f>VLOOKUP($C203,'[1]New ISB'!$C$6:$BO$405,12,FALSE)</f>
        <v>0</v>
      </c>
      <c r="AZ203" s="10">
        <f>VLOOKUP($C203,'[1]New ISB'!$C$6:$BO$405,13,FALSE)</f>
        <v>0</v>
      </c>
      <c r="BA203" s="10">
        <f>VLOOKUP($C203,'[1]New ISB'!$C$6:$BO$405,14,FALSE)</f>
        <v>0</v>
      </c>
      <c r="BB203" s="10">
        <f>VLOOKUP($C203,'[1]New ISB'!$C$6:$BO$405,15,FALSE)</f>
        <v>0</v>
      </c>
      <c r="BC203" s="10">
        <f>VLOOKUP($C203,'[1]New ISB'!$C$6:$BO$405,16,FALSE)</f>
        <v>0</v>
      </c>
      <c r="BD203" s="10">
        <f>VLOOKUP($C203,'[1]New ISB'!$C$6:$BO$405,17,FALSE)</f>
        <v>0</v>
      </c>
      <c r="BE203" s="10">
        <f>VLOOKUP($C203,'[1]New ISB'!$C$6:$BO$405,18,FALSE)</f>
        <v>0</v>
      </c>
      <c r="BF203" s="10">
        <f>VLOOKUP($C203,'[1]New ISB'!$C$6:$BO$405,19,FALSE)</f>
        <v>0</v>
      </c>
      <c r="BG203" s="10">
        <f>VLOOKUP($C203,'[1]New ISB'!$C$6:$BO$405,20,FALSE)</f>
        <v>0</v>
      </c>
      <c r="BH203" s="10">
        <f>VLOOKUP($C203,'[1]New ISB'!$C$6:$BO$405,21,FALSE)</f>
        <v>0</v>
      </c>
      <c r="BI203" s="10">
        <f>VLOOKUP($C203,'[1]New ISB'!$C$6:$BO$405,22,FALSE)</f>
        <v>0</v>
      </c>
      <c r="BJ203" s="10">
        <f>VLOOKUP($C203,'[1]New ISB'!$C$6:$BO$405,23,FALSE)</f>
        <v>0</v>
      </c>
      <c r="BK203" s="10">
        <f>VLOOKUP($C203,'[1]New ISB'!$C$6:$BO$405,24,FALSE)</f>
        <v>0</v>
      </c>
      <c r="BL203" s="10">
        <f>VLOOKUP($C203,'[1]New ISB'!$C$6:$BO$405,25,FALSE)</f>
        <v>0</v>
      </c>
      <c r="BM203" s="10">
        <f>VLOOKUP($C203,'[1]New ISB'!$C$6:$BO$405,26,FALSE)</f>
        <v>0</v>
      </c>
      <c r="BN203" s="10">
        <f>VLOOKUP($C203,'[1]New ISB'!$C$6:$BO$405,27,FALSE)</f>
        <v>21021.000000000004</v>
      </c>
      <c r="BO203" s="10">
        <f>VLOOKUP($C203,'[1]New ISB'!$C$6:$BO$405,28,FALSE)</f>
        <v>0</v>
      </c>
      <c r="BP203" s="10">
        <f>VLOOKUP($C203,'[1]New ISB'!$C$6:$BO$405,29,FALSE)</f>
        <v>57.600000000001671</v>
      </c>
      <c r="BQ203" s="10">
        <f>VLOOKUP($C203,'[1]New ISB'!$C$6:$BO$405,30,FALSE)</f>
        <v>0</v>
      </c>
      <c r="BR203" s="10">
        <f>VLOOKUP($C203,'[1]New ISB'!$C$6:$BO$405,31,FALSE)</f>
        <v>134400</v>
      </c>
      <c r="BS203" s="10">
        <f>VLOOKUP($C203,'[1]New ISB'!$C$6:$BO$405,32,FALSE)</f>
        <v>57100</v>
      </c>
      <c r="BT203" s="10">
        <f>VLOOKUP($C203,'[1]New ISB'!$C$6:$BO$405,33,FALSE)</f>
        <v>0</v>
      </c>
      <c r="BU203" s="10">
        <f>VLOOKUP($C203,'[1]New ISB'!$C$6:$BO$405,34,FALSE)</f>
        <v>0</v>
      </c>
      <c r="BV203" s="10">
        <f>VLOOKUP($C203,'[1]New ISB'!$C$6:$BO$405,35,FALSE)</f>
        <v>1555</v>
      </c>
      <c r="BW203" s="10">
        <f>VLOOKUP($C203,'[1]New ISB'!$C$6:$BO$405,36,FALSE)</f>
        <v>0</v>
      </c>
      <c r="BX203" s="10">
        <f>VLOOKUP($C203,'[1]New ISB'!$C$6:$BO$405,39,FALSE)+VLOOKUP($C203,'[1]New ISB'!$C$6:$BO$405,40,FALSE)</f>
        <v>0</v>
      </c>
      <c r="BY203" s="10">
        <f>VLOOKUP($C203,'[1]New ISB'!$C$6:$BO$405,37,FALSE)+VLOOKUP($C203,'[1]New ISB'!$C$6:$BO$405,41,FALSE)</f>
        <v>0</v>
      </c>
      <c r="BZ203" s="10">
        <f>VLOOKUP($C203,'[1]New ISB'!$C$6:$BO$405,38,FALSE)</f>
        <v>0</v>
      </c>
      <c r="CA203" s="10">
        <f t="shared" si="121"/>
        <v>406496.89724914613</v>
      </c>
      <c r="CB203" s="10">
        <f>VLOOKUP($C203,'[1]New ISB'!$C$6:$BO$405,52,FALSE)+VLOOKUP($C203,'[1]New ISB'!$C$6:$BO$405,53,FALSE)</f>
        <v>0</v>
      </c>
      <c r="CC203" s="10">
        <f>VLOOKUP($C203,'[1]New ISB'!$C$6:$BO$405,64,FALSE)</f>
        <v>0</v>
      </c>
      <c r="CD203" s="11">
        <f t="shared" si="120"/>
        <v>406496.89724914613</v>
      </c>
      <c r="CE203" s="10"/>
      <c r="CF203" s="10">
        <f t="shared" si="124"/>
        <v>10337.297249146126</v>
      </c>
      <c r="CG203" s="10">
        <f t="shared" si="125"/>
        <v>0</v>
      </c>
      <c r="CH203" s="10">
        <f t="shared" si="126"/>
        <v>0</v>
      </c>
      <c r="CI203" s="10">
        <f t="shared" si="127"/>
        <v>120</v>
      </c>
      <c r="CJ203" s="10">
        <f t="shared" si="128"/>
        <v>0</v>
      </c>
      <c r="CK203" s="10">
        <f t="shared" si="129"/>
        <v>1379.9999999999982</v>
      </c>
      <c r="CL203" s="10">
        <f t="shared" si="130"/>
        <v>0</v>
      </c>
      <c r="CM203" s="10">
        <f t="shared" si="131"/>
        <v>0</v>
      </c>
      <c r="CN203" s="10">
        <f t="shared" si="132"/>
        <v>0</v>
      </c>
      <c r="CO203" s="10">
        <f t="shared" si="133"/>
        <v>0</v>
      </c>
      <c r="CP203" s="10">
        <f t="shared" si="134"/>
        <v>0</v>
      </c>
      <c r="CQ203" s="10">
        <f t="shared" si="135"/>
        <v>0</v>
      </c>
      <c r="CR203" s="10">
        <f t="shared" si="136"/>
        <v>0</v>
      </c>
      <c r="CS203" s="10">
        <f t="shared" si="137"/>
        <v>0</v>
      </c>
      <c r="CT203" s="10">
        <f t="shared" si="138"/>
        <v>0</v>
      </c>
      <c r="CU203" s="10">
        <f t="shared" si="139"/>
        <v>0</v>
      </c>
      <c r="CV203" s="10">
        <f t="shared" si="140"/>
        <v>0</v>
      </c>
      <c r="CW203" s="10">
        <f t="shared" si="141"/>
        <v>0</v>
      </c>
      <c r="CX203" s="10">
        <f t="shared" si="142"/>
        <v>0</v>
      </c>
      <c r="CY203" s="10">
        <f t="shared" si="143"/>
        <v>0</v>
      </c>
      <c r="CZ203" s="10">
        <f t="shared" si="144"/>
        <v>0</v>
      </c>
      <c r="DA203" s="10">
        <f t="shared" si="145"/>
        <v>269.5</v>
      </c>
      <c r="DB203" s="10">
        <f t="shared" si="146"/>
        <v>0</v>
      </c>
      <c r="DC203" s="10">
        <f t="shared" si="147"/>
        <v>0.900000000000027</v>
      </c>
      <c r="DD203" s="10">
        <f t="shared" si="148"/>
        <v>0</v>
      </c>
      <c r="DE203" s="10">
        <f t="shared" si="149"/>
        <v>6400</v>
      </c>
      <c r="DF203" s="10">
        <f t="shared" si="150"/>
        <v>800</v>
      </c>
      <c r="DG203" s="10">
        <f t="shared" si="151"/>
        <v>0</v>
      </c>
      <c r="DH203" s="10">
        <f t="shared" si="152"/>
        <v>0</v>
      </c>
      <c r="DI203" s="10">
        <f t="shared" si="153"/>
        <v>0</v>
      </c>
      <c r="DJ203" s="10">
        <f t="shared" si="154"/>
        <v>0</v>
      </c>
      <c r="DK203" s="10">
        <f t="shared" si="155"/>
        <v>0</v>
      </c>
      <c r="DL203" s="10">
        <f t="shared" si="156"/>
        <v>0</v>
      </c>
      <c r="DM203" s="10">
        <f t="shared" si="157"/>
        <v>0</v>
      </c>
      <c r="DN203" s="10">
        <f t="shared" si="158"/>
        <v>0</v>
      </c>
      <c r="DO203" s="10">
        <f t="shared" si="159"/>
        <v>49301.756578319619</v>
      </c>
      <c r="DP203" s="11">
        <f t="shared" si="122"/>
        <v>68609.453827465739</v>
      </c>
      <c r="DS203" s="14"/>
      <c r="DU203" s="16"/>
    </row>
    <row r="204" spans="1:125" x14ac:dyDescent="0.35">
      <c r="A204" s="2" t="s">
        <v>608</v>
      </c>
      <c r="B204" s="2" t="s">
        <v>609</v>
      </c>
      <c r="C204" s="2">
        <v>9262119</v>
      </c>
      <c r="D204" s="2" t="s">
        <v>610</v>
      </c>
      <c r="E204" s="18">
        <v>34</v>
      </c>
      <c r="G204" s="18">
        <v>115396</v>
      </c>
      <c r="H204" s="18">
        <v>0</v>
      </c>
      <c r="I204" s="18">
        <v>0</v>
      </c>
      <c r="J204" s="18">
        <v>3840.0000000000027</v>
      </c>
      <c r="K204" s="18">
        <v>0</v>
      </c>
      <c r="L204" s="18">
        <v>5640.0000000000036</v>
      </c>
      <c r="M204" s="18">
        <v>0</v>
      </c>
      <c r="N204" s="18">
        <v>6209.9999999999964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1314.6666666666672</v>
      </c>
      <c r="AA204" s="18">
        <v>0</v>
      </c>
      <c r="AB204" s="18">
        <v>16636.551724137931</v>
      </c>
      <c r="AC204" s="18">
        <v>0</v>
      </c>
      <c r="AD204" s="18">
        <v>3742.1999999999957</v>
      </c>
      <c r="AE204" s="18">
        <v>0</v>
      </c>
      <c r="AF204" s="18">
        <v>128000</v>
      </c>
      <c r="AG204" s="18">
        <v>4363.2499999999882</v>
      </c>
      <c r="AH204" s="18">
        <v>0</v>
      </c>
      <c r="AI204" s="18">
        <v>0</v>
      </c>
      <c r="AJ204" s="18">
        <v>5003.5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2070.4100098620429</v>
      </c>
      <c r="AQ204" s="11">
        <f t="shared" si="123"/>
        <v>292216.57840066659</v>
      </c>
      <c r="AR204" s="18"/>
      <c r="AS204" s="10">
        <f>VLOOKUP($C204,'[1]New ISB'!$C$6:$BO$405,6,FALSE)</f>
        <v>122568.81849940753</v>
      </c>
      <c r="AT204" s="10">
        <f>VLOOKUP($C204,'[1]New ISB'!$C$6:$BO$405,7,FALSE)</f>
        <v>0</v>
      </c>
      <c r="AU204" s="10">
        <f>VLOOKUP($C204,'[1]New ISB'!$C$6:$BO$405,8,FALSE)</f>
        <v>0</v>
      </c>
      <c r="AV204" s="10">
        <f>VLOOKUP($C204,'[1]New ISB'!$C$6:$BO$405,9,FALSE)</f>
        <v>3920.0000000000027</v>
      </c>
      <c r="AW204" s="10">
        <f>VLOOKUP($C204,'[1]New ISB'!$C$6:$BO$405,10,FALSE)</f>
        <v>0</v>
      </c>
      <c r="AX204" s="10">
        <f>VLOOKUP($C204,'[1]New ISB'!$C$6:$BO$405,11,FALSE)</f>
        <v>6560.0000000000045</v>
      </c>
      <c r="AY204" s="10">
        <f>VLOOKUP($C204,'[1]New ISB'!$C$6:$BO$405,12,FALSE)</f>
        <v>0</v>
      </c>
      <c r="AZ204" s="10">
        <f>VLOOKUP($C204,'[1]New ISB'!$C$6:$BO$405,13,FALSE)</f>
        <v>6344.9999999999955</v>
      </c>
      <c r="BA204" s="10">
        <f>VLOOKUP($C204,'[1]New ISB'!$C$6:$BO$405,14,FALSE)</f>
        <v>0</v>
      </c>
      <c r="BB204" s="10">
        <f>VLOOKUP($C204,'[1]New ISB'!$C$6:$BO$405,15,FALSE)</f>
        <v>0</v>
      </c>
      <c r="BC204" s="10">
        <f>VLOOKUP($C204,'[1]New ISB'!$C$6:$BO$405,16,FALSE)</f>
        <v>0</v>
      </c>
      <c r="BD204" s="10">
        <f>VLOOKUP($C204,'[1]New ISB'!$C$6:$BO$405,17,FALSE)</f>
        <v>0</v>
      </c>
      <c r="BE204" s="10">
        <f>VLOOKUP($C204,'[1]New ISB'!$C$6:$BO$405,18,FALSE)</f>
        <v>0</v>
      </c>
      <c r="BF204" s="10">
        <f>VLOOKUP($C204,'[1]New ISB'!$C$6:$BO$405,19,FALSE)</f>
        <v>0</v>
      </c>
      <c r="BG204" s="10">
        <f>VLOOKUP($C204,'[1]New ISB'!$C$6:$BO$405,20,FALSE)</f>
        <v>0</v>
      </c>
      <c r="BH204" s="10">
        <f>VLOOKUP($C204,'[1]New ISB'!$C$6:$BO$405,21,FALSE)</f>
        <v>0</v>
      </c>
      <c r="BI204" s="10">
        <f>VLOOKUP($C204,'[1]New ISB'!$C$6:$BO$405,22,FALSE)</f>
        <v>0</v>
      </c>
      <c r="BJ204" s="10">
        <f>VLOOKUP($C204,'[1]New ISB'!$C$6:$BO$405,23,FALSE)</f>
        <v>0</v>
      </c>
      <c r="BK204" s="10">
        <f>VLOOKUP($C204,'[1]New ISB'!$C$6:$BO$405,24,FALSE)</f>
        <v>0</v>
      </c>
      <c r="BL204" s="10">
        <f>VLOOKUP($C204,'[1]New ISB'!$C$6:$BO$405,25,FALSE)</f>
        <v>1337.3333333333337</v>
      </c>
      <c r="BM204" s="10">
        <f>VLOOKUP($C204,'[1]New ISB'!$C$6:$BO$405,26,FALSE)</f>
        <v>0</v>
      </c>
      <c r="BN204" s="10">
        <f>VLOOKUP($C204,'[1]New ISB'!$C$6:$BO$405,27,FALSE)</f>
        <v>16852.610837438424</v>
      </c>
      <c r="BO204" s="10">
        <f>VLOOKUP($C204,'[1]New ISB'!$C$6:$BO$405,28,FALSE)</f>
        <v>0</v>
      </c>
      <c r="BP204" s="10">
        <f>VLOOKUP($C204,'[1]New ISB'!$C$6:$BO$405,29,FALSE)</f>
        <v>3801.5999999999958</v>
      </c>
      <c r="BQ204" s="10">
        <f>VLOOKUP($C204,'[1]New ISB'!$C$6:$BO$405,30,FALSE)</f>
        <v>0</v>
      </c>
      <c r="BR204" s="10">
        <f>VLOOKUP($C204,'[1]New ISB'!$C$6:$BO$405,31,FALSE)</f>
        <v>134400</v>
      </c>
      <c r="BS204" s="10">
        <f>VLOOKUP($C204,'[1]New ISB'!$C$6:$BO$405,32,FALSE)</f>
        <v>4425.2499999999882</v>
      </c>
      <c r="BT204" s="10">
        <f>VLOOKUP($C204,'[1]New ISB'!$C$6:$BO$405,33,FALSE)</f>
        <v>0</v>
      </c>
      <c r="BU204" s="10">
        <f>VLOOKUP($C204,'[1]New ISB'!$C$6:$BO$405,34,FALSE)</f>
        <v>0</v>
      </c>
      <c r="BV204" s="10">
        <f>VLOOKUP($C204,'[1]New ISB'!$C$6:$BO$405,35,FALSE)</f>
        <v>5003.5</v>
      </c>
      <c r="BW204" s="10">
        <f>VLOOKUP($C204,'[1]New ISB'!$C$6:$BO$405,36,FALSE)</f>
        <v>0</v>
      </c>
      <c r="BX204" s="10">
        <f>VLOOKUP($C204,'[1]New ISB'!$C$6:$BO$405,39,FALSE)+VLOOKUP($C204,'[1]New ISB'!$C$6:$BO$405,40,FALSE)</f>
        <v>0</v>
      </c>
      <c r="BY204" s="10">
        <f>VLOOKUP($C204,'[1]New ISB'!$C$6:$BO$405,37,FALSE)+VLOOKUP($C204,'[1]New ISB'!$C$6:$BO$405,41,FALSE)</f>
        <v>0</v>
      </c>
      <c r="BZ204" s="10">
        <f>VLOOKUP($C204,'[1]New ISB'!$C$6:$BO$405,38,FALSE)</f>
        <v>0</v>
      </c>
      <c r="CA204" s="10">
        <f t="shared" si="121"/>
        <v>305214.11267017934</v>
      </c>
      <c r="CB204" s="10">
        <f>VLOOKUP($C204,'[1]New ISB'!$C$6:$BO$405,52,FALSE)+VLOOKUP($C204,'[1]New ISB'!$C$6:$BO$405,53,FALSE)</f>
        <v>0</v>
      </c>
      <c r="CC204" s="10">
        <f>VLOOKUP($C204,'[1]New ISB'!$C$6:$BO$405,64,FALSE)</f>
        <v>0</v>
      </c>
      <c r="CD204" s="11">
        <f t="shared" si="120"/>
        <v>305214.11267017934</v>
      </c>
      <c r="CE204" s="10"/>
      <c r="CF204" s="10">
        <f t="shared" si="124"/>
        <v>7172.8184994075273</v>
      </c>
      <c r="CG204" s="10">
        <f t="shared" si="125"/>
        <v>0</v>
      </c>
      <c r="CH204" s="10">
        <f t="shared" si="126"/>
        <v>0</v>
      </c>
      <c r="CI204" s="10">
        <f t="shared" si="127"/>
        <v>80</v>
      </c>
      <c r="CJ204" s="10">
        <f t="shared" si="128"/>
        <v>0</v>
      </c>
      <c r="CK204" s="10">
        <f t="shared" si="129"/>
        <v>920.00000000000091</v>
      </c>
      <c r="CL204" s="10">
        <f t="shared" si="130"/>
        <v>0</v>
      </c>
      <c r="CM204" s="10">
        <f t="shared" si="131"/>
        <v>134.99999999999909</v>
      </c>
      <c r="CN204" s="10">
        <f t="shared" si="132"/>
        <v>0</v>
      </c>
      <c r="CO204" s="10">
        <f t="shared" si="133"/>
        <v>0</v>
      </c>
      <c r="CP204" s="10">
        <f t="shared" si="134"/>
        <v>0</v>
      </c>
      <c r="CQ204" s="10">
        <f t="shared" si="135"/>
        <v>0</v>
      </c>
      <c r="CR204" s="10">
        <f t="shared" si="136"/>
        <v>0</v>
      </c>
      <c r="CS204" s="10">
        <f t="shared" si="137"/>
        <v>0</v>
      </c>
      <c r="CT204" s="10">
        <f t="shared" si="138"/>
        <v>0</v>
      </c>
      <c r="CU204" s="10">
        <f t="shared" si="139"/>
        <v>0</v>
      </c>
      <c r="CV204" s="10">
        <f t="shared" si="140"/>
        <v>0</v>
      </c>
      <c r="CW204" s="10">
        <f t="shared" si="141"/>
        <v>0</v>
      </c>
      <c r="CX204" s="10">
        <f t="shared" si="142"/>
        <v>0</v>
      </c>
      <c r="CY204" s="10">
        <f t="shared" si="143"/>
        <v>22.666666666666515</v>
      </c>
      <c r="CZ204" s="10">
        <f t="shared" si="144"/>
        <v>0</v>
      </c>
      <c r="DA204" s="10">
        <f t="shared" si="145"/>
        <v>216.05911330049275</v>
      </c>
      <c r="DB204" s="10">
        <f t="shared" si="146"/>
        <v>0</v>
      </c>
      <c r="DC204" s="10">
        <f t="shared" si="147"/>
        <v>59.400000000000091</v>
      </c>
      <c r="DD204" s="10">
        <f t="shared" si="148"/>
        <v>0</v>
      </c>
      <c r="DE204" s="10">
        <f t="shared" si="149"/>
        <v>6400</v>
      </c>
      <c r="DF204" s="10">
        <f t="shared" si="150"/>
        <v>62</v>
      </c>
      <c r="DG204" s="10">
        <f t="shared" si="151"/>
        <v>0</v>
      </c>
      <c r="DH204" s="10">
        <f t="shared" si="152"/>
        <v>0</v>
      </c>
      <c r="DI204" s="10">
        <f t="shared" si="153"/>
        <v>0</v>
      </c>
      <c r="DJ204" s="10">
        <f t="shared" si="154"/>
        <v>0</v>
      </c>
      <c r="DK204" s="10">
        <f t="shared" si="155"/>
        <v>0</v>
      </c>
      <c r="DL204" s="10">
        <f t="shared" si="156"/>
        <v>0</v>
      </c>
      <c r="DM204" s="10">
        <f t="shared" si="157"/>
        <v>0</v>
      </c>
      <c r="DN204" s="10">
        <f t="shared" si="158"/>
        <v>0</v>
      </c>
      <c r="DO204" s="10">
        <f t="shared" si="159"/>
        <v>-2070.4100098620429</v>
      </c>
      <c r="DP204" s="11">
        <f t="shared" si="122"/>
        <v>12997.534269512642</v>
      </c>
      <c r="DS204" s="14"/>
      <c r="DU204" s="16"/>
    </row>
    <row r="205" spans="1:125" x14ac:dyDescent="0.35">
      <c r="A205" s="2" t="s">
        <v>611</v>
      </c>
      <c r="B205" s="2" t="s">
        <v>612</v>
      </c>
      <c r="C205" s="2">
        <v>9262120</v>
      </c>
      <c r="D205" s="2" t="s">
        <v>1356</v>
      </c>
      <c r="E205" s="18">
        <v>191</v>
      </c>
      <c r="G205" s="18">
        <v>648254</v>
      </c>
      <c r="H205" s="18">
        <v>0</v>
      </c>
      <c r="I205" s="18">
        <v>0</v>
      </c>
      <c r="J205" s="18">
        <v>31199.99999999996</v>
      </c>
      <c r="K205" s="18">
        <v>0</v>
      </c>
      <c r="L205" s="18">
        <v>45824.999999999942</v>
      </c>
      <c r="M205" s="18">
        <v>0</v>
      </c>
      <c r="N205" s="18">
        <v>1610.0000000000016</v>
      </c>
      <c r="O205" s="18">
        <v>16799.999999999985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3282.3703703703673</v>
      </c>
      <c r="AA205" s="18">
        <v>0</v>
      </c>
      <c r="AB205" s="18">
        <v>83431.071124130118</v>
      </c>
      <c r="AC205" s="18">
        <v>0</v>
      </c>
      <c r="AD205" s="18">
        <v>0</v>
      </c>
      <c r="AE205" s="18">
        <v>0</v>
      </c>
      <c r="AF205" s="18">
        <v>128000</v>
      </c>
      <c r="AG205" s="18">
        <v>0</v>
      </c>
      <c r="AH205" s="18">
        <v>0</v>
      </c>
      <c r="AI205" s="18">
        <v>0</v>
      </c>
      <c r="AJ205" s="18">
        <v>4835.0720000000001</v>
      </c>
      <c r="AK205" s="18">
        <v>0</v>
      </c>
      <c r="AL205" s="18">
        <v>0</v>
      </c>
      <c r="AM205" s="18">
        <v>0</v>
      </c>
      <c r="AN205" s="18">
        <v>0</v>
      </c>
      <c r="AO205" s="18">
        <v>0</v>
      </c>
      <c r="AP205" s="18">
        <v>-24569.805420137738</v>
      </c>
      <c r="AQ205" s="11">
        <f t="shared" si="123"/>
        <v>938667.70807436283</v>
      </c>
      <c r="AR205" s="18"/>
      <c r="AS205" s="10">
        <f>VLOOKUP($C205,'[1]New ISB'!$C$6:$BO$405,6,FALSE)</f>
        <v>688548.36274667166</v>
      </c>
      <c r="AT205" s="10">
        <f>VLOOKUP($C205,'[1]New ISB'!$C$6:$BO$405,7,FALSE)</f>
        <v>0</v>
      </c>
      <c r="AU205" s="10">
        <f>VLOOKUP($C205,'[1]New ISB'!$C$6:$BO$405,8,FALSE)</f>
        <v>0</v>
      </c>
      <c r="AV205" s="10">
        <f>VLOOKUP($C205,'[1]New ISB'!$C$6:$BO$405,9,FALSE)</f>
        <v>31849.99999999996</v>
      </c>
      <c r="AW205" s="10">
        <f>VLOOKUP($C205,'[1]New ISB'!$C$6:$BO$405,10,FALSE)</f>
        <v>0</v>
      </c>
      <c r="AX205" s="10">
        <f>VLOOKUP($C205,'[1]New ISB'!$C$6:$BO$405,11,FALSE)</f>
        <v>53299.999999999927</v>
      </c>
      <c r="AY205" s="10">
        <f>VLOOKUP($C205,'[1]New ISB'!$C$6:$BO$405,12,FALSE)</f>
        <v>0</v>
      </c>
      <c r="AZ205" s="10">
        <f>VLOOKUP($C205,'[1]New ISB'!$C$6:$BO$405,13,FALSE)</f>
        <v>1645.0000000000016</v>
      </c>
      <c r="BA205" s="10">
        <f>VLOOKUP($C205,'[1]New ISB'!$C$6:$BO$405,14,FALSE)</f>
        <v>17099.999999999985</v>
      </c>
      <c r="BB205" s="10">
        <f>VLOOKUP($C205,'[1]New ISB'!$C$6:$BO$405,15,FALSE)</f>
        <v>0</v>
      </c>
      <c r="BC205" s="10">
        <f>VLOOKUP($C205,'[1]New ISB'!$C$6:$BO$405,16,FALSE)</f>
        <v>0</v>
      </c>
      <c r="BD205" s="10">
        <f>VLOOKUP($C205,'[1]New ISB'!$C$6:$BO$405,17,FALSE)</f>
        <v>0</v>
      </c>
      <c r="BE205" s="10">
        <f>VLOOKUP($C205,'[1]New ISB'!$C$6:$BO$405,18,FALSE)</f>
        <v>0</v>
      </c>
      <c r="BF205" s="10">
        <f>VLOOKUP($C205,'[1]New ISB'!$C$6:$BO$405,19,FALSE)</f>
        <v>0</v>
      </c>
      <c r="BG205" s="10">
        <f>VLOOKUP($C205,'[1]New ISB'!$C$6:$BO$405,20,FALSE)</f>
        <v>0</v>
      </c>
      <c r="BH205" s="10">
        <f>VLOOKUP($C205,'[1]New ISB'!$C$6:$BO$405,21,FALSE)</f>
        <v>0</v>
      </c>
      <c r="BI205" s="10">
        <f>VLOOKUP($C205,'[1]New ISB'!$C$6:$BO$405,22,FALSE)</f>
        <v>0</v>
      </c>
      <c r="BJ205" s="10">
        <f>VLOOKUP($C205,'[1]New ISB'!$C$6:$BO$405,23,FALSE)</f>
        <v>0</v>
      </c>
      <c r="BK205" s="10">
        <f>VLOOKUP($C205,'[1]New ISB'!$C$6:$BO$405,24,FALSE)</f>
        <v>0</v>
      </c>
      <c r="BL205" s="10">
        <f>VLOOKUP($C205,'[1]New ISB'!$C$6:$BO$405,25,FALSE)</f>
        <v>3338.9629629629599</v>
      </c>
      <c r="BM205" s="10">
        <f>VLOOKUP($C205,'[1]New ISB'!$C$6:$BO$405,26,FALSE)</f>
        <v>0</v>
      </c>
      <c r="BN205" s="10">
        <f>VLOOKUP($C205,'[1]New ISB'!$C$6:$BO$405,27,FALSE)</f>
        <v>84514.591528339603</v>
      </c>
      <c r="BO205" s="10">
        <f>VLOOKUP($C205,'[1]New ISB'!$C$6:$BO$405,28,FALSE)</f>
        <v>0</v>
      </c>
      <c r="BP205" s="10">
        <f>VLOOKUP($C205,'[1]New ISB'!$C$6:$BO$405,29,FALSE)</f>
        <v>0</v>
      </c>
      <c r="BQ205" s="10">
        <f>VLOOKUP($C205,'[1]New ISB'!$C$6:$BO$405,30,FALSE)</f>
        <v>0</v>
      </c>
      <c r="BR205" s="10">
        <f>VLOOKUP($C205,'[1]New ISB'!$C$6:$BO$405,31,FALSE)</f>
        <v>134400</v>
      </c>
      <c r="BS205" s="10">
        <f>VLOOKUP($C205,'[1]New ISB'!$C$6:$BO$405,32,FALSE)</f>
        <v>0</v>
      </c>
      <c r="BT205" s="10">
        <f>VLOOKUP($C205,'[1]New ISB'!$C$6:$BO$405,33,FALSE)</f>
        <v>0</v>
      </c>
      <c r="BU205" s="10">
        <f>VLOOKUP($C205,'[1]New ISB'!$C$6:$BO$405,34,FALSE)</f>
        <v>0</v>
      </c>
      <c r="BV205" s="10">
        <f>VLOOKUP($C205,'[1]New ISB'!$C$6:$BO$405,35,FALSE)</f>
        <v>4835.0720000000001</v>
      </c>
      <c r="BW205" s="10">
        <f>VLOOKUP($C205,'[1]New ISB'!$C$6:$BO$405,36,FALSE)</f>
        <v>0</v>
      </c>
      <c r="BX205" s="10">
        <f>VLOOKUP($C205,'[1]New ISB'!$C$6:$BO$405,39,FALSE)+VLOOKUP($C205,'[1]New ISB'!$C$6:$BO$405,40,FALSE)</f>
        <v>0</v>
      </c>
      <c r="BY205" s="10">
        <f>VLOOKUP($C205,'[1]New ISB'!$C$6:$BO$405,37,FALSE)+VLOOKUP($C205,'[1]New ISB'!$C$6:$BO$405,41,FALSE)</f>
        <v>0</v>
      </c>
      <c r="BZ205" s="10">
        <f>VLOOKUP($C205,'[1]New ISB'!$C$6:$BO$405,38,FALSE)</f>
        <v>0</v>
      </c>
      <c r="CA205" s="10">
        <f t="shared" si="121"/>
        <v>1019531.989237974</v>
      </c>
      <c r="CB205" s="10">
        <f>VLOOKUP($C205,'[1]New ISB'!$C$6:$BO$405,52,FALSE)+VLOOKUP($C205,'[1]New ISB'!$C$6:$BO$405,53,FALSE)</f>
        <v>0</v>
      </c>
      <c r="CC205" s="10">
        <f>VLOOKUP($C205,'[1]New ISB'!$C$6:$BO$405,64,FALSE)</f>
        <v>0</v>
      </c>
      <c r="CD205" s="11">
        <f t="shared" si="120"/>
        <v>1019531.989237974</v>
      </c>
      <c r="CE205" s="10"/>
      <c r="CF205" s="10">
        <f t="shared" si="124"/>
        <v>40294.362746671657</v>
      </c>
      <c r="CG205" s="10">
        <f t="shared" si="125"/>
        <v>0</v>
      </c>
      <c r="CH205" s="10">
        <f t="shared" si="126"/>
        <v>0</v>
      </c>
      <c r="CI205" s="10">
        <f t="shared" si="127"/>
        <v>650</v>
      </c>
      <c r="CJ205" s="10">
        <f t="shared" si="128"/>
        <v>0</v>
      </c>
      <c r="CK205" s="10">
        <f t="shared" si="129"/>
        <v>7474.9999999999854</v>
      </c>
      <c r="CL205" s="10">
        <f t="shared" si="130"/>
        <v>0</v>
      </c>
      <c r="CM205" s="10">
        <f t="shared" si="131"/>
        <v>35</v>
      </c>
      <c r="CN205" s="10">
        <f t="shared" si="132"/>
        <v>300</v>
      </c>
      <c r="CO205" s="10">
        <f t="shared" si="133"/>
        <v>0</v>
      </c>
      <c r="CP205" s="10">
        <f t="shared" si="134"/>
        <v>0</v>
      </c>
      <c r="CQ205" s="10">
        <f t="shared" si="135"/>
        <v>0</v>
      </c>
      <c r="CR205" s="10">
        <f t="shared" si="136"/>
        <v>0</v>
      </c>
      <c r="CS205" s="10">
        <f t="shared" si="137"/>
        <v>0</v>
      </c>
      <c r="CT205" s="10">
        <f t="shared" si="138"/>
        <v>0</v>
      </c>
      <c r="CU205" s="10">
        <f t="shared" si="139"/>
        <v>0</v>
      </c>
      <c r="CV205" s="10">
        <f t="shared" si="140"/>
        <v>0</v>
      </c>
      <c r="CW205" s="10">
        <f t="shared" si="141"/>
        <v>0</v>
      </c>
      <c r="CX205" s="10">
        <f t="shared" si="142"/>
        <v>0</v>
      </c>
      <c r="CY205" s="10">
        <f t="shared" si="143"/>
        <v>56.592592592592609</v>
      </c>
      <c r="CZ205" s="10">
        <f t="shared" si="144"/>
        <v>0</v>
      </c>
      <c r="DA205" s="10">
        <f t="shared" si="145"/>
        <v>1083.5204042094847</v>
      </c>
      <c r="DB205" s="10">
        <f t="shared" si="146"/>
        <v>0</v>
      </c>
      <c r="DC205" s="10">
        <f t="shared" si="147"/>
        <v>0</v>
      </c>
      <c r="DD205" s="10">
        <f t="shared" si="148"/>
        <v>0</v>
      </c>
      <c r="DE205" s="10">
        <f t="shared" si="149"/>
        <v>6400</v>
      </c>
      <c r="DF205" s="10">
        <f t="shared" si="150"/>
        <v>0</v>
      </c>
      <c r="DG205" s="10">
        <f t="shared" si="151"/>
        <v>0</v>
      </c>
      <c r="DH205" s="10">
        <f t="shared" si="152"/>
        <v>0</v>
      </c>
      <c r="DI205" s="10">
        <f t="shared" si="153"/>
        <v>0</v>
      </c>
      <c r="DJ205" s="10">
        <f t="shared" si="154"/>
        <v>0</v>
      </c>
      <c r="DK205" s="10">
        <f t="shared" si="155"/>
        <v>0</v>
      </c>
      <c r="DL205" s="10">
        <f t="shared" si="156"/>
        <v>0</v>
      </c>
      <c r="DM205" s="10">
        <f t="shared" si="157"/>
        <v>0</v>
      </c>
      <c r="DN205" s="10">
        <f t="shared" si="158"/>
        <v>0</v>
      </c>
      <c r="DO205" s="10">
        <f t="shared" si="159"/>
        <v>24569.805420137738</v>
      </c>
      <c r="DP205" s="11">
        <f t="shared" si="122"/>
        <v>80864.281163611449</v>
      </c>
      <c r="DS205" s="14"/>
      <c r="DU205" s="16"/>
    </row>
    <row r="206" spans="1:125" x14ac:dyDescent="0.35">
      <c r="A206" s="2" t="s">
        <v>614</v>
      </c>
      <c r="B206" s="2" t="s">
        <v>615</v>
      </c>
      <c r="C206" s="2">
        <v>9262402</v>
      </c>
      <c r="D206" s="2" t="s">
        <v>616</v>
      </c>
      <c r="E206" s="18">
        <v>308</v>
      </c>
      <c r="G206" s="18">
        <v>1045352</v>
      </c>
      <c r="H206" s="18">
        <v>0</v>
      </c>
      <c r="I206" s="18">
        <v>0</v>
      </c>
      <c r="J206" s="18">
        <v>58080.000000000022</v>
      </c>
      <c r="K206" s="18">
        <v>0</v>
      </c>
      <c r="L206" s="18">
        <v>87420.000000000087</v>
      </c>
      <c r="M206" s="18">
        <v>0</v>
      </c>
      <c r="N206" s="18">
        <v>2076.7426710097707</v>
      </c>
      <c r="O206" s="18">
        <v>32023.973941368033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2899.9999999999945</v>
      </c>
      <c r="AA206" s="18">
        <v>0</v>
      </c>
      <c r="AB206" s="18">
        <v>111617.55468570114</v>
      </c>
      <c r="AC206" s="18">
        <v>0</v>
      </c>
      <c r="AD206" s="18">
        <v>0</v>
      </c>
      <c r="AE206" s="18">
        <v>0</v>
      </c>
      <c r="AF206" s="18">
        <v>128000</v>
      </c>
      <c r="AG206" s="18">
        <v>0</v>
      </c>
      <c r="AH206" s="18">
        <v>0</v>
      </c>
      <c r="AI206" s="18">
        <v>0</v>
      </c>
      <c r="AJ206" s="18">
        <v>5584.8959999999997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-58497.550085887786</v>
      </c>
      <c r="AQ206" s="11">
        <f t="shared" si="123"/>
        <v>1414557.6172121912</v>
      </c>
      <c r="AR206" s="18"/>
      <c r="AS206" s="10">
        <f>VLOOKUP($C206,'[1]New ISB'!$C$6:$BO$405,6,FALSE)</f>
        <v>1110329.2969946328</v>
      </c>
      <c r="AT206" s="10">
        <f>VLOOKUP($C206,'[1]New ISB'!$C$6:$BO$405,7,FALSE)</f>
        <v>0</v>
      </c>
      <c r="AU206" s="10">
        <f>VLOOKUP($C206,'[1]New ISB'!$C$6:$BO$405,8,FALSE)</f>
        <v>0</v>
      </c>
      <c r="AV206" s="10">
        <f>VLOOKUP($C206,'[1]New ISB'!$C$6:$BO$405,9,FALSE)</f>
        <v>59290.000000000022</v>
      </c>
      <c r="AW206" s="10">
        <f>VLOOKUP($C206,'[1]New ISB'!$C$6:$BO$405,10,FALSE)</f>
        <v>0</v>
      </c>
      <c r="AX206" s="10">
        <f>VLOOKUP($C206,'[1]New ISB'!$C$6:$BO$405,11,FALSE)</f>
        <v>101680.0000000001</v>
      </c>
      <c r="AY206" s="10">
        <f>VLOOKUP($C206,'[1]New ISB'!$C$6:$BO$405,12,FALSE)</f>
        <v>0</v>
      </c>
      <c r="AZ206" s="10">
        <f>VLOOKUP($C206,'[1]New ISB'!$C$6:$BO$405,13,FALSE)</f>
        <v>2121.8892508143313</v>
      </c>
      <c r="BA206" s="10">
        <f>VLOOKUP($C206,'[1]New ISB'!$C$6:$BO$405,14,FALSE)</f>
        <v>32595.830618892462</v>
      </c>
      <c r="BB206" s="10">
        <f>VLOOKUP($C206,'[1]New ISB'!$C$6:$BO$405,15,FALSE)</f>
        <v>0</v>
      </c>
      <c r="BC206" s="10">
        <f>VLOOKUP($C206,'[1]New ISB'!$C$6:$BO$405,16,FALSE)</f>
        <v>0</v>
      </c>
      <c r="BD206" s="10">
        <f>VLOOKUP($C206,'[1]New ISB'!$C$6:$BO$405,17,FALSE)</f>
        <v>0</v>
      </c>
      <c r="BE206" s="10">
        <f>VLOOKUP($C206,'[1]New ISB'!$C$6:$BO$405,18,FALSE)</f>
        <v>0</v>
      </c>
      <c r="BF206" s="10">
        <f>VLOOKUP($C206,'[1]New ISB'!$C$6:$BO$405,19,FALSE)</f>
        <v>0</v>
      </c>
      <c r="BG206" s="10">
        <f>VLOOKUP($C206,'[1]New ISB'!$C$6:$BO$405,20,FALSE)</f>
        <v>0</v>
      </c>
      <c r="BH206" s="10">
        <f>VLOOKUP($C206,'[1]New ISB'!$C$6:$BO$405,21,FALSE)</f>
        <v>0</v>
      </c>
      <c r="BI206" s="10">
        <f>VLOOKUP($C206,'[1]New ISB'!$C$6:$BO$405,22,FALSE)</f>
        <v>0</v>
      </c>
      <c r="BJ206" s="10">
        <f>VLOOKUP($C206,'[1]New ISB'!$C$6:$BO$405,23,FALSE)</f>
        <v>0</v>
      </c>
      <c r="BK206" s="10">
        <f>VLOOKUP($C206,'[1]New ISB'!$C$6:$BO$405,24,FALSE)</f>
        <v>0</v>
      </c>
      <c r="BL206" s="10">
        <f>VLOOKUP($C206,'[1]New ISB'!$C$6:$BO$405,25,FALSE)</f>
        <v>2949.9999999999941</v>
      </c>
      <c r="BM206" s="10">
        <f>VLOOKUP($C206,'[1]New ISB'!$C$6:$BO$405,26,FALSE)</f>
        <v>0</v>
      </c>
      <c r="BN206" s="10">
        <f>VLOOKUP($C206,'[1]New ISB'!$C$6:$BO$405,27,FALSE)</f>
        <v>113067.13331798297</v>
      </c>
      <c r="BO206" s="10">
        <f>VLOOKUP($C206,'[1]New ISB'!$C$6:$BO$405,28,FALSE)</f>
        <v>0</v>
      </c>
      <c r="BP206" s="10">
        <f>VLOOKUP($C206,'[1]New ISB'!$C$6:$BO$405,29,FALSE)</f>
        <v>0</v>
      </c>
      <c r="BQ206" s="10">
        <f>VLOOKUP($C206,'[1]New ISB'!$C$6:$BO$405,30,FALSE)</f>
        <v>0</v>
      </c>
      <c r="BR206" s="10">
        <f>VLOOKUP($C206,'[1]New ISB'!$C$6:$BO$405,31,FALSE)</f>
        <v>134400</v>
      </c>
      <c r="BS206" s="10">
        <f>VLOOKUP($C206,'[1]New ISB'!$C$6:$BO$405,32,FALSE)</f>
        <v>0</v>
      </c>
      <c r="BT206" s="10">
        <f>VLOOKUP($C206,'[1]New ISB'!$C$6:$BO$405,33,FALSE)</f>
        <v>0</v>
      </c>
      <c r="BU206" s="10">
        <f>VLOOKUP($C206,'[1]New ISB'!$C$6:$BO$405,34,FALSE)</f>
        <v>0</v>
      </c>
      <c r="BV206" s="10">
        <f>VLOOKUP($C206,'[1]New ISB'!$C$6:$BO$405,35,FALSE)</f>
        <v>5584.8959999999997</v>
      </c>
      <c r="BW206" s="10">
        <f>VLOOKUP($C206,'[1]New ISB'!$C$6:$BO$405,36,FALSE)</f>
        <v>0</v>
      </c>
      <c r="BX206" s="10">
        <f>VLOOKUP($C206,'[1]New ISB'!$C$6:$BO$405,39,FALSE)+VLOOKUP($C206,'[1]New ISB'!$C$6:$BO$405,40,FALSE)</f>
        <v>0</v>
      </c>
      <c r="BY206" s="10">
        <f>VLOOKUP($C206,'[1]New ISB'!$C$6:$BO$405,37,FALSE)+VLOOKUP($C206,'[1]New ISB'!$C$6:$BO$405,41,FALSE)</f>
        <v>0</v>
      </c>
      <c r="BZ206" s="10">
        <f>VLOOKUP($C206,'[1]New ISB'!$C$6:$BO$405,38,FALSE)</f>
        <v>0</v>
      </c>
      <c r="CA206" s="10">
        <f t="shared" si="121"/>
        <v>1562019.0461823225</v>
      </c>
      <c r="CB206" s="10">
        <f>VLOOKUP($C206,'[1]New ISB'!$C$6:$BO$405,52,FALSE)+VLOOKUP($C206,'[1]New ISB'!$C$6:$BO$405,53,FALSE)</f>
        <v>0</v>
      </c>
      <c r="CC206" s="10">
        <f>VLOOKUP($C206,'[1]New ISB'!$C$6:$BO$405,64,FALSE)</f>
        <v>0</v>
      </c>
      <c r="CD206" s="11">
        <f t="shared" si="120"/>
        <v>1562019.0461823225</v>
      </c>
      <c r="CE206" s="10"/>
      <c r="CF206" s="10">
        <f t="shared" si="124"/>
        <v>64977.296994632808</v>
      </c>
      <c r="CG206" s="10">
        <f t="shared" si="125"/>
        <v>0</v>
      </c>
      <c r="CH206" s="10">
        <f t="shared" si="126"/>
        <v>0</v>
      </c>
      <c r="CI206" s="10">
        <f t="shared" si="127"/>
        <v>1210</v>
      </c>
      <c r="CJ206" s="10">
        <f t="shared" si="128"/>
        <v>0</v>
      </c>
      <c r="CK206" s="10">
        <f t="shared" si="129"/>
        <v>14260.000000000015</v>
      </c>
      <c r="CL206" s="10">
        <f t="shared" si="130"/>
        <v>0</v>
      </c>
      <c r="CM206" s="10">
        <f t="shared" si="131"/>
        <v>45.146579804560588</v>
      </c>
      <c r="CN206" s="10">
        <f t="shared" si="132"/>
        <v>571.85667752442896</v>
      </c>
      <c r="CO206" s="10">
        <f t="shared" si="133"/>
        <v>0</v>
      </c>
      <c r="CP206" s="10">
        <f t="shared" si="134"/>
        <v>0</v>
      </c>
      <c r="CQ206" s="10">
        <f t="shared" si="135"/>
        <v>0</v>
      </c>
      <c r="CR206" s="10">
        <f t="shared" si="136"/>
        <v>0</v>
      </c>
      <c r="CS206" s="10">
        <f t="shared" si="137"/>
        <v>0</v>
      </c>
      <c r="CT206" s="10">
        <f t="shared" si="138"/>
        <v>0</v>
      </c>
      <c r="CU206" s="10">
        <f t="shared" si="139"/>
        <v>0</v>
      </c>
      <c r="CV206" s="10">
        <f t="shared" si="140"/>
        <v>0</v>
      </c>
      <c r="CW206" s="10">
        <f t="shared" si="141"/>
        <v>0</v>
      </c>
      <c r="CX206" s="10">
        <f t="shared" si="142"/>
        <v>0</v>
      </c>
      <c r="CY206" s="10">
        <f t="shared" si="143"/>
        <v>49.999999999999545</v>
      </c>
      <c r="CZ206" s="10">
        <f t="shared" si="144"/>
        <v>0</v>
      </c>
      <c r="DA206" s="10">
        <f t="shared" si="145"/>
        <v>1449.5786322818312</v>
      </c>
      <c r="DB206" s="10">
        <f t="shared" si="146"/>
        <v>0</v>
      </c>
      <c r="DC206" s="10">
        <f t="shared" si="147"/>
        <v>0</v>
      </c>
      <c r="DD206" s="10">
        <f t="shared" si="148"/>
        <v>0</v>
      </c>
      <c r="DE206" s="10">
        <f t="shared" si="149"/>
        <v>6400</v>
      </c>
      <c r="DF206" s="10">
        <f t="shared" si="150"/>
        <v>0</v>
      </c>
      <c r="DG206" s="10">
        <f t="shared" si="151"/>
        <v>0</v>
      </c>
      <c r="DH206" s="10">
        <f t="shared" si="152"/>
        <v>0</v>
      </c>
      <c r="DI206" s="10">
        <f t="shared" si="153"/>
        <v>0</v>
      </c>
      <c r="DJ206" s="10">
        <f t="shared" si="154"/>
        <v>0</v>
      </c>
      <c r="DK206" s="10">
        <f t="shared" si="155"/>
        <v>0</v>
      </c>
      <c r="DL206" s="10">
        <f t="shared" si="156"/>
        <v>0</v>
      </c>
      <c r="DM206" s="10">
        <f t="shared" si="157"/>
        <v>0</v>
      </c>
      <c r="DN206" s="10">
        <f t="shared" si="158"/>
        <v>0</v>
      </c>
      <c r="DO206" s="10">
        <f t="shared" si="159"/>
        <v>58497.550085887786</v>
      </c>
      <c r="DP206" s="11">
        <f t="shared" si="122"/>
        <v>147461.42897013141</v>
      </c>
      <c r="DS206" s="14"/>
      <c r="DU206" s="16"/>
    </row>
    <row r="207" spans="1:125" x14ac:dyDescent="0.35">
      <c r="A207" s="2" t="s">
        <v>617</v>
      </c>
      <c r="B207" s="2" t="s">
        <v>618</v>
      </c>
      <c r="C207" s="2">
        <v>9262121</v>
      </c>
      <c r="D207" s="2" t="s">
        <v>619</v>
      </c>
      <c r="E207" s="18">
        <v>282</v>
      </c>
      <c r="G207" s="18">
        <v>957108</v>
      </c>
      <c r="H207" s="18">
        <v>0</v>
      </c>
      <c r="I207" s="18">
        <v>0</v>
      </c>
      <c r="J207" s="18">
        <v>33120.000000000029</v>
      </c>
      <c r="K207" s="18">
        <v>0</v>
      </c>
      <c r="L207" s="18">
        <v>50054.999999999978</v>
      </c>
      <c r="M207" s="18">
        <v>0</v>
      </c>
      <c r="N207" s="18">
        <v>15410.000000000033</v>
      </c>
      <c r="O207" s="18">
        <v>10639.999999999971</v>
      </c>
      <c r="P207" s="18">
        <v>439.99999999999977</v>
      </c>
      <c r="Q207" s="18">
        <v>479.99999999999972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103957.6199520191</v>
      </c>
      <c r="AC207" s="18">
        <v>0</v>
      </c>
      <c r="AD207" s="18">
        <v>0</v>
      </c>
      <c r="AE207" s="18">
        <v>0</v>
      </c>
      <c r="AF207" s="18">
        <v>128000</v>
      </c>
      <c r="AG207" s="18">
        <v>0</v>
      </c>
      <c r="AH207" s="18">
        <v>0</v>
      </c>
      <c r="AI207" s="18">
        <v>0</v>
      </c>
      <c r="AJ207" s="18">
        <v>33192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-28772.982967839504</v>
      </c>
      <c r="AQ207" s="11">
        <f t="shared" si="123"/>
        <v>1303629.6369841795</v>
      </c>
      <c r="AR207" s="18"/>
      <c r="AS207" s="10">
        <f>VLOOKUP($C207,'[1]New ISB'!$C$6:$BO$405,6,FALSE)</f>
        <v>1016600.2004950859</v>
      </c>
      <c r="AT207" s="10">
        <f>VLOOKUP($C207,'[1]New ISB'!$C$6:$BO$405,7,FALSE)</f>
        <v>0</v>
      </c>
      <c r="AU207" s="10">
        <f>VLOOKUP($C207,'[1]New ISB'!$C$6:$BO$405,8,FALSE)</f>
        <v>0</v>
      </c>
      <c r="AV207" s="10">
        <f>VLOOKUP($C207,'[1]New ISB'!$C$6:$BO$405,9,FALSE)</f>
        <v>33810.000000000029</v>
      </c>
      <c r="AW207" s="10">
        <f>VLOOKUP($C207,'[1]New ISB'!$C$6:$BO$405,10,FALSE)</f>
        <v>0</v>
      </c>
      <c r="AX207" s="10">
        <f>VLOOKUP($C207,'[1]New ISB'!$C$6:$BO$405,11,FALSE)</f>
        <v>58219.999999999978</v>
      </c>
      <c r="AY207" s="10">
        <f>VLOOKUP($C207,'[1]New ISB'!$C$6:$BO$405,12,FALSE)</f>
        <v>0</v>
      </c>
      <c r="AZ207" s="10">
        <f>VLOOKUP($C207,'[1]New ISB'!$C$6:$BO$405,13,FALSE)</f>
        <v>15745.000000000033</v>
      </c>
      <c r="BA207" s="10">
        <f>VLOOKUP($C207,'[1]New ISB'!$C$6:$BO$405,14,FALSE)</f>
        <v>10829.999999999969</v>
      </c>
      <c r="BB207" s="10">
        <f>VLOOKUP($C207,'[1]New ISB'!$C$6:$BO$405,15,FALSE)</f>
        <v>444.99999999999977</v>
      </c>
      <c r="BC207" s="10">
        <f>VLOOKUP($C207,'[1]New ISB'!$C$6:$BO$405,16,FALSE)</f>
        <v>484.99999999999972</v>
      </c>
      <c r="BD207" s="10">
        <f>VLOOKUP($C207,'[1]New ISB'!$C$6:$BO$405,17,FALSE)</f>
        <v>0</v>
      </c>
      <c r="BE207" s="10">
        <f>VLOOKUP($C207,'[1]New ISB'!$C$6:$BO$405,18,FALSE)</f>
        <v>0</v>
      </c>
      <c r="BF207" s="10">
        <f>VLOOKUP($C207,'[1]New ISB'!$C$6:$BO$405,19,FALSE)</f>
        <v>0</v>
      </c>
      <c r="BG207" s="10">
        <f>VLOOKUP($C207,'[1]New ISB'!$C$6:$BO$405,20,FALSE)</f>
        <v>0</v>
      </c>
      <c r="BH207" s="10">
        <f>VLOOKUP($C207,'[1]New ISB'!$C$6:$BO$405,21,FALSE)</f>
        <v>0</v>
      </c>
      <c r="BI207" s="10">
        <f>VLOOKUP($C207,'[1]New ISB'!$C$6:$BO$405,22,FALSE)</f>
        <v>0</v>
      </c>
      <c r="BJ207" s="10">
        <f>VLOOKUP($C207,'[1]New ISB'!$C$6:$BO$405,23,FALSE)</f>
        <v>0</v>
      </c>
      <c r="BK207" s="10">
        <f>VLOOKUP($C207,'[1]New ISB'!$C$6:$BO$405,24,FALSE)</f>
        <v>0</v>
      </c>
      <c r="BL207" s="10">
        <f>VLOOKUP($C207,'[1]New ISB'!$C$6:$BO$405,25,FALSE)</f>
        <v>0</v>
      </c>
      <c r="BM207" s="10">
        <f>VLOOKUP($C207,'[1]New ISB'!$C$6:$BO$405,26,FALSE)</f>
        <v>0</v>
      </c>
      <c r="BN207" s="10">
        <f>VLOOKUP($C207,'[1]New ISB'!$C$6:$BO$405,27,FALSE)</f>
        <v>105307.71891243494</v>
      </c>
      <c r="BO207" s="10">
        <f>VLOOKUP($C207,'[1]New ISB'!$C$6:$BO$405,28,FALSE)</f>
        <v>0</v>
      </c>
      <c r="BP207" s="10">
        <f>VLOOKUP($C207,'[1]New ISB'!$C$6:$BO$405,29,FALSE)</f>
        <v>0</v>
      </c>
      <c r="BQ207" s="10">
        <f>VLOOKUP($C207,'[1]New ISB'!$C$6:$BO$405,30,FALSE)</f>
        <v>0</v>
      </c>
      <c r="BR207" s="10">
        <f>VLOOKUP($C207,'[1]New ISB'!$C$6:$BO$405,31,FALSE)</f>
        <v>134400</v>
      </c>
      <c r="BS207" s="10">
        <f>VLOOKUP($C207,'[1]New ISB'!$C$6:$BO$405,32,FALSE)</f>
        <v>0</v>
      </c>
      <c r="BT207" s="10">
        <f>VLOOKUP($C207,'[1]New ISB'!$C$6:$BO$405,33,FALSE)</f>
        <v>0</v>
      </c>
      <c r="BU207" s="10">
        <f>VLOOKUP($C207,'[1]New ISB'!$C$6:$BO$405,34,FALSE)</f>
        <v>0</v>
      </c>
      <c r="BV207" s="10">
        <f>VLOOKUP($C207,'[1]New ISB'!$C$6:$BO$405,35,FALSE)</f>
        <v>33192</v>
      </c>
      <c r="BW207" s="10">
        <f>VLOOKUP($C207,'[1]New ISB'!$C$6:$BO$405,36,FALSE)</f>
        <v>0</v>
      </c>
      <c r="BX207" s="10">
        <f>VLOOKUP($C207,'[1]New ISB'!$C$6:$BO$405,39,FALSE)+VLOOKUP($C207,'[1]New ISB'!$C$6:$BO$405,40,FALSE)</f>
        <v>0</v>
      </c>
      <c r="BY207" s="10">
        <f>VLOOKUP($C207,'[1]New ISB'!$C$6:$BO$405,37,FALSE)+VLOOKUP($C207,'[1]New ISB'!$C$6:$BO$405,41,FALSE)</f>
        <v>0</v>
      </c>
      <c r="BZ207" s="10">
        <f>VLOOKUP($C207,'[1]New ISB'!$C$6:$BO$405,38,FALSE)</f>
        <v>0</v>
      </c>
      <c r="CA207" s="10">
        <f t="shared" si="121"/>
        <v>1409034.9194075209</v>
      </c>
      <c r="CB207" s="10">
        <f>VLOOKUP($C207,'[1]New ISB'!$C$6:$BO$405,52,FALSE)+VLOOKUP($C207,'[1]New ISB'!$C$6:$BO$405,53,FALSE)</f>
        <v>0</v>
      </c>
      <c r="CC207" s="10">
        <f>VLOOKUP($C207,'[1]New ISB'!$C$6:$BO$405,64,FALSE)</f>
        <v>0</v>
      </c>
      <c r="CD207" s="11">
        <f t="shared" si="120"/>
        <v>1409034.9194075209</v>
      </c>
      <c r="CE207" s="10"/>
      <c r="CF207" s="10">
        <f t="shared" si="124"/>
        <v>59492.200495085912</v>
      </c>
      <c r="CG207" s="10">
        <f t="shared" si="125"/>
        <v>0</v>
      </c>
      <c r="CH207" s="10">
        <f t="shared" si="126"/>
        <v>0</v>
      </c>
      <c r="CI207" s="10">
        <f t="shared" si="127"/>
        <v>690</v>
      </c>
      <c r="CJ207" s="10">
        <f t="shared" si="128"/>
        <v>0</v>
      </c>
      <c r="CK207" s="10">
        <f t="shared" si="129"/>
        <v>8165</v>
      </c>
      <c r="CL207" s="10">
        <f t="shared" si="130"/>
        <v>0</v>
      </c>
      <c r="CM207" s="10">
        <f t="shared" si="131"/>
        <v>335</v>
      </c>
      <c r="CN207" s="10">
        <f t="shared" si="132"/>
        <v>189.99999999999818</v>
      </c>
      <c r="CO207" s="10">
        <f t="shared" si="133"/>
        <v>5</v>
      </c>
      <c r="CP207" s="10">
        <f t="shared" si="134"/>
        <v>5</v>
      </c>
      <c r="CQ207" s="10">
        <f t="shared" si="135"/>
        <v>0</v>
      </c>
      <c r="CR207" s="10">
        <f t="shared" si="136"/>
        <v>0</v>
      </c>
      <c r="CS207" s="10">
        <f t="shared" si="137"/>
        <v>0</v>
      </c>
      <c r="CT207" s="10">
        <f t="shared" si="138"/>
        <v>0</v>
      </c>
      <c r="CU207" s="10">
        <f t="shared" si="139"/>
        <v>0</v>
      </c>
      <c r="CV207" s="10">
        <f t="shared" si="140"/>
        <v>0</v>
      </c>
      <c r="CW207" s="10">
        <f t="shared" si="141"/>
        <v>0</v>
      </c>
      <c r="CX207" s="10">
        <f t="shared" si="142"/>
        <v>0</v>
      </c>
      <c r="CY207" s="10">
        <f t="shared" si="143"/>
        <v>0</v>
      </c>
      <c r="CZ207" s="10">
        <f t="shared" si="144"/>
        <v>0</v>
      </c>
      <c r="DA207" s="10">
        <f t="shared" si="145"/>
        <v>1350.0989604158385</v>
      </c>
      <c r="DB207" s="10">
        <f t="shared" si="146"/>
        <v>0</v>
      </c>
      <c r="DC207" s="10">
        <f t="shared" si="147"/>
        <v>0</v>
      </c>
      <c r="DD207" s="10">
        <f t="shared" si="148"/>
        <v>0</v>
      </c>
      <c r="DE207" s="10">
        <f t="shared" si="149"/>
        <v>6400</v>
      </c>
      <c r="DF207" s="10">
        <f t="shared" si="150"/>
        <v>0</v>
      </c>
      <c r="DG207" s="10">
        <f t="shared" si="151"/>
        <v>0</v>
      </c>
      <c r="DH207" s="10">
        <f t="shared" si="152"/>
        <v>0</v>
      </c>
      <c r="DI207" s="10">
        <f t="shared" si="153"/>
        <v>0</v>
      </c>
      <c r="DJ207" s="10">
        <f t="shared" si="154"/>
        <v>0</v>
      </c>
      <c r="DK207" s="10">
        <f t="shared" si="155"/>
        <v>0</v>
      </c>
      <c r="DL207" s="10">
        <f t="shared" si="156"/>
        <v>0</v>
      </c>
      <c r="DM207" s="10">
        <f t="shared" si="157"/>
        <v>0</v>
      </c>
      <c r="DN207" s="10">
        <f t="shared" si="158"/>
        <v>0</v>
      </c>
      <c r="DO207" s="10">
        <f t="shared" si="159"/>
        <v>28772.982967839504</v>
      </c>
      <c r="DP207" s="11">
        <f t="shared" si="122"/>
        <v>105405.28242334125</v>
      </c>
      <c r="DS207" s="14"/>
      <c r="DU207" s="16"/>
    </row>
    <row r="208" spans="1:125" x14ac:dyDescent="0.35">
      <c r="A208" s="2" t="s">
        <v>620</v>
      </c>
      <c r="B208" s="2" t="s">
        <v>621</v>
      </c>
      <c r="C208" s="2">
        <v>9263346</v>
      </c>
      <c r="D208" s="2" t="s">
        <v>1357</v>
      </c>
      <c r="E208" s="18">
        <v>92</v>
      </c>
      <c r="G208" s="18">
        <v>312248</v>
      </c>
      <c r="H208" s="18">
        <v>0</v>
      </c>
      <c r="I208" s="18">
        <v>0</v>
      </c>
      <c r="J208" s="18">
        <v>13440.00000000002</v>
      </c>
      <c r="K208" s="18">
        <v>0</v>
      </c>
      <c r="L208" s="18">
        <v>20445.000000000011</v>
      </c>
      <c r="M208" s="18">
        <v>0</v>
      </c>
      <c r="N208" s="18">
        <v>232.52747252747278</v>
      </c>
      <c r="O208" s="18">
        <v>283.07692307692338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650.73170731707262</v>
      </c>
      <c r="AA208" s="18">
        <v>0</v>
      </c>
      <c r="AB208" s="18">
        <v>24362.962962962964</v>
      </c>
      <c r="AC208" s="18">
        <v>0</v>
      </c>
      <c r="AD208" s="18">
        <v>0</v>
      </c>
      <c r="AE208" s="18">
        <v>0</v>
      </c>
      <c r="AF208" s="18">
        <v>128000</v>
      </c>
      <c r="AG208" s="18">
        <v>43446.461949265686</v>
      </c>
      <c r="AH208" s="18">
        <v>0</v>
      </c>
      <c r="AI208" s="18">
        <v>0</v>
      </c>
      <c r="AJ208" s="18">
        <v>1603.0719999999999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-61149.363255092947</v>
      </c>
      <c r="AQ208" s="11">
        <f t="shared" si="123"/>
        <v>483562.46976005723</v>
      </c>
      <c r="AR208" s="18"/>
      <c r="AS208" s="10">
        <f>VLOOKUP($C208,'[1]New ISB'!$C$6:$BO$405,6,FALSE)</f>
        <v>331656.80299839686</v>
      </c>
      <c r="AT208" s="10">
        <f>VLOOKUP($C208,'[1]New ISB'!$C$6:$BO$405,7,FALSE)</f>
        <v>0</v>
      </c>
      <c r="AU208" s="10">
        <f>VLOOKUP($C208,'[1]New ISB'!$C$6:$BO$405,8,FALSE)</f>
        <v>0</v>
      </c>
      <c r="AV208" s="10">
        <f>VLOOKUP($C208,'[1]New ISB'!$C$6:$BO$405,9,FALSE)</f>
        <v>13720.00000000002</v>
      </c>
      <c r="AW208" s="10">
        <f>VLOOKUP($C208,'[1]New ISB'!$C$6:$BO$405,10,FALSE)</f>
        <v>0</v>
      </c>
      <c r="AX208" s="10">
        <f>VLOOKUP($C208,'[1]New ISB'!$C$6:$BO$405,11,FALSE)</f>
        <v>23780.000000000015</v>
      </c>
      <c r="AY208" s="10">
        <f>VLOOKUP($C208,'[1]New ISB'!$C$6:$BO$405,12,FALSE)</f>
        <v>0</v>
      </c>
      <c r="AZ208" s="10">
        <f>VLOOKUP($C208,'[1]New ISB'!$C$6:$BO$405,13,FALSE)</f>
        <v>237.58241758241783</v>
      </c>
      <c r="BA208" s="10">
        <f>VLOOKUP($C208,'[1]New ISB'!$C$6:$BO$405,14,FALSE)</f>
        <v>288.13186813186843</v>
      </c>
      <c r="BB208" s="10">
        <f>VLOOKUP($C208,'[1]New ISB'!$C$6:$BO$405,15,FALSE)</f>
        <v>0</v>
      </c>
      <c r="BC208" s="10">
        <f>VLOOKUP($C208,'[1]New ISB'!$C$6:$BO$405,16,FALSE)</f>
        <v>0</v>
      </c>
      <c r="BD208" s="10">
        <f>VLOOKUP($C208,'[1]New ISB'!$C$6:$BO$405,17,FALSE)</f>
        <v>0</v>
      </c>
      <c r="BE208" s="10">
        <f>VLOOKUP($C208,'[1]New ISB'!$C$6:$BO$405,18,FALSE)</f>
        <v>0</v>
      </c>
      <c r="BF208" s="10">
        <f>VLOOKUP($C208,'[1]New ISB'!$C$6:$BO$405,19,FALSE)</f>
        <v>0</v>
      </c>
      <c r="BG208" s="10">
        <f>VLOOKUP($C208,'[1]New ISB'!$C$6:$BO$405,20,FALSE)</f>
        <v>0</v>
      </c>
      <c r="BH208" s="10">
        <f>VLOOKUP($C208,'[1]New ISB'!$C$6:$BO$405,21,FALSE)</f>
        <v>0</v>
      </c>
      <c r="BI208" s="10">
        <f>VLOOKUP($C208,'[1]New ISB'!$C$6:$BO$405,22,FALSE)</f>
        <v>0</v>
      </c>
      <c r="BJ208" s="10">
        <f>VLOOKUP($C208,'[1]New ISB'!$C$6:$BO$405,23,FALSE)</f>
        <v>0</v>
      </c>
      <c r="BK208" s="10">
        <f>VLOOKUP($C208,'[1]New ISB'!$C$6:$BO$405,24,FALSE)</f>
        <v>0</v>
      </c>
      <c r="BL208" s="10">
        <f>VLOOKUP($C208,'[1]New ISB'!$C$6:$BO$405,25,FALSE)</f>
        <v>661.95121951219448</v>
      </c>
      <c r="BM208" s="10">
        <f>VLOOKUP($C208,'[1]New ISB'!$C$6:$BO$405,26,FALSE)</f>
        <v>0</v>
      </c>
      <c r="BN208" s="10">
        <f>VLOOKUP($C208,'[1]New ISB'!$C$6:$BO$405,27,FALSE)</f>
        <v>24679.365079365078</v>
      </c>
      <c r="BO208" s="10">
        <f>VLOOKUP($C208,'[1]New ISB'!$C$6:$BO$405,28,FALSE)</f>
        <v>0</v>
      </c>
      <c r="BP208" s="10">
        <f>VLOOKUP($C208,'[1]New ISB'!$C$6:$BO$405,29,FALSE)</f>
        <v>0</v>
      </c>
      <c r="BQ208" s="10">
        <f>VLOOKUP($C208,'[1]New ISB'!$C$6:$BO$405,30,FALSE)</f>
        <v>0</v>
      </c>
      <c r="BR208" s="10">
        <f>VLOOKUP($C208,'[1]New ISB'!$C$6:$BO$405,31,FALSE)</f>
        <v>134400</v>
      </c>
      <c r="BS208" s="10">
        <f>VLOOKUP($C208,'[1]New ISB'!$C$6:$BO$405,32,FALSE)</f>
        <v>44063.818424566081</v>
      </c>
      <c r="BT208" s="10">
        <f>VLOOKUP($C208,'[1]New ISB'!$C$6:$BO$405,33,FALSE)</f>
        <v>0</v>
      </c>
      <c r="BU208" s="10">
        <f>VLOOKUP($C208,'[1]New ISB'!$C$6:$BO$405,34,FALSE)</f>
        <v>0</v>
      </c>
      <c r="BV208" s="10">
        <f>VLOOKUP($C208,'[1]New ISB'!$C$6:$BO$405,35,FALSE)</f>
        <v>1603.0719999999999</v>
      </c>
      <c r="BW208" s="10">
        <f>VLOOKUP($C208,'[1]New ISB'!$C$6:$BO$405,36,FALSE)</f>
        <v>0</v>
      </c>
      <c r="BX208" s="10">
        <f>VLOOKUP($C208,'[1]New ISB'!$C$6:$BO$405,39,FALSE)+VLOOKUP($C208,'[1]New ISB'!$C$6:$BO$405,40,FALSE)</f>
        <v>0</v>
      </c>
      <c r="BY208" s="10">
        <f>VLOOKUP($C208,'[1]New ISB'!$C$6:$BO$405,37,FALSE)+VLOOKUP($C208,'[1]New ISB'!$C$6:$BO$405,41,FALSE)</f>
        <v>0</v>
      </c>
      <c r="BZ208" s="10">
        <f>VLOOKUP($C208,'[1]New ISB'!$C$6:$BO$405,38,FALSE)</f>
        <v>0</v>
      </c>
      <c r="CA208" s="10">
        <f t="shared" si="121"/>
        <v>575090.72400755459</v>
      </c>
      <c r="CB208" s="10">
        <f>VLOOKUP($C208,'[1]New ISB'!$C$6:$BO$405,52,FALSE)+VLOOKUP($C208,'[1]New ISB'!$C$6:$BO$405,53,FALSE)</f>
        <v>0</v>
      </c>
      <c r="CC208" s="10">
        <f>VLOOKUP($C208,'[1]New ISB'!$C$6:$BO$405,64,FALSE)</f>
        <v>0</v>
      </c>
      <c r="CD208" s="11">
        <f t="shared" si="120"/>
        <v>575090.72400755459</v>
      </c>
      <c r="CE208" s="10"/>
      <c r="CF208" s="10">
        <f t="shared" si="124"/>
        <v>19408.802998396859</v>
      </c>
      <c r="CG208" s="10">
        <f t="shared" si="125"/>
        <v>0</v>
      </c>
      <c r="CH208" s="10">
        <f t="shared" si="126"/>
        <v>0</v>
      </c>
      <c r="CI208" s="10">
        <f t="shared" si="127"/>
        <v>280</v>
      </c>
      <c r="CJ208" s="10">
        <f t="shared" si="128"/>
        <v>0</v>
      </c>
      <c r="CK208" s="10">
        <f t="shared" si="129"/>
        <v>3335.0000000000036</v>
      </c>
      <c r="CL208" s="10">
        <f t="shared" si="130"/>
        <v>0</v>
      </c>
      <c r="CM208" s="10">
        <f t="shared" si="131"/>
        <v>5.0549450549450512</v>
      </c>
      <c r="CN208" s="10">
        <f t="shared" si="132"/>
        <v>5.0549450549450512</v>
      </c>
      <c r="CO208" s="10">
        <f t="shared" si="133"/>
        <v>0</v>
      </c>
      <c r="CP208" s="10">
        <f t="shared" si="134"/>
        <v>0</v>
      </c>
      <c r="CQ208" s="10">
        <f t="shared" si="135"/>
        <v>0</v>
      </c>
      <c r="CR208" s="10">
        <f t="shared" si="136"/>
        <v>0</v>
      </c>
      <c r="CS208" s="10">
        <f t="shared" si="137"/>
        <v>0</v>
      </c>
      <c r="CT208" s="10">
        <f t="shared" si="138"/>
        <v>0</v>
      </c>
      <c r="CU208" s="10">
        <f t="shared" si="139"/>
        <v>0</v>
      </c>
      <c r="CV208" s="10">
        <f t="shared" si="140"/>
        <v>0</v>
      </c>
      <c r="CW208" s="10">
        <f t="shared" si="141"/>
        <v>0</v>
      </c>
      <c r="CX208" s="10">
        <f t="shared" si="142"/>
        <v>0</v>
      </c>
      <c r="CY208" s="10">
        <f t="shared" si="143"/>
        <v>11.219512195121865</v>
      </c>
      <c r="CZ208" s="10">
        <f t="shared" si="144"/>
        <v>0</v>
      </c>
      <c r="DA208" s="10">
        <f t="shared" si="145"/>
        <v>316.40211640211419</v>
      </c>
      <c r="DB208" s="10">
        <f t="shared" si="146"/>
        <v>0</v>
      </c>
      <c r="DC208" s="10">
        <f t="shared" si="147"/>
        <v>0</v>
      </c>
      <c r="DD208" s="10">
        <f t="shared" si="148"/>
        <v>0</v>
      </c>
      <c r="DE208" s="10">
        <f t="shared" si="149"/>
        <v>6400</v>
      </c>
      <c r="DF208" s="10">
        <f t="shared" si="150"/>
        <v>617.35647530039569</v>
      </c>
      <c r="DG208" s="10">
        <f t="shared" si="151"/>
        <v>0</v>
      </c>
      <c r="DH208" s="10">
        <f t="shared" si="152"/>
        <v>0</v>
      </c>
      <c r="DI208" s="10">
        <f t="shared" si="153"/>
        <v>0</v>
      </c>
      <c r="DJ208" s="10">
        <f t="shared" si="154"/>
        <v>0</v>
      </c>
      <c r="DK208" s="10">
        <f t="shared" si="155"/>
        <v>0</v>
      </c>
      <c r="DL208" s="10">
        <f t="shared" si="156"/>
        <v>0</v>
      </c>
      <c r="DM208" s="10">
        <f t="shared" si="157"/>
        <v>0</v>
      </c>
      <c r="DN208" s="10">
        <f t="shared" si="158"/>
        <v>0</v>
      </c>
      <c r="DO208" s="10">
        <f t="shared" si="159"/>
        <v>61149.363255092947</v>
      </c>
      <c r="DP208" s="11">
        <f t="shared" si="122"/>
        <v>91528.254247497331</v>
      </c>
      <c r="DS208" s="14"/>
      <c r="DU208" s="16"/>
    </row>
    <row r="209" spans="1:125" x14ac:dyDescent="0.35">
      <c r="A209" s="2" t="s">
        <v>623</v>
      </c>
      <c r="B209" s="2" t="s">
        <v>1007</v>
      </c>
      <c r="C209" s="2">
        <v>9262157</v>
      </c>
      <c r="D209" s="2" t="s">
        <v>624</v>
      </c>
      <c r="E209" s="18">
        <v>323</v>
      </c>
      <c r="G209" s="18">
        <v>1096262</v>
      </c>
      <c r="H209" s="18">
        <v>0</v>
      </c>
      <c r="I209" s="18">
        <v>0</v>
      </c>
      <c r="J209" s="18">
        <v>11040.000000000005</v>
      </c>
      <c r="K209" s="18">
        <v>0</v>
      </c>
      <c r="L209" s="18">
        <v>17625.000000000007</v>
      </c>
      <c r="M209" s="18">
        <v>0</v>
      </c>
      <c r="N209" s="18">
        <v>922.85714285714266</v>
      </c>
      <c r="O209" s="18">
        <v>1966.0869565217386</v>
      </c>
      <c r="P209" s="18">
        <v>441.36645962732905</v>
      </c>
      <c r="Q209" s="18">
        <v>3370.4347826086946</v>
      </c>
      <c r="R209" s="18">
        <v>5115.8385093167681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6738.8489208633027</v>
      </c>
      <c r="AA209" s="18">
        <v>0</v>
      </c>
      <c r="AB209" s="18">
        <v>94050.000000000058</v>
      </c>
      <c r="AC209" s="18">
        <v>0</v>
      </c>
      <c r="AD209" s="18">
        <v>0</v>
      </c>
      <c r="AE209" s="18">
        <v>0</v>
      </c>
      <c r="AF209" s="18">
        <v>128000</v>
      </c>
      <c r="AG209" s="18">
        <v>0</v>
      </c>
      <c r="AH209" s="18">
        <v>0</v>
      </c>
      <c r="AI209" s="18">
        <v>0</v>
      </c>
      <c r="AJ209" s="18">
        <v>4809.2160000000003</v>
      </c>
      <c r="AK209" s="18">
        <v>0</v>
      </c>
      <c r="AL209" s="18">
        <v>0</v>
      </c>
      <c r="AM209" s="18">
        <v>0</v>
      </c>
      <c r="AN209" s="18">
        <v>0</v>
      </c>
      <c r="AO209" s="18">
        <v>57282.567228205036</v>
      </c>
      <c r="AP209" s="18">
        <v>0</v>
      </c>
      <c r="AQ209" s="11">
        <f t="shared" si="123"/>
        <v>1427624.216</v>
      </c>
      <c r="AR209" s="18"/>
      <c r="AS209" s="10">
        <f>VLOOKUP($C209,'[1]New ISB'!$C$6:$BO$405,6,FALSE)</f>
        <v>1164403.7757443716</v>
      </c>
      <c r="AT209" s="10">
        <f>VLOOKUP($C209,'[1]New ISB'!$C$6:$BO$405,7,FALSE)</f>
        <v>0</v>
      </c>
      <c r="AU209" s="10">
        <f>VLOOKUP($C209,'[1]New ISB'!$C$6:$BO$405,8,FALSE)</f>
        <v>0</v>
      </c>
      <c r="AV209" s="10">
        <f>VLOOKUP($C209,'[1]New ISB'!$C$6:$BO$405,9,FALSE)</f>
        <v>11270.000000000005</v>
      </c>
      <c r="AW209" s="10">
        <f>VLOOKUP($C209,'[1]New ISB'!$C$6:$BO$405,10,FALSE)</f>
        <v>0</v>
      </c>
      <c r="AX209" s="10">
        <f>VLOOKUP($C209,'[1]New ISB'!$C$6:$BO$405,11,FALSE)</f>
        <v>20500.000000000007</v>
      </c>
      <c r="AY209" s="10">
        <f>VLOOKUP($C209,'[1]New ISB'!$C$6:$BO$405,12,FALSE)</f>
        <v>0</v>
      </c>
      <c r="AZ209" s="10">
        <f>VLOOKUP($C209,'[1]New ISB'!$C$6:$BO$405,13,FALSE)</f>
        <v>942.91925465838483</v>
      </c>
      <c r="BA209" s="10">
        <f>VLOOKUP($C209,'[1]New ISB'!$C$6:$BO$405,14,FALSE)</f>
        <v>2001.1956521739125</v>
      </c>
      <c r="BB209" s="10">
        <f>VLOOKUP($C209,'[1]New ISB'!$C$6:$BO$405,15,FALSE)</f>
        <v>446.38198757763962</v>
      </c>
      <c r="BC209" s="10">
        <f>VLOOKUP($C209,'[1]New ISB'!$C$6:$BO$405,16,FALSE)</f>
        <v>3405.5434782608686</v>
      </c>
      <c r="BD209" s="10">
        <f>VLOOKUP($C209,'[1]New ISB'!$C$6:$BO$405,17,FALSE)</f>
        <v>5165.9937888198738</v>
      </c>
      <c r="BE209" s="10">
        <f>VLOOKUP($C209,'[1]New ISB'!$C$6:$BO$405,18,FALSE)</f>
        <v>0</v>
      </c>
      <c r="BF209" s="10">
        <f>VLOOKUP($C209,'[1]New ISB'!$C$6:$BO$405,19,FALSE)</f>
        <v>0</v>
      </c>
      <c r="BG209" s="10">
        <f>VLOOKUP($C209,'[1]New ISB'!$C$6:$BO$405,20,FALSE)</f>
        <v>0</v>
      </c>
      <c r="BH209" s="10">
        <f>VLOOKUP($C209,'[1]New ISB'!$C$6:$BO$405,21,FALSE)</f>
        <v>0</v>
      </c>
      <c r="BI209" s="10">
        <f>VLOOKUP($C209,'[1]New ISB'!$C$6:$BO$405,22,FALSE)</f>
        <v>0</v>
      </c>
      <c r="BJ209" s="10">
        <f>VLOOKUP($C209,'[1]New ISB'!$C$6:$BO$405,23,FALSE)</f>
        <v>0</v>
      </c>
      <c r="BK209" s="10">
        <f>VLOOKUP($C209,'[1]New ISB'!$C$6:$BO$405,24,FALSE)</f>
        <v>0</v>
      </c>
      <c r="BL209" s="10">
        <f>VLOOKUP($C209,'[1]New ISB'!$C$6:$BO$405,25,FALSE)</f>
        <v>6855.0359712230147</v>
      </c>
      <c r="BM209" s="10">
        <f>VLOOKUP($C209,'[1]New ISB'!$C$6:$BO$405,26,FALSE)</f>
        <v>0</v>
      </c>
      <c r="BN209" s="10">
        <f>VLOOKUP($C209,'[1]New ISB'!$C$6:$BO$405,27,FALSE)</f>
        <v>95271.428571428623</v>
      </c>
      <c r="BO209" s="10">
        <f>VLOOKUP($C209,'[1]New ISB'!$C$6:$BO$405,28,FALSE)</f>
        <v>0</v>
      </c>
      <c r="BP209" s="10">
        <f>VLOOKUP($C209,'[1]New ISB'!$C$6:$BO$405,29,FALSE)</f>
        <v>0</v>
      </c>
      <c r="BQ209" s="10">
        <f>VLOOKUP($C209,'[1]New ISB'!$C$6:$BO$405,30,FALSE)</f>
        <v>0</v>
      </c>
      <c r="BR209" s="10">
        <f>VLOOKUP($C209,'[1]New ISB'!$C$6:$BO$405,31,FALSE)</f>
        <v>134400</v>
      </c>
      <c r="BS209" s="10">
        <f>VLOOKUP($C209,'[1]New ISB'!$C$6:$BO$405,32,FALSE)</f>
        <v>0</v>
      </c>
      <c r="BT209" s="10">
        <f>VLOOKUP($C209,'[1]New ISB'!$C$6:$BO$405,33,FALSE)</f>
        <v>0</v>
      </c>
      <c r="BU209" s="10">
        <f>VLOOKUP($C209,'[1]New ISB'!$C$6:$BO$405,34,FALSE)</f>
        <v>0</v>
      </c>
      <c r="BV209" s="10">
        <f>VLOOKUP($C209,'[1]New ISB'!$C$6:$BO$405,35,FALSE)</f>
        <v>4809.2160000000003</v>
      </c>
      <c r="BW209" s="10">
        <f>VLOOKUP($C209,'[1]New ISB'!$C$6:$BO$405,36,FALSE)</f>
        <v>0</v>
      </c>
      <c r="BX209" s="10">
        <f>VLOOKUP($C209,'[1]New ISB'!$C$6:$BO$405,39,FALSE)+VLOOKUP($C209,'[1]New ISB'!$C$6:$BO$405,40,FALSE)</f>
        <v>0</v>
      </c>
      <c r="BY209" s="10">
        <f>VLOOKUP($C209,'[1]New ISB'!$C$6:$BO$405,37,FALSE)+VLOOKUP($C209,'[1]New ISB'!$C$6:$BO$405,41,FALSE)</f>
        <v>0</v>
      </c>
      <c r="BZ209" s="10">
        <f>VLOOKUP($C209,'[1]New ISB'!$C$6:$BO$405,38,FALSE)</f>
        <v>0</v>
      </c>
      <c r="CA209" s="10">
        <f t="shared" si="121"/>
        <v>1449471.4904485135</v>
      </c>
      <c r="CB209" s="10">
        <f>VLOOKUP($C209,'[1]New ISB'!$C$6:$BO$405,52,FALSE)+VLOOKUP($C209,'[1]New ISB'!$C$6:$BO$405,53,FALSE)</f>
        <v>44367.725551486015</v>
      </c>
      <c r="CC209" s="10">
        <f>VLOOKUP($C209,'[1]New ISB'!$C$6:$BO$405,64,FALSE)</f>
        <v>0</v>
      </c>
      <c r="CD209" s="11">
        <f t="shared" ref="CD209:CD272" si="160">SUM(CA209:CC209)</f>
        <v>1493839.2159999995</v>
      </c>
      <c r="CE209" s="10"/>
      <c r="CF209" s="10">
        <f t="shared" si="124"/>
        <v>68141.775744371582</v>
      </c>
      <c r="CG209" s="10">
        <f t="shared" si="125"/>
        <v>0</v>
      </c>
      <c r="CH209" s="10">
        <f t="shared" si="126"/>
        <v>0</v>
      </c>
      <c r="CI209" s="10">
        <f t="shared" si="127"/>
        <v>230</v>
      </c>
      <c r="CJ209" s="10">
        <f t="shared" si="128"/>
        <v>0</v>
      </c>
      <c r="CK209" s="10">
        <f t="shared" si="129"/>
        <v>2875</v>
      </c>
      <c r="CL209" s="10">
        <f t="shared" si="130"/>
        <v>0</v>
      </c>
      <c r="CM209" s="10">
        <f t="shared" si="131"/>
        <v>20.062111801242168</v>
      </c>
      <c r="CN209" s="10">
        <f t="shared" si="132"/>
        <v>35.108695652173992</v>
      </c>
      <c r="CO209" s="10">
        <f t="shared" si="133"/>
        <v>5.0155279503105703</v>
      </c>
      <c r="CP209" s="10">
        <f t="shared" si="134"/>
        <v>35.108695652173992</v>
      </c>
      <c r="CQ209" s="10">
        <f t="shared" si="135"/>
        <v>50.155279503105703</v>
      </c>
      <c r="CR209" s="10">
        <f t="shared" si="136"/>
        <v>0</v>
      </c>
      <c r="CS209" s="10">
        <f t="shared" si="137"/>
        <v>0</v>
      </c>
      <c r="CT209" s="10">
        <f t="shared" si="138"/>
        <v>0</v>
      </c>
      <c r="CU209" s="10">
        <f t="shared" si="139"/>
        <v>0</v>
      </c>
      <c r="CV209" s="10">
        <f t="shared" si="140"/>
        <v>0</v>
      </c>
      <c r="CW209" s="10">
        <f t="shared" si="141"/>
        <v>0</v>
      </c>
      <c r="CX209" s="10">
        <f t="shared" si="142"/>
        <v>0</v>
      </c>
      <c r="CY209" s="10">
        <f t="shared" si="143"/>
        <v>116.18705035971198</v>
      </c>
      <c r="CZ209" s="10">
        <f t="shared" si="144"/>
        <v>0</v>
      </c>
      <c r="DA209" s="10">
        <f t="shared" si="145"/>
        <v>1221.4285714285652</v>
      </c>
      <c r="DB209" s="10">
        <f t="shared" si="146"/>
        <v>0</v>
      </c>
      <c r="DC209" s="10">
        <f t="shared" si="147"/>
        <v>0</v>
      </c>
      <c r="DD209" s="10">
        <f t="shared" si="148"/>
        <v>0</v>
      </c>
      <c r="DE209" s="10">
        <f t="shared" si="149"/>
        <v>6400</v>
      </c>
      <c r="DF209" s="10">
        <f t="shared" si="150"/>
        <v>0</v>
      </c>
      <c r="DG209" s="10">
        <f t="shared" si="151"/>
        <v>0</v>
      </c>
      <c r="DH209" s="10">
        <f t="shared" si="152"/>
        <v>0</v>
      </c>
      <c r="DI209" s="10">
        <f t="shared" si="153"/>
        <v>0</v>
      </c>
      <c r="DJ209" s="10">
        <f t="shared" si="154"/>
        <v>0</v>
      </c>
      <c r="DK209" s="10">
        <f t="shared" si="155"/>
        <v>0</v>
      </c>
      <c r="DL209" s="10">
        <f t="shared" si="156"/>
        <v>0</v>
      </c>
      <c r="DM209" s="10">
        <f t="shared" si="157"/>
        <v>0</v>
      </c>
      <c r="DN209" s="10">
        <f t="shared" si="158"/>
        <v>-12914.841676719021</v>
      </c>
      <c r="DO209" s="10">
        <f t="shared" si="159"/>
        <v>0</v>
      </c>
      <c r="DP209" s="11">
        <f t="shared" si="122"/>
        <v>66214.99999999984</v>
      </c>
      <c r="DS209" s="14"/>
      <c r="DU209" s="16"/>
    </row>
    <row r="210" spans="1:125" x14ac:dyDescent="0.35">
      <c r="A210" s="2" t="s">
        <v>625</v>
      </c>
      <c r="B210" s="2" t="s">
        <v>626</v>
      </c>
      <c r="C210" s="2">
        <v>9262320</v>
      </c>
      <c r="D210" s="2" t="s">
        <v>627</v>
      </c>
      <c r="E210" s="18">
        <v>160</v>
      </c>
      <c r="G210" s="18">
        <v>543040</v>
      </c>
      <c r="H210" s="18">
        <v>0</v>
      </c>
      <c r="I210" s="18">
        <v>0</v>
      </c>
      <c r="J210" s="18">
        <v>22560</v>
      </c>
      <c r="K210" s="18">
        <v>0</v>
      </c>
      <c r="L210" s="18">
        <v>33135</v>
      </c>
      <c r="M210" s="18">
        <v>0</v>
      </c>
      <c r="N210" s="18">
        <v>8332.0754716981264</v>
      </c>
      <c r="O210" s="18">
        <v>6480.503144654067</v>
      </c>
      <c r="P210" s="18">
        <v>13725.786163522049</v>
      </c>
      <c r="Q210" s="18">
        <v>8694.3396226414861</v>
      </c>
      <c r="R210" s="18">
        <v>16422.64150943395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28553.846153846182</v>
      </c>
      <c r="AA210" s="18">
        <v>0</v>
      </c>
      <c r="AB210" s="18">
        <v>70813.699099698526</v>
      </c>
      <c r="AC210" s="18">
        <v>0</v>
      </c>
      <c r="AD210" s="18">
        <v>0</v>
      </c>
      <c r="AE210" s="18">
        <v>0</v>
      </c>
      <c r="AF210" s="18">
        <v>128000</v>
      </c>
      <c r="AG210" s="18">
        <v>0</v>
      </c>
      <c r="AH210" s="18">
        <v>0</v>
      </c>
      <c r="AI210" s="18">
        <v>0</v>
      </c>
      <c r="AJ210" s="18">
        <v>6567.424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-26544.094958558228</v>
      </c>
      <c r="AQ210" s="11">
        <f t="shared" si="123"/>
        <v>859781.22020693612</v>
      </c>
      <c r="AR210" s="18"/>
      <c r="AS210" s="10">
        <f>VLOOKUP($C210,'[1]New ISB'!$C$6:$BO$405,6,FALSE)</f>
        <v>576794.43999721191</v>
      </c>
      <c r="AT210" s="10">
        <f>VLOOKUP($C210,'[1]New ISB'!$C$6:$BO$405,7,FALSE)</f>
        <v>0</v>
      </c>
      <c r="AU210" s="10">
        <f>VLOOKUP($C210,'[1]New ISB'!$C$6:$BO$405,8,FALSE)</f>
        <v>0</v>
      </c>
      <c r="AV210" s="10">
        <f>VLOOKUP($C210,'[1]New ISB'!$C$6:$BO$405,9,FALSE)</f>
        <v>23030</v>
      </c>
      <c r="AW210" s="10">
        <f>VLOOKUP($C210,'[1]New ISB'!$C$6:$BO$405,10,FALSE)</f>
        <v>0</v>
      </c>
      <c r="AX210" s="10">
        <f>VLOOKUP($C210,'[1]New ISB'!$C$6:$BO$405,11,FALSE)</f>
        <v>38540</v>
      </c>
      <c r="AY210" s="10">
        <f>VLOOKUP($C210,'[1]New ISB'!$C$6:$BO$405,12,FALSE)</f>
        <v>0</v>
      </c>
      <c r="AZ210" s="10">
        <f>VLOOKUP($C210,'[1]New ISB'!$C$6:$BO$405,13,FALSE)</f>
        <v>8513.2075471698245</v>
      </c>
      <c r="BA210" s="10">
        <f>VLOOKUP($C210,'[1]New ISB'!$C$6:$BO$405,14,FALSE)</f>
        <v>6596.2264150943183</v>
      </c>
      <c r="BB210" s="10">
        <f>VLOOKUP($C210,'[1]New ISB'!$C$6:$BO$405,15,FALSE)</f>
        <v>13881.761006289345</v>
      </c>
      <c r="BC210" s="10">
        <f>VLOOKUP($C210,'[1]New ISB'!$C$6:$BO$405,16,FALSE)</f>
        <v>8784.9056603773333</v>
      </c>
      <c r="BD210" s="10">
        <f>VLOOKUP($C210,'[1]New ISB'!$C$6:$BO$405,17,FALSE)</f>
        <v>16583.647798742128</v>
      </c>
      <c r="BE210" s="10">
        <f>VLOOKUP($C210,'[1]New ISB'!$C$6:$BO$405,18,FALSE)</f>
        <v>0</v>
      </c>
      <c r="BF210" s="10">
        <f>VLOOKUP($C210,'[1]New ISB'!$C$6:$BO$405,19,FALSE)</f>
        <v>0</v>
      </c>
      <c r="BG210" s="10">
        <f>VLOOKUP($C210,'[1]New ISB'!$C$6:$BO$405,20,FALSE)</f>
        <v>0</v>
      </c>
      <c r="BH210" s="10">
        <f>VLOOKUP($C210,'[1]New ISB'!$C$6:$BO$405,21,FALSE)</f>
        <v>0</v>
      </c>
      <c r="BI210" s="10">
        <f>VLOOKUP($C210,'[1]New ISB'!$C$6:$BO$405,22,FALSE)</f>
        <v>0</v>
      </c>
      <c r="BJ210" s="10">
        <f>VLOOKUP($C210,'[1]New ISB'!$C$6:$BO$405,23,FALSE)</f>
        <v>0</v>
      </c>
      <c r="BK210" s="10">
        <f>VLOOKUP($C210,'[1]New ISB'!$C$6:$BO$405,24,FALSE)</f>
        <v>0</v>
      </c>
      <c r="BL210" s="10">
        <f>VLOOKUP($C210,'[1]New ISB'!$C$6:$BO$405,25,FALSE)</f>
        <v>29046.153846153873</v>
      </c>
      <c r="BM210" s="10">
        <f>VLOOKUP($C210,'[1]New ISB'!$C$6:$BO$405,26,FALSE)</f>
        <v>0</v>
      </c>
      <c r="BN210" s="10">
        <f>VLOOKUP($C210,'[1]New ISB'!$C$6:$BO$405,27,FALSE)</f>
        <v>71733.357529564746</v>
      </c>
      <c r="BO210" s="10">
        <f>VLOOKUP($C210,'[1]New ISB'!$C$6:$BO$405,28,FALSE)</f>
        <v>0</v>
      </c>
      <c r="BP210" s="10">
        <f>VLOOKUP($C210,'[1]New ISB'!$C$6:$BO$405,29,FALSE)</f>
        <v>0</v>
      </c>
      <c r="BQ210" s="10">
        <f>VLOOKUP($C210,'[1]New ISB'!$C$6:$BO$405,30,FALSE)</f>
        <v>0</v>
      </c>
      <c r="BR210" s="10">
        <f>VLOOKUP($C210,'[1]New ISB'!$C$6:$BO$405,31,FALSE)</f>
        <v>134400</v>
      </c>
      <c r="BS210" s="10">
        <f>VLOOKUP($C210,'[1]New ISB'!$C$6:$BO$405,32,FALSE)</f>
        <v>0</v>
      </c>
      <c r="BT210" s="10">
        <f>VLOOKUP($C210,'[1]New ISB'!$C$6:$BO$405,33,FALSE)</f>
        <v>0</v>
      </c>
      <c r="BU210" s="10">
        <f>VLOOKUP($C210,'[1]New ISB'!$C$6:$BO$405,34,FALSE)</f>
        <v>0</v>
      </c>
      <c r="BV210" s="10">
        <f>VLOOKUP($C210,'[1]New ISB'!$C$6:$BO$405,35,FALSE)</f>
        <v>6567.424</v>
      </c>
      <c r="BW210" s="10">
        <f>VLOOKUP($C210,'[1]New ISB'!$C$6:$BO$405,36,FALSE)</f>
        <v>0</v>
      </c>
      <c r="BX210" s="10">
        <f>VLOOKUP($C210,'[1]New ISB'!$C$6:$BO$405,39,FALSE)+VLOOKUP($C210,'[1]New ISB'!$C$6:$BO$405,40,FALSE)</f>
        <v>0</v>
      </c>
      <c r="BY210" s="10">
        <f>VLOOKUP($C210,'[1]New ISB'!$C$6:$BO$405,37,FALSE)+VLOOKUP($C210,'[1]New ISB'!$C$6:$BO$405,41,FALSE)</f>
        <v>0</v>
      </c>
      <c r="BZ210" s="10">
        <f>VLOOKUP($C210,'[1]New ISB'!$C$6:$BO$405,38,FALSE)</f>
        <v>0</v>
      </c>
      <c r="CA210" s="10">
        <f t="shared" si="121"/>
        <v>934471.12380060367</v>
      </c>
      <c r="CB210" s="10">
        <f>VLOOKUP($C210,'[1]New ISB'!$C$6:$BO$405,52,FALSE)+VLOOKUP($C210,'[1]New ISB'!$C$6:$BO$405,53,FALSE)</f>
        <v>0</v>
      </c>
      <c r="CC210" s="10">
        <f>VLOOKUP($C210,'[1]New ISB'!$C$6:$BO$405,64,FALSE)</f>
        <v>0</v>
      </c>
      <c r="CD210" s="11">
        <f t="shared" si="160"/>
        <v>934471.12380060367</v>
      </c>
      <c r="CE210" s="10"/>
      <c r="CF210" s="10">
        <f t="shared" si="124"/>
        <v>33754.439997211914</v>
      </c>
      <c r="CG210" s="10">
        <f t="shared" si="125"/>
        <v>0</v>
      </c>
      <c r="CH210" s="10">
        <f t="shared" si="126"/>
        <v>0</v>
      </c>
      <c r="CI210" s="10">
        <f t="shared" si="127"/>
        <v>470</v>
      </c>
      <c r="CJ210" s="10">
        <f t="shared" si="128"/>
        <v>0</v>
      </c>
      <c r="CK210" s="10">
        <f t="shared" si="129"/>
        <v>5405</v>
      </c>
      <c r="CL210" s="10">
        <f t="shared" si="130"/>
        <v>0</v>
      </c>
      <c r="CM210" s="10">
        <f t="shared" si="131"/>
        <v>181.13207547169804</v>
      </c>
      <c r="CN210" s="10">
        <f t="shared" si="132"/>
        <v>115.72327044025133</v>
      </c>
      <c r="CO210" s="10">
        <f t="shared" si="133"/>
        <v>155.97484276729665</v>
      </c>
      <c r="CP210" s="10">
        <f t="shared" si="134"/>
        <v>90.566037735847203</v>
      </c>
      <c r="CQ210" s="10">
        <f t="shared" si="135"/>
        <v>161.00628930817766</v>
      </c>
      <c r="CR210" s="10">
        <f t="shared" si="136"/>
        <v>0</v>
      </c>
      <c r="CS210" s="10">
        <f t="shared" si="137"/>
        <v>0</v>
      </c>
      <c r="CT210" s="10">
        <f t="shared" si="138"/>
        <v>0</v>
      </c>
      <c r="CU210" s="10">
        <f t="shared" si="139"/>
        <v>0</v>
      </c>
      <c r="CV210" s="10">
        <f t="shared" si="140"/>
        <v>0</v>
      </c>
      <c r="CW210" s="10">
        <f t="shared" si="141"/>
        <v>0</v>
      </c>
      <c r="CX210" s="10">
        <f t="shared" si="142"/>
        <v>0</v>
      </c>
      <c r="CY210" s="10">
        <f t="shared" si="143"/>
        <v>492.30769230769147</v>
      </c>
      <c r="CZ210" s="10">
        <f t="shared" si="144"/>
        <v>0</v>
      </c>
      <c r="DA210" s="10">
        <f t="shared" si="145"/>
        <v>919.6584298662201</v>
      </c>
      <c r="DB210" s="10">
        <f t="shared" si="146"/>
        <v>0</v>
      </c>
      <c r="DC210" s="10">
        <f t="shared" si="147"/>
        <v>0</v>
      </c>
      <c r="DD210" s="10">
        <f t="shared" si="148"/>
        <v>0</v>
      </c>
      <c r="DE210" s="10">
        <f t="shared" si="149"/>
        <v>6400</v>
      </c>
      <c r="DF210" s="10">
        <f t="shared" si="150"/>
        <v>0</v>
      </c>
      <c r="DG210" s="10">
        <f t="shared" si="151"/>
        <v>0</v>
      </c>
      <c r="DH210" s="10">
        <f t="shared" si="152"/>
        <v>0</v>
      </c>
      <c r="DI210" s="10">
        <f t="shared" si="153"/>
        <v>0</v>
      </c>
      <c r="DJ210" s="10">
        <f t="shared" si="154"/>
        <v>0</v>
      </c>
      <c r="DK210" s="10">
        <f t="shared" si="155"/>
        <v>0</v>
      </c>
      <c r="DL210" s="10">
        <f t="shared" si="156"/>
        <v>0</v>
      </c>
      <c r="DM210" s="10">
        <f t="shared" si="157"/>
        <v>0</v>
      </c>
      <c r="DN210" s="10">
        <f t="shared" si="158"/>
        <v>0</v>
      </c>
      <c r="DO210" s="10">
        <f t="shared" si="159"/>
        <v>26544.094958558228</v>
      </c>
      <c r="DP210" s="11">
        <f t="shared" si="122"/>
        <v>74689.903593667317</v>
      </c>
      <c r="DS210" s="14"/>
      <c r="DU210" s="16"/>
    </row>
    <row r="211" spans="1:125" x14ac:dyDescent="0.35">
      <c r="A211" s="2" t="s">
        <v>628</v>
      </c>
      <c r="B211" s="2" t="s">
        <v>1358</v>
      </c>
      <c r="C211" s="2">
        <v>9262191</v>
      </c>
      <c r="D211" s="2" t="s">
        <v>630</v>
      </c>
      <c r="E211" s="18">
        <v>257</v>
      </c>
      <c r="G211" s="18">
        <v>872258</v>
      </c>
      <c r="H211" s="18">
        <v>0</v>
      </c>
      <c r="I211" s="18">
        <v>0</v>
      </c>
      <c r="J211" s="18">
        <v>35040.000000000015</v>
      </c>
      <c r="K211" s="18">
        <v>0</v>
      </c>
      <c r="L211" s="18">
        <v>54284.999999999956</v>
      </c>
      <c r="M211" s="18">
        <v>0</v>
      </c>
      <c r="N211" s="18">
        <v>14490</v>
      </c>
      <c r="O211" s="18">
        <v>7000.0000000000009</v>
      </c>
      <c r="P211" s="18">
        <v>18919.999999999971</v>
      </c>
      <c r="Q211" s="18">
        <v>9120.0000000000055</v>
      </c>
      <c r="R211" s="18">
        <v>20909.999999999989</v>
      </c>
      <c r="S211" s="18">
        <v>1340.0000000000009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15079.999999999958</v>
      </c>
      <c r="AA211" s="18">
        <v>0</v>
      </c>
      <c r="AB211" s="18">
        <v>97940.08984375</v>
      </c>
      <c r="AC211" s="18">
        <v>0</v>
      </c>
      <c r="AD211" s="18">
        <v>0</v>
      </c>
      <c r="AE211" s="18">
        <v>0</v>
      </c>
      <c r="AF211" s="18">
        <v>128000</v>
      </c>
      <c r="AG211" s="18">
        <v>0</v>
      </c>
      <c r="AH211" s="18">
        <v>0</v>
      </c>
      <c r="AI211" s="18">
        <v>0</v>
      </c>
      <c r="AJ211" s="18">
        <v>4498.9440000000004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-4464.9934883669575</v>
      </c>
      <c r="AQ211" s="11">
        <f t="shared" si="123"/>
        <v>1274417.040355383</v>
      </c>
      <c r="AR211" s="18"/>
      <c r="AS211" s="10">
        <f>VLOOKUP($C211,'[1]New ISB'!$C$6:$BO$405,6,FALSE)</f>
        <v>926476.06924552156</v>
      </c>
      <c r="AT211" s="10">
        <f>VLOOKUP($C211,'[1]New ISB'!$C$6:$BO$405,7,FALSE)</f>
        <v>0</v>
      </c>
      <c r="AU211" s="10">
        <f>VLOOKUP($C211,'[1]New ISB'!$C$6:$BO$405,8,FALSE)</f>
        <v>0</v>
      </c>
      <c r="AV211" s="10">
        <f>VLOOKUP($C211,'[1]New ISB'!$C$6:$BO$405,9,FALSE)</f>
        <v>35770.000000000015</v>
      </c>
      <c r="AW211" s="10">
        <f>VLOOKUP($C211,'[1]New ISB'!$C$6:$BO$405,10,FALSE)</f>
        <v>0</v>
      </c>
      <c r="AX211" s="10">
        <f>VLOOKUP($C211,'[1]New ISB'!$C$6:$BO$405,11,FALSE)</f>
        <v>63139.999999999956</v>
      </c>
      <c r="AY211" s="10">
        <f>VLOOKUP($C211,'[1]New ISB'!$C$6:$BO$405,12,FALSE)</f>
        <v>0</v>
      </c>
      <c r="AZ211" s="10">
        <f>VLOOKUP($C211,'[1]New ISB'!$C$6:$BO$405,13,FALSE)</f>
        <v>14805</v>
      </c>
      <c r="BA211" s="10">
        <f>VLOOKUP($C211,'[1]New ISB'!$C$6:$BO$405,14,FALSE)</f>
        <v>7125.0000000000009</v>
      </c>
      <c r="BB211" s="10">
        <f>VLOOKUP($C211,'[1]New ISB'!$C$6:$BO$405,15,FALSE)</f>
        <v>19134.999999999971</v>
      </c>
      <c r="BC211" s="10">
        <f>VLOOKUP($C211,'[1]New ISB'!$C$6:$BO$405,16,FALSE)</f>
        <v>9215.0000000000055</v>
      </c>
      <c r="BD211" s="10">
        <f>VLOOKUP($C211,'[1]New ISB'!$C$6:$BO$405,17,FALSE)</f>
        <v>21114.999999999989</v>
      </c>
      <c r="BE211" s="10">
        <f>VLOOKUP($C211,'[1]New ISB'!$C$6:$BO$405,18,FALSE)</f>
        <v>1360.0000000000009</v>
      </c>
      <c r="BF211" s="10">
        <f>VLOOKUP($C211,'[1]New ISB'!$C$6:$BO$405,19,FALSE)</f>
        <v>0</v>
      </c>
      <c r="BG211" s="10">
        <f>VLOOKUP($C211,'[1]New ISB'!$C$6:$BO$405,20,FALSE)</f>
        <v>0</v>
      </c>
      <c r="BH211" s="10">
        <f>VLOOKUP($C211,'[1]New ISB'!$C$6:$BO$405,21,FALSE)</f>
        <v>0</v>
      </c>
      <c r="BI211" s="10">
        <f>VLOOKUP($C211,'[1]New ISB'!$C$6:$BO$405,22,FALSE)</f>
        <v>0</v>
      </c>
      <c r="BJ211" s="10">
        <f>VLOOKUP($C211,'[1]New ISB'!$C$6:$BO$405,23,FALSE)</f>
        <v>0</v>
      </c>
      <c r="BK211" s="10">
        <f>VLOOKUP($C211,'[1]New ISB'!$C$6:$BO$405,24,FALSE)</f>
        <v>0</v>
      </c>
      <c r="BL211" s="10">
        <f>VLOOKUP($C211,'[1]New ISB'!$C$6:$BO$405,25,FALSE)</f>
        <v>15339.999999999958</v>
      </c>
      <c r="BM211" s="10">
        <f>VLOOKUP($C211,'[1]New ISB'!$C$6:$BO$405,26,FALSE)</f>
        <v>0</v>
      </c>
      <c r="BN211" s="10">
        <f>VLOOKUP($C211,'[1]New ISB'!$C$6:$BO$405,27,FALSE)</f>
        <v>99212.0390625</v>
      </c>
      <c r="BO211" s="10">
        <f>VLOOKUP($C211,'[1]New ISB'!$C$6:$BO$405,28,FALSE)</f>
        <v>0</v>
      </c>
      <c r="BP211" s="10">
        <f>VLOOKUP($C211,'[1]New ISB'!$C$6:$BO$405,29,FALSE)</f>
        <v>0</v>
      </c>
      <c r="BQ211" s="10">
        <f>VLOOKUP($C211,'[1]New ISB'!$C$6:$BO$405,30,FALSE)</f>
        <v>0</v>
      </c>
      <c r="BR211" s="10">
        <f>VLOOKUP($C211,'[1]New ISB'!$C$6:$BO$405,31,FALSE)</f>
        <v>134400</v>
      </c>
      <c r="BS211" s="10">
        <f>VLOOKUP($C211,'[1]New ISB'!$C$6:$BO$405,32,FALSE)</f>
        <v>0</v>
      </c>
      <c r="BT211" s="10">
        <f>VLOOKUP($C211,'[1]New ISB'!$C$6:$BO$405,33,FALSE)</f>
        <v>0</v>
      </c>
      <c r="BU211" s="10">
        <f>VLOOKUP($C211,'[1]New ISB'!$C$6:$BO$405,34,FALSE)</f>
        <v>0</v>
      </c>
      <c r="BV211" s="10">
        <f>VLOOKUP($C211,'[1]New ISB'!$C$6:$BO$405,35,FALSE)</f>
        <v>4498.9440000000004</v>
      </c>
      <c r="BW211" s="10">
        <f>VLOOKUP($C211,'[1]New ISB'!$C$6:$BO$405,36,FALSE)</f>
        <v>0</v>
      </c>
      <c r="BX211" s="10">
        <f>VLOOKUP($C211,'[1]New ISB'!$C$6:$BO$405,39,FALSE)+VLOOKUP($C211,'[1]New ISB'!$C$6:$BO$405,40,FALSE)</f>
        <v>0</v>
      </c>
      <c r="BY211" s="10">
        <f>VLOOKUP($C211,'[1]New ISB'!$C$6:$BO$405,37,FALSE)+VLOOKUP($C211,'[1]New ISB'!$C$6:$BO$405,41,FALSE)</f>
        <v>0</v>
      </c>
      <c r="BZ211" s="10">
        <f>VLOOKUP($C211,'[1]New ISB'!$C$6:$BO$405,38,FALSE)</f>
        <v>0</v>
      </c>
      <c r="CA211" s="10">
        <f t="shared" si="121"/>
        <v>1351592.0523080213</v>
      </c>
      <c r="CB211" s="10">
        <f>VLOOKUP($C211,'[1]New ISB'!$C$6:$BO$405,52,FALSE)+VLOOKUP($C211,'[1]New ISB'!$C$6:$BO$405,53,FALSE)</f>
        <v>0</v>
      </c>
      <c r="CC211" s="10">
        <f>VLOOKUP($C211,'[1]New ISB'!$C$6:$BO$405,64,FALSE)</f>
        <v>0</v>
      </c>
      <c r="CD211" s="11">
        <f t="shared" si="160"/>
        <v>1351592.0523080213</v>
      </c>
      <c r="CE211" s="10"/>
      <c r="CF211" s="10">
        <f t="shared" si="124"/>
        <v>54218.069245521561</v>
      </c>
      <c r="CG211" s="10">
        <f t="shared" si="125"/>
        <v>0</v>
      </c>
      <c r="CH211" s="10">
        <f t="shared" si="126"/>
        <v>0</v>
      </c>
      <c r="CI211" s="10">
        <f t="shared" si="127"/>
        <v>730</v>
      </c>
      <c r="CJ211" s="10">
        <f t="shared" si="128"/>
        <v>0</v>
      </c>
      <c r="CK211" s="10">
        <f t="shared" si="129"/>
        <v>8855</v>
      </c>
      <c r="CL211" s="10">
        <f t="shared" si="130"/>
        <v>0</v>
      </c>
      <c r="CM211" s="10">
        <f t="shared" si="131"/>
        <v>315</v>
      </c>
      <c r="CN211" s="10">
        <f t="shared" si="132"/>
        <v>125</v>
      </c>
      <c r="CO211" s="10">
        <f t="shared" si="133"/>
        <v>215</v>
      </c>
      <c r="CP211" s="10">
        <f t="shared" si="134"/>
        <v>95</v>
      </c>
      <c r="CQ211" s="10">
        <f t="shared" si="135"/>
        <v>205</v>
      </c>
      <c r="CR211" s="10">
        <f t="shared" si="136"/>
        <v>20</v>
      </c>
      <c r="CS211" s="10">
        <f t="shared" si="137"/>
        <v>0</v>
      </c>
      <c r="CT211" s="10">
        <f t="shared" si="138"/>
        <v>0</v>
      </c>
      <c r="CU211" s="10">
        <f t="shared" si="139"/>
        <v>0</v>
      </c>
      <c r="CV211" s="10">
        <f t="shared" si="140"/>
        <v>0</v>
      </c>
      <c r="CW211" s="10">
        <f t="shared" si="141"/>
        <v>0</v>
      </c>
      <c r="CX211" s="10">
        <f t="shared" si="142"/>
        <v>0</v>
      </c>
      <c r="CY211" s="10">
        <f t="shared" si="143"/>
        <v>260</v>
      </c>
      <c r="CZ211" s="10">
        <f t="shared" si="144"/>
        <v>0</v>
      </c>
      <c r="DA211" s="10">
        <f t="shared" si="145"/>
        <v>1271.94921875</v>
      </c>
      <c r="DB211" s="10">
        <f t="shared" si="146"/>
        <v>0</v>
      </c>
      <c r="DC211" s="10">
        <f t="shared" si="147"/>
        <v>0</v>
      </c>
      <c r="DD211" s="10">
        <f t="shared" si="148"/>
        <v>0</v>
      </c>
      <c r="DE211" s="10">
        <f t="shared" si="149"/>
        <v>6400</v>
      </c>
      <c r="DF211" s="10">
        <f t="shared" si="150"/>
        <v>0</v>
      </c>
      <c r="DG211" s="10">
        <f t="shared" si="151"/>
        <v>0</v>
      </c>
      <c r="DH211" s="10">
        <f t="shared" si="152"/>
        <v>0</v>
      </c>
      <c r="DI211" s="10">
        <f t="shared" si="153"/>
        <v>0</v>
      </c>
      <c r="DJ211" s="10">
        <f t="shared" si="154"/>
        <v>0</v>
      </c>
      <c r="DK211" s="10">
        <f t="shared" si="155"/>
        <v>0</v>
      </c>
      <c r="DL211" s="10">
        <f t="shared" si="156"/>
        <v>0</v>
      </c>
      <c r="DM211" s="10">
        <f t="shared" si="157"/>
        <v>0</v>
      </c>
      <c r="DN211" s="10">
        <f t="shared" si="158"/>
        <v>0</v>
      </c>
      <c r="DO211" s="10">
        <f t="shared" si="159"/>
        <v>4464.9934883669575</v>
      </c>
      <c r="DP211" s="11">
        <f t="shared" si="122"/>
        <v>77175.011952638524</v>
      </c>
      <c r="DS211" s="14"/>
      <c r="DU211" s="16"/>
    </row>
    <row r="212" spans="1:125" x14ac:dyDescent="0.35">
      <c r="A212" s="2" t="s">
        <v>631</v>
      </c>
      <c r="B212" s="2" t="s">
        <v>632</v>
      </c>
      <c r="C212" s="2">
        <v>9262291</v>
      </c>
      <c r="D212" s="2" t="s">
        <v>633</v>
      </c>
      <c r="E212" s="18">
        <v>475</v>
      </c>
      <c r="G212" s="18">
        <v>1612150</v>
      </c>
      <c r="H212" s="18">
        <v>0</v>
      </c>
      <c r="I212" s="18">
        <v>0</v>
      </c>
      <c r="J212" s="18">
        <v>38400.000000000015</v>
      </c>
      <c r="K212" s="18">
        <v>0</v>
      </c>
      <c r="L212" s="18">
        <v>57809.999999999862</v>
      </c>
      <c r="M212" s="18">
        <v>0</v>
      </c>
      <c r="N212" s="18">
        <v>9659.9999999999945</v>
      </c>
      <c r="O212" s="18">
        <v>12319.999999999996</v>
      </c>
      <c r="P212" s="18">
        <v>17600.000000000007</v>
      </c>
      <c r="Q212" s="18">
        <v>3840.0000000000018</v>
      </c>
      <c r="R212" s="18">
        <v>4589.9999999999927</v>
      </c>
      <c r="S212" s="18">
        <v>670.00000000000091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20342.827004219413</v>
      </c>
      <c r="AA212" s="18">
        <v>0</v>
      </c>
      <c r="AB212" s="18">
        <v>115418.0729166667</v>
      </c>
      <c r="AC212" s="18">
        <v>0</v>
      </c>
      <c r="AD212" s="18">
        <v>0</v>
      </c>
      <c r="AE212" s="18">
        <v>0</v>
      </c>
      <c r="AF212" s="18">
        <v>128000</v>
      </c>
      <c r="AG212" s="18">
        <v>0</v>
      </c>
      <c r="AH212" s="18">
        <v>0</v>
      </c>
      <c r="AI212" s="18">
        <v>0</v>
      </c>
      <c r="AJ212" s="18">
        <v>25984.75</v>
      </c>
      <c r="AK212" s="18">
        <v>0</v>
      </c>
      <c r="AL212" s="18">
        <v>0</v>
      </c>
      <c r="AM212" s="18">
        <v>0</v>
      </c>
      <c r="AN212" s="18">
        <v>0</v>
      </c>
      <c r="AO212" s="18">
        <v>71574.100079114083</v>
      </c>
      <c r="AP212" s="18">
        <v>0</v>
      </c>
      <c r="AQ212" s="11">
        <f t="shared" si="123"/>
        <v>2118359.75</v>
      </c>
      <c r="AR212" s="18"/>
      <c r="AS212" s="10">
        <f>VLOOKUP($C212,'[1]New ISB'!$C$6:$BO$405,6,FALSE)</f>
        <v>1712358.4937417228</v>
      </c>
      <c r="AT212" s="10">
        <f>VLOOKUP($C212,'[1]New ISB'!$C$6:$BO$405,7,FALSE)</f>
        <v>0</v>
      </c>
      <c r="AU212" s="10">
        <f>VLOOKUP($C212,'[1]New ISB'!$C$6:$BO$405,8,FALSE)</f>
        <v>0</v>
      </c>
      <c r="AV212" s="10">
        <f>VLOOKUP($C212,'[1]New ISB'!$C$6:$BO$405,9,FALSE)</f>
        <v>39200.000000000015</v>
      </c>
      <c r="AW212" s="10">
        <f>VLOOKUP($C212,'[1]New ISB'!$C$6:$BO$405,10,FALSE)</f>
        <v>0</v>
      </c>
      <c r="AX212" s="10">
        <f>VLOOKUP($C212,'[1]New ISB'!$C$6:$BO$405,11,FALSE)</f>
        <v>67239.99999999984</v>
      </c>
      <c r="AY212" s="10">
        <f>VLOOKUP($C212,'[1]New ISB'!$C$6:$BO$405,12,FALSE)</f>
        <v>0</v>
      </c>
      <c r="AZ212" s="10">
        <f>VLOOKUP($C212,'[1]New ISB'!$C$6:$BO$405,13,FALSE)</f>
        <v>9869.9999999999945</v>
      </c>
      <c r="BA212" s="10">
        <f>VLOOKUP($C212,'[1]New ISB'!$C$6:$BO$405,14,FALSE)</f>
        <v>12539.999999999996</v>
      </c>
      <c r="BB212" s="10">
        <f>VLOOKUP($C212,'[1]New ISB'!$C$6:$BO$405,15,FALSE)</f>
        <v>17800.000000000007</v>
      </c>
      <c r="BC212" s="10">
        <f>VLOOKUP($C212,'[1]New ISB'!$C$6:$BO$405,16,FALSE)</f>
        <v>3880.0000000000018</v>
      </c>
      <c r="BD212" s="10">
        <f>VLOOKUP($C212,'[1]New ISB'!$C$6:$BO$405,17,FALSE)</f>
        <v>4634.9999999999927</v>
      </c>
      <c r="BE212" s="10">
        <f>VLOOKUP($C212,'[1]New ISB'!$C$6:$BO$405,18,FALSE)</f>
        <v>680.00000000000091</v>
      </c>
      <c r="BF212" s="10">
        <f>VLOOKUP($C212,'[1]New ISB'!$C$6:$BO$405,19,FALSE)</f>
        <v>0</v>
      </c>
      <c r="BG212" s="10">
        <f>VLOOKUP($C212,'[1]New ISB'!$C$6:$BO$405,20,FALSE)</f>
        <v>0</v>
      </c>
      <c r="BH212" s="10">
        <f>VLOOKUP($C212,'[1]New ISB'!$C$6:$BO$405,21,FALSE)</f>
        <v>0</v>
      </c>
      <c r="BI212" s="10">
        <f>VLOOKUP($C212,'[1]New ISB'!$C$6:$BO$405,22,FALSE)</f>
        <v>0</v>
      </c>
      <c r="BJ212" s="10">
        <f>VLOOKUP($C212,'[1]New ISB'!$C$6:$BO$405,23,FALSE)</f>
        <v>0</v>
      </c>
      <c r="BK212" s="10">
        <f>VLOOKUP($C212,'[1]New ISB'!$C$6:$BO$405,24,FALSE)</f>
        <v>0</v>
      </c>
      <c r="BL212" s="10">
        <f>VLOOKUP($C212,'[1]New ISB'!$C$6:$BO$405,25,FALSE)</f>
        <v>20693.565400843883</v>
      </c>
      <c r="BM212" s="10">
        <f>VLOOKUP($C212,'[1]New ISB'!$C$6:$BO$405,26,FALSE)</f>
        <v>0</v>
      </c>
      <c r="BN212" s="10">
        <f>VLOOKUP($C212,'[1]New ISB'!$C$6:$BO$405,27,FALSE)</f>
        <v>116917.00892857145</v>
      </c>
      <c r="BO212" s="10">
        <f>VLOOKUP($C212,'[1]New ISB'!$C$6:$BO$405,28,FALSE)</f>
        <v>0</v>
      </c>
      <c r="BP212" s="10">
        <f>VLOOKUP($C212,'[1]New ISB'!$C$6:$BO$405,29,FALSE)</f>
        <v>0</v>
      </c>
      <c r="BQ212" s="10">
        <f>VLOOKUP($C212,'[1]New ISB'!$C$6:$BO$405,30,FALSE)</f>
        <v>0</v>
      </c>
      <c r="BR212" s="10">
        <f>VLOOKUP($C212,'[1]New ISB'!$C$6:$BO$405,31,FALSE)</f>
        <v>134400</v>
      </c>
      <c r="BS212" s="10">
        <f>VLOOKUP($C212,'[1]New ISB'!$C$6:$BO$405,32,FALSE)</f>
        <v>0</v>
      </c>
      <c r="BT212" s="10">
        <f>VLOOKUP($C212,'[1]New ISB'!$C$6:$BO$405,33,FALSE)</f>
        <v>0</v>
      </c>
      <c r="BU212" s="10">
        <f>VLOOKUP($C212,'[1]New ISB'!$C$6:$BO$405,34,FALSE)</f>
        <v>0</v>
      </c>
      <c r="BV212" s="10">
        <f>VLOOKUP($C212,'[1]New ISB'!$C$6:$BO$405,35,FALSE)</f>
        <v>25984.75</v>
      </c>
      <c r="BW212" s="10">
        <f>VLOOKUP($C212,'[1]New ISB'!$C$6:$BO$405,36,FALSE)</f>
        <v>0</v>
      </c>
      <c r="BX212" s="10">
        <f>VLOOKUP($C212,'[1]New ISB'!$C$6:$BO$405,39,FALSE)+VLOOKUP($C212,'[1]New ISB'!$C$6:$BO$405,40,FALSE)</f>
        <v>0</v>
      </c>
      <c r="BY212" s="10">
        <f>VLOOKUP($C212,'[1]New ISB'!$C$6:$BO$405,37,FALSE)+VLOOKUP($C212,'[1]New ISB'!$C$6:$BO$405,41,FALSE)</f>
        <v>0</v>
      </c>
      <c r="BZ212" s="10">
        <f>VLOOKUP($C212,'[1]New ISB'!$C$6:$BO$405,38,FALSE)</f>
        <v>0</v>
      </c>
      <c r="CA212" s="10">
        <f t="shared" si="121"/>
        <v>2166198.8180711381</v>
      </c>
      <c r="CB212" s="10">
        <f>VLOOKUP($C212,'[1]New ISB'!$C$6:$BO$405,52,FALSE)+VLOOKUP($C212,'[1]New ISB'!$C$6:$BO$405,53,FALSE)</f>
        <v>49535.931928861886</v>
      </c>
      <c r="CC212" s="10">
        <f>VLOOKUP($C212,'[1]New ISB'!$C$6:$BO$405,64,FALSE)</f>
        <v>0</v>
      </c>
      <c r="CD212" s="11">
        <f t="shared" si="160"/>
        <v>2215734.75</v>
      </c>
      <c r="CE212" s="10"/>
      <c r="CF212" s="10">
        <f t="shared" si="124"/>
        <v>100208.49374172278</v>
      </c>
      <c r="CG212" s="10">
        <f t="shared" si="125"/>
        <v>0</v>
      </c>
      <c r="CH212" s="10">
        <f t="shared" si="126"/>
        <v>0</v>
      </c>
      <c r="CI212" s="10">
        <f t="shared" si="127"/>
        <v>800</v>
      </c>
      <c r="CJ212" s="10">
        <f t="shared" si="128"/>
        <v>0</v>
      </c>
      <c r="CK212" s="10">
        <f t="shared" si="129"/>
        <v>9429.9999999999782</v>
      </c>
      <c r="CL212" s="10">
        <f t="shared" si="130"/>
        <v>0</v>
      </c>
      <c r="CM212" s="10">
        <f t="shared" si="131"/>
        <v>210</v>
      </c>
      <c r="CN212" s="10">
        <f t="shared" si="132"/>
        <v>220</v>
      </c>
      <c r="CO212" s="10">
        <f t="shared" si="133"/>
        <v>200</v>
      </c>
      <c r="CP212" s="10">
        <f t="shared" si="134"/>
        <v>40</v>
      </c>
      <c r="CQ212" s="10">
        <f t="shared" si="135"/>
        <v>45</v>
      </c>
      <c r="CR212" s="10">
        <f t="shared" si="136"/>
        <v>10</v>
      </c>
      <c r="CS212" s="10">
        <f t="shared" si="137"/>
        <v>0</v>
      </c>
      <c r="CT212" s="10">
        <f t="shared" si="138"/>
        <v>0</v>
      </c>
      <c r="CU212" s="10">
        <f t="shared" si="139"/>
        <v>0</v>
      </c>
      <c r="CV212" s="10">
        <f t="shared" si="140"/>
        <v>0</v>
      </c>
      <c r="CW212" s="10">
        <f t="shared" si="141"/>
        <v>0</v>
      </c>
      <c r="CX212" s="10">
        <f t="shared" si="142"/>
        <v>0</v>
      </c>
      <c r="CY212" s="10">
        <f t="shared" si="143"/>
        <v>350.73839662447062</v>
      </c>
      <c r="CZ212" s="10">
        <f t="shared" si="144"/>
        <v>0</v>
      </c>
      <c r="DA212" s="10">
        <f t="shared" si="145"/>
        <v>1498.9360119047487</v>
      </c>
      <c r="DB212" s="10">
        <f t="shared" si="146"/>
        <v>0</v>
      </c>
      <c r="DC212" s="10">
        <f t="shared" si="147"/>
        <v>0</v>
      </c>
      <c r="DD212" s="10">
        <f t="shared" si="148"/>
        <v>0</v>
      </c>
      <c r="DE212" s="10">
        <f t="shared" si="149"/>
        <v>6400</v>
      </c>
      <c r="DF212" s="10">
        <f t="shared" si="150"/>
        <v>0</v>
      </c>
      <c r="DG212" s="10">
        <f t="shared" si="151"/>
        <v>0</v>
      </c>
      <c r="DH212" s="10">
        <f t="shared" si="152"/>
        <v>0</v>
      </c>
      <c r="DI212" s="10">
        <f t="shared" si="153"/>
        <v>0</v>
      </c>
      <c r="DJ212" s="10">
        <f t="shared" si="154"/>
        <v>0</v>
      </c>
      <c r="DK212" s="10">
        <f t="shared" si="155"/>
        <v>0</v>
      </c>
      <c r="DL212" s="10">
        <f t="shared" si="156"/>
        <v>0</v>
      </c>
      <c r="DM212" s="10">
        <f t="shared" si="157"/>
        <v>0</v>
      </c>
      <c r="DN212" s="10">
        <f t="shared" si="158"/>
        <v>-22038.168150252197</v>
      </c>
      <c r="DO212" s="10">
        <f t="shared" si="159"/>
        <v>0</v>
      </c>
      <c r="DP212" s="11">
        <f t="shared" si="122"/>
        <v>97374.999999999767</v>
      </c>
      <c r="DS212" s="14"/>
      <c r="DU212" s="16"/>
    </row>
    <row r="213" spans="1:125" x14ac:dyDescent="0.35">
      <c r="A213" s="2" t="s">
        <v>634</v>
      </c>
      <c r="B213" s="2" t="s">
        <v>635</v>
      </c>
      <c r="C213" s="2">
        <v>9263428</v>
      </c>
      <c r="D213" s="2" t="s">
        <v>1359</v>
      </c>
      <c r="E213" s="18">
        <v>345</v>
      </c>
      <c r="G213" s="18">
        <v>1170930</v>
      </c>
      <c r="H213" s="18">
        <v>0</v>
      </c>
      <c r="I213" s="18">
        <v>0</v>
      </c>
      <c r="J213" s="18">
        <v>16320.000000000007</v>
      </c>
      <c r="K213" s="18">
        <v>0</v>
      </c>
      <c r="L213" s="18">
        <v>23970.000000000011</v>
      </c>
      <c r="M213" s="18">
        <v>0</v>
      </c>
      <c r="N213" s="18">
        <v>10350.000000000027</v>
      </c>
      <c r="O213" s="18">
        <v>8960</v>
      </c>
      <c r="P213" s="18">
        <v>12320.000000000004</v>
      </c>
      <c r="Q213" s="18">
        <v>2399.9999999999991</v>
      </c>
      <c r="R213" s="18">
        <v>3060.0000000000023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43798.712446351965</v>
      </c>
      <c r="AA213" s="18">
        <v>0</v>
      </c>
      <c r="AB213" s="18">
        <v>127436.32291792012</v>
      </c>
      <c r="AC213" s="18">
        <v>0</v>
      </c>
      <c r="AD213" s="18">
        <v>0</v>
      </c>
      <c r="AE213" s="18">
        <v>0</v>
      </c>
      <c r="AF213" s="18">
        <v>128000</v>
      </c>
      <c r="AG213" s="18">
        <v>0</v>
      </c>
      <c r="AH213" s="18">
        <v>0</v>
      </c>
      <c r="AI213" s="18">
        <v>0</v>
      </c>
      <c r="AJ213" s="18">
        <v>34917.75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-4668.0320166998445</v>
      </c>
      <c r="AQ213" s="11">
        <f t="shared" si="123"/>
        <v>1577794.7533475722</v>
      </c>
      <c r="AR213" s="18"/>
      <c r="AS213" s="10">
        <f>VLOOKUP($C213,'[1]New ISB'!$C$6:$BO$405,6,FALSE)</f>
        <v>1243713.0112439881</v>
      </c>
      <c r="AT213" s="10">
        <f>VLOOKUP($C213,'[1]New ISB'!$C$6:$BO$405,7,FALSE)</f>
        <v>0</v>
      </c>
      <c r="AU213" s="10">
        <f>VLOOKUP($C213,'[1]New ISB'!$C$6:$BO$405,8,FALSE)</f>
        <v>0</v>
      </c>
      <c r="AV213" s="10">
        <f>VLOOKUP($C213,'[1]New ISB'!$C$6:$BO$405,9,FALSE)</f>
        <v>16660.000000000007</v>
      </c>
      <c r="AW213" s="10">
        <f>VLOOKUP($C213,'[1]New ISB'!$C$6:$BO$405,10,FALSE)</f>
        <v>0</v>
      </c>
      <c r="AX213" s="10">
        <f>VLOOKUP($C213,'[1]New ISB'!$C$6:$BO$405,11,FALSE)</f>
        <v>27880.000000000011</v>
      </c>
      <c r="AY213" s="10">
        <f>VLOOKUP($C213,'[1]New ISB'!$C$6:$BO$405,12,FALSE)</f>
        <v>0</v>
      </c>
      <c r="AZ213" s="10">
        <f>VLOOKUP($C213,'[1]New ISB'!$C$6:$BO$405,13,FALSE)</f>
        <v>10575.000000000029</v>
      </c>
      <c r="BA213" s="10">
        <f>VLOOKUP($C213,'[1]New ISB'!$C$6:$BO$405,14,FALSE)</f>
        <v>9120</v>
      </c>
      <c r="BB213" s="10">
        <f>VLOOKUP($C213,'[1]New ISB'!$C$6:$BO$405,15,FALSE)</f>
        <v>12460.000000000004</v>
      </c>
      <c r="BC213" s="10">
        <f>VLOOKUP($C213,'[1]New ISB'!$C$6:$BO$405,16,FALSE)</f>
        <v>2424.9999999999991</v>
      </c>
      <c r="BD213" s="10">
        <f>VLOOKUP($C213,'[1]New ISB'!$C$6:$BO$405,17,FALSE)</f>
        <v>3090.0000000000023</v>
      </c>
      <c r="BE213" s="10">
        <f>VLOOKUP($C213,'[1]New ISB'!$C$6:$BO$405,18,FALSE)</f>
        <v>0</v>
      </c>
      <c r="BF213" s="10">
        <f>VLOOKUP($C213,'[1]New ISB'!$C$6:$BO$405,19,FALSE)</f>
        <v>0</v>
      </c>
      <c r="BG213" s="10">
        <f>VLOOKUP($C213,'[1]New ISB'!$C$6:$BO$405,20,FALSE)</f>
        <v>0</v>
      </c>
      <c r="BH213" s="10">
        <f>VLOOKUP($C213,'[1]New ISB'!$C$6:$BO$405,21,FALSE)</f>
        <v>0</v>
      </c>
      <c r="BI213" s="10">
        <f>VLOOKUP($C213,'[1]New ISB'!$C$6:$BO$405,22,FALSE)</f>
        <v>0</v>
      </c>
      <c r="BJ213" s="10">
        <f>VLOOKUP($C213,'[1]New ISB'!$C$6:$BO$405,23,FALSE)</f>
        <v>0</v>
      </c>
      <c r="BK213" s="10">
        <f>VLOOKUP($C213,'[1]New ISB'!$C$6:$BO$405,24,FALSE)</f>
        <v>0</v>
      </c>
      <c r="BL213" s="10">
        <f>VLOOKUP($C213,'[1]New ISB'!$C$6:$BO$405,25,FALSE)</f>
        <v>44553.862660944244</v>
      </c>
      <c r="BM213" s="10">
        <f>VLOOKUP($C213,'[1]New ISB'!$C$6:$BO$405,26,FALSE)</f>
        <v>0</v>
      </c>
      <c r="BN213" s="10">
        <f>VLOOKUP($C213,'[1]New ISB'!$C$6:$BO$405,27,FALSE)</f>
        <v>129091.34009867231</v>
      </c>
      <c r="BO213" s="10">
        <f>VLOOKUP($C213,'[1]New ISB'!$C$6:$BO$405,28,FALSE)</f>
        <v>0</v>
      </c>
      <c r="BP213" s="10">
        <f>VLOOKUP($C213,'[1]New ISB'!$C$6:$BO$405,29,FALSE)</f>
        <v>0</v>
      </c>
      <c r="BQ213" s="10">
        <f>VLOOKUP($C213,'[1]New ISB'!$C$6:$BO$405,30,FALSE)</f>
        <v>0</v>
      </c>
      <c r="BR213" s="10">
        <f>VLOOKUP($C213,'[1]New ISB'!$C$6:$BO$405,31,FALSE)</f>
        <v>134400</v>
      </c>
      <c r="BS213" s="10">
        <f>VLOOKUP($C213,'[1]New ISB'!$C$6:$BO$405,32,FALSE)</f>
        <v>0</v>
      </c>
      <c r="BT213" s="10">
        <f>VLOOKUP($C213,'[1]New ISB'!$C$6:$BO$405,33,FALSE)</f>
        <v>0</v>
      </c>
      <c r="BU213" s="10">
        <f>VLOOKUP($C213,'[1]New ISB'!$C$6:$BO$405,34,FALSE)</f>
        <v>0</v>
      </c>
      <c r="BV213" s="10">
        <f>VLOOKUP($C213,'[1]New ISB'!$C$6:$BO$405,35,FALSE)</f>
        <v>34917.75</v>
      </c>
      <c r="BW213" s="10">
        <f>VLOOKUP($C213,'[1]New ISB'!$C$6:$BO$405,36,FALSE)</f>
        <v>0</v>
      </c>
      <c r="BX213" s="10">
        <f>VLOOKUP($C213,'[1]New ISB'!$C$6:$BO$405,39,FALSE)+VLOOKUP($C213,'[1]New ISB'!$C$6:$BO$405,40,FALSE)</f>
        <v>0</v>
      </c>
      <c r="BY213" s="10">
        <f>VLOOKUP($C213,'[1]New ISB'!$C$6:$BO$405,37,FALSE)+VLOOKUP($C213,'[1]New ISB'!$C$6:$BO$405,41,FALSE)</f>
        <v>0</v>
      </c>
      <c r="BZ213" s="10">
        <f>VLOOKUP($C213,'[1]New ISB'!$C$6:$BO$405,38,FALSE)</f>
        <v>0</v>
      </c>
      <c r="CA213" s="10">
        <f t="shared" si="121"/>
        <v>1668885.9640036046</v>
      </c>
      <c r="CB213" s="10">
        <f>VLOOKUP($C213,'[1]New ISB'!$C$6:$BO$405,52,FALSE)+VLOOKUP($C213,'[1]New ISB'!$C$6:$BO$405,53,FALSE)</f>
        <v>0</v>
      </c>
      <c r="CC213" s="10">
        <f>VLOOKUP($C213,'[1]New ISB'!$C$6:$BO$405,64,FALSE)</f>
        <v>0</v>
      </c>
      <c r="CD213" s="11">
        <f t="shared" si="160"/>
        <v>1668885.9640036046</v>
      </c>
      <c r="CE213" s="10"/>
      <c r="CF213" s="10">
        <f t="shared" si="124"/>
        <v>72783.011243988061</v>
      </c>
      <c r="CG213" s="10">
        <f t="shared" si="125"/>
        <v>0</v>
      </c>
      <c r="CH213" s="10">
        <f t="shared" si="126"/>
        <v>0</v>
      </c>
      <c r="CI213" s="10">
        <f t="shared" si="127"/>
        <v>340</v>
      </c>
      <c r="CJ213" s="10">
        <f t="shared" si="128"/>
        <v>0</v>
      </c>
      <c r="CK213" s="10">
        <f t="shared" si="129"/>
        <v>3910</v>
      </c>
      <c r="CL213" s="10">
        <f t="shared" si="130"/>
        <v>0</v>
      </c>
      <c r="CM213" s="10">
        <f t="shared" si="131"/>
        <v>225.00000000000182</v>
      </c>
      <c r="CN213" s="10">
        <f t="shared" si="132"/>
        <v>160</v>
      </c>
      <c r="CO213" s="10">
        <f t="shared" si="133"/>
        <v>140</v>
      </c>
      <c r="CP213" s="10">
        <f t="shared" si="134"/>
        <v>25</v>
      </c>
      <c r="CQ213" s="10">
        <f t="shared" si="135"/>
        <v>30</v>
      </c>
      <c r="CR213" s="10">
        <f t="shared" si="136"/>
        <v>0</v>
      </c>
      <c r="CS213" s="10">
        <f t="shared" si="137"/>
        <v>0</v>
      </c>
      <c r="CT213" s="10">
        <f t="shared" si="138"/>
        <v>0</v>
      </c>
      <c r="CU213" s="10">
        <f t="shared" si="139"/>
        <v>0</v>
      </c>
      <c r="CV213" s="10">
        <f t="shared" si="140"/>
        <v>0</v>
      </c>
      <c r="CW213" s="10">
        <f t="shared" si="141"/>
        <v>0</v>
      </c>
      <c r="CX213" s="10">
        <f t="shared" si="142"/>
        <v>0</v>
      </c>
      <c r="CY213" s="10">
        <f t="shared" si="143"/>
        <v>755.15021459227864</v>
      </c>
      <c r="CZ213" s="10">
        <f t="shared" si="144"/>
        <v>0</v>
      </c>
      <c r="DA213" s="10">
        <f t="shared" si="145"/>
        <v>1655.0171807521983</v>
      </c>
      <c r="DB213" s="10">
        <f t="shared" si="146"/>
        <v>0</v>
      </c>
      <c r="DC213" s="10">
        <f t="shared" si="147"/>
        <v>0</v>
      </c>
      <c r="DD213" s="10">
        <f t="shared" si="148"/>
        <v>0</v>
      </c>
      <c r="DE213" s="10">
        <f t="shared" si="149"/>
        <v>6400</v>
      </c>
      <c r="DF213" s="10">
        <f t="shared" si="150"/>
        <v>0</v>
      </c>
      <c r="DG213" s="10">
        <f t="shared" si="151"/>
        <v>0</v>
      </c>
      <c r="DH213" s="10">
        <f t="shared" si="152"/>
        <v>0</v>
      </c>
      <c r="DI213" s="10">
        <f t="shared" si="153"/>
        <v>0</v>
      </c>
      <c r="DJ213" s="10">
        <f t="shared" si="154"/>
        <v>0</v>
      </c>
      <c r="DK213" s="10">
        <f t="shared" si="155"/>
        <v>0</v>
      </c>
      <c r="DL213" s="10">
        <f t="shared" si="156"/>
        <v>0</v>
      </c>
      <c r="DM213" s="10">
        <f t="shared" si="157"/>
        <v>0</v>
      </c>
      <c r="DN213" s="10">
        <f t="shared" si="158"/>
        <v>0</v>
      </c>
      <c r="DO213" s="10">
        <f t="shared" si="159"/>
        <v>4668.0320166998445</v>
      </c>
      <c r="DP213" s="11">
        <f t="shared" si="122"/>
        <v>91091.210656032388</v>
      </c>
      <c r="DS213" s="14"/>
      <c r="DU213" s="16"/>
    </row>
    <row r="214" spans="1:125" x14ac:dyDescent="0.35">
      <c r="A214" s="2" t="s">
        <v>637</v>
      </c>
      <c r="B214" s="2" t="s">
        <v>638</v>
      </c>
      <c r="C214" s="2">
        <v>9263421</v>
      </c>
      <c r="D214" s="2" t="s">
        <v>1360</v>
      </c>
      <c r="E214" s="18">
        <v>378</v>
      </c>
      <c r="G214" s="18">
        <v>1282932</v>
      </c>
      <c r="H214" s="18">
        <v>0</v>
      </c>
      <c r="I214" s="18">
        <v>0</v>
      </c>
      <c r="J214" s="18">
        <v>47039.999999999956</v>
      </c>
      <c r="K214" s="18">
        <v>0</v>
      </c>
      <c r="L214" s="18">
        <v>69089.999999999942</v>
      </c>
      <c r="M214" s="18">
        <v>0</v>
      </c>
      <c r="N214" s="18">
        <v>6209.9999999999973</v>
      </c>
      <c r="O214" s="18">
        <v>26880.000000000004</v>
      </c>
      <c r="P214" s="18">
        <v>9240.0000000000073</v>
      </c>
      <c r="Q214" s="18">
        <v>2880.0000000000045</v>
      </c>
      <c r="R214" s="18">
        <v>21419.999999999978</v>
      </c>
      <c r="S214" s="18">
        <v>670.00000000000114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59291.320754716966</v>
      </c>
      <c r="AA214" s="18">
        <v>0</v>
      </c>
      <c r="AB214" s="18">
        <v>139341.67224080273</v>
      </c>
      <c r="AC214" s="18">
        <v>0</v>
      </c>
      <c r="AD214" s="18">
        <v>20147.399999999856</v>
      </c>
      <c r="AE214" s="18">
        <v>0</v>
      </c>
      <c r="AF214" s="18">
        <v>128000</v>
      </c>
      <c r="AG214" s="18">
        <v>0</v>
      </c>
      <c r="AH214" s="18">
        <v>0</v>
      </c>
      <c r="AI214" s="18">
        <v>0</v>
      </c>
      <c r="AJ214" s="18">
        <v>6515.7120000000004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-39820.46458580067</v>
      </c>
      <c r="AQ214" s="11">
        <f t="shared" si="123"/>
        <v>1779837.640409719</v>
      </c>
      <c r="AR214" s="18"/>
      <c r="AS214" s="10">
        <f>VLOOKUP($C214,'[1]New ISB'!$C$6:$BO$405,6,FALSE)</f>
        <v>1362676.8644934131</v>
      </c>
      <c r="AT214" s="10">
        <f>VLOOKUP($C214,'[1]New ISB'!$C$6:$BO$405,7,FALSE)</f>
        <v>0</v>
      </c>
      <c r="AU214" s="10">
        <f>VLOOKUP($C214,'[1]New ISB'!$C$6:$BO$405,8,FALSE)</f>
        <v>0</v>
      </c>
      <c r="AV214" s="10">
        <f>VLOOKUP($C214,'[1]New ISB'!$C$6:$BO$405,9,FALSE)</f>
        <v>48019.999999999956</v>
      </c>
      <c r="AW214" s="10">
        <f>VLOOKUP($C214,'[1]New ISB'!$C$6:$BO$405,10,FALSE)</f>
        <v>0</v>
      </c>
      <c r="AX214" s="10">
        <f>VLOOKUP($C214,'[1]New ISB'!$C$6:$BO$405,11,FALSE)</f>
        <v>80359.999999999927</v>
      </c>
      <c r="AY214" s="10">
        <f>VLOOKUP($C214,'[1]New ISB'!$C$6:$BO$405,12,FALSE)</f>
        <v>0</v>
      </c>
      <c r="AZ214" s="10">
        <f>VLOOKUP($C214,'[1]New ISB'!$C$6:$BO$405,13,FALSE)</f>
        <v>6344.9999999999973</v>
      </c>
      <c r="BA214" s="10">
        <f>VLOOKUP($C214,'[1]New ISB'!$C$6:$BO$405,14,FALSE)</f>
        <v>27360.000000000004</v>
      </c>
      <c r="BB214" s="10">
        <f>VLOOKUP($C214,'[1]New ISB'!$C$6:$BO$405,15,FALSE)</f>
        <v>9345.0000000000073</v>
      </c>
      <c r="BC214" s="10">
        <f>VLOOKUP($C214,'[1]New ISB'!$C$6:$BO$405,16,FALSE)</f>
        <v>2910.0000000000045</v>
      </c>
      <c r="BD214" s="10">
        <f>VLOOKUP($C214,'[1]New ISB'!$C$6:$BO$405,17,FALSE)</f>
        <v>21629.999999999978</v>
      </c>
      <c r="BE214" s="10">
        <f>VLOOKUP($C214,'[1]New ISB'!$C$6:$BO$405,18,FALSE)</f>
        <v>680.00000000000125</v>
      </c>
      <c r="BF214" s="10">
        <f>VLOOKUP($C214,'[1]New ISB'!$C$6:$BO$405,19,FALSE)</f>
        <v>0</v>
      </c>
      <c r="BG214" s="10">
        <f>VLOOKUP($C214,'[1]New ISB'!$C$6:$BO$405,20,FALSE)</f>
        <v>0</v>
      </c>
      <c r="BH214" s="10">
        <f>VLOOKUP($C214,'[1]New ISB'!$C$6:$BO$405,21,FALSE)</f>
        <v>0</v>
      </c>
      <c r="BI214" s="10">
        <f>VLOOKUP($C214,'[1]New ISB'!$C$6:$BO$405,22,FALSE)</f>
        <v>0</v>
      </c>
      <c r="BJ214" s="10">
        <f>VLOOKUP($C214,'[1]New ISB'!$C$6:$BO$405,23,FALSE)</f>
        <v>0</v>
      </c>
      <c r="BK214" s="10">
        <f>VLOOKUP($C214,'[1]New ISB'!$C$6:$BO$405,24,FALSE)</f>
        <v>0</v>
      </c>
      <c r="BL214" s="10">
        <f>VLOOKUP($C214,'[1]New ISB'!$C$6:$BO$405,25,FALSE)</f>
        <v>60313.584905660362</v>
      </c>
      <c r="BM214" s="10">
        <f>VLOOKUP($C214,'[1]New ISB'!$C$6:$BO$405,26,FALSE)</f>
        <v>0</v>
      </c>
      <c r="BN214" s="10">
        <f>VLOOKUP($C214,'[1]New ISB'!$C$6:$BO$405,27,FALSE)</f>
        <v>141151.30434782614</v>
      </c>
      <c r="BO214" s="10">
        <f>VLOOKUP($C214,'[1]New ISB'!$C$6:$BO$405,28,FALSE)</f>
        <v>0</v>
      </c>
      <c r="BP214" s="10">
        <f>VLOOKUP($C214,'[1]New ISB'!$C$6:$BO$405,29,FALSE)</f>
        <v>20467.199999999855</v>
      </c>
      <c r="BQ214" s="10">
        <f>VLOOKUP($C214,'[1]New ISB'!$C$6:$BO$405,30,FALSE)</f>
        <v>0</v>
      </c>
      <c r="BR214" s="10">
        <f>VLOOKUP($C214,'[1]New ISB'!$C$6:$BO$405,31,FALSE)</f>
        <v>134400</v>
      </c>
      <c r="BS214" s="10">
        <f>VLOOKUP($C214,'[1]New ISB'!$C$6:$BO$405,32,FALSE)</f>
        <v>0</v>
      </c>
      <c r="BT214" s="10">
        <f>VLOOKUP($C214,'[1]New ISB'!$C$6:$BO$405,33,FALSE)</f>
        <v>0</v>
      </c>
      <c r="BU214" s="10">
        <f>VLOOKUP($C214,'[1]New ISB'!$C$6:$BO$405,34,FALSE)</f>
        <v>0</v>
      </c>
      <c r="BV214" s="10">
        <f>VLOOKUP($C214,'[1]New ISB'!$C$6:$BO$405,35,FALSE)</f>
        <v>6515.7120000000004</v>
      </c>
      <c r="BW214" s="10">
        <f>VLOOKUP($C214,'[1]New ISB'!$C$6:$BO$405,36,FALSE)</f>
        <v>0</v>
      </c>
      <c r="BX214" s="10">
        <f>VLOOKUP($C214,'[1]New ISB'!$C$6:$BO$405,39,FALSE)+VLOOKUP($C214,'[1]New ISB'!$C$6:$BO$405,40,FALSE)</f>
        <v>0</v>
      </c>
      <c r="BY214" s="10">
        <f>VLOOKUP($C214,'[1]New ISB'!$C$6:$BO$405,37,FALSE)+VLOOKUP($C214,'[1]New ISB'!$C$6:$BO$405,41,FALSE)</f>
        <v>0</v>
      </c>
      <c r="BZ214" s="10">
        <f>VLOOKUP($C214,'[1]New ISB'!$C$6:$BO$405,38,FALSE)</f>
        <v>0</v>
      </c>
      <c r="CA214" s="10">
        <f t="shared" si="121"/>
        <v>1922174.6657468998</v>
      </c>
      <c r="CB214" s="10">
        <f>VLOOKUP($C214,'[1]New ISB'!$C$6:$BO$405,52,FALSE)+VLOOKUP($C214,'[1]New ISB'!$C$6:$BO$405,53,FALSE)</f>
        <v>0</v>
      </c>
      <c r="CC214" s="10">
        <f>VLOOKUP($C214,'[1]New ISB'!$C$6:$BO$405,64,FALSE)</f>
        <v>0</v>
      </c>
      <c r="CD214" s="11">
        <f t="shared" si="160"/>
        <v>1922174.6657468998</v>
      </c>
      <c r="CE214" s="10"/>
      <c r="CF214" s="10">
        <f t="shared" si="124"/>
        <v>79744.86449341313</v>
      </c>
      <c r="CG214" s="10">
        <f t="shared" si="125"/>
        <v>0</v>
      </c>
      <c r="CH214" s="10">
        <f t="shared" si="126"/>
        <v>0</v>
      </c>
      <c r="CI214" s="10">
        <f t="shared" si="127"/>
        <v>980</v>
      </c>
      <c r="CJ214" s="10">
        <f t="shared" si="128"/>
        <v>0</v>
      </c>
      <c r="CK214" s="10">
        <f t="shared" si="129"/>
        <v>11269.999999999985</v>
      </c>
      <c r="CL214" s="10">
        <f t="shared" si="130"/>
        <v>0</v>
      </c>
      <c r="CM214" s="10">
        <f t="shared" si="131"/>
        <v>135</v>
      </c>
      <c r="CN214" s="10">
        <f t="shared" si="132"/>
        <v>480</v>
      </c>
      <c r="CO214" s="10">
        <f t="shared" si="133"/>
        <v>105</v>
      </c>
      <c r="CP214" s="10">
        <f t="shared" si="134"/>
        <v>30</v>
      </c>
      <c r="CQ214" s="10">
        <f t="shared" si="135"/>
        <v>210</v>
      </c>
      <c r="CR214" s="10">
        <f t="shared" si="136"/>
        <v>10.000000000000114</v>
      </c>
      <c r="CS214" s="10">
        <f t="shared" si="137"/>
        <v>0</v>
      </c>
      <c r="CT214" s="10">
        <f t="shared" si="138"/>
        <v>0</v>
      </c>
      <c r="CU214" s="10">
        <f t="shared" si="139"/>
        <v>0</v>
      </c>
      <c r="CV214" s="10">
        <f t="shared" si="140"/>
        <v>0</v>
      </c>
      <c r="CW214" s="10">
        <f t="shared" si="141"/>
        <v>0</v>
      </c>
      <c r="CX214" s="10">
        <f t="shared" si="142"/>
        <v>0</v>
      </c>
      <c r="CY214" s="10">
        <f t="shared" si="143"/>
        <v>1022.2641509433961</v>
      </c>
      <c r="CZ214" s="10">
        <f t="shared" si="144"/>
        <v>0</v>
      </c>
      <c r="DA214" s="10">
        <f t="shared" si="145"/>
        <v>1809.6321070234117</v>
      </c>
      <c r="DB214" s="10">
        <f t="shared" si="146"/>
        <v>0</v>
      </c>
      <c r="DC214" s="10">
        <f t="shared" si="147"/>
        <v>319.79999999999927</v>
      </c>
      <c r="DD214" s="10">
        <f t="shared" si="148"/>
        <v>0</v>
      </c>
      <c r="DE214" s="10">
        <f t="shared" si="149"/>
        <v>6400</v>
      </c>
      <c r="DF214" s="10">
        <f t="shared" si="150"/>
        <v>0</v>
      </c>
      <c r="DG214" s="10">
        <f t="shared" si="151"/>
        <v>0</v>
      </c>
      <c r="DH214" s="10">
        <f t="shared" si="152"/>
        <v>0</v>
      </c>
      <c r="DI214" s="10">
        <f t="shared" si="153"/>
        <v>0</v>
      </c>
      <c r="DJ214" s="10">
        <f t="shared" si="154"/>
        <v>0</v>
      </c>
      <c r="DK214" s="10">
        <f t="shared" si="155"/>
        <v>0</v>
      </c>
      <c r="DL214" s="10">
        <f t="shared" si="156"/>
        <v>0</v>
      </c>
      <c r="DM214" s="10">
        <f t="shared" si="157"/>
        <v>0</v>
      </c>
      <c r="DN214" s="10">
        <f t="shared" si="158"/>
        <v>0</v>
      </c>
      <c r="DO214" s="10">
        <f t="shared" si="159"/>
        <v>39820.46458580067</v>
      </c>
      <c r="DP214" s="11">
        <f t="shared" si="122"/>
        <v>142337.02533718059</v>
      </c>
      <c r="DS214" s="14"/>
      <c r="DU214" s="16"/>
    </row>
    <row r="215" spans="1:125" x14ac:dyDescent="0.35">
      <c r="A215" s="2" t="s">
        <v>640</v>
      </c>
      <c r="B215" s="2" t="s">
        <v>641</v>
      </c>
      <c r="C215" s="2">
        <v>9263418</v>
      </c>
      <c r="D215" s="2" t="s">
        <v>642</v>
      </c>
      <c r="E215" s="18">
        <v>207</v>
      </c>
      <c r="G215" s="18">
        <v>702558</v>
      </c>
      <c r="H215" s="18">
        <v>0</v>
      </c>
      <c r="I215" s="18">
        <v>0</v>
      </c>
      <c r="J215" s="18">
        <v>51359.999999999949</v>
      </c>
      <c r="K215" s="18">
        <v>0</v>
      </c>
      <c r="L215" s="18">
        <v>76140.000000000058</v>
      </c>
      <c r="M215" s="18">
        <v>0</v>
      </c>
      <c r="N215" s="18">
        <v>5289.9999999999945</v>
      </c>
      <c r="O215" s="18">
        <v>20720</v>
      </c>
      <c r="P215" s="18">
        <v>5279.9999999999982</v>
      </c>
      <c r="Q215" s="18">
        <v>28799.999999999989</v>
      </c>
      <c r="R215" s="18">
        <v>5610.0000000000018</v>
      </c>
      <c r="S215" s="18">
        <v>670.0000000000008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19319.999999999993</v>
      </c>
      <c r="AA215" s="18">
        <v>0</v>
      </c>
      <c r="AB215" s="18">
        <v>81161.871916508506</v>
      </c>
      <c r="AC215" s="18">
        <v>0</v>
      </c>
      <c r="AD215" s="18">
        <v>1493.1000000000022</v>
      </c>
      <c r="AE215" s="18">
        <v>0</v>
      </c>
      <c r="AF215" s="18">
        <v>128000</v>
      </c>
      <c r="AG215" s="18">
        <v>0</v>
      </c>
      <c r="AH215" s="18">
        <v>0</v>
      </c>
      <c r="AI215" s="18">
        <v>0</v>
      </c>
      <c r="AJ215" s="18">
        <v>7653.3760000000002</v>
      </c>
      <c r="AK215" s="18">
        <v>15125.02368</v>
      </c>
      <c r="AL215" s="18">
        <v>0</v>
      </c>
      <c r="AM215" s="18">
        <v>0</v>
      </c>
      <c r="AN215" s="18">
        <v>0</v>
      </c>
      <c r="AO215" s="18">
        <v>0</v>
      </c>
      <c r="AP215" s="18">
        <v>19529.658322291547</v>
      </c>
      <c r="AQ215" s="11">
        <f t="shared" si="123"/>
        <v>1168711.0299187999</v>
      </c>
      <c r="AR215" s="18"/>
      <c r="AS215" s="10">
        <f>VLOOKUP($C215,'[1]New ISB'!$C$6:$BO$405,6,FALSE)</f>
        <v>746227.80674639286</v>
      </c>
      <c r="AT215" s="10">
        <f>VLOOKUP($C215,'[1]New ISB'!$C$6:$BO$405,7,FALSE)</f>
        <v>0</v>
      </c>
      <c r="AU215" s="10">
        <f>VLOOKUP($C215,'[1]New ISB'!$C$6:$BO$405,8,FALSE)</f>
        <v>0</v>
      </c>
      <c r="AV215" s="10">
        <f>VLOOKUP($C215,'[1]New ISB'!$C$6:$BO$405,9,FALSE)</f>
        <v>52429.999999999949</v>
      </c>
      <c r="AW215" s="10">
        <f>VLOOKUP($C215,'[1]New ISB'!$C$6:$BO$405,10,FALSE)</f>
        <v>0</v>
      </c>
      <c r="AX215" s="10">
        <f>VLOOKUP($C215,'[1]New ISB'!$C$6:$BO$405,11,FALSE)</f>
        <v>88560.000000000073</v>
      </c>
      <c r="AY215" s="10">
        <f>VLOOKUP($C215,'[1]New ISB'!$C$6:$BO$405,12,FALSE)</f>
        <v>0</v>
      </c>
      <c r="AZ215" s="10">
        <f>VLOOKUP($C215,'[1]New ISB'!$C$6:$BO$405,13,FALSE)</f>
        <v>5404.9999999999945</v>
      </c>
      <c r="BA215" s="10">
        <f>VLOOKUP($C215,'[1]New ISB'!$C$6:$BO$405,14,FALSE)</f>
        <v>21090</v>
      </c>
      <c r="BB215" s="10">
        <f>VLOOKUP($C215,'[1]New ISB'!$C$6:$BO$405,15,FALSE)</f>
        <v>5339.9999999999982</v>
      </c>
      <c r="BC215" s="10">
        <f>VLOOKUP($C215,'[1]New ISB'!$C$6:$BO$405,16,FALSE)</f>
        <v>29099.999999999989</v>
      </c>
      <c r="BD215" s="10">
        <f>VLOOKUP($C215,'[1]New ISB'!$C$6:$BO$405,17,FALSE)</f>
        <v>5665.0000000000018</v>
      </c>
      <c r="BE215" s="10">
        <f>VLOOKUP($C215,'[1]New ISB'!$C$6:$BO$405,18,FALSE)</f>
        <v>680.0000000000008</v>
      </c>
      <c r="BF215" s="10">
        <f>VLOOKUP($C215,'[1]New ISB'!$C$6:$BO$405,19,FALSE)</f>
        <v>0</v>
      </c>
      <c r="BG215" s="10">
        <f>VLOOKUP($C215,'[1]New ISB'!$C$6:$BO$405,20,FALSE)</f>
        <v>0</v>
      </c>
      <c r="BH215" s="10">
        <f>VLOOKUP($C215,'[1]New ISB'!$C$6:$BO$405,21,FALSE)</f>
        <v>0</v>
      </c>
      <c r="BI215" s="10">
        <f>VLOOKUP($C215,'[1]New ISB'!$C$6:$BO$405,22,FALSE)</f>
        <v>0</v>
      </c>
      <c r="BJ215" s="10">
        <f>VLOOKUP($C215,'[1]New ISB'!$C$6:$BO$405,23,FALSE)</f>
        <v>0</v>
      </c>
      <c r="BK215" s="10">
        <f>VLOOKUP($C215,'[1]New ISB'!$C$6:$BO$405,24,FALSE)</f>
        <v>0</v>
      </c>
      <c r="BL215" s="10">
        <f>VLOOKUP($C215,'[1]New ISB'!$C$6:$BO$405,25,FALSE)</f>
        <v>19653.103448275855</v>
      </c>
      <c r="BM215" s="10">
        <f>VLOOKUP($C215,'[1]New ISB'!$C$6:$BO$405,26,FALSE)</f>
        <v>0</v>
      </c>
      <c r="BN215" s="10">
        <f>VLOOKUP($C215,'[1]New ISB'!$C$6:$BO$405,27,FALSE)</f>
        <v>82215.922201138485</v>
      </c>
      <c r="BO215" s="10">
        <f>VLOOKUP($C215,'[1]New ISB'!$C$6:$BO$405,28,FALSE)</f>
        <v>0</v>
      </c>
      <c r="BP215" s="10">
        <f>VLOOKUP($C215,'[1]New ISB'!$C$6:$BO$405,29,FALSE)</f>
        <v>1516.8000000000022</v>
      </c>
      <c r="BQ215" s="10">
        <f>VLOOKUP($C215,'[1]New ISB'!$C$6:$BO$405,30,FALSE)</f>
        <v>0</v>
      </c>
      <c r="BR215" s="10">
        <f>VLOOKUP($C215,'[1]New ISB'!$C$6:$BO$405,31,FALSE)</f>
        <v>134400</v>
      </c>
      <c r="BS215" s="10">
        <f>VLOOKUP($C215,'[1]New ISB'!$C$6:$BO$405,32,FALSE)</f>
        <v>0</v>
      </c>
      <c r="BT215" s="10">
        <f>VLOOKUP($C215,'[1]New ISB'!$C$6:$BO$405,33,FALSE)</f>
        <v>0</v>
      </c>
      <c r="BU215" s="10">
        <f>VLOOKUP($C215,'[1]New ISB'!$C$6:$BO$405,34,FALSE)</f>
        <v>0</v>
      </c>
      <c r="BV215" s="10">
        <f>VLOOKUP($C215,'[1]New ISB'!$C$6:$BO$405,35,FALSE)</f>
        <v>7653.3760000000002</v>
      </c>
      <c r="BW215" s="10">
        <f>VLOOKUP($C215,'[1]New ISB'!$C$6:$BO$405,36,FALSE)</f>
        <v>16698.026142720002</v>
      </c>
      <c r="BX215" s="10">
        <f>VLOOKUP($C215,'[1]New ISB'!$C$6:$BO$405,39,FALSE)+VLOOKUP($C215,'[1]New ISB'!$C$6:$BO$405,40,FALSE)</f>
        <v>0</v>
      </c>
      <c r="BY215" s="10">
        <f>VLOOKUP($C215,'[1]New ISB'!$C$6:$BO$405,37,FALSE)+VLOOKUP($C215,'[1]New ISB'!$C$6:$BO$405,41,FALSE)</f>
        <v>0</v>
      </c>
      <c r="BZ215" s="10">
        <f>VLOOKUP($C215,'[1]New ISB'!$C$6:$BO$405,38,FALSE)</f>
        <v>0</v>
      </c>
      <c r="CA215" s="10">
        <f t="shared" si="121"/>
        <v>1216635.0345385273</v>
      </c>
      <c r="CB215" s="10">
        <f>VLOOKUP($C215,'[1]New ISB'!$C$6:$BO$405,52,FALSE)+VLOOKUP($C215,'[1]New ISB'!$C$6:$BO$405,53,FALSE)</f>
        <v>0</v>
      </c>
      <c r="CC215" s="10">
        <f>VLOOKUP($C215,'[1]New ISB'!$C$6:$BO$405,64,FALSE)</f>
        <v>0</v>
      </c>
      <c r="CD215" s="11">
        <f t="shared" si="160"/>
        <v>1216635.0345385273</v>
      </c>
      <c r="CE215" s="10"/>
      <c r="CF215" s="10">
        <f t="shared" si="124"/>
        <v>43669.80674639286</v>
      </c>
      <c r="CG215" s="10">
        <f t="shared" si="125"/>
        <v>0</v>
      </c>
      <c r="CH215" s="10">
        <f t="shared" si="126"/>
        <v>0</v>
      </c>
      <c r="CI215" s="10">
        <f t="shared" si="127"/>
        <v>1070</v>
      </c>
      <c r="CJ215" s="10">
        <f t="shared" si="128"/>
        <v>0</v>
      </c>
      <c r="CK215" s="10">
        <f t="shared" si="129"/>
        <v>12420.000000000015</v>
      </c>
      <c r="CL215" s="10">
        <f t="shared" si="130"/>
        <v>0</v>
      </c>
      <c r="CM215" s="10">
        <f t="shared" si="131"/>
        <v>115</v>
      </c>
      <c r="CN215" s="10">
        <f t="shared" si="132"/>
        <v>370</v>
      </c>
      <c r="CO215" s="10">
        <f t="shared" si="133"/>
        <v>60</v>
      </c>
      <c r="CP215" s="10">
        <f t="shared" si="134"/>
        <v>300</v>
      </c>
      <c r="CQ215" s="10">
        <f t="shared" si="135"/>
        <v>55</v>
      </c>
      <c r="CR215" s="10">
        <f t="shared" si="136"/>
        <v>10</v>
      </c>
      <c r="CS215" s="10">
        <f t="shared" si="137"/>
        <v>0</v>
      </c>
      <c r="CT215" s="10">
        <f t="shared" si="138"/>
        <v>0</v>
      </c>
      <c r="CU215" s="10">
        <f t="shared" si="139"/>
        <v>0</v>
      </c>
      <c r="CV215" s="10">
        <f t="shared" si="140"/>
        <v>0</v>
      </c>
      <c r="CW215" s="10">
        <f t="shared" si="141"/>
        <v>0</v>
      </c>
      <c r="CX215" s="10">
        <f t="shared" si="142"/>
        <v>0</v>
      </c>
      <c r="CY215" s="10">
        <f t="shared" si="143"/>
        <v>333.10344827586232</v>
      </c>
      <c r="CZ215" s="10">
        <f t="shared" si="144"/>
        <v>0</v>
      </c>
      <c r="DA215" s="10">
        <f t="shared" si="145"/>
        <v>1054.0502846299787</v>
      </c>
      <c r="DB215" s="10">
        <f t="shared" si="146"/>
        <v>0</v>
      </c>
      <c r="DC215" s="10">
        <f t="shared" si="147"/>
        <v>23.700000000000045</v>
      </c>
      <c r="DD215" s="10">
        <f t="shared" si="148"/>
        <v>0</v>
      </c>
      <c r="DE215" s="10">
        <f t="shared" si="149"/>
        <v>6400</v>
      </c>
      <c r="DF215" s="10">
        <f t="shared" si="150"/>
        <v>0</v>
      </c>
      <c r="DG215" s="10">
        <f t="shared" si="151"/>
        <v>0</v>
      </c>
      <c r="DH215" s="10">
        <f t="shared" si="152"/>
        <v>0</v>
      </c>
      <c r="DI215" s="10">
        <f t="shared" si="153"/>
        <v>0</v>
      </c>
      <c r="DJ215" s="10">
        <f t="shared" si="154"/>
        <v>1573.0024627200019</v>
      </c>
      <c r="DK215" s="10">
        <f t="shared" si="155"/>
        <v>0</v>
      </c>
      <c r="DL215" s="10">
        <f t="shared" si="156"/>
        <v>0</v>
      </c>
      <c r="DM215" s="10">
        <f t="shared" si="157"/>
        <v>0</v>
      </c>
      <c r="DN215" s="10">
        <f t="shared" si="158"/>
        <v>0</v>
      </c>
      <c r="DO215" s="10">
        <f t="shared" si="159"/>
        <v>-19529.658322291547</v>
      </c>
      <c r="DP215" s="11">
        <f t="shared" si="122"/>
        <v>47924.004619727159</v>
      </c>
      <c r="DS215" s="14"/>
      <c r="DU215" s="16"/>
    </row>
    <row r="216" spans="1:125" x14ac:dyDescent="0.35">
      <c r="A216" s="2" t="s">
        <v>643</v>
      </c>
      <c r="B216" s="2" t="s">
        <v>644</v>
      </c>
      <c r="C216" s="2">
        <v>9262050</v>
      </c>
      <c r="D216" s="2" t="s">
        <v>1361</v>
      </c>
      <c r="E216" s="18">
        <v>142</v>
      </c>
      <c r="G216" s="18">
        <v>481948</v>
      </c>
      <c r="H216" s="18">
        <v>0</v>
      </c>
      <c r="I216" s="18">
        <v>0</v>
      </c>
      <c r="J216" s="18">
        <v>21119.999999999971</v>
      </c>
      <c r="K216" s="18">
        <v>0</v>
      </c>
      <c r="L216" s="18">
        <v>31019.999999999956</v>
      </c>
      <c r="M216" s="18">
        <v>0</v>
      </c>
      <c r="N216" s="18">
        <v>5559.1489361702188</v>
      </c>
      <c r="O216" s="18">
        <v>10715.460992907811</v>
      </c>
      <c r="P216" s="18">
        <v>443.12056737588631</v>
      </c>
      <c r="Q216" s="18">
        <v>13051.914893617044</v>
      </c>
      <c r="R216" s="18">
        <v>14381.276595744685</v>
      </c>
      <c r="S216" s="18">
        <v>2024.2553191489408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0</v>
      </c>
      <c r="Z216" s="18">
        <v>28368.444444444409</v>
      </c>
      <c r="AA216" s="18">
        <v>0</v>
      </c>
      <c r="AB216" s="18">
        <v>61387.418297221906</v>
      </c>
      <c r="AC216" s="18">
        <v>0</v>
      </c>
      <c r="AD216" s="18">
        <v>0</v>
      </c>
      <c r="AE216" s="18">
        <v>0</v>
      </c>
      <c r="AF216" s="18">
        <v>128000</v>
      </c>
      <c r="AG216" s="18">
        <v>0</v>
      </c>
      <c r="AH216" s="18">
        <v>0</v>
      </c>
      <c r="AI216" s="18">
        <v>0</v>
      </c>
      <c r="AJ216" s="18">
        <v>3567.35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28244.48228963458</v>
      </c>
      <c r="AQ216" s="11">
        <f t="shared" si="123"/>
        <v>829830.87233626528</v>
      </c>
      <c r="AR216" s="18"/>
      <c r="AS216" s="10">
        <f>VLOOKUP($C216,'[1]New ISB'!$C$6:$BO$405,6,FALSE)</f>
        <v>511905.06549752556</v>
      </c>
      <c r="AT216" s="10">
        <f>VLOOKUP($C216,'[1]New ISB'!$C$6:$BO$405,7,FALSE)</f>
        <v>0</v>
      </c>
      <c r="AU216" s="10">
        <f>VLOOKUP($C216,'[1]New ISB'!$C$6:$BO$405,8,FALSE)</f>
        <v>0</v>
      </c>
      <c r="AV216" s="10">
        <f>VLOOKUP($C216,'[1]New ISB'!$C$6:$BO$405,9,FALSE)</f>
        <v>21559.999999999967</v>
      </c>
      <c r="AW216" s="10">
        <f>VLOOKUP($C216,'[1]New ISB'!$C$6:$BO$405,10,FALSE)</f>
        <v>0</v>
      </c>
      <c r="AX216" s="10">
        <f>VLOOKUP($C216,'[1]New ISB'!$C$6:$BO$405,11,FALSE)</f>
        <v>36079.999999999949</v>
      </c>
      <c r="AY216" s="10">
        <f>VLOOKUP($C216,'[1]New ISB'!$C$6:$BO$405,12,FALSE)</f>
        <v>0</v>
      </c>
      <c r="AZ216" s="10">
        <f>VLOOKUP($C216,'[1]New ISB'!$C$6:$BO$405,13,FALSE)</f>
        <v>5680.0000000000064</v>
      </c>
      <c r="BA216" s="10">
        <f>VLOOKUP($C216,'[1]New ISB'!$C$6:$BO$405,14,FALSE)</f>
        <v>10906.808510638308</v>
      </c>
      <c r="BB216" s="10">
        <f>VLOOKUP($C216,'[1]New ISB'!$C$6:$BO$405,15,FALSE)</f>
        <v>448.15602836879407</v>
      </c>
      <c r="BC216" s="10">
        <f>VLOOKUP($C216,'[1]New ISB'!$C$6:$BO$405,16,FALSE)</f>
        <v>13187.872340425554</v>
      </c>
      <c r="BD216" s="10">
        <f>VLOOKUP($C216,'[1]New ISB'!$C$6:$BO$405,17,FALSE)</f>
        <v>14522.269503546104</v>
      </c>
      <c r="BE216" s="10">
        <f>VLOOKUP($C216,'[1]New ISB'!$C$6:$BO$405,18,FALSE)</f>
        <v>2054.4680851063877</v>
      </c>
      <c r="BF216" s="10">
        <f>VLOOKUP($C216,'[1]New ISB'!$C$6:$BO$405,19,FALSE)</f>
        <v>0</v>
      </c>
      <c r="BG216" s="10">
        <f>VLOOKUP($C216,'[1]New ISB'!$C$6:$BO$405,20,FALSE)</f>
        <v>0</v>
      </c>
      <c r="BH216" s="10">
        <f>VLOOKUP($C216,'[1]New ISB'!$C$6:$BO$405,21,FALSE)</f>
        <v>0</v>
      </c>
      <c r="BI216" s="10">
        <f>VLOOKUP($C216,'[1]New ISB'!$C$6:$BO$405,22,FALSE)</f>
        <v>0</v>
      </c>
      <c r="BJ216" s="10">
        <f>VLOOKUP($C216,'[1]New ISB'!$C$6:$BO$405,23,FALSE)</f>
        <v>0</v>
      </c>
      <c r="BK216" s="10">
        <f>VLOOKUP($C216,'[1]New ISB'!$C$6:$BO$405,24,FALSE)</f>
        <v>0</v>
      </c>
      <c r="BL216" s="10">
        <f>VLOOKUP($C216,'[1]New ISB'!$C$6:$BO$405,25,FALSE)</f>
        <v>28857.555555555518</v>
      </c>
      <c r="BM216" s="10">
        <f>VLOOKUP($C216,'[1]New ISB'!$C$6:$BO$405,26,FALSE)</f>
        <v>0</v>
      </c>
      <c r="BN216" s="10">
        <f>VLOOKUP($C216,'[1]New ISB'!$C$6:$BO$405,27,FALSE)</f>
        <v>62184.657495887128</v>
      </c>
      <c r="BO216" s="10">
        <f>VLOOKUP($C216,'[1]New ISB'!$C$6:$BO$405,28,FALSE)</f>
        <v>0</v>
      </c>
      <c r="BP216" s="10">
        <f>VLOOKUP($C216,'[1]New ISB'!$C$6:$BO$405,29,FALSE)</f>
        <v>0</v>
      </c>
      <c r="BQ216" s="10">
        <f>VLOOKUP($C216,'[1]New ISB'!$C$6:$BO$405,30,FALSE)</f>
        <v>0</v>
      </c>
      <c r="BR216" s="10">
        <f>VLOOKUP($C216,'[1]New ISB'!$C$6:$BO$405,31,FALSE)</f>
        <v>134400</v>
      </c>
      <c r="BS216" s="10">
        <f>VLOOKUP($C216,'[1]New ISB'!$C$6:$BO$405,32,FALSE)</f>
        <v>0</v>
      </c>
      <c r="BT216" s="10">
        <f>VLOOKUP($C216,'[1]New ISB'!$C$6:$BO$405,33,FALSE)</f>
        <v>0</v>
      </c>
      <c r="BU216" s="10">
        <f>VLOOKUP($C216,'[1]New ISB'!$C$6:$BO$405,34,FALSE)</f>
        <v>0</v>
      </c>
      <c r="BV216" s="10">
        <f>VLOOKUP($C216,'[1]New ISB'!$C$6:$BO$405,35,FALSE)</f>
        <v>3567.35</v>
      </c>
      <c r="BW216" s="10">
        <f>VLOOKUP($C216,'[1]New ISB'!$C$6:$BO$405,36,FALSE)</f>
        <v>0</v>
      </c>
      <c r="BX216" s="10">
        <f>VLOOKUP($C216,'[1]New ISB'!$C$6:$BO$405,39,FALSE)+VLOOKUP($C216,'[1]New ISB'!$C$6:$BO$405,40,FALSE)</f>
        <v>0</v>
      </c>
      <c r="BY216" s="10">
        <f>VLOOKUP($C216,'[1]New ISB'!$C$6:$BO$405,37,FALSE)+VLOOKUP($C216,'[1]New ISB'!$C$6:$BO$405,41,FALSE)</f>
        <v>0</v>
      </c>
      <c r="BZ216" s="10">
        <f>VLOOKUP($C216,'[1]New ISB'!$C$6:$BO$405,38,FALSE)</f>
        <v>0</v>
      </c>
      <c r="CA216" s="10">
        <f t="shared" si="121"/>
        <v>845354.20301705308</v>
      </c>
      <c r="CB216" s="10">
        <f>VLOOKUP($C216,'[1]New ISB'!$C$6:$BO$405,52,FALSE)+VLOOKUP($C216,'[1]New ISB'!$C$6:$BO$405,53,FALSE)</f>
        <v>0</v>
      </c>
      <c r="CC216" s="10">
        <f>VLOOKUP($C216,'[1]New ISB'!$C$6:$BO$405,64,FALSE)</f>
        <v>14049.906894446745</v>
      </c>
      <c r="CD216" s="11">
        <f t="shared" si="160"/>
        <v>859404.10991149978</v>
      </c>
      <c r="CE216" s="10"/>
      <c r="CF216" s="10">
        <f t="shared" si="124"/>
        <v>29957.06549752556</v>
      </c>
      <c r="CG216" s="10">
        <f t="shared" si="125"/>
        <v>0</v>
      </c>
      <c r="CH216" s="10">
        <f t="shared" si="126"/>
        <v>0</v>
      </c>
      <c r="CI216" s="10">
        <f t="shared" si="127"/>
        <v>439.99999999999636</v>
      </c>
      <c r="CJ216" s="10">
        <f t="shared" si="128"/>
        <v>0</v>
      </c>
      <c r="CK216" s="10">
        <f t="shared" si="129"/>
        <v>5059.9999999999927</v>
      </c>
      <c r="CL216" s="10">
        <f t="shared" si="130"/>
        <v>0</v>
      </c>
      <c r="CM216" s="10">
        <f t="shared" si="131"/>
        <v>120.85106382978756</v>
      </c>
      <c r="CN216" s="10">
        <f t="shared" si="132"/>
        <v>191.3475177304972</v>
      </c>
      <c r="CO216" s="10">
        <f t="shared" si="133"/>
        <v>5.0354609929077583</v>
      </c>
      <c r="CP216" s="10">
        <f t="shared" si="134"/>
        <v>135.95744680851021</v>
      </c>
      <c r="CQ216" s="10">
        <f t="shared" si="135"/>
        <v>140.99290780141928</v>
      </c>
      <c r="CR216" s="10">
        <f t="shared" si="136"/>
        <v>30.212765957446891</v>
      </c>
      <c r="CS216" s="10">
        <f t="shared" si="137"/>
        <v>0</v>
      </c>
      <c r="CT216" s="10">
        <f t="shared" si="138"/>
        <v>0</v>
      </c>
      <c r="CU216" s="10">
        <f t="shared" si="139"/>
        <v>0</v>
      </c>
      <c r="CV216" s="10">
        <f t="shared" si="140"/>
        <v>0</v>
      </c>
      <c r="CW216" s="10">
        <f t="shared" si="141"/>
        <v>0</v>
      </c>
      <c r="CX216" s="10">
        <f t="shared" si="142"/>
        <v>0</v>
      </c>
      <c r="CY216" s="10">
        <f t="shared" si="143"/>
        <v>489.11111111110949</v>
      </c>
      <c r="CZ216" s="10">
        <f t="shared" si="144"/>
        <v>0</v>
      </c>
      <c r="DA216" s="10">
        <f t="shared" si="145"/>
        <v>797.23919866522192</v>
      </c>
      <c r="DB216" s="10">
        <f t="shared" si="146"/>
        <v>0</v>
      </c>
      <c r="DC216" s="10">
        <f t="shared" si="147"/>
        <v>0</v>
      </c>
      <c r="DD216" s="10">
        <f t="shared" si="148"/>
        <v>0</v>
      </c>
      <c r="DE216" s="10">
        <f t="shared" si="149"/>
        <v>6400</v>
      </c>
      <c r="DF216" s="10">
        <f t="shared" si="150"/>
        <v>0</v>
      </c>
      <c r="DG216" s="10">
        <f t="shared" si="151"/>
        <v>0</v>
      </c>
      <c r="DH216" s="10">
        <f t="shared" si="152"/>
        <v>0</v>
      </c>
      <c r="DI216" s="10">
        <f t="shared" si="153"/>
        <v>0</v>
      </c>
      <c r="DJ216" s="10">
        <f t="shared" si="154"/>
        <v>0</v>
      </c>
      <c r="DK216" s="10">
        <f t="shared" si="155"/>
        <v>0</v>
      </c>
      <c r="DL216" s="10">
        <f t="shared" si="156"/>
        <v>0</v>
      </c>
      <c r="DM216" s="10">
        <f t="shared" si="157"/>
        <v>0</v>
      </c>
      <c r="DN216" s="10">
        <f t="shared" si="158"/>
        <v>0</v>
      </c>
      <c r="DO216" s="10">
        <f t="shared" si="159"/>
        <v>-14194.575395187834</v>
      </c>
      <c r="DP216" s="11">
        <f t="shared" si="122"/>
        <v>29573.237575234605</v>
      </c>
      <c r="DS216" s="14"/>
      <c r="DU216" s="16"/>
    </row>
    <row r="217" spans="1:125" x14ac:dyDescent="0.35">
      <c r="A217" s="2" t="s">
        <v>646</v>
      </c>
      <c r="B217" s="2" t="s">
        <v>647</v>
      </c>
      <c r="C217" s="2">
        <v>9262416</v>
      </c>
      <c r="D217" s="2" t="s">
        <v>648</v>
      </c>
      <c r="E217" s="18">
        <v>177</v>
      </c>
      <c r="G217" s="18">
        <v>600738</v>
      </c>
      <c r="H217" s="18">
        <v>0</v>
      </c>
      <c r="I217" s="18">
        <v>0</v>
      </c>
      <c r="J217" s="18">
        <v>18239.999999999985</v>
      </c>
      <c r="K217" s="18">
        <v>0</v>
      </c>
      <c r="L217" s="18">
        <v>26789.999999999978</v>
      </c>
      <c r="M217" s="18">
        <v>0</v>
      </c>
      <c r="N217" s="18">
        <v>20469.999999999993</v>
      </c>
      <c r="O217" s="18">
        <v>2240.0000000000023</v>
      </c>
      <c r="P217" s="18">
        <v>0</v>
      </c>
      <c r="Q217" s="18">
        <v>9120.0000000000364</v>
      </c>
      <c r="R217" s="18">
        <v>1530.0000000000016</v>
      </c>
      <c r="S217" s="18">
        <v>669.99999999999955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26323.076923076878</v>
      </c>
      <c r="AA217" s="18">
        <v>0</v>
      </c>
      <c r="AB217" s="18">
        <v>66125.807551831589</v>
      </c>
      <c r="AC217" s="18">
        <v>0</v>
      </c>
      <c r="AD217" s="18">
        <v>0</v>
      </c>
      <c r="AE217" s="18">
        <v>0</v>
      </c>
      <c r="AF217" s="18">
        <v>128000</v>
      </c>
      <c r="AG217" s="18">
        <v>0</v>
      </c>
      <c r="AH217" s="18">
        <v>0</v>
      </c>
      <c r="AI217" s="18">
        <v>0</v>
      </c>
      <c r="AJ217" s="18">
        <v>19814.75</v>
      </c>
      <c r="AK217" s="18">
        <v>0</v>
      </c>
      <c r="AL217" s="18">
        <v>0</v>
      </c>
      <c r="AM217" s="18">
        <v>0</v>
      </c>
      <c r="AN217" s="18">
        <v>0</v>
      </c>
      <c r="AO217" s="18">
        <v>0</v>
      </c>
      <c r="AP217" s="18">
        <v>-38513.303848171548</v>
      </c>
      <c r="AQ217" s="11">
        <f t="shared" si="123"/>
        <v>881548.33062673686</v>
      </c>
      <c r="AR217" s="18"/>
      <c r="AS217" s="10">
        <f>VLOOKUP($C217,'[1]New ISB'!$C$6:$BO$405,6,FALSE)</f>
        <v>638078.84924691566</v>
      </c>
      <c r="AT217" s="10">
        <f>VLOOKUP($C217,'[1]New ISB'!$C$6:$BO$405,7,FALSE)</f>
        <v>0</v>
      </c>
      <c r="AU217" s="10">
        <f>VLOOKUP($C217,'[1]New ISB'!$C$6:$BO$405,8,FALSE)</f>
        <v>0</v>
      </c>
      <c r="AV217" s="10">
        <f>VLOOKUP($C217,'[1]New ISB'!$C$6:$BO$405,9,FALSE)</f>
        <v>18619.999999999985</v>
      </c>
      <c r="AW217" s="10">
        <f>VLOOKUP($C217,'[1]New ISB'!$C$6:$BO$405,10,FALSE)</f>
        <v>0</v>
      </c>
      <c r="AX217" s="10">
        <f>VLOOKUP($C217,'[1]New ISB'!$C$6:$BO$405,11,FALSE)</f>
        <v>31159.999999999978</v>
      </c>
      <c r="AY217" s="10">
        <f>VLOOKUP($C217,'[1]New ISB'!$C$6:$BO$405,12,FALSE)</f>
        <v>0</v>
      </c>
      <c r="AZ217" s="10">
        <f>VLOOKUP($C217,'[1]New ISB'!$C$6:$BO$405,13,FALSE)</f>
        <v>20914.999999999993</v>
      </c>
      <c r="BA217" s="10">
        <f>VLOOKUP($C217,'[1]New ISB'!$C$6:$BO$405,14,FALSE)</f>
        <v>2280.0000000000027</v>
      </c>
      <c r="BB217" s="10">
        <f>VLOOKUP($C217,'[1]New ISB'!$C$6:$BO$405,15,FALSE)</f>
        <v>0</v>
      </c>
      <c r="BC217" s="10">
        <f>VLOOKUP($C217,'[1]New ISB'!$C$6:$BO$405,16,FALSE)</f>
        <v>9215.0000000000364</v>
      </c>
      <c r="BD217" s="10">
        <f>VLOOKUP($C217,'[1]New ISB'!$C$6:$BO$405,17,FALSE)</f>
        <v>1545.0000000000016</v>
      </c>
      <c r="BE217" s="10">
        <f>VLOOKUP($C217,'[1]New ISB'!$C$6:$BO$405,18,FALSE)</f>
        <v>679.99999999999955</v>
      </c>
      <c r="BF217" s="10">
        <f>VLOOKUP($C217,'[1]New ISB'!$C$6:$BO$405,19,FALSE)</f>
        <v>0</v>
      </c>
      <c r="BG217" s="10">
        <f>VLOOKUP($C217,'[1]New ISB'!$C$6:$BO$405,20,FALSE)</f>
        <v>0</v>
      </c>
      <c r="BH217" s="10">
        <f>VLOOKUP($C217,'[1]New ISB'!$C$6:$BO$405,21,FALSE)</f>
        <v>0</v>
      </c>
      <c r="BI217" s="10">
        <f>VLOOKUP($C217,'[1]New ISB'!$C$6:$BO$405,22,FALSE)</f>
        <v>0</v>
      </c>
      <c r="BJ217" s="10">
        <f>VLOOKUP($C217,'[1]New ISB'!$C$6:$BO$405,23,FALSE)</f>
        <v>0</v>
      </c>
      <c r="BK217" s="10">
        <f>VLOOKUP($C217,'[1]New ISB'!$C$6:$BO$405,24,FALSE)</f>
        <v>0</v>
      </c>
      <c r="BL217" s="10">
        <f>VLOOKUP($C217,'[1]New ISB'!$C$6:$BO$405,25,FALSE)</f>
        <v>26776.923076923031</v>
      </c>
      <c r="BM217" s="10">
        <f>VLOOKUP($C217,'[1]New ISB'!$C$6:$BO$405,26,FALSE)</f>
        <v>0</v>
      </c>
      <c r="BN217" s="10">
        <f>VLOOKUP($C217,'[1]New ISB'!$C$6:$BO$405,27,FALSE)</f>
        <v>66984.584273283937</v>
      </c>
      <c r="BO217" s="10">
        <f>VLOOKUP($C217,'[1]New ISB'!$C$6:$BO$405,28,FALSE)</f>
        <v>0</v>
      </c>
      <c r="BP217" s="10">
        <f>VLOOKUP($C217,'[1]New ISB'!$C$6:$BO$405,29,FALSE)</f>
        <v>0</v>
      </c>
      <c r="BQ217" s="10">
        <f>VLOOKUP($C217,'[1]New ISB'!$C$6:$BO$405,30,FALSE)</f>
        <v>0</v>
      </c>
      <c r="BR217" s="10">
        <f>VLOOKUP($C217,'[1]New ISB'!$C$6:$BO$405,31,FALSE)</f>
        <v>134400</v>
      </c>
      <c r="BS217" s="10">
        <f>VLOOKUP($C217,'[1]New ISB'!$C$6:$BO$405,32,FALSE)</f>
        <v>0</v>
      </c>
      <c r="BT217" s="10">
        <f>VLOOKUP($C217,'[1]New ISB'!$C$6:$BO$405,33,FALSE)</f>
        <v>0</v>
      </c>
      <c r="BU217" s="10">
        <f>VLOOKUP($C217,'[1]New ISB'!$C$6:$BO$405,34,FALSE)</f>
        <v>0</v>
      </c>
      <c r="BV217" s="10">
        <f>VLOOKUP($C217,'[1]New ISB'!$C$6:$BO$405,35,FALSE)</f>
        <v>19814.75</v>
      </c>
      <c r="BW217" s="10">
        <f>VLOOKUP($C217,'[1]New ISB'!$C$6:$BO$405,36,FALSE)</f>
        <v>0</v>
      </c>
      <c r="BX217" s="10">
        <f>VLOOKUP($C217,'[1]New ISB'!$C$6:$BO$405,39,FALSE)+VLOOKUP($C217,'[1]New ISB'!$C$6:$BO$405,40,FALSE)</f>
        <v>0</v>
      </c>
      <c r="BY217" s="10">
        <f>VLOOKUP($C217,'[1]New ISB'!$C$6:$BO$405,37,FALSE)+VLOOKUP($C217,'[1]New ISB'!$C$6:$BO$405,41,FALSE)</f>
        <v>0</v>
      </c>
      <c r="BZ217" s="10">
        <f>VLOOKUP($C217,'[1]New ISB'!$C$6:$BO$405,38,FALSE)</f>
        <v>0</v>
      </c>
      <c r="CA217" s="10">
        <f t="shared" si="121"/>
        <v>970470.10659712262</v>
      </c>
      <c r="CB217" s="10">
        <f>VLOOKUP($C217,'[1]New ISB'!$C$6:$BO$405,52,FALSE)+VLOOKUP($C217,'[1]New ISB'!$C$6:$BO$405,53,FALSE)</f>
        <v>0</v>
      </c>
      <c r="CC217" s="10">
        <f>VLOOKUP($C217,'[1]New ISB'!$C$6:$BO$405,64,FALSE)</f>
        <v>0</v>
      </c>
      <c r="CD217" s="11">
        <f t="shared" si="160"/>
        <v>970470.10659712262</v>
      </c>
      <c r="CE217" s="10"/>
      <c r="CF217" s="10">
        <f t="shared" si="124"/>
        <v>37340.849246915663</v>
      </c>
      <c r="CG217" s="10">
        <f t="shared" si="125"/>
        <v>0</v>
      </c>
      <c r="CH217" s="10">
        <f t="shared" si="126"/>
        <v>0</v>
      </c>
      <c r="CI217" s="10">
        <f t="shared" si="127"/>
        <v>380</v>
      </c>
      <c r="CJ217" s="10">
        <f t="shared" si="128"/>
        <v>0</v>
      </c>
      <c r="CK217" s="10">
        <f t="shared" si="129"/>
        <v>4370</v>
      </c>
      <c r="CL217" s="10">
        <f t="shared" si="130"/>
        <v>0</v>
      </c>
      <c r="CM217" s="10">
        <f t="shared" si="131"/>
        <v>445</v>
      </c>
      <c r="CN217" s="10">
        <f t="shared" si="132"/>
        <v>40.000000000000455</v>
      </c>
      <c r="CO217" s="10">
        <f t="shared" si="133"/>
        <v>0</v>
      </c>
      <c r="CP217" s="10">
        <f t="shared" si="134"/>
        <v>95</v>
      </c>
      <c r="CQ217" s="10">
        <f t="shared" si="135"/>
        <v>15</v>
      </c>
      <c r="CR217" s="10">
        <f t="shared" si="136"/>
        <v>10</v>
      </c>
      <c r="CS217" s="10">
        <f t="shared" si="137"/>
        <v>0</v>
      </c>
      <c r="CT217" s="10">
        <f t="shared" si="138"/>
        <v>0</v>
      </c>
      <c r="CU217" s="10">
        <f t="shared" si="139"/>
        <v>0</v>
      </c>
      <c r="CV217" s="10">
        <f t="shared" si="140"/>
        <v>0</v>
      </c>
      <c r="CW217" s="10">
        <f t="shared" si="141"/>
        <v>0</v>
      </c>
      <c r="CX217" s="10">
        <f t="shared" si="142"/>
        <v>0</v>
      </c>
      <c r="CY217" s="10">
        <f t="shared" si="143"/>
        <v>453.84615384615245</v>
      </c>
      <c r="CZ217" s="10">
        <f t="shared" si="144"/>
        <v>0</v>
      </c>
      <c r="DA217" s="10">
        <f t="shared" si="145"/>
        <v>858.77672145234828</v>
      </c>
      <c r="DB217" s="10">
        <f t="shared" si="146"/>
        <v>0</v>
      </c>
      <c r="DC217" s="10">
        <f t="shared" si="147"/>
        <v>0</v>
      </c>
      <c r="DD217" s="10">
        <f t="shared" si="148"/>
        <v>0</v>
      </c>
      <c r="DE217" s="10">
        <f t="shared" si="149"/>
        <v>6400</v>
      </c>
      <c r="DF217" s="10">
        <f t="shared" si="150"/>
        <v>0</v>
      </c>
      <c r="DG217" s="10">
        <f t="shared" si="151"/>
        <v>0</v>
      </c>
      <c r="DH217" s="10">
        <f t="shared" si="152"/>
        <v>0</v>
      </c>
      <c r="DI217" s="10">
        <f t="shared" si="153"/>
        <v>0</v>
      </c>
      <c r="DJ217" s="10">
        <f t="shared" si="154"/>
        <v>0</v>
      </c>
      <c r="DK217" s="10">
        <f t="shared" si="155"/>
        <v>0</v>
      </c>
      <c r="DL217" s="10">
        <f t="shared" si="156"/>
        <v>0</v>
      </c>
      <c r="DM217" s="10">
        <f t="shared" si="157"/>
        <v>0</v>
      </c>
      <c r="DN217" s="10">
        <f t="shared" si="158"/>
        <v>0</v>
      </c>
      <c r="DO217" s="10">
        <f t="shared" si="159"/>
        <v>38513.303848171548</v>
      </c>
      <c r="DP217" s="11">
        <f t="shared" si="122"/>
        <v>88921.775970385715</v>
      </c>
      <c r="DS217" s="14"/>
      <c r="DU217" s="16"/>
    </row>
    <row r="218" spans="1:125" x14ac:dyDescent="0.35">
      <c r="A218" s="2" t="s">
        <v>649</v>
      </c>
      <c r="B218" s="2" t="s">
        <v>650</v>
      </c>
      <c r="C218" s="2">
        <v>9263405</v>
      </c>
      <c r="D218" s="2" t="s">
        <v>1362</v>
      </c>
      <c r="E218" s="18">
        <v>389</v>
      </c>
      <c r="G218" s="18">
        <v>1320266</v>
      </c>
      <c r="H218" s="18">
        <v>0</v>
      </c>
      <c r="I218" s="18">
        <v>0</v>
      </c>
      <c r="J218" s="18">
        <v>68159.999999999985</v>
      </c>
      <c r="K218" s="18">
        <v>0</v>
      </c>
      <c r="L218" s="18">
        <v>103634.99999999999</v>
      </c>
      <c r="M218" s="18">
        <v>0</v>
      </c>
      <c r="N218" s="18">
        <v>34536.347150259106</v>
      </c>
      <c r="O218" s="18">
        <v>16366.217616580314</v>
      </c>
      <c r="P218" s="18">
        <v>443.4196891191703</v>
      </c>
      <c r="Q218" s="18">
        <v>15479.378238341973</v>
      </c>
      <c r="R218" s="18">
        <v>22100.440414507782</v>
      </c>
      <c r="S218" s="18">
        <v>4051.2435233160618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27259.999999999967</v>
      </c>
      <c r="AA218" s="18">
        <v>0</v>
      </c>
      <c r="AB218" s="18">
        <v>147214.65398550729</v>
      </c>
      <c r="AC218" s="18">
        <v>0</v>
      </c>
      <c r="AD218" s="18">
        <v>0</v>
      </c>
      <c r="AE218" s="18">
        <v>0</v>
      </c>
      <c r="AF218" s="18">
        <v>128000</v>
      </c>
      <c r="AG218" s="18">
        <v>0</v>
      </c>
      <c r="AH218" s="18">
        <v>0</v>
      </c>
      <c r="AI218" s="18">
        <v>0</v>
      </c>
      <c r="AJ218" s="18">
        <v>5972.8000000000011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0</v>
      </c>
      <c r="AQ218" s="11">
        <f t="shared" si="123"/>
        <v>1893485.5006176319</v>
      </c>
      <c r="AR218" s="18"/>
      <c r="AS218" s="10">
        <f>VLOOKUP($C218,'[1]New ISB'!$C$6:$BO$405,6,FALSE)</f>
        <v>1402331.4822432215</v>
      </c>
      <c r="AT218" s="10">
        <f>VLOOKUP($C218,'[1]New ISB'!$C$6:$BO$405,7,FALSE)</f>
        <v>0</v>
      </c>
      <c r="AU218" s="10">
        <f>VLOOKUP($C218,'[1]New ISB'!$C$6:$BO$405,8,FALSE)</f>
        <v>0</v>
      </c>
      <c r="AV218" s="10">
        <f>VLOOKUP($C218,'[1]New ISB'!$C$6:$BO$405,9,FALSE)</f>
        <v>69579.999999999985</v>
      </c>
      <c r="AW218" s="10">
        <f>VLOOKUP($C218,'[1]New ISB'!$C$6:$BO$405,10,FALSE)</f>
        <v>0</v>
      </c>
      <c r="AX218" s="10">
        <f>VLOOKUP($C218,'[1]New ISB'!$C$6:$BO$405,11,FALSE)</f>
        <v>120539.99999999997</v>
      </c>
      <c r="AY218" s="10">
        <f>VLOOKUP($C218,'[1]New ISB'!$C$6:$BO$405,12,FALSE)</f>
        <v>0</v>
      </c>
      <c r="AZ218" s="10">
        <f>VLOOKUP($C218,'[1]New ISB'!$C$6:$BO$405,13,FALSE)</f>
        <v>35287.137305699522</v>
      </c>
      <c r="BA218" s="10">
        <f>VLOOKUP($C218,'[1]New ISB'!$C$6:$BO$405,14,FALSE)</f>
        <v>16658.471502590677</v>
      </c>
      <c r="BB218" s="10">
        <f>VLOOKUP($C218,'[1]New ISB'!$C$6:$BO$405,15,FALSE)</f>
        <v>448.45854922279727</v>
      </c>
      <c r="BC218" s="10">
        <f>VLOOKUP($C218,'[1]New ISB'!$C$6:$BO$405,16,FALSE)</f>
        <v>15640.621761658034</v>
      </c>
      <c r="BD218" s="10">
        <f>VLOOKUP($C218,'[1]New ISB'!$C$6:$BO$405,17,FALSE)</f>
        <v>22317.111398963742</v>
      </c>
      <c r="BE218" s="10">
        <f>VLOOKUP($C218,'[1]New ISB'!$C$6:$BO$405,18,FALSE)</f>
        <v>4111.7098445595848</v>
      </c>
      <c r="BF218" s="10">
        <f>VLOOKUP($C218,'[1]New ISB'!$C$6:$BO$405,19,FALSE)</f>
        <v>0</v>
      </c>
      <c r="BG218" s="10">
        <f>VLOOKUP($C218,'[1]New ISB'!$C$6:$BO$405,20,FALSE)</f>
        <v>0</v>
      </c>
      <c r="BH218" s="10">
        <f>VLOOKUP($C218,'[1]New ISB'!$C$6:$BO$405,21,FALSE)</f>
        <v>0</v>
      </c>
      <c r="BI218" s="10">
        <f>VLOOKUP($C218,'[1]New ISB'!$C$6:$BO$405,22,FALSE)</f>
        <v>0</v>
      </c>
      <c r="BJ218" s="10">
        <f>VLOOKUP($C218,'[1]New ISB'!$C$6:$BO$405,23,FALSE)</f>
        <v>0</v>
      </c>
      <c r="BK218" s="10">
        <f>VLOOKUP($C218,'[1]New ISB'!$C$6:$BO$405,24,FALSE)</f>
        <v>0</v>
      </c>
      <c r="BL218" s="10">
        <f>VLOOKUP($C218,'[1]New ISB'!$C$6:$BO$405,25,FALSE)</f>
        <v>27729.999999999967</v>
      </c>
      <c r="BM218" s="10">
        <f>VLOOKUP($C218,'[1]New ISB'!$C$6:$BO$405,26,FALSE)</f>
        <v>0</v>
      </c>
      <c r="BN218" s="10">
        <f>VLOOKUP($C218,'[1]New ISB'!$C$6:$BO$405,27,FALSE)</f>
        <v>149126.53260869568</v>
      </c>
      <c r="BO218" s="10">
        <f>VLOOKUP($C218,'[1]New ISB'!$C$6:$BO$405,28,FALSE)</f>
        <v>0</v>
      </c>
      <c r="BP218" s="10">
        <f>VLOOKUP($C218,'[1]New ISB'!$C$6:$BO$405,29,FALSE)</f>
        <v>0</v>
      </c>
      <c r="BQ218" s="10">
        <f>VLOOKUP($C218,'[1]New ISB'!$C$6:$BO$405,30,FALSE)</f>
        <v>0</v>
      </c>
      <c r="BR218" s="10">
        <f>VLOOKUP($C218,'[1]New ISB'!$C$6:$BO$405,31,FALSE)</f>
        <v>134400</v>
      </c>
      <c r="BS218" s="10">
        <f>VLOOKUP($C218,'[1]New ISB'!$C$6:$BO$405,32,FALSE)</f>
        <v>0</v>
      </c>
      <c r="BT218" s="10">
        <f>VLOOKUP($C218,'[1]New ISB'!$C$6:$BO$405,33,FALSE)</f>
        <v>0</v>
      </c>
      <c r="BU218" s="10">
        <f>VLOOKUP($C218,'[1]New ISB'!$C$6:$BO$405,34,FALSE)</f>
        <v>0</v>
      </c>
      <c r="BV218" s="10">
        <f>VLOOKUP($C218,'[1]New ISB'!$C$6:$BO$405,35,FALSE)</f>
        <v>5972.8000000000011</v>
      </c>
      <c r="BW218" s="10">
        <f>VLOOKUP($C218,'[1]New ISB'!$C$6:$BO$405,36,FALSE)</f>
        <v>0</v>
      </c>
      <c r="BX218" s="10">
        <f>VLOOKUP($C218,'[1]New ISB'!$C$6:$BO$405,39,FALSE)+VLOOKUP($C218,'[1]New ISB'!$C$6:$BO$405,40,FALSE)</f>
        <v>0</v>
      </c>
      <c r="BY218" s="10">
        <f>VLOOKUP($C218,'[1]New ISB'!$C$6:$BO$405,37,FALSE)+VLOOKUP($C218,'[1]New ISB'!$C$6:$BO$405,41,FALSE)</f>
        <v>0</v>
      </c>
      <c r="BZ218" s="10">
        <f>VLOOKUP($C218,'[1]New ISB'!$C$6:$BO$405,38,FALSE)</f>
        <v>0</v>
      </c>
      <c r="CA218" s="10">
        <f t="shared" si="121"/>
        <v>2004144.3252146116</v>
      </c>
      <c r="CB218" s="10">
        <f>VLOOKUP($C218,'[1]New ISB'!$C$6:$BO$405,52,FALSE)+VLOOKUP($C218,'[1]New ISB'!$C$6:$BO$405,53,FALSE)</f>
        <v>0</v>
      </c>
      <c r="CC218" s="10">
        <f>VLOOKUP($C218,'[1]New ISB'!$C$6:$BO$405,64,FALSE)</f>
        <v>0</v>
      </c>
      <c r="CD218" s="11">
        <f t="shared" si="160"/>
        <v>2004144.3252146116</v>
      </c>
      <c r="CE218" s="10"/>
      <c r="CF218" s="10">
        <f t="shared" si="124"/>
        <v>82065.482243221486</v>
      </c>
      <c r="CG218" s="10">
        <f t="shared" si="125"/>
        <v>0</v>
      </c>
      <c r="CH218" s="10">
        <f t="shared" si="126"/>
        <v>0</v>
      </c>
      <c r="CI218" s="10">
        <f t="shared" si="127"/>
        <v>1420</v>
      </c>
      <c r="CJ218" s="10">
        <f t="shared" si="128"/>
        <v>0</v>
      </c>
      <c r="CK218" s="10">
        <f t="shared" si="129"/>
        <v>16904.999999999985</v>
      </c>
      <c r="CL218" s="10">
        <f t="shared" si="130"/>
        <v>0</v>
      </c>
      <c r="CM218" s="10">
        <f t="shared" si="131"/>
        <v>750.79015544041613</v>
      </c>
      <c r="CN218" s="10">
        <f t="shared" si="132"/>
        <v>292.2538860103632</v>
      </c>
      <c r="CO218" s="10">
        <f t="shared" si="133"/>
        <v>5.0388601036269733</v>
      </c>
      <c r="CP218" s="10">
        <f t="shared" si="134"/>
        <v>161.24352331606133</v>
      </c>
      <c r="CQ218" s="10">
        <f t="shared" si="135"/>
        <v>216.67098445595911</v>
      </c>
      <c r="CR218" s="10">
        <f t="shared" si="136"/>
        <v>60.466321243522998</v>
      </c>
      <c r="CS218" s="10">
        <f t="shared" si="137"/>
        <v>0</v>
      </c>
      <c r="CT218" s="10">
        <f t="shared" si="138"/>
        <v>0</v>
      </c>
      <c r="CU218" s="10">
        <f t="shared" si="139"/>
        <v>0</v>
      </c>
      <c r="CV218" s="10">
        <f t="shared" si="140"/>
        <v>0</v>
      </c>
      <c r="CW218" s="10">
        <f t="shared" si="141"/>
        <v>0</v>
      </c>
      <c r="CX218" s="10">
        <f t="shared" si="142"/>
        <v>0</v>
      </c>
      <c r="CY218" s="10">
        <f t="shared" si="143"/>
        <v>470</v>
      </c>
      <c r="CZ218" s="10">
        <f t="shared" si="144"/>
        <v>0</v>
      </c>
      <c r="DA218" s="10">
        <f t="shared" si="145"/>
        <v>1911.878623188386</v>
      </c>
      <c r="DB218" s="10">
        <f t="shared" si="146"/>
        <v>0</v>
      </c>
      <c r="DC218" s="10">
        <f t="shared" si="147"/>
        <v>0</v>
      </c>
      <c r="DD218" s="10">
        <f t="shared" si="148"/>
        <v>0</v>
      </c>
      <c r="DE218" s="10">
        <f t="shared" si="149"/>
        <v>6400</v>
      </c>
      <c r="DF218" s="10">
        <f t="shared" si="150"/>
        <v>0</v>
      </c>
      <c r="DG218" s="10">
        <f t="shared" si="151"/>
        <v>0</v>
      </c>
      <c r="DH218" s="10">
        <f t="shared" si="152"/>
        <v>0</v>
      </c>
      <c r="DI218" s="10">
        <f t="shared" si="153"/>
        <v>0</v>
      </c>
      <c r="DJ218" s="10">
        <f t="shared" si="154"/>
        <v>0</v>
      </c>
      <c r="DK218" s="10">
        <f t="shared" si="155"/>
        <v>0</v>
      </c>
      <c r="DL218" s="10">
        <f t="shared" si="156"/>
        <v>0</v>
      </c>
      <c r="DM218" s="10">
        <f t="shared" si="157"/>
        <v>0</v>
      </c>
      <c r="DN218" s="10">
        <f t="shared" si="158"/>
        <v>0</v>
      </c>
      <c r="DO218" s="10">
        <f t="shared" si="159"/>
        <v>0</v>
      </c>
      <c r="DP218" s="11">
        <f t="shared" si="122"/>
        <v>110658.8245969798</v>
      </c>
      <c r="DS218" s="14"/>
      <c r="DU218" s="16"/>
    </row>
    <row r="219" spans="1:125" x14ac:dyDescent="0.35">
      <c r="A219" s="2" t="s">
        <v>652</v>
      </c>
      <c r="B219" s="2" t="s">
        <v>653</v>
      </c>
      <c r="C219" s="2">
        <v>9263425</v>
      </c>
      <c r="D219" s="2" t="s">
        <v>654</v>
      </c>
      <c r="E219" s="18">
        <v>580</v>
      </c>
      <c r="G219" s="18">
        <v>1968520</v>
      </c>
      <c r="H219" s="18">
        <v>0</v>
      </c>
      <c r="I219" s="18">
        <v>0</v>
      </c>
      <c r="J219" s="18">
        <v>115200.00000000004</v>
      </c>
      <c r="K219" s="18">
        <v>0</v>
      </c>
      <c r="L219" s="18">
        <v>176250.00000000012</v>
      </c>
      <c r="M219" s="18">
        <v>0</v>
      </c>
      <c r="N219" s="18">
        <v>2529.9999999999986</v>
      </c>
      <c r="O219" s="18">
        <v>19600.000000000036</v>
      </c>
      <c r="P219" s="18">
        <v>50600.000000000124</v>
      </c>
      <c r="Q219" s="18">
        <v>108960.00000000012</v>
      </c>
      <c r="R219" s="18">
        <v>18870.000000000015</v>
      </c>
      <c r="S219" s="18">
        <v>26129.999999999985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56176.817288801467</v>
      </c>
      <c r="AA219" s="18">
        <v>0</v>
      </c>
      <c r="AB219" s="18">
        <v>212358.05411357578</v>
      </c>
      <c r="AC219" s="18">
        <v>0</v>
      </c>
      <c r="AD219" s="18">
        <v>5859.0000000000027</v>
      </c>
      <c r="AE219" s="18">
        <v>0</v>
      </c>
      <c r="AF219" s="18">
        <v>128000</v>
      </c>
      <c r="AG219" s="18">
        <v>0</v>
      </c>
      <c r="AH219" s="18">
        <v>0</v>
      </c>
      <c r="AI219" s="18">
        <v>0</v>
      </c>
      <c r="AJ219" s="18">
        <v>82307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-26958.188406289137</v>
      </c>
      <c r="AQ219" s="11">
        <f t="shared" si="123"/>
        <v>2944402.6829960882</v>
      </c>
      <c r="AR219" s="18"/>
      <c r="AS219" s="10">
        <f>VLOOKUP($C219,'[1]New ISB'!$C$6:$BO$405,6,FALSE)</f>
        <v>2090879.844989893</v>
      </c>
      <c r="AT219" s="10">
        <f>VLOOKUP($C219,'[1]New ISB'!$C$6:$BO$405,7,FALSE)</f>
        <v>0</v>
      </c>
      <c r="AU219" s="10">
        <f>VLOOKUP($C219,'[1]New ISB'!$C$6:$BO$405,8,FALSE)</f>
        <v>0</v>
      </c>
      <c r="AV219" s="10">
        <f>VLOOKUP($C219,'[1]New ISB'!$C$6:$BO$405,9,FALSE)</f>
        <v>117600.00000000004</v>
      </c>
      <c r="AW219" s="10">
        <f>VLOOKUP($C219,'[1]New ISB'!$C$6:$BO$405,10,FALSE)</f>
        <v>0</v>
      </c>
      <c r="AX219" s="10">
        <f>VLOOKUP($C219,'[1]New ISB'!$C$6:$BO$405,11,FALSE)</f>
        <v>205000.00000000015</v>
      </c>
      <c r="AY219" s="10">
        <f>VLOOKUP($C219,'[1]New ISB'!$C$6:$BO$405,12,FALSE)</f>
        <v>0</v>
      </c>
      <c r="AZ219" s="10">
        <f>VLOOKUP($C219,'[1]New ISB'!$C$6:$BO$405,13,FALSE)</f>
        <v>2584.9999999999986</v>
      </c>
      <c r="BA219" s="10">
        <f>VLOOKUP($C219,'[1]New ISB'!$C$6:$BO$405,14,FALSE)</f>
        <v>19950.000000000036</v>
      </c>
      <c r="BB219" s="10">
        <f>VLOOKUP($C219,'[1]New ISB'!$C$6:$BO$405,15,FALSE)</f>
        <v>51175.000000000124</v>
      </c>
      <c r="BC219" s="10">
        <f>VLOOKUP($C219,'[1]New ISB'!$C$6:$BO$405,16,FALSE)</f>
        <v>110095.00000000012</v>
      </c>
      <c r="BD219" s="10">
        <f>VLOOKUP($C219,'[1]New ISB'!$C$6:$BO$405,17,FALSE)</f>
        <v>19055.000000000015</v>
      </c>
      <c r="BE219" s="10">
        <f>VLOOKUP($C219,'[1]New ISB'!$C$6:$BO$405,18,FALSE)</f>
        <v>26519.999999999985</v>
      </c>
      <c r="BF219" s="10">
        <f>VLOOKUP($C219,'[1]New ISB'!$C$6:$BO$405,19,FALSE)</f>
        <v>0</v>
      </c>
      <c r="BG219" s="10">
        <f>VLOOKUP($C219,'[1]New ISB'!$C$6:$BO$405,20,FALSE)</f>
        <v>0</v>
      </c>
      <c r="BH219" s="10">
        <f>VLOOKUP($C219,'[1]New ISB'!$C$6:$BO$405,21,FALSE)</f>
        <v>0</v>
      </c>
      <c r="BI219" s="10">
        <f>VLOOKUP($C219,'[1]New ISB'!$C$6:$BO$405,22,FALSE)</f>
        <v>0</v>
      </c>
      <c r="BJ219" s="10">
        <f>VLOOKUP($C219,'[1]New ISB'!$C$6:$BO$405,23,FALSE)</f>
        <v>0</v>
      </c>
      <c r="BK219" s="10">
        <f>VLOOKUP($C219,'[1]New ISB'!$C$6:$BO$405,24,FALSE)</f>
        <v>0</v>
      </c>
      <c r="BL219" s="10">
        <f>VLOOKUP($C219,'[1]New ISB'!$C$6:$BO$405,25,FALSE)</f>
        <v>57145.383104125634</v>
      </c>
      <c r="BM219" s="10">
        <f>VLOOKUP($C219,'[1]New ISB'!$C$6:$BO$405,26,FALSE)</f>
        <v>0</v>
      </c>
      <c r="BN219" s="10">
        <f>VLOOKUP($C219,'[1]New ISB'!$C$6:$BO$405,27,FALSE)</f>
        <v>215115.95092024561</v>
      </c>
      <c r="BO219" s="10">
        <f>VLOOKUP($C219,'[1]New ISB'!$C$6:$BO$405,28,FALSE)</f>
        <v>0</v>
      </c>
      <c r="BP219" s="10">
        <f>VLOOKUP($C219,'[1]New ISB'!$C$6:$BO$405,29,FALSE)</f>
        <v>5952.0000000000027</v>
      </c>
      <c r="BQ219" s="10">
        <f>VLOOKUP($C219,'[1]New ISB'!$C$6:$BO$405,30,FALSE)</f>
        <v>0</v>
      </c>
      <c r="BR219" s="10">
        <f>VLOOKUP($C219,'[1]New ISB'!$C$6:$BO$405,31,FALSE)</f>
        <v>134400</v>
      </c>
      <c r="BS219" s="10">
        <f>VLOOKUP($C219,'[1]New ISB'!$C$6:$BO$405,32,FALSE)</f>
        <v>0</v>
      </c>
      <c r="BT219" s="10">
        <f>VLOOKUP($C219,'[1]New ISB'!$C$6:$BO$405,33,FALSE)</f>
        <v>0</v>
      </c>
      <c r="BU219" s="10">
        <f>VLOOKUP($C219,'[1]New ISB'!$C$6:$BO$405,34,FALSE)</f>
        <v>0</v>
      </c>
      <c r="BV219" s="10">
        <f>VLOOKUP($C219,'[1]New ISB'!$C$6:$BO$405,35,FALSE)</f>
        <v>82307</v>
      </c>
      <c r="BW219" s="10">
        <f>VLOOKUP($C219,'[1]New ISB'!$C$6:$BO$405,36,FALSE)</f>
        <v>0</v>
      </c>
      <c r="BX219" s="10">
        <f>VLOOKUP($C219,'[1]New ISB'!$C$6:$BO$405,39,FALSE)+VLOOKUP($C219,'[1]New ISB'!$C$6:$BO$405,40,FALSE)</f>
        <v>0</v>
      </c>
      <c r="BY219" s="10">
        <f>VLOOKUP($C219,'[1]New ISB'!$C$6:$BO$405,37,FALSE)+VLOOKUP($C219,'[1]New ISB'!$C$6:$BO$405,41,FALSE)</f>
        <v>0</v>
      </c>
      <c r="BZ219" s="10">
        <f>VLOOKUP($C219,'[1]New ISB'!$C$6:$BO$405,38,FALSE)</f>
        <v>0</v>
      </c>
      <c r="CA219" s="10">
        <f t="shared" si="121"/>
        <v>3137780.1790142641</v>
      </c>
      <c r="CB219" s="10">
        <f>VLOOKUP($C219,'[1]New ISB'!$C$6:$BO$405,52,FALSE)+VLOOKUP($C219,'[1]New ISB'!$C$6:$BO$405,53,FALSE)</f>
        <v>0</v>
      </c>
      <c r="CC219" s="10">
        <f>VLOOKUP($C219,'[1]New ISB'!$C$6:$BO$405,64,FALSE)</f>
        <v>0</v>
      </c>
      <c r="CD219" s="11">
        <f t="shared" si="160"/>
        <v>3137780.1790142641</v>
      </c>
      <c r="CE219" s="10"/>
      <c r="CF219" s="10">
        <f t="shared" si="124"/>
        <v>122359.84498989303</v>
      </c>
      <c r="CG219" s="10">
        <f t="shared" si="125"/>
        <v>0</v>
      </c>
      <c r="CH219" s="10">
        <f t="shared" si="126"/>
        <v>0</v>
      </c>
      <c r="CI219" s="10">
        <f t="shared" si="127"/>
        <v>2400</v>
      </c>
      <c r="CJ219" s="10">
        <f t="shared" si="128"/>
        <v>0</v>
      </c>
      <c r="CK219" s="10">
        <f t="shared" si="129"/>
        <v>28750.000000000029</v>
      </c>
      <c r="CL219" s="10">
        <f t="shared" si="130"/>
        <v>0</v>
      </c>
      <c r="CM219" s="10">
        <f t="shared" si="131"/>
        <v>55</v>
      </c>
      <c r="CN219" s="10">
        <f t="shared" si="132"/>
        <v>350</v>
      </c>
      <c r="CO219" s="10">
        <f t="shared" si="133"/>
        <v>575</v>
      </c>
      <c r="CP219" s="10">
        <f t="shared" si="134"/>
        <v>1135</v>
      </c>
      <c r="CQ219" s="10">
        <f t="shared" si="135"/>
        <v>185</v>
      </c>
      <c r="CR219" s="10">
        <f t="shared" si="136"/>
        <v>390</v>
      </c>
      <c r="CS219" s="10">
        <f t="shared" si="137"/>
        <v>0</v>
      </c>
      <c r="CT219" s="10">
        <f t="shared" si="138"/>
        <v>0</v>
      </c>
      <c r="CU219" s="10">
        <f t="shared" si="139"/>
        <v>0</v>
      </c>
      <c r="CV219" s="10">
        <f t="shared" si="140"/>
        <v>0</v>
      </c>
      <c r="CW219" s="10">
        <f t="shared" si="141"/>
        <v>0</v>
      </c>
      <c r="CX219" s="10">
        <f t="shared" si="142"/>
        <v>0</v>
      </c>
      <c r="CY219" s="10">
        <f t="shared" si="143"/>
        <v>968.56581532416749</v>
      </c>
      <c r="CZ219" s="10">
        <f t="shared" si="144"/>
        <v>0</v>
      </c>
      <c r="DA219" s="10">
        <f t="shared" si="145"/>
        <v>2757.8968066698289</v>
      </c>
      <c r="DB219" s="10">
        <f t="shared" si="146"/>
        <v>0</v>
      </c>
      <c r="DC219" s="10">
        <f t="shared" si="147"/>
        <v>93</v>
      </c>
      <c r="DD219" s="10">
        <f t="shared" si="148"/>
        <v>0</v>
      </c>
      <c r="DE219" s="10">
        <f t="shared" si="149"/>
        <v>6400</v>
      </c>
      <c r="DF219" s="10">
        <f t="shared" si="150"/>
        <v>0</v>
      </c>
      <c r="DG219" s="10">
        <f t="shared" si="151"/>
        <v>0</v>
      </c>
      <c r="DH219" s="10">
        <f t="shared" si="152"/>
        <v>0</v>
      </c>
      <c r="DI219" s="10">
        <f t="shared" si="153"/>
        <v>0</v>
      </c>
      <c r="DJ219" s="10">
        <f t="shared" si="154"/>
        <v>0</v>
      </c>
      <c r="DK219" s="10">
        <f t="shared" si="155"/>
        <v>0</v>
      </c>
      <c r="DL219" s="10">
        <f t="shared" si="156"/>
        <v>0</v>
      </c>
      <c r="DM219" s="10">
        <f t="shared" si="157"/>
        <v>0</v>
      </c>
      <c r="DN219" s="10">
        <f t="shared" si="158"/>
        <v>0</v>
      </c>
      <c r="DO219" s="10">
        <f t="shared" si="159"/>
        <v>26958.188406289137</v>
      </c>
      <c r="DP219" s="11">
        <f t="shared" si="122"/>
        <v>193377.4960181762</v>
      </c>
      <c r="DS219" s="14"/>
      <c r="DU219" s="16"/>
    </row>
    <row r="220" spans="1:125" x14ac:dyDescent="0.35">
      <c r="A220" s="2" t="s">
        <v>655</v>
      </c>
      <c r="B220" s="2" t="s">
        <v>656</v>
      </c>
      <c r="C220" s="2">
        <v>9262063</v>
      </c>
      <c r="D220" s="2" t="s">
        <v>657</v>
      </c>
      <c r="E220" s="18">
        <v>206</v>
      </c>
      <c r="G220" s="18">
        <v>699164</v>
      </c>
      <c r="H220" s="18">
        <v>0</v>
      </c>
      <c r="I220" s="18">
        <v>0</v>
      </c>
      <c r="J220" s="18">
        <v>51839.999999999985</v>
      </c>
      <c r="K220" s="18">
        <v>0</v>
      </c>
      <c r="L220" s="18">
        <v>76845</v>
      </c>
      <c r="M220" s="18">
        <v>0</v>
      </c>
      <c r="N220" s="18">
        <v>919.99999999999818</v>
      </c>
      <c r="O220" s="18">
        <v>6159.9999999999791</v>
      </c>
      <c r="P220" s="18">
        <v>21119.999999999993</v>
      </c>
      <c r="Q220" s="18">
        <v>479.99999999999955</v>
      </c>
      <c r="R220" s="18">
        <v>60689.999999999964</v>
      </c>
      <c r="S220" s="18">
        <v>0</v>
      </c>
      <c r="T220" s="18">
        <v>0</v>
      </c>
      <c r="U220" s="18">
        <v>0</v>
      </c>
      <c r="V220" s="18">
        <v>0</v>
      </c>
      <c r="W220" s="18">
        <v>0</v>
      </c>
      <c r="X220" s="18">
        <v>0</v>
      </c>
      <c r="Y220" s="18">
        <v>0</v>
      </c>
      <c r="Z220" s="18">
        <v>11673.333333333338</v>
      </c>
      <c r="AA220" s="18">
        <v>0</v>
      </c>
      <c r="AB220" s="18">
        <v>58124.911242603579</v>
      </c>
      <c r="AC220" s="18">
        <v>0</v>
      </c>
      <c r="AD220" s="18">
        <v>0</v>
      </c>
      <c r="AE220" s="18">
        <v>0</v>
      </c>
      <c r="AF220" s="18">
        <v>128000</v>
      </c>
      <c r="AG220" s="18">
        <v>0</v>
      </c>
      <c r="AH220" s="18">
        <v>0</v>
      </c>
      <c r="AI220" s="18">
        <v>0</v>
      </c>
      <c r="AJ220" s="18">
        <v>6774.2719999999999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-17853.858093579482</v>
      </c>
      <c r="AQ220" s="11">
        <f t="shared" si="123"/>
        <v>1103937.6584823574</v>
      </c>
      <c r="AR220" s="18"/>
      <c r="AS220" s="10">
        <f>VLOOKUP($C220,'[1]New ISB'!$C$6:$BO$405,6,FALSE)</f>
        <v>742622.84149641031</v>
      </c>
      <c r="AT220" s="10">
        <f>VLOOKUP($C220,'[1]New ISB'!$C$6:$BO$405,7,FALSE)</f>
        <v>0</v>
      </c>
      <c r="AU220" s="10">
        <f>VLOOKUP($C220,'[1]New ISB'!$C$6:$BO$405,8,FALSE)</f>
        <v>0</v>
      </c>
      <c r="AV220" s="10">
        <f>VLOOKUP($C220,'[1]New ISB'!$C$6:$BO$405,9,FALSE)</f>
        <v>52919.999999999985</v>
      </c>
      <c r="AW220" s="10">
        <f>VLOOKUP($C220,'[1]New ISB'!$C$6:$BO$405,10,FALSE)</f>
        <v>0</v>
      </c>
      <c r="AX220" s="10">
        <f>VLOOKUP($C220,'[1]New ISB'!$C$6:$BO$405,11,FALSE)</f>
        <v>89380</v>
      </c>
      <c r="AY220" s="10">
        <f>VLOOKUP($C220,'[1]New ISB'!$C$6:$BO$405,12,FALSE)</f>
        <v>0</v>
      </c>
      <c r="AZ220" s="10">
        <f>VLOOKUP($C220,'[1]New ISB'!$C$6:$BO$405,13,FALSE)</f>
        <v>939.99999999999807</v>
      </c>
      <c r="BA220" s="10">
        <f>VLOOKUP($C220,'[1]New ISB'!$C$6:$BO$405,14,FALSE)</f>
        <v>6269.9999999999791</v>
      </c>
      <c r="BB220" s="10">
        <f>VLOOKUP($C220,'[1]New ISB'!$C$6:$BO$405,15,FALSE)</f>
        <v>21359.999999999993</v>
      </c>
      <c r="BC220" s="10">
        <f>VLOOKUP($C220,'[1]New ISB'!$C$6:$BO$405,16,FALSE)</f>
        <v>484.99999999999949</v>
      </c>
      <c r="BD220" s="10">
        <f>VLOOKUP($C220,'[1]New ISB'!$C$6:$BO$405,17,FALSE)</f>
        <v>61284.999999999964</v>
      </c>
      <c r="BE220" s="10">
        <f>VLOOKUP($C220,'[1]New ISB'!$C$6:$BO$405,18,FALSE)</f>
        <v>0</v>
      </c>
      <c r="BF220" s="10">
        <f>VLOOKUP($C220,'[1]New ISB'!$C$6:$BO$405,19,FALSE)</f>
        <v>0</v>
      </c>
      <c r="BG220" s="10">
        <f>VLOOKUP($C220,'[1]New ISB'!$C$6:$BO$405,20,FALSE)</f>
        <v>0</v>
      </c>
      <c r="BH220" s="10">
        <f>VLOOKUP($C220,'[1]New ISB'!$C$6:$BO$405,21,FALSE)</f>
        <v>0</v>
      </c>
      <c r="BI220" s="10">
        <f>VLOOKUP($C220,'[1]New ISB'!$C$6:$BO$405,22,FALSE)</f>
        <v>0</v>
      </c>
      <c r="BJ220" s="10">
        <f>VLOOKUP($C220,'[1]New ISB'!$C$6:$BO$405,23,FALSE)</f>
        <v>0</v>
      </c>
      <c r="BK220" s="10">
        <f>VLOOKUP($C220,'[1]New ISB'!$C$6:$BO$405,24,FALSE)</f>
        <v>0</v>
      </c>
      <c r="BL220" s="10">
        <f>VLOOKUP($C220,'[1]New ISB'!$C$6:$BO$405,25,FALSE)</f>
        <v>11874.597701149431</v>
      </c>
      <c r="BM220" s="10">
        <f>VLOOKUP($C220,'[1]New ISB'!$C$6:$BO$405,26,FALSE)</f>
        <v>0</v>
      </c>
      <c r="BN220" s="10">
        <f>VLOOKUP($C220,'[1]New ISB'!$C$6:$BO$405,27,FALSE)</f>
        <v>58879.780219780245</v>
      </c>
      <c r="BO220" s="10">
        <f>VLOOKUP($C220,'[1]New ISB'!$C$6:$BO$405,28,FALSE)</f>
        <v>0</v>
      </c>
      <c r="BP220" s="10">
        <f>VLOOKUP($C220,'[1]New ISB'!$C$6:$BO$405,29,FALSE)</f>
        <v>0</v>
      </c>
      <c r="BQ220" s="10">
        <f>VLOOKUP($C220,'[1]New ISB'!$C$6:$BO$405,30,FALSE)</f>
        <v>0</v>
      </c>
      <c r="BR220" s="10">
        <f>VLOOKUP($C220,'[1]New ISB'!$C$6:$BO$405,31,FALSE)</f>
        <v>134400</v>
      </c>
      <c r="BS220" s="10">
        <f>VLOOKUP($C220,'[1]New ISB'!$C$6:$BO$405,32,FALSE)</f>
        <v>0</v>
      </c>
      <c r="BT220" s="10">
        <f>VLOOKUP($C220,'[1]New ISB'!$C$6:$BO$405,33,FALSE)</f>
        <v>0</v>
      </c>
      <c r="BU220" s="10">
        <f>VLOOKUP($C220,'[1]New ISB'!$C$6:$BO$405,34,FALSE)</f>
        <v>0</v>
      </c>
      <c r="BV220" s="10">
        <f>VLOOKUP($C220,'[1]New ISB'!$C$6:$BO$405,35,FALSE)</f>
        <v>6774.2719999999999</v>
      </c>
      <c r="BW220" s="10">
        <f>VLOOKUP($C220,'[1]New ISB'!$C$6:$BO$405,36,FALSE)</f>
        <v>0</v>
      </c>
      <c r="BX220" s="10">
        <f>VLOOKUP($C220,'[1]New ISB'!$C$6:$BO$405,39,FALSE)+VLOOKUP($C220,'[1]New ISB'!$C$6:$BO$405,40,FALSE)</f>
        <v>0</v>
      </c>
      <c r="BY220" s="10">
        <f>VLOOKUP($C220,'[1]New ISB'!$C$6:$BO$405,37,FALSE)+VLOOKUP($C220,'[1]New ISB'!$C$6:$BO$405,41,FALSE)</f>
        <v>0</v>
      </c>
      <c r="BZ220" s="10">
        <f>VLOOKUP($C220,'[1]New ISB'!$C$6:$BO$405,38,FALSE)</f>
        <v>0</v>
      </c>
      <c r="CA220" s="10">
        <f t="shared" si="121"/>
        <v>1187191.4914173402</v>
      </c>
      <c r="CB220" s="10">
        <f>VLOOKUP($C220,'[1]New ISB'!$C$6:$BO$405,52,FALSE)+VLOOKUP($C220,'[1]New ISB'!$C$6:$BO$405,53,FALSE)</f>
        <v>0</v>
      </c>
      <c r="CC220" s="10">
        <f>VLOOKUP($C220,'[1]New ISB'!$C$6:$BO$405,64,FALSE)</f>
        <v>0</v>
      </c>
      <c r="CD220" s="11">
        <f t="shared" si="160"/>
        <v>1187191.4914173402</v>
      </c>
      <c r="CE220" s="10"/>
      <c r="CF220" s="10">
        <f t="shared" si="124"/>
        <v>43458.841496410314</v>
      </c>
      <c r="CG220" s="10">
        <f t="shared" si="125"/>
        <v>0</v>
      </c>
      <c r="CH220" s="10">
        <f t="shared" si="126"/>
        <v>0</v>
      </c>
      <c r="CI220" s="10">
        <f t="shared" si="127"/>
        <v>1080</v>
      </c>
      <c r="CJ220" s="10">
        <f t="shared" si="128"/>
        <v>0</v>
      </c>
      <c r="CK220" s="10">
        <f t="shared" si="129"/>
        <v>12535</v>
      </c>
      <c r="CL220" s="10">
        <f t="shared" si="130"/>
        <v>0</v>
      </c>
      <c r="CM220" s="10">
        <f t="shared" si="131"/>
        <v>19.999999999999886</v>
      </c>
      <c r="CN220" s="10">
        <f t="shared" si="132"/>
        <v>110</v>
      </c>
      <c r="CO220" s="10">
        <f t="shared" si="133"/>
        <v>240</v>
      </c>
      <c r="CP220" s="10">
        <f t="shared" si="134"/>
        <v>4.9999999999999432</v>
      </c>
      <c r="CQ220" s="10">
        <f t="shared" si="135"/>
        <v>595</v>
      </c>
      <c r="CR220" s="10">
        <f t="shared" si="136"/>
        <v>0</v>
      </c>
      <c r="CS220" s="10">
        <f t="shared" si="137"/>
        <v>0</v>
      </c>
      <c r="CT220" s="10">
        <f t="shared" si="138"/>
        <v>0</v>
      </c>
      <c r="CU220" s="10">
        <f t="shared" si="139"/>
        <v>0</v>
      </c>
      <c r="CV220" s="10">
        <f t="shared" si="140"/>
        <v>0</v>
      </c>
      <c r="CW220" s="10">
        <f t="shared" si="141"/>
        <v>0</v>
      </c>
      <c r="CX220" s="10">
        <f t="shared" si="142"/>
        <v>0</v>
      </c>
      <c r="CY220" s="10">
        <f t="shared" si="143"/>
        <v>201.264367816093</v>
      </c>
      <c r="CZ220" s="10">
        <f t="shared" si="144"/>
        <v>0</v>
      </c>
      <c r="DA220" s="10">
        <f t="shared" si="145"/>
        <v>754.86897717666579</v>
      </c>
      <c r="DB220" s="10">
        <f t="shared" si="146"/>
        <v>0</v>
      </c>
      <c r="DC220" s="10">
        <f t="shared" si="147"/>
        <v>0</v>
      </c>
      <c r="DD220" s="10">
        <f t="shared" si="148"/>
        <v>0</v>
      </c>
      <c r="DE220" s="10">
        <f t="shared" si="149"/>
        <v>6400</v>
      </c>
      <c r="DF220" s="10">
        <f t="shared" si="150"/>
        <v>0</v>
      </c>
      <c r="DG220" s="10">
        <f t="shared" si="151"/>
        <v>0</v>
      </c>
      <c r="DH220" s="10">
        <f t="shared" si="152"/>
        <v>0</v>
      </c>
      <c r="DI220" s="10">
        <f t="shared" si="153"/>
        <v>0</v>
      </c>
      <c r="DJ220" s="10">
        <f t="shared" si="154"/>
        <v>0</v>
      </c>
      <c r="DK220" s="10">
        <f t="shared" si="155"/>
        <v>0</v>
      </c>
      <c r="DL220" s="10">
        <f t="shared" si="156"/>
        <v>0</v>
      </c>
      <c r="DM220" s="10">
        <f t="shared" si="157"/>
        <v>0</v>
      </c>
      <c r="DN220" s="10">
        <f t="shared" si="158"/>
        <v>0</v>
      </c>
      <c r="DO220" s="10">
        <f t="shared" si="159"/>
        <v>17853.858093579482</v>
      </c>
      <c r="DP220" s="11">
        <f t="shared" si="122"/>
        <v>83253.832934982551</v>
      </c>
      <c r="DS220" s="14"/>
      <c r="DU220" s="16"/>
    </row>
    <row r="221" spans="1:125" x14ac:dyDescent="0.35">
      <c r="A221" s="2" t="s">
        <v>658</v>
      </c>
      <c r="B221" s="2" t="s">
        <v>659</v>
      </c>
      <c r="C221" s="2">
        <v>9262125</v>
      </c>
      <c r="D221" s="2" t="s">
        <v>1363</v>
      </c>
      <c r="E221" s="18">
        <v>172</v>
      </c>
      <c r="G221" s="18">
        <v>583768</v>
      </c>
      <c r="H221" s="18">
        <v>0</v>
      </c>
      <c r="I221" s="18">
        <v>0</v>
      </c>
      <c r="J221" s="18">
        <v>38399.999999999964</v>
      </c>
      <c r="K221" s="18">
        <v>0</v>
      </c>
      <c r="L221" s="18">
        <v>59220.000000000022</v>
      </c>
      <c r="M221" s="18">
        <v>0</v>
      </c>
      <c r="N221" s="18">
        <v>920.00000000000102</v>
      </c>
      <c r="O221" s="18">
        <v>7560.0000000000236</v>
      </c>
      <c r="P221" s="18">
        <v>1320.0000000000016</v>
      </c>
      <c r="Q221" s="18">
        <v>6240</v>
      </c>
      <c r="R221" s="18">
        <v>49470</v>
      </c>
      <c r="S221" s="18">
        <v>15409.999999999984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17525.405405405436</v>
      </c>
      <c r="AA221" s="18">
        <v>0</v>
      </c>
      <c r="AB221" s="18">
        <v>84536.170212765923</v>
      </c>
      <c r="AC221" s="18">
        <v>0</v>
      </c>
      <c r="AD221" s="18">
        <v>4422.6000000000004</v>
      </c>
      <c r="AE221" s="18">
        <v>0</v>
      </c>
      <c r="AF221" s="18">
        <v>128000</v>
      </c>
      <c r="AG221" s="18">
        <v>0</v>
      </c>
      <c r="AH221" s="18">
        <v>0</v>
      </c>
      <c r="AI221" s="18">
        <v>0</v>
      </c>
      <c r="AJ221" s="18">
        <v>3490.56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1">
        <f t="shared" si="123"/>
        <v>1000282.7356181714</v>
      </c>
      <c r="AR221" s="18"/>
      <c r="AS221" s="10">
        <f>VLOOKUP($C221,'[1]New ISB'!$C$6:$BO$405,6,FALSE)</f>
        <v>620054.02299700282</v>
      </c>
      <c r="AT221" s="10">
        <f>VLOOKUP($C221,'[1]New ISB'!$C$6:$BO$405,7,FALSE)</f>
        <v>0</v>
      </c>
      <c r="AU221" s="10">
        <f>VLOOKUP($C221,'[1]New ISB'!$C$6:$BO$405,8,FALSE)</f>
        <v>0</v>
      </c>
      <c r="AV221" s="10">
        <f>VLOOKUP($C221,'[1]New ISB'!$C$6:$BO$405,9,FALSE)</f>
        <v>39199.999999999964</v>
      </c>
      <c r="AW221" s="10">
        <f>VLOOKUP($C221,'[1]New ISB'!$C$6:$BO$405,10,FALSE)</f>
        <v>0</v>
      </c>
      <c r="AX221" s="10">
        <f>VLOOKUP($C221,'[1]New ISB'!$C$6:$BO$405,11,FALSE)</f>
        <v>68880.000000000029</v>
      </c>
      <c r="AY221" s="10">
        <f>VLOOKUP($C221,'[1]New ISB'!$C$6:$BO$405,12,FALSE)</f>
        <v>0</v>
      </c>
      <c r="AZ221" s="10">
        <f>VLOOKUP($C221,'[1]New ISB'!$C$6:$BO$405,13,FALSE)</f>
        <v>940.00000000000102</v>
      </c>
      <c r="BA221" s="10">
        <f>VLOOKUP($C221,'[1]New ISB'!$C$6:$BO$405,14,FALSE)</f>
        <v>7695.0000000000246</v>
      </c>
      <c r="BB221" s="10">
        <f>VLOOKUP($C221,'[1]New ISB'!$C$6:$BO$405,15,FALSE)</f>
        <v>1335.0000000000016</v>
      </c>
      <c r="BC221" s="10">
        <f>VLOOKUP($C221,'[1]New ISB'!$C$6:$BO$405,16,FALSE)</f>
        <v>6305</v>
      </c>
      <c r="BD221" s="10">
        <f>VLOOKUP($C221,'[1]New ISB'!$C$6:$BO$405,17,FALSE)</f>
        <v>49955</v>
      </c>
      <c r="BE221" s="10">
        <f>VLOOKUP($C221,'[1]New ISB'!$C$6:$BO$405,18,FALSE)</f>
        <v>15639.999999999984</v>
      </c>
      <c r="BF221" s="10">
        <f>VLOOKUP($C221,'[1]New ISB'!$C$6:$BO$405,19,FALSE)</f>
        <v>0</v>
      </c>
      <c r="BG221" s="10">
        <f>VLOOKUP($C221,'[1]New ISB'!$C$6:$BO$405,20,FALSE)</f>
        <v>0</v>
      </c>
      <c r="BH221" s="10">
        <f>VLOOKUP($C221,'[1]New ISB'!$C$6:$BO$405,21,FALSE)</f>
        <v>0</v>
      </c>
      <c r="BI221" s="10">
        <f>VLOOKUP($C221,'[1]New ISB'!$C$6:$BO$405,22,FALSE)</f>
        <v>0</v>
      </c>
      <c r="BJ221" s="10">
        <f>VLOOKUP($C221,'[1]New ISB'!$C$6:$BO$405,23,FALSE)</f>
        <v>0</v>
      </c>
      <c r="BK221" s="10">
        <f>VLOOKUP($C221,'[1]New ISB'!$C$6:$BO$405,24,FALSE)</f>
        <v>0</v>
      </c>
      <c r="BL221" s="10">
        <f>VLOOKUP($C221,'[1]New ISB'!$C$6:$BO$405,25,FALSE)</f>
        <v>17827.567567567599</v>
      </c>
      <c r="BM221" s="10">
        <f>VLOOKUP($C221,'[1]New ISB'!$C$6:$BO$405,26,FALSE)</f>
        <v>0</v>
      </c>
      <c r="BN221" s="10">
        <f>VLOOKUP($C221,'[1]New ISB'!$C$6:$BO$405,27,FALSE)</f>
        <v>85634.042553191452</v>
      </c>
      <c r="BO221" s="10">
        <f>VLOOKUP($C221,'[1]New ISB'!$C$6:$BO$405,28,FALSE)</f>
        <v>0</v>
      </c>
      <c r="BP221" s="10">
        <f>VLOOKUP($C221,'[1]New ISB'!$C$6:$BO$405,29,FALSE)</f>
        <v>4492.8</v>
      </c>
      <c r="BQ221" s="10">
        <f>VLOOKUP($C221,'[1]New ISB'!$C$6:$BO$405,30,FALSE)</f>
        <v>0</v>
      </c>
      <c r="BR221" s="10">
        <f>VLOOKUP($C221,'[1]New ISB'!$C$6:$BO$405,31,FALSE)</f>
        <v>134400</v>
      </c>
      <c r="BS221" s="10">
        <f>VLOOKUP($C221,'[1]New ISB'!$C$6:$BO$405,32,FALSE)</f>
        <v>0</v>
      </c>
      <c r="BT221" s="10">
        <f>VLOOKUP($C221,'[1]New ISB'!$C$6:$BO$405,33,FALSE)</f>
        <v>0</v>
      </c>
      <c r="BU221" s="10">
        <f>VLOOKUP($C221,'[1]New ISB'!$C$6:$BO$405,34,FALSE)</f>
        <v>0</v>
      </c>
      <c r="BV221" s="10">
        <f>VLOOKUP($C221,'[1]New ISB'!$C$6:$BO$405,35,FALSE)</f>
        <v>3490.56</v>
      </c>
      <c r="BW221" s="10">
        <f>VLOOKUP($C221,'[1]New ISB'!$C$6:$BO$405,36,FALSE)</f>
        <v>0</v>
      </c>
      <c r="BX221" s="10">
        <f>VLOOKUP($C221,'[1]New ISB'!$C$6:$BO$405,39,FALSE)+VLOOKUP($C221,'[1]New ISB'!$C$6:$BO$405,40,FALSE)</f>
        <v>0</v>
      </c>
      <c r="BY221" s="10">
        <f>VLOOKUP($C221,'[1]New ISB'!$C$6:$BO$405,37,FALSE)+VLOOKUP($C221,'[1]New ISB'!$C$6:$BO$405,41,FALSE)</f>
        <v>0</v>
      </c>
      <c r="BZ221" s="10">
        <f>VLOOKUP($C221,'[1]New ISB'!$C$6:$BO$405,38,FALSE)</f>
        <v>0</v>
      </c>
      <c r="CA221" s="10">
        <f t="shared" si="121"/>
        <v>1055848.9931177618</v>
      </c>
      <c r="CB221" s="10">
        <f>VLOOKUP($C221,'[1]New ISB'!$C$6:$BO$405,52,FALSE)+VLOOKUP($C221,'[1]New ISB'!$C$6:$BO$405,53,FALSE)</f>
        <v>0</v>
      </c>
      <c r="CC221" s="10">
        <f>VLOOKUP($C221,'[1]New ISB'!$C$6:$BO$405,64,FALSE)</f>
        <v>0</v>
      </c>
      <c r="CD221" s="11">
        <f t="shared" si="160"/>
        <v>1055848.9931177618</v>
      </c>
      <c r="CE221" s="10"/>
      <c r="CF221" s="10">
        <f t="shared" si="124"/>
        <v>36286.022997002816</v>
      </c>
      <c r="CG221" s="10">
        <f t="shared" si="125"/>
        <v>0</v>
      </c>
      <c r="CH221" s="10">
        <f t="shared" si="126"/>
        <v>0</v>
      </c>
      <c r="CI221" s="10">
        <f t="shared" si="127"/>
        <v>800</v>
      </c>
      <c r="CJ221" s="10">
        <f t="shared" si="128"/>
        <v>0</v>
      </c>
      <c r="CK221" s="10">
        <f t="shared" si="129"/>
        <v>9660.0000000000073</v>
      </c>
      <c r="CL221" s="10">
        <f t="shared" si="130"/>
        <v>0</v>
      </c>
      <c r="CM221" s="10">
        <f t="shared" si="131"/>
        <v>20</v>
      </c>
      <c r="CN221" s="10">
        <f t="shared" si="132"/>
        <v>135.00000000000091</v>
      </c>
      <c r="CO221" s="10">
        <f t="shared" si="133"/>
        <v>15</v>
      </c>
      <c r="CP221" s="10">
        <f t="shared" si="134"/>
        <v>65</v>
      </c>
      <c r="CQ221" s="10">
        <f t="shared" si="135"/>
        <v>485</v>
      </c>
      <c r="CR221" s="10">
        <f t="shared" si="136"/>
        <v>230</v>
      </c>
      <c r="CS221" s="10">
        <f t="shared" si="137"/>
        <v>0</v>
      </c>
      <c r="CT221" s="10">
        <f t="shared" si="138"/>
        <v>0</v>
      </c>
      <c r="CU221" s="10">
        <f t="shared" si="139"/>
        <v>0</v>
      </c>
      <c r="CV221" s="10">
        <f t="shared" si="140"/>
        <v>0</v>
      </c>
      <c r="CW221" s="10">
        <f t="shared" si="141"/>
        <v>0</v>
      </c>
      <c r="CX221" s="10">
        <f t="shared" si="142"/>
        <v>0</v>
      </c>
      <c r="CY221" s="10">
        <f t="shared" si="143"/>
        <v>302.16216216216344</v>
      </c>
      <c r="CZ221" s="10">
        <f t="shared" si="144"/>
        <v>0</v>
      </c>
      <c r="DA221" s="10">
        <f t="shared" si="145"/>
        <v>1097.8723404255288</v>
      </c>
      <c r="DB221" s="10">
        <f t="shared" si="146"/>
        <v>0</v>
      </c>
      <c r="DC221" s="10">
        <f t="shared" si="147"/>
        <v>70.199999999999818</v>
      </c>
      <c r="DD221" s="10">
        <f t="shared" si="148"/>
        <v>0</v>
      </c>
      <c r="DE221" s="10">
        <f t="shared" si="149"/>
        <v>6400</v>
      </c>
      <c r="DF221" s="10">
        <f t="shared" si="150"/>
        <v>0</v>
      </c>
      <c r="DG221" s="10">
        <f t="shared" si="151"/>
        <v>0</v>
      </c>
      <c r="DH221" s="10">
        <f t="shared" si="152"/>
        <v>0</v>
      </c>
      <c r="DI221" s="10">
        <f t="shared" si="153"/>
        <v>0</v>
      </c>
      <c r="DJ221" s="10">
        <f t="shared" si="154"/>
        <v>0</v>
      </c>
      <c r="DK221" s="10">
        <f t="shared" si="155"/>
        <v>0</v>
      </c>
      <c r="DL221" s="10">
        <f t="shared" si="156"/>
        <v>0</v>
      </c>
      <c r="DM221" s="10">
        <f t="shared" si="157"/>
        <v>0</v>
      </c>
      <c r="DN221" s="10">
        <f t="shared" si="158"/>
        <v>0</v>
      </c>
      <c r="DO221" s="10">
        <f t="shared" si="159"/>
        <v>0</v>
      </c>
      <c r="DP221" s="11">
        <f t="shared" si="122"/>
        <v>55566.257499590516</v>
      </c>
      <c r="DS221" s="14"/>
      <c r="DU221" s="16"/>
    </row>
    <row r="222" spans="1:125" x14ac:dyDescent="0.35">
      <c r="A222" s="2" t="s">
        <v>661</v>
      </c>
      <c r="B222" s="2" t="s">
        <v>662</v>
      </c>
      <c r="C222" s="2">
        <v>9262301</v>
      </c>
      <c r="D222" s="2" t="s">
        <v>663</v>
      </c>
      <c r="E222" s="18">
        <v>162</v>
      </c>
      <c r="G222" s="18">
        <v>549828</v>
      </c>
      <c r="H222" s="18">
        <v>0</v>
      </c>
      <c r="I222" s="18">
        <v>0</v>
      </c>
      <c r="J222" s="18">
        <v>17759.999999999993</v>
      </c>
      <c r="K222" s="18">
        <v>0</v>
      </c>
      <c r="L222" s="18">
        <v>26790.000000000011</v>
      </c>
      <c r="M222" s="18">
        <v>0</v>
      </c>
      <c r="N222" s="18">
        <v>2529.9999999999986</v>
      </c>
      <c r="O222" s="18">
        <v>11479.99999999998</v>
      </c>
      <c r="P222" s="18">
        <v>9679.9999999999654</v>
      </c>
      <c r="Q222" s="18">
        <v>4800</v>
      </c>
      <c r="R222" s="18">
        <v>5100</v>
      </c>
      <c r="S222" s="18">
        <v>670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32400.000000000044</v>
      </c>
      <c r="AA222" s="18">
        <v>0</v>
      </c>
      <c r="AB222" s="18">
        <v>43150.724908573713</v>
      </c>
      <c r="AC222" s="18">
        <v>0</v>
      </c>
      <c r="AD222" s="18">
        <v>0</v>
      </c>
      <c r="AE222" s="18">
        <v>0</v>
      </c>
      <c r="AF222" s="18">
        <v>128000</v>
      </c>
      <c r="AG222" s="18">
        <v>0</v>
      </c>
      <c r="AH222" s="18">
        <v>0</v>
      </c>
      <c r="AI222" s="18">
        <v>0</v>
      </c>
      <c r="AJ222" s="18">
        <v>20324.25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-15232.159735429517</v>
      </c>
      <c r="AQ222" s="11">
        <f t="shared" si="123"/>
        <v>837280.8151731441</v>
      </c>
      <c r="AR222" s="18"/>
      <c r="AS222" s="10">
        <f>VLOOKUP($C222,'[1]New ISB'!$C$6:$BO$405,6,FALSE)</f>
        <v>584004.37049717701</v>
      </c>
      <c r="AT222" s="10">
        <f>VLOOKUP($C222,'[1]New ISB'!$C$6:$BO$405,7,FALSE)</f>
        <v>0</v>
      </c>
      <c r="AU222" s="10">
        <f>VLOOKUP($C222,'[1]New ISB'!$C$6:$BO$405,8,FALSE)</f>
        <v>0</v>
      </c>
      <c r="AV222" s="10">
        <f>VLOOKUP($C222,'[1]New ISB'!$C$6:$BO$405,9,FALSE)</f>
        <v>18129.999999999993</v>
      </c>
      <c r="AW222" s="10">
        <f>VLOOKUP($C222,'[1]New ISB'!$C$6:$BO$405,10,FALSE)</f>
        <v>0</v>
      </c>
      <c r="AX222" s="10">
        <f>VLOOKUP($C222,'[1]New ISB'!$C$6:$BO$405,11,FALSE)</f>
        <v>31160.000000000011</v>
      </c>
      <c r="AY222" s="10">
        <f>VLOOKUP($C222,'[1]New ISB'!$C$6:$BO$405,12,FALSE)</f>
        <v>0</v>
      </c>
      <c r="AZ222" s="10">
        <f>VLOOKUP($C222,'[1]New ISB'!$C$6:$BO$405,13,FALSE)</f>
        <v>2584.9999999999986</v>
      </c>
      <c r="BA222" s="10">
        <f>VLOOKUP($C222,'[1]New ISB'!$C$6:$BO$405,14,FALSE)</f>
        <v>11684.99999999998</v>
      </c>
      <c r="BB222" s="10">
        <f>VLOOKUP($C222,'[1]New ISB'!$C$6:$BO$405,15,FALSE)</f>
        <v>9789.9999999999654</v>
      </c>
      <c r="BC222" s="10">
        <f>VLOOKUP($C222,'[1]New ISB'!$C$6:$BO$405,16,FALSE)</f>
        <v>4850</v>
      </c>
      <c r="BD222" s="10">
        <f>VLOOKUP($C222,'[1]New ISB'!$C$6:$BO$405,17,FALSE)</f>
        <v>5150</v>
      </c>
      <c r="BE222" s="10">
        <f>VLOOKUP($C222,'[1]New ISB'!$C$6:$BO$405,18,FALSE)</f>
        <v>680</v>
      </c>
      <c r="BF222" s="10">
        <f>VLOOKUP($C222,'[1]New ISB'!$C$6:$BO$405,19,FALSE)</f>
        <v>0</v>
      </c>
      <c r="BG222" s="10">
        <f>VLOOKUP($C222,'[1]New ISB'!$C$6:$BO$405,20,FALSE)</f>
        <v>0</v>
      </c>
      <c r="BH222" s="10">
        <f>VLOOKUP($C222,'[1]New ISB'!$C$6:$BO$405,21,FALSE)</f>
        <v>0</v>
      </c>
      <c r="BI222" s="10">
        <f>VLOOKUP($C222,'[1]New ISB'!$C$6:$BO$405,22,FALSE)</f>
        <v>0</v>
      </c>
      <c r="BJ222" s="10">
        <f>VLOOKUP($C222,'[1]New ISB'!$C$6:$BO$405,23,FALSE)</f>
        <v>0</v>
      </c>
      <c r="BK222" s="10">
        <f>VLOOKUP($C222,'[1]New ISB'!$C$6:$BO$405,24,FALSE)</f>
        <v>0</v>
      </c>
      <c r="BL222" s="10">
        <f>VLOOKUP($C222,'[1]New ISB'!$C$6:$BO$405,25,FALSE)</f>
        <v>32958.620689655218</v>
      </c>
      <c r="BM222" s="10">
        <f>VLOOKUP($C222,'[1]New ISB'!$C$6:$BO$405,26,FALSE)</f>
        <v>0</v>
      </c>
      <c r="BN222" s="10">
        <f>VLOOKUP($C222,'[1]New ISB'!$C$6:$BO$405,27,FALSE)</f>
        <v>43711.123933360381</v>
      </c>
      <c r="BO222" s="10">
        <f>VLOOKUP($C222,'[1]New ISB'!$C$6:$BO$405,28,FALSE)</f>
        <v>0</v>
      </c>
      <c r="BP222" s="10">
        <f>VLOOKUP($C222,'[1]New ISB'!$C$6:$BO$405,29,FALSE)</f>
        <v>0</v>
      </c>
      <c r="BQ222" s="10">
        <f>VLOOKUP($C222,'[1]New ISB'!$C$6:$BO$405,30,FALSE)</f>
        <v>0</v>
      </c>
      <c r="BR222" s="10">
        <f>VLOOKUP($C222,'[1]New ISB'!$C$6:$BO$405,31,FALSE)</f>
        <v>134400</v>
      </c>
      <c r="BS222" s="10">
        <f>VLOOKUP($C222,'[1]New ISB'!$C$6:$BO$405,32,FALSE)</f>
        <v>0</v>
      </c>
      <c r="BT222" s="10">
        <f>VLOOKUP($C222,'[1]New ISB'!$C$6:$BO$405,33,FALSE)</f>
        <v>0</v>
      </c>
      <c r="BU222" s="10">
        <f>VLOOKUP($C222,'[1]New ISB'!$C$6:$BO$405,34,FALSE)</f>
        <v>0</v>
      </c>
      <c r="BV222" s="10">
        <f>VLOOKUP($C222,'[1]New ISB'!$C$6:$BO$405,35,FALSE)</f>
        <v>20324.25</v>
      </c>
      <c r="BW222" s="10">
        <f>VLOOKUP($C222,'[1]New ISB'!$C$6:$BO$405,36,FALSE)</f>
        <v>0</v>
      </c>
      <c r="BX222" s="10">
        <f>VLOOKUP($C222,'[1]New ISB'!$C$6:$BO$405,39,FALSE)+VLOOKUP($C222,'[1]New ISB'!$C$6:$BO$405,40,FALSE)</f>
        <v>0</v>
      </c>
      <c r="BY222" s="10">
        <f>VLOOKUP($C222,'[1]New ISB'!$C$6:$BO$405,37,FALSE)+VLOOKUP($C222,'[1]New ISB'!$C$6:$BO$405,41,FALSE)</f>
        <v>0</v>
      </c>
      <c r="BZ222" s="10">
        <f>VLOOKUP($C222,'[1]New ISB'!$C$6:$BO$405,38,FALSE)</f>
        <v>0</v>
      </c>
      <c r="CA222" s="10">
        <f t="shared" si="121"/>
        <v>899428.36512019252</v>
      </c>
      <c r="CB222" s="10">
        <f>VLOOKUP($C222,'[1]New ISB'!$C$6:$BO$405,52,FALSE)+VLOOKUP($C222,'[1]New ISB'!$C$6:$BO$405,53,FALSE)</f>
        <v>0</v>
      </c>
      <c r="CC222" s="10">
        <f>VLOOKUP($C222,'[1]New ISB'!$C$6:$BO$405,64,FALSE)</f>
        <v>0</v>
      </c>
      <c r="CD222" s="11">
        <f t="shared" si="160"/>
        <v>899428.36512019252</v>
      </c>
      <c r="CE222" s="10"/>
      <c r="CF222" s="10">
        <f t="shared" si="124"/>
        <v>34176.370497177006</v>
      </c>
      <c r="CG222" s="10">
        <f t="shared" si="125"/>
        <v>0</v>
      </c>
      <c r="CH222" s="10">
        <f t="shared" si="126"/>
        <v>0</v>
      </c>
      <c r="CI222" s="10">
        <f t="shared" si="127"/>
        <v>370</v>
      </c>
      <c r="CJ222" s="10">
        <f t="shared" si="128"/>
        <v>0</v>
      </c>
      <c r="CK222" s="10">
        <f t="shared" si="129"/>
        <v>4370</v>
      </c>
      <c r="CL222" s="10">
        <f t="shared" si="130"/>
        <v>0</v>
      </c>
      <c r="CM222" s="10">
        <f t="shared" si="131"/>
        <v>55</v>
      </c>
      <c r="CN222" s="10">
        <f t="shared" si="132"/>
        <v>205</v>
      </c>
      <c r="CO222" s="10">
        <f t="shared" si="133"/>
        <v>110</v>
      </c>
      <c r="CP222" s="10">
        <f t="shared" si="134"/>
        <v>50</v>
      </c>
      <c r="CQ222" s="10">
        <f t="shared" si="135"/>
        <v>50</v>
      </c>
      <c r="CR222" s="10">
        <f t="shared" si="136"/>
        <v>10</v>
      </c>
      <c r="CS222" s="10">
        <f t="shared" si="137"/>
        <v>0</v>
      </c>
      <c r="CT222" s="10">
        <f t="shared" si="138"/>
        <v>0</v>
      </c>
      <c r="CU222" s="10">
        <f t="shared" si="139"/>
        <v>0</v>
      </c>
      <c r="CV222" s="10">
        <f t="shared" si="140"/>
        <v>0</v>
      </c>
      <c r="CW222" s="10">
        <f t="shared" si="141"/>
        <v>0</v>
      </c>
      <c r="CX222" s="10">
        <f t="shared" si="142"/>
        <v>0</v>
      </c>
      <c r="CY222" s="10">
        <f t="shared" si="143"/>
        <v>558.62068965517392</v>
      </c>
      <c r="CZ222" s="10">
        <f t="shared" si="144"/>
        <v>0</v>
      </c>
      <c r="DA222" s="10">
        <f t="shared" si="145"/>
        <v>560.39902478666772</v>
      </c>
      <c r="DB222" s="10">
        <f t="shared" si="146"/>
        <v>0</v>
      </c>
      <c r="DC222" s="10">
        <f t="shared" si="147"/>
        <v>0</v>
      </c>
      <c r="DD222" s="10">
        <f t="shared" si="148"/>
        <v>0</v>
      </c>
      <c r="DE222" s="10">
        <f t="shared" si="149"/>
        <v>6400</v>
      </c>
      <c r="DF222" s="10">
        <f t="shared" si="150"/>
        <v>0</v>
      </c>
      <c r="DG222" s="10">
        <f t="shared" si="151"/>
        <v>0</v>
      </c>
      <c r="DH222" s="10">
        <f t="shared" si="152"/>
        <v>0</v>
      </c>
      <c r="DI222" s="10">
        <f t="shared" si="153"/>
        <v>0</v>
      </c>
      <c r="DJ222" s="10">
        <f t="shared" si="154"/>
        <v>0</v>
      </c>
      <c r="DK222" s="10">
        <f t="shared" si="155"/>
        <v>0</v>
      </c>
      <c r="DL222" s="10">
        <f t="shared" si="156"/>
        <v>0</v>
      </c>
      <c r="DM222" s="10">
        <f t="shared" si="157"/>
        <v>0</v>
      </c>
      <c r="DN222" s="10">
        <f t="shared" si="158"/>
        <v>0</v>
      </c>
      <c r="DO222" s="10">
        <f t="shared" si="159"/>
        <v>15232.159735429517</v>
      </c>
      <c r="DP222" s="11">
        <f t="shared" si="122"/>
        <v>62147.549947048363</v>
      </c>
      <c r="DS222" s="14"/>
      <c r="DU222" s="16"/>
    </row>
    <row r="223" spans="1:125" x14ac:dyDescent="0.35">
      <c r="A223" s="2" t="s">
        <v>664</v>
      </c>
      <c r="B223" s="2" t="s">
        <v>665</v>
      </c>
      <c r="C223" s="2">
        <v>9262300</v>
      </c>
      <c r="D223" s="2" t="s">
        <v>666</v>
      </c>
      <c r="E223" s="18">
        <v>233</v>
      </c>
      <c r="G223" s="18">
        <v>790802</v>
      </c>
      <c r="H223" s="18">
        <v>0</v>
      </c>
      <c r="I223" s="18">
        <v>0</v>
      </c>
      <c r="J223" s="18">
        <v>31679.999999999971</v>
      </c>
      <c r="K223" s="18">
        <v>0</v>
      </c>
      <c r="L223" s="18">
        <v>50054.999999999927</v>
      </c>
      <c r="M223" s="18">
        <v>0</v>
      </c>
      <c r="N223" s="18">
        <v>4157.8448275862056</v>
      </c>
      <c r="O223" s="18">
        <v>20528.103448275855</v>
      </c>
      <c r="P223" s="18">
        <v>12373.103448275884</v>
      </c>
      <c r="Q223" s="18">
        <v>5302.7586206896576</v>
      </c>
      <c r="R223" s="18">
        <v>2560.991379310341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19140.000000000051</v>
      </c>
      <c r="AA223" s="18">
        <v>0</v>
      </c>
      <c r="AB223" s="18">
        <v>71930.770547945242</v>
      </c>
      <c r="AC223" s="18">
        <v>0</v>
      </c>
      <c r="AD223" s="18">
        <v>0</v>
      </c>
      <c r="AE223" s="18">
        <v>0</v>
      </c>
      <c r="AF223" s="18">
        <v>128000</v>
      </c>
      <c r="AG223" s="18">
        <v>0</v>
      </c>
      <c r="AH223" s="18">
        <v>0</v>
      </c>
      <c r="AI223" s="18">
        <v>0</v>
      </c>
      <c r="AJ223" s="18">
        <v>27775.5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-21470.35121236874</v>
      </c>
      <c r="AQ223" s="11">
        <f t="shared" si="123"/>
        <v>1142835.7210597142</v>
      </c>
      <c r="AR223" s="18"/>
      <c r="AS223" s="10">
        <f>VLOOKUP($C223,'[1]New ISB'!$C$6:$BO$405,6,FALSE)</f>
        <v>839956.90324593976</v>
      </c>
      <c r="AT223" s="10">
        <f>VLOOKUP($C223,'[1]New ISB'!$C$6:$BO$405,7,FALSE)</f>
        <v>0</v>
      </c>
      <c r="AU223" s="10">
        <f>VLOOKUP($C223,'[1]New ISB'!$C$6:$BO$405,8,FALSE)</f>
        <v>0</v>
      </c>
      <c r="AV223" s="10">
        <f>VLOOKUP($C223,'[1]New ISB'!$C$6:$BO$405,9,FALSE)</f>
        <v>32339.999999999971</v>
      </c>
      <c r="AW223" s="10">
        <f>VLOOKUP($C223,'[1]New ISB'!$C$6:$BO$405,10,FALSE)</f>
        <v>0</v>
      </c>
      <c r="AX223" s="10">
        <f>VLOOKUP($C223,'[1]New ISB'!$C$6:$BO$405,11,FALSE)</f>
        <v>58219.99999999992</v>
      </c>
      <c r="AY223" s="10">
        <f>VLOOKUP($C223,'[1]New ISB'!$C$6:$BO$405,12,FALSE)</f>
        <v>0</v>
      </c>
      <c r="AZ223" s="10">
        <f>VLOOKUP($C223,'[1]New ISB'!$C$6:$BO$405,13,FALSE)</f>
        <v>4248.2327586206884</v>
      </c>
      <c r="BA223" s="10">
        <f>VLOOKUP($C223,'[1]New ISB'!$C$6:$BO$405,14,FALSE)</f>
        <v>20894.676724137924</v>
      </c>
      <c r="BB223" s="10">
        <f>VLOOKUP($C223,'[1]New ISB'!$C$6:$BO$405,15,FALSE)</f>
        <v>12513.706896551746</v>
      </c>
      <c r="BC223" s="10">
        <f>VLOOKUP($C223,'[1]New ISB'!$C$6:$BO$405,16,FALSE)</f>
        <v>5357.9956896551748</v>
      </c>
      <c r="BD223" s="10">
        <f>VLOOKUP($C223,'[1]New ISB'!$C$6:$BO$405,17,FALSE)</f>
        <v>2586.0991379310308</v>
      </c>
      <c r="BE223" s="10">
        <f>VLOOKUP($C223,'[1]New ISB'!$C$6:$BO$405,18,FALSE)</f>
        <v>0</v>
      </c>
      <c r="BF223" s="10">
        <f>VLOOKUP($C223,'[1]New ISB'!$C$6:$BO$405,19,FALSE)</f>
        <v>0</v>
      </c>
      <c r="BG223" s="10">
        <f>VLOOKUP($C223,'[1]New ISB'!$C$6:$BO$405,20,FALSE)</f>
        <v>0</v>
      </c>
      <c r="BH223" s="10">
        <f>VLOOKUP($C223,'[1]New ISB'!$C$6:$BO$405,21,FALSE)</f>
        <v>0</v>
      </c>
      <c r="BI223" s="10">
        <f>VLOOKUP($C223,'[1]New ISB'!$C$6:$BO$405,22,FALSE)</f>
        <v>0</v>
      </c>
      <c r="BJ223" s="10">
        <f>VLOOKUP($C223,'[1]New ISB'!$C$6:$BO$405,23,FALSE)</f>
        <v>0</v>
      </c>
      <c r="BK223" s="10">
        <f>VLOOKUP($C223,'[1]New ISB'!$C$6:$BO$405,24,FALSE)</f>
        <v>0</v>
      </c>
      <c r="BL223" s="10">
        <f>VLOOKUP($C223,'[1]New ISB'!$C$6:$BO$405,25,FALSE)</f>
        <v>19470.000000000051</v>
      </c>
      <c r="BM223" s="10">
        <f>VLOOKUP($C223,'[1]New ISB'!$C$6:$BO$405,26,FALSE)</f>
        <v>0</v>
      </c>
      <c r="BN223" s="10">
        <f>VLOOKUP($C223,'[1]New ISB'!$C$6:$BO$405,27,FALSE)</f>
        <v>72864.936399217258</v>
      </c>
      <c r="BO223" s="10">
        <f>VLOOKUP($C223,'[1]New ISB'!$C$6:$BO$405,28,FALSE)</f>
        <v>0</v>
      </c>
      <c r="BP223" s="10">
        <f>VLOOKUP($C223,'[1]New ISB'!$C$6:$BO$405,29,FALSE)</f>
        <v>0</v>
      </c>
      <c r="BQ223" s="10">
        <f>VLOOKUP($C223,'[1]New ISB'!$C$6:$BO$405,30,FALSE)</f>
        <v>0</v>
      </c>
      <c r="BR223" s="10">
        <f>VLOOKUP($C223,'[1]New ISB'!$C$6:$BO$405,31,FALSE)</f>
        <v>134400</v>
      </c>
      <c r="BS223" s="10">
        <f>VLOOKUP($C223,'[1]New ISB'!$C$6:$BO$405,32,FALSE)</f>
        <v>0</v>
      </c>
      <c r="BT223" s="10">
        <f>VLOOKUP($C223,'[1]New ISB'!$C$6:$BO$405,33,FALSE)</f>
        <v>0</v>
      </c>
      <c r="BU223" s="10">
        <f>VLOOKUP($C223,'[1]New ISB'!$C$6:$BO$405,34,FALSE)</f>
        <v>0</v>
      </c>
      <c r="BV223" s="10">
        <f>VLOOKUP($C223,'[1]New ISB'!$C$6:$BO$405,35,FALSE)</f>
        <v>27775.5</v>
      </c>
      <c r="BW223" s="10">
        <f>VLOOKUP($C223,'[1]New ISB'!$C$6:$BO$405,36,FALSE)</f>
        <v>0</v>
      </c>
      <c r="BX223" s="10">
        <f>VLOOKUP($C223,'[1]New ISB'!$C$6:$BO$405,39,FALSE)+VLOOKUP($C223,'[1]New ISB'!$C$6:$BO$405,40,FALSE)</f>
        <v>0</v>
      </c>
      <c r="BY223" s="10">
        <f>VLOOKUP($C223,'[1]New ISB'!$C$6:$BO$405,37,FALSE)+VLOOKUP($C223,'[1]New ISB'!$C$6:$BO$405,41,FALSE)</f>
        <v>0</v>
      </c>
      <c r="BZ223" s="10">
        <f>VLOOKUP($C223,'[1]New ISB'!$C$6:$BO$405,38,FALSE)</f>
        <v>0</v>
      </c>
      <c r="CA223" s="10">
        <f t="shared" si="121"/>
        <v>1230628.0508520536</v>
      </c>
      <c r="CB223" s="10">
        <f>VLOOKUP($C223,'[1]New ISB'!$C$6:$BO$405,52,FALSE)+VLOOKUP($C223,'[1]New ISB'!$C$6:$BO$405,53,FALSE)</f>
        <v>0</v>
      </c>
      <c r="CC223" s="10">
        <f>VLOOKUP($C223,'[1]New ISB'!$C$6:$BO$405,64,FALSE)</f>
        <v>0</v>
      </c>
      <c r="CD223" s="11">
        <f t="shared" si="160"/>
        <v>1230628.0508520536</v>
      </c>
      <c r="CE223" s="10"/>
      <c r="CF223" s="10">
        <f t="shared" si="124"/>
        <v>49154.903245939757</v>
      </c>
      <c r="CG223" s="10">
        <f t="shared" si="125"/>
        <v>0</v>
      </c>
      <c r="CH223" s="10">
        <f t="shared" si="126"/>
        <v>0</v>
      </c>
      <c r="CI223" s="10">
        <f t="shared" si="127"/>
        <v>660</v>
      </c>
      <c r="CJ223" s="10">
        <f t="shared" si="128"/>
        <v>0</v>
      </c>
      <c r="CK223" s="10">
        <f t="shared" si="129"/>
        <v>8164.9999999999927</v>
      </c>
      <c r="CL223" s="10">
        <f t="shared" si="130"/>
        <v>0</v>
      </c>
      <c r="CM223" s="10">
        <f t="shared" si="131"/>
        <v>90.38793103448279</v>
      </c>
      <c r="CN223" s="10">
        <f t="shared" si="132"/>
        <v>366.57327586206884</v>
      </c>
      <c r="CO223" s="10">
        <f t="shared" si="133"/>
        <v>140.60344827586232</v>
      </c>
      <c r="CP223" s="10">
        <f t="shared" si="134"/>
        <v>55.23706896551721</v>
      </c>
      <c r="CQ223" s="10">
        <f t="shared" si="135"/>
        <v>25.107758620689765</v>
      </c>
      <c r="CR223" s="10">
        <f t="shared" si="136"/>
        <v>0</v>
      </c>
      <c r="CS223" s="10">
        <f t="shared" si="137"/>
        <v>0</v>
      </c>
      <c r="CT223" s="10">
        <f t="shared" si="138"/>
        <v>0</v>
      </c>
      <c r="CU223" s="10">
        <f t="shared" si="139"/>
        <v>0</v>
      </c>
      <c r="CV223" s="10">
        <f t="shared" si="140"/>
        <v>0</v>
      </c>
      <c r="CW223" s="10">
        <f t="shared" si="141"/>
        <v>0</v>
      </c>
      <c r="CX223" s="10">
        <f t="shared" si="142"/>
        <v>0</v>
      </c>
      <c r="CY223" s="10">
        <f t="shared" si="143"/>
        <v>330</v>
      </c>
      <c r="CZ223" s="10">
        <f t="shared" si="144"/>
        <v>0</v>
      </c>
      <c r="DA223" s="10">
        <f t="shared" si="145"/>
        <v>934.16585127201688</v>
      </c>
      <c r="DB223" s="10">
        <f t="shared" si="146"/>
        <v>0</v>
      </c>
      <c r="DC223" s="10">
        <f t="shared" si="147"/>
        <v>0</v>
      </c>
      <c r="DD223" s="10">
        <f t="shared" si="148"/>
        <v>0</v>
      </c>
      <c r="DE223" s="10">
        <f t="shared" si="149"/>
        <v>6400</v>
      </c>
      <c r="DF223" s="10">
        <f t="shared" si="150"/>
        <v>0</v>
      </c>
      <c r="DG223" s="10">
        <f t="shared" si="151"/>
        <v>0</v>
      </c>
      <c r="DH223" s="10">
        <f t="shared" si="152"/>
        <v>0</v>
      </c>
      <c r="DI223" s="10">
        <f t="shared" si="153"/>
        <v>0</v>
      </c>
      <c r="DJ223" s="10">
        <f t="shared" si="154"/>
        <v>0</v>
      </c>
      <c r="DK223" s="10">
        <f t="shared" si="155"/>
        <v>0</v>
      </c>
      <c r="DL223" s="10">
        <f t="shared" si="156"/>
        <v>0</v>
      </c>
      <c r="DM223" s="10">
        <f t="shared" si="157"/>
        <v>0</v>
      </c>
      <c r="DN223" s="10">
        <f t="shared" si="158"/>
        <v>0</v>
      </c>
      <c r="DO223" s="10">
        <f t="shared" si="159"/>
        <v>21470.35121236874</v>
      </c>
      <c r="DP223" s="11">
        <f t="shared" si="122"/>
        <v>87792.329792339136</v>
      </c>
      <c r="DS223" s="14"/>
      <c r="DU223" s="16"/>
    </row>
    <row r="224" spans="1:125" x14ac:dyDescent="0.35">
      <c r="A224" s="2" t="s">
        <v>667</v>
      </c>
      <c r="B224" s="2" t="s">
        <v>668</v>
      </c>
      <c r="C224" s="2">
        <v>9263424</v>
      </c>
      <c r="D224" s="2" t="s">
        <v>669</v>
      </c>
      <c r="E224" s="18">
        <v>419</v>
      </c>
      <c r="G224" s="18">
        <v>1422086</v>
      </c>
      <c r="H224" s="18">
        <v>0</v>
      </c>
      <c r="I224" s="18">
        <v>0</v>
      </c>
      <c r="J224" s="18">
        <v>89759.999999999898</v>
      </c>
      <c r="K224" s="18">
        <v>0</v>
      </c>
      <c r="L224" s="18">
        <v>133950.00000000009</v>
      </c>
      <c r="M224" s="18">
        <v>0</v>
      </c>
      <c r="N224" s="18">
        <v>690.00000000000045</v>
      </c>
      <c r="O224" s="18">
        <v>3080.0000000000014</v>
      </c>
      <c r="P224" s="18">
        <v>89760.000000000015</v>
      </c>
      <c r="Q224" s="18">
        <v>42719.99999999992</v>
      </c>
      <c r="R224" s="18">
        <v>5100.00000000001</v>
      </c>
      <c r="S224" s="18">
        <v>59629.999999999884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39939.22005571019</v>
      </c>
      <c r="AA224" s="18">
        <v>0</v>
      </c>
      <c r="AB224" s="18">
        <v>173834.73627974736</v>
      </c>
      <c r="AC224" s="18">
        <v>0</v>
      </c>
      <c r="AD224" s="18">
        <v>0</v>
      </c>
      <c r="AE224" s="18">
        <v>0</v>
      </c>
      <c r="AF224" s="18">
        <v>128000</v>
      </c>
      <c r="AG224" s="18">
        <v>0</v>
      </c>
      <c r="AH224" s="18">
        <v>0</v>
      </c>
      <c r="AI224" s="18">
        <v>0</v>
      </c>
      <c r="AJ224" s="18">
        <v>70519</v>
      </c>
      <c r="AK224" s="18">
        <v>29960.582640000004</v>
      </c>
      <c r="AL224" s="18">
        <v>0</v>
      </c>
      <c r="AM224" s="18">
        <v>0</v>
      </c>
      <c r="AN224" s="18">
        <v>0</v>
      </c>
      <c r="AO224" s="18">
        <v>0</v>
      </c>
      <c r="AP224" s="18">
        <v>-5549.0018284053422</v>
      </c>
      <c r="AQ224" s="11">
        <f t="shared" si="123"/>
        <v>2283480.5371470526</v>
      </c>
      <c r="AR224" s="18"/>
      <c r="AS224" s="10">
        <f>VLOOKUP($C224,'[1]New ISB'!$C$6:$BO$405,6,FALSE)</f>
        <v>1510480.4397426986</v>
      </c>
      <c r="AT224" s="10">
        <f>VLOOKUP($C224,'[1]New ISB'!$C$6:$BO$405,7,FALSE)</f>
        <v>0</v>
      </c>
      <c r="AU224" s="10">
        <f>VLOOKUP($C224,'[1]New ISB'!$C$6:$BO$405,8,FALSE)</f>
        <v>0</v>
      </c>
      <c r="AV224" s="10">
        <f>VLOOKUP($C224,'[1]New ISB'!$C$6:$BO$405,9,FALSE)</f>
        <v>91629.999999999898</v>
      </c>
      <c r="AW224" s="10">
        <f>VLOOKUP($C224,'[1]New ISB'!$C$6:$BO$405,10,FALSE)</f>
        <v>0</v>
      </c>
      <c r="AX224" s="10">
        <f>VLOOKUP($C224,'[1]New ISB'!$C$6:$BO$405,11,FALSE)</f>
        <v>155800.00000000012</v>
      </c>
      <c r="AY224" s="10">
        <f>VLOOKUP($C224,'[1]New ISB'!$C$6:$BO$405,12,FALSE)</f>
        <v>0</v>
      </c>
      <c r="AZ224" s="10">
        <f>VLOOKUP($C224,'[1]New ISB'!$C$6:$BO$405,13,FALSE)</f>
        <v>705.00000000000045</v>
      </c>
      <c r="BA224" s="10">
        <f>VLOOKUP($C224,'[1]New ISB'!$C$6:$BO$405,14,FALSE)</f>
        <v>3135.0000000000014</v>
      </c>
      <c r="BB224" s="10">
        <f>VLOOKUP($C224,'[1]New ISB'!$C$6:$BO$405,15,FALSE)</f>
        <v>90780.000000000015</v>
      </c>
      <c r="BC224" s="10">
        <f>VLOOKUP($C224,'[1]New ISB'!$C$6:$BO$405,16,FALSE)</f>
        <v>43164.99999999992</v>
      </c>
      <c r="BD224" s="10">
        <f>VLOOKUP($C224,'[1]New ISB'!$C$6:$BO$405,17,FALSE)</f>
        <v>5150.00000000001</v>
      </c>
      <c r="BE224" s="10">
        <f>VLOOKUP($C224,'[1]New ISB'!$C$6:$BO$405,18,FALSE)</f>
        <v>60519.999999999884</v>
      </c>
      <c r="BF224" s="10">
        <f>VLOOKUP($C224,'[1]New ISB'!$C$6:$BO$405,19,FALSE)</f>
        <v>0</v>
      </c>
      <c r="BG224" s="10">
        <f>VLOOKUP($C224,'[1]New ISB'!$C$6:$BO$405,20,FALSE)</f>
        <v>0</v>
      </c>
      <c r="BH224" s="10">
        <f>VLOOKUP($C224,'[1]New ISB'!$C$6:$BO$405,21,FALSE)</f>
        <v>0</v>
      </c>
      <c r="BI224" s="10">
        <f>VLOOKUP($C224,'[1]New ISB'!$C$6:$BO$405,22,FALSE)</f>
        <v>0</v>
      </c>
      <c r="BJ224" s="10">
        <f>VLOOKUP($C224,'[1]New ISB'!$C$6:$BO$405,23,FALSE)</f>
        <v>0</v>
      </c>
      <c r="BK224" s="10">
        <f>VLOOKUP($C224,'[1]New ISB'!$C$6:$BO$405,24,FALSE)</f>
        <v>0</v>
      </c>
      <c r="BL224" s="10">
        <f>VLOOKUP($C224,'[1]New ISB'!$C$6:$BO$405,25,FALSE)</f>
        <v>40627.827298050026</v>
      </c>
      <c r="BM224" s="10">
        <f>VLOOKUP($C224,'[1]New ISB'!$C$6:$BO$405,26,FALSE)</f>
        <v>0</v>
      </c>
      <c r="BN224" s="10">
        <f>VLOOKUP($C224,'[1]New ISB'!$C$6:$BO$405,27,FALSE)</f>
        <v>176092.33025740643</v>
      </c>
      <c r="BO224" s="10">
        <f>VLOOKUP($C224,'[1]New ISB'!$C$6:$BO$405,28,FALSE)</f>
        <v>0</v>
      </c>
      <c r="BP224" s="10">
        <f>VLOOKUP($C224,'[1]New ISB'!$C$6:$BO$405,29,FALSE)</f>
        <v>0</v>
      </c>
      <c r="BQ224" s="10">
        <f>VLOOKUP($C224,'[1]New ISB'!$C$6:$BO$405,30,FALSE)</f>
        <v>0</v>
      </c>
      <c r="BR224" s="10">
        <f>VLOOKUP($C224,'[1]New ISB'!$C$6:$BO$405,31,FALSE)</f>
        <v>134400</v>
      </c>
      <c r="BS224" s="10">
        <f>VLOOKUP($C224,'[1]New ISB'!$C$6:$BO$405,32,FALSE)</f>
        <v>0</v>
      </c>
      <c r="BT224" s="10">
        <f>VLOOKUP($C224,'[1]New ISB'!$C$6:$BO$405,33,FALSE)</f>
        <v>0</v>
      </c>
      <c r="BU224" s="10">
        <f>VLOOKUP($C224,'[1]New ISB'!$C$6:$BO$405,34,FALSE)</f>
        <v>0</v>
      </c>
      <c r="BV224" s="10">
        <f>VLOOKUP($C224,'[1]New ISB'!$C$6:$BO$405,35,FALSE)</f>
        <v>70519</v>
      </c>
      <c r="BW224" s="10">
        <f>VLOOKUP($C224,'[1]New ISB'!$C$6:$BO$405,36,FALSE)</f>
        <v>33076.483234560001</v>
      </c>
      <c r="BX224" s="10">
        <f>VLOOKUP($C224,'[1]New ISB'!$C$6:$BO$405,39,FALSE)+VLOOKUP($C224,'[1]New ISB'!$C$6:$BO$405,40,FALSE)</f>
        <v>0</v>
      </c>
      <c r="BY224" s="10">
        <f>VLOOKUP($C224,'[1]New ISB'!$C$6:$BO$405,37,FALSE)+VLOOKUP($C224,'[1]New ISB'!$C$6:$BO$405,41,FALSE)</f>
        <v>0</v>
      </c>
      <c r="BZ224" s="10">
        <f>VLOOKUP($C224,'[1]New ISB'!$C$6:$BO$405,38,FALSE)</f>
        <v>0</v>
      </c>
      <c r="CA224" s="10">
        <f t="shared" si="121"/>
        <v>2416081.0805327152</v>
      </c>
      <c r="CB224" s="10">
        <f>VLOOKUP($C224,'[1]New ISB'!$C$6:$BO$405,52,FALSE)+VLOOKUP($C224,'[1]New ISB'!$C$6:$BO$405,53,FALSE)</f>
        <v>0</v>
      </c>
      <c r="CC224" s="10">
        <f>VLOOKUP($C224,'[1]New ISB'!$C$6:$BO$405,64,FALSE)</f>
        <v>0</v>
      </c>
      <c r="CD224" s="11">
        <f t="shared" si="160"/>
        <v>2416081.0805327152</v>
      </c>
      <c r="CE224" s="10"/>
      <c r="CF224" s="10">
        <f t="shared" si="124"/>
        <v>88394.439742698567</v>
      </c>
      <c r="CG224" s="10">
        <f t="shared" si="125"/>
        <v>0</v>
      </c>
      <c r="CH224" s="10">
        <f t="shared" si="126"/>
        <v>0</v>
      </c>
      <c r="CI224" s="10">
        <f t="shared" si="127"/>
        <v>1870</v>
      </c>
      <c r="CJ224" s="10">
        <f t="shared" si="128"/>
        <v>0</v>
      </c>
      <c r="CK224" s="10">
        <f t="shared" si="129"/>
        <v>21850.000000000029</v>
      </c>
      <c r="CL224" s="10">
        <f t="shared" si="130"/>
        <v>0</v>
      </c>
      <c r="CM224" s="10">
        <f t="shared" si="131"/>
        <v>15</v>
      </c>
      <c r="CN224" s="10">
        <f t="shared" si="132"/>
        <v>55</v>
      </c>
      <c r="CO224" s="10">
        <f t="shared" si="133"/>
        <v>1020</v>
      </c>
      <c r="CP224" s="10">
        <f t="shared" si="134"/>
        <v>445</v>
      </c>
      <c r="CQ224" s="10">
        <f t="shared" si="135"/>
        <v>50</v>
      </c>
      <c r="CR224" s="10">
        <f t="shared" si="136"/>
        <v>890</v>
      </c>
      <c r="CS224" s="10">
        <f t="shared" si="137"/>
        <v>0</v>
      </c>
      <c r="CT224" s="10">
        <f t="shared" si="138"/>
        <v>0</v>
      </c>
      <c r="CU224" s="10">
        <f t="shared" si="139"/>
        <v>0</v>
      </c>
      <c r="CV224" s="10">
        <f t="shared" si="140"/>
        <v>0</v>
      </c>
      <c r="CW224" s="10">
        <f t="shared" si="141"/>
        <v>0</v>
      </c>
      <c r="CX224" s="10">
        <f t="shared" si="142"/>
        <v>0</v>
      </c>
      <c r="CY224" s="10">
        <f t="shared" si="143"/>
        <v>688.60724233983638</v>
      </c>
      <c r="CZ224" s="10">
        <f t="shared" si="144"/>
        <v>0</v>
      </c>
      <c r="DA224" s="10">
        <f t="shared" si="145"/>
        <v>2257.5939776590676</v>
      </c>
      <c r="DB224" s="10">
        <f t="shared" si="146"/>
        <v>0</v>
      </c>
      <c r="DC224" s="10">
        <f t="shared" si="147"/>
        <v>0</v>
      </c>
      <c r="DD224" s="10">
        <f t="shared" si="148"/>
        <v>0</v>
      </c>
      <c r="DE224" s="10">
        <f t="shared" si="149"/>
        <v>6400</v>
      </c>
      <c r="DF224" s="10">
        <f t="shared" si="150"/>
        <v>0</v>
      </c>
      <c r="DG224" s="10">
        <f t="shared" si="151"/>
        <v>0</v>
      </c>
      <c r="DH224" s="10">
        <f t="shared" si="152"/>
        <v>0</v>
      </c>
      <c r="DI224" s="10">
        <f t="shared" si="153"/>
        <v>0</v>
      </c>
      <c r="DJ224" s="10">
        <f t="shared" si="154"/>
        <v>3115.9005945599965</v>
      </c>
      <c r="DK224" s="10">
        <f t="shared" si="155"/>
        <v>0</v>
      </c>
      <c r="DL224" s="10">
        <f t="shared" si="156"/>
        <v>0</v>
      </c>
      <c r="DM224" s="10">
        <f t="shared" si="157"/>
        <v>0</v>
      </c>
      <c r="DN224" s="10">
        <f t="shared" si="158"/>
        <v>0</v>
      </c>
      <c r="DO224" s="10">
        <f t="shared" si="159"/>
        <v>5549.0018284053422</v>
      </c>
      <c r="DP224" s="11">
        <f t="shared" si="122"/>
        <v>132600.54338566284</v>
      </c>
      <c r="DS224" s="14"/>
      <c r="DU224" s="16"/>
    </row>
    <row r="225" spans="1:125" x14ac:dyDescent="0.35">
      <c r="A225" s="2" t="s">
        <v>670</v>
      </c>
      <c r="B225" s="2" t="s">
        <v>671</v>
      </c>
      <c r="C225" s="2">
        <v>9262086</v>
      </c>
      <c r="D225" s="2" t="s">
        <v>672</v>
      </c>
      <c r="E225" s="18">
        <v>393</v>
      </c>
      <c r="G225" s="18">
        <v>1333842</v>
      </c>
      <c r="H225" s="18">
        <v>0</v>
      </c>
      <c r="I225" s="18">
        <v>0</v>
      </c>
      <c r="J225" s="18">
        <v>20639.999999999978</v>
      </c>
      <c r="K225" s="18">
        <v>0</v>
      </c>
      <c r="L225" s="18">
        <v>32430.000000000095</v>
      </c>
      <c r="M225" s="18">
        <v>0</v>
      </c>
      <c r="N225" s="18">
        <v>6899.9999999999973</v>
      </c>
      <c r="O225" s="18">
        <v>2799.9999999999955</v>
      </c>
      <c r="P225" s="18">
        <v>21559.999999999967</v>
      </c>
      <c r="Q225" s="18">
        <v>3360.0000000000005</v>
      </c>
      <c r="R225" s="18">
        <v>11219.999999999998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33227.405247813505</v>
      </c>
      <c r="AA225" s="18">
        <v>0</v>
      </c>
      <c r="AB225" s="18">
        <v>114947.16032608708</v>
      </c>
      <c r="AC225" s="18">
        <v>0</v>
      </c>
      <c r="AD225" s="18">
        <v>0</v>
      </c>
      <c r="AE225" s="18">
        <v>0</v>
      </c>
      <c r="AF225" s="18">
        <v>128000</v>
      </c>
      <c r="AG225" s="18">
        <v>0</v>
      </c>
      <c r="AH225" s="18">
        <v>0</v>
      </c>
      <c r="AI225" s="18">
        <v>0</v>
      </c>
      <c r="AJ225" s="18">
        <v>7291.3919999999998</v>
      </c>
      <c r="AK225" s="18">
        <v>0</v>
      </c>
      <c r="AL225" s="18">
        <v>0</v>
      </c>
      <c r="AM225" s="18">
        <v>0</v>
      </c>
      <c r="AN225" s="18">
        <v>0</v>
      </c>
      <c r="AO225" s="18">
        <v>22238.434426099528</v>
      </c>
      <c r="AP225" s="18">
        <v>0</v>
      </c>
      <c r="AQ225" s="11">
        <f t="shared" si="123"/>
        <v>1738456.3920000002</v>
      </c>
      <c r="AR225" s="18"/>
      <c r="AS225" s="10">
        <f>VLOOKUP($C225,'[1]New ISB'!$C$6:$BO$405,6,FALSE)</f>
        <v>1416751.3432431517</v>
      </c>
      <c r="AT225" s="10">
        <f>VLOOKUP($C225,'[1]New ISB'!$C$6:$BO$405,7,FALSE)</f>
        <v>0</v>
      </c>
      <c r="AU225" s="10">
        <f>VLOOKUP($C225,'[1]New ISB'!$C$6:$BO$405,8,FALSE)</f>
        <v>0</v>
      </c>
      <c r="AV225" s="10">
        <f>VLOOKUP($C225,'[1]New ISB'!$C$6:$BO$405,9,FALSE)</f>
        <v>21069.999999999978</v>
      </c>
      <c r="AW225" s="10">
        <f>VLOOKUP($C225,'[1]New ISB'!$C$6:$BO$405,10,FALSE)</f>
        <v>0</v>
      </c>
      <c r="AX225" s="10">
        <f>VLOOKUP($C225,'[1]New ISB'!$C$6:$BO$405,11,FALSE)</f>
        <v>37720.000000000109</v>
      </c>
      <c r="AY225" s="10">
        <f>VLOOKUP($C225,'[1]New ISB'!$C$6:$BO$405,12,FALSE)</f>
        <v>0</v>
      </c>
      <c r="AZ225" s="10">
        <f>VLOOKUP($C225,'[1]New ISB'!$C$6:$BO$405,13,FALSE)</f>
        <v>7049.9999999999973</v>
      </c>
      <c r="BA225" s="10">
        <f>VLOOKUP($C225,'[1]New ISB'!$C$6:$BO$405,14,FALSE)</f>
        <v>2849.9999999999955</v>
      </c>
      <c r="BB225" s="10">
        <f>VLOOKUP($C225,'[1]New ISB'!$C$6:$BO$405,15,FALSE)</f>
        <v>21804.999999999964</v>
      </c>
      <c r="BC225" s="10">
        <f>VLOOKUP($C225,'[1]New ISB'!$C$6:$BO$405,16,FALSE)</f>
        <v>3395.0000000000005</v>
      </c>
      <c r="BD225" s="10">
        <f>VLOOKUP($C225,'[1]New ISB'!$C$6:$BO$405,17,FALSE)</f>
        <v>11329.999999999998</v>
      </c>
      <c r="BE225" s="10">
        <f>VLOOKUP($C225,'[1]New ISB'!$C$6:$BO$405,18,FALSE)</f>
        <v>0</v>
      </c>
      <c r="BF225" s="10">
        <f>VLOOKUP($C225,'[1]New ISB'!$C$6:$BO$405,19,FALSE)</f>
        <v>0</v>
      </c>
      <c r="BG225" s="10">
        <f>VLOOKUP($C225,'[1]New ISB'!$C$6:$BO$405,20,FALSE)</f>
        <v>0</v>
      </c>
      <c r="BH225" s="10">
        <f>VLOOKUP($C225,'[1]New ISB'!$C$6:$BO$405,21,FALSE)</f>
        <v>0</v>
      </c>
      <c r="BI225" s="10">
        <f>VLOOKUP($C225,'[1]New ISB'!$C$6:$BO$405,22,FALSE)</f>
        <v>0</v>
      </c>
      <c r="BJ225" s="10">
        <f>VLOOKUP($C225,'[1]New ISB'!$C$6:$BO$405,23,FALSE)</f>
        <v>0</v>
      </c>
      <c r="BK225" s="10">
        <f>VLOOKUP($C225,'[1]New ISB'!$C$6:$BO$405,24,FALSE)</f>
        <v>0</v>
      </c>
      <c r="BL225" s="10">
        <f>VLOOKUP($C225,'[1]New ISB'!$C$6:$BO$405,25,FALSE)</f>
        <v>33800.291545189604</v>
      </c>
      <c r="BM225" s="10">
        <f>VLOOKUP($C225,'[1]New ISB'!$C$6:$BO$405,26,FALSE)</f>
        <v>0</v>
      </c>
      <c r="BN225" s="10">
        <f>VLOOKUP($C225,'[1]New ISB'!$C$6:$BO$405,27,FALSE)</f>
        <v>116439.98059006223</v>
      </c>
      <c r="BO225" s="10">
        <f>VLOOKUP($C225,'[1]New ISB'!$C$6:$BO$405,28,FALSE)</f>
        <v>0</v>
      </c>
      <c r="BP225" s="10">
        <f>VLOOKUP($C225,'[1]New ISB'!$C$6:$BO$405,29,FALSE)</f>
        <v>0</v>
      </c>
      <c r="BQ225" s="10">
        <f>VLOOKUP($C225,'[1]New ISB'!$C$6:$BO$405,30,FALSE)</f>
        <v>0</v>
      </c>
      <c r="BR225" s="10">
        <f>VLOOKUP($C225,'[1]New ISB'!$C$6:$BO$405,31,FALSE)</f>
        <v>134400</v>
      </c>
      <c r="BS225" s="10">
        <f>VLOOKUP($C225,'[1]New ISB'!$C$6:$BO$405,32,FALSE)</f>
        <v>0</v>
      </c>
      <c r="BT225" s="10">
        <f>VLOOKUP($C225,'[1]New ISB'!$C$6:$BO$405,33,FALSE)</f>
        <v>0</v>
      </c>
      <c r="BU225" s="10">
        <f>VLOOKUP($C225,'[1]New ISB'!$C$6:$BO$405,34,FALSE)</f>
        <v>0</v>
      </c>
      <c r="BV225" s="10">
        <f>VLOOKUP($C225,'[1]New ISB'!$C$6:$BO$405,35,FALSE)</f>
        <v>7291.3919999999998</v>
      </c>
      <c r="BW225" s="10">
        <f>VLOOKUP($C225,'[1]New ISB'!$C$6:$BO$405,36,FALSE)</f>
        <v>0</v>
      </c>
      <c r="BX225" s="10">
        <f>VLOOKUP($C225,'[1]New ISB'!$C$6:$BO$405,39,FALSE)+VLOOKUP($C225,'[1]New ISB'!$C$6:$BO$405,40,FALSE)</f>
        <v>0</v>
      </c>
      <c r="BY225" s="10">
        <f>VLOOKUP($C225,'[1]New ISB'!$C$6:$BO$405,37,FALSE)+VLOOKUP($C225,'[1]New ISB'!$C$6:$BO$405,41,FALSE)</f>
        <v>0</v>
      </c>
      <c r="BZ225" s="10">
        <f>VLOOKUP($C225,'[1]New ISB'!$C$6:$BO$405,38,FALSE)</f>
        <v>0</v>
      </c>
      <c r="CA225" s="10">
        <f t="shared" si="121"/>
        <v>1813903.0073784036</v>
      </c>
      <c r="CB225" s="10">
        <f>VLOOKUP($C225,'[1]New ISB'!$C$6:$BO$405,52,FALSE)+VLOOKUP($C225,'[1]New ISB'!$C$6:$BO$405,53,FALSE)</f>
        <v>5118.3846215964295</v>
      </c>
      <c r="CC225" s="10">
        <f>VLOOKUP($C225,'[1]New ISB'!$C$6:$BO$405,64,FALSE)</f>
        <v>0</v>
      </c>
      <c r="CD225" s="11">
        <f t="shared" si="160"/>
        <v>1819021.392</v>
      </c>
      <c r="CE225" s="10"/>
      <c r="CF225" s="10">
        <f t="shared" si="124"/>
        <v>82909.34324315167</v>
      </c>
      <c r="CG225" s="10">
        <f t="shared" si="125"/>
        <v>0</v>
      </c>
      <c r="CH225" s="10">
        <f t="shared" si="126"/>
        <v>0</v>
      </c>
      <c r="CI225" s="10">
        <f t="shared" si="127"/>
        <v>430</v>
      </c>
      <c r="CJ225" s="10">
        <f t="shared" si="128"/>
        <v>0</v>
      </c>
      <c r="CK225" s="10">
        <f t="shared" si="129"/>
        <v>5290.0000000000146</v>
      </c>
      <c r="CL225" s="10">
        <f t="shared" si="130"/>
        <v>0</v>
      </c>
      <c r="CM225" s="10">
        <f t="shared" si="131"/>
        <v>150</v>
      </c>
      <c r="CN225" s="10">
        <f t="shared" si="132"/>
        <v>50</v>
      </c>
      <c r="CO225" s="10">
        <f t="shared" si="133"/>
        <v>244.99999999999636</v>
      </c>
      <c r="CP225" s="10">
        <f t="shared" si="134"/>
        <v>35</v>
      </c>
      <c r="CQ225" s="10">
        <f t="shared" si="135"/>
        <v>110</v>
      </c>
      <c r="CR225" s="10">
        <f t="shared" si="136"/>
        <v>0</v>
      </c>
      <c r="CS225" s="10">
        <f t="shared" si="137"/>
        <v>0</v>
      </c>
      <c r="CT225" s="10">
        <f t="shared" si="138"/>
        <v>0</v>
      </c>
      <c r="CU225" s="10">
        <f t="shared" si="139"/>
        <v>0</v>
      </c>
      <c r="CV225" s="10">
        <f t="shared" si="140"/>
        <v>0</v>
      </c>
      <c r="CW225" s="10">
        <f t="shared" si="141"/>
        <v>0</v>
      </c>
      <c r="CX225" s="10">
        <f t="shared" si="142"/>
        <v>0</v>
      </c>
      <c r="CY225" s="10">
        <f t="shared" si="143"/>
        <v>572.88629737609881</v>
      </c>
      <c r="CZ225" s="10">
        <f t="shared" si="144"/>
        <v>0</v>
      </c>
      <c r="DA225" s="10">
        <f t="shared" si="145"/>
        <v>1492.8202639751544</v>
      </c>
      <c r="DB225" s="10">
        <f t="shared" si="146"/>
        <v>0</v>
      </c>
      <c r="DC225" s="10">
        <f t="shared" si="147"/>
        <v>0</v>
      </c>
      <c r="DD225" s="10">
        <f t="shared" si="148"/>
        <v>0</v>
      </c>
      <c r="DE225" s="10">
        <f t="shared" si="149"/>
        <v>6400</v>
      </c>
      <c r="DF225" s="10">
        <f t="shared" si="150"/>
        <v>0</v>
      </c>
      <c r="DG225" s="10">
        <f t="shared" si="151"/>
        <v>0</v>
      </c>
      <c r="DH225" s="10">
        <f t="shared" si="152"/>
        <v>0</v>
      </c>
      <c r="DI225" s="10">
        <f t="shared" si="153"/>
        <v>0</v>
      </c>
      <c r="DJ225" s="10">
        <f t="shared" si="154"/>
        <v>0</v>
      </c>
      <c r="DK225" s="10">
        <f t="shared" si="155"/>
        <v>0</v>
      </c>
      <c r="DL225" s="10">
        <f t="shared" si="156"/>
        <v>0</v>
      </c>
      <c r="DM225" s="10">
        <f t="shared" si="157"/>
        <v>0</v>
      </c>
      <c r="DN225" s="10">
        <f t="shared" si="158"/>
        <v>-17120.049804503098</v>
      </c>
      <c r="DO225" s="10">
        <f t="shared" si="159"/>
        <v>0</v>
      </c>
      <c r="DP225" s="11">
        <f t="shared" si="122"/>
        <v>80564.99999999984</v>
      </c>
      <c r="DS225" s="14"/>
      <c r="DU225" s="16"/>
    </row>
    <row r="226" spans="1:125" x14ac:dyDescent="0.35">
      <c r="A226" s="2" t="s">
        <v>673</v>
      </c>
      <c r="B226" s="2" t="s">
        <v>674</v>
      </c>
      <c r="C226" s="2">
        <v>9262303</v>
      </c>
      <c r="D226" s="2" t="s">
        <v>675</v>
      </c>
      <c r="E226" s="18">
        <v>288</v>
      </c>
      <c r="G226" s="18">
        <v>977472</v>
      </c>
      <c r="H226" s="18">
        <v>0</v>
      </c>
      <c r="I226" s="18">
        <v>0</v>
      </c>
      <c r="J226" s="18">
        <v>45120.000000000015</v>
      </c>
      <c r="K226" s="18">
        <v>0</v>
      </c>
      <c r="L226" s="18">
        <v>69795</v>
      </c>
      <c r="M226" s="18">
        <v>0</v>
      </c>
      <c r="N226" s="18">
        <v>7820.0000000000291</v>
      </c>
      <c r="O226" s="18">
        <v>17640</v>
      </c>
      <c r="P226" s="18">
        <v>3080.0000000000059</v>
      </c>
      <c r="Q226" s="18">
        <v>37920.000000000065</v>
      </c>
      <c r="R226" s="18">
        <v>7649.9999999999955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12760</v>
      </c>
      <c r="AA226" s="18">
        <v>0</v>
      </c>
      <c r="AB226" s="18">
        <v>121069.87757840022</v>
      </c>
      <c r="AC226" s="18">
        <v>0</v>
      </c>
      <c r="AD226" s="18">
        <v>0</v>
      </c>
      <c r="AE226" s="18">
        <v>0</v>
      </c>
      <c r="AF226" s="18">
        <v>128000</v>
      </c>
      <c r="AG226" s="18">
        <v>0</v>
      </c>
      <c r="AH226" s="18">
        <v>0</v>
      </c>
      <c r="AI226" s="18">
        <v>0</v>
      </c>
      <c r="AJ226" s="18">
        <v>3232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-25747.470291974783</v>
      </c>
      <c r="AQ226" s="11">
        <f t="shared" si="123"/>
        <v>1405811.4072864256</v>
      </c>
      <c r="AR226" s="18"/>
      <c r="AS226" s="10">
        <f>VLOOKUP($C226,'[1]New ISB'!$C$6:$BO$405,6,FALSE)</f>
        <v>1038229.9919949814</v>
      </c>
      <c r="AT226" s="10">
        <f>VLOOKUP($C226,'[1]New ISB'!$C$6:$BO$405,7,FALSE)</f>
        <v>0</v>
      </c>
      <c r="AU226" s="10">
        <f>VLOOKUP($C226,'[1]New ISB'!$C$6:$BO$405,8,FALSE)</f>
        <v>0</v>
      </c>
      <c r="AV226" s="10">
        <f>VLOOKUP($C226,'[1]New ISB'!$C$6:$BO$405,9,FALSE)</f>
        <v>46060.000000000015</v>
      </c>
      <c r="AW226" s="10">
        <f>VLOOKUP($C226,'[1]New ISB'!$C$6:$BO$405,10,FALSE)</f>
        <v>0</v>
      </c>
      <c r="AX226" s="10">
        <f>VLOOKUP($C226,'[1]New ISB'!$C$6:$BO$405,11,FALSE)</f>
        <v>81180</v>
      </c>
      <c r="AY226" s="10">
        <f>VLOOKUP($C226,'[1]New ISB'!$C$6:$BO$405,12,FALSE)</f>
        <v>0</v>
      </c>
      <c r="AZ226" s="10">
        <f>VLOOKUP($C226,'[1]New ISB'!$C$6:$BO$405,13,FALSE)</f>
        <v>7990.00000000003</v>
      </c>
      <c r="BA226" s="10">
        <f>VLOOKUP($C226,'[1]New ISB'!$C$6:$BO$405,14,FALSE)</f>
        <v>17955</v>
      </c>
      <c r="BB226" s="10">
        <f>VLOOKUP($C226,'[1]New ISB'!$C$6:$BO$405,15,FALSE)</f>
        <v>3115.0000000000059</v>
      </c>
      <c r="BC226" s="10">
        <f>VLOOKUP($C226,'[1]New ISB'!$C$6:$BO$405,16,FALSE)</f>
        <v>38315.000000000065</v>
      </c>
      <c r="BD226" s="10">
        <f>VLOOKUP($C226,'[1]New ISB'!$C$6:$BO$405,17,FALSE)</f>
        <v>7724.9999999999955</v>
      </c>
      <c r="BE226" s="10">
        <f>VLOOKUP($C226,'[1]New ISB'!$C$6:$BO$405,18,FALSE)</f>
        <v>0</v>
      </c>
      <c r="BF226" s="10">
        <f>VLOOKUP($C226,'[1]New ISB'!$C$6:$BO$405,19,FALSE)</f>
        <v>0</v>
      </c>
      <c r="BG226" s="10">
        <f>VLOOKUP($C226,'[1]New ISB'!$C$6:$BO$405,20,FALSE)</f>
        <v>0</v>
      </c>
      <c r="BH226" s="10">
        <f>VLOOKUP($C226,'[1]New ISB'!$C$6:$BO$405,21,FALSE)</f>
        <v>0</v>
      </c>
      <c r="BI226" s="10">
        <f>VLOOKUP($C226,'[1]New ISB'!$C$6:$BO$405,22,FALSE)</f>
        <v>0</v>
      </c>
      <c r="BJ226" s="10">
        <f>VLOOKUP($C226,'[1]New ISB'!$C$6:$BO$405,23,FALSE)</f>
        <v>0</v>
      </c>
      <c r="BK226" s="10">
        <f>VLOOKUP($C226,'[1]New ISB'!$C$6:$BO$405,24,FALSE)</f>
        <v>0</v>
      </c>
      <c r="BL226" s="10">
        <f>VLOOKUP($C226,'[1]New ISB'!$C$6:$BO$405,25,FALSE)</f>
        <v>12980</v>
      </c>
      <c r="BM226" s="10">
        <f>VLOOKUP($C226,'[1]New ISB'!$C$6:$BO$405,26,FALSE)</f>
        <v>0</v>
      </c>
      <c r="BN226" s="10">
        <f>VLOOKUP($C226,'[1]New ISB'!$C$6:$BO$405,27,FALSE)</f>
        <v>122642.21365084697</v>
      </c>
      <c r="BO226" s="10">
        <f>VLOOKUP($C226,'[1]New ISB'!$C$6:$BO$405,28,FALSE)</f>
        <v>0</v>
      </c>
      <c r="BP226" s="10">
        <f>VLOOKUP($C226,'[1]New ISB'!$C$6:$BO$405,29,FALSE)</f>
        <v>0</v>
      </c>
      <c r="BQ226" s="10">
        <f>VLOOKUP($C226,'[1]New ISB'!$C$6:$BO$405,30,FALSE)</f>
        <v>0</v>
      </c>
      <c r="BR226" s="10">
        <f>VLOOKUP($C226,'[1]New ISB'!$C$6:$BO$405,31,FALSE)</f>
        <v>134400</v>
      </c>
      <c r="BS226" s="10">
        <f>VLOOKUP($C226,'[1]New ISB'!$C$6:$BO$405,32,FALSE)</f>
        <v>0</v>
      </c>
      <c r="BT226" s="10">
        <f>VLOOKUP($C226,'[1]New ISB'!$C$6:$BO$405,33,FALSE)</f>
        <v>0</v>
      </c>
      <c r="BU226" s="10">
        <f>VLOOKUP($C226,'[1]New ISB'!$C$6:$BO$405,34,FALSE)</f>
        <v>0</v>
      </c>
      <c r="BV226" s="10">
        <f>VLOOKUP($C226,'[1]New ISB'!$C$6:$BO$405,35,FALSE)</f>
        <v>3232</v>
      </c>
      <c r="BW226" s="10">
        <f>VLOOKUP($C226,'[1]New ISB'!$C$6:$BO$405,36,FALSE)</f>
        <v>0</v>
      </c>
      <c r="BX226" s="10">
        <f>VLOOKUP($C226,'[1]New ISB'!$C$6:$BO$405,39,FALSE)+VLOOKUP($C226,'[1]New ISB'!$C$6:$BO$405,40,FALSE)</f>
        <v>0</v>
      </c>
      <c r="BY226" s="10">
        <f>VLOOKUP($C226,'[1]New ISB'!$C$6:$BO$405,37,FALSE)+VLOOKUP($C226,'[1]New ISB'!$C$6:$BO$405,41,FALSE)</f>
        <v>0</v>
      </c>
      <c r="BZ226" s="10">
        <f>VLOOKUP($C226,'[1]New ISB'!$C$6:$BO$405,38,FALSE)</f>
        <v>0</v>
      </c>
      <c r="CA226" s="10">
        <f t="shared" si="121"/>
        <v>1513824.2056458285</v>
      </c>
      <c r="CB226" s="10">
        <f>VLOOKUP($C226,'[1]New ISB'!$C$6:$BO$405,52,FALSE)+VLOOKUP($C226,'[1]New ISB'!$C$6:$BO$405,53,FALSE)</f>
        <v>0</v>
      </c>
      <c r="CC226" s="10">
        <f>VLOOKUP($C226,'[1]New ISB'!$C$6:$BO$405,64,FALSE)</f>
        <v>0</v>
      </c>
      <c r="CD226" s="11">
        <f t="shared" si="160"/>
        <v>1513824.2056458285</v>
      </c>
      <c r="CE226" s="10"/>
      <c r="CF226" s="10">
        <f t="shared" si="124"/>
        <v>60757.991994981421</v>
      </c>
      <c r="CG226" s="10">
        <f t="shared" si="125"/>
        <v>0</v>
      </c>
      <c r="CH226" s="10">
        <f t="shared" si="126"/>
        <v>0</v>
      </c>
      <c r="CI226" s="10">
        <f t="shared" si="127"/>
        <v>940</v>
      </c>
      <c r="CJ226" s="10">
        <f t="shared" si="128"/>
        <v>0</v>
      </c>
      <c r="CK226" s="10">
        <f t="shared" si="129"/>
        <v>11385</v>
      </c>
      <c r="CL226" s="10">
        <f t="shared" si="130"/>
        <v>0</v>
      </c>
      <c r="CM226" s="10">
        <f t="shared" si="131"/>
        <v>170.00000000000091</v>
      </c>
      <c r="CN226" s="10">
        <f t="shared" si="132"/>
        <v>315</v>
      </c>
      <c r="CO226" s="10">
        <f t="shared" si="133"/>
        <v>35</v>
      </c>
      <c r="CP226" s="10">
        <f t="shared" si="134"/>
        <v>395</v>
      </c>
      <c r="CQ226" s="10">
        <f t="shared" si="135"/>
        <v>75</v>
      </c>
      <c r="CR226" s="10">
        <f t="shared" si="136"/>
        <v>0</v>
      </c>
      <c r="CS226" s="10">
        <f t="shared" si="137"/>
        <v>0</v>
      </c>
      <c r="CT226" s="10">
        <f t="shared" si="138"/>
        <v>0</v>
      </c>
      <c r="CU226" s="10">
        <f t="shared" si="139"/>
        <v>0</v>
      </c>
      <c r="CV226" s="10">
        <f t="shared" si="140"/>
        <v>0</v>
      </c>
      <c r="CW226" s="10">
        <f t="shared" si="141"/>
        <v>0</v>
      </c>
      <c r="CX226" s="10">
        <f t="shared" si="142"/>
        <v>0</v>
      </c>
      <c r="CY226" s="10">
        <f t="shared" si="143"/>
        <v>220</v>
      </c>
      <c r="CZ226" s="10">
        <f t="shared" si="144"/>
        <v>0</v>
      </c>
      <c r="DA226" s="10">
        <f t="shared" si="145"/>
        <v>1572.3360724467493</v>
      </c>
      <c r="DB226" s="10">
        <f t="shared" si="146"/>
        <v>0</v>
      </c>
      <c r="DC226" s="10">
        <f t="shared" si="147"/>
        <v>0</v>
      </c>
      <c r="DD226" s="10">
        <f t="shared" si="148"/>
        <v>0</v>
      </c>
      <c r="DE226" s="10">
        <f t="shared" si="149"/>
        <v>6400</v>
      </c>
      <c r="DF226" s="10">
        <f t="shared" si="150"/>
        <v>0</v>
      </c>
      <c r="DG226" s="10">
        <f t="shared" si="151"/>
        <v>0</v>
      </c>
      <c r="DH226" s="10">
        <f t="shared" si="152"/>
        <v>0</v>
      </c>
      <c r="DI226" s="10">
        <f t="shared" si="153"/>
        <v>0</v>
      </c>
      <c r="DJ226" s="10">
        <f t="shared" si="154"/>
        <v>0</v>
      </c>
      <c r="DK226" s="10">
        <f t="shared" si="155"/>
        <v>0</v>
      </c>
      <c r="DL226" s="10">
        <f t="shared" si="156"/>
        <v>0</v>
      </c>
      <c r="DM226" s="10">
        <f t="shared" si="157"/>
        <v>0</v>
      </c>
      <c r="DN226" s="10">
        <f t="shared" si="158"/>
        <v>0</v>
      </c>
      <c r="DO226" s="10">
        <f t="shared" si="159"/>
        <v>25747.470291974783</v>
      </c>
      <c r="DP226" s="11">
        <f t="shared" si="122"/>
        <v>108012.79835940295</v>
      </c>
      <c r="DS226" s="14"/>
      <c r="DU226" s="16"/>
    </row>
    <row r="227" spans="1:125" x14ac:dyDescent="0.35">
      <c r="A227" s="2" t="s">
        <v>676</v>
      </c>
      <c r="B227" s="2" t="s">
        <v>677</v>
      </c>
      <c r="C227" s="2">
        <v>9263423</v>
      </c>
      <c r="D227" s="2" t="s">
        <v>678</v>
      </c>
      <c r="E227" s="18">
        <v>389</v>
      </c>
      <c r="G227" s="18">
        <v>1320266</v>
      </c>
      <c r="H227" s="18">
        <v>0</v>
      </c>
      <c r="I227" s="18">
        <v>0</v>
      </c>
      <c r="J227" s="18">
        <v>65759.999999999985</v>
      </c>
      <c r="K227" s="18">
        <v>0</v>
      </c>
      <c r="L227" s="18">
        <v>99404.999999999884</v>
      </c>
      <c r="M227" s="18">
        <v>0</v>
      </c>
      <c r="N227" s="18">
        <v>14564.883720930267</v>
      </c>
      <c r="O227" s="18">
        <v>25893.126614987032</v>
      </c>
      <c r="P227" s="18">
        <v>38035.555555555518</v>
      </c>
      <c r="Q227" s="18">
        <v>30878.759689922477</v>
      </c>
      <c r="R227" s="18">
        <v>12815.891472868223</v>
      </c>
      <c r="S227" s="18">
        <v>0</v>
      </c>
      <c r="T227" s="18">
        <v>0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25431.156069364082</v>
      </c>
      <c r="AA227" s="18">
        <v>0</v>
      </c>
      <c r="AB227" s="18">
        <v>155247.46875000009</v>
      </c>
      <c r="AC227" s="18">
        <v>0</v>
      </c>
      <c r="AD227" s="18">
        <v>0</v>
      </c>
      <c r="AE227" s="18">
        <v>0</v>
      </c>
      <c r="AF227" s="18">
        <v>128000</v>
      </c>
      <c r="AG227" s="18">
        <v>0</v>
      </c>
      <c r="AH227" s="18">
        <v>0</v>
      </c>
      <c r="AI227" s="18">
        <v>0</v>
      </c>
      <c r="AJ227" s="18">
        <v>12721.152</v>
      </c>
      <c r="AK227" s="18">
        <v>28223.738720000005</v>
      </c>
      <c r="AL227" s="18">
        <v>0</v>
      </c>
      <c r="AM227" s="18">
        <v>0</v>
      </c>
      <c r="AN227" s="18">
        <v>0</v>
      </c>
      <c r="AO227" s="18">
        <v>0</v>
      </c>
      <c r="AP227" s="18">
        <v>-11888.714310481</v>
      </c>
      <c r="AQ227" s="11">
        <f t="shared" si="123"/>
        <v>1945354.0182831464</v>
      </c>
      <c r="AR227" s="18"/>
      <c r="AS227" s="10">
        <f>VLOOKUP($C227,'[1]New ISB'!$C$6:$BO$405,6,FALSE)</f>
        <v>1402331.4822432215</v>
      </c>
      <c r="AT227" s="10">
        <f>VLOOKUP($C227,'[1]New ISB'!$C$6:$BO$405,7,FALSE)</f>
        <v>0</v>
      </c>
      <c r="AU227" s="10">
        <f>VLOOKUP($C227,'[1]New ISB'!$C$6:$BO$405,8,FALSE)</f>
        <v>0</v>
      </c>
      <c r="AV227" s="10">
        <f>VLOOKUP($C227,'[1]New ISB'!$C$6:$BO$405,9,FALSE)</f>
        <v>67129.999999999985</v>
      </c>
      <c r="AW227" s="10">
        <f>VLOOKUP($C227,'[1]New ISB'!$C$6:$BO$405,10,FALSE)</f>
        <v>0</v>
      </c>
      <c r="AX227" s="10">
        <f>VLOOKUP($C227,'[1]New ISB'!$C$6:$BO$405,11,FALSE)</f>
        <v>115619.99999999985</v>
      </c>
      <c r="AY227" s="10">
        <f>VLOOKUP($C227,'[1]New ISB'!$C$6:$BO$405,12,FALSE)</f>
        <v>0</v>
      </c>
      <c r="AZ227" s="10">
        <f>VLOOKUP($C227,'[1]New ISB'!$C$6:$BO$405,13,FALSE)</f>
        <v>14881.511627907013</v>
      </c>
      <c r="BA227" s="10">
        <f>VLOOKUP($C227,'[1]New ISB'!$C$6:$BO$405,14,FALSE)</f>
        <v>26355.503875968941</v>
      </c>
      <c r="BB227" s="10">
        <f>VLOOKUP($C227,'[1]New ISB'!$C$6:$BO$405,15,FALSE)</f>
        <v>38467.777777777737</v>
      </c>
      <c r="BC227" s="10">
        <f>VLOOKUP($C227,'[1]New ISB'!$C$6:$BO$405,16,FALSE)</f>
        <v>31200.413436692503</v>
      </c>
      <c r="BD227" s="10">
        <f>VLOOKUP($C227,'[1]New ISB'!$C$6:$BO$405,17,FALSE)</f>
        <v>12941.537467700266</v>
      </c>
      <c r="BE227" s="10">
        <f>VLOOKUP($C227,'[1]New ISB'!$C$6:$BO$405,18,FALSE)</f>
        <v>0</v>
      </c>
      <c r="BF227" s="10">
        <f>VLOOKUP($C227,'[1]New ISB'!$C$6:$BO$405,19,FALSE)</f>
        <v>0</v>
      </c>
      <c r="BG227" s="10">
        <f>VLOOKUP($C227,'[1]New ISB'!$C$6:$BO$405,20,FALSE)</f>
        <v>0</v>
      </c>
      <c r="BH227" s="10">
        <f>VLOOKUP($C227,'[1]New ISB'!$C$6:$BO$405,21,FALSE)</f>
        <v>0</v>
      </c>
      <c r="BI227" s="10">
        <f>VLOOKUP($C227,'[1]New ISB'!$C$6:$BO$405,22,FALSE)</f>
        <v>0</v>
      </c>
      <c r="BJ227" s="10">
        <f>VLOOKUP($C227,'[1]New ISB'!$C$6:$BO$405,23,FALSE)</f>
        <v>0</v>
      </c>
      <c r="BK227" s="10">
        <f>VLOOKUP($C227,'[1]New ISB'!$C$6:$BO$405,24,FALSE)</f>
        <v>0</v>
      </c>
      <c r="BL227" s="10">
        <f>VLOOKUP($C227,'[1]New ISB'!$C$6:$BO$405,25,FALSE)</f>
        <v>25869.624277456569</v>
      </c>
      <c r="BM227" s="10">
        <f>VLOOKUP($C227,'[1]New ISB'!$C$6:$BO$405,26,FALSE)</f>
        <v>0</v>
      </c>
      <c r="BN227" s="10">
        <f>VLOOKUP($C227,'[1]New ISB'!$C$6:$BO$405,27,FALSE)</f>
        <v>157263.66964285722</v>
      </c>
      <c r="BO227" s="10">
        <f>VLOOKUP($C227,'[1]New ISB'!$C$6:$BO$405,28,FALSE)</f>
        <v>0</v>
      </c>
      <c r="BP227" s="10">
        <f>VLOOKUP($C227,'[1]New ISB'!$C$6:$BO$405,29,FALSE)</f>
        <v>0</v>
      </c>
      <c r="BQ227" s="10">
        <f>VLOOKUP($C227,'[1]New ISB'!$C$6:$BO$405,30,FALSE)</f>
        <v>0</v>
      </c>
      <c r="BR227" s="10">
        <f>VLOOKUP($C227,'[1]New ISB'!$C$6:$BO$405,31,FALSE)</f>
        <v>134400</v>
      </c>
      <c r="BS227" s="10">
        <f>VLOOKUP($C227,'[1]New ISB'!$C$6:$BO$405,32,FALSE)</f>
        <v>0</v>
      </c>
      <c r="BT227" s="10">
        <f>VLOOKUP($C227,'[1]New ISB'!$C$6:$BO$405,33,FALSE)</f>
        <v>0</v>
      </c>
      <c r="BU227" s="10">
        <f>VLOOKUP($C227,'[1]New ISB'!$C$6:$BO$405,34,FALSE)</f>
        <v>0</v>
      </c>
      <c r="BV227" s="10">
        <f>VLOOKUP($C227,'[1]New ISB'!$C$6:$BO$405,35,FALSE)</f>
        <v>12721.152</v>
      </c>
      <c r="BW227" s="10">
        <f>VLOOKUP($C227,'[1]New ISB'!$C$6:$BO$405,36,FALSE)</f>
        <v>31159.007546880002</v>
      </c>
      <c r="BX227" s="10">
        <f>VLOOKUP($C227,'[1]New ISB'!$C$6:$BO$405,39,FALSE)+VLOOKUP($C227,'[1]New ISB'!$C$6:$BO$405,40,FALSE)</f>
        <v>0</v>
      </c>
      <c r="BY227" s="10">
        <f>VLOOKUP($C227,'[1]New ISB'!$C$6:$BO$405,37,FALSE)+VLOOKUP($C227,'[1]New ISB'!$C$6:$BO$405,41,FALSE)</f>
        <v>0</v>
      </c>
      <c r="BZ227" s="10">
        <f>VLOOKUP($C227,'[1]New ISB'!$C$6:$BO$405,38,FALSE)</f>
        <v>0</v>
      </c>
      <c r="CA227" s="10">
        <f t="shared" si="121"/>
        <v>2070341.6798964615</v>
      </c>
      <c r="CB227" s="10">
        <f>VLOOKUP($C227,'[1]New ISB'!$C$6:$BO$405,52,FALSE)+VLOOKUP($C227,'[1]New ISB'!$C$6:$BO$405,53,FALSE)</f>
        <v>0</v>
      </c>
      <c r="CC227" s="10">
        <f>VLOOKUP($C227,'[1]New ISB'!$C$6:$BO$405,64,FALSE)</f>
        <v>0</v>
      </c>
      <c r="CD227" s="11">
        <f t="shared" si="160"/>
        <v>2070341.6798964615</v>
      </c>
      <c r="CE227" s="10"/>
      <c r="CF227" s="10">
        <f t="shared" si="124"/>
        <v>82065.482243221486</v>
      </c>
      <c r="CG227" s="10">
        <f t="shared" si="125"/>
        <v>0</v>
      </c>
      <c r="CH227" s="10">
        <f t="shared" si="126"/>
        <v>0</v>
      </c>
      <c r="CI227" s="10">
        <f t="shared" si="127"/>
        <v>1370</v>
      </c>
      <c r="CJ227" s="10">
        <f t="shared" si="128"/>
        <v>0</v>
      </c>
      <c r="CK227" s="10">
        <f t="shared" si="129"/>
        <v>16214.999999999971</v>
      </c>
      <c r="CL227" s="10">
        <f t="shared" si="130"/>
        <v>0</v>
      </c>
      <c r="CM227" s="10">
        <f t="shared" si="131"/>
        <v>316.62790697674609</v>
      </c>
      <c r="CN227" s="10">
        <f t="shared" si="132"/>
        <v>462.37726098190979</v>
      </c>
      <c r="CO227" s="10">
        <f t="shared" si="133"/>
        <v>432.22222222221899</v>
      </c>
      <c r="CP227" s="10">
        <f t="shared" si="134"/>
        <v>321.65374677002546</v>
      </c>
      <c r="CQ227" s="10">
        <f t="shared" si="135"/>
        <v>125.64599483204256</v>
      </c>
      <c r="CR227" s="10">
        <f t="shared" si="136"/>
        <v>0</v>
      </c>
      <c r="CS227" s="10">
        <f t="shared" si="137"/>
        <v>0</v>
      </c>
      <c r="CT227" s="10">
        <f t="shared" si="138"/>
        <v>0</v>
      </c>
      <c r="CU227" s="10">
        <f t="shared" si="139"/>
        <v>0</v>
      </c>
      <c r="CV227" s="10">
        <f t="shared" si="140"/>
        <v>0</v>
      </c>
      <c r="CW227" s="10">
        <f t="shared" si="141"/>
        <v>0</v>
      </c>
      <c r="CX227" s="10">
        <f t="shared" si="142"/>
        <v>0</v>
      </c>
      <c r="CY227" s="10">
        <f t="shared" si="143"/>
        <v>438.46820809248675</v>
      </c>
      <c r="CZ227" s="10">
        <f t="shared" si="144"/>
        <v>0</v>
      </c>
      <c r="DA227" s="10">
        <f t="shared" si="145"/>
        <v>2016.2008928571304</v>
      </c>
      <c r="DB227" s="10">
        <f t="shared" si="146"/>
        <v>0</v>
      </c>
      <c r="DC227" s="10">
        <f t="shared" si="147"/>
        <v>0</v>
      </c>
      <c r="DD227" s="10">
        <f t="shared" si="148"/>
        <v>0</v>
      </c>
      <c r="DE227" s="10">
        <f t="shared" si="149"/>
        <v>6400</v>
      </c>
      <c r="DF227" s="10">
        <f t="shared" si="150"/>
        <v>0</v>
      </c>
      <c r="DG227" s="10">
        <f t="shared" si="151"/>
        <v>0</v>
      </c>
      <c r="DH227" s="10">
        <f t="shared" si="152"/>
        <v>0</v>
      </c>
      <c r="DI227" s="10">
        <f t="shared" si="153"/>
        <v>0</v>
      </c>
      <c r="DJ227" s="10">
        <f t="shared" si="154"/>
        <v>2935.2688268799975</v>
      </c>
      <c r="DK227" s="10">
        <f t="shared" si="155"/>
        <v>0</v>
      </c>
      <c r="DL227" s="10">
        <f t="shared" si="156"/>
        <v>0</v>
      </c>
      <c r="DM227" s="10">
        <f t="shared" si="157"/>
        <v>0</v>
      </c>
      <c r="DN227" s="10">
        <f t="shared" si="158"/>
        <v>0</v>
      </c>
      <c r="DO227" s="10">
        <f t="shared" si="159"/>
        <v>11888.714310481</v>
      </c>
      <c r="DP227" s="11">
        <f t="shared" si="122"/>
        <v>124987.66161331501</v>
      </c>
      <c r="DS227" s="14"/>
      <c r="DU227" s="16"/>
    </row>
    <row r="228" spans="1:125" x14ac:dyDescent="0.35">
      <c r="A228" s="2" t="s">
        <v>679</v>
      </c>
      <c r="B228" s="2" t="s">
        <v>680</v>
      </c>
      <c r="C228" s="2">
        <v>9263429</v>
      </c>
      <c r="D228" s="2" t="s">
        <v>681</v>
      </c>
      <c r="E228" s="18">
        <v>383</v>
      </c>
      <c r="G228" s="18">
        <v>1299902</v>
      </c>
      <c r="H228" s="18">
        <v>0</v>
      </c>
      <c r="I228" s="18">
        <v>0</v>
      </c>
      <c r="J228" s="18">
        <v>65760.000000000058</v>
      </c>
      <c r="K228" s="18">
        <v>0</v>
      </c>
      <c r="L228" s="18">
        <v>108570</v>
      </c>
      <c r="M228" s="18">
        <v>0</v>
      </c>
      <c r="N228" s="18">
        <v>10349.999999999965</v>
      </c>
      <c r="O228" s="18">
        <v>14280.000000000007</v>
      </c>
      <c r="P228" s="18">
        <v>6600</v>
      </c>
      <c r="Q228" s="18">
        <v>2879.9999999999964</v>
      </c>
      <c r="R228" s="18">
        <v>71910.000000000058</v>
      </c>
      <c r="S228" s="18">
        <v>669.99999999999909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45226.107784431028</v>
      </c>
      <c r="AA228" s="18">
        <v>0</v>
      </c>
      <c r="AB228" s="18">
        <v>184658.03221288524</v>
      </c>
      <c r="AC228" s="18">
        <v>0</v>
      </c>
      <c r="AD228" s="18">
        <v>17028.899999999863</v>
      </c>
      <c r="AE228" s="18">
        <v>0</v>
      </c>
      <c r="AF228" s="18">
        <v>128000</v>
      </c>
      <c r="AG228" s="18">
        <v>0</v>
      </c>
      <c r="AH228" s="18">
        <v>0</v>
      </c>
      <c r="AI228" s="18">
        <v>0</v>
      </c>
      <c r="AJ228" s="18">
        <v>67375</v>
      </c>
      <c r="AK228" s="18">
        <v>27500.04912</v>
      </c>
      <c r="AL228" s="18">
        <v>0</v>
      </c>
      <c r="AM228" s="18">
        <v>0</v>
      </c>
      <c r="AN228" s="18">
        <v>0</v>
      </c>
      <c r="AO228" s="18">
        <v>0</v>
      </c>
      <c r="AP228" s="18">
        <v>-44900.33277043116</v>
      </c>
      <c r="AQ228" s="11">
        <f t="shared" si="123"/>
        <v>2005809.7563468851</v>
      </c>
      <c r="AR228" s="18"/>
      <c r="AS228" s="10">
        <f>VLOOKUP($C228,'[1]New ISB'!$C$6:$BO$405,6,FALSE)</f>
        <v>1380701.690743326</v>
      </c>
      <c r="AT228" s="10">
        <f>VLOOKUP($C228,'[1]New ISB'!$C$6:$BO$405,7,FALSE)</f>
        <v>0</v>
      </c>
      <c r="AU228" s="10">
        <f>VLOOKUP($C228,'[1]New ISB'!$C$6:$BO$405,8,FALSE)</f>
        <v>0</v>
      </c>
      <c r="AV228" s="10">
        <f>VLOOKUP($C228,'[1]New ISB'!$C$6:$BO$405,9,FALSE)</f>
        <v>67130.000000000058</v>
      </c>
      <c r="AW228" s="10">
        <f>VLOOKUP($C228,'[1]New ISB'!$C$6:$BO$405,10,FALSE)</f>
        <v>0</v>
      </c>
      <c r="AX228" s="10">
        <f>VLOOKUP($C228,'[1]New ISB'!$C$6:$BO$405,11,FALSE)</f>
        <v>126280</v>
      </c>
      <c r="AY228" s="10">
        <f>VLOOKUP($C228,'[1]New ISB'!$C$6:$BO$405,12,FALSE)</f>
        <v>0</v>
      </c>
      <c r="AZ228" s="10">
        <f>VLOOKUP($C228,'[1]New ISB'!$C$6:$BO$405,13,FALSE)</f>
        <v>10574.999999999965</v>
      </c>
      <c r="BA228" s="10">
        <f>VLOOKUP($C228,'[1]New ISB'!$C$6:$BO$405,14,FALSE)</f>
        <v>14535.000000000007</v>
      </c>
      <c r="BB228" s="10">
        <f>VLOOKUP($C228,'[1]New ISB'!$C$6:$BO$405,15,FALSE)</f>
        <v>6675</v>
      </c>
      <c r="BC228" s="10">
        <f>VLOOKUP($C228,'[1]New ISB'!$C$6:$BO$405,16,FALSE)</f>
        <v>2909.9999999999964</v>
      </c>
      <c r="BD228" s="10">
        <f>VLOOKUP($C228,'[1]New ISB'!$C$6:$BO$405,17,FALSE)</f>
        <v>72615.000000000058</v>
      </c>
      <c r="BE228" s="10">
        <f>VLOOKUP($C228,'[1]New ISB'!$C$6:$BO$405,18,FALSE)</f>
        <v>679.99999999999909</v>
      </c>
      <c r="BF228" s="10">
        <f>VLOOKUP($C228,'[1]New ISB'!$C$6:$BO$405,19,FALSE)</f>
        <v>0</v>
      </c>
      <c r="BG228" s="10">
        <f>VLOOKUP($C228,'[1]New ISB'!$C$6:$BO$405,20,FALSE)</f>
        <v>0</v>
      </c>
      <c r="BH228" s="10">
        <f>VLOOKUP($C228,'[1]New ISB'!$C$6:$BO$405,21,FALSE)</f>
        <v>0</v>
      </c>
      <c r="BI228" s="10">
        <f>VLOOKUP($C228,'[1]New ISB'!$C$6:$BO$405,22,FALSE)</f>
        <v>0</v>
      </c>
      <c r="BJ228" s="10">
        <f>VLOOKUP($C228,'[1]New ISB'!$C$6:$BO$405,23,FALSE)</f>
        <v>0</v>
      </c>
      <c r="BK228" s="10">
        <f>VLOOKUP($C228,'[1]New ISB'!$C$6:$BO$405,24,FALSE)</f>
        <v>0</v>
      </c>
      <c r="BL228" s="10">
        <f>VLOOKUP($C228,'[1]New ISB'!$C$6:$BO$405,25,FALSE)</f>
        <v>46005.868263472948</v>
      </c>
      <c r="BM228" s="10">
        <f>VLOOKUP($C228,'[1]New ISB'!$C$6:$BO$405,26,FALSE)</f>
        <v>0</v>
      </c>
      <c r="BN228" s="10">
        <f>VLOOKUP($C228,'[1]New ISB'!$C$6:$BO$405,27,FALSE)</f>
        <v>187056.18847539026</v>
      </c>
      <c r="BO228" s="10">
        <f>VLOOKUP($C228,'[1]New ISB'!$C$6:$BO$405,28,FALSE)</f>
        <v>0</v>
      </c>
      <c r="BP228" s="10">
        <f>VLOOKUP($C228,'[1]New ISB'!$C$6:$BO$405,29,FALSE)</f>
        <v>17299.199999999859</v>
      </c>
      <c r="BQ228" s="10">
        <f>VLOOKUP($C228,'[1]New ISB'!$C$6:$BO$405,30,FALSE)</f>
        <v>0</v>
      </c>
      <c r="BR228" s="10">
        <f>VLOOKUP($C228,'[1]New ISB'!$C$6:$BO$405,31,FALSE)</f>
        <v>134400</v>
      </c>
      <c r="BS228" s="10">
        <f>VLOOKUP($C228,'[1]New ISB'!$C$6:$BO$405,32,FALSE)</f>
        <v>0</v>
      </c>
      <c r="BT228" s="10">
        <f>VLOOKUP($C228,'[1]New ISB'!$C$6:$BO$405,33,FALSE)</f>
        <v>0</v>
      </c>
      <c r="BU228" s="10">
        <f>VLOOKUP($C228,'[1]New ISB'!$C$6:$BO$405,34,FALSE)</f>
        <v>0</v>
      </c>
      <c r="BV228" s="10">
        <f>VLOOKUP($C228,'[1]New ISB'!$C$6:$BO$405,35,FALSE)</f>
        <v>67375</v>
      </c>
      <c r="BW228" s="10">
        <f>VLOOKUP($C228,'[1]New ISB'!$C$6:$BO$405,36,FALSE)</f>
        <v>30360.054228480003</v>
      </c>
      <c r="BX228" s="10">
        <f>VLOOKUP($C228,'[1]New ISB'!$C$6:$BO$405,39,FALSE)+VLOOKUP($C228,'[1]New ISB'!$C$6:$BO$405,40,FALSE)</f>
        <v>0</v>
      </c>
      <c r="BY228" s="10">
        <f>VLOOKUP($C228,'[1]New ISB'!$C$6:$BO$405,37,FALSE)+VLOOKUP($C228,'[1]New ISB'!$C$6:$BO$405,41,FALSE)</f>
        <v>0</v>
      </c>
      <c r="BZ228" s="10">
        <f>VLOOKUP($C228,'[1]New ISB'!$C$6:$BO$405,38,FALSE)</f>
        <v>0</v>
      </c>
      <c r="CA228" s="10">
        <f t="shared" si="121"/>
        <v>2164598.0017106691</v>
      </c>
      <c r="CB228" s="10">
        <f>VLOOKUP($C228,'[1]New ISB'!$C$6:$BO$405,52,FALSE)+VLOOKUP($C228,'[1]New ISB'!$C$6:$BO$405,53,FALSE)</f>
        <v>0</v>
      </c>
      <c r="CC228" s="10">
        <f>VLOOKUP($C228,'[1]New ISB'!$C$6:$BO$405,64,FALSE)</f>
        <v>0</v>
      </c>
      <c r="CD228" s="11">
        <f t="shared" si="160"/>
        <v>2164598.0017106691</v>
      </c>
      <c r="CE228" s="10"/>
      <c r="CF228" s="10">
        <f t="shared" si="124"/>
        <v>80799.690743325977</v>
      </c>
      <c r="CG228" s="10">
        <f t="shared" si="125"/>
        <v>0</v>
      </c>
      <c r="CH228" s="10">
        <f t="shared" si="126"/>
        <v>0</v>
      </c>
      <c r="CI228" s="10">
        <f t="shared" si="127"/>
        <v>1370</v>
      </c>
      <c r="CJ228" s="10">
        <f t="shared" si="128"/>
        <v>0</v>
      </c>
      <c r="CK228" s="10">
        <f t="shared" si="129"/>
        <v>17710</v>
      </c>
      <c r="CL228" s="10">
        <f t="shared" si="130"/>
        <v>0</v>
      </c>
      <c r="CM228" s="10">
        <f t="shared" si="131"/>
        <v>225</v>
      </c>
      <c r="CN228" s="10">
        <f t="shared" si="132"/>
        <v>255</v>
      </c>
      <c r="CO228" s="10">
        <f t="shared" si="133"/>
        <v>75</v>
      </c>
      <c r="CP228" s="10">
        <f t="shared" si="134"/>
        <v>30</v>
      </c>
      <c r="CQ228" s="10">
        <f t="shared" si="135"/>
        <v>705</v>
      </c>
      <c r="CR228" s="10">
        <f t="shared" si="136"/>
        <v>10</v>
      </c>
      <c r="CS228" s="10">
        <f t="shared" si="137"/>
        <v>0</v>
      </c>
      <c r="CT228" s="10">
        <f t="shared" si="138"/>
        <v>0</v>
      </c>
      <c r="CU228" s="10">
        <f t="shared" si="139"/>
        <v>0</v>
      </c>
      <c r="CV228" s="10">
        <f t="shared" si="140"/>
        <v>0</v>
      </c>
      <c r="CW228" s="10">
        <f t="shared" si="141"/>
        <v>0</v>
      </c>
      <c r="CX228" s="10">
        <f t="shared" si="142"/>
        <v>0</v>
      </c>
      <c r="CY228" s="10">
        <f t="shared" si="143"/>
        <v>779.76047904192092</v>
      </c>
      <c r="CZ228" s="10">
        <f t="shared" si="144"/>
        <v>0</v>
      </c>
      <c r="DA228" s="10">
        <f t="shared" si="145"/>
        <v>2398.1562625050137</v>
      </c>
      <c r="DB228" s="10">
        <f t="shared" si="146"/>
        <v>0</v>
      </c>
      <c r="DC228" s="10">
        <f t="shared" si="147"/>
        <v>270.29999999999563</v>
      </c>
      <c r="DD228" s="10">
        <f t="shared" si="148"/>
        <v>0</v>
      </c>
      <c r="DE228" s="10">
        <f t="shared" si="149"/>
        <v>6400</v>
      </c>
      <c r="DF228" s="10">
        <f t="shared" si="150"/>
        <v>0</v>
      </c>
      <c r="DG228" s="10">
        <f t="shared" si="151"/>
        <v>0</v>
      </c>
      <c r="DH228" s="10">
        <f t="shared" si="152"/>
        <v>0</v>
      </c>
      <c r="DI228" s="10">
        <f t="shared" si="153"/>
        <v>0</v>
      </c>
      <c r="DJ228" s="10">
        <f t="shared" si="154"/>
        <v>2860.0051084800034</v>
      </c>
      <c r="DK228" s="10">
        <f t="shared" si="155"/>
        <v>0</v>
      </c>
      <c r="DL228" s="10">
        <f t="shared" si="156"/>
        <v>0</v>
      </c>
      <c r="DM228" s="10">
        <f t="shared" si="157"/>
        <v>0</v>
      </c>
      <c r="DN228" s="10">
        <f t="shared" si="158"/>
        <v>0</v>
      </c>
      <c r="DO228" s="10">
        <f t="shared" si="159"/>
        <v>44900.33277043116</v>
      </c>
      <c r="DP228" s="11">
        <f t="shared" si="122"/>
        <v>158788.24536378408</v>
      </c>
      <c r="DS228" s="14"/>
      <c r="DU228" s="16"/>
    </row>
    <row r="229" spans="1:125" x14ac:dyDescent="0.35">
      <c r="A229" s="2" t="s">
        <v>682</v>
      </c>
      <c r="B229" s="2" t="s">
        <v>683</v>
      </c>
      <c r="C229" s="2">
        <v>9262047</v>
      </c>
      <c r="D229" s="2" t="s">
        <v>684</v>
      </c>
      <c r="E229" s="18">
        <v>304</v>
      </c>
      <c r="G229" s="18">
        <v>1031776</v>
      </c>
      <c r="H229" s="18">
        <v>0</v>
      </c>
      <c r="I229" s="18">
        <v>0</v>
      </c>
      <c r="J229" s="18">
        <v>76320.000000000044</v>
      </c>
      <c r="K229" s="18">
        <v>0</v>
      </c>
      <c r="L229" s="18">
        <v>114915.00000000006</v>
      </c>
      <c r="M229" s="18">
        <v>0</v>
      </c>
      <c r="N229" s="18">
        <v>1610.0000000000011</v>
      </c>
      <c r="O229" s="18">
        <v>7000.0000000000036</v>
      </c>
      <c r="P229" s="18">
        <v>879.99999999999966</v>
      </c>
      <c r="Q229" s="18">
        <v>26400.000000000011</v>
      </c>
      <c r="R229" s="18">
        <v>64770.000000000022</v>
      </c>
      <c r="S229" s="18">
        <v>50920</v>
      </c>
      <c r="T229" s="18">
        <v>0</v>
      </c>
      <c r="U229" s="18">
        <v>0</v>
      </c>
      <c r="V229" s="18">
        <v>0</v>
      </c>
      <c r="W229" s="18">
        <v>0</v>
      </c>
      <c r="X229" s="18">
        <v>0</v>
      </c>
      <c r="Y229" s="18">
        <v>0</v>
      </c>
      <c r="Z229" s="18">
        <v>25283.622641509373</v>
      </c>
      <c r="AA229" s="18">
        <v>0</v>
      </c>
      <c r="AB229" s="18">
        <v>135843.02358135019</v>
      </c>
      <c r="AC229" s="18">
        <v>0</v>
      </c>
      <c r="AD229" s="18">
        <v>16783.200000000015</v>
      </c>
      <c r="AE229" s="18">
        <v>0</v>
      </c>
      <c r="AF229" s="18">
        <v>128000</v>
      </c>
      <c r="AG229" s="18">
        <v>0</v>
      </c>
      <c r="AH229" s="18">
        <v>0</v>
      </c>
      <c r="AI229" s="18">
        <v>0</v>
      </c>
      <c r="AJ229" s="18">
        <v>5533.1840000000002</v>
      </c>
      <c r="AK229" s="18">
        <v>0</v>
      </c>
      <c r="AL229" s="18">
        <v>0</v>
      </c>
      <c r="AM229" s="18">
        <v>0</v>
      </c>
      <c r="AN229" s="18">
        <v>0</v>
      </c>
      <c r="AO229" s="18">
        <v>0</v>
      </c>
      <c r="AP229" s="18">
        <v>103373.51937112032</v>
      </c>
      <c r="AQ229" s="11">
        <f t="shared" si="123"/>
        <v>1789407.5495939797</v>
      </c>
      <c r="AR229" s="18"/>
      <c r="AS229" s="10">
        <f>VLOOKUP($C229,'[1]New ISB'!$C$6:$BO$405,6,FALSE)</f>
        <v>1095909.4359947026</v>
      </c>
      <c r="AT229" s="10">
        <f>VLOOKUP($C229,'[1]New ISB'!$C$6:$BO$405,7,FALSE)</f>
        <v>0</v>
      </c>
      <c r="AU229" s="10">
        <f>VLOOKUP($C229,'[1]New ISB'!$C$6:$BO$405,8,FALSE)</f>
        <v>0</v>
      </c>
      <c r="AV229" s="10">
        <f>VLOOKUP($C229,'[1]New ISB'!$C$6:$BO$405,9,FALSE)</f>
        <v>77910.000000000044</v>
      </c>
      <c r="AW229" s="10">
        <f>VLOOKUP($C229,'[1]New ISB'!$C$6:$BO$405,10,FALSE)</f>
        <v>0</v>
      </c>
      <c r="AX229" s="10">
        <f>VLOOKUP($C229,'[1]New ISB'!$C$6:$BO$405,11,FALSE)</f>
        <v>133660.00000000006</v>
      </c>
      <c r="AY229" s="10">
        <f>VLOOKUP($C229,'[1]New ISB'!$C$6:$BO$405,12,FALSE)</f>
        <v>0</v>
      </c>
      <c r="AZ229" s="10">
        <f>VLOOKUP($C229,'[1]New ISB'!$C$6:$BO$405,13,FALSE)</f>
        <v>1645.0000000000014</v>
      </c>
      <c r="BA229" s="10">
        <f>VLOOKUP($C229,'[1]New ISB'!$C$6:$BO$405,14,FALSE)</f>
        <v>7125.0000000000036</v>
      </c>
      <c r="BB229" s="10">
        <f>VLOOKUP($C229,'[1]New ISB'!$C$6:$BO$405,15,FALSE)</f>
        <v>889.99999999999966</v>
      </c>
      <c r="BC229" s="10">
        <f>VLOOKUP($C229,'[1]New ISB'!$C$6:$BO$405,16,FALSE)</f>
        <v>26675.000000000011</v>
      </c>
      <c r="BD229" s="10">
        <f>VLOOKUP($C229,'[1]New ISB'!$C$6:$BO$405,17,FALSE)</f>
        <v>65405.000000000022</v>
      </c>
      <c r="BE229" s="10">
        <f>VLOOKUP($C229,'[1]New ISB'!$C$6:$BO$405,18,FALSE)</f>
        <v>51680</v>
      </c>
      <c r="BF229" s="10">
        <f>VLOOKUP($C229,'[1]New ISB'!$C$6:$BO$405,19,FALSE)</f>
        <v>0</v>
      </c>
      <c r="BG229" s="10">
        <f>VLOOKUP($C229,'[1]New ISB'!$C$6:$BO$405,20,FALSE)</f>
        <v>0</v>
      </c>
      <c r="BH229" s="10">
        <f>VLOOKUP($C229,'[1]New ISB'!$C$6:$BO$405,21,FALSE)</f>
        <v>0</v>
      </c>
      <c r="BI229" s="10">
        <f>VLOOKUP($C229,'[1]New ISB'!$C$6:$BO$405,22,FALSE)</f>
        <v>0</v>
      </c>
      <c r="BJ229" s="10">
        <f>VLOOKUP($C229,'[1]New ISB'!$C$6:$BO$405,23,FALSE)</f>
        <v>0</v>
      </c>
      <c r="BK229" s="10">
        <f>VLOOKUP($C229,'[1]New ISB'!$C$6:$BO$405,24,FALSE)</f>
        <v>0</v>
      </c>
      <c r="BL229" s="10">
        <f>VLOOKUP($C229,'[1]New ISB'!$C$6:$BO$405,25,FALSE)</f>
        <v>25719.54716981126</v>
      </c>
      <c r="BM229" s="10">
        <f>VLOOKUP($C229,'[1]New ISB'!$C$6:$BO$405,26,FALSE)</f>
        <v>0</v>
      </c>
      <c r="BN229" s="10">
        <f>VLOOKUP($C229,'[1]New ISB'!$C$6:$BO$405,27,FALSE)</f>
        <v>137607.2186927963</v>
      </c>
      <c r="BO229" s="10">
        <f>VLOOKUP($C229,'[1]New ISB'!$C$6:$BO$405,28,FALSE)</f>
        <v>0</v>
      </c>
      <c r="BP229" s="10">
        <f>VLOOKUP($C229,'[1]New ISB'!$C$6:$BO$405,29,FALSE)</f>
        <v>17049.600000000017</v>
      </c>
      <c r="BQ229" s="10">
        <f>VLOOKUP($C229,'[1]New ISB'!$C$6:$BO$405,30,FALSE)</f>
        <v>0</v>
      </c>
      <c r="BR229" s="10">
        <f>VLOOKUP($C229,'[1]New ISB'!$C$6:$BO$405,31,FALSE)</f>
        <v>134400</v>
      </c>
      <c r="BS229" s="10">
        <f>VLOOKUP($C229,'[1]New ISB'!$C$6:$BO$405,32,FALSE)</f>
        <v>0</v>
      </c>
      <c r="BT229" s="10">
        <f>VLOOKUP($C229,'[1]New ISB'!$C$6:$BO$405,33,FALSE)</f>
        <v>0</v>
      </c>
      <c r="BU229" s="10">
        <f>VLOOKUP($C229,'[1]New ISB'!$C$6:$BO$405,34,FALSE)</f>
        <v>0</v>
      </c>
      <c r="BV229" s="10">
        <f>VLOOKUP($C229,'[1]New ISB'!$C$6:$BO$405,35,FALSE)</f>
        <v>5533.1840000000002</v>
      </c>
      <c r="BW229" s="10">
        <f>VLOOKUP($C229,'[1]New ISB'!$C$6:$BO$405,36,FALSE)</f>
        <v>0</v>
      </c>
      <c r="BX229" s="10">
        <f>VLOOKUP($C229,'[1]New ISB'!$C$6:$BO$405,39,FALSE)+VLOOKUP($C229,'[1]New ISB'!$C$6:$BO$405,40,FALSE)</f>
        <v>0</v>
      </c>
      <c r="BY229" s="10">
        <f>VLOOKUP($C229,'[1]New ISB'!$C$6:$BO$405,37,FALSE)+VLOOKUP($C229,'[1]New ISB'!$C$6:$BO$405,41,FALSE)</f>
        <v>0</v>
      </c>
      <c r="BZ229" s="10">
        <f>VLOOKUP($C229,'[1]New ISB'!$C$6:$BO$405,38,FALSE)</f>
        <v>0</v>
      </c>
      <c r="CA229" s="10">
        <f t="shared" si="121"/>
        <v>1781208.9858573102</v>
      </c>
      <c r="CB229" s="10">
        <f>VLOOKUP($C229,'[1]New ISB'!$C$6:$BO$405,52,FALSE)+VLOOKUP($C229,'[1]New ISB'!$C$6:$BO$405,53,FALSE)</f>
        <v>0</v>
      </c>
      <c r="CC229" s="10">
        <f>VLOOKUP($C229,'[1]New ISB'!$C$6:$BO$405,64,FALSE)</f>
        <v>74372.125570689663</v>
      </c>
      <c r="CD229" s="11">
        <f t="shared" si="160"/>
        <v>1855581.1114279998</v>
      </c>
      <c r="CE229" s="10"/>
      <c r="CF229" s="10">
        <f t="shared" si="124"/>
        <v>64133.435994702624</v>
      </c>
      <c r="CG229" s="10">
        <f t="shared" si="125"/>
        <v>0</v>
      </c>
      <c r="CH229" s="10">
        <f t="shared" si="126"/>
        <v>0</v>
      </c>
      <c r="CI229" s="10">
        <f t="shared" si="127"/>
        <v>1590</v>
      </c>
      <c r="CJ229" s="10">
        <f t="shared" si="128"/>
        <v>0</v>
      </c>
      <c r="CK229" s="10">
        <f t="shared" si="129"/>
        <v>18745</v>
      </c>
      <c r="CL229" s="10">
        <f t="shared" si="130"/>
        <v>0</v>
      </c>
      <c r="CM229" s="10">
        <f t="shared" si="131"/>
        <v>35.000000000000227</v>
      </c>
      <c r="CN229" s="10">
        <f t="shared" si="132"/>
        <v>125</v>
      </c>
      <c r="CO229" s="10">
        <f t="shared" si="133"/>
        <v>10</v>
      </c>
      <c r="CP229" s="10">
        <f t="shared" si="134"/>
        <v>275</v>
      </c>
      <c r="CQ229" s="10">
        <f t="shared" si="135"/>
        <v>635</v>
      </c>
      <c r="CR229" s="10">
        <f t="shared" si="136"/>
        <v>760</v>
      </c>
      <c r="CS229" s="10">
        <f t="shared" si="137"/>
        <v>0</v>
      </c>
      <c r="CT229" s="10">
        <f t="shared" si="138"/>
        <v>0</v>
      </c>
      <c r="CU229" s="10">
        <f t="shared" si="139"/>
        <v>0</v>
      </c>
      <c r="CV229" s="10">
        <f t="shared" si="140"/>
        <v>0</v>
      </c>
      <c r="CW229" s="10">
        <f t="shared" si="141"/>
        <v>0</v>
      </c>
      <c r="CX229" s="10">
        <f t="shared" si="142"/>
        <v>0</v>
      </c>
      <c r="CY229" s="10">
        <f t="shared" si="143"/>
        <v>435.92452830188631</v>
      </c>
      <c r="CZ229" s="10">
        <f t="shared" si="144"/>
        <v>0</v>
      </c>
      <c r="DA229" s="10">
        <f t="shared" si="145"/>
        <v>1764.1951114461117</v>
      </c>
      <c r="DB229" s="10">
        <f t="shared" si="146"/>
        <v>0</v>
      </c>
      <c r="DC229" s="10">
        <f t="shared" si="147"/>
        <v>266.40000000000146</v>
      </c>
      <c r="DD229" s="10">
        <f t="shared" si="148"/>
        <v>0</v>
      </c>
      <c r="DE229" s="10">
        <f t="shared" si="149"/>
        <v>6400</v>
      </c>
      <c r="DF229" s="10">
        <f t="shared" si="150"/>
        <v>0</v>
      </c>
      <c r="DG229" s="10">
        <f t="shared" si="151"/>
        <v>0</v>
      </c>
      <c r="DH229" s="10">
        <f t="shared" si="152"/>
        <v>0</v>
      </c>
      <c r="DI229" s="10">
        <f t="shared" si="153"/>
        <v>0</v>
      </c>
      <c r="DJ229" s="10">
        <f t="shared" si="154"/>
        <v>0</v>
      </c>
      <c r="DK229" s="10">
        <f t="shared" si="155"/>
        <v>0</v>
      </c>
      <c r="DL229" s="10">
        <f t="shared" si="156"/>
        <v>0</v>
      </c>
      <c r="DM229" s="10">
        <f t="shared" si="157"/>
        <v>0</v>
      </c>
      <c r="DN229" s="10">
        <f t="shared" si="158"/>
        <v>0</v>
      </c>
      <c r="DO229" s="10">
        <f t="shared" si="159"/>
        <v>-29001.393800430655</v>
      </c>
      <c r="DP229" s="11">
        <f t="shared" si="122"/>
        <v>66173.561834019973</v>
      </c>
      <c r="DS229" s="14"/>
      <c r="DU229" s="16"/>
    </row>
    <row r="230" spans="1:125" x14ac:dyDescent="0.35">
      <c r="A230" s="2" t="s">
        <v>685</v>
      </c>
      <c r="B230" s="2" t="s">
        <v>686</v>
      </c>
      <c r="C230" s="2">
        <v>9262295</v>
      </c>
      <c r="D230" s="2" t="s">
        <v>1462</v>
      </c>
      <c r="E230" s="18">
        <v>204</v>
      </c>
      <c r="G230" s="18">
        <v>692376</v>
      </c>
      <c r="H230" s="18">
        <v>0</v>
      </c>
      <c r="I230" s="18">
        <v>0</v>
      </c>
      <c r="J230" s="18">
        <v>30240.000000000029</v>
      </c>
      <c r="K230" s="18">
        <v>0</v>
      </c>
      <c r="L230" s="18">
        <v>46530.000000000022</v>
      </c>
      <c r="M230" s="18">
        <v>0</v>
      </c>
      <c r="N230" s="18">
        <v>2759.9999999999995</v>
      </c>
      <c r="O230" s="18">
        <v>19319.999999999996</v>
      </c>
      <c r="P230" s="18">
        <v>3959.9999999999968</v>
      </c>
      <c r="Q230" s="18">
        <v>8640.0000000000055</v>
      </c>
      <c r="R230" s="18">
        <v>18870.000000000018</v>
      </c>
      <c r="S230" s="18">
        <v>670.00000000000057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29239.999999999975</v>
      </c>
      <c r="AA230" s="18">
        <v>0</v>
      </c>
      <c r="AB230" s="18">
        <v>76387.422222222187</v>
      </c>
      <c r="AC230" s="18">
        <v>0</v>
      </c>
      <c r="AD230" s="18">
        <v>0</v>
      </c>
      <c r="AE230" s="18">
        <v>0</v>
      </c>
      <c r="AF230" s="18">
        <v>128000</v>
      </c>
      <c r="AG230" s="18">
        <v>0</v>
      </c>
      <c r="AH230" s="18">
        <v>0</v>
      </c>
      <c r="AI230" s="18">
        <v>0</v>
      </c>
      <c r="AJ230" s="18">
        <v>20169.5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-29324.366309553436</v>
      </c>
      <c r="AQ230" s="11">
        <f t="shared" si="123"/>
        <v>1047838.5559126688</v>
      </c>
      <c r="AR230" s="18"/>
      <c r="AS230" s="10">
        <f>VLOOKUP($C230,'[1]New ISB'!$C$6:$BO$405,6,FALSE)</f>
        <v>735412.91099644511</v>
      </c>
      <c r="AT230" s="10">
        <f>VLOOKUP($C230,'[1]New ISB'!$C$6:$BO$405,7,FALSE)</f>
        <v>0</v>
      </c>
      <c r="AU230" s="10">
        <f>VLOOKUP($C230,'[1]New ISB'!$C$6:$BO$405,8,FALSE)</f>
        <v>0</v>
      </c>
      <c r="AV230" s="10">
        <f>VLOOKUP($C230,'[1]New ISB'!$C$6:$BO$405,9,FALSE)</f>
        <v>30870.000000000029</v>
      </c>
      <c r="AW230" s="10">
        <f>VLOOKUP($C230,'[1]New ISB'!$C$6:$BO$405,10,FALSE)</f>
        <v>0</v>
      </c>
      <c r="AX230" s="10">
        <f>VLOOKUP($C230,'[1]New ISB'!$C$6:$BO$405,11,FALSE)</f>
        <v>54120.000000000022</v>
      </c>
      <c r="AY230" s="10">
        <f>VLOOKUP($C230,'[1]New ISB'!$C$6:$BO$405,12,FALSE)</f>
        <v>0</v>
      </c>
      <c r="AZ230" s="10">
        <f>VLOOKUP($C230,'[1]New ISB'!$C$6:$BO$405,13,FALSE)</f>
        <v>2819.9999999999995</v>
      </c>
      <c r="BA230" s="10">
        <f>VLOOKUP($C230,'[1]New ISB'!$C$6:$BO$405,14,FALSE)</f>
        <v>19664.999999999996</v>
      </c>
      <c r="BB230" s="10">
        <f>VLOOKUP($C230,'[1]New ISB'!$C$6:$BO$405,15,FALSE)</f>
        <v>4004.9999999999968</v>
      </c>
      <c r="BC230" s="10">
        <f>VLOOKUP($C230,'[1]New ISB'!$C$6:$BO$405,16,FALSE)</f>
        <v>8730.0000000000055</v>
      </c>
      <c r="BD230" s="10">
        <f>VLOOKUP($C230,'[1]New ISB'!$C$6:$BO$405,17,FALSE)</f>
        <v>19055.000000000018</v>
      </c>
      <c r="BE230" s="10">
        <f>VLOOKUP($C230,'[1]New ISB'!$C$6:$BO$405,18,FALSE)</f>
        <v>680.00000000000057</v>
      </c>
      <c r="BF230" s="10">
        <f>VLOOKUP($C230,'[1]New ISB'!$C$6:$BO$405,19,FALSE)</f>
        <v>0</v>
      </c>
      <c r="BG230" s="10">
        <f>VLOOKUP($C230,'[1]New ISB'!$C$6:$BO$405,20,FALSE)</f>
        <v>0</v>
      </c>
      <c r="BH230" s="10">
        <f>VLOOKUP($C230,'[1]New ISB'!$C$6:$BO$405,21,FALSE)</f>
        <v>0</v>
      </c>
      <c r="BI230" s="10">
        <f>VLOOKUP($C230,'[1]New ISB'!$C$6:$BO$405,22,FALSE)</f>
        <v>0</v>
      </c>
      <c r="BJ230" s="10">
        <f>VLOOKUP($C230,'[1]New ISB'!$C$6:$BO$405,23,FALSE)</f>
        <v>0</v>
      </c>
      <c r="BK230" s="10">
        <f>VLOOKUP($C230,'[1]New ISB'!$C$6:$BO$405,24,FALSE)</f>
        <v>0</v>
      </c>
      <c r="BL230" s="10">
        <f>VLOOKUP($C230,'[1]New ISB'!$C$6:$BO$405,25,FALSE)</f>
        <v>29744.13793103446</v>
      </c>
      <c r="BM230" s="10">
        <f>VLOOKUP($C230,'[1]New ISB'!$C$6:$BO$405,26,FALSE)</f>
        <v>0</v>
      </c>
      <c r="BN230" s="10">
        <f>VLOOKUP($C230,'[1]New ISB'!$C$6:$BO$405,27,FALSE)</f>
        <v>77379.466666666631</v>
      </c>
      <c r="BO230" s="10">
        <f>VLOOKUP($C230,'[1]New ISB'!$C$6:$BO$405,28,FALSE)</f>
        <v>0</v>
      </c>
      <c r="BP230" s="10">
        <f>VLOOKUP($C230,'[1]New ISB'!$C$6:$BO$405,29,FALSE)</f>
        <v>0</v>
      </c>
      <c r="BQ230" s="10">
        <f>VLOOKUP($C230,'[1]New ISB'!$C$6:$BO$405,30,FALSE)</f>
        <v>0</v>
      </c>
      <c r="BR230" s="10">
        <f>VLOOKUP($C230,'[1]New ISB'!$C$6:$BO$405,31,FALSE)</f>
        <v>134400</v>
      </c>
      <c r="BS230" s="10">
        <f>VLOOKUP($C230,'[1]New ISB'!$C$6:$BO$405,32,FALSE)</f>
        <v>0</v>
      </c>
      <c r="BT230" s="10">
        <f>VLOOKUP($C230,'[1]New ISB'!$C$6:$BO$405,33,FALSE)</f>
        <v>0</v>
      </c>
      <c r="BU230" s="10">
        <f>VLOOKUP($C230,'[1]New ISB'!$C$6:$BO$405,34,FALSE)</f>
        <v>0</v>
      </c>
      <c r="BV230" s="10">
        <f>VLOOKUP($C230,'[1]New ISB'!$C$6:$BO$405,35,FALSE)</f>
        <v>20169.5</v>
      </c>
      <c r="BW230" s="10">
        <f>VLOOKUP($C230,'[1]New ISB'!$C$6:$BO$405,36,FALSE)</f>
        <v>0</v>
      </c>
      <c r="BX230" s="10">
        <f>VLOOKUP($C230,'[1]New ISB'!$C$6:$BO$405,39,FALSE)+VLOOKUP($C230,'[1]New ISB'!$C$6:$BO$405,40,FALSE)</f>
        <v>0</v>
      </c>
      <c r="BY230" s="10">
        <f>VLOOKUP($C230,'[1]New ISB'!$C$6:$BO$405,37,FALSE)+VLOOKUP($C230,'[1]New ISB'!$C$6:$BO$405,41,FALSE)</f>
        <v>0</v>
      </c>
      <c r="BZ230" s="10">
        <f>VLOOKUP($C230,'[1]New ISB'!$C$6:$BO$405,38,FALSE)</f>
        <v>0</v>
      </c>
      <c r="CA230" s="10">
        <f t="shared" si="121"/>
        <v>1137051.0155941462</v>
      </c>
      <c r="CB230" s="10">
        <f>VLOOKUP($C230,'[1]New ISB'!$C$6:$BO$405,52,FALSE)+VLOOKUP($C230,'[1]New ISB'!$C$6:$BO$405,53,FALSE)</f>
        <v>0</v>
      </c>
      <c r="CC230" s="10">
        <f>VLOOKUP($C230,'[1]New ISB'!$C$6:$BO$405,64,FALSE)</f>
        <v>0</v>
      </c>
      <c r="CD230" s="11">
        <f t="shared" si="160"/>
        <v>1137051.0155941462</v>
      </c>
      <c r="CE230" s="10"/>
      <c r="CF230" s="10">
        <f t="shared" si="124"/>
        <v>43036.910996445105</v>
      </c>
      <c r="CG230" s="10">
        <f t="shared" si="125"/>
        <v>0</v>
      </c>
      <c r="CH230" s="10">
        <f t="shared" si="126"/>
        <v>0</v>
      </c>
      <c r="CI230" s="10">
        <f t="shared" si="127"/>
        <v>630</v>
      </c>
      <c r="CJ230" s="10">
        <f t="shared" si="128"/>
        <v>0</v>
      </c>
      <c r="CK230" s="10">
        <f t="shared" si="129"/>
        <v>7590</v>
      </c>
      <c r="CL230" s="10">
        <f t="shared" si="130"/>
        <v>0</v>
      </c>
      <c r="CM230" s="10">
        <f t="shared" si="131"/>
        <v>60</v>
      </c>
      <c r="CN230" s="10">
        <f t="shared" si="132"/>
        <v>345</v>
      </c>
      <c r="CO230" s="10">
        <f t="shared" si="133"/>
        <v>45</v>
      </c>
      <c r="CP230" s="10">
        <f t="shared" si="134"/>
        <v>90</v>
      </c>
      <c r="CQ230" s="10">
        <f t="shared" si="135"/>
        <v>185</v>
      </c>
      <c r="CR230" s="10">
        <f t="shared" si="136"/>
        <v>10</v>
      </c>
      <c r="CS230" s="10">
        <f t="shared" si="137"/>
        <v>0</v>
      </c>
      <c r="CT230" s="10">
        <f t="shared" si="138"/>
        <v>0</v>
      </c>
      <c r="CU230" s="10">
        <f t="shared" si="139"/>
        <v>0</v>
      </c>
      <c r="CV230" s="10">
        <f t="shared" si="140"/>
        <v>0</v>
      </c>
      <c r="CW230" s="10">
        <f t="shared" si="141"/>
        <v>0</v>
      </c>
      <c r="CX230" s="10">
        <f t="shared" si="142"/>
        <v>0</v>
      </c>
      <c r="CY230" s="10">
        <f t="shared" si="143"/>
        <v>504.13793103448552</v>
      </c>
      <c r="CZ230" s="10">
        <f t="shared" si="144"/>
        <v>0</v>
      </c>
      <c r="DA230" s="10">
        <f t="shared" si="145"/>
        <v>992.0444444444438</v>
      </c>
      <c r="DB230" s="10">
        <f t="shared" si="146"/>
        <v>0</v>
      </c>
      <c r="DC230" s="10">
        <f t="shared" si="147"/>
        <v>0</v>
      </c>
      <c r="DD230" s="10">
        <f t="shared" si="148"/>
        <v>0</v>
      </c>
      <c r="DE230" s="10">
        <f t="shared" si="149"/>
        <v>6400</v>
      </c>
      <c r="DF230" s="10">
        <f t="shared" si="150"/>
        <v>0</v>
      </c>
      <c r="DG230" s="10">
        <f t="shared" si="151"/>
        <v>0</v>
      </c>
      <c r="DH230" s="10">
        <f t="shared" si="152"/>
        <v>0</v>
      </c>
      <c r="DI230" s="10">
        <f t="shared" si="153"/>
        <v>0</v>
      </c>
      <c r="DJ230" s="10">
        <f t="shared" si="154"/>
        <v>0</v>
      </c>
      <c r="DK230" s="10">
        <f t="shared" si="155"/>
        <v>0</v>
      </c>
      <c r="DL230" s="10">
        <f t="shared" si="156"/>
        <v>0</v>
      </c>
      <c r="DM230" s="10">
        <f t="shared" si="157"/>
        <v>0</v>
      </c>
      <c r="DN230" s="10">
        <f t="shared" si="158"/>
        <v>0</v>
      </c>
      <c r="DO230" s="10">
        <f t="shared" si="159"/>
        <v>29324.366309553436</v>
      </c>
      <c r="DP230" s="11">
        <f t="shared" si="122"/>
        <v>89212.45968147747</v>
      </c>
      <c r="DS230" s="14"/>
      <c r="DU230" s="16"/>
    </row>
    <row r="231" spans="1:125" x14ac:dyDescent="0.35">
      <c r="A231" s="2" t="s">
        <v>688</v>
      </c>
      <c r="B231" s="2" t="s">
        <v>689</v>
      </c>
      <c r="C231" s="2">
        <v>9262308</v>
      </c>
      <c r="D231" s="2" t="s">
        <v>690</v>
      </c>
      <c r="E231" s="18">
        <v>208</v>
      </c>
      <c r="G231" s="18">
        <v>705952</v>
      </c>
      <c r="H231" s="18">
        <v>0</v>
      </c>
      <c r="I231" s="18">
        <v>0</v>
      </c>
      <c r="J231" s="18">
        <v>25920.00000000004</v>
      </c>
      <c r="K231" s="18">
        <v>0</v>
      </c>
      <c r="L231" s="18">
        <v>38070.000000000058</v>
      </c>
      <c r="M231" s="18">
        <v>0</v>
      </c>
      <c r="N231" s="18">
        <v>8279.9999999999945</v>
      </c>
      <c r="O231" s="18">
        <v>12879.999999999993</v>
      </c>
      <c r="P231" s="18">
        <v>3080.0000000000041</v>
      </c>
      <c r="Q231" s="18">
        <v>23519.999999999989</v>
      </c>
      <c r="R231" s="18">
        <v>4080.0000000000036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30997.777777777719</v>
      </c>
      <c r="AA231" s="18">
        <v>0</v>
      </c>
      <c r="AB231" s="18">
        <v>76745.529375630751</v>
      </c>
      <c r="AC231" s="18">
        <v>0</v>
      </c>
      <c r="AD231" s="18">
        <v>0</v>
      </c>
      <c r="AE231" s="18">
        <v>0</v>
      </c>
      <c r="AF231" s="18">
        <v>128000</v>
      </c>
      <c r="AG231" s="18">
        <v>0</v>
      </c>
      <c r="AH231" s="18">
        <v>0</v>
      </c>
      <c r="AI231" s="18">
        <v>0</v>
      </c>
      <c r="AJ231" s="18">
        <v>3749.12</v>
      </c>
      <c r="AK231" s="18">
        <v>0</v>
      </c>
      <c r="AL231" s="18">
        <v>0</v>
      </c>
      <c r="AM231" s="18">
        <v>0</v>
      </c>
      <c r="AN231" s="18">
        <v>0</v>
      </c>
      <c r="AO231" s="18">
        <v>0</v>
      </c>
      <c r="AP231" s="18">
        <v>-13630.907786730711</v>
      </c>
      <c r="AQ231" s="11">
        <f t="shared" si="123"/>
        <v>1047643.5193666779</v>
      </c>
      <c r="AR231" s="18"/>
      <c r="AS231" s="10">
        <f>VLOOKUP($C231,'[1]New ISB'!$C$6:$BO$405,6,FALSE)</f>
        <v>749832.77199637541</v>
      </c>
      <c r="AT231" s="10">
        <f>VLOOKUP($C231,'[1]New ISB'!$C$6:$BO$405,7,FALSE)</f>
        <v>0</v>
      </c>
      <c r="AU231" s="10">
        <f>VLOOKUP($C231,'[1]New ISB'!$C$6:$BO$405,8,FALSE)</f>
        <v>0</v>
      </c>
      <c r="AV231" s="10">
        <f>VLOOKUP($C231,'[1]New ISB'!$C$6:$BO$405,9,FALSE)</f>
        <v>26460.00000000004</v>
      </c>
      <c r="AW231" s="10">
        <f>VLOOKUP($C231,'[1]New ISB'!$C$6:$BO$405,10,FALSE)</f>
        <v>0</v>
      </c>
      <c r="AX231" s="10">
        <f>VLOOKUP($C231,'[1]New ISB'!$C$6:$BO$405,11,FALSE)</f>
        <v>44280.000000000073</v>
      </c>
      <c r="AY231" s="10">
        <f>VLOOKUP($C231,'[1]New ISB'!$C$6:$BO$405,12,FALSE)</f>
        <v>0</v>
      </c>
      <c r="AZ231" s="10">
        <f>VLOOKUP($C231,'[1]New ISB'!$C$6:$BO$405,13,FALSE)</f>
        <v>8459.9999999999945</v>
      </c>
      <c r="BA231" s="10">
        <f>VLOOKUP($C231,'[1]New ISB'!$C$6:$BO$405,14,FALSE)</f>
        <v>13109.999999999993</v>
      </c>
      <c r="BB231" s="10">
        <f>VLOOKUP($C231,'[1]New ISB'!$C$6:$BO$405,15,FALSE)</f>
        <v>3115.0000000000045</v>
      </c>
      <c r="BC231" s="10">
        <f>VLOOKUP($C231,'[1]New ISB'!$C$6:$BO$405,16,FALSE)</f>
        <v>23764.999999999989</v>
      </c>
      <c r="BD231" s="10">
        <f>VLOOKUP($C231,'[1]New ISB'!$C$6:$BO$405,17,FALSE)</f>
        <v>4120.0000000000036</v>
      </c>
      <c r="BE231" s="10">
        <f>VLOOKUP($C231,'[1]New ISB'!$C$6:$BO$405,18,FALSE)</f>
        <v>0</v>
      </c>
      <c r="BF231" s="10">
        <f>VLOOKUP($C231,'[1]New ISB'!$C$6:$BO$405,19,FALSE)</f>
        <v>0</v>
      </c>
      <c r="BG231" s="10">
        <f>VLOOKUP($C231,'[1]New ISB'!$C$6:$BO$405,20,FALSE)</f>
        <v>0</v>
      </c>
      <c r="BH231" s="10">
        <f>VLOOKUP($C231,'[1]New ISB'!$C$6:$BO$405,21,FALSE)</f>
        <v>0</v>
      </c>
      <c r="BI231" s="10">
        <f>VLOOKUP($C231,'[1]New ISB'!$C$6:$BO$405,22,FALSE)</f>
        <v>0</v>
      </c>
      <c r="BJ231" s="10">
        <f>VLOOKUP($C231,'[1]New ISB'!$C$6:$BO$405,23,FALSE)</f>
        <v>0</v>
      </c>
      <c r="BK231" s="10">
        <f>VLOOKUP($C231,'[1]New ISB'!$C$6:$BO$405,24,FALSE)</f>
        <v>0</v>
      </c>
      <c r="BL231" s="10">
        <f>VLOOKUP($C231,'[1]New ISB'!$C$6:$BO$405,25,FALSE)</f>
        <v>31532.222222222161</v>
      </c>
      <c r="BM231" s="10">
        <f>VLOOKUP($C231,'[1]New ISB'!$C$6:$BO$405,26,FALSE)</f>
        <v>0</v>
      </c>
      <c r="BN231" s="10">
        <f>VLOOKUP($C231,'[1]New ISB'!$C$6:$BO$405,27,FALSE)</f>
        <v>77742.224562327261</v>
      </c>
      <c r="BO231" s="10">
        <f>VLOOKUP($C231,'[1]New ISB'!$C$6:$BO$405,28,FALSE)</f>
        <v>0</v>
      </c>
      <c r="BP231" s="10">
        <f>VLOOKUP($C231,'[1]New ISB'!$C$6:$BO$405,29,FALSE)</f>
        <v>0</v>
      </c>
      <c r="BQ231" s="10">
        <f>VLOOKUP($C231,'[1]New ISB'!$C$6:$BO$405,30,FALSE)</f>
        <v>0</v>
      </c>
      <c r="BR231" s="10">
        <f>VLOOKUP($C231,'[1]New ISB'!$C$6:$BO$405,31,FALSE)</f>
        <v>134400</v>
      </c>
      <c r="BS231" s="10">
        <f>VLOOKUP($C231,'[1]New ISB'!$C$6:$BO$405,32,FALSE)</f>
        <v>0</v>
      </c>
      <c r="BT231" s="10">
        <f>VLOOKUP($C231,'[1]New ISB'!$C$6:$BO$405,33,FALSE)</f>
        <v>0</v>
      </c>
      <c r="BU231" s="10">
        <f>VLOOKUP($C231,'[1]New ISB'!$C$6:$BO$405,34,FALSE)</f>
        <v>0</v>
      </c>
      <c r="BV231" s="10">
        <f>VLOOKUP($C231,'[1]New ISB'!$C$6:$BO$405,35,FALSE)</f>
        <v>3749.12</v>
      </c>
      <c r="BW231" s="10">
        <f>VLOOKUP($C231,'[1]New ISB'!$C$6:$BO$405,36,FALSE)</f>
        <v>0</v>
      </c>
      <c r="BX231" s="10">
        <f>VLOOKUP($C231,'[1]New ISB'!$C$6:$BO$405,39,FALSE)+VLOOKUP($C231,'[1]New ISB'!$C$6:$BO$405,40,FALSE)</f>
        <v>0</v>
      </c>
      <c r="BY231" s="10">
        <f>VLOOKUP($C231,'[1]New ISB'!$C$6:$BO$405,37,FALSE)+VLOOKUP($C231,'[1]New ISB'!$C$6:$BO$405,41,FALSE)</f>
        <v>0</v>
      </c>
      <c r="BZ231" s="10">
        <f>VLOOKUP($C231,'[1]New ISB'!$C$6:$BO$405,38,FALSE)</f>
        <v>0</v>
      </c>
      <c r="CA231" s="10">
        <f t="shared" si="121"/>
        <v>1120566.3387809251</v>
      </c>
      <c r="CB231" s="10">
        <f>VLOOKUP($C231,'[1]New ISB'!$C$6:$BO$405,52,FALSE)+VLOOKUP($C231,'[1]New ISB'!$C$6:$BO$405,53,FALSE)</f>
        <v>0</v>
      </c>
      <c r="CC231" s="10">
        <f>VLOOKUP($C231,'[1]New ISB'!$C$6:$BO$405,64,FALSE)</f>
        <v>0</v>
      </c>
      <c r="CD231" s="11">
        <f t="shared" si="160"/>
        <v>1120566.3387809251</v>
      </c>
      <c r="CE231" s="10"/>
      <c r="CF231" s="10">
        <f t="shared" si="124"/>
        <v>43880.771996375406</v>
      </c>
      <c r="CG231" s="10">
        <f t="shared" si="125"/>
        <v>0</v>
      </c>
      <c r="CH231" s="10">
        <f t="shared" si="126"/>
        <v>0</v>
      </c>
      <c r="CI231" s="10">
        <f t="shared" si="127"/>
        <v>540</v>
      </c>
      <c r="CJ231" s="10">
        <f t="shared" si="128"/>
        <v>0</v>
      </c>
      <c r="CK231" s="10">
        <f t="shared" si="129"/>
        <v>6210.0000000000146</v>
      </c>
      <c r="CL231" s="10">
        <f t="shared" si="130"/>
        <v>0</v>
      </c>
      <c r="CM231" s="10">
        <f t="shared" si="131"/>
        <v>180</v>
      </c>
      <c r="CN231" s="10">
        <f t="shared" si="132"/>
        <v>230</v>
      </c>
      <c r="CO231" s="10">
        <f t="shared" si="133"/>
        <v>35.000000000000455</v>
      </c>
      <c r="CP231" s="10">
        <f t="shared" si="134"/>
        <v>245</v>
      </c>
      <c r="CQ231" s="10">
        <f t="shared" si="135"/>
        <v>40</v>
      </c>
      <c r="CR231" s="10">
        <f t="shared" si="136"/>
        <v>0</v>
      </c>
      <c r="CS231" s="10">
        <f t="shared" si="137"/>
        <v>0</v>
      </c>
      <c r="CT231" s="10">
        <f t="shared" si="138"/>
        <v>0</v>
      </c>
      <c r="CU231" s="10">
        <f t="shared" si="139"/>
        <v>0</v>
      </c>
      <c r="CV231" s="10">
        <f t="shared" si="140"/>
        <v>0</v>
      </c>
      <c r="CW231" s="10">
        <f t="shared" si="141"/>
        <v>0</v>
      </c>
      <c r="CX231" s="10">
        <f t="shared" si="142"/>
        <v>0</v>
      </c>
      <c r="CY231" s="10">
        <f t="shared" si="143"/>
        <v>534.44444444444161</v>
      </c>
      <c r="CZ231" s="10">
        <f t="shared" si="144"/>
        <v>0</v>
      </c>
      <c r="DA231" s="10">
        <f t="shared" si="145"/>
        <v>996.69518669651006</v>
      </c>
      <c r="DB231" s="10">
        <f t="shared" si="146"/>
        <v>0</v>
      </c>
      <c r="DC231" s="10">
        <f t="shared" si="147"/>
        <v>0</v>
      </c>
      <c r="DD231" s="10">
        <f t="shared" si="148"/>
        <v>0</v>
      </c>
      <c r="DE231" s="10">
        <f t="shared" si="149"/>
        <v>6400</v>
      </c>
      <c r="DF231" s="10">
        <f t="shared" si="150"/>
        <v>0</v>
      </c>
      <c r="DG231" s="10">
        <f t="shared" si="151"/>
        <v>0</v>
      </c>
      <c r="DH231" s="10">
        <f t="shared" si="152"/>
        <v>0</v>
      </c>
      <c r="DI231" s="10">
        <f t="shared" si="153"/>
        <v>0</v>
      </c>
      <c r="DJ231" s="10">
        <f t="shared" si="154"/>
        <v>0</v>
      </c>
      <c r="DK231" s="10">
        <f t="shared" si="155"/>
        <v>0</v>
      </c>
      <c r="DL231" s="10">
        <f t="shared" si="156"/>
        <v>0</v>
      </c>
      <c r="DM231" s="10">
        <f t="shared" si="157"/>
        <v>0</v>
      </c>
      <c r="DN231" s="10">
        <f t="shared" si="158"/>
        <v>0</v>
      </c>
      <c r="DO231" s="10">
        <f t="shared" si="159"/>
        <v>13630.907786730711</v>
      </c>
      <c r="DP231" s="11">
        <f t="shared" si="122"/>
        <v>72922.819414247075</v>
      </c>
      <c r="DS231" s="14"/>
      <c r="DU231" s="16"/>
    </row>
    <row r="232" spans="1:125" x14ac:dyDescent="0.35">
      <c r="A232" s="2" t="s">
        <v>691</v>
      </c>
      <c r="B232" s="2" t="s">
        <v>1364</v>
      </c>
      <c r="C232" s="2">
        <v>9262203</v>
      </c>
      <c r="D232" s="2" t="s">
        <v>693</v>
      </c>
      <c r="E232" s="18">
        <v>141</v>
      </c>
      <c r="G232" s="18">
        <v>478554</v>
      </c>
      <c r="H232" s="18">
        <v>0</v>
      </c>
      <c r="I232" s="18">
        <v>0</v>
      </c>
      <c r="J232" s="18">
        <v>31199.999999999971</v>
      </c>
      <c r="K232" s="18">
        <v>0</v>
      </c>
      <c r="L232" s="18">
        <v>45824.999999999956</v>
      </c>
      <c r="M232" s="18">
        <v>0</v>
      </c>
      <c r="N232" s="18">
        <v>2990.0000000000005</v>
      </c>
      <c r="O232" s="18">
        <v>12039.999999999993</v>
      </c>
      <c r="P232" s="18">
        <v>16720.000000000011</v>
      </c>
      <c r="Q232" s="18">
        <v>2880</v>
      </c>
      <c r="R232" s="18">
        <v>4080.0000000000027</v>
      </c>
      <c r="S232" s="18">
        <v>669.99999999999966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30258.600000000002</v>
      </c>
      <c r="AA232" s="18">
        <v>0</v>
      </c>
      <c r="AB232" s="18">
        <v>50195.246995994668</v>
      </c>
      <c r="AC232" s="18">
        <v>0</v>
      </c>
      <c r="AD232" s="18">
        <v>0</v>
      </c>
      <c r="AE232" s="18">
        <v>0</v>
      </c>
      <c r="AF232" s="18">
        <v>128000</v>
      </c>
      <c r="AG232" s="18">
        <v>0</v>
      </c>
      <c r="AH232" s="18">
        <v>0</v>
      </c>
      <c r="AI232" s="18">
        <v>0</v>
      </c>
      <c r="AJ232" s="18">
        <v>4317.9520000000002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-8064.7443469395648</v>
      </c>
      <c r="AQ232" s="11">
        <f t="shared" si="123"/>
        <v>799666.05464905512</v>
      </c>
      <c r="AR232" s="18"/>
      <c r="AS232" s="10">
        <f>VLOOKUP($C232,'[1]New ISB'!$C$6:$BO$405,6,FALSE)</f>
        <v>508300.10024754296</v>
      </c>
      <c r="AT232" s="10">
        <f>VLOOKUP($C232,'[1]New ISB'!$C$6:$BO$405,7,FALSE)</f>
        <v>0</v>
      </c>
      <c r="AU232" s="10">
        <f>VLOOKUP($C232,'[1]New ISB'!$C$6:$BO$405,8,FALSE)</f>
        <v>0</v>
      </c>
      <c r="AV232" s="10">
        <f>VLOOKUP($C232,'[1]New ISB'!$C$6:$BO$405,9,FALSE)</f>
        <v>31849.999999999971</v>
      </c>
      <c r="AW232" s="10">
        <f>VLOOKUP($C232,'[1]New ISB'!$C$6:$BO$405,10,FALSE)</f>
        <v>0</v>
      </c>
      <c r="AX232" s="10">
        <f>VLOOKUP($C232,'[1]New ISB'!$C$6:$BO$405,11,FALSE)</f>
        <v>53299.999999999956</v>
      </c>
      <c r="AY232" s="10">
        <f>VLOOKUP($C232,'[1]New ISB'!$C$6:$BO$405,12,FALSE)</f>
        <v>0</v>
      </c>
      <c r="AZ232" s="10">
        <f>VLOOKUP($C232,'[1]New ISB'!$C$6:$BO$405,13,FALSE)</f>
        <v>3055.0000000000005</v>
      </c>
      <c r="BA232" s="10">
        <f>VLOOKUP($C232,'[1]New ISB'!$C$6:$BO$405,14,FALSE)</f>
        <v>12254.999999999993</v>
      </c>
      <c r="BB232" s="10">
        <f>VLOOKUP($C232,'[1]New ISB'!$C$6:$BO$405,15,FALSE)</f>
        <v>16910.000000000011</v>
      </c>
      <c r="BC232" s="10">
        <f>VLOOKUP($C232,'[1]New ISB'!$C$6:$BO$405,16,FALSE)</f>
        <v>2910</v>
      </c>
      <c r="BD232" s="10">
        <f>VLOOKUP($C232,'[1]New ISB'!$C$6:$BO$405,17,FALSE)</f>
        <v>4120.0000000000027</v>
      </c>
      <c r="BE232" s="10">
        <f>VLOOKUP($C232,'[1]New ISB'!$C$6:$BO$405,18,FALSE)</f>
        <v>679.99999999999966</v>
      </c>
      <c r="BF232" s="10">
        <f>VLOOKUP($C232,'[1]New ISB'!$C$6:$BO$405,19,FALSE)</f>
        <v>0</v>
      </c>
      <c r="BG232" s="10">
        <f>VLOOKUP($C232,'[1]New ISB'!$C$6:$BO$405,20,FALSE)</f>
        <v>0</v>
      </c>
      <c r="BH232" s="10">
        <f>VLOOKUP($C232,'[1]New ISB'!$C$6:$BO$405,21,FALSE)</f>
        <v>0</v>
      </c>
      <c r="BI232" s="10">
        <f>VLOOKUP($C232,'[1]New ISB'!$C$6:$BO$405,22,FALSE)</f>
        <v>0</v>
      </c>
      <c r="BJ232" s="10">
        <f>VLOOKUP($C232,'[1]New ISB'!$C$6:$BO$405,23,FALSE)</f>
        <v>0</v>
      </c>
      <c r="BK232" s="10">
        <f>VLOOKUP($C232,'[1]New ISB'!$C$6:$BO$405,24,FALSE)</f>
        <v>0</v>
      </c>
      <c r="BL232" s="10">
        <f>VLOOKUP($C232,'[1]New ISB'!$C$6:$BO$405,25,FALSE)</f>
        <v>30780.3</v>
      </c>
      <c r="BM232" s="10">
        <f>VLOOKUP($C232,'[1]New ISB'!$C$6:$BO$405,26,FALSE)</f>
        <v>0</v>
      </c>
      <c r="BN232" s="10">
        <f>VLOOKUP($C232,'[1]New ISB'!$C$6:$BO$405,27,FALSE)</f>
        <v>50847.133320617977</v>
      </c>
      <c r="BO232" s="10">
        <f>VLOOKUP($C232,'[1]New ISB'!$C$6:$BO$405,28,FALSE)</f>
        <v>0</v>
      </c>
      <c r="BP232" s="10">
        <f>VLOOKUP($C232,'[1]New ISB'!$C$6:$BO$405,29,FALSE)</f>
        <v>0</v>
      </c>
      <c r="BQ232" s="10">
        <f>VLOOKUP($C232,'[1]New ISB'!$C$6:$BO$405,30,FALSE)</f>
        <v>0</v>
      </c>
      <c r="BR232" s="10">
        <f>VLOOKUP($C232,'[1]New ISB'!$C$6:$BO$405,31,FALSE)</f>
        <v>134400</v>
      </c>
      <c r="BS232" s="10">
        <f>VLOOKUP($C232,'[1]New ISB'!$C$6:$BO$405,32,FALSE)</f>
        <v>0</v>
      </c>
      <c r="BT232" s="10">
        <f>VLOOKUP($C232,'[1]New ISB'!$C$6:$BO$405,33,FALSE)</f>
        <v>0</v>
      </c>
      <c r="BU232" s="10">
        <f>VLOOKUP($C232,'[1]New ISB'!$C$6:$BO$405,34,FALSE)</f>
        <v>0</v>
      </c>
      <c r="BV232" s="10">
        <f>VLOOKUP($C232,'[1]New ISB'!$C$6:$BO$405,35,FALSE)</f>
        <v>4317.9520000000002</v>
      </c>
      <c r="BW232" s="10">
        <f>VLOOKUP($C232,'[1]New ISB'!$C$6:$BO$405,36,FALSE)</f>
        <v>0</v>
      </c>
      <c r="BX232" s="10">
        <f>VLOOKUP($C232,'[1]New ISB'!$C$6:$BO$405,39,FALSE)+VLOOKUP($C232,'[1]New ISB'!$C$6:$BO$405,40,FALSE)</f>
        <v>0</v>
      </c>
      <c r="BY232" s="10">
        <f>VLOOKUP($C232,'[1]New ISB'!$C$6:$BO$405,37,FALSE)+VLOOKUP($C232,'[1]New ISB'!$C$6:$BO$405,41,FALSE)</f>
        <v>0</v>
      </c>
      <c r="BZ232" s="10">
        <f>VLOOKUP($C232,'[1]New ISB'!$C$6:$BO$405,38,FALSE)</f>
        <v>0</v>
      </c>
      <c r="CA232" s="10">
        <f t="shared" si="121"/>
        <v>853725.48556816101</v>
      </c>
      <c r="CB232" s="10">
        <f>VLOOKUP($C232,'[1]New ISB'!$C$6:$BO$405,52,FALSE)+VLOOKUP($C232,'[1]New ISB'!$C$6:$BO$405,53,FALSE)</f>
        <v>0</v>
      </c>
      <c r="CC232" s="10">
        <f>VLOOKUP($C232,'[1]New ISB'!$C$6:$BO$405,64,FALSE)</f>
        <v>0</v>
      </c>
      <c r="CD232" s="11">
        <f t="shared" si="160"/>
        <v>853725.48556816101</v>
      </c>
      <c r="CE232" s="10"/>
      <c r="CF232" s="10">
        <f t="shared" si="124"/>
        <v>29746.100247542956</v>
      </c>
      <c r="CG232" s="10">
        <f t="shared" si="125"/>
        <v>0</v>
      </c>
      <c r="CH232" s="10">
        <f t="shared" si="126"/>
        <v>0</v>
      </c>
      <c r="CI232" s="10">
        <f t="shared" si="127"/>
        <v>650</v>
      </c>
      <c r="CJ232" s="10">
        <f t="shared" si="128"/>
        <v>0</v>
      </c>
      <c r="CK232" s="10">
        <f t="shared" si="129"/>
        <v>7475</v>
      </c>
      <c r="CL232" s="10">
        <f t="shared" si="130"/>
        <v>0</v>
      </c>
      <c r="CM232" s="10">
        <f t="shared" si="131"/>
        <v>65</v>
      </c>
      <c r="CN232" s="10">
        <f t="shared" si="132"/>
        <v>215</v>
      </c>
      <c r="CO232" s="10">
        <f t="shared" si="133"/>
        <v>190</v>
      </c>
      <c r="CP232" s="10">
        <f t="shared" si="134"/>
        <v>30</v>
      </c>
      <c r="CQ232" s="10">
        <f t="shared" si="135"/>
        <v>40</v>
      </c>
      <c r="CR232" s="10">
        <f t="shared" si="136"/>
        <v>10</v>
      </c>
      <c r="CS232" s="10">
        <f t="shared" si="137"/>
        <v>0</v>
      </c>
      <c r="CT232" s="10">
        <f t="shared" si="138"/>
        <v>0</v>
      </c>
      <c r="CU232" s="10">
        <f t="shared" si="139"/>
        <v>0</v>
      </c>
      <c r="CV232" s="10">
        <f t="shared" si="140"/>
        <v>0</v>
      </c>
      <c r="CW232" s="10">
        <f t="shared" si="141"/>
        <v>0</v>
      </c>
      <c r="CX232" s="10">
        <f t="shared" si="142"/>
        <v>0</v>
      </c>
      <c r="CY232" s="10">
        <f t="shared" si="143"/>
        <v>521.69999999999709</v>
      </c>
      <c r="CZ232" s="10">
        <f t="shared" si="144"/>
        <v>0</v>
      </c>
      <c r="DA232" s="10">
        <f t="shared" si="145"/>
        <v>651.88632462330861</v>
      </c>
      <c r="DB232" s="10">
        <f t="shared" si="146"/>
        <v>0</v>
      </c>
      <c r="DC232" s="10">
        <f t="shared" si="147"/>
        <v>0</v>
      </c>
      <c r="DD232" s="10">
        <f t="shared" si="148"/>
        <v>0</v>
      </c>
      <c r="DE232" s="10">
        <f t="shared" si="149"/>
        <v>6400</v>
      </c>
      <c r="DF232" s="10">
        <f t="shared" si="150"/>
        <v>0</v>
      </c>
      <c r="DG232" s="10">
        <f t="shared" si="151"/>
        <v>0</v>
      </c>
      <c r="DH232" s="10">
        <f t="shared" si="152"/>
        <v>0</v>
      </c>
      <c r="DI232" s="10">
        <f t="shared" si="153"/>
        <v>0</v>
      </c>
      <c r="DJ232" s="10">
        <f t="shared" si="154"/>
        <v>0</v>
      </c>
      <c r="DK232" s="10">
        <f t="shared" si="155"/>
        <v>0</v>
      </c>
      <c r="DL232" s="10">
        <f t="shared" si="156"/>
        <v>0</v>
      </c>
      <c r="DM232" s="10">
        <f t="shared" si="157"/>
        <v>0</v>
      </c>
      <c r="DN232" s="10">
        <f t="shared" si="158"/>
        <v>0</v>
      </c>
      <c r="DO232" s="10">
        <f t="shared" si="159"/>
        <v>8064.7443469395648</v>
      </c>
      <c r="DP232" s="11">
        <f t="shared" si="122"/>
        <v>54059.430919105827</v>
      </c>
      <c r="DS232" s="14"/>
      <c r="DU232" s="16"/>
    </row>
    <row r="233" spans="1:125" x14ac:dyDescent="0.35">
      <c r="A233" s="2" t="s">
        <v>694</v>
      </c>
      <c r="B233" s="2" t="s">
        <v>695</v>
      </c>
      <c r="C233" s="2">
        <v>9262122</v>
      </c>
      <c r="D233" s="2" t="s">
        <v>696</v>
      </c>
      <c r="E233" s="18">
        <v>187</v>
      </c>
      <c r="G233" s="18">
        <v>634678</v>
      </c>
      <c r="H233" s="18">
        <v>0</v>
      </c>
      <c r="I233" s="18">
        <v>0</v>
      </c>
      <c r="J233" s="18">
        <v>40320.000000000015</v>
      </c>
      <c r="K233" s="18">
        <v>0</v>
      </c>
      <c r="L233" s="18">
        <v>59925.000000000058</v>
      </c>
      <c r="M233" s="18">
        <v>0</v>
      </c>
      <c r="N233" s="18">
        <v>3055.3551912568296</v>
      </c>
      <c r="O233" s="18">
        <v>2002.8415300546458</v>
      </c>
      <c r="P233" s="18">
        <v>1348.8524590163918</v>
      </c>
      <c r="Q233" s="18">
        <v>21091.147540983569</v>
      </c>
      <c r="R233" s="18">
        <v>50030.163934426208</v>
      </c>
      <c r="S233" s="18">
        <v>11638.961748633883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22230.931677018645</v>
      </c>
      <c r="AA233" s="18">
        <v>0</v>
      </c>
      <c r="AB233" s="18">
        <v>73685.317391304343</v>
      </c>
      <c r="AC233" s="18">
        <v>0</v>
      </c>
      <c r="AD233" s="18">
        <v>2698.2290322580702</v>
      </c>
      <c r="AE233" s="18">
        <v>0</v>
      </c>
      <c r="AF233" s="18">
        <v>128000</v>
      </c>
      <c r="AG233" s="18">
        <v>0</v>
      </c>
      <c r="AH233" s="18">
        <v>0</v>
      </c>
      <c r="AI233" s="18">
        <v>0</v>
      </c>
      <c r="AJ233" s="18">
        <v>2508.0320000000002</v>
      </c>
      <c r="AK233" s="18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0</v>
      </c>
      <c r="AQ233" s="11">
        <f t="shared" si="123"/>
        <v>1053212.8325049523</v>
      </c>
      <c r="AR233" s="18"/>
      <c r="AS233" s="10">
        <f>VLOOKUP($C233,'[1]New ISB'!$C$6:$BO$405,6,FALSE)</f>
        <v>674128.50174674136</v>
      </c>
      <c r="AT233" s="10">
        <f>VLOOKUP($C233,'[1]New ISB'!$C$6:$BO$405,7,FALSE)</f>
        <v>0</v>
      </c>
      <c r="AU233" s="10">
        <f>VLOOKUP($C233,'[1]New ISB'!$C$6:$BO$405,8,FALSE)</f>
        <v>0</v>
      </c>
      <c r="AV233" s="10">
        <f>VLOOKUP($C233,'[1]New ISB'!$C$6:$BO$405,9,FALSE)</f>
        <v>41160.000000000015</v>
      </c>
      <c r="AW233" s="10">
        <f>VLOOKUP($C233,'[1]New ISB'!$C$6:$BO$405,10,FALSE)</f>
        <v>0</v>
      </c>
      <c r="AX233" s="10">
        <f>VLOOKUP($C233,'[1]New ISB'!$C$6:$BO$405,11,FALSE)</f>
        <v>69700.000000000073</v>
      </c>
      <c r="AY233" s="10">
        <f>VLOOKUP($C233,'[1]New ISB'!$C$6:$BO$405,12,FALSE)</f>
        <v>0</v>
      </c>
      <c r="AZ233" s="10">
        <f>VLOOKUP($C233,'[1]New ISB'!$C$6:$BO$405,13,FALSE)</f>
        <v>3121.775956284152</v>
      </c>
      <c r="BA233" s="10">
        <f>VLOOKUP($C233,'[1]New ISB'!$C$6:$BO$405,14,FALSE)</f>
        <v>2038.6065573770502</v>
      </c>
      <c r="BB233" s="10">
        <f>VLOOKUP($C233,'[1]New ISB'!$C$6:$BO$405,15,FALSE)</f>
        <v>1364.1803278688508</v>
      </c>
      <c r="BC233" s="10">
        <f>VLOOKUP($C233,'[1]New ISB'!$C$6:$BO$405,16,FALSE)</f>
        <v>21310.846994535481</v>
      </c>
      <c r="BD233" s="10">
        <f>VLOOKUP($C233,'[1]New ISB'!$C$6:$BO$405,17,FALSE)</f>
        <v>50520.655737704896</v>
      </c>
      <c r="BE233" s="10">
        <f>VLOOKUP($C233,'[1]New ISB'!$C$6:$BO$405,18,FALSE)</f>
        <v>11812.677595628418</v>
      </c>
      <c r="BF233" s="10">
        <f>VLOOKUP($C233,'[1]New ISB'!$C$6:$BO$405,19,FALSE)</f>
        <v>0</v>
      </c>
      <c r="BG233" s="10">
        <f>VLOOKUP($C233,'[1]New ISB'!$C$6:$BO$405,20,FALSE)</f>
        <v>0</v>
      </c>
      <c r="BH233" s="10">
        <f>VLOOKUP($C233,'[1]New ISB'!$C$6:$BO$405,21,FALSE)</f>
        <v>0</v>
      </c>
      <c r="BI233" s="10">
        <f>VLOOKUP($C233,'[1]New ISB'!$C$6:$BO$405,22,FALSE)</f>
        <v>0</v>
      </c>
      <c r="BJ233" s="10">
        <f>VLOOKUP($C233,'[1]New ISB'!$C$6:$BO$405,23,FALSE)</f>
        <v>0</v>
      </c>
      <c r="BK233" s="10">
        <f>VLOOKUP($C233,'[1]New ISB'!$C$6:$BO$405,24,FALSE)</f>
        <v>0</v>
      </c>
      <c r="BL233" s="10">
        <f>VLOOKUP($C233,'[1]New ISB'!$C$6:$BO$405,25,FALSE)</f>
        <v>22614.223602484482</v>
      </c>
      <c r="BM233" s="10">
        <f>VLOOKUP($C233,'[1]New ISB'!$C$6:$BO$405,26,FALSE)</f>
        <v>0</v>
      </c>
      <c r="BN233" s="10">
        <f>VLOOKUP($C233,'[1]New ISB'!$C$6:$BO$405,27,FALSE)</f>
        <v>74642.269565217386</v>
      </c>
      <c r="BO233" s="10">
        <f>VLOOKUP($C233,'[1]New ISB'!$C$6:$BO$405,28,FALSE)</f>
        <v>0</v>
      </c>
      <c r="BP233" s="10">
        <f>VLOOKUP($C233,'[1]New ISB'!$C$6:$BO$405,29,FALSE)</f>
        <v>2741.0580645161349</v>
      </c>
      <c r="BQ233" s="10">
        <f>VLOOKUP($C233,'[1]New ISB'!$C$6:$BO$405,30,FALSE)</f>
        <v>0</v>
      </c>
      <c r="BR233" s="10">
        <f>VLOOKUP($C233,'[1]New ISB'!$C$6:$BO$405,31,FALSE)</f>
        <v>134400</v>
      </c>
      <c r="BS233" s="10">
        <f>VLOOKUP($C233,'[1]New ISB'!$C$6:$BO$405,32,FALSE)</f>
        <v>0</v>
      </c>
      <c r="BT233" s="10">
        <f>VLOOKUP($C233,'[1]New ISB'!$C$6:$BO$405,33,FALSE)</f>
        <v>0</v>
      </c>
      <c r="BU233" s="10">
        <f>VLOOKUP($C233,'[1]New ISB'!$C$6:$BO$405,34,FALSE)</f>
        <v>0</v>
      </c>
      <c r="BV233" s="10">
        <f>VLOOKUP($C233,'[1]New ISB'!$C$6:$BO$405,35,FALSE)</f>
        <v>2508.0320000000002</v>
      </c>
      <c r="BW233" s="10">
        <f>VLOOKUP($C233,'[1]New ISB'!$C$6:$BO$405,36,FALSE)</f>
        <v>0</v>
      </c>
      <c r="BX233" s="10">
        <f>VLOOKUP($C233,'[1]New ISB'!$C$6:$BO$405,39,FALSE)+VLOOKUP($C233,'[1]New ISB'!$C$6:$BO$405,40,FALSE)</f>
        <v>0</v>
      </c>
      <c r="BY233" s="10">
        <f>VLOOKUP($C233,'[1]New ISB'!$C$6:$BO$405,37,FALSE)+VLOOKUP($C233,'[1]New ISB'!$C$6:$BO$405,41,FALSE)</f>
        <v>0</v>
      </c>
      <c r="BZ233" s="10">
        <f>VLOOKUP($C233,'[1]New ISB'!$C$6:$BO$405,38,FALSE)</f>
        <v>0</v>
      </c>
      <c r="CA233" s="10">
        <f t="shared" si="121"/>
        <v>1112062.8281483583</v>
      </c>
      <c r="CB233" s="10">
        <f>VLOOKUP($C233,'[1]New ISB'!$C$6:$BO$405,52,FALSE)+VLOOKUP($C233,'[1]New ISB'!$C$6:$BO$405,53,FALSE)</f>
        <v>0</v>
      </c>
      <c r="CC233" s="10">
        <f>VLOOKUP($C233,'[1]New ISB'!$C$6:$BO$405,64,FALSE)</f>
        <v>0</v>
      </c>
      <c r="CD233" s="11">
        <f t="shared" si="160"/>
        <v>1112062.8281483583</v>
      </c>
      <c r="CE233" s="10"/>
      <c r="CF233" s="10">
        <f t="shared" si="124"/>
        <v>39450.501746741356</v>
      </c>
      <c r="CG233" s="10">
        <f t="shared" si="125"/>
        <v>0</v>
      </c>
      <c r="CH233" s="10">
        <f t="shared" si="126"/>
        <v>0</v>
      </c>
      <c r="CI233" s="10">
        <f t="shared" si="127"/>
        <v>840</v>
      </c>
      <c r="CJ233" s="10">
        <f t="shared" si="128"/>
        <v>0</v>
      </c>
      <c r="CK233" s="10">
        <f t="shared" si="129"/>
        <v>9775.0000000000146</v>
      </c>
      <c r="CL233" s="10">
        <f t="shared" si="130"/>
        <v>0</v>
      </c>
      <c r="CM233" s="10">
        <f t="shared" si="131"/>
        <v>66.420765027322432</v>
      </c>
      <c r="CN233" s="10">
        <f t="shared" si="132"/>
        <v>35.765027322404421</v>
      </c>
      <c r="CO233" s="10">
        <f t="shared" si="133"/>
        <v>15.327868852459005</v>
      </c>
      <c r="CP233" s="10">
        <f t="shared" si="134"/>
        <v>219.69945355191157</v>
      </c>
      <c r="CQ233" s="10">
        <f t="shared" si="135"/>
        <v>490.49180327868817</v>
      </c>
      <c r="CR233" s="10">
        <f t="shared" si="136"/>
        <v>173.71584699453524</v>
      </c>
      <c r="CS233" s="10">
        <f t="shared" si="137"/>
        <v>0</v>
      </c>
      <c r="CT233" s="10">
        <f t="shared" si="138"/>
        <v>0</v>
      </c>
      <c r="CU233" s="10">
        <f t="shared" si="139"/>
        <v>0</v>
      </c>
      <c r="CV233" s="10">
        <f t="shared" si="140"/>
        <v>0</v>
      </c>
      <c r="CW233" s="10">
        <f t="shared" si="141"/>
        <v>0</v>
      </c>
      <c r="CX233" s="10">
        <f t="shared" si="142"/>
        <v>0</v>
      </c>
      <c r="CY233" s="10">
        <f t="shared" si="143"/>
        <v>383.29192546583727</v>
      </c>
      <c r="CZ233" s="10">
        <f t="shared" si="144"/>
        <v>0</v>
      </c>
      <c r="DA233" s="10">
        <f t="shared" si="145"/>
        <v>956.95217391304323</v>
      </c>
      <c r="DB233" s="10">
        <f t="shared" si="146"/>
        <v>0</v>
      </c>
      <c r="DC233" s="10">
        <f t="shared" si="147"/>
        <v>42.829032258064672</v>
      </c>
      <c r="DD233" s="10">
        <f t="shared" si="148"/>
        <v>0</v>
      </c>
      <c r="DE233" s="10">
        <f t="shared" si="149"/>
        <v>6400</v>
      </c>
      <c r="DF233" s="10">
        <f t="shared" si="150"/>
        <v>0</v>
      </c>
      <c r="DG233" s="10">
        <f t="shared" si="151"/>
        <v>0</v>
      </c>
      <c r="DH233" s="10">
        <f t="shared" si="152"/>
        <v>0</v>
      </c>
      <c r="DI233" s="10">
        <f t="shared" si="153"/>
        <v>0</v>
      </c>
      <c r="DJ233" s="10">
        <f t="shared" si="154"/>
        <v>0</v>
      </c>
      <c r="DK233" s="10">
        <f t="shared" si="155"/>
        <v>0</v>
      </c>
      <c r="DL233" s="10">
        <f t="shared" si="156"/>
        <v>0</v>
      </c>
      <c r="DM233" s="10">
        <f t="shared" si="157"/>
        <v>0</v>
      </c>
      <c r="DN233" s="10">
        <f t="shared" si="158"/>
        <v>0</v>
      </c>
      <c r="DO233" s="10">
        <f t="shared" si="159"/>
        <v>0</v>
      </c>
      <c r="DP233" s="11">
        <f t="shared" si="122"/>
        <v>58849.995643405644</v>
      </c>
      <c r="DS233" s="14"/>
      <c r="DU233" s="16"/>
    </row>
    <row r="234" spans="1:125" x14ac:dyDescent="0.35">
      <c r="A234" s="2" t="s">
        <v>697</v>
      </c>
      <c r="B234" s="2" t="s">
        <v>698</v>
      </c>
      <c r="C234" s="2">
        <v>9262094</v>
      </c>
      <c r="D234" s="2" t="s">
        <v>699</v>
      </c>
      <c r="E234" s="18">
        <v>245</v>
      </c>
      <c r="G234" s="18">
        <v>831530</v>
      </c>
      <c r="H234" s="18">
        <v>0</v>
      </c>
      <c r="I234" s="18">
        <v>0</v>
      </c>
      <c r="J234" s="18">
        <v>49919.999999999956</v>
      </c>
      <c r="K234" s="18">
        <v>0</v>
      </c>
      <c r="L234" s="18">
        <v>76844.999999999913</v>
      </c>
      <c r="M234" s="18">
        <v>0</v>
      </c>
      <c r="N234" s="18">
        <v>692.82786885245832</v>
      </c>
      <c r="O234" s="18">
        <v>1968.0327868852437</v>
      </c>
      <c r="P234" s="18">
        <v>83059.016393442565</v>
      </c>
      <c r="Q234" s="18">
        <v>481.96721311475471</v>
      </c>
      <c r="R234" s="18">
        <v>14338.524590163966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11896.744186046506</v>
      </c>
      <c r="AA234" s="18">
        <v>0</v>
      </c>
      <c r="AB234" s="18">
        <v>97715.667696812045</v>
      </c>
      <c r="AC234" s="18">
        <v>0</v>
      </c>
      <c r="AD234" s="18">
        <v>0</v>
      </c>
      <c r="AE234" s="18">
        <v>0</v>
      </c>
      <c r="AF234" s="18">
        <v>128000</v>
      </c>
      <c r="AG234" s="18">
        <v>0</v>
      </c>
      <c r="AH234" s="18">
        <v>0</v>
      </c>
      <c r="AI234" s="18">
        <v>0</v>
      </c>
      <c r="AJ234" s="18">
        <v>3697.4079999999999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-23080.758373312234</v>
      </c>
      <c r="AQ234" s="11">
        <f t="shared" si="123"/>
        <v>1277064.4303620053</v>
      </c>
      <c r="AR234" s="18"/>
      <c r="AS234" s="10">
        <f>VLOOKUP($C234,'[1]New ISB'!$C$6:$BO$405,6,FALSE)</f>
        <v>883216.48624573066</v>
      </c>
      <c r="AT234" s="10">
        <f>VLOOKUP($C234,'[1]New ISB'!$C$6:$BO$405,7,FALSE)</f>
        <v>0</v>
      </c>
      <c r="AU234" s="10">
        <f>VLOOKUP($C234,'[1]New ISB'!$C$6:$BO$405,8,FALSE)</f>
        <v>0</v>
      </c>
      <c r="AV234" s="10">
        <f>VLOOKUP($C234,'[1]New ISB'!$C$6:$BO$405,9,FALSE)</f>
        <v>50959.999999999956</v>
      </c>
      <c r="AW234" s="10">
        <f>VLOOKUP($C234,'[1]New ISB'!$C$6:$BO$405,10,FALSE)</f>
        <v>0</v>
      </c>
      <c r="AX234" s="10">
        <f>VLOOKUP($C234,'[1]New ISB'!$C$6:$BO$405,11,FALSE)</f>
        <v>89379.999999999898</v>
      </c>
      <c r="AY234" s="10">
        <f>VLOOKUP($C234,'[1]New ISB'!$C$6:$BO$405,12,FALSE)</f>
        <v>0</v>
      </c>
      <c r="AZ234" s="10">
        <f>VLOOKUP($C234,'[1]New ISB'!$C$6:$BO$405,13,FALSE)</f>
        <v>707.88934426229434</v>
      </c>
      <c r="BA234" s="10">
        <f>VLOOKUP($C234,'[1]New ISB'!$C$6:$BO$405,14,FALSE)</f>
        <v>2003.1762295081944</v>
      </c>
      <c r="BB234" s="10">
        <f>VLOOKUP($C234,'[1]New ISB'!$C$6:$BO$405,15,FALSE)</f>
        <v>84002.868852458952</v>
      </c>
      <c r="BC234" s="10">
        <f>VLOOKUP($C234,'[1]New ISB'!$C$6:$BO$405,16,FALSE)</f>
        <v>486.98770491803339</v>
      </c>
      <c r="BD234" s="10">
        <f>VLOOKUP($C234,'[1]New ISB'!$C$6:$BO$405,17,FALSE)</f>
        <v>14479.098360655771</v>
      </c>
      <c r="BE234" s="10">
        <f>VLOOKUP($C234,'[1]New ISB'!$C$6:$BO$405,18,FALSE)</f>
        <v>0</v>
      </c>
      <c r="BF234" s="10">
        <f>VLOOKUP($C234,'[1]New ISB'!$C$6:$BO$405,19,FALSE)</f>
        <v>0</v>
      </c>
      <c r="BG234" s="10">
        <f>VLOOKUP($C234,'[1]New ISB'!$C$6:$BO$405,20,FALSE)</f>
        <v>0</v>
      </c>
      <c r="BH234" s="10">
        <f>VLOOKUP($C234,'[1]New ISB'!$C$6:$BO$405,21,FALSE)</f>
        <v>0</v>
      </c>
      <c r="BI234" s="10">
        <f>VLOOKUP($C234,'[1]New ISB'!$C$6:$BO$405,22,FALSE)</f>
        <v>0</v>
      </c>
      <c r="BJ234" s="10">
        <f>VLOOKUP($C234,'[1]New ISB'!$C$6:$BO$405,23,FALSE)</f>
        <v>0</v>
      </c>
      <c r="BK234" s="10">
        <f>VLOOKUP($C234,'[1]New ISB'!$C$6:$BO$405,24,FALSE)</f>
        <v>0</v>
      </c>
      <c r="BL234" s="10">
        <f>VLOOKUP($C234,'[1]New ISB'!$C$6:$BO$405,25,FALSE)</f>
        <v>12101.860465116273</v>
      </c>
      <c r="BM234" s="10">
        <f>VLOOKUP($C234,'[1]New ISB'!$C$6:$BO$405,26,FALSE)</f>
        <v>0</v>
      </c>
      <c r="BN234" s="10">
        <f>VLOOKUP($C234,'[1]New ISB'!$C$6:$BO$405,27,FALSE)</f>
        <v>98984.702342225195</v>
      </c>
      <c r="BO234" s="10">
        <f>VLOOKUP($C234,'[1]New ISB'!$C$6:$BO$405,28,FALSE)</f>
        <v>0</v>
      </c>
      <c r="BP234" s="10">
        <f>VLOOKUP($C234,'[1]New ISB'!$C$6:$BO$405,29,FALSE)</f>
        <v>0</v>
      </c>
      <c r="BQ234" s="10">
        <f>VLOOKUP($C234,'[1]New ISB'!$C$6:$BO$405,30,FALSE)</f>
        <v>0</v>
      </c>
      <c r="BR234" s="10">
        <f>VLOOKUP($C234,'[1]New ISB'!$C$6:$BO$405,31,FALSE)</f>
        <v>134400</v>
      </c>
      <c r="BS234" s="10">
        <f>VLOOKUP($C234,'[1]New ISB'!$C$6:$BO$405,32,FALSE)</f>
        <v>0</v>
      </c>
      <c r="BT234" s="10">
        <f>VLOOKUP($C234,'[1]New ISB'!$C$6:$BO$405,33,FALSE)</f>
        <v>0</v>
      </c>
      <c r="BU234" s="10">
        <f>VLOOKUP($C234,'[1]New ISB'!$C$6:$BO$405,34,FALSE)</f>
        <v>0</v>
      </c>
      <c r="BV234" s="10">
        <f>VLOOKUP($C234,'[1]New ISB'!$C$6:$BO$405,35,FALSE)</f>
        <v>3697.4079999999999</v>
      </c>
      <c r="BW234" s="10">
        <f>VLOOKUP($C234,'[1]New ISB'!$C$6:$BO$405,36,FALSE)</f>
        <v>0</v>
      </c>
      <c r="BX234" s="10">
        <f>VLOOKUP($C234,'[1]New ISB'!$C$6:$BO$405,39,FALSE)+VLOOKUP($C234,'[1]New ISB'!$C$6:$BO$405,40,FALSE)</f>
        <v>0</v>
      </c>
      <c r="BY234" s="10">
        <f>VLOOKUP($C234,'[1]New ISB'!$C$6:$BO$405,37,FALSE)+VLOOKUP($C234,'[1]New ISB'!$C$6:$BO$405,41,FALSE)</f>
        <v>0</v>
      </c>
      <c r="BZ234" s="10">
        <f>VLOOKUP($C234,'[1]New ISB'!$C$6:$BO$405,38,FALSE)</f>
        <v>0</v>
      </c>
      <c r="CA234" s="10">
        <f t="shared" si="121"/>
        <v>1374420.4775448756</v>
      </c>
      <c r="CB234" s="10">
        <f>VLOOKUP($C234,'[1]New ISB'!$C$6:$BO$405,52,FALSE)+VLOOKUP($C234,'[1]New ISB'!$C$6:$BO$405,53,FALSE)</f>
        <v>0</v>
      </c>
      <c r="CC234" s="10">
        <f>VLOOKUP($C234,'[1]New ISB'!$C$6:$BO$405,64,FALSE)</f>
        <v>0</v>
      </c>
      <c r="CD234" s="11">
        <f t="shared" si="160"/>
        <v>1374420.4775448756</v>
      </c>
      <c r="CE234" s="10"/>
      <c r="CF234" s="10">
        <f t="shared" si="124"/>
        <v>51686.486245730659</v>
      </c>
      <c r="CG234" s="10">
        <f t="shared" si="125"/>
        <v>0</v>
      </c>
      <c r="CH234" s="10">
        <f t="shared" si="126"/>
        <v>0</v>
      </c>
      <c r="CI234" s="10">
        <f t="shared" si="127"/>
        <v>1040</v>
      </c>
      <c r="CJ234" s="10">
        <f t="shared" si="128"/>
        <v>0</v>
      </c>
      <c r="CK234" s="10">
        <f t="shared" si="129"/>
        <v>12534.999999999985</v>
      </c>
      <c r="CL234" s="10">
        <f t="shared" si="130"/>
        <v>0</v>
      </c>
      <c r="CM234" s="10">
        <f t="shared" si="131"/>
        <v>15.061475409836021</v>
      </c>
      <c r="CN234" s="10">
        <f t="shared" si="132"/>
        <v>35.143442622950715</v>
      </c>
      <c r="CO234" s="10">
        <f t="shared" si="133"/>
        <v>943.852459016387</v>
      </c>
      <c r="CP234" s="10">
        <f t="shared" si="134"/>
        <v>5.0204918032786736</v>
      </c>
      <c r="CQ234" s="10">
        <f t="shared" si="135"/>
        <v>140.57377049180468</v>
      </c>
      <c r="CR234" s="10">
        <f t="shared" si="136"/>
        <v>0</v>
      </c>
      <c r="CS234" s="10">
        <f t="shared" si="137"/>
        <v>0</v>
      </c>
      <c r="CT234" s="10">
        <f t="shared" si="138"/>
        <v>0</v>
      </c>
      <c r="CU234" s="10">
        <f t="shared" si="139"/>
        <v>0</v>
      </c>
      <c r="CV234" s="10">
        <f t="shared" si="140"/>
        <v>0</v>
      </c>
      <c r="CW234" s="10">
        <f t="shared" si="141"/>
        <v>0</v>
      </c>
      <c r="CX234" s="10">
        <f t="shared" si="142"/>
        <v>0</v>
      </c>
      <c r="CY234" s="10">
        <f t="shared" si="143"/>
        <v>205.11627906976719</v>
      </c>
      <c r="CZ234" s="10">
        <f t="shared" si="144"/>
        <v>0</v>
      </c>
      <c r="DA234" s="10">
        <f t="shared" si="145"/>
        <v>1269.0346454131504</v>
      </c>
      <c r="DB234" s="10">
        <f t="shared" si="146"/>
        <v>0</v>
      </c>
      <c r="DC234" s="10">
        <f t="shared" si="147"/>
        <v>0</v>
      </c>
      <c r="DD234" s="10">
        <f t="shared" si="148"/>
        <v>0</v>
      </c>
      <c r="DE234" s="10">
        <f t="shared" si="149"/>
        <v>6400</v>
      </c>
      <c r="DF234" s="10">
        <f t="shared" si="150"/>
        <v>0</v>
      </c>
      <c r="DG234" s="10">
        <f t="shared" si="151"/>
        <v>0</v>
      </c>
      <c r="DH234" s="10">
        <f t="shared" si="152"/>
        <v>0</v>
      </c>
      <c r="DI234" s="10">
        <f t="shared" si="153"/>
        <v>0</v>
      </c>
      <c r="DJ234" s="10">
        <f t="shared" si="154"/>
        <v>0</v>
      </c>
      <c r="DK234" s="10">
        <f t="shared" si="155"/>
        <v>0</v>
      </c>
      <c r="DL234" s="10">
        <f t="shared" si="156"/>
        <v>0</v>
      </c>
      <c r="DM234" s="10">
        <f t="shared" si="157"/>
        <v>0</v>
      </c>
      <c r="DN234" s="10">
        <f t="shared" si="158"/>
        <v>0</v>
      </c>
      <c r="DO234" s="10">
        <f t="shared" si="159"/>
        <v>23080.758373312234</v>
      </c>
      <c r="DP234" s="11">
        <f t="shared" si="122"/>
        <v>97356.047182870054</v>
      </c>
      <c r="DS234" s="14"/>
      <c r="DU234" s="16"/>
    </row>
    <row r="235" spans="1:125" x14ac:dyDescent="0.35">
      <c r="A235" s="2" t="s">
        <v>700</v>
      </c>
      <c r="B235" s="2" t="s">
        <v>701</v>
      </c>
      <c r="C235" s="2">
        <v>9262022</v>
      </c>
      <c r="D235" s="2" t="s">
        <v>1465</v>
      </c>
      <c r="E235" s="18">
        <v>420</v>
      </c>
      <c r="G235" s="18">
        <v>1425480</v>
      </c>
      <c r="H235" s="18">
        <v>0</v>
      </c>
      <c r="I235" s="18">
        <v>0</v>
      </c>
      <c r="J235" s="18">
        <v>16320.000000000011</v>
      </c>
      <c r="K235" s="18">
        <v>0</v>
      </c>
      <c r="L235" s="18">
        <v>23970.000000000015</v>
      </c>
      <c r="M235" s="18">
        <v>0</v>
      </c>
      <c r="N235" s="18">
        <v>7608.1145584725582</v>
      </c>
      <c r="O235" s="18">
        <v>17401.431980906971</v>
      </c>
      <c r="P235" s="18">
        <v>19847.255369928389</v>
      </c>
      <c r="Q235" s="18">
        <v>15877.804295942729</v>
      </c>
      <c r="R235" s="18">
        <v>16870.167064439149</v>
      </c>
      <c r="S235" s="18">
        <v>1343.198090692124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53905.882352941066</v>
      </c>
      <c r="AA235" s="18">
        <v>0</v>
      </c>
      <c r="AB235" s="18">
        <v>174667.47161650751</v>
      </c>
      <c r="AC235" s="18">
        <v>0</v>
      </c>
      <c r="AD235" s="18">
        <v>0</v>
      </c>
      <c r="AE235" s="18">
        <v>0</v>
      </c>
      <c r="AF235" s="18">
        <v>128000</v>
      </c>
      <c r="AG235" s="18">
        <v>0</v>
      </c>
      <c r="AH235" s="18">
        <v>0</v>
      </c>
      <c r="AI235" s="18">
        <v>0</v>
      </c>
      <c r="AJ235" s="18">
        <v>6670.848</v>
      </c>
      <c r="AK235" s="18">
        <v>0</v>
      </c>
      <c r="AL235" s="18">
        <v>0</v>
      </c>
      <c r="AM235" s="18">
        <v>0</v>
      </c>
      <c r="AN235" s="18">
        <v>0</v>
      </c>
      <c r="AO235" s="18">
        <v>0</v>
      </c>
      <c r="AP235" s="18">
        <v>0</v>
      </c>
      <c r="AQ235" s="11">
        <f t="shared" si="123"/>
        <v>1907962.1733298302</v>
      </c>
      <c r="AR235" s="18"/>
      <c r="AS235" s="10">
        <f>VLOOKUP($C235,'[1]New ISB'!$C$6:$BO$405,6,FALSE)</f>
        <v>1514085.4049926812</v>
      </c>
      <c r="AT235" s="10">
        <f>VLOOKUP($C235,'[1]New ISB'!$C$6:$BO$405,7,FALSE)</f>
        <v>0</v>
      </c>
      <c r="AU235" s="10">
        <f>VLOOKUP($C235,'[1]New ISB'!$C$6:$BO$405,8,FALSE)</f>
        <v>0</v>
      </c>
      <c r="AV235" s="10">
        <f>VLOOKUP($C235,'[1]New ISB'!$C$6:$BO$405,9,FALSE)</f>
        <v>16660.000000000011</v>
      </c>
      <c r="AW235" s="10">
        <f>VLOOKUP($C235,'[1]New ISB'!$C$6:$BO$405,10,FALSE)</f>
        <v>0</v>
      </c>
      <c r="AX235" s="10">
        <f>VLOOKUP($C235,'[1]New ISB'!$C$6:$BO$405,11,FALSE)</f>
        <v>27880.000000000018</v>
      </c>
      <c r="AY235" s="10">
        <f>VLOOKUP($C235,'[1]New ISB'!$C$6:$BO$405,12,FALSE)</f>
        <v>0</v>
      </c>
      <c r="AZ235" s="10">
        <f>VLOOKUP($C235,'[1]New ISB'!$C$6:$BO$405,13,FALSE)</f>
        <v>7773.5083532219614</v>
      </c>
      <c r="BA235" s="10">
        <f>VLOOKUP($C235,'[1]New ISB'!$C$6:$BO$405,14,FALSE)</f>
        <v>17712.171837708884</v>
      </c>
      <c r="BB235" s="10">
        <f>VLOOKUP($C235,'[1]New ISB'!$C$6:$BO$405,15,FALSE)</f>
        <v>20072.792362768483</v>
      </c>
      <c r="BC235" s="10">
        <f>VLOOKUP($C235,'[1]New ISB'!$C$6:$BO$405,16,FALSE)</f>
        <v>16043.198090692133</v>
      </c>
      <c r="BD235" s="10">
        <f>VLOOKUP($C235,'[1]New ISB'!$C$6:$BO$405,17,FALSE)</f>
        <v>17035.560859188554</v>
      </c>
      <c r="BE235" s="10">
        <f>VLOOKUP($C235,'[1]New ISB'!$C$6:$BO$405,18,FALSE)</f>
        <v>1363.2458233890213</v>
      </c>
      <c r="BF235" s="10">
        <f>VLOOKUP($C235,'[1]New ISB'!$C$6:$BO$405,19,FALSE)</f>
        <v>0</v>
      </c>
      <c r="BG235" s="10">
        <f>VLOOKUP($C235,'[1]New ISB'!$C$6:$BO$405,20,FALSE)</f>
        <v>0</v>
      </c>
      <c r="BH235" s="10">
        <f>VLOOKUP($C235,'[1]New ISB'!$C$6:$BO$405,21,FALSE)</f>
        <v>0</v>
      </c>
      <c r="BI235" s="10">
        <f>VLOOKUP($C235,'[1]New ISB'!$C$6:$BO$405,22,FALSE)</f>
        <v>0</v>
      </c>
      <c r="BJ235" s="10">
        <f>VLOOKUP($C235,'[1]New ISB'!$C$6:$BO$405,23,FALSE)</f>
        <v>0</v>
      </c>
      <c r="BK235" s="10">
        <f>VLOOKUP($C235,'[1]New ISB'!$C$6:$BO$405,24,FALSE)</f>
        <v>0</v>
      </c>
      <c r="BL235" s="10">
        <f>VLOOKUP($C235,'[1]New ISB'!$C$6:$BO$405,25,FALSE)</f>
        <v>54835.294117646947</v>
      </c>
      <c r="BM235" s="10">
        <f>VLOOKUP($C235,'[1]New ISB'!$C$6:$BO$405,26,FALSE)</f>
        <v>0</v>
      </c>
      <c r="BN235" s="10">
        <f>VLOOKUP($C235,'[1]New ISB'!$C$6:$BO$405,27,FALSE)</f>
        <v>176935.88033879982</v>
      </c>
      <c r="BO235" s="10">
        <f>VLOOKUP($C235,'[1]New ISB'!$C$6:$BO$405,28,FALSE)</f>
        <v>0</v>
      </c>
      <c r="BP235" s="10">
        <f>VLOOKUP($C235,'[1]New ISB'!$C$6:$BO$405,29,FALSE)</f>
        <v>0</v>
      </c>
      <c r="BQ235" s="10">
        <f>VLOOKUP($C235,'[1]New ISB'!$C$6:$BO$405,30,FALSE)</f>
        <v>0</v>
      </c>
      <c r="BR235" s="10">
        <f>VLOOKUP($C235,'[1]New ISB'!$C$6:$BO$405,31,FALSE)</f>
        <v>134400</v>
      </c>
      <c r="BS235" s="10">
        <f>VLOOKUP($C235,'[1]New ISB'!$C$6:$BO$405,32,FALSE)</f>
        <v>0</v>
      </c>
      <c r="BT235" s="10">
        <f>VLOOKUP($C235,'[1]New ISB'!$C$6:$BO$405,33,FALSE)</f>
        <v>0</v>
      </c>
      <c r="BU235" s="10">
        <f>VLOOKUP($C235,'[1]New ISB'!$C$6:$BO$405,34,FALSE)</f>
        <v>0</v>
      </c>
      <c r="BV235" s="10">
        <f>VLOOKUP($C235,'[1]New ISB'!$C$6:$BO$405,35,FALSE)</f>
        <v>6670.848</v>
      </c>
      <c r="BW235" s="10">
        <f>VLOOKUP($C235,'[1]New ISB'!$C$6:$BO$405,36,FALSE)</f>
        <v>0</v>
      </c>
      <c r="BX235" s="10">
        <f>VLOOKUP($C235,'[1]New ISB'!$C$6:$BO$405,39,FALSE)+VLOOKUP($C235,'[1]New ISB'!$C$6:$BO$405,40,FALSE)</f>
        <v>0</v>
      </c>
      <c r="BY235" s="10">
        <f>VLOOKUP($C235,'[1]New ISB'!$C$6:$BO$405,37,FALSE)+VLOOKUP($C235,'[1]New ISB'!$C$6:$BO$405,41,FALSE)</f>
        <v>0</v>
      </c>
      <c r="BZ235" s="10">
        <f>VLOOKUP($C235,'[1]New ISB'!$C$6:$BO$405,38,FALSE)</f>
        <v>0</v>
      </c>
      <c r="CA235" s="10">
        <f t="shared" si="121"/>
        <v>2011467.904776097</v>
      </c>
      <c r="CB235" s="10">
        <f>VLOOKUP($C235,'[1]New ISB'!$C$6:$BO$405,52,FALSE)+VLOOKUP($C235,'[1]New ISB'!$C$6:$BO$405,53,FALSE)</f>
        <v>0</v>
      </c>
      <c r="CC235" s="10">
        <f>VLOOKUP($C235,'[1]New ISB'!$C$6:$BO$405,64,FALSE)</f>
        <v>0</v>
      </c>
      <c r="CD235" s="11">
        <f t="shared" si="160"/>
        <v>2011467.904776097</v>
      </c>
      <c r="CE235" s="10"/>
      <c r="CF235" s="10">
        <f t="shared" si="124"/>
        <v>88605.404992681229</v>
      </c>
      <c r="CG235" s="10">
        <f t="shared" si="125"/>
        <v>0</v>
      </c>
      <c r="CH235" s="10">
        <f t="shared" si="126"/>
        <v>0</v>
      </c>
      <c r="CI235" s="10">
        <f t="shared" si="127"/>
        <v>340</v>
      </c>
      <c r="CJ235" s="10">
        <f t="shared" si="128"/>
        <v>0</v>
      </c>
      <c r="CK235" s="10">
        <f t="shared" si="129"/>
        <v>3910.0000000000036</v>
      </c>
      <c r="CL235" s="10">
        <f t="shared" si="130"/>
        <v>0</v>
      </c>
      <c r="CM235" s="10">
        <f t="shared" si="131"/>
        <v>165.39379474940324</v>
      </c>
      <c r="CN235" s="10">
        <f t="shared" si="132"/>
        <v>310.73985680191254</v>
      </c>
      <c r="CO235" s="10">
        <f t="shared" si="133"/>
        <v>225.53699284009417</v>
      </c>
      <c r="CP235" s="10">
        <f t="shared" si="134"/>
        <v>165.39379474940324</v>
      </c>
      <c r="CQ235" s="10">
        <f t="shared" si="135"/>
        <v>165.39379474940506</v>
      </c>
      <c r="CR235" s="10">
        <f t="shared" si="136"/>
        <v>20.047732696897356</v>
      </c>
      <c r="CS235" s="10">
        <f t="shared" si="137"/>
        <v>0</v>
      </c>
      <c r="CT235" s="10">
        <f t="shared" si="138"/>
        <v>0</v>
      </c>
      <c r="CU235" s="10">
        <f t="shared" si="139"/>
        <v>0</v>
      </c>
      <c r="CV235" s="10">
        <f t="shared" si="140"/>
        <v>0</v>
      </c>
      <c r="CW235" s="10">
        <f t="shared" si="141"/>
        <v>0</v>
      </c>
      <c r="CX235" s="10">
        <f t="shared" si="142"/>
        <v>0</v>
      </c>
      <c r="CY235" s="10">
        <f t="shared" si="143"/>
        <v>929.41176470588107</v>
      </c>
      <c r="CZ235" s="10">
        <f t="shared" si="144"/>
        <v>0</v>
      </c>
      <c r="DA235" s="10">
        <f t="shared" si="145"/>
        <v>2268.4087222923117</v>
      </c>
      <c r="DB235" s="10">
        <f t="shared" si="146"/>
        <v>0</v>
      </c>
      <c r="DC235" s="10">
        <f t="shared" si="147"/>
        <v>0</v>
      </c>
      <c r="DD235" s="10">
        <f t="shared" si="148"/>
        <v>0</v>
      </c>
      <c r="DE235" s="10">
        <f t="shared" si="149"/>
        <v>6400</v>
      </c>
      <c r="DF235" s="10">
        <f t="shared" si="150"/>
        <v>0</v>
      </c>
      <c r="DG235" s="10">
        <f t="shared" si="151"/>
        <v>0</v>
      </c>
      <c r="DH235" s="10">
        <f t="shared" si="152"/>
        <v>0</v>
      </c>
      <c r="DI235" s="10">
        <f t="shared" si="153"/>
        <v>0</v>
      </c>
      <c r="DJ235" s="10">
        <f t="shared" si="154"/>
        <v>0</v>
      </c>
      <c r="DK235" s="10">
        <f t="shared" si="155"/>
        <v>0</v>
      </c>
      <c r="DL235" s="10">
        <f t="shared" si="156"/>
        <v>0</v>
      </c>
      <c r="DM235" s="10">
        <f t="shared" si="157"/>
        <v>0</v>
      </c>
      <c r="DN235" s="10">
        <f t="shared" si="158"/>
        <v>0</v>
      </c>
      <c r="DO235" s="10">
        <f t="shared" si="159"/>
        <v>0</v>
      </c>
      <c r="DP235" s="11">
        <f t="shared" si="122"/>
        <v>103505.73144626652</v>
      </c>
      <c r="DS235" s="14"/>
      <c r="DU235" s="16"/>
    </row>
    <row r="236" spans="1:125" x14ac:dyDescent="0.35">
      <c r="A236" s="2" t="s">
        <v>703</v>
      </c>
      <c r="B236" s="2" t="s">
        <v>704</v>
      </c>
      <c r="C236" s="2">
        <v>9262318</v>
      </c>
      <c r="D236" s="2" t="s">
        <v>1365</v>
      </c>
      <c r="E236" s="18">
        <v>275</v>
      </c>
      <c r="G236" s="18">
        <v>933350</v>
      </c>
      <c r="H236" s="18">
        <v>0</v>
      </c>
      <c r="I236" s="18">
        <v>0</v>
      </c>
      <c r="J236" s="18">
        <v>59039.999999999964</v>
      </c>
      <c r="K236" s="18">
        <v>0</v>
      </c>
      <c r="L236" s="18">
        <v>88125.000000000087</v>
      </c>
      <c r="M236" s="18">
        <v>0</v>
      </c>
      <c r="N236" s="18">
        <v>1615.8759124087621</v>
      </c>
      <c r="O236" s="18">
        <v>17704.379562043789</v>
      </c>
      <c r="P236" s="18">
        <v>3532.8467153284669</v>
      </c>
      <c r="Q236" s="18">
        <v>2408.7591240875977</v>
      </c>
      <c r="R236" s="18">
        <v>33270.98540145989</v>
      </c>
      <c r="S236" s="18">
        <v>672.44525547445255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12224.452554744534</v>
      </c>
      <c r="AA236" s="18">
        <v>0</v>
      </c>
      <c r="AB236" s="18">
        <v>120979.30469537666</v>
      </c>
      <c r="AC236" s="18">
        <v>0</v>
      </c>
      <c r="AD236" s="18">
        <v>0</v>
      </c>
      <c r="AE236" s="18">
        <v>0</v>
      </c>
      <c r="AF236" s="18">
        <v>128000</v>
      </c>
      <c r="AG236" s="18">
        <v>0</v>
      </c>
      <c r="AH236" s="18">
        <v>0</v>
      </c>
      <c r="AI236" s="18">
        <v>0</v>
      </c>
      <c r="AJ236" s="18">
        <v>11376.64</v>
      </c>
      <c r="AK236" s="18">
        <v>20769.780320000002</v>
      </c>
      <c r="AL236" s="18">
        <v>0</v>
      </c>
      <c r="AM236" s="18">
        <v>0</v>
      </c>
      <c r="AN236" s="18">
        <v>0</v>
      </c>
      <c r="AO236" s="18">
        <v>0</v>
      </c>
      <c r="AP236" s="18">
        <v>-1548.7480368227341</v>
      </c>
      <c r="AQ236" s="11">
        <f t="shared" si="123"/>
        <v>1431521.7215041013</v>
      </c>
      <c r="AR236" s="18"/>
      <c r="AS236" s="10">
        <f>VLOOKUP($C236,'[1]New ISB'!$C$6:$BO$405,6,FALSE)</f>
        <v>991365.44374520797</v>
      </c>
      <c r="AT236" s="10">
        <f>VLOOKUP($C236,'[1]New ISB'!$C$6:$BO$405,7,FALSE)</f>
        <v>0</v>
      </c>
      <c r="AU236" s="10">
        <f>VLOOKUP($C236,'[1]New ISB'!$C$6:$BO$405,8,FALSE)</f>
        <v>0</v>
      </c>
      <c r="AV236" s="10">
        <f>VLOOKUP($C236,'[1]New ISB'!$C$6:$BO$405,9,FALSE)</f>
        <v>60269.999999999964</v>
      </c>
      <c r="AW236" s="10">
        <f>VLOOKUP($C236,'[1]New ISB'!$C$6:$BO$405,10,FALSE)</f>
        <v>0</v>
      </c>
      <c r="AX236" s="10">
        <f>VLOOKUP($C236,'[1]New ISB'!$C$6:$BO$405,11,FALSE)</f>
        <v>102500.00000000009</v>
      </c>
      <c r="AY236" s="10">
        <f>VLOOKUP($C236,'[1]New ISB'!$C$6:$BO$405,12,FALSE)</f>
        <v>0</v>
      </c>
      <c r="AZ236" s="10">
        <f>VLOOKUP($C236,'[1]New ISB'!$C$6:$BO$405,13,FALSE)</f>
        <v>1651.0036496350397</v>
      </c>
      <c r="BA236" s="10">
        <f>VLOOKUP($C236,'[1]New ISB'!$C$6:$BO$405,14,FALSE)</f>
        <v>18020.529197080286</v>
      </c>
      <c r="BB236" s="10">
        <f>VLOOKUP($C236,'[1]New ISB'!$C$6:$BO$405,15,FALSE)</f>
        <v>3572.9927007299266</v>
      </c>
      <c r="BC236" s="10">
        <f>VLOOKUP($C236,'[1]New ISB'!$C$6:$BO$405,16,FALSE)</f>
        <v>2433.8503649635099</v>
      </c>
      <c r="BD236" s="10">
        <f>VLOOKUP($C236,'[1]New ISB'!$C$6:$BO$405,17,FALSE)</f>
        <v>33597.171532846747</v>
      </c>
      <c r="BE236" s="10">
        <f>VLOOKUP($C236,'[1]New ISB'!$C$6:$BO$405,18,FALSE)</f>
        <v>682.48175182481748</v>
      </c>
      <c r="BF236" s="10">
        <f>VLOOKUP($C236,'[1]New ISB'!$C$6:$BO$405,19,FALSE)</f>
        <v>0</v>
      </c>
      <c r="BG236" s="10">
        <f>VLOOKUP($C236,'[1]New ISB'!$C$6:$BO$405,20,FALSE)</f>
        <v>0</v>
      </c>
      <c r="BH236" s="10">
        <f>VLOOKUP($C236,'[1]New ISB'!$C$6:$BO$405,21,FALSE)</f>
        <v>0</v>
      </c>
      <c r="BI236" s="10">
        <f>VLOOKUP($C236,'[1]New ISB'!$C$6:$BO$405,22,FALSE)</f>
        <v>0</v>
      </c>
      <c r="BJ236" s="10">
        <f>VLOOKUP($C236,'[1]New ISB'!$C$6:$BO$405,23,FALSE)</f>
        <v>0</v>
      </c>
      <c r="BK236" s="10">
        <f>VLOOKUP($C236,'[1]New ISB'!$C$6:$BO$405,24,FALSE)</f>
        <v>0</v>
      </c>
      <c r="BL236" s="10">
        <f>VLOOKUP($C236,'[1]New ISB'!$C$6:$BO$405,25,FALSE)</f>
        <v>12435.218978102197</v>
      </c>
      <c r="BM236" s="10">
        <f>VLOOKUP($C236,'[1]New ISB'!$C$6:$BO$405,26,FALSE)</f>
        <v>0</v>
      </c>
      <c r="BN236" s="10">
        <f>VLOOKUP($C236,'[1]New ISB'!$C$6:$BO$405,27,FALSE)</f>
        <v>122550.46449661531</v>
      </c>
      <c r="BO236" s="10">
        <f>VLOOKUP($C236,'[1]New ISB'!$C$6:$BO$405,28,FALSE)</f>
        <v>0</v>
      </c>
      <c r="BP236" s="10">
        <f>VLOOKUP($C236,'[1]New ISB'!$C$6:$BO$405,29,FALSE)</f>
        <v>0</v>
      </c>
      <c r="BQ236" s="10">
        <f>VLOOKUP($C236,'[1]New ISB'!$C$6:$BO$405,30,FALSE)</f>
        <v>0</v>
      </c>
      <c r="BR236" s="10">
        <f>VLOOKUP($C236,'[1]New ISB'!$C$6:$BO$405,31,FALSE)</f>
        <v>134400</v>
      </c>
      <c r="BS236" s="10">
        <f>VLOOKUP($C236,'[1]New ISB'!$C$6:$BO$405,32,FALSE)</f>
        <v>0</v>
      </c>
      <c r="BT236" s="10">
        <f>VLOOKUP($C236,'[1]New ISB'!$C$6:$BO$405,33,FALSE)</f>
        <v>0</v>
      </c>
      <c r="BU236" s="10">
        <f>VLOOKUP($C236,'[1]New ISB'!$C$6:$BO$405,34,FALSE)</f>
        <v>0</v>
      </c>
      <c r="BV236" s="10">
        <f>VLOOKUP($C236,'[1]New ISB'!$C$6:$BO$405,35,FALSE)</f>
        <v>11376.64</v>
      </c>
      <c r="BW236" s="10">
        <f>VLOOKUP($C236,'[1]New ISB'!$C$6:$BO$405,36,FALSE)</f>
        <v>22929.837473280004</v>
      </c>
      <c r="BX236" s="10">
        <f>VLOOKUP($C236,'[1]New ISB'!$C$6:$BO$405,39,FALSE)+VLOOKUP($C236,'[1]New ISB'!$C$6:$BO$405,40,FALSE)</f>
        <v>0</v>
      </c>
      <c r="BY236" s="10">
        <f>VLOOKUP($C236,'[1]New ISB'!$C$6:$BO$405,37,FALSE)+VLOOKUP($C236,'[1]New ISB'!$C$6:$BO$405,41,FALSE)</f>
        <v>0</v>
      </c>
      <c r="BZ236" s="10">
        <f>VLOOKUP($C236,'[1]New ISB'!$C$6:$BO$405,38,FALSE)</f>
        <v>0</v>
      </c>
      <c r="CA236" s="10">
        <f t="shared" si="121"/>
        <v>1517785.6338902856</v>
      </c>
      <c r="CB236" s="10">
        <f>VLOOKUP($C236,'[1]New ISB'!$C$6:$BO$405,52,FALSE)+VLOOKUP($C236,'[1]New ISB'!$C$6:$BO$405,53,FALSE)</f>
        <v>0</v>
      </c>
      <c r="CC236" s="10">
        <f>VLOOKUP($C236,'[1]New ISB'!$C$6:$BO$405,64,FALSE)</f>
        <v>0</v>
      </c>
      <c r="CD236" s="11">
        <f t="shared" si="160"/>
        <v>1517785.6338902856</v>
      </c>
      <c r="CE236" s="10"/>
      <c r="CF236" s="10">
        <f t="shared" si="124"/>
        <v>58015.443745207973</v>
      </c>
      <c r="CG236" s="10">
        <f t="shared" si="125"/>
        <v>0</v>
      </c>
      <c r="CH236" s="10">
        <f t="shared" si="126"/>
        <v>0</v>
      </c>
      <c r="CI236" s="10">
        <f t="shared" si="127"/>
        <v>1230</v>
      </c>
      <c r="CJ236" s="10">
        <f t="shared" si="128"/>
        <v>0</v>
      </c>
      <c r="CK236" s="10">
        <f t="shared" si="129"/>
        <v>14375</v>
      </c>
      <c r="CL236" s="10">
        <f t="shared" si="130"/>
        <v>0</v>
      </c>
      <c r="CM236" s="10">
        <f t="shared" si="131"/>
        <v>35.127737226277532</v>
      </c>
      <c r="CN236" s="10">
        <f t="shared" si="132"/>
        <v>316.14963503649778</v>
      </c>
      <c r="CO236" s="10">
        <f t="shared" si="133"/>
        <v>40.145985401459711</v>
      </c>
      <c r="CP236" s="10">
        <f t="shared" si="134"/>
        <v>25.091240875912263</v>
      </c>
      <c r="CQ236" s="10">
        <f t="shared" si="135"/>
        <v>326.1861313868576</v>
      </c>
      <c r="CR236" s="10">
        <f t="shared" si="136"/>
        <v>10.036496350364928</v>
      </c>
      <c r="CS236" s="10">
        <f t="shared" si="137"/>
        <v>0</v>
      </c>
      <c r="CT236" s="10">
        <f t="shared" si="138"/>
        <v>0</v>
      </c>
      <c r="CU236" s="10">
        <f t="shared" si="139"/>
        <v>0</v>
      </c>
      <c r="CV236" s="10">
        <f t="shared" si="140"/>
        <v>0</v>
      </c>
      <c r="CW236" s="10">
        <f t="shared" si="141"/>
        <v>0</v>
      </c>
      <c r="CX236" s="10">
        <f t="shared" si="142"/>
        <v>0</v>
      </c>
      <c r="CY236" s="10">
        <f t="shared" si="143"/>
        <v>210.76642335766337</v>
      </c>
      <c r="CZ236" s="10">
        <f t="shared" si="144"/>
        <v>0</v>
      </c>
      <c r="DA236" s="10">
        <f t="shared" si="145"/>
        <v>1571.159801238653</v>
      </c>
      <c r="DB236" s="10">
        <f t="shared" si="146"/>
        <v>0</v>
      </c>
      <c r="DC236" s="10">
        <f t="shared" si="147"/>
        <v>0</v>
      </c>
      <c r="DD236" s="10">
        <f t="shared" si="148"/>
        <v>0</v>
      </c>
      <c r="DE236" s="10">
        <f t="shared" si="149"/>
        <v>6400</v>
      </c>
      <c r="DF236" s="10">
        <f t="shared" si="150"/>
        <v>0</v>
      </c>
      <c r="DG236" s="10">
        <f t="shared" si="151"/>
        <v>0</v>
      </c>
      <c r="DH236" s="10">
        <f t="shared" si="152"/>
        <v>0</v>
      </c>
      <c r="DI236" s="10">
        <f t="shared" si="153"/>
        <v>0</v>
      </c>
      <c r="DJ236" s="10">
        <f t="shared" si="154"/>
        <v>2160.0571532800022</v>
      </c>
      <c r="DK236" s="10">
        <f t="shared" si="155"/>
        <v>0</v>
      </c>
      <c r="DL236" s="10">
        <f t="shared" si="156"/>
        <v>0</v>
      </c>
      <c r="DM236" s="10">
        <f t="shared" si="157"/>
        <v>0</v>
      </c>
      <c r="DN236" s="10">
        <f t="shared" si="158"/>
        <v>0</v>
      </c>
      <c r="DO236" s="10">
        <f t="shared" si="159"/>
        <v>1548.7480368227341</v>
      </c>
      <c r="DP236" s="11">
        <f t="shared" si="122"/>
        <v>86263.912386184413</v>
      </c>
      <c r="DS236" s="14"/>
      <c r="DU236" s="16"/>
    </row>
    <row r="237" spans="1:125" x14ac:dyDescent="0.35">
      <c r="A237" s="2" t="s">
        <v>706</v>
      </c>
      <c r="B237" s="2" t="s">
        <v>707</v>
      </c>
      <c r="C237" s="2">
        <v>9263422</v>
      </c>
      <c r="D237" s="2" t="s">
        <v>1366</v>
      </c>
      <c r="E237" s="18">
        <v>159</v>
      </c>
      <c r="G237" s="18">
        <v>539646</v>
      </c>
      <c r="H237" s="18">
        <v>0</v>
      </c>
      <c r="I237" s="18">
        <v>0</v>
      </c>
      <c r="J237" s="18">
        <v>18240.000000000011</v>
      </c>
      <c r="K237" s="18">
        <v>0</v>
      </c>
      <c r="L237" s="18">
        <v>26790.000000000015</v>
      </c>
      <c r="M237" s="18">
        <v>0</v>
      </c>
      <c r="N237" s="18">
        <v>1380.0000000000009</v>
      </c>
      <c r="O237" s="18">
        <v>8680.0000000000236</v>
      </c>
      <c r="P237" s="18">
        <v>1759.9999999999989</v>
      </c>
      <c r="Q237" s="18">
        <v>1440.0000000000011</v>
      </c>
      <c r="R237" s="18">
        <v>10200.000000000035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28931.764705882313</v>
      </c>
      <c r="AA237" s="18">
        <v>0</v>
      </c>
      <c r="AB237" s="18">
        <v>49002.435098650021</v>
      </c>
      <c r="AC237" s="18">
        <v>0</v>
      </c>
      <c r="AD237" s="18">
        <v>0</v>
      </c>
      <c r="AE237" s="18">
        <v>0</v>
      </c>
      <c r="AF237" s="18">
        <v>128000</v>
      </c>
      <c r="AG237" s="18">
        <v>0</v>
      </c>
      <c r="AH237" s="18">
        <v>0</v>
      </c>
      <c r="AI237" s="18">
        <v>0</v>
      </c>
      <c r="AJ237" s="18">
        <v>4447.232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11439.879988853225</v>
      </c>
      <c r="AQ237" s="11">
        <f t="shared" si="123"/>
        <v>829957.31179338554</v>
      </c>
      <c r="AR237" s="18"/>
      <c r="AS237" s="10">
        <f>VLOOKUP($C237,'[1]New ISB'!$C$6:$BO$405,6,FALSE)</f>
        <v>573189.47474722937</v>
      </c>
      <c r="AT237" s="10">
        <f>VLOOKUP($C237,'[1]New ISB'!$C$6:$BO$405,7,FALSE)</f>
        <v>0</v>
      </c>
      <c r="AU237" s="10">
        <f>VLOOKUP($C237,'[1]New ISB'!$C$6:$BO$405,8,FALSE)</f>
        <v>0</v>
      </c>
      <c r="AV237" s="10">
        <f>VLOOKUP($C237,'[1]New ISB'!$C$6:$BO$405,9,FALSE)</f>
        <v>18620.000000000011</v>
      </c>
      <c r="AW237" s="10">
        <f>VLOOKUP($C237,'[1]New ISB'!$C$6:$BO$405,10,FALSE)</f>
        <v>0</v>
      </c>
      <c r="AX237" s="10">
        <f>VLOOKUP($C237,'[1]New ISB'!$C$6:$BO$405,11,FALSE)</f>
        <v>31160.000000000018</v>
      </c>
      <c r="AY237" s="10">
        <f>VLOOKUP($C237,'[1]New ISB'!$C$6:$BO$405,12,FALSE)</f>
        <v>0</v>
      </c>
      <c r="AZ237" s="10">
        <f>VLOOKUP($C237,'[1]New ISB'!$C$6:$BO$405,13,FALSE)</f>
        <v>1410.0000000000011</v>
      </c>
      <c r="BA237" s="10">
        <f>VLOOKUP($C237,'[1]New ISB'!$C$6:$BO$405,14,FALSE)</f>
        <v>8835.0000000000236</v>
      </c>
      <c r="BB237" s="10">
        <f>VLOOKUP($C237,'[1]New ISB'!$C$6:$BO$405,15,FALSE)</f>
        <v>1779.9999999999989</v>
      </c>
      <c r="BC237" s="10">
        <f>VLOOKUP($C237,'[1]New ISB'!$C$6:$BO$405,16,FALSE)</f>
        <v>1455.0000000000011</v>
      </c>
      <c r="BD237" s="10">
        <f>VLOOKUP($C237,'[1]New ISB'!$C$6:$BO$405,17,FALSE)</f>
        <v>10300.000000000035</v>
      </c>
      <c r="BE237" s="10">
        <f>VLOOKUP($C237,'[1]New ISB'!$C$6:$BO$405,18,FALSE)</f>
        <v>0</v>
      </c>
      <c r="BF237" s="10">
        <f>VLOOKUP($C237,'[1]New ISB'!$C$6:$BO$405,19,FALSE)</f>
        <v>0</v>
      </c>
      <c r="BG237" s="10">
        <f>VLOOKUP($C237,'[1]New ISB'!$C$6:$BO$405,20,FALSE)</f>
        <v>0</v>
      </c>
      <c r="BH237" s="10">
        <f>VLOOKUP($C237,'[1]New ISB'!$C$6:$BO$405,21,FALSE)</f>
        <v>0</v>
      </c>
      <c r="BI237" s="10">
        <f>VLOOKUP($C237,'[1]New ISB'!$C$6:$BO$405,22,FALSE)</f>
        <v>0</v>
      </c>
      <c r="BJ237" s="10">
        <f>VLOOKUP($C237,'[1]New ISB'!$C$6:$BO$405,23,FALSE)</f>
        <v>0</v>
      </c>
      <c r="BK237" s="10">
        <f>VLOOKUP($C237,'[1]New ISB'!$C$6:$BO$405,24,FALSE)</f>
        <v>0</v>
      </c>
      <c r="BL237" s="10">
        <f>VLOOKUP($C237,'[1]New ISB'!$C$6:$BO$405,25,FALSE)</f>
        <v>29430.588235294075</v>
      </c>
      <c r="BM237" s="10">
        <f>VLOOKUP($C237,'[1]New ISB'!$C$6:$BO$405,26,FALSE)</f>
        <v>0</v>
      </c>
      <c r="BN237" s="10">
        <f>VLOOKUP($C237,'[1]New ISB'!$C$6:$BO$405,27,FALSE)</f>
        <v>49638.830359671454</v>
      </c>
      <c r="BO237" s="10">
        <f>VLOOKUP($C237,'[1]New ISB'!$C$6:$BO$405,28,FALSE)</f>
        <v>0</v>
      </c>
      <c r="BP237" s="10">
        <f>VLOOKUP($C237,'[1]New ISB'!$C$6:$BO$405,29,FALSE)</f>
        <v>0</v>
      </c>
      <c r="BQ237" s="10">
        <f>VLOOKUP($C237,'[1]New ISB'!$C$6:$BO$405,30,FALSE)</f>
        <v>0</v>
      </c>
      <c r="BR237" s="10">
        <f>VLOOKUP($C237,'[1]New ISB'!$C$6:$BO$405,31,FALSE)</f>
        <v>134400</v>
      </c>
      <c r="BS237" s="10">
        <f>VLOOKUP($C237,'[1]New ISB'!$C$6:$BO$405,32,FALSE)</f>
        <v>0</v>
      </c>
      <c r="BT237" s="10">
        <f>VLOOKUP($C237,'[1]New ISB'!$C$6:$BO$405,33,FALSE)</f>
        <v>0</v>
      </c>
      <c r="BU237" s="10">
        <f>VLOOKUP($C237,'[1]New ISB'!$C$6:$BO$405,34,FALSE)</f>
        <v>0</v>
      </c>
      <c r="BV237" s="10">
        <f>VLOOKUP($C237,'[1]New ISB'!$C$6:$BO$405,35,FALSE)</f>
        <v>4447.232</v>
      </c>
      <c r="BW237" s="10">
        <f>VLOOKUP($C237,'[1]New ISB'!$C$6:$BO$405,36,FALSE)</f>
        <v>0</v>
      </c>
      <c r="BX237" s="10">
        <f>VLOOKUP($C237,'[1]New ISB'!$C$6:$BO$405,39,FALSE)+VLOOKUP($C237,'[1]New ISB'!$C$6:$BO$405,40,FALSE)</f>
        <v>0</v>
      </c>
      <c r="BY237" s="10">
        <f>VLOOKUP($C237,'[1]New ISB'!$C$6:$BO$405,37,FALSE)+VLOOKUP($C237,'[1]New ISB'!$C$6:$BO$405,41,FALSE)</f>
        <v>0</v>
      </c>
      <c r="BZ237" s="10">
        <f>VLOOKUP($C237,'[1]New ISB'!$C$6:$BO$405,38,FALSE)</f>
        <v>0</v>
      </c>
      <c r="CA237" s="10">
        <f t="shared" si="121"/>
        <v>864666.12534219492</v>
      </c>
      <c r="CB237" s="10">
        <f>VLOOKUP($C237,'[1]New ISB'!$C$6:$BO$405,52,FALSE)+VLOOKUP($C237,'[1]New ISB'!$C$6:$BO$405,53,FALSE)</f>
        <v>0</v>
      </c>
      <c r="CC237" s="10">
        <f>VLOOKUP($C237,'[1]New ISB'!$C$6:$BO$405,64,FALSE)</f>
        <v>0</v>
      </c>
      <c r="CD237" s="11">
        <f t="shared" si="160"/>
        <v>864666.12534219492</v>
      </c>
      <c r="CE237" s="10"/>
      <c r="CF237" s="10">
        <f t="shared" si="124"/>
        <v>33543.474747229367</v>
      </c>
      <c r="CG237" s="10">
        <f t="shared" si="125"/>
        <v>0</v>
      </c>
      <c r="CH237" s="10">
        <f t="shared" si="126"/>
        <v>0</v>
      </c>
      <c r="CI237" s="10">
        <f t="shared" si="127"/>
        <v>380</v>
      </c>
      <c r="CJ237" s="10">
        <f t="shared" si="128"/>
        <v>0</v>
      </c>
      <c r="CK237" s="10">
        <f t="shared" si="129"/>
        <v>4370.0000000000036</v>
      </c>
      <c r="CL237" s="10">
        <f t="shared" si="130"/>
        <v>0</v>
      </c>
      <c r="CM237" s="10">
        <f t="shared" si="131"/>
        <v>30.000000000000227</v>
      </c>
      <c r="CN237" s="10">
        <f t="shared" si="132"/>
        <v>155</v>
      </c>
      <c r="CO237" s="10">
        <f t="shared" si="133"/>
        <v>20</v>
      </c>
      <c r="CP237" s="10">
        <f t="shared" si="134"/>
        <v>15</v>
      </c>
      <c r="CQ237" s="10">
        <f t="shared" si="135"/>
        <v>100</v>
      </c>
      <c r="CR237" s="10">
        <f t="shared" si="136"/>
        <v>0</v>
      </c>
      <c r="CS237" s="10">
        <f t="shared" si="137"/>
        <v>0</v>
      </c>
      <c r="CT237" s="10">
        <f t="shared" si="138"/>
        <v>0</v>
      </c>
      <c r="CU237" s="10">
        <f t="shared" si="139"/>
        <v>0</v>
      </c>
      <c r="CV237" s="10">
        <f t="shared" si="140"/>
        <v>0</v>
      </c>
      <c r="CW237" s="10">
        <f t="shared" si="141"/>
        <v>0</v>
      </c>
      <c r="CX237" s="10">
        <f t="shared" si="142"/>
        <v>0</v>
      </c>
      <c r="CY237" s="10">
        <f t="shared" si="143"/>
        <v>498.82352941176214</v>
      </c>
      <c r="CZ237" s="10">
        <f t="shared" si="144"/>
        <v>0</v>
      </c>
      <c r="DA237" s="10">
        <f t="shared" si="145"/>
        <v>636.39526102143282</v>
      </c>
      <c r="DB237" s="10">
        <f t="shared" si="146"/>
        <v>0</v>
      </c>
      <c r="DC237" s="10">
        <f t="shared" si="147"/>
        <v>0</v>
      </c>
      <c r="DD237" s="10">
        <f t="shared" si="148"/>
        <v>0</v>
      </c>
      <c r="DE237" s="10">
        <f t="shared" si="149"/>
        <v>6400</v>
      </c>
      <c r="DF237" s="10">
        <f t="shared" si="150"/>
        <v>0</v>
      </c>
      <c r="DG237" s="10">
        <f t="shared" si="151"/>
        <v>0</v>
      </c>
      <c r="DH237" s="10">
        <f t="shared" si="152"/>
        <v>0</v>
      </c>
      <c r="DI237" s="10">
        <f t="shared" si="153"/>
        <v>0</v>
      </c>
      <c r="DJ237" s="10">
        <f t="shared" si="154"/>
        <v>0</v>
      </c>
      <c r="DK237" s="10">
        <f t="shared" si="155"/>
        <v>0</v>
      </c>
      <c r="DL237" s="10">
        <f t="shared" si="156"/>
        <v>0</v>
      </c>
      <c r="DM237" s="10">
        <f t="shared" si="157"/>
        <v>0</v>
      </c>
      <c r="DN237" s="10">
        <f t="shared" si="158"/>
        <v>0</v>
      </c>
      <c r="DO237" s="10">
        <f t="shared" si="159"/>
        <v>-11439.879988853225</v>
      </c>
      <c r="DP237" s="11">
        <f t="shared" si="122"/>
        <v>34708.813548809339</v>
      </c>
      <c r="DS237" s="14"/>
      <c r="DU237" s="16"/>
    </row>
    <row r="238" spans="1:125" x14ac:dyDescent="0.35">
      <c r="A238" s="2" t="s">
        <v>709</v>
      </c>
      <c r="B238" s="2" t="s">
        <v>710</v>
      </c>
      <c r="C238" s="2">
        <v>9262082</v>
      </c>
      <c r="D238" s="2" t="s">
        <v>711</v>
      </c>
      <c r="E238" s="18">
        <v>183</v>
      </c>
      <c r="G238" s="18">
        <v>621102</v>
      </c>
      <c r="H238" s="18">
        <v>0</v>
      </c>
      <c r="I238" s="18">
        <v>0</v>
      </c>
      <c r="J238" s="18">
        <v>37919.999999999978</v>
      </c>
      <c r="K238" s="18">
        <v>0</v>
      </c>
      <c r="L238" s="18">
        <v>55694.999999999971</v>
      </c>
      <c r="M238" s="18">
        <v>0</v>
      </c>
      <c r="N238" s="18">
        <v>3910.0000000000009</v>
      </c>
      <c r="O238" s="18">
        <v>15120.000000000015</v>
      </c>
      <c r="P238" s="18">
        <v>24200.000000000029</v>
      </c>
      <c r="Q238" s="18">
        <v>3360.0000000000018</v>
      </c>
      <c r="R238" s="18">
        <v>6120.0000000000018</v>
      </c>
      <c r="S238" s="18">
        <v>670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12760.000000000035</v>
      </c>
      <c r="AA238" s="18">
        <v>0</v>
      </c>
      <c r="AB238" s="18">
        <v>76957.711670480538</v>
      </c>
      <c r="AC238" s="18">
        <v>0</v>
      </c>
      <c r="AD238" s="18">
        <v>3798.9000000000019</v>
      </c>
      <c r="AE238" s="18">
        <v>0</v>
      </c>
      <c r="AF238" s="18">
        <v>128000</v>
      </c>
      <c r="AG238" s="18">
        <v>0</v>
      </c>
      <c r="AH238" s="18">
        <v>0</v>
      </c>
      <c r="AI238" s="18">
        <v>0</v>
      </c>
      <c r="AJ238" s="18">
        <v>3438.848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-20657.922002507567</v>
      </c>
      <c r="AQ238" s="11">
        <f t="shared" si="123"/>
        <v>972394.53766797297</v>
      </c>
      <c r="AR238" s="18"/>
      <c r="AS238" s="10">
        <f>VLOOKUP($C238,'[1]New ISB'!$C$6:$BO$405,6,FALSE)</f>
        <v>659708.64074681106</v>
      </c>
      <c r="AT238" s="10">
        <f>VLOOKUP($C238,'[1]New ISB'!$C$6:$BO$405,7,FALSE)</f>
        <v>0</v>
      </c>
      <c r="AU238" s="10">
        <f>VLOOKUP($C238,'[1]New ISB'!$C$6:$BO$405,8,FALSE)</f>
        <v>0</v>
      </c>
      <c r="AV238" s="10">
        <f>VLOOKUP($C238,'[1]New ISB'!$C$6:$BO$405,9,FALSE)</f>
        <v>38709.999999999978</v>
      </c>
      <c r="AW238" s="10">
        <f>VLOOKUP($C238,'[1]New ISB'!$C$6:$BO$405,10,FALSE)</f>
        <v>0</v>
      </c>
      <c r="AX238" s="10">
        <f>VLOOKUP($C238,'[1]New ISB'!$C$6:$BO$405,11,FALSE)</f>
        <v>64779.999999999964</v>
      </c>
      <c r="AY238" s="10">
        <f>VLOOKUP($C238,'[1]New ISB'!$C$6:$BO$405,12,FALSE)</f>
        <v>0</v>
      </c>
      <c r="AZ238" s="10">
        <f>VLOOKUP($C238,'[1]New ISB'!$C$6:$BO$405,13,FALSE)</f>
        <v>3995.0000000000009</v>
      </c>
      <c r="BA238" s="10">
        <f>VLOOKUP($C238,'[1]New ISB'!$C$6:$BO$405,14,FALSE)</f>
        <v>15390.000000000015</v>
      </c>
      <c r="BB238" s="10">
        <f>VLOOKUP($C238,'[1]New ISB'!$C$6:$BO$405,15,FALSE)</f>
        <v>24475.000000000029</v>
      </c>
      <c r="BC238" s="10">
        <f>VLOOKUP($C238,'[1]New ISB'!$C$6:$BO$405,16,FALSE)</f>
        <v>3395.0000000000018</v>
      </c>
      <c r="BD238" s="10">
        <f>VLOOKUP($C238,'[1]New ISB'!$C$6:$BO$405,17,FALSE)</f>
        <v>6180.0000000000018</v>
      </c>
      <c r="BE238" s="10">
        <f>VLOOKUP($C238,'[1]New ISB'!$C$6:$BO$405,18,FALSE)</f>
        <v>680</v>
      </c>
      <c r="BF238" s="10">
        <f>VLOOKUP($C238,'[1]New ISB'!$C$6:$BO$405,19,FALSE)</f>
        <v>0</v>
      </c>
      <c r="BG238" s="10">
        <f>VLOOKUP($C238,'[1]New ISB'!$C$6:$BO$405,20,FALSE)</f>
        <v>0</v>
      </c>
      <c r="BH238" s="10">
        <f>VLOOKUP($C238,'[1]New ISB'!$C$6:$BO$405,21,FALSE)</f>
        <v>0</v>
      </c>
      <c r="BI238" s="10">
        <f>VLOOKUP($C238,'[1]New ISB'!$C$6:$BO$405,22,FALSE)</f>
        <v>0</v>
      </c>
      <c r="BJ238" s="10">
        <f>VLOOKUP($C238,'[1]New ISB'!$C$6:$BO$405,23,FALSE)</f>
        <v>0</v>
      </c>
      <c r="BK238" s="10">
        <f>VLOOKUP($C238,'[1]New ISB'!$C$6:$BO$405,24,FALSE)</f>
        <v>0</v>
      </c>
      <c r="BL238" s="10">
        <f>VLOOKUP($C238,'[1]New ISB'!$C$6:$BO$405,25,FALSE)</f>
        <v>12980.000000000036</v>
      </c>
      <c r="BM238" s="10">
        <f>VLOOKUP($C238,'[1]New ISB'!$C$6:$BO$405,26,FALSE)</f>
        <v>0</v>
      </c>
      <c r="BN238" s="10">
        <f>VLOOKUP($C238,'[1]New ISB'!$C$6:$BO$405,27,FALSE)</f>
        <v>77957.162471395874</v>
      </c>
      <c r="BO238" s="10">
        <f>VLOOKUP($C238,'[1]New ISB'!$C$6:$BO$405,28,FALSE)</f>
        <v>0</v>
      </c>
      <c r="BP238" s="10">
        <f>VLOOKUP($C238,'[1]New ISB'!$C$6:$BO$405,29,FALSE)</f>
        <v>3859.2000000000021</v>
      </c>
      <c r="BQ238" s="10">
        <f>VLOOKUP($C238,'[1]New ISB'!$C$6:$BO$405,30,FALSE)</f>
        <v>0</v>
      </c>
      <c r="BR238" s="10">
        <f>VLOOKUP($C238,'[1]New ISB'!$C$6:$BO$405,31,FALSE)</f>
        <v>134400</v>
      </c>
      <c r="BS238" s="10">
        <f>VLOOKUP($C238,'[1]New ISB'!$C$6:$BO$405,32,FALSE)</f>
        <v>0</v>
      </c>
      <c r="BT238" s="10">
        <f>VLOOKUP($C238,'[1]New ISB'!$C$6:$BO$405,33,FALSE)</f>
        <v>0</v>
      </c>
      <c r="BU238" s="10">
        <f>VLOOKUP($C238,'[1]New ISB'!$C$6:$BO$405,34,FALSE)</f>
        <v>0</v>
      </c>
      <c r="BV238" s="10">
        <f>VLOOKUP($C238,'[1]New ISB'!$C$6:$BO$405,35,FALSE)</f>
        <v>3438.848</v>
      </c>
      <c r="BW238" s="10">
        <f>VLOOKUP($C238,'[1]New ISB'!$C$6:$BO$405,36,FALSE)</f>
        <v>0</v>
      </c>
      <c r="BX238" s="10">
        <f>VLOOKUP($C238,'[1]New ISB'!$C$6:$BO$405,39,FALSE)+VLOOKUP($C238,'[1]New ISB'!$C$6:$BO$405,40,FALSE)</f>
        <v>0</v>
      </c>
      <c r="BY238" s="10">
        <f>VLOOKUP($C238,'[1]New ISB'!$C$6:$BO$405,37,FALSE)+VLOOKUP($C238,'[1]New ISB'!$C$6:$BO$405,41,FALSE)</f>
        <v>0</v>
      </c>
      <c r="BZ238" s="10">
        <f>VLOOKUP($C238,'[1]New ISB'!$C$6:$BO$405,38,FALSE)</f>
        <v>0</v>
      </c>
      <c r="CA238" s="10">
        <f t="shared" si="121"/>
        <v>1049948.851218207</v>
      </c>
      <c r="CB238" s="10">
        <f>VLOOKUP($C238,'[1]New ISB'!$C$6:$BO$405,52,FALSE)+VLOOKUP($C238,'[1]New ISB'!$C$6:$BO$405,53,FALSE)</f>
        <v>0</v>
      </c>
      <c r="CC238" s="10">
        <f>VLOOKUP($C238,'[1]New ISB'!$C$6:$BO$405,64,FALSE)</f>
        <v>0</v>
      </c>
      <c r="CD238" s="11">
        <f t="shared" si="160"/>
        <v>1049948.851218207</v>
      </c>
      <c r="CE238" s="10"/>
      <c r="CF238" s="10">
        <f t="shared" si="124"/>
        <v>38606.640746811056</v>
      </c>
      <c r="CG238" s="10">
        <f t="shared" si="125"/>
        <v>0</v>
      </c>
      <c r="CH238" s="10">
        <f t="shared" si="126"/>
        <v>0</v>
      </c>
      <c r="CI238" s="10">
        <f t="shared" si="127"/>
        <v>790</v>
      </c>
      <c r="CJ238" s="10">
        <f t="shared" si="128"/>
        <v>0</v>
      </c>
      <c r="CK238" s="10">
        <f t="shared" si="129"/>
        <v>9084.9999999999927</v>
      </c>
      <c r="CL238" s="10">
        <f t="shared" si="130"/>
        <v>0</v>
      </c>
      <c r="CM238" s="10">
        <f t="shared" si="131"/>
        <v>85</v>
      </c>
      <c r="CN238" s="10">
        <f t="shared" si="132"/>
        <v>270</v>
      </c>
      <c r="CO238" s="10">
        <f t="shared" si="133"/>
        <v>275</v>
      </c>
      <c r="CP238" s="10">
        <f t="shared" si="134"/>
        <v>35</v>
      </c>
      <c r="CQ238" s="10">
        <f t="shared" si="135"/>
        <v>60</v>
      </c>
      <c r="CR238" s="10">
        <f t="shared" si="136"/>
        <v>10</v>
      </c>
      <c r="CS238" s="10">
        <f t="shared" si="137"/>
        <v>0</v>
      </c>
      <c r="CT238" s="10">
        <f t="shared" si="138"/>
        <v>0</v>
      </c>
      <c r="CU238" s="10">
        <f t="shared" si="139"/>
        <v>0</v>
      </c>
      <c r="CV238" s="10">
        <f t="shared" si="140"/>
        <v>0</v>
      </c>
      <c r="CW238" s="10">
        <f t="shared" si="141"/>
        <v>0</v>
      </c>
      <c r="CX238" s="10">
        <f t="shared" si="142"/>
        <v>0</v>
      </c>
      <c r="CY238" s="10">
        <f t="shared" si="143"/>
        <v>220.00000000000182</v>
      </c>
      <c r="CZ238" s="10">
        <f t="shared" si="144"/>
        <v>0</v>
      </c>
      <c r="DA238" s="10">
        <f t="shared" si="145"/>
        <v>999.450800915336</v>
      </c>
      <c r="DB238" s="10">
        <f t="shared" si="146"/>
        <v>0</v>
      </c>
      <c r="DC238" s="10">
        <f t="shared" si="147"/>
        <v>60.300000000000182</v>
      </c>
      <c r="DD238" s="10">
        <f t="shared" si="148"/>
        <v>0</v>
      </c>
      <c r="DE238" s="10">
        <f t="shared" si="149"/>
        <v>6400</v>
      </c>
      <c r="DF238" s="10">
        <f t="shared" si="150"/>
        <v>0</v>
      </c>
      <c r="DG238" s="10">
        <f t="shared" si="151"/>
        <v>0</v>
      </c>
      <c r="DH238" s="10">
        <f t="shared" si="152"/>
        <v>0</v>
      </c>
      <c r="DI238" s="10">
        <f t="shared" si="153"/>
        <v>0</v>
      </c>
      <c r="DJ238" s="10">
        <f t="shared" si="154"/>
        <v>0</v>
      </c>
      <c r="DK238" s="10">
        <f t="shared" si="155"/>
        <v>0</v>
      </c>
      <c r="DL238" s="10">
        <f t="shared" si="156"/>
        <v>0</v>
      </c>
      <c r="DM238" s="10">
        <f t="shared" si="157"/>
        <v>0</v>
      </c>
      <c r="DN238" s="10">
        <f t="shared" si="158"/>
        <v>0</v>
      </c>
      <c r="DO238" s="10">
        <f t="shared" si="159"/>
        <v>20657.922002507567</v>
      </c>
      <c r="DP238" s="11">
        <f t="shared" si="122"/>
        <v>77554.313550233957</v>
      </c>
      <c r="DS238" s="14"/>
      <c r="DU238" s="16"/>
    </row>
    <row r="239" spans="1:125" x14ac:dyDescent="0.35">
      <c r="A239" s="2" t="s">
        <v>712</v>
      </c>
      <c r="B239" s="2" t="s">
        <v>713</v>
      </c>
      <c r="C239" s="2">
        <v>9262317</v>
      </c>
      <c r="D239" s="2" t="s">
        <v>1367</v>
      </c>
      <c r="E239" s="18">
        <v>170</v>
      </c>
      <c r="G239" s="18">
        <v>576980</v>
      </c>
      <c r="H239" s="18">
        <v>0</v>
      </c>
      <c r="I239" s="18">
        <v>0</v>
      </c>
      <c r="J239" s="18">
        <v>35999.999999999978</v>
      </c>
      <c r="K239" s="18">
        <v>0</v>
      </c>
      <c r="L239" s="18">
        <v>52874.999999999971</v>
      </c>
      <c r="M239" s="18">
        <v>0</v>
      </c>
      <c r="N239" s="18">
        <v>1150.0000000000018</v>
      </c>
      <c r="O239" s="18">
        <v>1400.0000000000023</v>
      </c>
      <c r="P239" s="18">
        <v>879.99999999999682</v>
      </c>
      <c r="Q239" s="18">
        <v>35520.000000000015</v>
      </c>
      <c r="R239" s="18">
        <v>35700</v>
      </c>
      <c r="S239" s="18">
        <v>6699.9999999999991</v>
      </c>
      <c r="T239" s="18">
        <v>0</v>
      </c>
      <c r="U239" s="18"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24650</v>
      </c>
      <c r="AA239" s="18">
        <v>0</v>
      </c>
      <c r="AB239" s="18">
        <v>74756.435053501278</v>
      </c>
      <c r="AC239" s="18">
        <v>0</v>
      </c>
      <c r="AD239" s="18">
        <v>0</v>
      </c>
      <c r="AE239" s="18">
        <v>0</v>
      </c>
      <c r="AF239" s="18">
        <v>128000</v>
      </c>
      <c r="AG239" s="18">
        <v>0</v>
      </c>
      <c r="AH239" s="18">
        <v>0</v>
      </c>
      <c r="AI239" s="18">
        <v>0</v>
      </c>
      <c r="AJ239" s="18">
        <v>23558.75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78579.856667947621</v>
      </c>
      <c r="AQ239" s="11">
        <f t="shared" si="123"/>
        <v>1076750.041721449</v>
      </c>
      <c r="AR239" s="18"/>
      <c r="AS239" s="10">
        <f>VLOOKUP($C239,'[1]New ISB'!$C$6:$BO$405,6,FALSE)</f>
        <v>612844.09249703761</v>
      </c>
      <c r="AT239" s="10">
        <f>VLOOKUP($C239,'[1]New ISB'!$C$6:$BO$405,7,FALSE)</f>
        <v>0</v>
      </c>
      <c r="AU239" s="10">
        <f>VLOOKUP($C239,'[1]New ISB'!$C$6:$BO$405,8,FALSE)</f>
        <v>0</v>
      </c>
      <c r="AV239" s="10">
        <f>VLOOKUP($C239,'[1]New ISB'!$C$6:$BO$405,9,FALSE)</f>
        <v>36749.999999999978</v>
      </c>
      <c r="AW239" s="10">
        <f>VLOOKUP($C239,'[1]New ISB'!$C$6:$BO$405,10,FALSE)</f>
        <v>0</v>
      </c>
      <c r="AX239" s="10">
        <f>VLOOKUP($C239,'[1]New ISB'!$C$6:$BO$405,11,FALSE)</f>
        <v>61499.999999999964</v>
      </c>
      <c r="AY239" s="10">
        <f>VLOOKUP($C239,'[1]New ISB'!$C$6:$BO$405,12,FALSE)</f>
        <v>0</v>
      </c>
      <c r="AZ239" s="10">
        <f>VLOOKUP($C239,'[1]New ISB'!$C$6:$BO$405,13,FALSE)</f>
        <v>1175.0000000000018</v>
      </c>
      <c r="BA239" s="10">
        <f>VLOOKUP($C239,'[1]New ISB'!$C$6:$BO$405,14,FALSE)</f>
        <v>1425.0000000000023</v>
      </c>
      <c r="BB239" s="10">
        <f>VLOOKUP($C239,'[1]New ISB'!$C$6:$BO$405,15,FALSE)</f>
        <v>889.99999999999682</v>
      </c>
      <c r="BC239" s="10">
        <f>VLOOKUP($C239,'[1]New ISB'!$C$6:$BO$405,16,FALSE)</f>
        <v>35890.000000000015</v>
      </c>
      <c r="BD239" s="10">
        <f>VLOOKUP($C239,'[1]New ISB'!$C$6:$BO$405,17,FALSE)</f>
        <v>36050</v>
      </c>
      <c r="BE239" s="10">
        <f>VLOOKUP($C239,'[1]New ISB'!$C$6:$BO$405,18,FALSE)</f>
        <v>6799.9999999999991</v>
      </c>
      <c r="BF239" s="10">
        <f>VLOOKUP($C239,'[1]New ISB'!$C$6:$BO$405,19,FALSE)</f>
        <v>0</v>
      </c>
      <c r="BG239" s="10">
        <f>VLOOKUP($C239,'[1]New ISB'!$C$6:$BO$405,20,FALSE)</f>
        <v>0</v>
      </c>
      <c r="BH239" s="10">
        <f>VLOOKUP($C239,'[1]New ISB'!$C$6:$BO$405,21,FALSE)</f>
        <v>0</v>
      </c>
      <c r="BI239" s="10">
        <f>VLOOKUP($C239,'[1]New ISB'!$C$6:$BO$405,22,FALSE)</f>
        <v>0</v>
      </c>
      <c r="BJ239" s="10">
        <f>VLOOKUP($C239,'[1]New ISB'!$C$6:$BO$405,23,FALSE)</f>
        <v>0</v>
      </c>
      <c r="BK239" s="10">
        <f>VLOOKUP($C239,'[1]New ISB'!$C$6:$BO$405,24,FALSE)</f>
        <v>0</v>
      </c>
      <c r="BL239" s="10">
        <f>VLOOKUP($C239,'[1]New ISB'!$C$6:$BO$405,25,FALSE)</f>
        <v>25075</v>
      </c>
      <c r="BM239" s="10">
        <f>VLOOKUP($C239,'[1]New ISB'!$C$6:$BO$405,26,FALSE)</f>
        <v>0</v>
      </c>
      <c r="BN239" s="10">
        <f>VLOOKUP($C239,'[1]New ISB'!$C$6:$BO$405,27,FALSE)</f>
        <v>75727.297846403904</v>
      </c>
      <c r="BO239" s="10">
        <f>VLOOKUP($C239,'[1]New ISB'!$C$6:$BO$405,28,FALSE)</f>
        <v>0</v>
      </c>
      <c r="BP239" s="10">
        <f>VLOOKUP($C239,'[1]New ISB'!$C$6:$BO$405,29,FALSE)</f>
        <v>0</v>
      </c>
      <c r="BQ239" s="10">
        <f>VLOOKUP($C239,'[1]New ISB'!$C$6:$BO$405,30,FALSE)</f>
        <v>0</v>
      </c>
      <c r="BR239" s="10">
        <f>VLOOKUP($C239,'[1]New ISB'!$C$6:$BO$405,31,FALSE)</f>
        <v>134400</v>
      </c>
      <c r="BS239" s="10">
        <f>VLOOKUP($C239,'[1]New ISB'!$C$6:$BO$405,32,FALSE)</f>
        <v>0</v>
      </c>
      <c r="BT239" s="10">
        <f>VLOOKUP($C239,'[1]New ISB'!$C$6:$BO$405,33,FALSE)</f>
        <v>0</v>
      </c>
      <c r="BU239" s="10">
        <f>VLOOKUP($C239,'[1]New ISB'!$C$6:$BO$405,34,FALSE)</f>
        <v>0</v>
      </c>
      <c r="BV239" s="10">
        <f>VLOOKUP($C239,'[1]New ISB'!$C$6:$BO$405,35,FALSE)</f>
        <v>23558.75</v>
      </c>
      <c r="BW239" s="10">
        <f>VLOOKUP($C239,'[1]New ISB'!$C$6:$BO$405,36,FALSE)</f>
        <v>0</v>
      </c>
      <c r="BX239" s="10">
        <f>VLOOKUP($C239,'[1]New ISB'!$C$6:$BO$405,39,FALSE)+VLOOKUP($C239,'[1]New ISB'!$C$6:$BO$405,40,FALSE)</f>
        <v>0</v>
      </c>
      <c r="BY239" s="10">
        <f>VLOOKUP($C239,'[1]New ISB'!$C$6:$BO$405,37,FALSE)+VLOOKUP($C239,'[1]New ISB'!$C$6:$BO$405,41,FALSE)</f>
        <v>0</v>
      </c>
      <c r="BZ239" s="10">
        <f>VLOOKUP($C239,'[1]New ISB'!$C$6:$BO$405,38,FALSE)</f>
        <v>0</v>
      </c>
      <c r="CA239" s="10">
        <f t="shared" si="121"/>
        <v>1052085.1403434416</v>
      </c>
      <c r="CB239" s="10">
        <f>VLOOKUP($C239,'[1]New ISB'!$C$6:$BO$405,52,FALSE)+VLOOKUP($C239,'[1]New ISB'!$C$6:$BO$405,53,FALSE)</f>
        <v>0</v>
      </c>
      <c r="CC239" s="10">
        <f>VLOOKUP($C239,'[1]New ISB'!$C$6:$BO$405,64,FALSE)</f>
        <v>61961.557815058564</v>
      </c>
      <c r="CD239" s="11">
        <f t="shared" si="160"/>
        <v>1114046.6981585003</v>
      </c>
      <c r="CE239" s="10"/>
      <c r="CF239" s="10">
        <f t="shared" si="124"/>
        <v>35864.092497037607</v>
      </c>
      <c r="CG239" s="10">
        <f t="shared" si="125"/>
        <v>0</v>
      </c>
      <c r="CH239" s="10">
        <f t="shared" si="126"/>
        <v>0</v>
      </c>
      <c r="CI239" s="10">
        <f t="shared" si="127"/>
        <v>750</v>
      </c>
      <c r="CJ239" s="10">
        <f t="shared" si="128"/>
        <v>0</v>
      </c>
      <c r="CK239" s="10">
        <f t="shared" si="129"/>
        <v>8624.9999999999927</v>
      </c>
      <c r="CL239" s="10">
        <f t="shared" si="130"/>
        <v>0</v>
      </c>
      <c r="CM239" s="10">
        <f t="shared" si="131"/>
        <v>25</v>
      </c>
      <c r="CN239" s="10">
        <f t="shared" si="132"/>
        <v>25</v>
      </c>
      <c r="CO239" s="10">
        <f t="shared" si="133"/>
        <v>10</v>
      </c>
      <c r="CP239" s="10">
        <f t="shared" si="134"/>
        <v>370</v>
      </c>
      <c r="CQ239" s="10">
        <f t="shared" si="135"/>
        <v>350</v>
      </c>
      <c r="CR239" s="10">
        <f t="shared" si="136"/>
        <v>100</v>
      </c>
      <c r="CS239" s="10">
        <f t="shared" si="137"/>
        <v>0</v>
      </c>
      <c r="CT239" s="10">
        <f t="shared" si="138"/>
        <v>0</v>
      </c>
      <c r="CU239" s="10">
        <f t="shared" si="139"/>
        <v>0</v>
      </c>
      <c r="CV239" s="10">
        <f t="shared" si="140"/>
        <v>0</v>
      </c>
      <c r="CW239" s="10">
        <f t="shared" si="141"/>
        <v>0</v>
      </c>
      <c r="CX239" s="10">
        <f t="shared" si="142"/>
        <v>0</v>
      </c>
      <c r="CY239" s="10">
        <f t="shared" si="143"/>
        <v>425</v>
      </c>
      <c r="CZ239" s="10">
        <f t="shared" si="144"/>
        <v>0</v>
      </c>
      <c r="DA239" s="10">
        <f t="shared" si="145"/>
        <v>970.8627929026261</v>
      </c>
      <c r="DB239" s="10">
        <f t="shared" si="146"/>
        <v>0</v>
      </c>
      <c r="DC239" s="10">
        <f t="shared" si="147"/>
        <v>0</v>
      </c>
      <c r="DD239" s="10">
        <f t="shared" si="148"/>
        <v>0</v>
      </c>
      <c r="DE239" s="10">
        <f t="shared" si="149"/>
        <v>6400</v>
      </c>
      <c r="DF239" s="10">
        <f t="shared" si="150"/>
        <v>0</v>
      </c>
      <c r="DG239" s="10">
        <f t="shared" si="151"/>
        <v>0</v>
      </c>
      <c r="DH239" s="10">
        <f t="shared" si="152"/>
        <v>0</v>
      </c>
      <c r="DI239" s="10">
        <f t="shared" si="153"/>
        <v>0</v>
      </c>
      <c r="DJ239" s="10">
        <f t="shared" si="154"/>
        <v>0</v>
      </c>
      <c r="DK239" s="10">
        <f t="shared" si="155"/>
        <v>0</v>
      </c>
      <c r="DL239" s="10">
        <f t="shared" si="156"/>
        <v>0</v>
      </c>
      <c r="DM239" s="10">
        <f t="shared" si="157"/>
        <v>0</v>
      </c>
      <c r="DN239" s="10">
        <f t="shared" si="158"/>
        <v>0</v>
      </c>
      <c r="DO239" s="10">
        <f t="shared" si="159"/>
        <v>-16618.298852889056</v>
      </c>
      <c r="DP239" s="11">
        <f t="shared" si="122"/>
        <v>37296.65643705117</v>
      </c>
      <c r="DS239" s="14"/>
      <c r="DU239" s="16"/>
    </row>
    <row r="240" spans="1:125" x14ac:dyDescent="0.35">
      <c r="A240" s="2" t="s">
        <v>715</v>
      </c>
      <c r="B240" s="2" t="s">
        <v>716</v>
      </c>
      <c r="C240" s="2">
        <v>9262321</v>
      </c>
      <c r="D240" s="2" t="s">
        <v>717</v>
      </c>
      <c r="E240" s="18">
        <v>236</v>
      </c>
      <c r="G240" s="18">
        <v>800984</v>
      </c>
      <c r="H240" s="18">
        <v>0</v>
      </c>
      <c r="I240" s="18">
        <v>0</v>
      </c>
      <c r="J240" s="18">
        <v>51840.000000000029</v>
      </c>
      <c r="K240" s="18">
        <v>0</v>
      </c>
      <c r="L240" s="18">
        <v>78960.000000000058</v>
      </c>
      <c r="M240" s="18">
        <v>0</v>
      </c>
      <c r="N240" s="18">
        <v>2300</v>
      </c>
      <c r="O240" s="18">
        <v>3359.9999999999968</v>
      </c>
      <c r="P240" s="18">
        <v>1320.0000000000041</v>
      </c>
      <c r="Q240" s="18">
        <v>55199.999999999956</v>
      </c>
      <c r="R240" s="18">
        <v>36720.000000000015</v>
      </c>
      <c r="S240" s="18">
        <v>10719.999999999995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8404.912280701752</v>
      </c>
      <c r="AA240" s="18">
        <v>0</v>
      </c>
      <c r="AB240" s="18">
        <v>128021.38186876888</v>
      </c>
      <c r="AC240" s="18">
        <v>0</v>
      </c>
      <c r="AD240" s="18">
        <v>0</v>
      </c>
      <c r="AE240" s="18">
        <v>0</v>
      </c>
      <c r="AF240" s="18">
        <v>128000</v>
      </c>
      <c r="AG240" s="18">
        <v>0</v>
      </c>
      <c r="AH240" s="18">
        <v>0</v>
      </c>
      <c r="AI240" s="18">
        <v>0</v>
      </c>
      <c r="AJ240" s="18">
        <v>27267.25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-8587.0271551494188</v>
      </c>
      <c r="AQ240" s="11">
        <f t="shared" si="123"/>
        <v>1324510.5169943213</v>
      </c>
      <c r="AR240" s="18"/>
      <c r="AS240" s="10">
        <f>VLOOKUP($C240,'[1]New ISB'!$C$6:$BO$405,6,FALSE)</f>
        <v>850771.79899588751</v>
      </c>
      <c r="AT240" s="10">
        <f>VLOOKUP($C240,'[1]New ISB'!$C$6:$BO$405,7,FALSE)</f>
        <v>0</v>
      </c>
      <c r="AU240" s="10">
        <f>VLOOKUP($C240,'[1]New ISB'!$C$6:$BO$405,8,FALSE)</f>
        <v>0</v>
      </c>
      <c r="AV240" s="10">
        <f>VLOOKUP($C240,'[1]New ISB'!$C$6:$BO$405,9,FALSE)</f>
        <v>52920.000000000029</v>
      </c>
      <c r="AW240" s="10">
        <f>VLOOKUP($C240,'[1]New ISB'!$C$6:$BO$405,10,FALSE)</f>
        <v>0</v>
      </c>
      <c r="AX240" s="10">
        <f>VLOOKUP($C240,'[1]New ISB'!$C$6:$BO$405,11,FALSE)</f>
        <v>91840.000000000073</v>
      </c>
      <c r="AY240" s="10">
        <f>VLOOKUP($C240,'[1]New ISB'!$C$6:$BO$405,12,FALSE)</f>
        <v>0</v>
      </c>
      <c r="AZ240" s="10">
        <f>VLOOKUP($C240,'[1]New ISB'!$C$6:$BO$405,13,FALSE)</f>
        <v>2350</v>
      </c>
      <c r="BA240" s="10">
        <f>VLOOKUP($C240,'[1]New ISB'!$C$6:$BO$405,14,FALSE)</f>
        <v>3419.9999999999968</v>
      </c>
      <c r="BB240" s="10">
        <f>VLOOKUP($C240,'[1]New ISB'!$C$6:$BO$405,15,FALSE)</f>
        <v>1335.0000000000041</v>
      </c>
      <c r="BC240" s="10">
        <f>VLOOKUP($C240,'[1]New ISB'!$C$6:$BO$405,16,FALSE)</f>
        <v>55774.999999999956</v>
      </c>
      <c r="BD240" s="10">
        <f>VLOOKUP($C240,'[1]New ISB'!$C$6:$BO$405,17,FALSE)</f>
        <v>37080.000000000015</v>
      </c>
      <c r="BE240" s="10">
        <f>VLOOKUP($C240,'[1]New ISB'!$C$6:$BO$405,18,FALSE)</f>
        <v>10879.999999999995</v>
      </c>
      <c r="BF240" s="10">
        <f>VLOOKUP($C240,'[1]New ISB'!$C$6:$BO$405,19,FALSE)</f>
        <v>0</v>
      </c>
      <c r="BG240" s="10">
        <f>VLOOKUP($C240,'[1]New ISB'!$C$6:$BO$405,20,FALSE)</f>
        <v>0</v>
      </c>
      <c r="BH240" s="10">
        <f>VLOOKUP($C240,'[1]New ISB'!$C$6:$BO$405,21,FALSE)</f>
        <v>0</v>
      </c>
      <c r="BI240" s="10">
        <f>VLOOKUP($C240,'[1]New ISB'!$C$6:$BO$405,22,FALSE)</f>
        <v>0</v>
      </c>
      <c r="BJ240" s="10">
        <f>VLOOKUP($C240,'[1]New ISB'!$C$6:$BO$405,23,FALSE)</f>
        <v>0</v>
      </c>
      <c r="BK240" s="10">
        <f>VLOOKUP($C240,'[1]New ISB'!$C$6:$BO$405,24,FALSE)</f>
        <v>0</v>
      </c>
      <c r="BL240" s="10">
        <f>VLOOKUP($C240,'[1]New ISB'!$C$6:$BO$405,25,FALSE)</f>
        <v>8549.8245614035059</v>
      </c>
      <c r="BM240" s="10">
        <f>VLOOKUP($C240,'[1]New ISB'!$C$6:$BO$405,26,FALSE)</f>
        <v>0</v>
      </c>
      <c r="BN240" s="10">
        <f>VLOOKUP($C240,'[1]New ISB'!$C$6:$BO$405,27,FALSE)</f>
        <v>129683.99721771391</v>
      </c>
      <c r="BO240" s="10">
        <f>VLOOKUP($C240,'[1]New ISB'!$C$6:$BO$405,28,FALSE)</f>
        <v>0</v>
      </c>
      <c r="BP240" s="10">
        <f>VLOOKUP($C240,'[1]New ISB'!$C$6:$BO$405,29,FALSE)</f>
        <v>0</v>
      </c>
      <c r="BQ240" s="10">
        <f>VLOOKUP($C240,'[1]New ISB'!$C$6:$BO$405,30,FALSE)</f>
        <v>0</v>
      </c>
      <c r="BR240" s="10">
        <f>VLOOKUP($C240,'[1]New ISB'!$C$6:$BO$405,31,FALSE)</f>
        <v>134400</v>
      </c>
      <c r="BS240" s="10">
        <f>VLOOKUP($C240,'[1]New ISB'!$C$6:$BO$405,32,FALSE)</f>
        <v>0</v>
      </c>
      <c r="BT240" s="10">
        <f>VLOOKUP($C240,'[1]New ISB'!$C$6:$BO$405,33,FALSE)</f>
        <v>0</v>
      </c>
      <c r="BU240" s="10">
        <f>VLOOKUP($C240,'[1]New ISB'!$C$6:$BO$405,34,FALSE)</f>
        <v>0</v>
      </c>
      <c r="BV240" s="10">
        <f>VLOOKUP($C240,'[1]New ISB'!$C$6:$BO$405,35,FALSE)</f>
        <v>27267.25</v>
      </c>
      <c r="BW240" s="10">
        <f>VLOOKUP($C240,'[1]New ISB'!$C$6:$BO$405,36,FALSE)</f>
        <v>0</v>
      </c>
      <c r="BX240" s="10">
        <f>VLOOKUP($C240,'[1]New ISB'!$C$6:$BO$405,39,FALSE)+VLOOKUP($C240,'[1]New ISB'!$C$6:$BO$405,40,FALSE)</f>
        <v>0</v>
      </c>
      <c r="BY240" s="10">
        <f>VLOOKUP($C240,'[1]New ISB'!$C$6:$BO$405,37,FALSE)+VLOOKUP($C240,'[1]New ISB'!$C$6:$BO$405,41,FALSE)</f>
        <v>0</v>
      </c>
      <c r="BZ240" s="10">
        <f>VLOOKUP($C240,'[1]New ISB'!$C$6:$BO$405,38,FALSE)</f>
        <v>0</v>
      </c>
      <c r="CA240" s="10">
        <f t="shared" si="121"/>
        <v>1406272.8707750051</v>
      </c>
      <c r="CB240" s="10">
        <f>VLOOKUP($C240,'[1]New ISB'!$C$6:$BO$405,52,FALSE)+VLOOKUP($C240,'[1]New ISB'!$C$6:$BO$405,53,FALSE)</f>
        <v>0</v>
      </c>
      <c r="CC240" s="10">
        <f>VLOOKUP($C240,'[1]New ISB'!$C$6:$BO$405,64,FALSE)</f>
        <v>0</v>
      </c>
      <c r="CD240" s="11">
        <f t="shared" si="160"/>
        <v>1406272.8707750051</v>
      </c>
      <c r="CE240" s="10"/>
      <c r="CF240" s="10">
        <f t="shared" si="124"/>
        <v>49787.798995887511</v>
      </c>
      <c r="CG240" s="10">
        <f t="shared" si="125"/>
        <v>0</v>
      </c>
      <c r="CH240" s="10">
        <f t="shared" si="126"/>
        <v>0</v>
      </c>
      <c r="CI240" s="10">
        <f t="shared" si="127"/>
        <v>1080</v>
      </c>
      <c r="CJ240" s="10">
        <f t="shared" si="128"/>
        <v>0</v>
      </c>
      <c r="CK240" s="10">
        <f t="shared" si="129"/>
        <v>12880.000000000015</v>
      </c>
      <c r="CL240" s="10">
        <f t="shared" si="130"/>
        <v>0</v>
      </c>
      <c r="CM240" s="10">
        <f t="shared" si="131"/>
        <v>50</v>
      </c>
      <c r="CN240" s="10">
        <f t="shared" si="132"/>
        <v>60</v>
      </c>
      <c r="CO240" s="10">
        <f t="shared" si="133"/>
        <v>15</v>
      </c>
      <c r="CP240" s="10">
        <f t="shared" si="134"/>
        <v>575</v>
      </c>
      <c r="CQ240" s="10">
        <f t="shared" si="135"/>
        <v>360</v>
      </c>
      <c r="CR240" s="10">
        <f t="shared" si="136"/>
        <v>160</v>
      </c>
      <c r="CS240" s="10">
        <f t="shared" si="137"/>
        <v>0</v>
      </c>
      <c r="CT240" s="10">
        <f t="shared" si="138"/>
        <v>0</v>
      </c>
      <c r="CU240" s="10">
        <f t="shared" si="139"/>
        <v>0</v>
      </c>
      <c r="CV240" s="10">
        <f t="shared" si="140"/>
        <v>0</v>
      </c>
      <c r="CW240" s="10">
        <f t="shared" si="141"/>
        <v>0</v>
      </c>
      <c r="CX240" s="10">
        <f t="shared" si="142"/>
        <v>0</v>
      </c>
      <c r="CY240" s="10">
        <f t="shared" si="143"/>
        <v>144.91228070175384</v>
      </c>
      <c r="CZ240" s="10">
        <f t="shared" si="144"/>
        <v>0</v>
      </c>
      <c r="DA240" s="10">
        <f t="shared" si="145"/>
        <v>1662.6153489450371</v>
      </c>
      <c r="DB240" s="10">
        <f t="shared" si="146"/>
        <v>0</v>
      </c>
      <c r="DC240" s="10">
        <f t="shared" si="147"/>
        <v>0</v>
      </c>
      <c r="DD240" s="10">
        <f t="shared" si="148"/>
        <v>0</v>
      </c>
      <c r="DE240" s="10">
        <f t="shared" si="149"/>
        <v>6400</v>
      </c>
      <c r="DF240" s="10">
        <f t="shared" si="150"/>
        <v>0</v>
      </c>
      <c r="DG240" s="10">
        <f t="shared" si="151"/>
        <v>0</v>
      </c>
      <c r="DH240" s="10">
        <f t="shared" si="152"/>
        <v>0</v>
      </c>
      <c r="DI240" s="10">
        <f t="shared" si="153"/>
        <v>0</v>
      </c>
      <c r="DJ240" s="10">
        <f t="shared" si="154"/>
        <v>0</v>
      </c>
      <c r="DK240" s="10">
        <f t="shared" si="155"/>
        <v>0</v>
      </c>
      <c r="DL240" s="10">
        <f t="shared" si="156"/>
        <v>0</v>
      </c>
      <c r="DM240" s="10">
        <f t="shared" si="157"/>
        <v>0</v>
      </c>
      <c r="DN240" s="10">
        <f t="shared" si="158"/>
        <v>0</v>
      </c>
      <c r="DO240" s="10">
        <f t="shared" si="159"/>
        <v>8587.0271551494188</v>
      </c>
      <c r="DP240" s="11">
        <f t="shared" si="122"/>
        <v>81762.353780683741</v>
      </c>
      <c r="DS240" s="14"/>
      <c r="DU240" s="16"/>
    </row>
    <row r="241" spans="1:125" x14ac:dyDescent="0.35">
      <c r="A241" s="2" t="s">
        <v>718</v>
      </c>
      <c r="B241" s="2" t="s">
        <v>719</v>
      </c>
      <c r="C241" s="2">
        <v>9262133</v>
      </c>
      <c r="D241" s="2" t="s">
        <v>1469</v>
      </c>
      <c r="E241" s="18">
        <v>192</v>
      </c>
      <c r="G241" s="18">
        <v>651648</v>
      </c>
      <c r="H241" s="18">
        <v>0</v>
      </c>
      <c r="I241" s="18">
        <v>0</v>
      </c>
      <c r="J241" s="18">
        <v>13439.999999999969</v>
      </c>
      <c r="K241" s="18">
        <v>0</v>
      </c>
      <c r="L241" s="18">
        <v>20445.000000000044</v>
      </c>
      <c r="M241" s="18">
        <v>0</v>
      </c>
      <c r="N241" s="18">
        <v>919.99999999999852</v>
      </c>
      <c r="O241" s="18">
        <v>0</v>
      </c>
      <c r="P241" s="18">
        <v>0</v>
      </c>
      <c r="Q241" s="18">
        <v>1440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2604.912280701757</v>
      </c>
      <c r="AA241" s="18">
        <v>0</v>
      </c>
      <c r="AB241" s="18">
        <v>51135.652173913077</v>
      </c>
      <c r="AC241" s="18">
        <v>0</v>
      </c>
      <c r="AD241" s="18">
        <v>7068.5999999999949</v>
      </c>
      <c r="AE241" s="18">
        <v>0</v>
      </c>
      <c r="AF241" s="18">
        <v>128000</v>
      </c>
      <c r="AG241" s="18">
        <v>0</v>
      </c>
      <c r="AH241" s="18">
        <v>0</v>
      </c>
      <c r="AI241" s="18">
        <v>0</v>
      </c>
      <c r="AJ241" s="18">
        <v>4111.1040000000003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-17687.574652857795</v>
      </c>
      <c r="AQ241" s="11">
        <f t="shared" si="123"/>
        <v>863125.69380175706</v>
      </c>
      <c r="AR241" s="18"/>
      <c r="AS241" s="10">
        <f>VLOOKUP($C241,'[1]New ISB'!$C$6:$BO$405,6,FALSE)</f>
        <v>692153.3279966542</v>
      </c>
      <c r="AT241" s="10">
        <f>VLOOKUP($C241,'[1]New ISB'!$C$6:$BO$405,7,FALSE)</f>
        <v>0</v>
      </c>
      <c r="AU241" s="10">
        <f>VLOOKUP($C241,'[1]New ISB'!$C$6:$BO$405,8,FALSE)</f>
        <v>0</v>
      </c>
      <c r="AV241" s="10">
        <f>VLOOKUP($C241,'[1]New ISB'!$C$6:$BO$405,9,FALSE)</f>
        <v>13719.999999999969</v>
      </c>
      <c r="AW241" s="10">
        <f>VLOOKUP($C241,'[1]New ISB'!$C$6:$BO$405,10,FALSE)</f>
        <v>0</v>
      </c>
      <c r="AX241" s="10">
        <f>VLOOKUP($C241,'[1]New ISB'!$C$6:$BO$405,11,FALSE)</f>
        <v>23780.000000000051</v>
      </c>
      <c r="AY241" s="10">
        <f>VLOOKUP($C241,'[1]New ISB'!$C$6:$BO$405,12,FALSE)</f>
        <v>0</v>
      </c>
      <c r="AZ241" s="10">
        <f>VLOOKUP($C241,'[1]New ISB'!$C$6:$BO$405,13,FALSE)</f>
        <v>939.99999999999852</v>
      </c>
      <c r="BA241" s="10">
        <f>VLOOKUP($C241,'[1]New ISB'!$C$6:$BO$405,14,FALSE)</f>
        <v>0</v>
      </c>
      <c r="BB241" s="10">
        <f>VLOOKUP($C241,'[1]New ISB'!$C$6:$BO$405,15,FALSE)</f>
        <v>0</v>
      </c>
      <c r="BC241" s="10">
        <f>VLOOKUP($C241,'[1]New ISB'!$C$6:$BO$405,16,FALSE)</f>
        <v>1455</v>
      </c>
      <c r="BD241" s="10">
        <f>VLOOKUP($C241,'[1]New ISB'!$C$6:$BO$405,17,FALSE)</f>
        <v>0</v>
      </c>
      <c r="BE241" s="10">
        <f>VLOOKUP($C241,'[1]New ISB'!$C$6:$BO$405,18,FALSE)</f>
        <v>0</v>
      </c>
      <c r="BF241" s="10">
        <f>VLOOKUP($C241,'[1]New ISB'!$C$6:$BO$405,19,FALSE)</f>
        <v>0</v>
      </c>
      <c r="BG241" s="10">
        <f>VLOOKUP($C241,'[1]New ISB'!$C$6:$BO$405,20,FALSE)</f>
        <v>0</v>
      </c>
      <c r="BH241" s="10">
        <f>VLOOKUP($C241,'[1]New ISB'!$C$6:$BO$405,21,FALSE)</f>
        <v>0</v>
      </c>
      <c r="BI241" s="10">
        <f>VLOOKUP($C241,'[1]New ISB'!$C$6:$BO$405,22,FALSE)</f>
        <v>0</v>
      </c>
      <c r="BJ241" s="10">
        <f>VLOOKUP($C241,'[1]New ISB'!$C$6:$BO$405,23,FALSE)</f>
        <v>0</v>
      </c>
      <c r="BK241" s="10">
        <f>VLOOKUP($C241,'[1]New ISB'!$C$6:$BO$405,24,FALSE)</f>
        <v>0</v>
      </c>
      <c r="BL241" s="10">
        <f>VLOOKUP($C241,'[1]New ISB'!$C$6:$BO$405,25,FALSE)</f>
        <v>2649.8245614035113</v>
      </c>
      <c r="BM241" s="10">
        <f>VLOOKUP($C241,'[1]New ISB'!$C$6:$BO$405,26,FALSE)</f>
        <v>0</v>
      </c>
      <c r="BN241" s="10">
        <f>VLOOKUP($C241,'[1]New ISB'!$C$6:$BO$405,27,FALSE)</f>
        <v>51799.751552795067</v>
      </c>
      <c r="BO241" s="10">
        <f>VLOOKUP($C241,'[1]New ISB'!$C$6:$BO$405,28,FALSE)</f>
        <v>0</v>
      </c>
      <c r="BP241" s="10">
        <f>VLOOKUP($C241,'[1]New ISB'!$C$6:$BO$405,29,FALSE)</f>
        <v>7180.7999999999947</v>
      </c>
      <c r="BQ241" s="10">
        <f>VLOOKUP($C241,'[1]New ISB'!$C$6:$BO$405,30,FALSE)</f>
        <v>0</v>
      </c>
      <c r="BR241" s="10">
        <f>VLOOKUP($C241,'[1]New ISB'!$C$6:$BO$405,31,FALSE)</f>
        <v>134400</v>
      </c>
      <c r="BS241" s="10">
        <f>VLOOKUP($C241,'[1]New ISB'!$C$6:$BO$405,32,FALSE)</f>
        <v>0</v>
      </c>
      <c r="BT241" s="10">
        <f>VLOOKUP($C241,'[1]New ISB'!$C$6:$BO$405,33,FALSE)</f>
        <v>0</v>
      </c>
      <c r="BU241" s="10">
        <f>VLOOKUP($C241,'[1]New ISB'!$C$6:$BO$405,34,FALSE)</f>
        <v>0</v>
      </c>
      <c r="BV241" s="10">
        <f>VLOOKUP($C241,'[1]New ISB'!$C$6:$BO$405,35,FALSE)</f>
        <v>4111.1040000000003</v>
      </c>
      <c r="BW241" s="10">
        <f>VLOOKUP($C241,'[1]New ISB'!$C$6:$BO$405,36,FALSE)</f>
        <v>0</v>
      </c>
      <c r="BX241" s="10">
        <f>VLOOKUP($C241,'[1]New ISB'!$C$6:$BO$405,39,FALSE)+VLOOKUP($C241,'[1]New ISB'!$C$6:$BO$405,40,FALSE)</f>
        <v>0</v>
      </c>
      <c r="BY241" s="10">
        <f>VLOOKUP($C241,'[1]New ISB'!$C$6:$BO$405,37,FALSE)+VLOOKUP($C241,'[1]New ISB'!$C$6:$BO$405,41,FALSE)</f>
        <v>0</v>
      </c>
      <c r="BZ241" s="10">
        <f>VLOOKUP($C241,'[1]New ISB'!$C$6:$BO$405,38,FALSE)</f>
        <v>0</v>
      </c>
      <c r="CA241" s="10">
        <f t="shared" si="121"/>
        <v>932189.80811085284</v>
      </c>
      <c r="CB241" s="10">
        <f>VLOOKUP($C241,'[1]New ISB'!$C$6:$BO$405,52,FALSE)+VLOOKUP($C241,'[1]New ISB'!$C$6:$BO$405,53,FALSE)</f>
        <v>0</v>
      </c>
      <c r="CC241" s="10">
        <f>VLOOKUP($C241,'[1]New ISB'!$C$6:$BO$405,64,FALSE)</f>
        <v>0</v>
      </c>
      <c r="CD241" s="11">
        <f t="shared" si="160"/>
        <v>932189.80811085284</v>
      </c>
      <c r="CE241" s="10"/>
      <c r="CF241" s="10">
        <f t="shared" si="124"/>
        <v>40505.327996654203</v>
      </c>
      <c r="CG241" s="10">
        <f t="shared" si="125"/>
        <v>0</v>
      </c>
      <c r="CH241" s="10">
        <f t="shared" si="126"/>
        <v>0</v>
      </c>
      <c r="CI241" s="10">
        <f t="shared" si="127"/>
        <v>280</v>
      </c>
      <c r="CJ241" s="10">
        <f t="shared" si="128"/>
        <v>0</v>
      </c>
      <c r="CK241" s="10">
        <f t="shared" si="129"/>
        <v>3335.0000000000073</v>
      </c>
      <c r="CL241" s="10">
        <f t="shared" si="130"/>
        <v>0</v>
      </c>
      <c r="CM241" s="10">
        <f t="shared" si="131"/>
        <v>20</v>
      </c>
      <c r="CN241" s="10">
        <f t="shared" si="132"/>
        <v>0</v>
      </c>
      <c r="CO241" s="10">
        <f t="shared" si="133"/>
        <v>0</v>
      </c>
      <c r="CP241" s="10">
        <f t="shared" si="134"/>
        <v>15</v>
      </c>
      <c r="CQ241" s="10">
        <f t="shared" si="135"/>
        <v>0</v>
      </c>
      <c r="CR241" s="10">
        <f t="shared" si="136"/>
        <v>0</v>
      </c>
      <c r="CS241" s="10">
        <f t="shared" si="137"/>
        <v>0</v>
      </c>
      <c r="CT241" s="10">
        <f t="shared" si="138"/>
        <v>0</v>
      </c>
      <c r="CU241" s="10">
        <f t="shared" si="139"/>
        <v>0</v>
      </c>
      <c r="CV241" s="10">
        <f t="shared" si="140"/>
        <v>0</v>
      </c>
      <c r="CW241" s="10">
        <f t="shared" si="141"/>
        <v>0</v>
      </c>
      <c r="CX241" s="10">
        <f t="shared" si="142"/>
        <v>0</v>
      </c>
      <c r="CY241" s="10">
        <f t="shared" si="143"/>
        <v>44.912280701754298</v>
      </c>
      <c r="CZ241" s="10">
        <f t="shared" si="144"/>
        <v>0</v>
      </c>
      <c r="DA241" s="10">
        <f t="shared" si="145"/>
        <v>664.09937888199056</v>
      </c>
      <c r="DB241" s="10">
        <f t="shared" si="146"/>
        <v>0</v>
      </c>
      <c r="DC241" s="10">
        <f t="shared" si="147"/>
        <v>112.19999999999982</v>
      </c>
      <c r="DD241" s="10">
        <f t="shared" si="148"/>
        <v>0</v>
      </c>
      <c r="DE241" s="10">
        <f t="shared" si="149"/>
        <v>6400</v>
      </c>
      <c r="DF241" s="10">
        <f t="shared" si="150"/>
        <v>0</v>
      </c>
      <c r="DG241" s="10">
        <f t="shared" si="151"/>
        <v>0</v>
      </c>
      <c r="DH241" s="10">
        <f t="shared" si="152"/>
        <v>0</v>
      </c>
      <c r="DI241" s="10">
        <f t="shared" si="153"/>
        <v>0</v>
      </c>
      <c r="DJ241" s="10">
        <f t="shared" si="154"/>
        <v>0</v>
      </c>
      <c r="DK241" s="10">
        <f t="shared" si="155"/>
        <v>0</v>
      </c>
      <c r="DL241" s="10">
        <f t="shared" si="156"/>
        <v>0</v>
      </c>
      <c r="DM241" s="10">
        <f t="shared" si="157"/>
        <v>0</v>
      </c>
      <c r="DN241" s="10">
        <f t="shared" si="158"/>
        <v>0</v>
      </c>
      <c r="DO241" s="10">
        <f t="shared" si="159"/>
        <v>17687.574652857795</v>
      </c>
      <c r="DP241" s="11">
        <f t="shared" si="122"/>
        <v>69064.114309095748</v>
      </c>
      <c r="DS241" s="14"/>
      <c r="DU241" s="16"/>
    </row>
    <row r="242" spans="1:125" x14ac:dyDescent="0.35">
      <c r="A242" s="2" t="s">
        <v>721</v>
      </c>
      <c r="B242" s="2" t="s">
        <v>722</v>
      </c>
      <c r="C242" s="2">
        <v>9262384</v>
      </c>
      <c r="D242" s="2" t="s">
        <v>723</v>
      </c>
      <c r="E242" s="18">
        <v>146</v>
      </c>
      <c r="G242" s="18">
        <v>495524</v>
      </c>
      <c r="H242" s="18">
        <v>0</v>
      </c>
      <c r="I242" s="18">
        <v>0</v>
      </c>
      <c r="J242" s="18">
        <v>12480.000000000005</v>
      </c>
      <c r="K242" s="18">
        <v>0</v>
      </c>
      <c r="L242" s="18">
        <v>18330.000000000007</v>
      </c>
      <c r="M242" s="18">
        <v>0</v>
      </c>
      <c r="N242" s="18">
        <v>230</v>
      </c>
      <c r="O242" s="18">
        <v>7839.99999999999</v>
      </c>
      <c r="P242" s="18">
        <v>440</v>
      </c>
      <c r="Q242" s="18">
        <v>1920</v>
      </c>
      <c r="R242" s="18">
        <v>0</v>
      </c>
      <c r="S242" s="18">
        <v>1340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6983.9175257731949</v>
      </c>
      <c r="AA242" s="18">
        <v>0</v>
      </c>
      <c r="AB242" s="18">
        <v>49767.070687606378</v>
      </c>
      <c r="AC242" s="18">
        <v>0</v>
      </c>
      <c r="AD242" s="18">
        <v>0</v>
      </c>
      <c r="AE242" s="18">
        <v>0</v>
      </c>
      <c r="AF242" s="18">
        <v>128000</v>
      </c>
      <c r="AG242" s="18">
        <v>0</v>
      </c>
      <c r="AH242" s="18">
        <v>0</v>
      </c>
      <c r="AI242" s="18">
        <v>0</v>
      </c>
      <c r="AJ242" s="18">
        <v>2689.0239999999999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-26706.021958390043</v>
      </c>
      <c r="AQ242" s="11">
        <f t="shared" si="123"/>
        <v>698837.99025498948</v>
      </c>
      <c r="AR242" s="18"/>
      <c r="AS242" s="10">
        <f>VLOOKUP($C242,'[1]New ISB'!$C$6:$BO$405,6,FALSE)</f>
        <v>526324.9264974558</v>
      </c>
      <c r="AT242" s="10">
        <f>VLOOKUP($C242,'[1]New ISB'!$C$6:$BO$405,7,FALSE)</f>
        <v>0</v>
      </c>
      <c r="AU242" s="10">
        <f>VLOOKUP($C242,'[1]New ISB'!$C$6:$BO$405,8,FALSE)</f>
        <v>0</v>
      </c>
      <c r="AV242" s="10">
        <f>VLOOKUP($C242,'[1]New ISB'!$C$6:$BO$405,9,FALSE)</f>
        <v>12740.000000000005</v>
      </c>
      <c r="AW242" s="10">
        <f>VLOOKUP($C242,'[1]New ISB'!$C$6:$BO$405,10,FALSE)</f>
        <v>0</v>
      </c>
      <c r="AX242" s="10">
        <f>VLOOKUP($C242,'[1]New ISB'!$C$6:$BO$405,11,FALSE)</f>
        <v>21320.000000000007</v>
      </c>
      <c r="AY242" s="10">
        <f>VLOOKUP($C242,'[1]New ISB'!$C$6:$BO$405,12,FALSE)</f>
        <v>0</v>
      </c>
      <c r="AZ242" s="10">
        <f>VLOOKUP($C242,'[1]New ISB'!$C$6:$BO$405,13,FALSE)</f>
        <v>235</v>
      </c>
      <c r="BA242" s="10">
        <f>VLOOKUP($C242,'[1]New ISB'!$C$6:$BO$405,14,FALSE)</f>
        <v>7979.99999999999</v>
      </c>
      <c r="BB242" s="10">
        <f>VLOOKUP($C242,'[1]New ISB'!$C$6:$BO$405,15,FALSE)</f>
        <v>445</v>
      </c>
      <c r="BC242" s="10">
        <f>VLOOKUP($C242,'[1]New ISB'!$C$6:$BO$405,16,FALSE)</f>
        <v>1940</v>
      </c>
      <c r="BD242" s="10">
        <f>VLOOKUP($C242,'[1]New ISB'!$C$6:$BO$405,17,FALSE)</f>
        <v>0</v>
      </c>
      <c r="BE242" s="10">
        <f>VLOOKUP($C242,'[1]New ISB'!$C$6:$BO$405,18,FALSE)</f>
        <v>1360</v>
      </c>
      <c r="BF242" s="10">
        <f>VLOOKUP($C242,'[1]New ISB'!$C$6:$BO$405,19,FALSE)</f>
        <v>0</v>
      </c>
      <c r="BG242" s="10">
        <f>VLOOKUP($C242,'[1]New ISB'!$C$6:$BO$405,20,FALSE)</f>
        <v>0</v>
      </c>
      <c r="BH242" s="10">
        <f>VLOOKUP($C242,'[1]New ISB'!$C$6:$BO$405,21,FALSE)</f>
        <v>0</v>
      </c>
      <c r="BI242" s="10">
        <f>VLOOKUP($C242,'[1]New ISB'!$C$6:$BO$405,22,FALSE)</f>
        <v>0</v>
      </c>
      <c r="BJ242" s="10">
        <f>VLOOKUP($C242,'[1]New ISB'!$C$6:$BO$405,23,FALSE)</f>
        <v>0</v>
      </c>
      <c r="BK242" s="10">
        <f>VLOOKUP($C242,'[1]New ISB'!$C$6:$BO$405,24,FALSE)</f>
        <v>0</v>
      </c>
      <c r="BL242" s="10">
        <f>VLOOKUP($C242,'[1]New ISB'!$C$6:$BO$405,25,FALSE)</f>
        <v>7104.3298969072157</v>
      </c>
      <c r="BM242" s="10">
        <f>VLOOKUP($C242,'[1]New ISB'!$C$6:$BO$405,26,FALSE)</f>
        <v>0</v>
      </c>
      <c r="BN242" s="10">
        <f>VLOOKUP($C242,'[1]New ISB'!$C$6:$BO$405,27,FALSE)</f>
        <v>50413.396280951914</v>
      </c>
      <c r="BO242" s="10">
        <f>VLOOKUP($C242,'[1]New ISB'!$C$6:$BO$405,28,FALSE)</f>
        <v>0</v>
      </c>
      <c r="BP242" s="10">
        <f>VLOOKUP($C242,'[1]New ISB'!$C$6:$BO$405,29,FALSE)</f>
        <v>0</v>
      </c>
      <c r="BQ242" s="10">
        <f>VLOOKUP($C242,'[1]New ISB'!$C$6:$BO$405,30,FALSE)</f>
        <v>0</v>
      </c>
      <c r="BR242" s="10">
        <f>VLOOKUP($C242,'[1]New ISB'!$C$6:$BO$405,31,FALSE)</f>
        <v>134400</v>
      </c>
      <c r="BS242" s="10">
        <f>VLOOKUP($C242,'[1]New ISB'!$C$6:$BO$405,32,FALSE)</f>
        <v>0</v>
      </c>
      <c r="BT242" s="10">
        <f>VLOOKUP($C242,'[1]New ISB'!$C$6:$BO$405,33,FALSE)</f>
        <v>0</v>
      </c>
      <c r="BU242" s="10">
        <f>VLOOKUP($C242,'[1]New ISB'!$C$6:$BO$405,34,FALSE)</f>
        <v>0</v>
      </c>
      <c r="BV242" s="10">
        <f>VLOOKUP($C242,'[1]New ISB'!$C$6:$BO$405,35,FALSE)</f>
        <v>2689.0239999999999</v>
      </c>
      <c r="BW242" s="10">
        <f>VLOOKUP($C242,'[1]New ISB'!$C$6:$BO$405,36,FALSE)</f>
        <v>0</v>
      </c>
      <c r="BX242" s="10">
        <f>VLOOKUP($C242,'[1]New ISB'!$C$6:$BO$405,39,FALSE)+VLOOKUP($C242,'[1]New ISB'!$C$6:$BO$405,40,FALSE)</f>
        <v>0</v>
      </c>
      <c r="BY242" s="10">
        <f>VLOOKUP($C242,'[1]New ISB'!$C$6:$BO$405,37,FALSE)+VLOOKUP($C242,'[1]New ISB'!$C$6:$BO$405,41,FALSE)</f>
        <v>0</v>
      </c>
      <c r="BZ242" s="10">
        <f>VLOOKUP($C242,'[1]New ISB'!$C$6:$BO$405,38,FALSE)</f>
        <v>0</v>
      </c>
      <c r="CA242" s="10">
        <f t="shared" si="121"/>
        <v>766951.6766753149</v>
      </c>
      <c r="CB242" s="10">
        <f>VLOOKUP($C242,'[1]New ISB'!$C$6:$BO$405,52,FALSE)+VLOOKUP($C242,'[1]New ISB'!$C$6:$BO$405,53,FALSE)</f>
        <v>0</v>
      </c>
      <c r="CC242" s="10">
        <f>VLOOKUP($C242,'[1]New ISB'!$C$6:$BO$405,64,FALSE)</f>
        <v>0</v>
      </c>
      <c r="CD242" s="11">
        <f t="shared" si="160"/>
        <v>766951.6766753149</v>
      </c>
      <c r="CE242" s="10"/>
      <c r="CF242" s="10">
        <f t="shared" si="124"/>
        <v>30800.926497455803</v>
      </c>
      <c r="CG242" s="10">
        <f t="shared" si="125"/>
        <v>0</v>
      </c>
      <c r="CH242" s="10">
        <f t="shared" si="126"/>
        <v>0</v>
      </c>
      <c r="CI242" s="10">
        <f t="shared" si="127"/>
        <v>260</v>
      </c>
      <c r="CJ242" s="10">
        <f t="shared" si="128"/>
        <v>0</v>
      </c>
      <c r="CK242" s="10">
        <f t="shared" si="129"/>
        <v>2990</v>
      </c>
      <c r="CL242" s="10">
        <f t="shared" si="130"/>
        <v>0</v>
      </c>
      <c r="CM242" s="10">
        <f t="shared" si="131"/>
        <v>5</v>
      </c>
      <c r="CN242" s="10">
        <f t="shared" si="132"/>
        <v>140</v>
      </c>
      <c r="CO242" s="10">
        <f t="shared" si="133"/>
        <v>5</v>
      </c>
      <c r="CP242" s="10">
        <f t="shared" si="134"/>
        <v>20</v>
      </c>
      <c r="CQ242" s="10">
        <f t="shared" si="135"/>
        <v>0</v>
      </c>
      <c r="CR242" s="10">
        <f t="shared" si="136"/>
        <v>20</v>
      </c>
      <c r="CS242" s="10">
        <f t="shared" si="137"/>
        <v>0</v>
      </c>
      <c r="CT242" s="10">
        <f t="shared" si="138"/>
        <v>0</v>
      </c>
      <c r="CU242" s="10">
        <f t="shared" si="139"/>
        <v>0</v>
      </c>
      <c r="CV242" s="10">
        <f t="shared" si="140"/>
        <v>0</v>
      </c>
      <c r="CW242" s="10">
        <f t="shared" si="141"/>
        <v>0</v>
      </c>
      <c r="CX242" s="10">
        <f t="shared" si="142"/>
        <v>0</v>
      </c>
      <c r="CY242" s="10">
        <f t="shared" si="143"/>
        <v>120.41237113402076</v>
      </c>
      <c r="CZ242" s="10">
        <f t="shared" si="144"/>
        <v>0</v>
      </c>
      <c r="DA242" s="10">
        <f t="shared" si="145"/>
        <v>646.32559334553662</v>
      </c>
      <c r="DB242" s="10">
        <f t="shared" si="146"/>
        <v>0</v>
      </c>
      <c r="DC242" s="10">
        <f t="shared" si="147"/>
        <v>0</v>
      </c>
      <c r="DD242" s="10">
        <f t="shared" si="148"/>
        <v>0</v>
      </c>
      <c r="DE242" s="10">
        <f t="shared" si="149"/>
        <v>6400</v>
      </c>
      <c r="DF242" s="10">
        <f t="shared" si="150"/>
        <v>0</v>
      </c>
      <c r="DG242" s="10">
        <f t="shared" si="151"/>
        <v>0</v>
      </c>
      <c r="DH242" s="10">
        <f t="shared" si="152"/>
        <v>0</v>
      </c>
      <c r="DI242" s="10">
        <f t="shared" si="153"/>
        <v>0</v>
      </c>
      <c r="DJ242" s="10">
        <f t="shared" si="154"/>
        <v>0</v>
      </c>
      <c r="DK242" s="10">
        <f t="shared" si="155"/>
        <v>0</v>
      </c>
      <c r="DL242" s="10">
        <f t="shared" si="156"/>
        <v>0</v>
      </c>
      <c r="DM242" s="10">
        <f t="shared" si="157"/>
        <v>0</v>
      </c>
      <c r="DN242" s="10">
        <f t="shared" si="158"/>
        <v>0</v>
      </c>
      <c r="DO242" s="10">
        <f t="shared" si="159"/>
        <v>26706.021958390043</v>
      </c>
      <c r="DP242" s="11">
        <f t="shared" si="122"/>
        <v>68113.686420325408</v>
      </c>
      <c r="DS242" s="14"/>
      <c r="DU242" s="16"/>
    </row>
    <row r="243" spans="1:125" x14ac:dyDescent="0.35">
      <c r="A243" s="2" t="s">
        <v>724</v>
      </c>
      <c r="B243" s="2" t="s">
        <v>725</v>
      </c>
      <c r="C243" s="2">
        <v>9262364</v>
      </c>
      <c r="D243" s="2" t="s">
        <v>726</v>
      </c>
      <c r="E243" s="18">
        <v>180</v>
      </c>
      <c r="G243" s="18">
        <v>610920</v>
      </c>
      <c r="H243" s="18">
        <v>0</v>
      </c>
      <c r="I243" s="18">
        <v>0</v>
      </c>
      <c r="J243" s="18">
        <v>9599.9999999999891</v>
      </c>
      <c r="K243" s="18">
        <v>0</v>
      </c>
      <c r="L243" s="18">
        <v>14099.999999999985</v>
      </c>
      <c r="M243" s="18">
        <v>0</v>
      </c>
      <c r="N243" s="18">
        <v>0</v>
      </c>
      <c r="O243" s="18">
        <v>1119.9999999999989</v>
      </c>
      <c r="P243" s="18">
        <v>440.0000000000004</v>
      </c>
      <c r="Q243" s="18">
        <v>0</v>
      </c>
      <c r="R243" s="18">
        <v>0</v>
      </c>
      <c r="S243" s="18">
        <v>670.00000000000057</v>
      </c>
      <c r="T243" s="18">
        <v>0</v>
      </c>
      <c r="U243" s="18"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6902.4793388429707</v>
      </c>
      <c r="AA243" s="18">
        <v>0</v>
      </c>
      <c r="AB243" s="18">
        <v>61935.429056924346</v>
      </c>
      <c r="AC243" s="18">
        <v>0</v>
      </c>
      <c r="AD243" s="18">
        <v>0</v>
      </c>
      <c r="AE243" s="18">
        <v>0</v>
      </c>
      <c r="AF243" s="18">
        <v>128000</v>
      </c>
      <c r="AG243" s="18">
        <v>0</v>
      </c>
      <c r="AH243" s="18">
        <v>0</v>
      </c>
      <c r="AI243" s="18">
        <v>0</v>
      </c>
      <c r="AJ243" s="18">
        <v>3930.1120000000001</v>
      </c>
      <c r="AK243" s="18">
        <v>0</v>
      </c>
      <c r="AL243" s="18">
        <v>0</v>
      </c>
      <c r="AM243" s="18">
        <v>0</v>
      </c>
      <c r="AN243" s="18">
        <v>0</v>
      </c>
      <c r="AO243" s="18">
        <v>0</v>
      </c>
      <c r="AP243" s="18">
        <v>-8631.85515120536</v>
      </c>
      <c r="AQ243" s="11">
        <f t="shared" si="123"/>
        <v>828986.16524456197</v>
      </c>
      <c r="AR243" s="18"/>
      <c r="AS243" s="10">
        <f>VLOOKUP($C243,'[1]New ISB'!$C$6:$BO$405,6,FALSE)</f>
        <v>648893.74499686342</v>
      </c>
      <c r="AT243" s="10">
        <f>VLOOKUP($C243,'[1]New ISB'!$C$6:$BO$405,7,FALSE)</f>
        <v>0</v>
      </c>
      <c r="AU243" s="10">
        <f>VLOOKUP($C243,'[1]New ISB'!$C$6:$BO$405,8,FALSE)</f>
        <v>0</v>
      </c>
      <c r="AV243" s="10">
        <f>VLOOKUP($C243,'[1]New ISB'!$C$6:$BO$405,9,FALSE)</f>
        <v>9799.9999999999891</v>
      </c>
      <c r="AW243" s="10">
        <f>VLOOKUP($C243,'[1]New ISB'!$C$6:$BO$405,10,FALSE)</f>
        <v>0</v>
      </c>
      <c r="AX243" s="10">
        <f>VLOOKUP($C243,'[1]New ISB'!$C$6:$BO$405,11,FALSE)</f>
        <v>16399.999999999982</v>
      </c>
      <c r="AY243" s="10">
        <f>VLOOKUP($C243,'[1]New ISB'!$C$6:$BO$405,12,FALSE)</f>
        <v>0</v>
      </c>
      <c r="AZ243" s="10">
        <f>VLOOKUP($C243,'[1]New ISB'!$C$6:$BO$405,13,FALSE)</f>
        <v>0</v>
      </c>
      <c r="BA243" s="10">
        <f>VLOOKUP($C243,'[1]New ISB'!$C$6:$BO$405,14,FALSE)</f>
        <v>1139.9999999999986</v>
      </c>
      <c r="BB243" s="10">
        <f>VLOOKUP($C243,'[1]New ISB'!$C$6:$BO$405,15,FALSE)</f>
        <v>445.0000000000004</v>
      </c>
      <c r="BC243" s="10">
        <f>VLOOKUP($C243,'[1]New ISB'!$C$6:$BO$405,16,FALSE)</f>
        <v>0</v>
      </c>
      <c r="BD243" s="10">
        <f>VLOOKUP($C243,'[1]New ISB'!$C$6:$BO$405,17,FALSE)</f>
        <v>0</v>
      </c>
      <c r="BE243" s="10">
        <f>VLOOKUP($C243,'[1]New ISB'!$C$6:$BO$405,18,FALSE)</f>
        <v>680.00000000000057</v>
      </c>
      <c r="BF243" s="10">
        <f>VLOOKUP($C243,'[1]New ISB'!$C$6:$BO$405,19,FALSE)</f>
        <v>0</v>
      </c>
      <c r="BG243" s="10">
        <f>VLOOKUP($C243,'[1]New ISB'!$C$6:$BO$405,20,FALSE)</f>
        <v>0</v>
      </c>
      <c r="BH243" s="10">
        <f>VLOOKUP($C243,'[1]New ISB'!$C$6:$BO$405,21,FALSE)</f>
        <v>0</v>
      </c>
      <c r="BI243" s="10">
        <f>VLOOKUP($C243,'[1]New ISB'!$C$6:$BO$405,22,FALSE)</f>
        <v>0</v>
      </c>
      <c r="BJ243" s="10">
        <f>VLOOKUP($C243,'[1]New ISB'!$C$6:$BO$405,23,FALSE)</f>
        <v>0</v>
      </c>
      <c r="BK243" s="10">
        <f>VLOOKUP($C243,'[1]New ISB'!$C$6:$BO$405,24,FALSE)</f>
        <v>0</v>
      </c>
      <c r="BL243" s="10">
        <f>VLOOKUP($C243,'[1]New ISB'!$C$6:$BO$405,25,FALSE)</f>
        <v>7021.4876033057808</v>
      </c>
      <c r="BM243" s="10">
        <f>VLOOKUP($C243,'[1]New ISB'!$C$6:$BO$405,26,FALSE)</f>
        <v>0</v>
      </c>
      <c r="BN243" s="10">
        <f>VLOOKUP($C243,'[1]New ISB'!$C$6:$BO$405,27,FALSE)</f>
        <v>62739.78527844284</v>
      </c>
      <c r="BO243" s="10">
        <f>VLOOKUP($C243,'[1]New ISB'!$C$6:$BO$405,28,FALSE)</f>
        <v>0</v>
      </c>
      <c r="BP243" s="10">
        <f>VLOOKUP($C243,'[1]New ISB'!$C$6:$BO$405,29,FALSE)</f>
        <v>0</v>
      </c>
      <c r="BQ243" s="10">
        <f>VLOOKUP($C243,'[1]New ISB'!$C$6:$BO$405,30,FALSE)</f>
        <v>0</v>
      </c>
      <c r="BR243" s="10">
        <f>VLOOKUP($C243,'[1]New ISB'!$C$6:$BO$405,31,FALSE)</f>
        <v>134400</v>
      </c>
      <c r="BS243" s="10">
        <f>VLOOKUP($C243,'[1]New ISB'!$C$6:$BO$405,32,FALSE)</f>
        <v>0</v>
      </c>
      <c r="BT243" s="10">
        <f>VLOOKUP($C243,'[1]New ISB'!$C$6:$BO$405,33,FALSE)</f>
        <v>0</v>
      </c>
      <c r="BU243" s="10">
        <f>VLOOKUP($C243,'[1]New ISB'!$C$6:$BO$405,34,FALSE)</f>
        <v>0</v>
      </c>
      <c r="BV243" s="10">
        <f>VLOOKUP($C243,'[1]New ISB'!$C$6:$BO$405,35,FALSE)</f>
        <v>3930.1120000000001</v>
      </c>
      <c r="BW243" s="10">
        <f>VLOOKUP($C243,'[1]New ISB'!$C$6:$BO$405,36,FALSE)</f>
        <v>0</v>
      </c>
      <c r="BX243" s="10">
        <f>VLOOKUP($C243,'[1]New ISB'!$C$6:$BO$405,39,FALSE)+VLOOKUP($C243,'[1]New ISB'!$C$6:$BO$405,40,FALSE)</f>
        <v>0</v>
      </c>
      <c r="BY243" s="10">
        <f>VLOOKUP($C243,'[1]New ISB'!$C$6:$BO$405,37,FALSE)+VLOOKUP($C243,'[1]New ISB'!$C$6:$BO$405,41,FALSE)</f>
        <v>0</v>
      </c>
      <c r="BZ243" s="10">
        <f>VLOOKUP($C243,'[1]New ISB'!$C$6:$BO$405,38,FALSE)</f>
        <v>0</v>
      </c>
      <c r="CA243" s="10">
        <f t="shared" si="121"/>
        <v>885450.129878612</v>
      </c>
      <c r="CB243" s="10">
        <f>VLOOKUP($C243,'[1]New ISB'!$C$6:$BO$405,52,FALSE)+VLOOKUP($C243,'[1]New ISB'!$C$6:$BO$405,53,FALSE)</f>
        <v>0</v>
      </c>
      <c r="CC243" s="10">
        <f>VLOOKUP($C243,'[1]New ISB'!$C$6:$BO$405,64,FALSE)</f>
        <v>0</v>
      </c>
      <c r="CD243" s="11">
        <f t="shared" si="160"/>
        <v>885450.129878612</v>
      </c>
      <c r="CE243" s="10"/>
      <c r="CF243" s="10">
        <f t="shared" si="124"/>
        <v>37973.744996863417</v>
      </c>
      <c r="CG243" s="10">
        <f t="shared" si="125"/>
        <v>0</v>
      </c>
      <c r="CH243" s="10">
        <f t="shared" si="126"/>
        <v>0</v>
      </c>
      <c r="CI243" s="10">
        <f t="shared" si="127"/>
        <v>200</v>
      </c>
      <c r="CJ243" s="10">
        <f t="shared" si="128"/>
        <v>0</v>
      </c>
      <c r="CK243" s="10">
        <f t="shared" si="129"/>
        <v>2299.9999999999964</v>
      </c>
      <c r="CL243" s="10">
        <f t="shared" si="130"/>
        <v>0</v>
      </c>
      <c r="CM243" s="10">
        <f t="shared" si="131"/>
        <v>0</v>
      </c>
      <c r="CN243" s="10">
        <f t="shared" si="132"/>
        <v>19.999999999999773</v>
      </c>
      <c r="CO243" s="10">
        <f t="shared" si="133"/>
        <v>5</v>
      </c>
      <c r="CP243" s="10">
        <f t="shared" si="134"/>
        <v>0</v>
      </c>
      <c r="CQ243" s="10">
        <f t="shared" si="135"/>
        <v>0</v>
      </c>
      <c r="CR243" s="10">
        <f t="shared" si="136"/>
        <v>10</v>
      </c>
      <c r="CS243" s="10">
        <f t="shared" si="137"/>
        <v>0</v>
      </c>
      <c r="CT243" s="10">
        <f t="shared" si="138"/>
        <v>0</v>
      </c>
      <c r="CU243" s="10">
        <f t="shared" si="139"/>
        <v>0</v>
      </c>
      <c r="CV243" s="10">
        <f t="shared" si="140"/>
        <v>0</v>
      </c>
      <c r="CW243" s="10">
        <f t="shared" si="141"/>
        <v>0</v>
      </c>
      <c r="CX243" s="10">
        <f t="shared" si="142"/>
        <v>0</v>
      </c>
      <c r="CY243" s="10">
        <f t="shared" si="143"/>
        <v>119.00826446281008</v>
      </c>
      <c r="CZ243" s="10">
        <f t="shared" si="144"/>
        <v>0</v>
      </c>
      <c r="DA243" s="10">
        <f t="shared" si="145"/>
        <v>804.35622151849384</v>
      </c>
      <c r="DB243" s="10">
        <f t="shared" si="146"/>
        <v>0</v>
      </c>
      <c r="DC243" s="10">
        <f t="shared" si="147"/>
        <v>0</v>
      </c>
      <c r="DD243" s="10">
        <f t="shared" si="148"/>
        <v>0</v>
      </c>
      <c r="DE243" s="10">
        <f t="shared" si="149"/>
        <v>6400</v>
      </c>
      <c r="DF243" s="10">
        <f t="shared" si="150"/>
        <v>0</v>
      </c>
      <c r="DG243" s="10">
        <f t="shared" si="151"/>
        <v>0</v>
      </c>
      <c r="DH243" s="10">
        <f t="shared" si="152"/>
        <v>0</v>
      </c>
      <c r="DI243" s="10">
        <f t="shared" si="153"/>
        <v>0</v>
      </c>
      <c r="DJ243" s="10">
        <f t="shared" si="154"/>
        <v>0</v>
      </c>
      <c r="DK243" s="10">
        <f t="shared" si="155"/>
        <v>0</v>
      </c>
      <c r="DL243" s="10">
        <f t="shared" si="156"/>
        <v>0</v>
      </c>
      <c r="DM243" s="10">
        <f t="shared" si="157"/>
        <v>0</v>
      </c>
      <c r="DN243" s="10">
        <f t="shared" si="158"/>
        <v>0</v>
      </c>
      <c r="DO243" s="10">
        <f t="shared" si="159"/>
        <v>8631.85515120536</v>
      </c>
      <c r="DP243" s="11">
        <f t="shared" si="122"/>
        <v>56463.964634050084</v>
      </c>
      <c r="DS243" s="14"/>
      <c r="DU243" s="16"/>
    </row>
    <row r="244" spans="1:125" x14ac:dyDescent="0.35">
      <c r="A244" s="2" t="s">
        <v>727</v>
      </c>
      <c r="B244" s="2" t="s">
        <v>728</v>
      </c>
      <c r="C244" s="2">
        <v>9263060</v>
      </c>
      <c r="D244" s="2" t="s">
        <v>1368</v>
      </c>
      <c r="E244" s="18">
        <v>194</v>
      </c>
      <c r="G244" s="18">
        <v>658436</v>
      </c>
      <c r="H244" s="18">
        <v>0</v>
      </c>
      <c r="I244" s="18">
        <v>0</v>
      </c>
      <c r="J244" s="18">
        <v>14400.000000000004</v>
      </c>
      <c r="K244" s="18">
        <v>0</v>
      </c>
      <c r="L244" s="18">
        <v>22559.999999999942</v>
      </c>
      <c r="M244" s="18">
        <v>0</v>
      </c>
      <c r="N244" s="18">
        <v>460.00000000000165</v>
      </c>
      <c r="O244" s="18">
        <v>10359.999999999995</v>
      </c>
      <c r="P244" s="18">
        <v>3079.9999999999982</v>
      </c>
      <c r="Q244" s="18">
        <v>1440.0000000000005</v>
      </c>
      <c r="R244" s="18">
        <v>1020.0000000000036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4712.8795811518321</v>
      </c>
      <c r="AA244" s="18">
        <v>0</v>
      </c>
      <c r="AB244" s="18">
        <v>44363.555399719502</v>
      </c>
      <c r="AC244" s="18">
        <v>0</v>
      </c>
      <c r="AD244" s="18">
        <v>0</v>
      </c>
      <c r="AE244" s="18">
        <v>0</v>
      </c>
      <c r="AF244" s="18">
        <v>128000</v>
      </c>
      <c r="AG244" s="18">
        <v>0</v>
      </c>
      <c r="AH244" s="18">
        <v>0</v>
      </c>
      <c r="AI244" s="18">
        <v>0</v>
      </c>
      <c r="AJ244" s="18">
        <v>22336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-5325.9934976729073</v>
      </c>
      <c r="AQ244" s="11">
        <f t="shared" si="123"/>
        <v>905842.44148319843</v>
      </c>
      <c r="AR244" s="18"/>
      <c r="AS244" s="10">
        <f>VLOOKUP($C244,'[1]New ISB'!$C$6:$BO$405,6,FALSE)</f>
        <v>699363.25849661941</v>
      </c>
      <c r="AT244" s="10">
        <f>VLOOKUP($C244,'[1]New ISB'!$C$6:$BO$405,7,FALSE)</f>
        <v>0</v>
      </c>
      <c r="AU244" s="10">
        <f>VLOOKUP($C244,'[1]New ISB'!$C$6:$BO$405,8,FALSE)</f>
        <v>0</v>
      </c>
      <c r="AV244" s="10">
        <f>VLOOKUP($C244,'[1]New ISB'!$C$6:$BO$405,9,FALSE)</f>
        <v>14700.000000000004</v>
      </c>
      <c r="AW244" s="10">
        <f>VLOOKUP($C244,'[1]New ISB'!$C$6:$BO$405,10,FALSE)</f>
        <v>0</v>
      </c>
      <c r="AX244" s="10">
        <f>VLOOKUP($C244,'[1]New ISB'!$C$6:$BO$405,11,FALSE)</f>
        <v>26239.999999999935</v>
      </c>
      <c r="AY244" s="10">
        <f>VLOOKUP($C244,'[1]New ISB'!$C$6:$BO$405,12,FALSE)</f>
        <v>0</v>
      </c>
      <c r="AZ244" s="10">
        <f>VLOOKUP($C244,'[1]New ISB'!$C$6:$BO$405,13,FALSE)</f>
        <v>470.00000000000165</v>
      </c>
      <c r="BA244" s="10">
        <f>VLOOKUP($C244,'[1]New ISB'!$C$6:$BO$405,14,FALSE)</f>
        <v>10544.999999999995</v>
      </c>
      <c r="BB244" s="10">
        <f>VLOOKUP($C244,'[1]New ISB'!$C$6:$BO$405,15,FALSE)</f>
        <v>3114.9999999999982</v>
      </c>
      <c r="BC244" s="10">
        <f>VLOOKUP($C244,'[1]New ISB'!$C$6:$BO$405,16,FALSE)</f>
        <v>1455.0000000000005</v>
      </c>
      <c r="BD244" s="10">
        <f>VLOOKUP($C244,'[1]New ISB'!$C$6:$BO$405,17,FALSE)</f>
        <v>1030.0000000000036</v>
      </c>
      <c r="BE244" s="10">
        <f>VLOOKUP($C244,'[1]New ISB'!$C$6:$BO$405,18,FALSE)</f>
        <v>0</v>
      </c>
      <c r="BF244" s="10">
        <f>VLOOKUP($C244,'[1]New ISB'!$C$6:$BO$405,19,FALSE)</f>
        <v>0</v>
      </c>
      <c r="BG244" s="10">
        <f>VLOOKUP($C244,'[1]New ISB'!$C$6:$BO$405,20,FALSE)</f>
        <v>0</v>
      </c>
      <c r="BH244" s="10">
        <f>VLOOKUP($C244,'[1]New ISB'!$C$6:$BO$405,21,FALSE)</f>
        <v>0</v>
      </c>
      <c r="BI244" s="10">
        <f>VLOOKUP($C244,'[1]New ISB'!$C$6:$BO$405,22,FALSE)</f>
        <v>0</v>
      </c>
      <c r="BJ244" s="10">
        <f>VLOOKUP($C244,'[1]New ISB'!$C$6:$BO$405,23,FALSE)</f>
        <v>0</v>
      </c>
      <c r="BK244" s="10">
        <f>VLOOKUP($C244,'[1]New ISB'!$C$6:$BO$405,24,FALSE)</f>
        <v>0</v>
      </c>
      <c r="BL244" s="10">
        <f>VLOOKUP($C244,'[1]New ISB'!$C$6:$BO$405,25,FALSE)</f>
        <v>4794.1361256544496</v>
      </c>
      <c r="BM244" s="10">
        <f>VLOOKUP($C244,'[1]New ISB'!$C$6:$BO$405,26,FALSE)</f>
        <v>0</v>
      </c>
      <c r="BN244" s="10">
        <f>VLOOKUP($C244,'[1]New ISB'!$C$6:$BO$405,27,FALSE)</f>
        <v>44939.705469845729</v>
      </c>
      <c r="BO244" s="10">
        <f>VLOOKUP($C244,'[1]New ISB'!$C$6:$BO$405,28,FALSE)</f>
        <v>0</v>
      </c>
      <c r="BP244" s="10">
        <f>VLOOKUP($C244,'[1]New ISB'!$C$6:$BO$405,29,FALSE)</f>
        <v>0</v>
      </c>
      <c r="BQ244" s="10">
        <f>VLOOKUP($C244,'[1]New ISB'!$C$6:$BO$405,30,FALSE)</f>
        <v>0</v>
      </c>
      <c r="BR244" s="10">
        <f>VLOOKUP($C244,'[1]New ISB'!$C$6:$BO$405,31,FALSE)</f>
        <v>134400</v>
      </c>
      <c r="BS244" s="10">
        <f>VLOOKUP($C244,'[1]New ISB'!$C$6:$BO$405,32,FALSE)</f>
        <v>0</v>
      </c>
      <c r="BT244" s="10">
        <f>VLOOKUP($C244,'[1]New ISB'!$C$6:$BO$405,33,FALSE)</f>
        <v>0</v>
      </c>
      <c r="BU244" s="10">
        <f>VLOOKUP($C244,'[1]New ISB'!$C$6:$BO$405,34,FALSE)</f>
        <v>0</v>
      </c>
      <c r="BV244" s="10">
        <f>VLOOKUP($C244,'[1]New ISB'!$C$6:$BO$405,35,FALSE)</f>
        <v>22336</v>
      </c>
      <c r="BW244" s="10">
        <f>VLOOKUP($C244,'[1]New ISB'!$C$6:$BO$405,36,FALSE)</f>
        <v>0</v>
      </c>
      <c r="BX244" s="10">
        <f>VLOOKUP($C244,'[1]New ISB'!$C$6:$BO$405,39,FALSE)+VLOOKUP($C244,'[1]New ISB'!$C$6:$BO$405,40,FALSE)</f>
        <v>0</v>
      </c>
      <c r="BY244" s="10">
        <f>VLOOKUP($C244,'[1]New ISB'!$C$6:$BO$405,37,FALSE)+VLOOKUP($C244,'[1]New ISB'!$C$6:$BO$405,41,FALSE)</f>
        <v>0</v>
      </c>
      <c r="BZ244" s="10">
        <f>VLOOKUP($C244,'[1]New ISB'!$C$6:$BO$405,38,FALSE)</f>
        <v>0</v>
      </c>
      <c r="CA244" s="10">
        <f t="shared" si="121"/>
        <v>963388.10009211942</v>
      </c>
      <c r="CB244" s="10">
        <f>VLOOKUP($C244,'[1]New ISB'!$C$6:$BO$405,52,FALSE)+VLOOKUP($C244,'[1]New ISB'!$C$6:$BO$405,53,FALSE)</f>
        <v>0</v>
      </c>
      <c r="CC244" s="10">
        <f>VLOOKUP($C244,'[1]New ISB'!$C$6:$BO$405,64,FALSE)</f>
        <v>0</v>
      </c>
      <c r="CD244" s="11">
        <f t="shared" si="160"/>
        <v>963388.10009211942</v>
      </c>
      <c r="CE244" s="10"/>
      <c r="CF244" s="10">
        <f t="shared" si="124"/>
        <v>40927.258496619412</v>
      </c>
      <c r="CG244" s="10">
        <f t="shared" si="125"/>
        <v>0</v>
      </c>
      <c r="CH244" s="10">
        <f t="shared" si="126"/>
        <v>0</v>
      </c>
      <c r="CI244" s="10">
        <f t="shared" si="127"/>
        <v>300</v>
      </c>
      <c r="CJ244" s="10">
        <f t="shared" si="128"/>
        <v>0</v>
      </c>
      <c r="CK244" s="10">
        <f t="shared" si="129"/>
        <v>3679.9999999999927</v>
      </c>
      <c r="CL244" s="10">
        <f t="shared" si="130"/>
        <v>0</v>
      </c>
      <c r="CM244" s="10">
        <f t="shared" si="131"/>
        <v>10</v>
      </c>
      <c r="CN244" s="10">
        <f t="shared" si="132"/>
        <v>185</v>
      </c>
      <c r="CO244" s="10">
        <f t="shared" si="133"/>
        <v>35</v>
      </c>
      <c r="CP244" s="10">
        <f t="shared" si="134"/>
        <v>15</v>
      </c>
      <c r="CQ244" s="10">
        <f t="shared" si="135"/>
        <v>10</v>
      </c>
      <c r="CR244" s="10">
        <f t="shared" si="136"/>
        <v>0</v>
      </c>
      <c r="CS244" s="10">
        <f t="shared" si="137"/>
        <v>0</v>
      </c>
      <c r="CT244" s="10">
        <f t="shared" si="138"/>
        <v>0</v>
      </c>
      <c r="CU244" s="10">
        <f t="shared" si="139"/>
        <v>0</v>
      </c>
      <c r="CV244" s="10">
        <f t="shared" si="140"/>
        <v>0</v>
      </c>
      <c r="CW244" s="10">
        <f t="shared" si="141"/>
        <v>0</v>
      </c>
      <c r="CX244" s="10">
        <f t="shared" si="142"/>
        <v>0</v>
      </c>
      <c r="CY244" s="10">
        <f t="shared" si="143"/>
        <v>81.256544502617544</v>
      </c>
      <c r="CZ244" s="10">
        <f t="shared" si="144"/>
        <v>0</v>
      </c>
      <c r="DA244" s="10">
        <f t="shared" si="145"/>
        <v>576.15007012622664</v>
      </c>
      <c r="DB244" s="10">
        <f t="shared" si="146"/>
        <v>0</v>
      </c>
      <c r="DC244" s="10">
        <f t="shared" si="147"/>
        <v>0</v>
      </c>
      <c r="DD244" s="10">
        <f t="shared" si="148"/>
        <v>0</v>
      </c>
      <c r="DE244" s="10">
        <f t="shared" si="149"/>
        <v>6400</v>
      </c>
      <c r="DF244" s="10">
        <f t="shared" si="150"/>
        <v>0</v>
      </c>
      <c r="DG244" s="10">
        <f t="shared" si="151"/>
        <v>0</v>
      </c>
      <c r="DH244" s="10">
        <f t="shared" si="152"/>
        <v>0</v>
      </c>
      <c r="DI244" s="10">
        <f t="shared" si="153"/>
        <v>0</v>
      </c>
      <c r="DJ244" s="10">
        <f t="shared" si="154"/>
        <v>0</v>
      </c>
      <c r="DK244" s="10">
        <f t="shared" si="155"/>
        <v>0</v>
      </c>
      <c r="DL244" s="10">
        <f t="shared" si="156"/>
        <v>0</v>
      </c>
      <c r="DM244" s="10">
        <f t="shared" si="157"/>
        <v>0</v>
      </c>
      <c r="DN244" s="10">
        <f t="shared" si="158"/>
        <v>0</v>
      </c>
      <c r="DO244" s="10">
        <f t="shared" si="159"/>
        <v>5325.9934976729073</v>
      </c>
      <c r="DP244" s="11">
        <f t="shared" si="122"/>
        <v>57545.658608921156</v>
      </c>
      <c r="DS244" s="14"/>
      <c r="DU244" s="16"/>
    </row>
    <row r="245" spans="1:125" x14ac:dyDescent="0.35">
      <c r="A245" s="2" t="s">
        <v>730</v>
      </c>
      <c r="B245" s="2" t="s">
        <v>731</v>
      </c>
      <c r="C245" s="2">
        <v>9262124</v>
      </c>
      <c r="D245" s="2" t="s">
        <v>1369</v>
      </c>
      <c r="E245" s="18">
        <v>106</v>
      </c>
      <c r="G245" s="18">
        <v>359764</v>
      </c>
      <c r="H245" s="18">
        <v>0</v>
      </c>
      <c r="I245" s="18">
        <v>0</v>
      </c>
      <c r="J245" s="18">
        <v>6719.99999999999</v>
      </c>
      <c r="K245" s="18">
        <v>0</v>
      </c>
      <c r="L245" s="18">
        <v>9869.9999999999854</v>
      </c>
      <c r="M245" s="18">
        <v>0</v>
      </c>
      <c r="N245" s="18">
        <v>2321.904761904761</v>
      </c>
      <c r="O245" s="18">
        <v>0</v>
      </c>
      <c r="P245" s="18">
        <v>1332.5714285714298</v>
      </c>
      <c r="Q245" s="18">
        <v>484.57142857142833</v>
      </c>
      <c r="R245" s="18">
        <v>1544.57142857143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945.84615384615472</v>
      </c>
      <c r="AA245" s="18">
        <v>0</v>
      </c>
      <c r="AB245" s="18">
        <v>32410.683281412268</v>
      </c>
      <c r="AC245" s="18">
        <v>0</v>
      </c>
      <c r="AD245" s="18">
        <v>0</v>
      </c>
      <c r="AE245" s="18">
        <v>0</v>
      </c>
      <c r="AF245" s="18">
        <v>128000</v>
      </c>
      <c r="AG245" s="18">
        <v>0</v>
      </c>
      <c r="AH245" s="18">
        <v>0</v>
      </c>
      <c r="AI245" s="18">
        <v>0</v>
      </c>
      <c r="AJ245" s="18">
        <v>21017.325000000001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-1542.0843944981893</v>
      </c>
      <c r="AQ245" s="11">
        <f t="shared" si="123"/>
        <v>562869.38908837922</v>
      </c>
      <c r="AR245" s="18"/>
      <c r="AS245" s="10">
        <f>VLOOKUP($C245,'[1]New ISB'!$C$6:$BO$405,6,FALSE)</f>
        <v>382126.31649815285</v>
      </c>
      <c r="AT245" s="10">
        <f>VLOOKUP($C245,'[1]New ISB'!$C$6:$BO$405,7,FALSE)</f>
        <v>0</v>
      </c>
      <c r="AU245" s="10">
        <f>VLOOKUP($C245,'[1]New ISB'!$C$6:$BO$405,8,FALSE)</f>
        <v>0</v>
      </c>
      <c r="AV245" s="10">
        <f>VLOOKUP($C245,'[1]New ISB'!$C$6:$BO$405,9,FALSE)</f>
        <v>6859.99999999999</v>
      </c>
      <c r="AW245" s="10">
        <f>VLOOKUP($C245,'[1]New ISB'!$C$6:$BO$405,10,FALSE)</f>
        <v>0</v>
      </c>
      <c r="AX245" s="10">
        <f>VLOOKUP($C245,'[1]New ISB'!$C$6:$BO$405,11,FALSE)</f>
        <v>11479.999999999982</v>
      </c>
      <c r="AY245" s="10">
        <f>VLOOKUP($C245,'[1]New ISB'!$C$6:$BO$405,12,FALSE)</f>
        <v>0</v>
      </c>
      <c r="AZ245" s="10">
        <f>VLOOKUP($C245,'[1]New ISB'!$C$6:$BO$405,13,FALSE)</f>
        <v>2372.3809523809514</v>
      </c>
      <c r="BA245" s="10">
        <f>VLOOKUP($C245,'[1]New ISB'!$C$6:$BO$405,14,FALSE)</f>
        <v>0</v>
      </c>
      <c r="BB245" s="10">
        <f>VLOOKUP($C245,'[1]New ISB'!$C$6:$BO$405,15,FALSE)</f>
        <v>1347.7142857142871</v>
      </c>
      <c r="BC245" s="10">
        <f>VLOOKUP($C245,'[1]New ISB'!$C$6:$BO$405,16,FALSE)</f>
        <v>489.61904761904736</v>
      </c>
      <c r="BD245" s="10">
        <f>VLOOKUP($C245,'[1]New ISB'!$C$6:$BO$405,17,FALSE)</f>
        <v>1559.7142857142874</v>
      </c>
      <c r="BE245" s="10">
        <f>VLOOKUP($C245,'[1]New ISB'!$C$6:$BO$405,18,FALSE)</f>
        <v>0</v>
      </c>
      <c r="BF245" s="10">
        <f>VLOOKUP($C245,'[1]New ISB'!$C$6:$BO$405,19,FALSE)</f>
        <v>0</v>
      </c>
      <c r="BG245" s="10">
        <f>VLOOKUP($C245,'[1]New ISB'!$C$6:$BO$405,20,FALSE)</f>
        <v>0</v>
      </c>
      <c r="BH245" s="10">
        <f>VLOOKUP($C245,'[1]New ISB'!$C$6:$BO$405,21,FALSE)</f>
        <v>0</v>
      </c>
      <c r="BI245" s="10">
        <f>VLOOKUP($C245,'[1]New ISB'!$C$6:$BO$405,22,FALSE)</f>
        <v>0</v>
      </c>
      <c r="BJ245" s="10">
        <f>VLOOKUP($C245,'[1]New ISB'!$C$6:$BO$405,23,FALSE)</f>
        <v>0</v>
      </c>
      <c r="BK245" s="10">
        <f>VLOOKUP($C245,'[1]New ISB'!$C$6:$BO$405,24,FALSE)</f>
        <v>0</v>
      </c>
      <c r="BL245" s="10">
        <f>VLOOKUP($C245,'[1]New ISB'!$C$6:$BO$405,25,FALSE)</f>
        <v>962.1538461538471</v>
      </c>
      <c r="BM245" s="10">
        <f>VLOOKUP($C245,'[1]New ISB'!$C$6:$BO$405,26,FALSE)</f>
        <v>0</v>
      </c>
      <c r="BN245" s="10">
        <f>VLOOKUP($C245,'[1]New ISB'!$C$6:$BO$405,27,FALSE)</f>
        <v>32831.601246105936</v>
      </c>
      <c r="BO245" s="10">
        <f>VLOOKUP($C245,'[1]New ISB'!$C$6:$BO$405,28,FALSE)</f>
        <v>0</v>
      </c>
      <c r="BP245" s="10">
        <f>VLOOKUP($C245,'[1]New ISB'!$C$6:$BO$405,29,FALSE)</f>
        <v>0</v>
      </c>
      <c r="BQ245" s="10">
        <f>VLOOKUP($C245,'[1]New ISB'!$C$6:$BO$405,30,FALSE)</f>
        <v>0</v>
      </c>
      <c r="BR245" s="10">
        <f>VLOOKUP($C245,'[1]New ISB'!$C$6:$BO$405,31,FALSE)</f>
        <v>134400</v>
      </c>
      <c r="BS245" s="10">
        <f>VLOOKUP($C245,'[1]New ISB'!$C$6:$BO$405,32,FALSE)</f>
        <v>0</v>
      </c>
      <c r="BT245" s="10">
        <f>VLOOKUP($C245,'[1]New ISB'!$C$6:$BO$405,33,FALSE)</f>
        <v>0</v>
      </c>
      <c r="BU245" s="10">
        <f>VLOOKUP($C245,'[1]New ISB'!$C$6:$BO$405,34,FALSE)</f>
        <v>0</v>
      </c>
      <c r="BV245" s="10">
        <f>VLOOKUP($C245,'[1]New ISB'!$C$6:$BO$405,35,FALSE)</f>
        <v>21017.325000000001</v>
      </c>
      <c r="BW245" s="10">
        <f>VLOOKUP($C245,'[1]New ISB'!$C$6:$BO$405,36,FALSE)</f>
        <v>0</v>
      </c>
      <c r="BX245" s="10">
        <f>VLOOKUP($C245,'[1]New ISB'!$C$6:$BO$405,39,FALSE)+VLOOKUP($C245,'[1]New ISB'!$C$6:$BO$405,40,FALSE)</f>
        <v>0</v>
      </c>
      <c r="BY245" s="10">
        <f>VLOOKUP($C245,'[1]New ISB'!$C$6:$BO$405,37,FALSE)+VLOOKUP($C245,'[1]New ISB'!$C$6:$BO$405,41,FALSE)</f>
        <v>0</v>
      </c>
      <c r="BZ245" s="10">
        <f>VLOOKUP($C245,'[1]New ISB'!$C$6:$BO$405,38,FALSE)</f>
        <v>0</v>
      </c>
      <c r="CA245" s="10">
        <f t="shared" si="121"/>
        <v>595446.82516184112</v>
      </c>
      <c r="CB245" s="10">
        <f>VLOOKUP($C245,'[1]New ISB'!$C$6:$BO$405,52,FALSE)+VLOOKUP($C245,'[1]New ISB'!$C$6:$BO$405,53,FALSE)</f>
        <v>0</v>
      </c>
      <c r="CC245" s="10">
        <f>VLOOKUP($C245,'[1]New ISB'!$C$6:$BO$405,64,FALSE)</f>
        <v>0</v>
      </c>
      <c r="CD245" s="11">
        <f t="shared" si="160"/>
        <v>595446.82516184112</v>
      </c>
      <c r="CE245" s="10"/>
      <c r="CF245" s="10">
        <f t="shared" si="124"/>
        <v>22362.316498152853</v>
      </c>
      <c r="CG245" s="10">
        <f t="shared" si="125"/>
        <v>0</v>
      </c>
      <c r="CH245" s="10">
        <f t="shared" si="126"/>
        <v>0</v>
      </c>
      <c r="CI245" s="10">
        <f t="shared" si="127"/>
        <v>140</v>
      </c>
      <c r="CJ245" s="10">
        <f t="shared" si="128"/>
        <v>0</v>
      </c>
      <c r="CK245" s="10">
        <f t="shared" si="129"/>
        <v>1609.9999999999964</v>
      </c>
      <c r="CL245" s="10">
        <f t="shared" si="130"/>
        <v>0</v>
      </c>
      <c r="CM245" s="10">
        <f t="shared" si="131"/>
        <v>50.476190476190368</v>
      </c>
      <c r="CN245" s="10">
        <f t="shared" si="132"/>
        <v>0</v>
      </c>
      <c r="CO245" s="10">
        <f t="shared" si="133"/>
        <v>15.142857142857338</v>
      </c>
      <c r="CP245" s="10">
        <f t="shared" si="134"/>
        <v>5.0476190476190368</v>
      </c>
      <c r="CQ245" s="10">
        <f t="shared" si="135"/>
        <v>15.142857142857338</v>
      </c>
      <c r="CR245" s="10">
        <f t="shared" si="136"/>
        <v>0</v>
      </c>
      <c r="CS245" s="10">
        <f t="shared" si="137"/>
        <v>0</v>
      </c>
      <c r="CT245" s="10">
        <f t="shared" si="138"/>
        <v>0</v>
      </c>
      <c r="CU245" s="10">
        <f t="shared" si="139"/>
        <v>0</v>
      </c>
      <c r="CV245" s="10">
        <f t="shared" si="140"/>
        <v>0</v>
      </c>
      <c r="CW245" s="10">
        <f t="shared" si="141"/>
        <v>0</v>
      </c>
      <c r="CX245" s="10">
        <f t="shared" si="142"/>
        <v>0</v>
      </c>
      <c r="CY245" s="10">
        <f t="shared" si="143"/>
        <v>16.307692307692378</v>
      </c>
      <c r="CZ245" s="10">
        <f t="shared" si="144"/>
        <v>0</v>
      </c>
      <c r="DA245" s="10">
        <f t="shared" si="145"/>
        <v>420.91796469366818</v>
      </c>
      <c r="DB245" s="10">
        <f t="shared" si="146"/>
        <v>0</v>
      </c>
      <c r="DC245" s="10">
        <f t="shared" si="147"/>
        <v>0</v>
      </c>
      <c r="DD245" s="10">
        <f t="shared" si="148"/>
        <v>0</v>
      </c>
      <c r="DE245" s="10">
        <f t="shared" si="149"/>
        <v>6400</v>
      </c>
      <c r="DF245" s="10">
        <f t="shared" si="150"/>
        <v>0</v>
      </c>
      <c r="DG245" s="10">
        <f t="shared" si="151"/>
        <v>0</v>
      </c>
      <c r="DH245" s="10">
        <f t="shared" si="152"/>
        <v>0</v>
      </c>
      <c r="DI245" s="10">
        <f t="shared" si="153"/>
        <v>0</v>
      </c>
      <c r="DJ245" s="10">
        <f t="shared" si="154"/>
        <v>0</v>
      </c>
      <c r="DK245" s="10">
        <f t="shared" si="155"/>
        <v>0</v>
      </c>
      <c r="DL245" s="10">
        <f t="shared" si="156"/>
        <v>0</v>
      </c>
      <c r="DM245" s="10">
        <f t="shared" si="157"/>
        <v>0</v>
      </c>
      <c r="DN245" s="10">
        <f t="shared" si="158"/>
        <v>0</v>
      </c>
      <c r="DO245" s="10">
        <f t="shared" si="159"/>
        <v>1542.0843944981893</v>
      </c>
      <c r="DP245" s="11">
        <f t="shared" si="122"/>
        <v>32577.436073461926</v>
      </c>
      <c r="DS245" s="14"/>
      <c r="DU245" s="16"/>
    </row>
    <row r="246" spans="1:125" x14ac:dyDescent="0.35">
      <c r="A246" s="2" t="s">
        <v>733</v>
      </c>
      <c r="B246" s="2" t="s">
        <v>734</v>
      </c>
      <c r="C246" s="2">
        <v>9262272</v>
      </c>
      <c r="D246" s="2" t="s">
        <v>1370</v>
      </c>
      <c r="E246" s="18">
        <v>138</v>
      </c>
      <c r="G246" s="18">
        <v>468372</v>
      </c>
      <c r="H246" s="18">
        <v>0</v>
      </c>
      <c r="I246" s="18">
        <v>0</v>
      </c>
      <c r="J246" s="18">
        <v>16320.000000000007</v>
      </c>
      <c r="K246" s="18">
        <v>0</v>
      </c>
      <c r="L246" s="18">
        <v>24674.999999999989</v>
      </c>
      <c r="M246" s="18">
        <v>0</v>
      </c>
      <c r="N246" s="18">
        <v>3011.824817518248</v>
      </c>
      <c r="O246" s="18">
        <v>0</v>
      </c>
      <c r="P246" s="18">
        <v>886.42335766423344</v>
      </c>
      <c r="Q246" s="18">
        <v>0</v>
      </c>
      <c r="R246" s="18">
        <v>513.72262773722616</v>
      </c>
      <c r="S246" s="18">
        <v>1349.78102189781</v>
      </c>
      <c r="T246" s="18">
        <v>0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1177.0588235294138</v>
      </c>
      <c r="AA246" s="18">
        <v>0</v>
      </c>
      <c r="AB246" s="18">
        <v>38615.78947368417</v>
      </c>
      <c r="AC246" s="18">
        <v>0</v>
      </c>
      <c r="AD246" s="18">
        <v>0</v>
      </c>
      <c r="AE246" s="18">
        <v>0</v>
      </c>
      <c r="AF246" s="18">
        <v>128000</v>
      </c>
      <c r="AG246" s="18">
        <v>0</v>
      </c>
      <c r="AH246" s="18">
        <v>0</v>
      </c>
      <c r="AI246" s="18">
        <v>0</v>
      </c>
      <c r="AJ246" s="18">
        <v>19206.75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-7661.6866043608434</v>
      </c>
      <c r="AQ246" s="11">
        <f t="shared" si="123"/>
        <v>694466.66351767024</v>
      </c>
      <c r="AR246" s="18"/>
      <c r="AS246" s="10">
        <f>VLOOKUP($C246,'[1]New ISB'!$C$6:$BO$405,6,FALSE)</f>
        <v>497485.20449759526</v>
      </c>
      <c r="AT246" s="10">
        <f>VLOOKUP($C246,'[1]New ISB'!$C$6:$BO$405,7,FALSE)</f>
        <v>0</v>
      </c>
      <c r="AU246" s="10">
        <f>VLOOKUP($C246,'[1]New ISB'!$C$6:$BO$405,8,FALSE)</f>
        <v>0</v>
      </c>
      <c r="AV246" s="10">
        <f>VLOOKUP($C246,'[1]New ISB'!$C$6:$BO$405,9,FALSE)</f>
        <v>16660.000000000007</v>
      </c>
      <c r="AW246" s="10">
        <f>VLOOKUP($C246,'[1]New ISB'!$C$6:$BO$405,10,FALSE)</f>
        <v>0</v>
      </c>
      <c r="AX246" s="10">
        <f>VLOOKUP($C246,'[1]New ISB'!$C$6:$BO$405,11,FALSE)</f>
        <v>28699.999999999989</v>
      </c>
      <c r="AY246" s="10">
        <f>VLOOKUP($C246,'[1]New ISB'!$C$6:$BO$405,12,FALSE)</f>
        <v>0</v>
      </c>
      <c r="AZ246" s="10">
        <f>VLOOKUP($C246,'[1]New ISB'!$C$6:$BO$405,13,FALSE)</f>
        <v>3077.2992700729924</v>
      </c>
      <c r="BA246" s="10">
        <f>VLOOKUP($C246,'[1]New ISB'!$C$6:$BO$405,14,FALSE)</f>
        <v>0</v>
      </c>
      <c r="BB246" s="10">
        <f>VLOOKUP($C246,'[1]New ISB'!$C$6:$BO$405,15,FALSE)</f>
        <v>896.4963503649634</v>
      </c>
      <c r="BC246" s="10">
        <f>VLOOKUP($C246,'[1]New ISB'!$C$6:$BO$405,16,FALSE)</f>
        <v>0</v>
      </c>
      <c r="BD246" s="10">
        <f>VLOOKUP($C246,'[1]New ISB'!$C$6:$BO$405,17,FALSE)</f>
        <v>518.7591240875912</v>
      </c>
      <c r="BE246" s="10">
        <f>VLOOKUP($C246,'[1]New ISB'!$C$6:$BO$405,18,FALSE)</f>
        <v>1369.9270072992699</v>
      </c>
      <c r="BF246" s="10">
        <f>VLOOKUP($C246,'[1]New ISB'!$C$6:$BO$405,19,FALSE)</f>
        <v>0</v>
      </c>
      <c r="BG246" s="10">
        <f>VLOOKUP($C246,'[1]New ISB'!$C$6:$BO$405,20,FALSE)</f>
        <v>0</v>
      </c>
      <c r="BH246" s="10">
        <f>VLOOKUP($C246,'[1]New ISB'!$C$6:$BO$405,21,FALSE)</f>
        <v>0</v>
      </c>
      <c r="BI246" s="10">
        <f>VLOOKUP($C246,'[1]New ISB'!$C$6:$BO$405,22,FALSE)</f>
        <v>0</v>
      </c>
      <c r="BJ246" s="10">
        <f>VLOOKUP($C246,'[1]New ISB'!$C$6:$BO$405,23,FALSE)</f>
        <v>0</v>
      </c>
      <c r="BK246" s="10">
        <f>VLOOKUP($C246,'[1]New ISB'!$C$6:$BO$405,24,FALSE)</f>
        <v>0</v>
      </c>
      <c r="BL246" s="10">
        <f>VLOOKUP($C246,'[1]New ISB'!$C$6:$BO$405,25,FALSE)</f>
        <v>1197.3529411764725</v>
      </c>
      <c r="BM246" s="10">
        <f>VLOOKUP($C246,'[1]New ISB'!$C$6:$BO$405,26,FALSE)</f>
        <v>0</v>
      </c>
      <c r="BN246" s="10">
        <f>VLOOKUP($C246,'[1]New ISB'!$C$6:$BO$405,27,FALSE)</f>
        <v>39117.293233082666</v>
      </c>
      <c r="BO246" s="10">
        <f>VLOOKUP($C246,'[1]New ISB'!$C$6:$BO$405,28,FALSE)</f>
        <v>0</v>
      </c>
      <c r="BP246" s="10">
        <f>VLOOKUP($C246,'[1]New ISB'!$C$6:$BO$405,29,FALSE)</f>
        <v>0</v>
      </c>
      <c r="BQ246" s="10">
        <f>VLOOKUP($C246,'[1]New ISB'!$C$6:$BO$405,30,FALSE)</f>
        <v>0</v>
      </c>
      <c r="BR246" s="10">
        <f>VLOOKUP($C246,'[1]New ISB'!$C$6:$BO$405,31,FALSE)</f>
        <v>134400</v>
      </c>
      <c r="BS246" s="10">
        <f>VLOOKUP($C246,'[1]New ISB'!$C$6:$BO$405,32,FALSE)</f>
        <v>0</v>
      </c>
      <c r="BT246" s="10">
        <f>VLOOKUP($C246,'[1]New ISB'!$C$6:$BO$405,33,FALSE)</f>
        <v>0</v>
      </c>
      <c r="BU246" s="10">
        <f>VLOOKUP($C246,'[1]New ISB'!$C$6:$BO$405,34,FALSE)</f>
        <v>0</v>
      </c>
      <c r="BV246" s="10">
        <f>VLOOKUP($C246,'[1]New ISB'!$C$6:$BO$405,35,FALSE)</f>
        <v>19206.75</v>
      </c>
      <c r="BW246" s="10">
        <f>VLOOKUP($C246,'[1]New ISB'!$C$6:$BO$405,36,FALSE)</f>
        <v>0</v>
      </c>
      <c r="BX246" s="10">
        <f>VLOOKUP($C246,'[1]New ISB'!$C$6:$BO$405,39,FALSE)+VLOOKUP($C246,'[1]New ISB'!$C$6:$BO$405,40,FALSE)</f>
        <v>0</v>
      </c>
      <c r="BY246" s="10">
        <f>VLOOKUP($C246,'[1]New ISB'!$C$6:$BO$405,37,FALSE)+VLOOKUP($C246,'[1]New ISB'!$C$6:$BO$405,41,FALSE)</f>
        <v>0</v>
      </c>
      <c r="BZ246" s="10">
        <f>VLOOKUP($C246,'[1]New ISB'!$C$6:$BO$405,38,FALSE)</f>
        <v>0</v>
      </c>
      <c r="CA246" s="10">
        <f t="shared" si="121"/>
        <v>742629.08242367918</v>
      </c>
      <c r="CB246" s="10">
        <f>VLOOKUP($C246,'[1]New ISB'!$C$6:$BO$405,52,FALSE)+VLOOKUP($C246,'[1]New ISB'!$C$6:$BO$405,53,FALSE)</f>
        <v>0</v>
      </c>
      <c r="CC246" s="10">
        <f>VLOOKUP($C246,'[1]New ISB'!$C$6:$BO$405,64,FALSE)</f>
        <v>0</v>
      </c>
      <c r="CD246" s="11">
        <f t="shared" si="160"/>
        <v>742629.08242367918</v>
      </c>
      <c r="CE246" s="10"/>
      <c r="CF246" s="10">
        <f t="shared" si="124"/>
        <v>29113.204497595259</v>
      </c>
      <c r="CG246" s="10">
        <f t="shared" si="125"/>
        <v>0</v>
      </c>
      <c r="CH246" s="10">
        <f t="shared" si="126"/>
        <v>0</v>
      </c>
      <c r="CI246" s="10">
        <f t="shared" si="127"/>
        <v>340</v>
      </c>
      <c r="CJ246" s="10">
        <f t="shared" si="128"/>
        <v>0</v>
      </c>
      <c r="CK246" s="10">
        <f t="shared" si="129"/>
        <v>4025</v>
      </c>
      <c r="CL246" s="10">
        <f t="shared" si="130"/>
        <v>0</v>
      </c>
      <c r="CM246" s="10">
        <f t="shared" si="131"/>
        <v>65.474452554744403</v>
      </c>
      <c r="CN246" s="10">
        <f t="shared" si="132"/>
        <v>0</v>
      </c>
      <c r="CO246" s="10">
        <f t="shared" si="133"/>
        <v>10.072992700729969</v>
      </c>
      <c r="CP246" s="10">
        <f t="shared" si="134"/>
        <v>0</v>
      </c>
      <c r="CQ246" s="10">
        <f t="shared" si="135"/>
        <v>5.0364963503650415</v>
      </c>
      <c r="CR246" s="10">
        <f t="shared" si="136"/>
        <v>20.145985401459939</v>
      </c>
      <c r="CS246" s="10">
        <f t="shared" si="137"/>
        <v>0</v>
      </c>
      <c r="CT246" s="10">
        <f t="shared" si="138"/>
        <v>0</v>
      </c>
      <c r="CU246" s="10">
        <f t="shared" si="139"/>
        <v>0</v>
      </c>
      <c r="CV246" s="10">
        <f t="shared" si="140"/>
        <v>0</v>
      </c>
      <c r="CW246" s="10">
        <f t="shared" si="141"/>
        <v>0</v>
      </c>
      <c r="CX246" s="10">
        <f t="shared" si="142"/>
        <v>0</v>
      </c>
      <c r="CY246" s="10">
        <f t="shared" si="143"/>
        <v>20.294117647058783</v>
      </c>
      <c r="CZ246" s="10">
        <f t="shared" si="144"/>
        <v>0</v>
      </c>
      <c r="DA246" s="10">
        <f t="shared" si="145"/>
        <v>501.50375939849619</v>
      </c>
      <c r="DB246" s="10">
        <f t="shared" si="146"/>
        <v>0</v>
      </c>
      <c r="DC246" s="10">
        <f t="shared" si="147"/>
        <v>0</v>
      </c>
      <c r="DD246" s="10">
        <f t="shared" si="148"/>
        <v>0</v>
      </c>
      <c r="DE246" s="10">
        <f t="shared" si="149"/>
        <v>6400</v>
      </c>
      <c r="DF246" s="10">
        <f t="shared" si="150"/>
        <v>0</v>
      </c>
      <c r="DG246" s="10">
        <f t="shared" si="151"/>
        <v>0</v>
      </c>
      <c r="DH246" s="10">
        <f t="shared" si="152"/>
        <v>0</v>
      </c>
      <c r="DI246" s="10">
        <f t="shared" si="153"/>
        <v>0</v>
      </c>
      <c r="DJ246" s="10">
        <f t="shared" si="154"/>
        <v>0</v>
      </c>
      <c r="DK246" s="10">
        <f t="shared" si="155"/>
        <v>0</v>
      </c>
      <c r="DL246" s="10">
        <f t="shared" si="156"/>
        <v>0</v>
      </c>
      <c r="DM246" s="10">
        <f t="shared" si="157"/>
        <v>0</v>
      </c>
      <c r="DN246" s="10">
        <f t="shared" si="158"/>
        <v>0</v>
      </c>
      <c r="DO246" s="10">
        <f t="shared" si="159"/>
        <v>7661.6866043608434</v>
      </c>
      <c r="DP246" s="11">
        <f t="shared" si="122"/>
        <v>48162.418906008956</v>
      </c>
      <c r="DS246" s="14"/>
      <c r="DU246" s="16"/>
    </row>
    <row r="247" spans="1:125" x14ac:dyDescent="0.35">
      <c r="A247" s="2" t="s">
        <v>736</v>
      </c>
      <c r="B247" s="2" t="s">
        <v>737</v>
      </c>
      <c r="C247" s="2">
        <v>9263349</v>
      </c>
      <c r="D247" s="2" t="s">
        <v>1371</v>
      </c>
      <c r="E247" s="18">
        <v>144</v>
      </c>
      <c r="G247" s="18">
        <v>488736</v>
      </c>
      <c r="H247" s="18">
        <v>0</v>
      </c>
      <c r="I247" s="18">
        <v>0</v>
      </c>
      <c r="J247" s="18">
        <v>9600.0000000000091</v>
      </c>
      <c r="K247" s="18">
        <v>0</v>
      </c>
      <c r="L247" s="18">
        <v>14100.000000000013</v>
      </c>
      <c r="M247" s="18">
        <v>0</v>
      </c>
      <c r="N247" s="18">
        <v>18630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18">
        <v>0</v>
      </c>
      <c r="W247" s="18">
        <v>0</v>
      </c>
      <c r="X247" s="18">
        <v>0</v>
      </c>
      <c r="Y247" s="18">
        <v>0</v>
      </c>
      <c r="Z247" s="18">
        <v>2037.0731707317052</v>
      </c>
      <c r="AA247" s="18">
        <v>0</v>
      </c>
      <c r="AB247" s="18">
        <v>55294.105263157937</v>
      </c>
      <c r="AC247" s="18">
        <v>0</v>
      </c>
      <c r="AD247" s="18">
        <v>0</v>
      </c>
      <c r="AE247" s="18">
        <v>0</v>
      </c>
      <c r="AF247" s="18">
        <v>128000</v>
      </c>
      <c r="AG247" s="18">
        <v>108.9919893190918</v>
      </c>
      <c r="AH247" s="18">
        <v>0</v>
      </c>
      <c r="AI247" s="18">
        <v>0</v>
      </c>
      <c r="AJ247" s="18">
        <v>5501.6500000000005</v>
      </c>
      <c r="AK247" s="18">
        <v>0</v>
      </c>
      <c r="AL247" s="18">
        <v>0</v>
      </c>
      <c r="AM247" s="18">
        <v>0</v>
      </c>
      <c r="AN247" s="18">
        <v>0</v>
      </c>
      <c r="AO247" s="18">
        <v>0</v>
      </c>
      <c r="AP247" s="18">
        <v>-7259.9848150851849</v>
      </c>
      <c r="AQ247" s="11">
        <f t="shared" si="123"/>
        <v>714747.83560812357</v>
      </c>
      <c r="AR247" s="18"/>
      <c r="AS247" s="10">
        <f>VLOOKUP($C247,'[1]New ISB'!$C$6:$BO$405,6,FALSE)</f>
        <v>519114.99599749071</v>
      </c>
      <c r="AT247" s="10">
        <f>VLOOKUP($C247,'[1]New ISB'!$C$6:$BO$405,7,FALSE)</f>
        <v>0</v>
      </c>
      <c r="AU247" s="10">
        <f>VLOOKUP($C247,'[1]New ISB'!$C$6:$BO$405,8,FALSE)</f>
        <v>0</v>
      </c>
      <c r="AV247" s="10">
        <f>VLOOKUP($C247,'[1]New ISB'!$C$6:$BO$405,9,FALSE)</f>
        <v>9800.0000000000091</v>
      </c>
      <c r="AW247" s="10">
        <f>VLOOKUP($C247,'[1]New ISB'!$C$6:$BO$405,10,FALSE)</f>
        <v>0</v>
      </c>
      <c r="AX247" s="10">
        <f>VLOOKUP($C247,'[1]New ISB'!$C$6:$BO$405,11,FALSE)</f>
        <v>16400.000000000015</v>
      </c>
      <c r="AY247" s="10">
        <f>VLOOKUP($C247,'[1]New ISB'!$C$6:$BO$405,12,FALSE)</f>
        <v>0</v>
      </c>
      <c r="AZ247" s="10">
        <f>VLOOKUP($C247,'[1]New ISB'!$C$6:$BO$405,13,FALSE)</f>
        <v>19035</v>
      </c>
      <c r="BA247" s="10">
        <f>VLOOKUP($C247,'[1]New ISB'!$C$6:$BO$405,14,FALSE)</f>
        <v>0</v>
      </c>
      <c r="BB247" s="10">
        <f>VLOOKUP($C247,'[1]New ISB'!$C$6:$BO$405,15,FALSE)</f>
        <v>0</v>
      </c>
      <c r="BC247" s="10">
        <f>VLOOKUP($C247,'[1]New ISB'!$C$6:$BO$405,16,FALSE)</f>
        <v>0</v>
      </c>
      <c r="BD247" s="10">
        <f>VLOOKUP($C247,'[1]New ISB'!$C$6:$BO$405,17,FALSE)</f>
        <v>0</v>
      </c>
      <c r="BE247" s="10">
        <f>VLOOKUP($C247,'[1]New ISB'!$C$6:$BO$405,18,FALSE)</f>
        <v>0</v>
      </c>
      <c r="BF247" s="10">
        <f>VLOOKUP($C247,'[1]New ISB'!$C$6:$BO$405,19,FALSE)</f>
        <v>0</v>
      </c>
      <c r="BG247" s="10">
        <f>VLOOKUP($C247,'[1]New ISB'!$C$6:$BO$405,20,FALSE)</f>
        <v>0</v>
      </c>
      <c r="BH247" s="10">
        <f>VLOOKUP($C247,'[1]New ISB'!$C$6:$BO$405,21,FALSE)</f>
        <v>0</v>
      </c>
      <c r="BI247" s="10">
        <f>VLOOKUP($C247,'[1]New ISB'!$C$6:$BO$405,22,FALSE)</f>
        <v>0</v>
      </c>
      <c r="BJ247" s="10">
        <f>VLOOKUP($C247,'[1]New ISB'!$C$6:$BO$405,23,FALSE)</f>
        <v>0</v>
      </c>
      <c r="BK247" s="10">
        <f>VLOOKUP($C247,'[1]New ISB'!$C$6:$BO$405,24,FALSE)</f>
        <v>0</v>
      </c>
      <c r="BL247" s="10">
        <f>VLOOKUP($C247,'[1]New ISB'!$C$6:$BO$405,25,FALSE)</f>
        <v>2072.1951219512175</v>
      </c>
      <c r="BM247" s="10">
        <f>VLOOKUP($C247,'[1]New ISB'!$C$6:$BO$405,26,FALSE)</f>
        <v>0</v>
      </c>
      <c r="BN247" s="10">
        <f>VLOOKUP($C247,'[1]New ISB'!$C$6:$BO$405,27,FALSE)</f>
        <v>56012.21052631583</v>
      </c>
      <c r="BO247" s="10">
        <f>VLOOKUP($C247,'[1]New ISB'!$C$6:$BO$405,28,FALSE)</f>
        <v>0</v>
      </c>
      <c r="BP247" s="10">
        <f>VLOOKUP($C247,'[1]New ISB'!$C$6:$BO$405,29,FALSE)</f>
        <v>0</v>
      </c>
      <c r="BQ247" s="10">
        <f>VLOOKUP($C247,'[1]New ISB'!$C$6:$BO$405,30,FALSE)</f>
        <v>0</v>
      </c>
      <c r="BR247" s="10">
        <f>VLOOKUP($C247,'[1]New ISB'!$C$6:$BO$405,31,FALSE)</f>
        <v>134400</v>
      </c>
      <c r="BS247" s="10">
        <f>VLOOKUP($C247,'[1]New ISB'!$C$6:$BO$405,32,FALSE)</f>
        <v>110.54072096128139</v>
      </c>
      <c r="BT247" s="10">
        <f>VLOOKUP($C247,'[1]New ISB'!$C$6:$BO$405,33,FALSE)</f>
        <v>0</v>
      </c>
      <c r="BU247" s="10">
        <f>VLOOKUP($C247,'[1]New ISB'!$C$6:$BO$405,34,FALSE)</f>
        <v>0</v>
      </c>
      <c r="BV247" s="10">
        <f>VLOOKUP($C247,'[1]New ISB'!$C$6:$BO$405,35,FALSE)</f>
        <v>5501.6500000000005</v>
      </c>
      <c r="BW247" s="10">
        <f>VLOOKUP($C247,'[1]New ISB'!$C$6:$BO$405,36,FALSE)</f>
        <v>0</v>
      </c>
      <c r="BX247" s="10">
        <f>VLOOKUP($C247,'[1]New ISB'!$C$6:$BO$405,39,FALSE)+VLOOKUP($C247,'[1]New ISB'!$C$6:$BO$405,40,FALSE)</f>
        <v>0</v>
      </c>
      <c r="BY247" s="10">
        <f>VLOOKUP($C247,'[1]New ISB'!$C$6:$BO$405,37,FALSE)+VLOOKUP($C247,'[1]New ISB'!$C$6:$BO$405,41,FALSE)</f>
        <v>0</v>
      </c>
      <c r="BZ247" s="10">
        <f>VLOOKUP($C247,'[1]New ISB'!$C$6:$BO$405,38,FALSE)</f>
        <v>0</v>
      </c>
      <c r="CA247" s="10">
        <f t="shared" si="121"/>
        <v>762446.59236671904</v>
      </c>
      <c r="CB247" s="10">
        <f>VLOOKUP($C247,'[1]New ISB'!$C$6:$BO$405,52,FALSE)+VLOOKUP($C247,'[1]New ISB'!$C$6:$BO$405,53,FALSE)</f>
        <v>0</v>
      </c>
      <c r="CC247" s="10">
        <f>VLOOKUP($C247,'[1]New ISB'!$C$6:$BO$405,64,FALSE)</f>
        <v>0</v>
      </c>
      <c r="CD247" s="11">
        <f t="shared" si="160"/>
        <v>762446.59236671904</v>
      </c>
      <c r="CE247" s="10"/>
      <c r="CF247" s="10">
        <f t="shared" si="124"/>
        <v>30378.995997490711</v>
      </c>
      <c r="CG247" s="10">
        <f t="shared" si="125"/>
        <v>0</v>
      </c>
      <c r="CH247" s="10">
        <f t="shared" si="126"/>
        <v>0</v>
      </c>
      <c r="CI247" s="10">
        <f t="shared" si="127"/>
        <v>200</v>
      </c>
      <c r="CJ247" s="10">
        <f t="shared" si="128"/>
        <v>0</v>
      </c>
      <c r="CK247" s="10">
        <f t="shared" si="129"/>
        <v>2300.0000000000018</v>
      </c>
      <c r="CL247" s="10">
        <f t="shared" si="130"/>
        <v>0</v>
      </c>
      <c r="CM247" s="10">
        <f t="shared" si="131"/>
        <v>405</v>
      </c>
      <c r="CN247" s="10">
        <f t="shared" si="132"/>
        <v>0</v>
      </c>
      <c r="CO247" s="10">
        <f t="shared" si="133"/>
        <v>0</v>
      </c>
      <c r="CP247" s="10">
        <f t="shared" si="134"/>
        <v>0</v>
      </c>
      <c r="CQ247" s="10">
        <f t="shared" si="135"/>
        <v>0</v>
      </c>
      <c r="CR247" s="10">
        <f t="shared" si="136"/>
        <v>0</v>
      </c>
      <c r="CS247" s="10">
        <f t="shared" si="137"/>
        <v>0</v>
      </c>
      <c r="CT247" s="10">
        <f t="shared" si="138"/>
        <v>0</v>
      </c>
      <c r="CU247" s="10">
        <f t="shared" si="139"/>
        <v>0</v>
      </c>
      <c r="CV247" s="10">
        <f t="shared" si="140"/>
        <v>0</v>
      </c>
      <c r="CW247" s="10">
        <f t="shared" si="141"/>
        <v>0</v>
      </c>
      <c r="CX247" s="10">
        <f t="shared" si="142"/>
        <v>0</v>
      </c>
      <c r="CY247" s="10">
        <f t="shared" si="143"/>
        <v>35.121951219512312</v>
      </c>
      <c r="CZ247" s="10">
        <f t="shared" si="144"/>
        <v>0</v>
      </c>
      <c r="DA247" s="10">
        <f t="shared" si="145"/>
        <v>718.10526315789321</v>
      </c>
      <c r="DB247" s="10">
        <f t="shared" si="146"/>
        <v>0</v>
      </c>
      <c r="DC247" s="10">
        <f t="shared" si="147"/>
        <v>0</v>
      </c>
      <c r="DD247" s="10">
        <f t="shared" si="148"/>
        <v>0</v>
      </c>
      <c r="DE247" s="10">
        <f t="shared" si="149"/>
        <v>6400</v>
      </c>
      <c r="DF247" s="10">
        <f t="shared" si="150"/>
        <v>1.548731642189594</v>
      </c>
      <c r="DG247" s="10">
        <f t="shared" si="151"/>
        <v>0</v>
      </c>
      <c r="DH247" s="10">
        <f t="shared" si="152"/>
        <v>0</v>
      </c>
      <c r="DI247" s="10">
        <f t="shared" si="153"/>
        <v>0</v>
      </c>
      <c r="DJ247" s="10">
        <f t="shared" si="154"/>
        <v>0</v>
      </c>
      <c r="DK247" s="10">
        <f t="shared" si="155"/>
        <v>0</v>
      </c>
      <c r="DL247" s="10">
        <f t="shared" si="156"/>
        <v>0</v>
      </c>
      <c r="DM247" s="10">
        <f t="shared" si="157"/>
        <v>0</v>
      </c>
      <c r="DN247" s="10">
        <f t="shared" si="158"/>
        <v>0</v>
      </c>
      <c r="DO247" s="10">
        <f t="shared" si="159"/>
        <v>7259.9848150851849</v>
      </c>
      <c r="DP247" s="11">
        <f t="shared" si="122"/>
        <v>47698.756758595489</v>
      </c>
      <c r="DS247" s="14"/>
      <c r="DU247" s="16"/>
    </row>
    <row r="248" spans="1:125" x14ac:dyDescent="0.35">
      <c r="A248" s="2" t="s">
        <v>739</v>
      </c>
      <c r="B248" s="2" t="s">
        <v>740</v>
      </c>
      <c r="C248" s="2">
        <v>9262127</v>
      </c>
      <c r="D248" s="2" t="s">
        <v>741</v>
      </c>
      <c r="E248" s="18">
        <v>422</v>
      </c>
      <c r="G248" s="18">
        <v>1432268</v>
      </c>
      <c r="H248" s="18">
        <v>0</v>
      </c>
      <c r="I248" s="18">
        <v>0</v>
      </c>
      <c r="J248" s="18">
        <v>27840.000000000029</v>
      </c>
      <c r="K248" s="18">
        <v>0</v>
      </c>
      <c r="L248" s="18">
        <v>42300.000000000044</v>
      </c>
      <c r="M248" s="18">
        <v>0</v>
      </c>
      <c r="N248" s="18">
        <v>924.38095238095195</v>
      </c>
      <c r="O248" s="18">
        <v>562.6666666666664</v>
      </c>
      <c r="P248" s="18">
        <v>442.0952380952379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6018.6885245901567</v>
      </c>
      <c r="AA248" s="18">
        <v>0</v>
      </c>
      <c r="AB248" s="18">
        <v>129633.13694411745</v>
      </c>
      <c r="AC248" s="18">
        <v>0</v>
      </c>
      <c r="AD248" s="18">
        <v>0</v>
      </c>
      <c r="AE248" s="18">
        <v>0</v>
      </c>
      <c r="AF248" s="18">
        <v>128000</v>
      </c>
      <c r="AG248" s="18">
        <v>0</v>
      </c>
      <c r="AH248" s="18">
        <v>0</v>
      </c>
      <c r="AI248" s="18">
        <v>0</v>
      </c>
      <c r="AJ248" s="18">
        <v>46811</v>
      </c>
      <c r="AK248" s="18">
        <v>0</v>
      </c>
      <c r="AL248" s="18">
        <v>0</v>
      </c>
      <c r="AM248" s="18">
        <v>0</v>
      </c>
      <c r="AN248" s="18">
        <v>0</v>
      </c>
      <c r="AO248" s="18">
        <v>90921.031674149446</v>
      </c>
      <c r="AP248" s="18">
        <v>0</v>
      </c>
      <c r="AQ248" s="11">
        <f t="shared" si="123"/>
        <v>1905721</v>
      </c>
      <c r="AR248" s="18"/>
      <c r="AS248" s="10">
        <f>VLOOKUP($C248,'[1]New ISB'!$C$6:$BO$405,6,FALSE)</f>
        <v>1521295.3354926463</v>
      </c>
      <c r="AT248" s="10">
        <f>VLOOKUP($C248,'[1]New ISB'!$C$6:$BO$405,7,FALSE)</f>
        <v>0</v>
      </c>
      <c r="AU248" s="10">
        <f>VLOOKUP($C248,'[1]New ISB'!$C$6:$BO$405,8,FALSE)</f>
        <v>0</v>
      </c>
      <c r="AV248" s="10">
        <f>VLOOKUP($C248,'[1]New ISB'!$C$6:$BO$405,9,FALSE)</f>
        <v>28420.000000000029</v>
      </c>
      <c r="AW248" s="10">
        <f>VLOOKUP($C248,'[1]New ISB'!$C$6:$BO$405,10,FALSE)</f>
        <v>0</v>
      </c>
      <c r="AX248" s="10">
        <f>VLOOKUP($C248,'[1]New ISB'!$C$6:$BO$405,11,FALSE)</f>
        <v>49200.000000000044</v>
      </c>
      <c r="AY248" s="10">
        <f>VLOOKUP($C248,'[1]New ISB'!$C$6:$BO$405,12,FALSE)</f>
        <v>0</v>
      </c>
      <c r="AZ248" s="10">
        <f>VLOOKUP($C248,'[1]New ISB'!$C$6:$BO$405,13,FALSE)</f>
        <v>944.47619047619003</v>
      </c>
      <c r="BA248" s="10">
        <f>VLOOKUP($C248,'[1]New ISB'!$C$6:$BO$405,14,FALSE)</f>
        <v>572.71428571428544</v>
      </c>
      <c r="BB248" s="10">
        <f>VLOOKUP($C248,'[1]New ISB'!$C$6:$BO$405,15,FALSE)</f>
        <v>447.11904761904742</v>
      </c>
      <c r="BC248" s="10">
        <f>VLOOKUP($C248,'[1]New ISB'!$C$6:$BO$405,16,FALSE)</f>
        <v>0</v>
      </c>
      <c r="BD248" s="10">
        <f>VLOOKUP($C248,'[1]New ISB'!$C$6:$BO$405,17,FALSE)</f>
        <v>0</v>
      </c>
      <c r="BE248" s="10">
        <f>VLOOKUP($C248,'[1]New ISB'!$C$6:$BO$405,18,FALSE)</f>
        <v>0</v>
      </c>
      <c r="BF248" s="10">
        <f>VLOOKUP($C248,'[1]New ISB'!$C$6:$BO$405,19,FALSE)</f>
        <v>0</v>
      </c>
      <c r="BG248" s="10">
        <f>VLOOKUP($C248,'[1]New ISB'!$C$6:$BO$405,20,FALSE)</f>
        <v>0</v>
      </c>
      <c r="BH248" s="10">
        <f>VLOOKUP($C248,'[1]New ISB'!$C$6:$BO$405,21,FALSE)</f>
        <v>0</v>
      </c>
      <c r="BI248" s="10">
        <f>VLOOKUP($C248,'[1]New ISB'!$C$6:$BO$405,22,FALSE)</f>
        <v>0</v>
      </c>
      <c r="BJ248" s="10">
        <f>VLOOKUP($C248,'[1]New ISB'!$C$6:$BO$405,23,FALSE)</f>
        <v>0</v>
      </c>
      <c r="BK248" s="10">
        <f>VLOOKUP($C248,'[1]New ISB'!$C$6:$BO$405,24,FALSE)</f>
        <v>0</v>
      </c>
      <c r="BL248" s="10">
        <f>VLOOKUP($C248,'[1]New ISB'!$C$6:$BO$405,25,FALSE)</f>
        <v>6122.4590163934354</v>
      </c>
      <c r="BM248" s="10">
        <f>VLOOKUP($C248,'[1]New ISB'!$C$6:$BO$405,26,FALSE)</f>
        <v>0</v>
      </c>
      <c r="BN248" s="10">
        <f>VLOOKUP($C248,'[1]New ISB'!$C$6:$BO$405,27,FALSE)</f>
        <v>131316.68417715793</v>
      </c>
      <c r="BO248" s="10">
        <f>VLOOKUP($C248,'[1]New ISB'!$C$6:$BO$405,28,FALSE)</f>
        <v>0</v>
      </c>
      <c r="BP248" s="10">
        <f>VLOOKUP($C248,'[1]New ISB'!$C$6:$BO$405,29,FALSE)</f>
        <v>0</v>
      </c>
      <c r="BQ248" s="10">
        <f>VLOOKUP($C248,'[1]New ISB'!$C$6:$BO$405,30,FALSE)</f>
        <v>0</v>
      </c>
      <c r="BR248" s="10">
        <f>VLOOKUP($C248,'[1]New ISB'!$C$6:$BO$405,31,FALSE)</f>
        <v>134400</v>
      </c>
      <c r="BS248" s="10">
        <f>VLOOKUP($C248,'[1]New ISB'!$C$6:$BO$405,32,FALSE)</f>
        <v>0</v>
      </c>
      <c r="BT248" s="10">
        <f>VLOOKUP($C248,'[1]New ISB'!$C$6:$BO$405,33,FALSE)</f>
        <v>0</v>
      </c>
      <c r="BU248" s="10">
        <f>VLOOKUP($C248,'[1]New ISB'!$C$6:$BO$405,34,FALSE)</f>
        <v>0</v>
      </c>
      <c r="BV248" s="10">
        <f>VLOOKUP($C248,'[1]New ISB'!$C$6:$BO$405,35,FALSE)</f>
        <v>46811</v>
      </c>
      <c r="BW248" s="10">
        <f>VLOOKUP($C248,'[1]New ISB'!$C$6:$BO$405,36,FALSE)</f>
        <v>0</v>
      </c>
      <c r="BX248" s="10">
        <f>VLOOKUP($C248,'[1]New ISB'!$C$6:$BO$405,39,FALSE)+VLOOKUP($C248,'[1]New ISB'!$C$6:$BO$405,40,FALSE)</f>
        <v>0</v>
      </c>
      <c r="BY248" s="10">
        <f>VLOOKUP($C248,'[1]New ISB'!$C$6:$BO$405,37,FALSE)+VLOOKUP($C248,'[1]New ISB'!$C$6:$BO$405,41,FALSE)</f>
        <v>0</v>
      </c>
      <c r="BZ248" s="10">
        <f>VLOOKUP($C248,'[1]New ISB'!$C$6:$BO$405,38,FALSE)</f>
        <v>0</v>
      </c>
      <c r="CA248" s="10">
        <f t="shared" si="121"/>
        <v>1919529.7882100071</v>
      </c>
      <c r="CB248" s="10">
        <f>VLOOKUP($C248,'[1]New ISB'!$C$6:$BO$405,52,FALSE)+VLOOKUP($C248,'[1]New ISB'!$C$6:$BO$405,53,FALSE)</f>
        <v>72701.211789992638</v>
      </c>
      <c r="CC248" s="10">
        <f>VLOOKUP($C248,'[1]New ISB'!$C$6:$BO$405,64,FALSE)</f>
        <v>0</v>
      </c>
      <c r="CD248" s="11">
        <f t="shared" si="160"/>
        <v>1992230.9999999998</v>
      </c>
      <c r="CE248" s="10"/>
      <c r="CF248" s="10">
        <f t="shared" si="124"/>
        <v>89027.335492646322</v>
      </c>
      <c r="CG248" s="10">
        <f t="shared" si="125"/>
        <v>0</v>
      </c>
      <c r="CH248" s="10">
        <f t="shared" si="126"/>
        <v>0</v>
      </c>
      <c r="CI248" s="10">
        <f t="shared" si="127"/>
        <v>580</v>
      </c>
      <c r="CJ248" s="10">
        <f t="shared" si="128"/>
        <v>0</v>
      </c>
      <c r="CK248" s="10">
        <f t="shared" si="129"/>
        <v>6900</v>
      </c>
      <c r="CL248" s="10">
        <f t="shared" si="130"/>
        <v>0</v>
      </c>
      <c r="CM248" s="10">
        <f t="shared" si="131"/>
        <v>20.095238095238074</v>
      </c>
      <c r="CN248" s="10">
        <f t="shared" si="132"/>
        <v>10.047619047619037</v>
      </c>
      <c r="CO248" s="10">
        <f t="shared" si="133"/>
        <v>5.0238095238095184</v>
      </c>
      <c r="CP248" s="10">
        <f t="shared" si="134"/>
        <v>0</v>
      </c>
      <c r="CQ248" s="10">
        <f t="shared" si="135"/>
        <v>0</v>
      </c>
      <c r="CR248" s="10">
        <f t="shared" si="136"/>
        <v>0</v>
      </c>
      <c r="CS248" s="10">
        <f t="shared" si="137"/>
        <v>0</v>
      </c>
      <c r="CT248" s="10">
        <f t="shared" si="138"/>
        <v>0</v>
      </c>
      <c r="CU248" s="10">
        <f t="shared" si="139"/>
        <v>0</v>
      </c>
      <c r="CV248" s="10">
        <f t="shared" si="140"/>
        <v>0</v>
      </c>
      <c r="CW248" s="10">
        <f t="shared" si="141"/>
        <v>0</v>
      </c>
      <c r="CX248" s="10">
        <f t="shared" si="142"/>
        <v>0</v>
      </c>
      <c r="CY248" s="10">
        <f t="shared" si="143"/>
        <v>103.77049180327867</v>
      </c>
      <c r="CZ248" s="10">
        <f t="shared" si="144"/>
        <v>0</v>
      </c>
      <c r="DA248" s="10">
        <f t="shared" si="145"/>
        <v>1683.5472330404882</v>
      </c>
      <c r="DB248" s="10">
        <f t="shared" si="146"/>
        <v>0</v>
      </c>
      <c r="DC248" s="10">
        <f t="shared" si="147"/>
        <v>0</v>
      </c>
      <c r="DD248" s="10">
        <f t="shared" si="148"/>
        <v>0</v>
      </c>
      <c r="DE248" s="10">
        <f t="shared" si="149"/>
        <v>6400</v>
      </c>
      <c r="DF248" s="10">
        <f t="shared" si="150"/>
        <v>0</v>
      </c>
      <c r="DG248" s="10">
        <f t="shared" si="151"/>
        <v>0</v>
      </c>
      <c r="DH248" s="10">
        <f t="shared" si="152"/>
        <v>0</v>
      </c>
      <c r="DI248" s="10">
        <f t="shared" si="153"/>
        <v>0</v>
      </c>
      <c r="DJ248" s="10">
        <f t="shared" si="154"/>
        <v>0</v>
      </c>
      <c r="DK248" s="10">
        <f t="shared" si="155"/>
        <v>0</v>
      </c>
      <c r="DL248" s="10">
        <f t="shared" si="156"/>
        <v>0</v>
      </c>
      <c r="DM248" s="10">
        <f t="shared" si="157"/>
        <v>0</v>
      </c>
      <c r="DN248" s="10">
        <f t="shared" si="158"/>
        <v>-18219.819884156808</v>
      </c>
      <c r="DO248" s="10">
        <f t="shared" si="159"/>
        <v>0</v>
      </c>
      <c r="DP248" s="11">
        <f t="shared" si="122"/>
        <v>86509.999999999956</v>
      </c>
      <c r="DS248" s="14"/>
      <c r="DU248" s="16"/>
    </row>
    <row r="249" spans="1:125" x14ac:dyDescent="0.35">
      <c r="A249" s="2" t="s">
        <v>742</v>
      </c>
      <c r="B249" s="2" t="s">
        <v>743</v>
      </c>
      <c r="C249" s="2">
        <v>9263061</v>
      </c>
      <c r="D249" s="2" t="s">
        <v>1372</v>
      </c>
      <c r="E249" s="18">
        <v>126</v>
      </c>
      <c r="G249" s="18">
        <v>427644</v>
      </c>
      <c r="H249" s="18">
        <v>0</v>
      </c>
      <c r="I249" s="18">
        <v>0</v>
      </c>
      <c r="J249" s="18">
        <v>16320.000000000011</v>
      </c>
      <c r="K249" s="18">
        <v>0</v>
      </c>
      <c r="L249" s="18">
        <v>23970.000000000015</v>
      </c>
      <c r="M249" s="18">
        <v>0</v>
      </c>
      <c r="N249" s="18">
        <v>2069.9999999999991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2030.0000000000016</v>
      </c>
      <c r="AA249" s="18">
        <v>0</v>
      </c>
      <c r="AB249" s="18">
        <v>51347.377358490587</v>
      </c>
      <c r="AC249" s="18">
        <v>0</v>
      </c>
      <c r="AD249" s="18">
        <v>0</v>
      </c>
      <c r="AE249" s="18">
        <v>0</v>
      </c>
      <c r="AF249" s="18">
        <v>128000</v>
      </c>
      <c r="AG249" s="18">
        <v>17889.719626168218</v>
      </c>
      <c r="AH249" s="18">
        <v>0</v>
      </c>
      <c r="AI249" s="18">
        <v>0</v>
      </c>
      <c r="AJ249" s="18">
        <v>18922.75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-29245.587040025035</v>
      </c>
      <c r="AQ249" s="11">
        <f t="shared" si="123"/>
        <v>658948.25994463381</v>
      </c>
      <c r="AR249" s="18"/>
      <c r="AS249" s="10">
        <f>VLOOKUP($C249,'[1]New ISB'!$C$6:$BO$405,6,FALSE)</f>
        <v>454225.62149780436</v>
      </c>
      <c r="AT249" s="10">
        <f>VLOOKUP($C249,'[1]New ISB'!$C$6:$BO$405,7,FALSE)</f>
        <v>0</v>
      </c>
      <c r="AU249" s="10">
        <f>VLOOKUP($C249,'[1]New ISB'!$C$6:$BO$405,8,FALSE)</f>
        <v>0</v>
      </c>
      <c r="AV249" s="10">
        <f>VLOOKUP($C249,'[1]New ISB'!$C$6:$BO$405,9,FALSE)</f>
        <v>16660.000000000011</v>
      </c>
      <c r="AW249" s="10">
        <f>VLOOKUP($C249,'[1]New ISB'!$C$6:$BO$405,10,FALSE)</f>
        <v>0</v>
      </c>
      <c r="AX249" s="10">
        <f>VLOOKUP($C249,'[1]New ISB'!$C$6:$BO$405,11,FALSE)</f>
        <v>27880.000000000018</v>
      </c>
      <c r="AY249" s="10">
        <f>VLOOKUP($C249,'[1]New ISB'!$C$6:$BO$405,12,FALSE)</f>
        <v>0</v>
      </c>
      <c r="AZ249" s="10">
        <f>VLOOKUP($C249,'[1]New ISB'!$C$6:$BO$405,13,FALSE)</f>
        <v>2114.9999999999991</v>
      </c>
      <c r="BA249" s="10">
        <f>VLOOKUP($C249,'[1]New ISB'!$C$6:$BO$405,14,FALSE)</f>
        <v>0</v>
      </c>
      <c r="BB249" s="10">
        <f>VLOOKUP($C249,'[1]New ISB'!$C$6:$BO$405,15,FALSE)</f>
        <v>0</v>
      </c>
      <c r="BC249" s="10">
        <f>VLOOKUP($C249,'[1]New ISB'!$C$6:$BO$405,16,FALSE)</f>
        <v>0</v>
      </c>
      <c r="BD249" s="10">
        <f>VLOOKUP($C249,'[1]New ISB'!$C$6:$BO$405,17,FALSE)</f>
        <v>0</v>
      </c>
      <c r="BE249" s="10">
        <f>VLOOKUP($C249,'[1]New ISB'!$C$6:$BO$405,18,FALSE)</f>
        <v>0</v>
      </c>
      <c r="BF249" s="10">
        <f>VLOOKUP($C249,'[1]New ISB'!$C$6:$BO$405,19,FALSE)</f>
        <v>0</v>
      </c>
      <c r="BG249" s="10">
        <f>VLOOKUP($C249,'[1]New ISB'!$C$6:$BO$405,20,FALSE)</f>
        <v>0</v>
      </c>
      <c r="BH249" s="10">
        <f>VLOOKUP($C249,'[1]New ISB'!$C$6:$BO$405,21,FALSE)</f>
        <v>0</v>
      </c>
      <c r="BI249" s="10">
        <f>VLOOKUP($C249,'[1]New ISB'!$C$6:$BO$405,22,FALSE)</f>
        <v>0</v>
      </c>
      <c r="BJ249" s="10">
        <f>VLOOKUP($C249,'[1]New ISB'!$C$6:$BO$405,23,FALSE)</f>
        <v>0</v>
      </c>
      <c r="BK249" s="10">
        <f>VLOOKUP($C249,'[1]New ISB'!$C$6:$BO$405,24,FALSE)</f>
        <v>0</v>
      </c>
      <c r="BL249" s="10">
        <f>VLOOKUP($C249,'[1]New ISB'!$C$6:$BO$405,25,FALSE)</f>
        <v>2065.0000000000014</v>
      </c>
      <c r="BM249" s="10">
        <f>VLOOKUP($C249,'[1]New ISB'!$C$6:$BO$405,26,FALSE)</f>
        <v>0</v>
      </c>
      <c r="BN249" s="10">
        <f>VLOOKUP($C249,'[1]New ISB'!$C$6:$BO$405,27,FALSE)</f>
        <v>52014.226415094359</v>
      </c>
      <c r="BO249" s="10">
        <f>VLOOKUP($C249,'[1]New ISB'!$C$6:$BO$405,28,FALSE)</f>
        <v>0</v>
      </c>
      <c r="BP249" s="10">
        <f>VLOOKUP($C249,'[1]New ISB'!$C$6:$BO$405,29,FALSE)</f>
        <v>0</v>
      </c>
      <c r="BQ249" s="10">
        <f>VLOOKUP($C249,'[1]New ISB'!$C$6:$BO$405,30,FALSE)</f>
        <v>0</v>
      </c>
      <c r="BR249" s="10">
        <f>VLOOKUP($C249,'[1]New ISB'!$C$6:$BO$405,31,FALSE)</f>
        <v>134400</v>
      </c>
      <c r="BS249" s="10">
        <f>VLOOKUP($C249,'[1]New ISB'!$C$6:$BO$405,32,FALSE)</f>
        <v>18143.925233644855</v>
      </c>
      <c r="BT249" s="10">
        <f>VLOOKUP($C249,'[1]New ISB'!$C$6:$BO$405,33,FALSE)</f>
        <v>0</v>
      </c>
      <c r="BU249" s="10">
        <f>VLOOKUP($C249,'[1]New ISB'!$C$6:$BO$405,34,FALSE)</f>
        <v>0</v>
      </c>
      <c r="BV249" s="10">
        <f>VLOOKUP($C249,'[1]New ISB'!$C$6:$BO$405,35,FALSE)</f>
        <v>18922.75</v>
      </c>
      <c r="BW249" s="10">
        <f>VLOOKUP($C249,'[1]New ISB'!$C$6:$BO$405,36,FALSE)</f>
        <v>0</v>
      </c>
      <c r="BX249" s="10">
        <f>VLOOKUP($C249,'[1]New ISB'!$C$6:$BO$405,39,FALSE)+VLOOKUP($C249,'[1]New ISB'!$C$6:$BO$405,40,FALSE)</f>
        <v>0</v>
      </c>
      <c r="BY249" s="10">
        <f>VLOOKUP($C249,'[1]New ISB'!$C$6:$BO$405,37,FALSE)+VLOOKUP($C249,'[1]New ISB'!$C$6:$BO$405,41,FALSE)</f>
        <v>0</v>
      </c>
      <c r="BZ249" s="10">
        <f>VLOOKUP($C249,'[1]New ISB'!$C$6:$BO$405,38,FALSE)</f>
        <v>0</v>
      </c>
      <c r="CA249" s="10">
        <f t="shared" si="121"/>
        <v>726426.52314654365</v>
      </c>
      <c r="CB249" s="10">
        <f>VLOOKUP($C249,'[1]New ISB'!$C$6:$BO$405,52,FALSE)+VLOOKUP($C249,'[1]New ISB'!$C$6:$BO$405,53,FALSE)</f>
        <v>0</v>
      </c>
      <c r="CC249" s="10">
        <f>VLOOKUP($C249,'[1]New ISB'!$C$6:$BO$405,64,FALSE)</f>
        <v>0</v>
      </c>
      <c r="CD249" s="11">
        <f t="shared" si="160"/>
        <v>726426.52314654365</v>
      </c>
      <c r="CE249" s="10"/>
      <c r="CF249" s="10">
        <f t="shared" si="124"/>
        <v>26581.621497804357</v>
      </c>
      <c r="CG249" s="10">
        <f t="shared" si="125"/>
        <v>0</v>
      </c>
      <c r="CH249" s="10">
        <f t="shared" si="126"/>
        <v>0</v>
      </c>
      <c r="CI249" s="10">
        <f t="shared" si="127"/>
        <v>340</v>
      </c>
      <c r="CJ249" s="10">
        <f t="shared" si="128"/>
        <v>0</v>
      </c>
      <c r="CK249" s="10">
        <f t="shared" si="129"/>
        <v>3910.0000000000036</v>
      </c>
      <c r="CL249" s="10">
        <f t="shared" si="130"/>
        <v>0</v>
      </c>
      <c r="CM249" s="10">
        <f t="shared" si="131"/>
        <v>45</v>
      </c>
      <c r="CN249" s="10">
        <f t="shared" si="132"/>
        <v>0</v>
      </c>
      <c r="CO249" s="10">
        <f t="shared" si="133"/>
        <v>0</v>
      </c>
      <c r="CP249" s="10">
        <f t="shared" si="134"/>
        <v>0</v>
      </c>
      <c r="CQ249" s="10">
        <f t="shared" si="135"/>
        <v>0</v>
      </c>
      <c r="CR249" s="10">
        <f t="shared" si="136"/>
        <v>0</v>
      </c>
      <c r="CS249" s="10">
        <f t="shared" si="137"/>
        <v>0</v>
      </c>
      <c r="CT249" s="10">
        <f t="shared" si="138"/>
        <v>0</v>
      </c>
      <c r="CU249" s="10">
        <f t="shared" si="139"/>
        <v>0</v>
      </c>
      <c r="CV249" s="10">
        <f t="shared" si="140"/>
        <v>0</v>
      </c>
      <c r="CW249" s="10">
        <f t="shared" si="141"/>
        <v>0</v>
      </c>
      <c r="CX249" s="10">
        <f t="shared" si="142"/>
        <v>0</v>
      </c>
      <c r="CY249" s="10">
        <f t="shared" si="143"/>
        <v>34.999999999999773</v>
      </c>
      <c r="CZ249" s="10">
        <f t="shared" si="144"/>
        <v>0</v>
      </c>
      <c r="DA249" s="10">
        <f t="shared" si="145"/>
        <v>666.84905660377262</v>
      </c>
      <c r="DB249" s="10">
        <f t="shared" si="146"/>
        <v>0</v>
      </c>
      <c r="DC249" s="10">
        <f t="shared" si="147"/>
        <v>0</v>
      </c>
      <c r="DD249" s="10">
        <f t="shared" si="148"/>
        <v>0</v>
      </c>
      <c r="DE249" s="10">
        <f t="shared" si="149"/>
        <v>6400</v>
      </c>
      <c r="DF249" s="10">
        <f t="shared" si="150"/>
        <v>254.20560747663694</v>
      </c>
      <c r="DG249" s="10">
        <f t="shared" si="151"/>
        <v>0</v>
      </c>
      <c r="DH249" s="10">
        <f t="shared" si="152"/>
        <v>0</v>
      </c>
      <c r="DI249" s="10">
        <f t="shared" si="153"/>
        <v>0</v>
      </c>
      <c r="DJ249" s="10">
        <f t="shared" si="154"/>
        <v>0</v>
      </c>
      <c r="DK249" s="10">
        <f t="shared" si="155"/>
        <v>0</v>
      </c>
      <c r="DL249" s="10">
        <f t="shared" si="156"/>
        <v>0</v>
      </c>
      <c r="DM249" s="10">
        <f t="shared" si="157"/>
        <v>0</v>
      </c>
      <c r="DN249" s="10">
        <f t="shared" si="158"/>
        <v>0</v>
      </c>
      <c r="DO249" s="10">
        <f t="shared" si="159"/>
        <v>29245.587040025035</v>
      </c>
      <c r="DP249" s="11">
        <f t="shared" si="122"/>
        <v>67478.263201909809</v>
      </c>
      <c r="DS249" s="14"/>
      <c r="DU249" s="16"/>
    </row>
    <row r="250" spans="1:125" x14ac:dyDescent="0.35">
      <c r="A250" s="2" t="s">
        <v>745</v>
      </c>
      <c r="B250" s="2" t="s">
        <v>746</v>
      </c>
      <c r="C250" s="2">
        <v>9262130</v>
      </c>
      <c r="D250" s="2" t="s">
        <v>747</v>
      </c>
      <c r="E250" s="18">
        <v>200</v>
      </c>
      <c r="G250" s="18">
        <v>678800</v>
      </c>
      <c r="H250" s="18">
        <v>0</v>
      </c>
      <c r="I250" s="18">
        <v>0</v>
      </c>
      <c r="J250" s="18">
        <v>13440.000000000002</v>
      </c>
      <c r="K250" s="18">
        <v>0</v>
      </c>
      <c r="L250" s="18">
        <v>20444.999999999996</v>
      </c>
      <c r="M250" s="18">
        <v>0</v>
      </c>
      <c r="N250" s="18">
        <v>460</v>
      </c>
      <c r="O250" s="18">
        <v>280</v>
      </c>
      <c r="P250" s="18">
        <v>440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1988.5714285714237</v>
      </c>
      <c r="AA250" s="18">
        <v>0</v>
      </c>
      <c r="AB250" s="18">
        <v>57882.758620689645</v>
      </c>
      <c r="AC250" s="18">
        <v>0</v>
      </c>
      <c r="AD250" s="18">
        <v>4725.0000000000018</v>
      </c>
      <c r="AE250" s="18">
        <v>0</v>
      </c>
      <c r="AF250" s="18">
        <v>128000</v>
      </c>
      <c r="AG250" s="18">
        <v>0</v>
      </c>
      <c r="AH250" s="18">
        <v>0</v>
      </c>
      <c r="AI250" s="18">
        <v>0</v>
      </c>
      <c r="AJ250" s="18">
        <v>38300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-10479.731589762252</v>
      </c>
      <c r="AQ250" s="11">
        <f t="shared" si="123"/>
        <v>934281.59845949884</v>
      </c>
      <c r="AR250" s="18"/>
      <c r="AS250" s="10">
        <f>VLOOKUP($C250,'[1]New ISB'!$C$6:$BO$405,6,FALSE)</f>
        <v>720993.0499965148</v>
      </c>
      <c r="AT250" s="10">
        <f>VLOOKUP($C250,'[1]New ISB'!$C$6:$BO$405,7,FALSE)</f>
        <v>0</v>
      </c>
      <c r="AU250" s="10">
        <f>VLOOKUP($C250,'[1]New ISB'!$C$6:$BO$405,8,FALSE)</f>
        <v>0</v>
      </c>
      <c r="AV250" s="10">
        <f>VLOOKUP($C250,'[1]New ISB'!$C$6:$BO$405,9,FALSE)</f>
        <v>13720.000000000002</v>
      </c>
      <c r="AW250" s="10">
        <f>VLOOKUP($C250,'[1]New ISB'!$C$6:$BO$405,10,FALSE)</f>
        <v>0</v>
      </c>
      <c r="AX250" s="10">
        <f>VLOOKUP($C250,'[1]New ISB'!$C$6:$BO$405,11,FALSE)</f>
        <v>23779.999999999996</v>
      </c>
      <c r="AY250" s="10">
        <f>VLOOKUP($C250,'[1]New ISB'!$C$6:$BO$405,12,FALSE)</f>
        <v>0</v>
      </c>
      <c r="AZ250" s="10">
        <f>VLOOKUP($C250,'[1]New ISB'!$C$6:$BO$405,13,FALSE)</f>
        <v>470</v>
      </c>
      <c r="BA250" s="10">
        <f>VLOOKUP($C250,'[1]New ISB'!$C$6:$BO$405,14,FALSE)</f>
        <v>285</v>
      </c>
      <c r="BB250" s="10">
        <f>VLOOKUP($C250,'[1]New ISB'!$C$6:$BO$405,15,FALSE)</f>
        <v>445</v>
      </c>
      <c r="BC250" s="10">
        <f>VLOOKUP($C250,'[1]New ISB'!$C$6:$BO$405,16,FALSE)</f>
        <v>0</v>
      </c>
      <c r="BD250" s="10">
        <f>VLOOKUP($C250,'[1]New ISB'!$C$6:$BO$405,17,FALSE)</f>
        <v>0</v>
      </c>
      <c r="BE250" s="10">
        <f>VLOOKUP($C250,'[1]New ISB'!$C$6:$BO$405,18,FALSE)</f>
        <v>0</v>
      </c>
      <c r="BF250" s="10">
        <f>VLOOKUP($C250,'[1]New ISB'!$C$6:$BO$405,19,FALSE)</f>
        <v>0</v>
      </c>
      <c r="BG250" s="10">
        <f>VLOOKUP($C250,'[1]New ISB'!$C$6:$BO$405,20,FALSE)</f>
        <v>0</v>
      </c>
      <c r="BH250" s="10">
        <f>VLOOKUP($C250,'[1]New ISB'!$C$6:$BO$405,21,FALSE)</f>
        <v>0</v>
      </c>
      <c r="BI250" s="10">
        <f>VLOOKUP($C250,'[1]New ISB'!$C$6:$BO$405,22,FALSE)</f>
        <v>0</v>
      </c>
      <c r="BJ250" s="10">
        <f>VLOOKUP($C250,'[1]New ISB'!$C$6:$BO$405,23,FALSE)</f>
        <v>0</v>
      </c>
      <c r="BK250" s="10">
        <f>VLOOKUP($C250,'[1]New ISB'!$C$6:$BO$405,24,FALSE)</f>
        <v>0</v>
      </c>
      <c r="BL250" s="10">
        <f>VLOOKUP($C250,'[1]New ISB'!$C$6:$BO$405,25,FALSE)</f>
        <v>2022.8571428571377</v>
      </c>
      <c r="BM250" s="10">
        <f>VLOOKUP($C250,'[1]New ISB'!$C$6:$BO$405,26,FALSE)</f>
        <v>0</v>
      </c>
      <c r="BN250" s="10">
        <f>VLOOKUP($C250,'[1]New ISB'!$C$6:$BO$405,27,FALSE)</f>
        <v>58634.482758620681</v>
      </c>
      <c r="BO250" s="10">
        <f>VLOOKUP($C250,'[1]New ISB'!$C$6:$BO$405,28,FALSE)</f>
        <v>0</v>
      </c>
      <c r="BP250" s="10">
        <f>VLOOKUP($C250,'[1]New ISB'!$C$6:$BO$405,29,FALSE)</f>
        <v>4800.0000000000018</v>
      </c>
      <c r="BQ250" s="10">
        <f>VLOOKUP($C250,'[1]New ISB'!$C$6:$BO$405,30,FALSE)</f>
        <v>0</v>
      </c>
      <c r="BR250" s="10">
        <f>VLOOKUP($C250,'[1]New ISB'!$C$6:$BO$405,31,FALSE)</f>
        <v>134400</v>
      </c>
      <c r="BS250" s="10">
        <f>VLOOKUP($C250,'[1]New ISB'!$C$6:$BO$405,32,FALSE)</f>
        <v>0</v>
      </c>
      <c r="BT250" s="10">
        <f>VLOOKUP($C250,'[1]New ISB'!$C$6:$BO$405,33,FALSE)</f>
        <v>0</v>
      </c>
      <c r="BU250" s="10">
        <f>VLOOKUP($C250,'[1]New ISB'!$C$6:$BO$405,34,FALSE)</f>
        <v>0</v>
      </c>
      <c r="BV250" s="10">
        <f>VLOOKUP($C250,'[1]New ISB'!$C$6:$BO$405,35,FALSE)</f>
        <v>38300</v>
      </c>
      <c r="BW250" s="10">
        <f>VLOOKUP($C250,'[1]New ISB'!$C$6:$BO$405,36,FALSE)</f>
        <v>0</v>
      </c>
      <c r="BX250" s="10">
        <f>VLOOKUP($C250,'[1]New ISB'!$C$6:$BO$405,39,FALSE)+VLOOKUP($C250,'[1]New ISB'!$C$6:$BO$405,40,FALSE)</f>
        <v>0</v>
      </c>
      <c r="BY250" s="10">
        <f>VLOOKUP($C250,'[1]New ISB'!$C$6:$BO$405,37,FALSE)+VLOOKUP($C250,'[1]New ISB'!$C$6:$BO$405,41,FALSE)</f>
        <v>0</v>
      </c>
      <c r="BZ250" s="10">
        <f>VLOOKUP($C250,'[1]New ISB'!$C$6:$BO$405,38,FALSE)</f>
        <v>0</v>
      </c>
      <c r="CA250" s="10">
        <f t="shared" si="121"/>
        <v>997850.3898979926</v>
      </c>
      <c r="CB250" s="10">
        <f>VLOOKUP($C250,'[1]New ISB'!$C$6:$BO$405,52,FALSE)+VLOOKUP($C250,'[1]New ISB'!$C$6:$BO$405,53,FALSE)</f>
        <v>0</v>
      </c>
      <c r="CC250" s="10">
        <f>VLOOKUP($C250,'[1]New ISB'!$C$6:$BO$405,64,FALSE)</f>
        <v>0</v>
      </c>
      <c r="CD250" s="11">
        <f t="shared" si="160"/>
        <v>997850.3898979926</v>
      </c>
      <c r="CE250" s="10"/>
      <c r="CF250" s="10">
        <f t="shared" si="124"/>
        <v>42193.049996514805</v>
      </c>
      <c r="CG250" s="10">
        <f t="shared" si="125"/>
        <v>0</v>
      </c>
      <c r="CH250" s="10">
        <f t="shared" si="126"/>
        <v>0</v>
      </c>
      <c r="CI250" s="10">
        <f t="shared" si="127"/>
        <v>280</v>
      </c>
      <c r="CJ250" s="10">
        <f t="shared" si="128"/>
        <v>0</v>
      </c>
      <c r="CK250" s="10">
        <f t="shared" si="129"/>
        <v>3335</v>
      </c>
      <c r="CL250" s="10">
        <f t="shared" si="130"/>
        <v>0</v>
      </c>
      <c r="CM250" s="10">
        <f t="shared" si="131"/>
        <v>10</v>
      </c>
      <c r="CN250" s="10">
        <f t="shared" si="132"/>
        <v>5</v>
      </c>
      <c r="CO250" s="10">
        <f t="shared" si="133"/>
        <v>5</v>
      </c>
      <c r="CP250" s="10">
        <f t="shared" si="134"/>
        <v>0</v>
      </c>
      <c r="CQ250" s="10">
        <f t="shared" si="135"/>
        <v>0</v>
      </c>
      <c r="CR250" s="10">
        <f t="shared" si="136"/>
        <v>0</v>
      </c>
      <c r="CS250" s="10">
        <f t="shared" si="137"/>
        <v>0</v>
      </c>
      <c r="CT250" s="10">
        <f t="shared" si="138"/>
        <v>0</v>
      </c>
      <c r="CU250" s="10">
        <f t="shared" si="139"/>
        <v>0</v>
      </c>
      <c r="CV250" s="10">
        <f t="shared" si="140"/>
        <v>0</v>
      </c>
      <c r="CW250" s="10">
        <f t="shared" si="141"/>
        <v>0</v>
      </c>
      <c r="CX250" s="10">
        <f t="shared" si="142"/>
        <v>0</v>
      </c>
      <c r="CY250" s="10">
        <f t="shared" si="143"/>
        <v>34.285714285713993</v>
      </c>
      <c r="CZ250" s="10">
        <f t="shared" si="144"/>
        <v>0</v>
      </c>
      <c r="DA250" s="10">
        <f t="shared" si="145"/>
        <v>751.72413793103624</v>
      </c>
      <c r="DB250" s="10">
        <f t="shared" si="146"/>
        <v>0</v>
      </c>
      <c r="DC250" s="10">
        <f t="shared" si="147"/>
        <v>75</v>
      </c>
      <c r="DD250" s="10">
        <f t="shared" si="148"/>
        <v>0</v>
      </c>
      <c r="DE250" s="10">
        <f t="shared" si="149"/>
        <v>6400</v>
      </c>
      <c r="DF250" s="10">
        <f t="shared" si="150"/>
        <v>0</v>
      </c>
      <c r="DG250" s="10">
        <f t="shared" si="151"/>
        <v>0</v>
      </c>
      <c r="DH250" s="10">
        <f t="shared" si="152"/>
        <v>0</v>
      </c>
      <c r="DI250" s="10">
        <f t="shared" si="153"/>
        <v>0</v>
      </c>
      <c r="DJ250" s="10">
        <f t="shared" si="154"/>
        <v>0</v>
      </c>
      <c r="DK250" s="10">
        <f t="shared" si="155"/>
        <v>0</v>
      </c>
      <c r="DL250" s="10">
        <f t="shared" si="156"/>
        <v>0</v>
      </c>
      <c r="DM250" s="10">
        <f t="shared" si="157"/>
        <v>0</v>
      </c>
      <c r="DN250" s="10">
        <f t="shared" si="158"/>
        <v>0</v>
      </c>
      <c r="DO250" s="10">
        <f t="shared" si="159"/>
        <v>10479.731589762252</v>
      </c>
      <c r="DP250" s="11">
        <f t="shared" si="122"/>
        <v>63568.791438493812</v>
      </c>
      <c r="DS250" s="14"/>
      <c r="DU250" s="16"/>
    </row>
    <row r="251" spans="1:125" x14ac:dyDescent="0.35">
      <c r="A251" s="2" t="s">
        <v>751</v>
      </c>
      <c r="B251" s="2" t="s">
        <v>752</v>
      </c>
      <c r="C251" s="2">
        <v>9262131</v>
      </c>
      <c r="D251" s="2" t="s">
        <v>753</v>
      </c>
      <c r="E251" s="18">
        <v>72</v>
      </c>
      <c r="G251" s="18">
        <v>244368</v>
      </c>
      <c r="H251" s="18">
        <v>0</v>
      </c>
      <c r="I251" s="18">
        <v>0</v>
      </c>
      <c r="J251" s="18">
        <v>11519.999999999987</v>
      </c>
      <c r="K251" s="18">
        <v>0</v>
      </c>
      <c r="L251" s="18">
        <v>16919.999999999982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510.00000000000045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3977.142857142856</v>
      </c>
      <c r="AA251" s="18">
        <v>0</v>
      </c>
      <c r="AB251" s="18">
        <v>40119.344262295053</v>
      </c>
      <c r="AC251" s="18">
        <v>0</v>
      </c>
      <c r="AD251" s="18">
        <v>6312.6000000000167</v>
      </c>
      <c r="AE251" s="18">
        <v>0</v>
      </c>
      <c r="AF251" s="18">
        <v>128000</v>
      </c>
      <c r="AG251" s="18">
        <v>56300</v>
      </c>
      <c r="AH251" s="18">
        <v>0</v>
      </c>
      <c r="AI251" s="18">
        <v>0</v>
      </c>
      <c r="AJ251" s="18">
        <v>10430.098</v>
      </c>
      <c r="AK251" s="18">
        <v>0</v>
      </c>
      <c r="AL251" s="18">
        <v>0</v>
      </c>
      <c r="AM251" s="18">
        <v>0</v>
      </c>
      <c r="AN251" s="18">
        <v>0</v>
      </c>
      <c r="AO251" s="18">
        <v>0</v>
      </c>
      <c r="AP251" s="18">
        <v>-76091.511733660431</v>
      </c>
      <c r="AQ251" s="11">
        <f t="shared" si="123"/>
        <v>442365.67338577751</v>
      </c>
      <c r="AR251" s="18"/>
      <c r="AS251" s="10">
        <f>VLOOKUP($C251,'[1]New ISB'!$C$6:$BO$405,6,FALSE)</f>
        <v>259557.49799874536</v>
      </c>
      <c r="AT251" s="10">
        <f>VLOOKUP($C251,'[1]New ISB'!$C$6:$BO$405,7,FALSE)</f>
        <v>0</v>
      </c>
      <c r="AU251" s="10">
        <f>VLOOKUP($C251,'[1]New ISB'!$C$6:$BO$405,8,FALSE)</f>
        <v>0</v>
      </c>
      <c r="AV251" s="10">
        <f>VLOOKUP($C251,'[1]New ISB'!$C$6:$BO$405,9,FALSE)</f>
        <v>11759.999999999987</v>
      </c>
      <c r="AW251" s="10">
        <f>VLOOKUP($C251,'[1]New ISB'!$C$6:$BO$405,10,FALSE)</f>
        <v>0</v>
      </c>
      <c r="AX251" s="10">
        <f>VLOOKUP($C251,'[1]New ISB'!$C$6:$BO$405,11,FALSE)</f>
        <v>19679.999999999978</v>
      </c>
      <c r="AY251" s="10">
        <f>VLOOKUP($C251,'[1]New ISB'!$C$6:$BO$405,12,FALSE)</f>
        <v>0</v>
      </c>
      <c r="AZ251" s="10">
        <f>VLOOKUP($C251,'[1]New ISB'!$C$6:$BO$405,13,FALSE)</f>
        <v>0</v>
      </c>
      <c r="BA251" s="10">
        <f>VLOOKUP($C251,'[1]New ISB'!$C$6:$BO$405,14,FALSE)</f>
        <v>0</v>
      </c>
      <c r="BB251" s="10">
        <f>VLOOKUP($C251,'[1]New ISB'!$C$6:$BO$405,15,FALSE)</f>
        <v>0</v>
      </c>
      <c r="BC251" s="10">
        <f>VLOOKUP($C251,'[1]New ISB'!$C$6:$BO$405,16,FALSE)</f>
        <v>0</v>
      </c>
      <c r="BD251" s="10">
        <f>VLOOKUP($C251,'[1]New ISB'!$C$6:$BO$405,17,FALSE)</f>
        <v>515.00000000000045</v>
      </c>
      <c r="BE251" s="10">
        <f>VLOOKUP($C251,'[1]New ISB'!$C$6:$BO$405,18,FALSE)</f>
        <v>0</v>
      </c>
      <c r="BF251" s="10">
        <f>VLOOKUP($C251,'[1]New ISB'!$C$6:$BO$405,19,FALSE)</f>
        <v>0</v>
      </c>
      <c r="BG251" s="10">
        <f>VLOOKUP($C251,'[1]New ISB'!$C$6:$BO$405,20,FALSE)</f>
        <v>0</v>
      </c>
      <c r="BH251" s="10">
        <f>VLOOKUP($C251,'[1]New ISB'!$C$6:$BO$405,21,FALSE)</f>
        <v>0</v>
      </c>
      <c r="BI251" s="10">
        <f>VLOOKUP($C251,'[1]New ISB'!$C$6:$BO$405,22,FALSE)</f>
        <v>0</v>
      </c>
      <c r="BJ251" s="10">
        <f>VLOOKUP($C251,'[1]New ISB'!$C$6:$BO$405,23,FALSE)</f>
        <v>0</v>
      </c>
      <c r="BK251" s="10">
        <f>VLOOKUP($C251,'[1]New ISB'!$C$6:$BO$405,24,FALSE)</f>
        <v>0</v>
      </c>
      <c r="BL251" s="10">
        <f>VLOOKUP($C251,'[1]New ISB'!$C$6:$BO$405,25,FALSE)</f>
        <v>4045.7142857142844</v>
      </c>
      <c r="BM251" s="10">
        <f>VLOOKUP($C251,'[1]New ISB'!$C$6:$BO$405,26,FALSE)</f>
        <v>0</v>
      </c>
      <c r="BN251" s="10">
        <f>VLOOKUP($C251,'[1]New ISB'!$C$6:$BO$405,27,FALSE)</f>
        <v>40640.374707259929</v>
      </c>
      <c r="BO251" s="10">
        <f>VLOOKUP($C251,'[1]New ISB'!$C$6:$BO$405,28,FALSE)</f>
        <v>0</v>
      </c>
      <c r="BP251" s="10">
        <f>VLOOKUP($C251,'[1]New ISB'!$C$6:$BO$405,29,FALSE)</f>
        <v>6412.8000000000166</v>
      </c>
      <c r="BQ251" s="10">
        <f>VLOOKUP($C251,'[1]New ISB'!$C$6:$BO$405,30,FALSE)</f>
        <v>0</v>
      </c>
      <c r="BR251" s="10">
        <f>VLOOKUP($C251,'[1]New ISB'!$C$6:$BO$405,31,FALSE)</f>
        <v>134400</v>
      </c>
      <c r="BS251" s="10">
        <f>VLOOKUP($C251,'[1]New ISB'!$C$6:$BO$405,32,FALSE)</f>
        <v>57100</v>
      </c>
      <c r="BT251" s="10">
        <f>VLOOKUP($C251,'[1]New ISB'!$C$6:$BO$405,33,FALSE)</f>
        <v>0</v>
      </c>
      <c r="BU251" s="10">
        <f>VLOOKUP($C251,'[1]New ISB'!$C$6:$BO$405,34,FALSE)</f>
        <v>0</v>
      </c>
      <c r="BV251" s="10">
        <f>VLOOKUP($C251,'[1]New ISB'!$C$6:$BO$405,35,FALSE)</f>
        <v>10430.098</v>
      </c>
      <c r="BW251" s="10">
        <f>VLOOKUP($C251,'[1]New ISB'!$C$6:$BO$405,36,FALSE)</f>
        <v>0</v>
      </c>
      <c r="BX251" s="10">
        <f>VLOOKUP($C251,'[1]New ISB'!$C$6:$BO$405,39,FALSE)+VLOOKUP($C251,'[1]New ISB'!$C$6:$BO$405,40,FALSE)</f>
        <v>0</v>
      </c>
      <c r="BY251" s="10">
        <f>VLOOKUP($C251,'[1]New ISB'!$C$6:$BO$405,37,FALSE)+VLOOKUP($C251,'[1]New ISB'!$C$6:$BO$405,41,FALSE)</f>
        <v>0</v>
      </c>
      <c r="BZ251" s="10">
        <f>VLOOKUP($C251,'[1]New ISB'!$C$6:$BO$405,38,FALSE)</f>
        <v>0</v>
      </c>
      <c r="CA251" s="10">
        <f t="shared" ref="CA251:CA314" si="161">SUM(AS251:BZ251)</f>
        <v>544541.48499171948</v>
      </c>
      <c r="CB251" s="10">
        <f>VLOOKUP($C251,'[1]New ISB'!$C$6:$BO$405,52,FALSE)+VLOOKUP($C251,'[1]New ISB'!$C$6:$BO$405,53,FALSE)</f>
        <v>0</v>
      </c>
      <c r="CC251" s="10">
        <f>VLOOKUP($C251,'[1]New ISB'!$C$6:$BO$405,64,FALSE)</f>
        <v>0</v>
      </c>
      <c r="CD251" s="11">
        <f t="shared" si="160"/>
        <v>544541.48499171948</v>
      </c>
      <c r="CE251" s="10"/>
      <c r="CF251" s="10">
        <f t="shared" ref="CF251:CO252" si="162">AS251-G251</f>
        <v>15189.497998745355</v>
      </c>
      <c r="CG251" s="10">
        <f t="shared" si="162"/>
        <v>0</v>
      </c>
      <c r="CH251" s="10">
        <f t="shared" si="162"/>
        <v>0</v>
      </c>
      <c r="CI251" s="10">
        <f t="shared" si="162"/>
        <v>240</v>
      </c>
      <c r="CJ251" s="10">
        <f t="shared" si="162"/>
        <v>0</v>
      </c>
      <c r="CK251" s="10">
        <f t="shared" si="162"/>
        <v>2759.9999999999964</v>
      </c>
      <c r="CL251" s="10">
        <f t="shared" si="162"/>
        <v>0</v>
      </c>
      <c r="CM251" s="10">
        <f t="shared" si="162"/>
        <v>0</v>
      </c>
      <c r="CN251" s="10">
        <f t="shared" si="162"/>
        <v>0</v>
      </c>
      <c r="CO251" s="10">
        <f t="shared" si="162"/>
        <v>0</v>
      </c>
      <c r="CP251" s="10">
        <f t="shared" ref="CP251:CY252" si="163">BC251-Q251</f>
        <v>0</v>
      </c>
      <c r="CQ251" s="10">
        <f t="shared" si="163"/>
        <v>5</v>
      </c>
      <c r="CR251" s="10">
        <f t="shared" si="163"/>
        <v>0</v>
      </c>
      <c r="CS251" s="10">
        <f t="shared" si="163"/>
        <v>0</v>
      </c>
      <c r="CT251" s="10">
        <f t="shared" si="163"/>
        <v>0</v>
      </c>
      <c r="CU251" s="10">
        <f t="shared" si="163"/>
        <v>0</v>
      </c>
      <c r="CV251" s="10">
        <f t="shared" si="163"/>
        <v>0</v>
      </c>
      <c r="CW251" s="10">
        <f t="shared" si="163"/>
        <v>0</v>
      </c>
      <c r="CX251" s="10">
        <f t="shared" si="163"/>
        <v>0</v>
      </c>
      <c r="CY251" s="10">
        <f t="shared" si="163"/>
        <v>68.571428571428442</v>
      </c>
      <c r="CZ251" s="10">
        <f t="shared" ref="CZ251:DI252" si="164">BM251-AA251</f>
        <v>0</v>
      </c>
      <c r="DA251" s="10">
        <f t="shared" si="164"/>
        <v>521.03044496487564</v>
      </c>
      <c r="DB251" s="10">
        <f t="shared" si="164"/>
        <v>0</v>
      </c>
      <c r="DC251" s="10">
        <f t="shared" si="164"/>
        <v>100.19999999999982</v>
      </c>
      <c r="DD251" s="10">
        <f t="shared" si="164"/>
        <v>0</v>
      </c>
      <c r="DE251" s="10">
        <f t="shared" si="164"/>
        <v>6400</v>
      </c>
      <c r="DF251" s="10">
        <f t="shared" si="164"/>
        <v>800</v>
      </c>
      <c r="DG251" s="10">
        <f t="shared" si="164"/>
        <v>0</v>
      </c>
      <c r="DH251" s="10">
        <f t="shared" si="164"/>
        <v>0</v>
      </c>
      <c r="DI251" s="10">
        <f t="shared" si="164"/>
        <v>0</v>
      </c>
      <c r="DJ251" s="10">
        <f t="shared" ref="DJ251:DM252" si="165">BW251-AK251</f>
        <v>0</v>
      </c>
      <c r="DK251" s="10">
        <f t="shared" si="165"/>
        <v>0</v>
      </c>
      <c r="DL251" s="10">
        <f t="shared" si="165"/>
        <v>0</v>
      </c>
      <c r="DM251" s="10">
        <f t="shared" si="165"/>
        <v>0</v>
      </c>
      <c r="DN251" s="10">
        <f>CB251-AO251</f>
        <v>0</v>
      </c>
      <c r="DO251" s="10">
        <f>CC251-AP251</f>
        <v>76091.511733660431</v>
      </c>
      <c r="DP251" s="11">
        <f t="shared" si="122"/>
        <v>102175.81160594209</v>
      </c>
      <c r="DS251" s="14"/>
      <c r="DU251" s="16"/>
    </row>
    <row r="252" spans="1:125" x14ac:dyDescent="0.35">
      <c r="A252" s="2" t="s">
        <v>754</v>
      </c>
      <c r="B252" s="2" t="s">
        <v>755</v>
      </c>
      <c r="C252" s="2">
        <v>9262128</v>
      </c>
      <c r="D252" s="2" t="s">
        <v>756</v>
      </c>
      <c r="E252" s="18">
        <v>214</v>
      </c>
      <c r="G252" s="18">
        <v>726316</v>
      </c>
      <c r="H252" s="18">
        <v>0</v>
      </c>
      <c r="I252" s="18">
        <v>0</v>
      </c>
      <c r="J252" s="18">
        <v>11040.000000000031</v>
      </c>
      <c r="K252" s="18">
        <v>0</v>
      </c>
      <c r="L252" s="18">
        <v>17624.999999999993</v>
      </c>
      <c r="M252" s="18">
        <v>0</v>
      </c>
      <c r="N252" s="18">
        <v>464.33962264150927</v>
      </c>
      <c r="O252" s="18">
        <v>282.64150943396214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2683.6756756756731</v>
      </c>
      <c r="AA252" s="18">
        <v>0</v>
      </c>
      <c r="AB252" s="18">
        <v>48912.596685082812</v>
      </c>
      <c r="AC252" s="18">
        <v>0</v>
      </c>
      <c r="AD252" s="18">
        <v>0</v>
      </c>
      <c r="AE252" s="18">
        <v>0</v>
      </c>
      <c r="AF252" s="18">
        <v>128000</v>
      </c>
      <c r="AG252" s="18">
        <v>0</v>
      </c>
      <c r="AH252" s="18">
        <v>0</v>
      </c>
      <c r="AI252" s="18">
        <v>0</v>
      </c>
      <c r="AJ252" s="18">
        <v>3645.6959999999999</v>
      </c>
      <c r="AK252" s="18">
        <v>0</v>
      </c>
      <c r="AL252" s="18">
        <v>0</v>
      </c>
      <c r="AM252" s="18">
        <v>0</v>
      </c>
      <c r="AN252" s="18">
        <v>0</v>
      </c>
      <c r="AO252" s="18">
        <v>7345.7465071660699</v>
      </c>
      <c r="AP252" s="18">
        <v>168.63718309861753</v>
      </c>
      <c r="AQ252" s="11">
        <f t="shared" si="123"/>
        <v>946484.33318309858</v>
      </c>
      <c r="AR252" s="18"/>
      <c r="AS252" s="10">
        <f>VLOOKUP($C252,'[1]New ISB'!$C$6:$BO$405,6,FALSE)</f>
        <v>771462.56349627092</v>
      </c>
      <c r="AT252" s="10">
        <f>VLOOKUP($C252,'[1]New ISB'!$C$6:$BO$405,7,FALSE)</f>
        <v>0</v>
      </c>
      <c r="AU252" s="10">
        <f>VLOOKUP($C252,'[1]New ISB'!$C$6:$BO$405,8,FALSE)</f>
        <v>0</v>
      </c>
      <c r="AV252" s="10">
        <f>VLOOKUP($C252,'[1]New ISB'!$C$6:$BO$405,9,FALSE)</f>
        <v>11270.000000000031</v>
      </c>
      <c r="AW252" s="10">
        <f>VLOOKUP($C252,'[1]New ISB'!$C$6:$BO$405,10,FALSE)</f>
        <v>0</v>
      </c>
      <c r="AX252" s="10">
        <f>VLOOKUP($C252,'[1]New ISB'!$C$6:$BO$405,11,FALSE)</f>
        <v>20499.999999999993</v>
      </c>
      <c r="AY252" s="10">
        <f>VLOOKUP($C252,'[1]New ISB'!$C$6:$BO$405,12,FALSE)</f>
        <v>0</v>
      </c>
      <c r="AZ252" s="10">
        <f>VLOOKUP($C252,'[1]New ISB'!$C$6:$BO$405,13,FALSE)</f>
        <v>474.43396226415081</v>
      </c>
      <c r="BA252" s="10">
        <f>VLOOKUP($C252,'[1]New ISB'!$C$6:$BO$405,14,FALSE)</f>
        <v>287.68867924528291</v>
      </c>
      <c r="BB252" s="10">
        <f>VLOOKUP($C252,'[1]New ISB'!$C$6:$BO$405,15,FALSE)</f>
        <v>0</v>
      </c>
      <c r="BC252" s="10">
        <f>VLOOKUP($C252,'[1]New ISB'!$C$6:$BO$405,16,FALSE)</f>
        <v>0</v>
      </c>
      <c r="BD252" s="10">
        <f>VLOOKUP($C252,'[1]New ISB'!$C$6:$BO$405,17,FALSE)</f>
        <v>0</v>
      </c>
      <c r="BE252" s="10">
        <f>VLOOKUP($C252,'[1]New ISB'!$C$6:$BO$405,18,FALSE)</f>
        <v>0</v>
      </c>
      <c r="BF252" s="10">
        <f>VLOOKUP($C252,'[1]New ISB'!$C$6:$BO$405,19,FALSE)</f>
        <v>0</v>
      </c>
      <c r="BG252" s="10">
        <f>VLOOKUP($C252,'[1]New ISB'!$C$6:$BO$405,20,FALSE)</f>
        <v>0</v>
      </c>
      <c r="BH252" s="10">
        <f>VLOOKUP($C252,'[1]New ISB'!$C$6:$BO$405,21,FALSE)</f>
        <v>0</v>
      </c>
      <c r="BI252" s="10">
        <f>VLOOKUP($C252,'[1]New ISB'!$C$6:$BO$405,22,FALSE)</f>
        <v>0</v>
      </c>
      <c r="BJ252" s="10">
        <f>VLOOKUP($C252,'[1]New ISB'!$C$6:$BO$405,23,FALSE)</f>
        <v>0</v>
      </c>
      <c r="BK252" s="10">
        <f>VLOOKUP($C252,'[1]New ISB'!$C$6:$BO$405,24,FALSE)</f>
        <v>0</v>
      </c>
      <c r="BL252" s="10">
        <f>VLOOKUP($C252,'[1]New ISB'!$C$6:$BO$405,25,FALSE)</f>
        <v>2729.9459459459431</v>
      </c>
      <c r="BM252" s="10">
        <f>VLOOKUP($C252,'[1]New ISB'!$C$6:$BO$405,26,FALSE)</f>
        <v>0</v>
      </c>
      <c r="BN252" s="10">
        <f>VLOOKUP($C252,'[1]New ISB'!$C$6:$BO$405,27,FALSE)</f>
        <v>49547.825213460514</v>
      </c>
      <c r="BO252" s="10">
        <f>VLOOKUP($C252,'[1]New ISB'!$C$6:$BO$405,28,FALSE)</f>
        <v>0</v>
      </c>
      <c r="BP252" s="10">
        <f>VLOOKUP($C252,'[1]New ISB'!$C$6:$BO$405,29,FALSE)</f>
        <v>0</v>
      </c>
      <c r="BQ252" s="10">
        <f>VLOOKUP($C252,'[1]New ISB'!$C$6:$BO$405,30,FALSE)</f>
        <v>0</v>
      </c>
      <c r="BR252" s="10">
        <f>VLOOKUP($C252,'[1]New ISB'!$C$6:$BO$405,31,FALSE)</f>
        <v>134400</v>
      </c>
      <c r="BS252" s="10">
        <f>VLOOKUP($C252,'[1]New ISB'!$C$6:$BO$405,32,FALSE)</f>
        <v>0</v>
      </c>
      <c r="BT252" s="10">
        <f>VLOOKUP($C252,'[1]New ISB'!$C$6:$BO$405,33,FALSE)</f>
        <v>0</v>
      </c>
      <c r="BU252" s="10">
        <f>VLOOKUP($C252,'[1]New ISB'!$C$6:$BO$405,34,FALSE)</f>
        <v>0</v>
      </c>
      <c r="BV252" s="10">
        <f>VLOOKUP($C252,'[1]New ISB'!$C$6:$BO$405,35,FALSE)</f>
        <v>3645.6959999999999</v>
      </c>
      <c r="BW252" s="10">
        <f>VLOOKUP($C252,'[1]New ISB'!$C$6:$BO$405,36,FALSE)</f>
        <v>0</v>
      </c>
      <c r="BX252" s="10">
        <f>VLOOKUP($C252,'[1]New ISB'!$C$6:$BO$405,39,FALSE)+VLOOKUP($C252,'[1]New ISB'!$C$6:$BO$405,40,FALSE)</f>
        <v>0</v>
      </c>
      <c r="BY252" s="10">
        <f>VLOOKUP($C252,'[1]New ISB'!$C$6:$BO$405,37,FALSE)+VLOOKUP($C252,'[1]New ISB'!$C$6:$BO$405,41,FALSE)</f>
        <v>0</v>
      </c>
      <c r="BZ252" s="10">
        <f>VLOOKUP($C252,'[1]New ISB'!$C$6:$BO$405,38,FALSE)</f>
        <v>0</v>
      </c>
      <c r="CA252" s="10">
        <f t="shared" si="161"/>
        <v>994318.15329718671</v>
      </c>
      <c r="CB252" s="10">
        <f>VLOOKUP($C252,'[1]New ISB'!$C$6:$BO$405,52,FALSE)+VLOOKUP($C252,'[1]New ISB'!$C$6:$BO$405,53,FALSE)</f>
        <v>0</v>
      </c>
      <c r="CC252" s="10">
        <f>VLOOKUP($C252,'[1]New ISB'!$C$6:$BO$405,64,FALSE)</f>
        <v>0</v>
      </c>
      <c r="CD252" s="11">
        <f t="shared" si="160"/>
        <v>994318.15329718671</v>
      </c>
      <c r="CE252" s="10"/>
      <c r="CF252" s="10">
        <f t="shared" si="162"/>
        <v>45146.563496270915</v>
      </c>
      <c r="CG252" s="10">
        <f t="shared" si="162"/>
        <v>0</v>
      </c>
      <c r="CH252" s="10">
        <f t="shared" si="162"/>
        <v>0</v>
      </c>
      <c r="CI252" s="10">
        <f t="shared" si="162"/>
        <v>230</v>
      </c>
      <c r="CJ252" s="10">
        <f t="shared" si="162"/>
        <v>0</v>
      </c>
      <c r="CK252" s="10">
        <f t="shared" si="162"/>
        <v>2875</v>
      </c>
      <c r="CL252" s="10">
        <f t="shared" si="162"/>
        <v>0</v>
      </c>
      <c r="CM252" s="10">
        <f t="shared" si="162"/>
        <v>10.094339622641542</v>
      </c>
      <c r="CN252" s="10">
        <f t="shared" si="162"/>
        <v>5.0471698113207708</v>
      </c>
      <c r="CO252" s="10">
        <f t="shared" si="162"/>
        <v>0</v>
      </c>
      <c r="CP252" s="10">
        <f t="shared" si="163"/>
        <v>0</v>
      </c>
      <c r="CQ252" s="10">
        <f t="shared" si="163"/>
        <v>0</v>
      </c>
      <c r="CR252" s="10">
        <f t="shared" si="163"/>
        <v>0</v>
      </c>
      <c r="CS252" s="10">
        <f t="shared" si="163"/>
        <v>0</v>
      </c>
      <c r="CT252" s="10">
        <f t="shared" si="163"/>
        <v>0</v>
      </c>
      <c r="CU252" s="10">
        <f t="shared" si="163"/>
        <v>0</v>
      </c>
      <c r="CV252" s="10">
        <f t="shared" si="163"/>
        <v>0</v>
      </c>
      <c r="CW252" s="10">
        <f t="shared" si="163"/>
        <v>0</v>
      </c>
      <c r="CX252" s="10">
        <f t="shared" si="163"/>
        <v>0</v>
      </c>
      <c r="CY252" s="10">
        <f t="shared" si="163"/>
        <v>46.270270270269975</v>
      </c>
      <c r="CZ252" s="10">
        <f t="shared" si="164"/>
        <v>0</v>
      </c>
      <c r="DA252" s="10">
        <f t="shared" si="164"/>
        <v>635.22852837770188</v>
      </c>
      <c r="DB252" s="10">
        <f t="shared" si="164"/>
        <v>0</v>
      </c>
      <c r="DC252" s="10">
        <f t="shared" si="164"/>
        <v>0</v>
      </c>
      <c r="DD252" s="10">
        <f t="shared" si="164"/>
        <v>0</v>
      </c>
      <c r="DE252" s="10">
        <f t="shared" si="164"/>
        <v>6400</v>
      </c>
      <c r="DF252" s="10">
        <f t="shared" si="164"/>
        <v>0</v>
      </c>
      <c r="DG252" s="10">
        <f t="shared" si="164"/>
        <v>0</v>
      </c>
      <c r="DH252" s="10">
        <f t="shared" si="164"/>
        <v>0</v>
      </c>
      <c r="DI252" s="10">
        <f t="shared" si="164"/>
        <v>0</v>
      </c>
      <c r="DJ252" s="10">
        <f t="shared" si="165"/>
        <v>0</v>
      </c>
      <c r="DK252" s="10">
        <f t="shared" si="165"/>
        <v>0</v>
      </c>
      <c r="DL252" s="10">
        <f t="shared" si="165"/>
        <v>0</v>
      </c>
      <c r="DM252" s="10">
        <f t="shared" si="165"/>
        <v>0</v>
      </c>
      <c r="DN252" s="10">
        <f>CB252-AO252</f>
        <v>-7345.7465071660699</v>
      </c>
      <c r="DO252" s="10">
        <f>CC252-AP252</f>
        <v>-168.63718309861753</v>
      </c>
      <c r="DP252" s="11">
        <f t="shared" si="122"/>
        <v>47833.820114088157</v>
      </c>
      <c r="DS252" s="14"/>
      <c r="DU252" s="16"/>
    </row>
    <row r="253" spans="1:125" x14ac:dyDescent="0.35">
      <c r="A253" s="2" t="s">
        <v>757</v>
      </c>
      <c r="B253" s="2" t="s">
        <v>758</v>
      </c>
      <c r="C253" s="2">
        <v>9262135</v>
      </c>
      <c r="D253" s="2" t="s">
        <v>759</v>
      </c>
      <c r="E253" s="18">
        <v>71</v>
      </c>
      <c r="G253" s="18">
        <v>240974</v>
      </c>
      <c r="H253" s="18">
        <v>0</v>
      </c>
      <c r="I253" s="18">
        <v>0</v>
      </c>
      <c r="J253" s="18">
        <v>3839.9999999999945</v>
      </c>
      <c r="K253" s="18">
        <v>0</v>
      </c>
      <c r="L253" s="18">
        <v>6345.0000000000155</v>
      </c>
      <c r="M253" s="18">
        <v>0</v>
      </c>
      <c r="N253" s="18">
        <v>466.57142857142907</v>
      </c>
      <c r="O253" s="18">
        <v>0</v>
      </c>
      <c r="P253" s="18">
        <v>892.57142857142946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1871.8181818181836</v>
      </c>
      <c r="AA253" s="18">
        <v>0</v>
      </c>
      <c r="AB253" s="18">
        <v>25232.307692307699</v>
      </c>
      <c r="AC253" s="18">
        <v>0</v>
      </c>
      <c r="AD253" s="18">
        <v>2589.299999999997</v>
      </c>
      <c r="AE253" s="18">
        <v>0</v>
      </c>
      <c r="AF253" s="18">
        <v>128000</v>
      </c>
      <c r="AG253" s="18">
        <v>56300</v>
      </c>
      <c r="AH253" s="18">
        <v>0</v>
      </c>
      <c r="AI253" s="18">
        <v>0</v>
      </c>
      <c r="AJ253" s="18">
        <v>5642.25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-73877.275710407223</v>
      </c>
      <c r="AQ253" s="11">
        <f t="shared" si="123"/>
        <v>398276.54302086151</v>
      </c>
      <c r="AR253" s="18"/>
      <c r="AS253" s="10">
        <f>VLOOKUP($C253,'[1]New ISB'!$C$6:$BO$405,6,FALSE)</f>
        <v>255952.53274876278</v>
      </c>
      <c r="AT253" s="10">
        <f>VLOOKUP($C253,'[1]New ISB'!$C$6:$BO$405,7,FALSE)</f>
        <v>0</v>
      </c>
      <c r="AU253" s="10">
        <f>VLOOKUP($C253,'[1]New ISB'!$C$6:$BO$405,8,FALSE)</f>
        <v>0</v>
      </c>
      <c r="AV253" s="10">
        <f>VLOOKUP($C253,'[1]New ISB'!$C$6:$BO$405,9,FALSE)</f>
        <v>3919.9999999999945</v>
      </c>
      <c r="AW253" s="10">
        <f>VLOOKUP($C253,'[1]New ISB'!$C$6:$BO$405,10,FALSE)</f>
        <v>0</v>
      </c>
      <c r="AX253" s="10">
        <f>VLOOKUP($C253,'[1]New ISB'!$C$6:$BO$405,11,FALSE)</f>
        <v>7380.0000000000173</v>
      </c>
      <c r="AY253" s="10">
        <f>VLOOKUP($C253,'[1]New ISB'!$C$6:$BO$405,12,FALSE)</f>
        <v>0</v>
      </c>
      <c r="AZ253" s="10">
        <f>VLOOKUP($C253,'[1]New ISB'!$C$6:$BO$405,13,FALSE)</f>
        <v>476.71428571428623</v>
      </c>
      <c r="BA253" s="10">
        <f>VLOOKUP($C253,'[1]New ISB'!$C$6:$BO$405,14,FALSE)</f>
        <v>0</v>
      </c>
      <c r="BB253" s="10">
        <f>VLOOKUP($C253,'[1]New ISB'!$C$6:$BO$405,15,FALSE)</f>
        <v>902.71428571428669</v>
      </c>
      <c r="BC253" s="10">
        <f>VLOOKUP($C253,'[1]New ISB'!$C$6:$BO$405,16,FALSE)</f>
        <v>0</v>
      </c>
      <c r="BD253" s="10">
        <f>VLOOKUP($C253,'[1]New ISB'!$C$6:$BO$405,17,FALSE)</f>
        <v>0</v>
      </c>
      <c r="BE253" s="10">
        <f>VLOOKUP($C253,'[1]New ISB'!$C$6:$BO$405,18,FALSE)</f>
        <v>0</v>
      </c>
      <c r="BF253" s="10">
        <f>VLOOKUP($C253,'[1]New ISB'!$C$6:$BO$405,19,FALSE)</f>
        <v>0</v>
      </c>
      <c r="BG253" s="10">
        <f>VLOOKUP($C253,'[1]New ISB'!$C$6:$BO$405,20,FALSE)</f>
        <v>0</v>
      </c>
      <c r="BH253" s="10">
        <f>VLOOKUP($C253,'[1]New ISB'!$C$6:$BO$405,21,FALSE)</f>
        <v>0</v>
      </c>
      <c r="BI253" s="10">
        <f>VLOOKUP($C253,'[1]New ISB'!$C$6:$BO$405,22,FALSE)</f>
        <v>0</v>
      </c>
      <c r="BJ253" s="10">
        <f>VLOOKUP($C253,'[1]New ISB'!$C$6:$BO$405,23,FALSE)</f>
        <v>0</v>
      </c>
      <c r="BK253" s="10">
        <f>VLOOKUP($C253,'[1]New ISB'!$C$6:$BO$405,24,FALSE)</f>
        <v>0</v>
      </c>
      <c r="BL253" s="10">
        <f>VLOOKUP($C253,'[1]New ISB'!$C$6:$BO$405,25,FALSE)</f>
        <v>1904.0909090909108</v>
      </c>
      <c r="BM253" s="10">
        <f>VLOOKUP($C253,'[1]New ISB'!$C$6:$BO$405,26,FALSE)</f>
        <v>0</v>
      </c>
      <c r="BN253" s="10">
        <f>VLOOKUP($C253,'[1]New ISB'!$C$6:$BO$405,27,FALSE)</f>
        <v>25560.000000000004</v>
      </c>
      <c r="BO253" s="10">
        <f>VLOOKUP($C253,'[1]New ISB'!$C$6:$BO$405,28,FALSE)</f>
        <v>0</v>
      </c>
      <c r="BP253" s="10">
        <f>VLOOKUP($C253,'[1]New ISB'!$C$6:$BO$405,29,FALSE)</f>
        <v>2630.3999999999969</v>
      </c>
      <c r="BQ253" s="10">
        <f>VLOOKUP($C253,'[1]New ISB'!$C$6:$BO$405,30,FALSE)</f>
        <v>0</v>
      </c>
      <c r="BR253" s="10">
        <f>VLOOKUP($C253,'[1]New ISB'!$C$6:$BO$405,31,FALSE)</f>
        <v>134400</v>
      </c>
      <c r="BS253" s="10">
        <f>VLOOKUP($C253,'[1]New ISB'!$C$6:$BO$405,32,FALSE)</f>
        <v>57100</v>
      </c>
      <c r="BT253" s="10">
        <f>VLOOKUP($C253,'[1]New ISB'!$C$6:$BO$405,33,FALSE)</f>
        <v>0</v>
      </c>
      <c r="BU253" s="10">
        <f>VLOOKUP($C253,'[1]New ISB'!$C$6:$BO$405,34,FALSE)</f>
        <v>0</v>
      </c>
      <c r="BV253" s="10">
        <f>VLOOKUP($C253,'[1]New ISB'!$C$6:$BO$405,35,FALSE)</f>
        <v>5642.25</v>
      </c>
      <c r="BW253" s="10">
        <f>VLOOKUP($C253,'[1]New ISB'!$C$6:$BO$405,36,FALSE)</f>
        <v>0</v>
      </c>
      <c r="BX253" s="10">
        <f>VLOOKUP($C253,'[1]New ISB'!$C$6:$BO$405,39,FALSE)+VLOOKUP($C253,'[1]New ISB'!$C$6:$BO$405,40,FALSE)</f>
        <v>0</v>
      </c>
      <c r="BY253" s="10">
        <f>VLOOKUP($C253,'[1]New ISB'!$C$6:$BO$405,37,FALSE)+VLOOKUP($C253,'[1]New ISB'!$C$6:$BO$405,41,FALSE)</f>
        <v>0</v>
      </c>
      <c r="BZ253" s="10">
        <f>VLOOKUP($C253,'[1]New ISB'!$C$6:$BO$405,38,FALSE)</f>
        <v>0</v>
      </c>
      <c r="CA253" s="10">
        <f t="shared" si="161"/>
        <v>495868.70222928224</v>
      </c>
      <c r="CB253" s="10">
        <f>VLOOKUP($C253,'[1]New ISB'!$C$6:$BO$405,52,FALSE)+VLOOKUP($C253,'[1]New ISB'!$C$6:$BO$405,53,FALSE)</f>
        <v>0</v>
      </c>
      <c r="CC253" s="10">
        <f>VLOOKUP($C253,'[1]New ISB'!$C$6:$BO$405,64,FALSE)</f>
        <v>0</v>
      </c>
      <c r="CD253" s="11">
        <f t="shared" si="160"/>
        <v>495868.70222928224</v>
      </c>
      <c r="CE253" s="10"/>
      <c r="CF253" s="10">
        <f t="shared" ref="CF253:CF316" si="166">AS253-G253</f>
        <v>14978.53274876278</v>
      </c>
      <c r="CG253" s="10">
        <f t="shared" ref="CG253:CG316" si="167">AT253-H253</f>
        <v>0</v>
      </c>
      <c r="CH253" s="10">
        <f t="shared" ref="CH253:CH316" si="168">AU253-I253</f>
        <v>0</v>
      </c>
      <c r="CI253" s="10">
        <f t="shared" ref="CI253:CI316" si="169">AV253-J253</f>
        <v>80</v>
      </c>
      <c r="CJ253" s="10">
        <f t="shared" ref="CJ253:CJ316" si="170">AW253-K253</f>
        <v>0</v>
      </c>
      <c r="CK253" s="10">
        <f t="shared" ref="CK253:CK316" si="171">AX253-L253</f>
        <v>1035.0000000000018</v>
      </c>
      <c r="CL253" s="10">
        <f t="shared" ref="CL253:CL316" si="172">AY253-M253</f>
        <v>0</v>
      </c>
      <c r="CM253" s="10">
        <f t="shared" ref="CM253:CM316" si="173">AZ253-N253</f>
        <v>10.142857142857167</v>
      </c>
      <c r="CN253" s="10">
        <f t="shared" ref="CN253:CN316" si="174">BA253-O253</f>
        <v>0</v>
      </c>
      <c r="CO253" s="10">
        <f t="shared" ref="CO253:CO316" si="175">BB253-P253</f>
        <v>10.142857142857224</v>
      </c>
      <c r="CP253" s="10">
        <f t="shared" ref="CP253:CP316" si="176">BC253-Q253</f>
        <v>0</v>
      </c>
      <c r="CQ253" s="10">
        <f t="shared" ref="CQ253:CQ316" si="177">BD253-R253</f>
        <v>0</v>
      </c>
      <c r="CR253" s="10">
        <f t="shared" ref="CR253:CR316" si="178">BE253-S253</f>
        <v>0</v>
      </c>
      <c r="CS253" s="10">
        <f t="shared" ref="CS253:CS316" si="179">BF253-T253</f>
        <v>0</v>
      </c>
      <c r="CT253" s="10">
        <f t="shared" ref="CT253:CT316" si="180">BG253-U253</f>
        <v>0</v>
      </c>
      <c r="CU253" s="10">
        <f t="shared" ref="CU253:CU316" si="181">BH253-V253</f>
        <v>0</v>
      </c>
      <c r="CV253" s="10">
        <f t="shared" ref="CV253:CV316" si="182">BI253-W253</f>
        <v>0</v>
      </c>
      <c r="CW253" s="10">
        <f t="shared" ref="CW253:CW316" si="183">BJ253-X253</f>
        <v>0</v>
      </c>
      <c r="CX253" s="10">
        <f t="shared" ref="CX253:CX316" si="184">BK253-Y253</f>
        <v>0</v>
      </c>
      <c r="CY253" s="10">
        <f t="shared" ref="CY253:CY316" si="185">BL253-Z253</f>
        <v>32.272727272727252</v>
      </c>
      <c r="CZ253" s="10">
        <f t="shared" ref="CZ253:CZ316" si="186">BM253-AA253</f>
        <v>0</v>
      </c>
      <c r="DA253" s="10">
        <f t="shared" ref="DA253:DA316" si="187">BN253-AB253</f>
        <v>327.69230769230489</v>
      </c>
      <c r="DB253" s="10">
        <f t="shared" ref="DB253:DB316" si="188">BO253-AC253</f>
        <v>0</v>
      </c>
      <c r="DC253" s="10">
        <f t="shared" ref="DC253:DC316" si="189">BP253-AD253</f>
        <v>41.099999999999909</v>
      </c>
      <c r="DD253" s="10">
        <f t="shared" ref="DD253:DD316" si="190">BQ253-AE253</f>
        <v>0</v>
      </c>
      <c r="DE253" s="10">
        <f t="shared" ref="DE253:DE316" si="191">BR253-AF253</f>
        <v>6400</v>
      </c>
      <c r="DF253" s="10">
        <f t="shared" ref="DF253:DF316" si="192">BS253-AG253</f>
        <v>800</v>
      </c>
      <c r="DG253" s="10">
        <f t="shared" ref="DG253:DG316" si="193">BT253-AH253</f>
        <v>0</v>
      </c>
      <c r="DH253" s="10">
        <f t="shared" ref="DH253:DH316" si="194">BU253-AI253</f>
        <v>0</v>
      </c>
      <c r="DI253" s="10">
        <f t="shared" ref="DI253:DI316" si="195">BV253-AJ253</f>
        <v>0</v>
      </c>
      <c r="DJ253" s="10">
        <f t="shared" ref="DJ253:DJ316" si="196">BW253-AK253</f>
        <v>0</v>
      </c>
      <c r="DK253" s="10">
        <f t="shared" ref="DK253:DK316" si="197">BX253-AL253</f>
        <v>0</v>
      </c>
      <c r="DL253" s="10">
        <f t="shared" ref="DL253:DL316" si="198">BY253-AM253</f>
        <v>0</v>
      </c>
      <c r="DM253" s="10">
        <f t="shared" ref="DM253:DM316" si="199">BZ253-AN253</f>
        <v>0</v>
      </c>
      <c r="DN253" s="10">
        <f t="shared" ref="DN253:DN316" si="200">CB253-AO253</f>
        <v>0</v>
      </c>
      <c r="DO253" s="10">
        <f t="shared" ref="DO253:DO316" si="201">CC253-AP253</f>
        <v>73877.275710407223</v>
      </c>
      <c r="DP253" s="11">
        <f t="shared" si="122"/>
        <v>97592.159208420751</v>
      </c>
      <c r="DS253" s="14"/>
      <c r="DU253" s="16"/>
    </row>
    <row r="254" spans="1:125" x14ac:dyDescent="0.35">
      <c r="A254" s="2" t="s">
        <v>760</v>
      </c>
      <c r="B254" s="2" t="s">
        <v>1477</v>
      </c>
      <c r="C254" s="2">
        <v>9262172</v>
      </c>
      <c r="D254" s="2" t="s">
        <v>1373</v>
      </c>
      <c r="E254" s="18">
        <v>49</v>
      </c>
      <c r="G254" s="18">
        <v>166306</v>
      </c>
      <c r="H254" s="18">
        <v>0</v>
      </c>
      <c r="I254" s="18">
        <v>0</v>
      </c>
      <c r="J254" s="18">
        <v>3360.0000000000032</v>
      </c>
      <c r="K254" s="18">
        <v>0</v>
      </c>
      <c r="L254" s="18">
        <v>4935.0000000000045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1386.3414634146357</v>
      </c>
      <c r="AA254" s="18">
        <v>0</v>
      </c>
      <c r="AB254" s="18">
        <v>15091.999999999989</v>
      </c>
      <c r="AC254" s="18">
        <v>0</v>
      </c>
      <c r="AD254" s="18">
        <v>2891.7000000000121</v>
      </c>
      <c r="AE254" s="18">
        <v>0</v>
      </c>
      <c r="AF254" s="18">
        <v>128000</v>
      </c>
      <c r="AG254" s="18">
        <v>32372.500000000004</v>
      </c>
      <c r="AH254" s="18">
        <v>0</v>
      </c>
      <c r="AI254" s="18">
        <v>0</v>
      </c>
      <c r="AJ254" s="18">
        <v>599.85919999999999</v>
      </c>
      <c r="AK254" s="18">
        <v>0</v>
      </c>
      <c r="AL254" s="18">
        <v>4560</v>
      </c>
      <c r="AM254" s="18">
        <v>0</v>
      </c>
      <c r="AN254" s="18">
        <v>0</v>
      </c>
      <c r="AO254" s="18">
        <v>0</v>
      </c>
      <c r="AP254" s="18">
        <v>-34174.430798330446</v>
      </c>
      <c r="AQ254" s="11">
        <f t="shared" si="123"/>
        <v>325328.96986508422</v>
      </c>
      <c r="AR254" s="18"/>
      <c r="AS254" s="10">
        <f>VLOOKUP($C254,'[1]New ISB'!$C$6:$BO$405,6,FALSE)</f>
        <v>176643.29724914613</v>
      </c>
      <c r="AT254" s="10">
        <f>VLOOKUP($C254,'[1]New ISB'!$C$6:$BO$405,7,FALSE)</f>
        <v>0</v>
      </c>
      <c r="AU254" s="10">
        <f>VLOOKUP($C254,'[1]New ISB'!$C$6:$BO$405,8,FALSE)</f>
        <v>0</v>
      </c>
      <c r="AV254" s="10">
        <f>VLOOKUP($C254,'[1]New ISB'!$C$6:$BO$405,9,FALSE)</f>
        <v>3430.0000000000032</v>
      </c>
      <c r="AW254" s="10">
        <f>VLOOKUP($C254,'[1]New ISB'!$C$6:$BO$405,10,FALSE)</f>
        <v>0</v>
      </c>
      <c r="AX254" s="10">
        <f>VLOOKUP($C254,'[1]New ISB'!$C$6:$BO$405,11,FALSE)</f>
        <v>5740.0000000000055</v>
      </c>
      <c r="AY254" s="10">
        <f>VLOOKUP($C254,'[1]New ISB'!$C$6:$BO$405,12,FALSE)</f>
        <v>0</v>
      </c>
      <c r="AZ254" s="10">
        <f>VLOOKUP($C254,'[1]New ISB'!$C$6:$BO$405,13,FALSE)</f>
        <v>0</v>
      </c>
      <c r="BA254" s="10">
        <f>VLOOKUP($C254,'[1]New ISB'!$C$6:$BO$405,14,FALSE)</f>
        <v>0</v>
      </c>
      <c r="BB254" s="10">
        <f>VLOOKUP($C254,'[1]New ISB'!$C$6:$BO$405,15,FALSE)</f>
        <v>0</v>
      </c>
      <c r="BC254" s="10">
        <f>VLOOKUP($C254,'[1]New ISB'!$C$6:$BO$405,16,FALSE)</f>
        <v>0</v>
      </c>
      <c r="BD254" s="10">
        <f>VLOOKUP($C254,'[1]New ISB'!$C$6:$BO$405,17,FALSE)</f>
        <v>0</v>
      </c>
      <c r="BE254" s="10">
        <f>VLOOKUP($C254,'[1]New ISB'!$C$6:$BO$405,18,FALSE)</f>
        <v>0</v>
      </c>
      <c r="BF254" s="10">
        <f>VLOOKUP($C254,'[1]New ISB'!$C$6:$BO$405,19,FALSE)</f>
        <v>0</v>
      </c>
      <c r="BG254" s="10">
        <f>VLOOKUP($C254,'[1]New ISB'!$C$6:$BO$405,20,FALSE)</f>
        <v>0</v>
      </c>
      <c r="BH254" s="10">
        <f>VLOOKUP($C254,'[1]New ISB'!$C$6:$BO$405,21,FALSE)</f>
        <v>0</v>
      </c>
      <c r="BI254" s="10">
        <f>VLOOKUP($C254,'[1]New ISB'!$C$6:$BO$405,22,FALSE)</f>
        <v>0</v>
      </c>
      <c r="BJ254" s="10">
        <f>VLOOKUP($C254,'[1]New ISB'!$C$6:$BO$405,23,FALSE)</f>
        <v>0</v>
      </c>
      <c r="BK254" s="10">
        <f>VLOOKUP($C254,'[1]New ISB'!$C$6:$BO$405,24,FALSE)</f>
        <v>0</v>
      </c>
      <c r="BL254" s="10">
        <f>VLOOKUP($C254,'[1]New ISB'!$C$6:$BO$405,25,FALSE)</f>
        <v>1410.243902439026</v>
      </c>
      <c r="BM254" s="10">
        <f>VLOOKUP($C254,'[1]New ISB'!$C$6:$BO$405,26,FALSE)</f>
        <v>0</v>
      </c>
      <c r="BN254" s="10">
        <f>VLOOKUP($C254,'[1]New ISB'!$C$6:$BO$405,27,FALSE)</f>
        <v>15287.999999999989</v>
      </c>
      <c r="BO254" s="10">
        <f>VLOOKUP($C254,'[1]New ISB'!$C$6:$BO$405,28,FALSE)</f>
        <v>0</v>
      </c>
      <c r="BP254" s="10">
        <f>VLOOKUP($C254,'[1]New ISB'!$C$6:$BO$405,29,FALSE)</f>
        <v>2937.6000000000122</v>
      </c>
      <c r="BQ254" s="10">
        <f>VLOOKUP($C254,'[1]New ISB'!$C$6:$BO$405,30,FALSE)</f>
        <v>0</v>
      </c>
      <c r="BR254" s="10">
        <f>VLOOKUP($C254,'[1]New ISB'!$C$6:$BO$405,31,FALSE)</f>
        <v>134400</v>
      </c>
      <c r="BS254" s="10">
        <f>VLOOKUP($C254,'[1]New ISB'!$C$6:$BO$405,32,FALSE)</f>
        <v>32832.500000000007</v>
      </c>
      <c r="BT254" s="10">
        <f>VLOOKUP($C254,'[1]New ISB'!$C$6:$BO$405,33,FALSE)</f>
        <v>0</v>
      </c>
      <c r="BU254" s="10">
        <f>VLOOKUP($C254,'[1]New ISB'!$C$6:$BO$405,34,FALSE)</f>
        <v>0</v>
      </c>
      <c r="BV254" s="10">
        <f>VLOOKUP($C254,'[1]New ISB'!$C$6:$BO$405,35,FALSE)</f>
        <v>599.85919999999999</v>
      </c>
      <c r="BW254" s="10">
        <f>VLOOKUP($C254,'[1]New ISB'!$C$6:$BO$405,36,FALSE)</f>
        <v>0</v>
      </c>
      <c r="BX254" s="10">
        <f>VLOOKUP($C254,'[1]New ISB'!$C$6:$BO$405,39,FALSE)+VLOOKUP($C254,'[1]New ISB'!$C$6:$BO$405,40,FALSE)</f>
        <v>4560</v>
      </c>
      <c r="BY254" s="10">
        <f>VLOOKUP($C254,'[1]New ISB'!$C$6:$BO$405,37,FALSE)+VLOOKUP($C254,'[1]New ISB'!$C$6:$BO$405,41,FALSE)</f>
        <v>0</v>
      </c>
      <c r="BZ254" s="10">
        <f>VLOOKUP($C254,'[1]New ISB'!$C$6:$BO$405,38,FALSE)</f>
        <v>0</v>
      </c>
      <c r="CA254" s="10">
        <f t="shared" si="161"/>
        <v>377841.50035158516</v>
      </c>
      <c r="CB254" s="10">
        <f>VLOOKUP($C254,'[1]New ISB'!$C$6:$BO$405,52,FALSE)+VLOOKUP($C254,'[1]New ISB'!$C$6:$BO$405,53,FALSE)</f>
        <v>0</v>
      </c>
      <c r="CC254" s="10">
        <f>VLOOKUP($C254,'[1]New ISB'!$C$6:$BO$405,64,FALSE)</f>
        <v>0</v>
      </c>
      <c r="CD254" s="11">
        <f t="shared" si="160"/>
        <v>377841.50035158516</v>
      </c>
      <c r="CE254" s="10"/>
      <c r="CF254" s="10">
        <f t="shared" si="166"/>
        <v>10337.297249146126</v>
      </c>
      <c r="CG254" s="10">
        <f t="shared" si="167"/>
        <v>0</v>
      </c>
      <c r="CH254" s="10">
        <f t="shared" si="168"/>
        <v>0</v>
      </c>
      <c r="CI254" s="10">
        <f t="shared" si="169"/>
        <v>70</v>
      </c>
      <c r="CJ254" s="10">
        <f t="shared" si="170"/>
        <v>0</v>
      </c>
      <c r="CK254" s="10">
        <f t="shared" si="171"/>
        <v>805.00000000000091</v>
      </c>
      <c r="CL254" s="10">
        <f t="shared" si="172"/>
        <v>0</v>
      </c>
      <c r="CM254" s="10">
        <f t="shared" si="173"/>
        <v>0</v>
      </c>
      <c r="CN254" s="10">
        <f t="shared" si="174"/>
        <v>0</v>
      </c>
      <c r="CO254" s="10">
        <f t="shared" si="175"/>
        <v>0</v>
      </c>
      <c r="CP254" s="10">
        <f t="shared" si="176"/>
        <v>0</v>
      </c>
      <c r="CQ254" s="10">
        <f t="shared" si="177"/>
        <v>0</v>
      </c>
      <c r="CR254" s="10">
        <f t="shared" si="178"/>
        <v>0</v>
      </c>
      <c r="CS254" s="10">
        <f t="shared" si="179"/>
        <v>0</v>
      </c>
      <c r="CT254" s="10">
        <f t="shared" si="180"/>
        <v>0</v>
      </c>
      <c r="CU254" s="10">
        <f t="shared" si="181"/>
        <v>0</v>
      </c>
      <c r="CV254" s="10">
        <f t="shared" si="182"/>
        <v>0</v>
      </c>
      <c r="CW254" s="10">
        <f t="shared" si="183"/>
        <v>0</v>
      </c>
      <c r="CX254" s="10">
        <f t="shared" si="184"/>
        <v>0</v>
      </c>
      <c r="CY254" s="10">
        <f t="shared" si="185"/>
        <v>23.902439024390333</v>
      </c>
      <c r="CZ254" s="10">
        <f t="shared" si="186"/>
        <v>0</v>
      </c>
      <c r="DA254" s="10">
        <f t="shared" si="187"/>
        <v>196</v>
      </c>
      <c r="DB254" s="10">
        <f t="shared" si="188"/>
        <v>0</v>
      </c>
      <c r="DC254" s="10">
        <f t="shared" si="189"/>
        <v>45.900000000000091</v>
      </c>
      <c r="DD254" s="10">
        <f t="shared" si="190"/>
        <v>0</v>
      </c>
      <c r="DE254" s="10">
        <f t="shared" si="191"/>
        <v>6400</v>
      </c>
      <c r="DF254" s="10">
        <f t="shared" si="192"/>
        <v>460.00000000000364</v>
      </c>
      <c r="DG254" s="10">
        <f t="shared" si="193"/>
        <v>0</v>
      </c>
      <c r="DH254" s="10">
        <f t="shared" si="194"/>
        <v>0</v>
      </c>
      <c r="DI254" s="10">
        <f t="shared" si="195"/>
        <v>0</v>
      </c>
      <c r="DJ254" s="10">
        <f t="shared" si="196"/>
        <v>0</v>
      </c>
      <c r="DK254" s="10">
        <f t="shared" si="197"/>
        <v>0</v>
      </c>
      <c r="DL254" s="10">
        <f t="shared" si="198"/>
        <v>0</v>
      </c>
      <c r="DM254" s="10">
        <f t="shared" si="199"/>
        <v>0</v>
      </c>
      <c r="DN254" s="10">
        <f t="shared" si="200"/>
        <v>0</v>
      </c>
      <c r="DO254" s="10">
        <f t="shared" si="201"/>
        <v>34174.430798330446</v>
      </c>
      <c r="DP254" s="11">
        <f t="shared" si="122"/>
        <v>52512.530486500968</v>
      </c>
      <c r="DS254" s="14"/>
      <c r="DU254" s="16"/>
    </row>
    <row r="255" spans="1:125" x14ac:dyDescent="0.35">
      <c r="A255" s="2" t="s">
        <v>762</v>
      </c>
      <c r="B255" s="2" t="s">
        <v>763</v>
      </c>
      <c r="C255" s="2">
        <v>9265212</v>
      </c>
      <c r="D255" s="2" t="s">
        <v>1374</v>
      </c>
      <c r="E255" s="18">
        <v>127</v>
      </c>
      <c r="G255" s="18">
        <v>431038</v>
      </c>
      <c r="H255" s="18">
        <v>0</v>
      </c>
      <c r="I255" s="18">
        <v>0</v>
      </c>
      <c r="J255" s="18">
        <v>7680.0000000000036</v>
      </c>
      <c r="K255" s="18">
        <v>0</v>
      </c>
      <c r="L255" s="18">
        <v>11984.999999999962</v>
      </c>
      <c r="M255" s="18">
        <v>0</v>
      </c>
      <c r="N255" s="18">
        <v>2989.9999999999868</v>
      </c>
      <c r="O255" s="18">
        <v>0</v>
      </c>
      <c r="P255" s="18">
        <v>0</v>
      </c>
      <c r="Q255" s="18">
        <v>0</v>
      </c>
      <c r="R255" s="18">
        <v>510.00000000000023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42837.212389380489</v>
      </c>
      <c r="AC255" s="18">
        <v>0</v>
      </c>
      <c r="AD255" s="18">
        <v>0</v>
      </c>
      <c r="AE255" s="18">
        <v>0</v>
      </c>
      <c r="AF255" s="18">
        <v>128000</v>
      </c>
      <c r="AG255" s="18">
        <v>17138.050734312415</v>
      </c>
      <c r="AH255" s="18">
        <v>0</v>
      </c>
      <c r="AI255" s="18">
        <v>0</v>
      </c>
      <c r="AJ255" s="18">
        <v>4313.1500000000005</v>
      </c>
      <c r="AK255" s="18">
        <v>0</v>
      </c>
      <c r="AL255" s="18">
        <v>0</v>
      </c>
      <c r="AM255" s="18">
        <v>0</v>
      </c>
      <c r="AN255" s="18">
        <v>0</v>
      </c>
      <c r="AO255" s="18">
        <v>0</v>
      </c>
      <c r="AP255" s="18">
        <v>-27208.862503580047</v>
      </c>
      <c r="AQ255" s="11">
        <f t="shared" si="123"/>
        <v>619282.5506201128</v>
      </c>
      <c r="AR255" s="18"/>
      <c r="AS255" s="10">
        <f>VLOOKUP($C255,'[1]New ISB'!$C$6:$BO$405,6,FALSE)</f>
        <v>457830.58674778696</v>
      </c>
      <c r="AT255" s="10">
        <f>VLOOKUP($C255,'[1]New ISB'!$C$6:$BO$405,7,FALSE)</f>
        <v>0</v>
      </c>
      <c r="AU255" s="10">
        <f>VLOOKUP($C255,'[1]New ISB'!$C$6:$BO$405,8,FALSE)</f>
        <v>0</v>
      </c>
      <c r="AV255" s="10">
        <f>VLOOKUP($C255,'[1]New ISB'!$C$6:$BO$405,9,FALSE)</f>
        <v>7840.0000000000036</v>
      </c>
      <c r="AW255" s="10">
        <f>VLOOKUP($C255,'[1]New ISB'!$C$6:$BO$405,10,FALSE)</f>
        <v>0</v>
      </c>
      <c r="AX255" s="10">
        <f>VLOOKUP($C255,'[1]New ISB'!$C$6:$BO$405,11,FALSE)</f>
        <v>13939.999999999956</v>
      </c>
      <c r="AY255" s="10">
        <f>VLOOKUP($C255,'[1]New ISB'!$C$6:$BO$405,12,FALSE)</f>
        <v>0</v>
      </c>
      <c r="AZ255" s="10">
        <f>VLOOKUP($C255,'[1]New ISB'!$C$6:$BO$405,13,FALSE)</f>
        <v>3054.9999999999868</v>
      </c>
      <c r="BA255" s="10">
        <f>VLOOKUP($C255,'[1]New ISB'!$C$6:$BO$405,14,FALSE)</f>
        <v>0</v>
      </c>
      <c r="BB255" s="10">
        <f>VLOOKUP($C255,'[1]New ISB'!$C$6:$BO$405,15,FALSE)</f>
        <v>0</v>
      </c>
      <c r="BC255" s="10">
        <f>VLOOKUP($C255,'[1]New ISB'!$C$6:$BO$405,16,FALSE)</f>
        <v>0</v>
      </c>
      <c r="BD255" s="10">
        <f>VLOOKUP($C255,'[1]New ISB'!$C$6:$BO$405,17,FALSE)</f>
        <v>515.00000000000023</v>
      </c>
      <c r="BE255" s="10">
        <f>VLOOKUP($C255,'[1]New ISB'!$C$6:$BO$405,18,FALSE)</f>
        <v>0</v>
      </c>
      <c r="BF255" s="10">
        <f>VLOOKUP($C255,'[1]New ISB'!$C$6:$BO$405,19,FALSE)</f>
        <v>0</v>
      </c>
      <c r="BG255" s="10">
        <f>VLOOKUP($C255,'[1]New ISB'!$C$6:$BO$405,20,FALSE)</f>
        <v>0</v>
      </c>
      <c r="BH255" s="10">
        <f>VLOOKUP($C255,'[1]New ISB'!$C$6:$BO$405,21,FALSE)</f>
        <v>0</v>
      </c>
      <c r="BI255" s="10">
        <f>VLOOKUP($C255,'[1]New ISB'!$C$6:$BO$405,22,FALSE)</f>
        <v>0</v>
      </c>
      <c r="BJ255" s="10">
        <f>VLOOKUP($C255,'[1]New ISB'!$C$6:$BO$405,23,FALSE)</f>
        <v>0</v>
      </c>
      <c r="BK255" s="10">
        <f>VLOOKUP($C255,'[1]New ISB'!$C$6:$BO$405,24,FALSE)</f>
        <v>0</v>
      </c>
      <c r="BL255" s="10">
        <f>VLOOKUP($C255,'[1]New ISB'!$C$6:$BO$405,25,FALSE)</f>
        <v>0</v>
      </c>
      <c r="BM255" s="10">
        <f>VLOOKUP($C255,'[1]New ISB'!$C$6:$BO$405,26,FALSE)</f>
        <v>0</v>
      </c>
      <c r="BN255" s="10">
        <f>VLOOKUP($C255,'[1]New ISB'!$C$6:$BO$405,27,FALSE)</f>
        <v>43393.539823008803</v>
      </c>
      <c r="BO255" s="10">
        <f>VLOOKUP($C255,'[1]New ISB'!$C$6:$BO$405,28,FALSE)</f>
        <v>0</v>
      </c>
      <c r="BP255" s="10">
        <f>VLOOKUP($C255,'[1]New ISB'!$C$6:$BO$405,29,FALSE)</f>
        <v>0</v>
      </c>
      <c r="BQ255" s="10">
        <f>VLOOKUP($C255,'[1]New ISB'!$C$6:$BO$405,30,FALSE)</f>
        <v>0</v>
      </c>
      <c r="BR255" s="10">
        <f>VLOOKUP($C255,'[1]New ISB'!$C$6:$BO$405,31,FALSE)</f>
        <v>134400</v>
      </c>
      <c r="BS255" s="10">
        <f>VLOOKUP($C255,'[1]New ISB'!$C$6:$BO$405,32,FALSE)</f>
        <v>17381.575433911883</v>
      </c>
      <c r="BT255" s="10">
        <f>VLOOKUP($C255,'[1]New ISB'!$C$6:$BO$405,33,FALSE)</f>
        <v>0</v>
      </c>
      <c r="BU255" s="10">
        <f>VLOOKUP($C255,'[1]New ISB'!$C$6:$BO$405,34,FALSE)</f>
        <v>0</v>
      </c>
      <c r="BV255" s="10">
        <f>VLOOKUP($C255,'[1]New ISB'!$C$6:$BO$405,35,FALSE)</f>
        <v>4313.1500000000005</v>
      </c>
      <c r="BW255" s="10">
        <f>VLOOKUP($C255,'[1]New ISB'!$C$6:$BO$405,36,FALSE)</f>
        <v>0</v>
      </c>
      <c r="BX255" s="10">
        <f>VLOOKUP($C255,'[1]New ISB'!$C$6:$BO$405,39,FALSE)+VLOOKUP($C255,'[1]New ISB'!$C$6:$BO$405,40,FALSE)</f>
        <v>0</v>
      </c>
      <c r="BY255" s="10">
        <f>VLOOKUP($C255,'[1]New ISB'!$C$6:$BO$405,37,FALSE)+VLOOKUP($C255,'[1]New ISB'!$C$6:$BO$405,41,FALSE)</f>
        <v>0</v>
      </c>
      <c r="BZ255" s="10">
        <f>VLOOKUP($C255,'[1]New ISB'!$C$6:$BO$405,38,FALSE)</f>
        <v>0</v>
      </c>
      <c r="CA255" s="10">
        <f t="shared" si="161"/>
        <v>682668.85200470756</v>
      </c>
      <c r="CB255" s="10">
        <f>VLOOKUP($C255,'[1]New ISB'!$C$6:$BO$405,52,FALSE)+VLOOKUP($C255,'[1]New ISB'!$C$6:$BO$405,53,FALSE)</f>
        <v>0</v>
      </c>
      <c r="CC255" s="10">
        <f>VLOOKUP($C255,'[1]New ISB'!$C$6:$BO$405,64,FALSE)</f>
        <v>0</v>
      </c>
      <c r="CD255" s="11">
        <f t="shared" si="160"/>
        <v>682668.85200470756</v>
      </c>
      <c r="CE255" s="10"/>
      <c r="CF255" s="10">
        <f t="shared" si="166"/>
        <v>26792.586747786961</v>
      </c>
      <c r="CG255" s="10">
        <f t="shared" si="167"/>
        <v>0</v>
      </c>
      <c r="CH255" s="10">
        <f t="shared" si="168"/>
        <v>0</v>
      </c>
      <c r="CI255" s="10">
        <f t="shared" si="169"/>
        <v>160</v>
      </c>
      <c r="CJ255" s="10">
        <f t="shared" si="170"/>
        <v>0</v>
      </c>
      <c r="CK255" s="10">
        <f t="shared" si="171"/>
        <v>1954.9999999999945</v>
      </c>
      <c r="CL255" s="10">
        <f t="shared" si="172"/>
        <v>0</v>
      </c>
      <c r="CM255" s="10">
        <f t="shared" si="173"/>
        <v>65</v>
      </c>
      <c r="CN255" s="10">
        <f t="shared" si="174"/>
        <v>0</v>
      </c>
      <c r="CO255" s="10">
        <f t="shared" si="175"/>
        <v>0</v>
      </c>
      <c r="CP255" s="10">
        <f t="shared" si="176"/>
        <v>0</v>
      </c>
      <c r="CQ255" s="10">
        <f t="shared" si="177"/>
        <v>5</v>
      </c>
      <c r="CR255" s="10">
        <f t="shared" si="178"/>
        <v>0</v>
      </c>
      <c r="CS255" s="10">
        <f t="shared" si="179"/>
        <v>0</v>
      </c>
      <c r="CT255" s="10">
        <f t="shared" si="180"/>
        <v>0</v>
      </c>
      <c r="CU255" s="10">
        <f t="shared" si="181"/>
        <v>0</v>
      </c>
      <c r="CV255" s="10">
        <f t="shared" si="182"/>
        <v>0</v>
      </c>
      <c r="CW255" s="10">
        <f t="shared" si="183"/>
        <v>0</v>
      </c>
      <c r="CX255" s="10">
        <f t="shared" si="184"/>
        <v>0</v>
      </c>
      <c r="CY255" s="10">
        <f t="shared" si="185"/>
        <v>0</v>
      </c>
      <c r="CZ255" s="10">
        <f t="shared" si="186"/>
        <v>0</v>
      </c>
      <c r="DA255" s="10">
        <f t="shared" si="187"/>
        <v>556.32743362831388</v>
      </c>
      <c r="DB255" s="10">
        <f t="shared" si="188"/>
        <v>0</v>
      </c>
      <c r="DC255" s="10">
        <f t="shared" si="189"/>
        <v>0</v>
      </c>
      <c r="DD255" s="10">
        <f t="shared" si="190"/>
        <v>0</v>
      </c>
      <c r="DE255" s="10">
        <f t="shared" si="191"/>
        <v>6400</v>
      </c>
      <c r="DF255" s="10">
        <f t="shared" si="192"/>
        <v>243.52469959946757</v>
      </c>
      <c r="DG255" s="10">
        <f t="shared" si="193"/>
        <v>0</v>
      </c>
      <c r="DH255" s="10">
        <f t="shared" si="194"/>
        <v>0</v>
      </c>
      <c r="DI255" s="10">
        <f t="shared" si="195"/>
        <v>0</v>
      </c>
      <c r="DJ255" s="10">
        <f t="shared" si="196"/>
        <v>0</v>
      </c>
      <c r="DK255" s="10">
        <f t="shared" si="197"/>
        <v>0</v>
      </c>
      <c r="DL255" s="10">
        <f t="shared" si="198"/>
        <v>0</v>
      </c>
      <c r="DM255" s="10">
        <f t="shared" si="199"/>
        <v>0</v>
      </c>
      <c r="DN255" s="10">
        <f t="shared" si="200"/>
        <v>0</v>
      </c>
      <c r="DO255" s="10">
        <f t="shared" si="201"/>
        <v>27208.862503580047</v>
      </c>
      <c r="DP255" s="11">
        <f t="shared" si="122"/>
        <v>63386.301384594786</v>
      </c>
      <c r="DS255" s="14"/>
      <c r="DU255" s="16"/>
    </row>
    <row r="256" spans="1:125" x14ac:dyDescent="0.35">
      <c r="A256" s="2" t="s">
        <v>765</v>
      </c>
      <c r="B256" s="2" t="s">
        <v>766</v>
      </c>
      <c r="C256" s="2">
        <v>9263354</v>
      </c>
      <c r="D256" s="2" t="s">
        <v>1375</v>
      </c>
      <c r="E256" s="18">
        <v>91</v>
      </c>
      <c r="G256" s="18">
        <v>308854</v>
      </c>
      <c r="H256" s="18">
        <v>0</v>
      </c>
      <c r="I256" s="18">
        <v>0</v>
      </c>
      <c r="J256" s="18">
        <v>16320.000000000016</v>
      </c>
      <c r="K256" s="18">
        <v>0</v>
      </c>
      <c r="L256" s="18">
        <v>23970.000000000025</v>
      </c>
      <c r="M256" s="18">
        <v>0</v>
      </c>
      <c r="N256" s="18">
        <v>2530.0000000000023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659.75</v>
      </c>
      <c r="AA256" s="18">
        <v>0</v>
      </c>
      <c r="AB256" s="18">
        <v>28604.525316455703</v>
      </c>
      <c r="AC256" s="18">
        <v>0</v>
      </c>
      <c r="AD256" s="18">
        <v>3345.2999999999997</v>
      </c>
      <c r="AE256" s="18">
        <v>0</v>
      </c>
      <c r="AF256" s="18">
        <v>128000</v>
      </c>
      <c r="AG256" s="18">
        <v>44198.130841121485</v>
      </c>
      <c r="AH256" s="18">
        <v>0</v>
      </c>
      <c r="AI256" s="18">
        <v>0</v>
      </c>
      <c r="AJ256" s="18">
        <v>3205.3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-58215.953185178354</v>
      </c>
      <c r="AQ256" s="11">
        <f t="shared" si="123"/>
        <v>501471.05297239893</v>
      </c>
      <c r="AR256" s="18"/>
      <c r="AS256" s="10">
        <f>VLOOKUP($C256,'[1]New ISB'!$C$6:$BO$405,6,FALSE)</f>
        <v>328051.83774841425</v>
      </c>
      <c r="AT256" s="10">
        <f>VLOOKUP($C256,'[1]New ISB'!$C$6:$BO$405,7,FALSE)</f>
        <v>0</v>
      </c>
      <c r="AU256" s="10">
        <f>VLOOKUP($C256,'[1]New ISB'!$C$6:$BO$405,8,FALSE)</f>
        <v>0</v>
      </c>
      <c r="AV256" s="10">
        <f>VLOOKUP($C256,'[1]New ISB'!$C$6:$BO$405,9,FALSE)</f>
        <v>16660.000000000018</v>
      </c>
      <c r="AW256" s="10">
        <f>VLOOKUP($C256,'[1]New ISB'!$C$6:$BO$405,10,FALSE)</f>
        <v>0</v>
      </c>
      <c r="AX256" s="10">
        <f>VLOOKUP($C256,'[1]New ISB'!$C$6:$BO$405,11,FALSE)</f>
        <v>27880.000000000029</v>
      </c>
      <c r="AY256" s="10">
        <f>VLOOKUP($C256,'[1]New ISB'!$C$6:$BO$405,12,FALSE)</f>
        <v>0</v>
      </c>
      <c r="AZ256" s="10">
        <f>VLOOKUP($C256,'[1]New ISB'!$C$6:$BO$405,13,FALSE)</f>
        <v>2585.0000000000027</v>
      </c>
      <c r="BA256" s="10">
        <f>VLOOKUP($C256,'[1]New ISB'!$C$6:$BO$405,14,FALSE)</f>
        <v>0</v>
      </c>
      <c r="BB256" s="10">
        <f>VLOOKUP($C256,'[1]New ISB'!$C$6:$BO$405,15,FALSE)</f>
        <v>0</v>
      </c>
      <c r="BC256" s="10">
        <f>VLOOKUP($C256,'[1]New ISB'!$C$6:$BO$405,16,FALSE)</f>
        <v>0</v>
      </c>
      <c r="BD256" s="10">
        <f>VLOOKUP($C256,'[1]New ISB'!$C$6:$BO$405,17,FALSE)</f>
        <v>0</v>
      </c>
      <c r="BE256" s="10">
        <f>VLOOKUP($C256,'[1]New ISB'!$C$6:$BO$405,18,FALSE)</f>
        <v>0</v>
      </c>
      <c r="BF256" s="10">
        <f>VLOOKUP($C256,'[1]New ISB'!$C$6:$BO$405,19,FALSE)</f>
        <v>0</v>
      </c>
      <c r="BG256" s="10">
        <f>VLOOKUP($C256,'[1]New ISB'!$C$6:$BO$405,20,FALSE)</f>
        <v>0</v>
      </c>
      <c r="BH256" s="10">
        <f>VLOOKUP($C256,'[1]New ISB'!$C$6:$BO$405,21,FALSE)</f>
        <v>0</v>
      </c>
      <c r="BI256" s="10">
        <f>VLOOKUP($C256,'[1]New ISB'!$C$6:$BO$405,22,FALSE)</f>
        <v>0</v>
      </c>
      <c r="BJ256" s="10">
        <f>VLOOKUP($C256,'[1]New ISB'!$C$6:$BO$405,23,FALSE)</f>
        <v>0</v>
      </c>
      <c r="BK256" s="10">
        <f>VLOOKUP($C256,'[1]New ISB'!$C$6:$BO$405,24,FALSE)</f>
        <v>0</v>
      </c>
      <c r="BL256" s="10">
        <f>VLOOKUP($C256,'[1]New ISB'!$C$6:$BO$405,25,FALSE)</f>
        <v>671.125</v>
      </c>
      <c r="BM256" s="10">
        <f>VLOOKUP($C256,'[1]New ISB'!$C$6:$BO$405,26,FALSE)</f>
        <v>0</v>
      </c>
      <c r="BN256" s="10">
        <f>VLOOKUP($C256,'[1]New ISB'!$C$6:$BO$405,27,FALSE)</f>
        <v>28976.012658227857</v>
      </c>
      <c r="BO256" s="10">
        <f>VLOOKUP($C256,'[1]New ISB'!$C$6:$BO$405,28,FALSE)</f>
        <v>0</v>
      </c>
      <c r="BP256" s="10">
        <f>VLOOKUP($C256,'[1]New ISB'!$C$6:$BO$405,29,FALSE)</f>
        <v>3398.3999999999996</v>
      </c>
      <c r="BQ256" s="10">
        <f>VLOOKUP($C256,'[1]New ISB'!$C$6:$BO$405,30,FALSE)</f>
        <v>0</v>
      </c>
      <c r="BR256" s="10">
        <f>VLOOKUP($C256,'[1]New ISB'!$C$6:$BO$405,31,FALSE)</f>
        <v>134400</v>
      </c>
      <c r="BS256" s="10">
        <f>VLOOKUP($C256,'[1]New ISB'!$C$6:$BO$405,32,FALSE)</f>
        <v>44826.168224299057</v>
      </c>
      <c r="BT256" s="10">
        <f>VLOOKUP($C256,'[1]New ISB'!$C$6:$BO$405,33,FALSE)</f>
        <v>0</v>
      </c>
      <c r="BU256" s="10">
        <f>VLOOKUP($C256,'[1]New ISB'!$C$6:$BO$405,34,FALSE)</f>
        <v>0</v>
      </c>
      <c r="BV256" s="10">
        <f>VLOOKUP($C256,'[1]New ISB'!$C$6:$BO$405,35,FALSE)</f>
        <v>3205.3</v>
      </c>
      <c r="BW256" s="10">
        <f>VLOOKUP($C256,'[1]New ISB'!$C$6:$BO$405,36,FALSE)</f>
        <v>0</v>
      </c>
      <c r="BX256" s="10">
        <f>VLOOKUP($C256,'[1]New ISB'!$C$6:$BO$405,39,FALSE)+VLOOKUP($C256,'[1]New ISB'!$C$6:$BO$405,40,FALSE)</f>
        <v>0</v>
      </c>
      <c r="BY256" s="10">
        <f>VLOOKUP($C256,'[1]New ISB'!$C$6:$BO$405,37,FALSE)+VLOOKUP($C256,'[1]New ISB'!$C$6:$BO$405,41,FALSE)</f>
        <v>0</v>
      </c>
      <c r="BZ256" s="10">
        <f>VLOOKUP($C256,'[1]New ISB'!$C$6:$BO$405,38,FALSE)</f>
        <v>0</v>
      </c>
      <c r="CA256" s="10">
        <f t="shared" si="161"/>
        <v>590653.84363094135</v>
      </c>
      <c r="CB256" s="10">
        <f>VLOOKUP($C256,'[1]New ISB'!$C$6:$BO$405,52,FALSE)+VLOOKUP($C256,'[1]New ISB'!$C$6:$BO$405,53,FALSE)</f>
        <v>0</v>
      </c>
      <c r="CC256" s="10">
        <f>VLOOKUP($C256,'[1]New ISB'!$C$6:$BO$405,64,FALSE)</f>
        <v>0</v>
      </c>
      <c r="CD256" s="11">
        <f t="shared" si="160"/>
        <v>590653.84363094135</v>
      </c>
      <c r="CE256" s="10"/>
      <c r="CF256" s="10">
        <f t="shared" si="166"/>
        <v>19197.837748414255</v>
      </c>
      <c r="CG256" s="10">
        <f t="shared" si="167"/>
        <v>0</v>
      </c>
      <c r="CH256" s="10">
        <f t="shared" si="168"/>
        <v>0</v>
      </c>
      <c r="CI256" s="10">
        <f t="shared" si="169"/>
        <v>340.00000000000182</v>
      </c>
      <c r="CJ256" s="10">
        <f t="shared" si="170"/>
        <v>0</v>
      </c>
      <c r="CK256" s="10">
        <f t="shared" si="171"/>
        <v>3910.0000000000036</v>
      </c>
      <c r="CL256" s="10">
        <f t="shared" si="172"/>
        <v>0</v>
      </c>
      <c r="CM256" s="10">
        <f t="shared" si="173"/>
        <v>55.000000000000455</v>
      </c>
      <c r="CN256" s="10">
        <f t="shared" si="174"/>
        <v>0</v>
      </c>
      <c r="CO256" s="10">
        <f t="shared" si="175"/>
        <v>0</v>
      </c>
      <c r="CP256" s="10">
        <f t="shared" si="176"/>
        <v>0</v>
      </c>
      <c r="CQ256" s="10">
        <f t="shared" si="177"/>
        <v>0</v>
      </c>
      <c r="CR256" s="10">
        <f t="shared" si="178"/>
        <v>0</v>
      </c>
      <c r="CS256" s="10">
        <f t="shared" si="179"/>
        <v>0</v>
      </c>
      <c r="CT256" s="10">
        <f t="shared" si="180"/>
        <v>0</v>
      </c>
      <c r="CU256" s="10">
        <f t="shared" si="181"/>
        <v>0</v>
      </c>
      <c r="CV256" s="10">
        <f t="shared" si="182"/>
        <v>0</v>
      </c>
      <c r="CW256" s="10">
        <f t="shared" si="183"/>
        <v>0</v>
      </c>
      <c r="CX256" s="10">
        <f t="shared" si="184"/>
        <v>0</v>
      </c>
      <c r="CY256" s="10">
        <f t="shared" si="185"/>
        <v>11.375</v>
      </c>
      <c r="CZ256" s="10">
        <f t="shared" si="186"/>
        <v>0</v>
      </c>
      <c r="DA256" s="10">
        <f t="shared" si="187"/>
        <v>371.48734177215374</v>
      </c>
      <c r="DB256" s="10">
        <f t="shared" si="188"/>
        <v>0</v>
      </c>
      <c r="DC256" s="10">
        <f t="shared" si="189"/>
        <v>53.099999999999909</v>
      </c>
      <c r="DD256" s="10">
        <f t="shared" si="190"/>
        <v>0</v>
      </c>
      <c r="DE256" s="10">
        <f t="shared" si="191"/>
        <v>6400</v>
      </c>
      <c r="DF256" s="10">
        <f t="shared" si="192"/>
        <v>628.03738317757234</v>
      </c>
      <c r="DG256" s="10">
        <f t="shared" si="193"/>
        <v>0</v>
      </c>
      <c r="DH256" s="10">
        <f t="shared" si="194"/>
        <v>0</v>
      </c>
      <c r="DI256" s="10">
        <f t="shared" si="195"/>
        <v>0</v>
      </c>
      <c r="DJ256" s="10">
        <f t="shared" si="196"/>
        <v>0</v>
      </c>
      <c r="DK256" s="10">
        <f t="shared" si="197"/>
        <v>0</v>
      </c>
      <c r="DL256" s="10">
        <f t="shared" si="198"/>
        <v>0</v>
      </c>
      <c r="DM256" s="10">
        <f t="shared" si="199"/>
        <v>0</v>
      </c>
      <c r="DN256" s="10">
        <f t="shared" si="200"/>
        <v>0</v>
      </c>
      <c r="DO256" s="10">
        <f t="shared" si="201"/>
        <v>58215.953185178354</v>
      </c>
      <c r="DP256" s="11">
        <f t="shared" si="122"/>
        <v>89182.790658542333</v>
      </c>
      <c r="DS256" s="14"/>
      <c r="DU256" s="16"/>
    </row>
    <row r="257" spans="1:125" x14ac:dyDescent="0.35">
      <c r="A257" s="2" t="s">
        <v>768</v>
      </c>
      <c r="B257" s="2" t="s">
        <v>769</v>
      </c>
      <c r="C257" s="2">
        <v>9262138</v>
      </c>
      <c r="D257" s="2" t="s">
        <v>770</v>
      </c>
      <c r="E257" s="18">
        <v>256</v>
      </c>
      <c r="G257" s="18">
        <v>868864</v>
      </c>
      <c r="H257" s="18">
        <v>0</v>
      </c>
      <c r="I257" s="18">
        <v>0</v>
      </c>
      <c r="J257" s="18">
        <v>21600</v>
      </c>
      <c r="K257" s="18">
        <v>0</v>
      </c>
      <c r="L257" s="18">
        <v>32430</v>
      </c>
      <c r="M257" s="18">
        <v>0</v>
      </c>
      <c r="N257" s="18">
        <v>10580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7989.9551569506712</v>
      </c>
      <c r="AA257" s="18">
        <v>0</v>
      </c>
      <c r="AB257" s="18">
        <v>82358.356164383513</v>
      </c>
      <c r="AC257" s="18">
        <v>0</v>
      </c>
      <c r="AD257" s="18">
        <v>0</v>
      </c>
      <c r="AE257" s="18">
        <v>0</v>
      </c>
      <c r="AF257" s="18">
        <v>128000</v>
      </c>
      <c r="AG257" s="18">
        <v>0</v>
      </c>
      <c r="AH257" s="18">
        <v>0</v>
      </c>
      <c r="AI257" s="18">
        <v>0</v>
      </c>
      <c r="AJ257" s="18">
        <v>70936.5</v>
      </c>
      <c r="AK257" s="18">
        <v>0</v>
      </c>
      <c r="AL257" s="18">
        <v>0</v>
      </c>
      <c r="AM257" s="18">
        <v>0</v>
      </c>
      <c r="AN257" s="18">
        <v>0</v>
      </c>
      <c r="AO257" s="18">
        <v>0</v>
      </c>
      <c r="AP257" s="18">
        <v>0</v>
      </c>
      <c r="AQ257" s="11">
        <f t="shared" si="123"/>
        <v>1222758.811321334</v>
      </c>
      <c r="AR257" s="18"/>
      <c r="AS257" s="10">
        <f>VLOOKUP($C257,'[1]New ISB'!$C$6:$BO$405,6,FALSE)</f>
        <v>922871.10399553902</v>
      </c>
      <c r="AT257" s="10">
        <f>VLOOKUP($C257,'[1]New ISB'!$C$6:$BO$405,7,FALSE)</f>
        <v>0</v>
      </c>
      <c r="AU257" s="10">
        <f>VLOOKUP($C257,'[1]New ISB'!$C$6:$BO$405,8,FALSE)</f>
        <v>0</v>
      </c>
      <c r="AV257" s="10">
        <f>VLOOKUP($C257,'[1]New ISB'!$C$6:$BO$405,9,FALSE)</f>
        <v>22050</v>
      </c>
      <c r="AW257" s="10">
        <f>VLOOKUP($C257,'[1]New ISB'!$C$6:$BO$405,10,FALSE)</f>
        <v>0</v>
      </c>
      <c r="AX257" s="10">
        <f>VLOOKUP($C257,'[1]New ISB'!$C$6:$BO$405,11,FALSE)</f>
        <v>37720</v>
      </c>
      <c r="AY257" s="10">
        <f>VLOOKUP($C257,'[1]New ISB'!$C$6:$BO$405,12,FALSE)</f>
        <v>0</v>
      </c>
      <c r="AZ257" s="10">
        <f>VLOOKUP($C257,'[1]New ISB'!$C$6:$BO$405,13,FALSE)</f>
        <v>10810</v>
      </c>
      <c r="BA257" s="10">
        <f>VLOOKUP($C257,'[1]New ISB'!$C$6:$BO$405,14,FALSE)</f>
        <v>0</v>
      </c>
      <c r="BB257" s="10">
        <f>VLOOKUP($C257,'[1]New ISB'!$C$6:$BO$405,15,FALSE)</f>
        <v>0</v>
      </c>
      <c r="BC257" s="10">
        <f>VLOOKUP($C257,'[1]New ISB'!$C$6:$BO$405,16,FALSE)</f>
        <v>0</v>
      </c>
      <c r="BD257" s="10">
        <f>VLOOKUP($C257,'[1]New ISB'!$C$6:$BO$405,17,FALSE)</f>
        <v>0</v>
      </c>
      <c r="BE257" s="10">
        <f>VLOOKUP($C257,'[1]New ISB'!$C$6:$BO$405,18,FALSE)</f>
        <v>0</v>
      </c>
      <c r="BF257" s="10">
        <f>VLOOKUP($C257,'[1]New ISB'!$C$6:$BO$405,19,FALSE)</f>
        <v>0</v>
      </c>
      <c r="BG257" s="10">
        <f>VLOOKUP($C257,'[1]New ISB'!$C$6:$BO$405,20,FALSE)</f>
        <v>0</v>
      </c>
      <c r="BH257" s="10">
        <f>VLOOKUP($C257,'[1]New ISB'!$C$6:$BO$405,21,FALSE)</f>
        <v>0</v>
      </c>
      <c r="BI257" s="10">
        <f>VLOOKUP($C257,'[1]New ISB'!$C$6:$BO$405,22,FALSE)</f>
        <v>0</v>
      </c>
      <c r="BJ257" s="10">
        <f>VLOOKUP($C257,'[1]New ISB'!$C$6:$BO$405,23,FALSE)</f>
        <v>0</v>
      </c>
      <c r="BK257" s="10">
        <f>VLOOKUP($C257,'[1]New ISB'!$C$6:$BO$405,24,FALSE)</f>
        <v>0</v>
      </c>
      <c r="BL257" s="10">
        <f>VLOOKUP($C257,'[1]New ISB'!$C$6:$BO$405,25,FALSE)</f>
        <v>8127.7130044843034</v>
      </c>
      <c r="BM257" s="10">
        <f>VLOOKUP($C257,'[1]New ISB'!$C$6:$BO$405,26,FALSE)</f>
        <v>0</v>
      </c>
      <c r="BN257" s="10">
        <f>VLOOKUP($C257,'[1]New ISB'!$C$6:$BO$405,27,FALSE)</f>
        <v>83427.945205479395</v>
      </c>
      <c r="BO257" s="10">
        <f>VLOOKUP($C257,'[1]New ISB'!$C$6:$BO$405,28,FALSE)</f>
        <v>0</v>
      </c>
      <c r="BP257" s="10">
        <f>VLOOKUP($C257,'[1]New ISB'!$C$6:$BO$405,29,FALSE)</f>
        <v>0</v>
      </c>
      <c r="BQ257" s="10">
        <f>VLOOKUP($C257,'[1]New ISB'!$C$6:$BO$405,30,FALSE)</f>
        <v>0</v>
      </c>
      <c r="BR257" s="10">
        <f>VLOOKUP($C257,'[1]New ISB'!$C$6:$BO$405,31,FALSE)</f>
        <v>134400</v>
      </c>
      <c r="BS257" s="10">
        <f>VLOOKUP($C257,'[1]New ISB'!$C$6:$BO$405,32,FALSE)</f>
        <v>0</v>
      </c>
      <c r="BT257" s="10">
        <f>VLOOKUP($C257,'[1]New ISB'!$C$6:$BO$405,33,FALSE)</f>
        <v>0</v>
      </c>
      <c r="BU257" s="10">
        <f>VLOOKUP($C257,'[1]New ISB'!$C$6:$BO$405,34,FALSE)</f>
        <v>0</v>
      </c>
      <c r="BV257" s="10">
        <f>VLOOKUP($C257,'[1]New ISB'!$C$6:$BO$405,35,FALSE)</f>
        <v>70936.5</v>
      </c>
      <c r="BW257" s="10">
        <f>VLOOKUP($C257,'[1]New ISB'!$C$6:$BO$405,36,FALSE)</f>
        <v>0</v>
      </c>
      <c r="BX257" s="10">
        <f>VLOOKUP($C257,'[1]New ISB'!$C$6:$BO$405,39,FALSE)+VLOOKUP($C257,'[1]New ISB'!$C$6:$BO$405,40,FALSE)</f>
        <v>0</v>
      </c>
      <c r="BY257" s="10">
        <f>VLOOKUP($C257,'[1]New ISB'!$C$6:$BO$405,37,FALSE)+VLOOKUP($C257,'[1]New ISB'!$C$6:$BO$405,41,FALSE)</f>
        <v>0</v>
      </c>
      <c r="BZ257" s="10">
        <f>VLOOKUP($C257,'[1]New ISB'!$C$6:$BO$405,38,FALSE)</f>
        <v>0</v>
      </c>
      <c r="CA257" s="10">
        <f t="shared" si="161"/>
        <v>1290343.2622055027</v>
      </c>
      <c r="CB257" s="10">
        <f>VLOOKUP($C257,'[1]New ISB'!$C$6:$BO$405,52,FALSE)+VLOOKUP($C257,'[1]New ISB'!$C$6:$BO$405,53,FALSE)</f>
        <v>0</v>
      </c>
      <c r="CC257" s="10">
        <f>VLOOKUP($C257,'[1]New ISB'!$C$6:$BO$405,64,FALSE)</f>
        <v>0</v>
      </c>
      <c r="CD257" s="11">
        <f t="shared" si="160"/>
        <v>1290343.2622055027</v>
      </c>
      <c r="CE257" s="10"/>
      <c r="CF257" s="10">
        <f t="shared" si="166"/>
        <v>54007.103995539015</v>
      </c>
      <c r="CG257" s="10">
        <f t="shared" si="167"/>
        <v>0</v>
      </c>
      <c r="CH257" s="10">
        <f t="shared" si="168"/>
        <v>0</v>
      </c>
      <c r="CI257" s="10">
        <f t="shared" si="169"/>
        <v>450</v>
      </c>
      <c r="CJ257" s="10">
        <f t="shared" si="170"/>
        <v>0</v>
      </c>
      <c r="CK257" s="10">
        <f t="shared" si="171"/>
        <v>5290</v>
      </c>
      <c r="CL257" s="10">
        <f t="shared" si="172"/>
        <v>0</v>
      </c>
      <c r="CM257" s="10">
        <f t="shared" si="173"/>
        <v>230</v>
      </c>
      <c r="CN257" s="10">
        <f t="shared" si="174"/>
        <v>0</v>
      </c>
      <c r="CO257" s="10">
        <f t="shared" si="175"/>
        <v>0</v>
      </c>
      <c r="CP257" s="10">
        <f t="shared" si="176"/>
        <v>0</v>
      </c>
      <c r="CQ257" s="10">
        <f t="shared" si="177"/>
        <v>0</v>
      </c>
      <c r="CR257" s="10">
        <f t="shared" si="178"/>
        <v>0</v>
      </c>
      <c r="CS257" s="10">
        <f t="shared" si="179"/>
        <v>0</v>
      </c>
      <c r="CT257" s="10">
        <f t="shared" si="180"/>
        <v>0</v>
      </c>
      <c r="CU257" s="10">
        <f t="shared" si="181"/>
        <v>0</v>
      </c>
      <c r="CV257" s="10">
        <f t="shared" si="182"/>
        <v>0</v>
      </c>
      <c r="CW257" s="10">
        <f t="shared" si="183"/>
        <v>0</v>
      </c>
      <c r="CX257" s="10">
        <f t="shared" si="184"/>
        <v>0</v>
      </c>
      <c r="CY257" s="10">
        <f t="shared" si="185"/>
        <v>137.75784753363223</v>
      </c>
      <c r="CZ257" s="10">
        <f t="shared" si="186"/>
        <v>0</v>
      </c>
      <c r="DA257" s="10">
        <f t="shared" si="187"/>
        <v>1069.5890410958818</v>
      </c>
      <c r="DB257" s="10">
        <f t="shared" si="188"/>
        <v>0</v>
      </c>
      <c r="DC257" s="10">
        <f t="shared" si="189"/>
        <v>0</v>
      </c>
      <c r="DD257" s="10">
        <f t="shared" si="190"/>
        <v>0</v>
      </c>
      <c r="DE257" s="10">
        <f t="shared" si="191"/>
        <v>6400</v>
      </c>
      <c r="DF257" s="10">
        <f t="shared" si="192"/>
        <v>0</v>
      </c>
      <c r="DG257" s="10">
        <f t="shared" si="193"/>
        <v>0</v>
      </c>
      <c r="DH257" s="10">
        <f t="shared" si="194"/>
        <v>0</v>
      </c>
      <c r="DI257" s="10">
        <f t="shared" si="195"/>
        <v>0</v>
      </c>
      <c r="DJ257" s="10">
        <f t="shared" si="196"/>
        <v>0</v>
      </c>
      <c r="DK257" s="10">
        <f t="shared" si="197"/>
        <v>0</v>
      </c>
      <c r="DL257" s="10">
        <f t="shared" si="198"/>
        <v>0</v>
      </c>
      <c r="DM257" s="10">
        <f t="shared" si="199"/>
        <v>0</v>
      </c>
      <c r="DN257" s="10">
        <f t="shared" si="200"/>
        <v>0</v>
      </c>
      <c r="DO257" s="10">
        <f t="shared" si="201"/>
        <v>0</v>
      </c>
      <c r="DP257" s="11">
        <f t="shared" si="122"/>
        <v>67584.450884168531</v>
      </c>
      <c r="DS257" s="14"/>
      <c r="DU257" s="16"/>
    </row>
    <row r="258" spans="1:125" x14ac:dyDescent="0.35">
      <c r="A258" s="2" t="s">
        <v>771</v>
      </c>
      <c r="B258" s="2" t="s">
        <v>772</v>
      </c>
      <c r="C258" s="2">
        <v>9262076</v>
      </c>
      <c r="D258" s="2" t="s">
        <v>1467</v>
      </c>
      <c r="E258" s="18">
        <v>44</v>
      </c>
      <c r="G258" s="18">
        <v>149336</v>
      </c>
      <c r="H258" s="18">
        <v>0</v>
      </c>
      <c r="I258" s="18">
        <v>0</v>
      </c>
      <c r="J258" s="18">
        <v>10560</v>
      </c>
      <c r="K258" s="18">
        <v>0</v>
      </c>
      <c r="L258" s="18">
        <v>16215.000000000011</v>
      </c>
      <c r="M258" s="18">
        <v>0</v>
      </c>
      <c r="N258" s="18">
        <v>1204.7619047619044</v>
      </c>
      <c r="O258" s="18">
        <v>1466.6666666666663</v>
      </c>
      <c r="P258" s="18">
        <v>460.95238095238079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22163.166666666661</v>
      </c>
      <c r="AC258" s="18">
        <v>0</v>
      </c>
      <c r="AD258" s="18">
        <v>340.20000000000101</v>
      </c>
      <c r="AE258" s="18">
        <v>0</v>
      </c>
      <c r="AF258" s="18">
        <v>128000</v>
      </c>
      <c r="AG258" s="18">
        <v>0</v>
      </c>
      <c r="AH258" s="18">
        <v>0</v>
      </c>
      <c r="AI258" s="18">
        <v>0</v>
      </c>
      <c r="AJ258" s="18">
        <v>1157.4095</v>
      </c>
      <c r="AK258" s="18">
        <v>0</v>
      </c>
      <c r="AL258" s="18">
        <v>0</v>
      </c>
      <c r="AM258" s="18">
        <v>48520</v>
      </c>
      <c r="AN258" s="18">
        <v>0</v>
      </c>
      <c r="AO258" s="18">
        <v>0</v>
      </c>
      <c r="AP258" s="18">
        <v>-23400.086669975859</v>
      </c>
      <c r="AQ258" s="11">
        <f t="shared" si="123"/>
        <v>356024.07044907176</v>
      </c>
      <c r="AR258" s="18"/>
      <c r="AS258" s="10">
        <f>VLOOKUP($C258,'[1]New ISB'!$C$6:$BO$405,6,FALSE)</f>
        <v>158618.47099923328</v>
      </c>
      <c r="AT258" s="10">
        <f>VLOOKUP($C258,'[1]New ISB'!$C$6:$BO$405,7,FALSE)</f>
        <v>0</v>
      </c>
      <c r="AU258" s="10">
        <f>VLOOKUP($C258,'[1]New ISB'!$C$6:$BO$405,8,FALSE)</f>
        <v>0</v>
      </c>
      <c r="AV258" s="10">
        <f>VLOOKUP($C258,'[1]New ISB'!$C$6:$BO$405,9,FALSE)</f>
        <v>10780</v>
      </c>
      <c r="AW258" s="10">
        <f>VLOOKUP($C258,'[1]New ISB'!$C$6:$BO$405,10,FALSE)</f>
        <v>0</v>
      </c>
      <c r="AX258" s="10">
        <f>VLOOKUP($C258,'[1]New ISB'!$C$6:$BO$405,11,FALSE)</f>
        <v>18860.000000000011</v>
      </c>
      <c r="AY258" s="10">
        <f>VLOOKUP($C258,'[1]New ISB'!$C$6:$BO$405,12,FALSE)</f>
        <v>0</v>
      </c>
      <c r="AZ258" s="10">
        <f>VLOOKUP($C258,'[1]New ISB'!$C$6:$BO$405,13,FALSE)</f>
        <v>1230.9523809523805</v>
      </c>
      <c r="BA258" s="10">
        <f>VLOOKUP($C258,'[1]New ISB'!$C$6:$BO$405,14,FALSE)</f>
        <v>1492.8571428571424</v>
      </c>
      <c r="BB258" s="10">
        <f>VLOOKUP($C258,'[1]New ISB'!$C$6:$BO$405,15,FALSE)</f>
        <v>466.19047619047603</v>
      </c>
      <c r="BC258" s="10">
        <f>VLOOKUP($C258,'[1]New ISB'!$C$6:$BO$405,16,FALSE)</f>
        <v>0</v>
      </c>
      <c r="BD258" s="10">
        <f>VLOOKUP($C258,'[1]New ISB'!$C$6:$BO$405,17,FALSE)</f>
        <v>0</v>
      </c>
      <c r="BE258" s="10">
        <f>VLOOKUP($C258,'[1]New ISB'!$C$6:$BO$405,18,FALSE)</f>
        <v>0</v>
      </c>
      <c r="BF258" s="10">
        <f>VLOOKUP($C258,'[1]New ISB'!$C$6:$BO$405,19,FALSE)</f>
        <v>0</v>
      </c>
      <c r="BG258" s="10">
        <f>VLOOKUP($C258,'[1]New ISB'!$C$6:$BO$405,20,FALSE)</f>
        <v>0</v>
      </c>
      <c r="BH258" s="10">
        <f>VLOOKUP($C258,'[1]New ISB'!$C$6:$BO$405,21,FALSE)</f>
        <v>0</v>
      </c>
      <c r="BI258" s="10">
        <f>VLOOKUP($C258,'[1]New ISB'!$C$6:$BO$405,22,FALSE)</f>
        <v>0</v>
      </c>
      <c r="BJ258" s="10">
        <f>VLOOKUP($C258,'[1]New ISB'!$C$6:$BO$405,23,FALSE)</f>
        <v>0</v>
      </c>
      <c r="BK258" s="10">
        <f>VLOOKUP($C258,'[1]New ISB'!$C$6:$BO$405,24,FALSE)</f>
        <v>0</v>
      </c>
      <c r="BL258" s="10">
        <f>VLOOKUP($C258,'[1]New ISB'!$C$6:$BO$405,25,FALSE)</f>
        <v>0</v>
      </c>
      <c r="BM258" s="10">
        <f>VLOOKUP($C258,'[1]New ISB'!$C$6:$BO$405,26,FALSE)</f>
        <v>0</v>
      </c>
      <c r="BN258" s="10">
        <f>VLOOKUP($C258,'[1]New ISB'!$C$6:$BO$405,27,FALSE)</f>
        <v>22450.999999999993</v>
      </c>
      <c r="BO258" s="10">
        <f>VLOOKUP($C258,'[1]New ISB'!$C$6:$BO$405,28,FALSE)</f>
        <v>0</v>
      </c>
      <c r="BP258" s="10">
        <f>VLOOKUP($C258,'[1]New ISB'!$C$6:$BO$405,29,FALSE)</f>
        <v>345.60000000000105</v>
      </c>
      <c r="BQ258" s="10">
        <f>VLOOKUP($C258,'[1]New ISB'!$C$6:$BO$405,30,FALSE)</f>
        <v>0</v>
      </c>
      <c r="BR258" s="10">
        <f>VLOOKUP($C258,'[1]New ISB'!$C$6:$BO$405,31,FALSE)</f>
        <v>134400</v>
      </c>
      <c r="BS258" s="10">
        <f>VLOOKUP($C258,'[1]New ISB'!$C$6:$BO$405,32,FALSE)</f>
        <v>0</v>
      </c>
      <c r="BT258" s="10">
        <f>VLOOKUP($C258,'[1]New ISB'!$C$6:$BO$405,33,FALSE)</f>
        <v>0</v>
      </c>
      <c r="BU258" s="10">
        <f>VLOOKUP($C258,'[1]New ISB'!$C$6:$BO$405,34,FALSE)</f>
        <v>0</v>
      </c>
      <c r="BV258" s="10">
        <f>VLOOKUP($C258,'[1]New ISB'!$C$6:$BO$405,35,FALSE)</f>
        <v>1157.4095</v>
      </c>
      <c r="BW258" s="10">
        <f>VLOOKUP($C258,'[1]New ISB'!$C$6:$BO$405,36,FALSE)</f>
        <v>0</v>
      </c>
      <c r="BX258" s="10">
        <f>VLOOKUP($C258,'[1]New ISB'!$C$6:$BO$405,39,FALSE)+VLOOKUP($C258,'[1]New ISB'!$C$6:$BO$405,40,FALSE)</f>
        <v>0</v>
      </c>
      <c r="BY258" s="10">
        <f>VLOOKUP($C258,'[1]New ISB'!$C$6:$BO$405,37,FALSE)+VLOOKUP($C258,'[1]New ISB'!$C$6:$BO$405,41,FALSE)</f>
        <v>0</v>
      </c>
      <c r="BZ258" s="10">
        <f>VLOOKUP($C258,'[1]New ISB'!$C$6:$BO$405,38,FALSE)</f>
        <v>0</v>
      </c>
      <c r="CA258" s="10">
        <f t="shared" si="161"/>
        <v>349802.48049923329</v>
      </c>
      <c r="CB258" s="10">
        <f>VLOOKUP($C258,'[1]New ISB'!$C$6:$BO$405,52,FALSE)+VLOOKUP($C258,'[1]New ISB'!$C$6:$BO$405,53,FALSE)</f>
        <v>0</v>
      </c>
      <c r="CC258" s="10">
        <f>VLOOKUP($C258,'[1]New ISB'!$C$6:$BO$405,64,FALSE)</f>
        <v>19522.613205266727</v>
      </c>
      <c r="CD258" s="11">
        <f t="shared" si="160"/>
        <v>369325.0937045</v>
      </c>
      <c r="CE258" s="10"/>
      <c r="CF258" s="10">
        <f t="shared" si="166"/>
        <v>9282.4709992332791</v>
      </c>
      <c r="CG258" s="10">
        <f t="shared" si="167"/>
        <v>0</v>
      </c>
      <c r="CH258" s="10">
        <f t="shared" si="168"/>
        <v>0</v>
      </c>
      <c r="CI258" s="10">
        <f t="shared" si="169"/>
        <v>220</v>
      </c>
      <c r="CJ258" s="10">
        <f t="shared" si="170"/>
        <v>0</v>
      </c>
      <c r="CK258" s="10">
        <f t="shared" si="171"/>
        <v>2645</v>
      </c>
      <c r="CL258" s="10">
        <f t="shared" si="172"/>
        <v>0</v>
      </c>
      <c r="CM258" s="10">
        <f t="shared" si="173"/>
        <v>26.190476190476147</v>
      </c>
      <c r="CN258" s="10">
        <f t="shared" si="174"/>
        <v>26.190476190476147</v>
      </c>
      <c r="CO258" s="10">
        <f t="shared" si="175"/>
        <v>5.2380952380952408</v>
      </c>
      <c r="CP258" s="10">
        <f t="shared" si="176"/>
        <v>0</v>
      </c>
      <c r="CQ258" s="10">
        <f t="shared" si="177"/>
        <v>0</v>
      </c>
      <c r="CR258" s="10">
        <f t="shared" si="178"/>
        <v>0</v>
      </c>
      <c r="CS258" s="10">
        <f t="shared" si="179"/>
        <v>0</v>
      </c>
      <c r="CT258" s="10">
        <f t="shared" si="180"/>
        <v>0</v>
      </c>
      <c r="CU258" s="10">
        <f t="shared" si="181"/>
        <v>0</v>
      </c>
      <c r="CV258" s="10">
        <f t="shared" si="182"/>
        <v>0</v>
      </c>
      <c r="CW258" s="10">
        <f t="shared" si="183"/>
        <v>0</v>
      </c>
      <c r="CX258" s="10">
        <f t="shared" si="184"/>
        <v>0</v>
      </c>
      <c r="CY258" s="10">
        <f t="shared" si="185"/>
        <v>0</v>
      </c>
      <c r="CZ258" s="10">
        <f t="shared" si="186"/>
        <v>0</v>
      </c>
      <c r="DA258" s="10">
        <f t="shared" si="187"/>
        <v>287.83333333333212</v>
      </c>
      <c r="DB258" s="10">
        <f t="shared" si="188"/>
        <v>0</v>
      </c>
      <c r="DC258" s="10">
        <f t="shared" si="189"/>
        <v>5.4000000000000341</v>
      </c>
      <c r="DD258" s="10">
        <f t="shared" si="190"/>
        <v>0</v>
      </c>
      <c r="DE258" s="10">
        <f t="shared" si="191"/>
        <v>6400</v>
      </c>
      <c r="DF258" s="10">
        <f t="shared" si="192"/>
        <v>0</v>
      </c>
      <c r="DG258" s="10">
        <f t="shared" si="193"/>
        <v>0</v>
      </c>
      <c r="DH258" s="10">
        <f t="shared" si="194"/>
        <v>0</v>
      </c>
      <c r="DI258" s="10">
        <f t="shared" si="195"/>
        <v>0</v>
      </c>
      <c r="DJ258" s="10">
        <f t="shared" si="196"/>
        <v>0</v>
      </c>
      <c r="DK258" s="10">
        <f t="shared" si="197"/>
        <v>0</v>
      </c>
      <c r="DL258" s="10">
        <f t="shared" si="198"/>
        <v>-48520</v>
      </c>
      <c r="DM258" s="10">
        <f t="shared" si="199"/>
        <v>0</v>
      </c>
      <c r="DN258" s="10">
        <f t="shared" si="200"/>
        <v>0</v>
      </c>
      <c r="DO258" s="10">
        <f t="shared" si="201"/>
        <v>42922.699875242586</v>
      </c>
      <c r="DP258" s="11">
        <f t="shared" si="122"/>
        <v>13301.023255428248</v>
      </c>
      <c r="DS258" s="14"/>
      <c r="DU258" s="16"/>
    </row>
    <row r="259" spans="1:125" x14ac:dyDescent="0.35">
      <c r="A259" s="2" t="s">
        <v>774</v>
      </c>
      <c r="B259" s="2" t="s">
        <v>1376</v>
      </c>
      <c r="C259" s="2">
        <v>9262230</v>
      </c>
      <c r="D259" s="2" t="s">
        <v>1377</v>
      </c>
      <c r="E259" s="18">
        <v>76</v>
      </c>
      <c r="G259" s="18">
        <v>257944</v>
      </c>
      <c r="H259" s="18">
        <v>0</v>
      </c>
      <c r="I259" s="18">
        <v>0</v>
      </c>
      <c r="J259" s="18">
        <v>3359.9999999999986</v>
      </c>
      <c r="K259" s="18">
        <v>0</v>
      </c>
      <c r="L259" s="18">
        <v>4934.9999999999982</v>
      </c>
      <c r="M259" s="18">
        <v>0</v>
      </c>
      <c r="N259" s="18">
        <v>233.06666666666607</v>
      </c>
      <c r="O259" s="18">
        <v>0</v>
      </c>
      <c r="P259" s="18">
        <v>2229.3333333333344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1356.3076923076937</v>
      </c>
      <c r="AA259" s="18">
        <v>0</v>
      </c>
      <c r="AB259" s="18">
        <v>31183.384615384617</v>
      </c>
      <c r="AC259" s="18">
        <v>0</v>
      </c>
      <c r="AD259" s="18">
        <v>0</v>
      </c>
      <c r="AE259" s="18">
        <v>0</v>
      </c>
      <c r="AF259" s="18">
        <v>128000</v>
      </c>
      <c r="AG259" s="18">
        <v>40356.726969292387</v>
      </c>
      <c r="AH259" s="18">
        <v>0</v>
      </c>
      <c r="AI259" s="18">
        <v>0</v>
      </c>
      <c r="AJ259" s="18">
        <v>2275.328</v>
      </c>
      <c r="AK259" s="18">
        <v>0</v>
      </c>
      <c r="AL259" s="18">
        <v>0</v>
      </c>
      <c r="AM259" s="18">
        <v>0</v>
      </c>
      <c r="AN259" s="18">
        <v>0</v>
      </c>
      <c r="AO259" s="18">
        <v>0</v>
      </c>
      <c r="AP259" s="18">
        <v>-41879.020752247256</v>
      </c>
      <c r="AQ259" s="11">
        <f t="shared" si="123"/>
        <v>429994.1265247374</v>
      </c>
      <c r="AR259" s="18"/>
      <c r="AS259" s="10">
        <f>VLOOKUP($C259,'[1]New ISB'!$C$6:$BO$405,6,FALSE)</f>
        <v>273977.35899867566</v>
      </c>
      <c r="AT259" s="10">
        <f>VLOOKUP($C259,'[1]New ISB'!$C$6:$BO$405,7,FALSE)</f>
        <v>0</v>
      </c>
      <c r="AU259" s="10">
        <f>VLOOKUP($C259,'[1]New ISB'!$C$6:$BO$405,8,FALSE)</f>
        <v>0</v>
      </c>
      <c r="AV259" s="10">
        <f>VLOOKUP($C259,'[1]New ISB'!$C$6:$BO$405,9,FALSE)</f>
        <v>3429.9999999999986</v>
      </c>
      <c r="AW259" s="10">
        <f>VLOOKUP($C259,'[1]New ISB'!$C$6:$BO$405,10,FALSE)</f>
        <v>0</v>
      </c>
      <c r="AX259" s="10">
        <f>VLOOKUP($C259,'[1]New ISB'!$C$6:$BO$405,11,FALSE)</f>
        <v>5739.9999999999982</v>
      </c>
      <c r="AY259" s="10">
        <f>VLOOKUP($C259,'[1]New ISB'!$C$6:$BO$405,12,FALSE)</f>
        <v>0</v>
      </c>
      <c r="AZ259" s="10">
        <f>VLOOKUP($C259,'[1]New ISB'!$C$6:$BO$405,13,FALSE)</f>
        <v>238.13333333333273</v>
      </c>
      <c r="BA259" s="10">
        <f>VLOOKUP($C259,'[1]New ISB'!$C$6:$BO$405,14,FALSE)</f>
        <v>0</v>
      </c>
      <c r="BB259" s="10">
        <f>VLOOKUP($C259,'[1]New ISB'!$C$6:$BO$405,15,FALSE)</f>
        <v>2254.6666666666679</v>
      </c>
      <c r="BC259" s="10">
        <f>VLOOKUP($C259,'[1]New ISB'!$C$6:$BO$405,16,FALSE)</f>
        <v>0</v>
      </c>
      <c r="BD259" s="10">
        <f>VLOOKUP($C259,'[1]New ISB'!$C$6:$BO$405,17,FALSE)</f>
        <v>0</v>
      </c>
      <c r="BE259" s="10">
        <f>VLOOKUP($C259,'[1]New ISB'!$C$6:$BO$405,18,FALSE)</f>
        <v>0</v>
      </c>
      <c r="BF259" s="10">
        <f>VLOOKUP($C259,'[1]New ISB'!$C$6:$BO$405,19,FALSE)</f>
        <v>0</v>
      </c>
      <c r="BG259" s="10">
        <f>VLOOKUP($C259,'[1]New ISB'!$C$6:$BO$405,20,FALSE)</f>
        <v>0</v>
      </c>
      <c r="BH259" s="10">
        <f>VLOOKUP($C259,'[1]New ISB'!$C$6:$BO$405,21,FALSE)</f>
        <v>0</v>
      </c>
      <c r="BI259" s="10">
        <f>VLOOKUP($C259,'[1]New ISB'!$C$6:$BO$405,22,FALSE)</f>
        <v>0</v>
      </c>
      <c r="BJ259" s="10">
        <f>VLOOKUP($C259,'[1]New ISB'!$C$6:$BO$405,23,FALSE)</f>
        <v>0</v>
      </c>
      <c r="BK259" s="10">
        <f>VLOOKUP($C259,'[1]New ISB'!$C$6:$BO$405,24,FALSE)</f>
        <v>0</v>
      </c>
      <c r="BL259" s="10">
        <f>VLOOKUP($C259,'[1]New ISB'!$C$6:$BO$405,25,FALSE)</f>
        <v>1379.692307692309</v>
      </c>
      <c r="BM259" s="10">
        <f>VLOOKUP($C259,'[1]New ISB'!$C$6:$BO$405,26,FALSE)</f>
        <v>0</v>
      </c>
      <c r="BN259" s="10">
        <f>VLOOKUP($C259,'[1]New ISB'!$C$6:$BO$405,27,FALSE)</f>
        <v>31588.36363636364</v>
      </c>
      <c r="BO259" s="10">
        <f>VLOOKUP($C259,'[1]New ISB'!$C$6:$BO$405,28,FALSE)</f>
        <v>0</v>
      </c>
      <c r="BP259" s="10">
        <f>VLOOKUP($C259,'[1]New ISB'!$C$6:$BO$405,29,FALSE)</f>
        <v>0</v>
      </c>
      <c r="BQ259" s="10">
        <f>VLOOKUP($C259,'[1]New ISB'!$C$6:$BO$405,30,FALSE)</f>
        <v>0</v>
      </c>
      <c r="BR259" s="10">
        <f>VLOOKUP($C259,'[1]New ISB'!$C$6:$BO$405,31,FALSE)</f>
        <v>134400</v>
      </c>
      <c r="BS259" s="10">
        <f>VLOOKUP($C259,'[1]New ISB'!$C$6:$BO$405,32,FALSE)</f>
        <v>40930.179572763685</v>
      </c>
      <c r="BT259" s="10">
        <f>VLOOKUP($C259,'[1]New ISB'!$C$6:$BO$405,33,FALSE)</f>
        <v>0</v>
      </c>
      <c r="BU259" s="10">
        <f>VLOOKUP($C259,'[1]New ISB'!$C$6:$BO$405,34,FALSE)</f>
        <v>0</v>
      </c>
      <c r="BV259" s="10">
        <f>VLOOKUP($C259,'[1]New ISB'!$C$6:$BO$405,35,FALSE)</f>
        <v>2275.328</v>
      </c>
      <c r="BW259" s="10">
        <f>VLOOKUP($C259,'[1]New ISB'!$C$6:$BO$405,36,FALSE)</f>
        <v>0</v>
      </c>
      <c r="BX259" s="10">
        <f>VLOOKUP($C259,'[1]New ISB'!$C$6:$BO$405,39,FALSE)+VLOOKUP($C259,'[1]New ISB'!$C$6:$BO$405,40,FALSE)</f>
        <v>0</v>
      </c>
      <c r="BY259" s="10">
        <f>VLOOKUP($C259,'[1]New ISB'!$C$6:$BO$405,37,FALSE)+VLOOKUP($C259,'[1]New ISB'!$C$6:$BO$405,41,FALSE)</f>
        <v>0</v>
      </c>
      <c r="BZ259" s="10">
        <f>VLOOKUP($C259,'[1]New ISB'!$C$6:$BO$405,38,FALSE)</f>
        <v>0</v>
      </c>
      <c r="CA259" s="10">
        <f t="shared" si="161"/>
        <v>496213.72251549532</v>
      </c>
      <c r="CB259" s="10">
        <f>VLOOKUP($C259,'[1]New ISB'!$C$6:$BO$405,52,FALSE)+VLOOKUP($C259,'[1]New ISB'!$C$6:$BO$405,53,FALSE)</f>
        <v>0</v>
      </c>
      <c r="CC259" s="10">
        <f>VLOOKUP($C259,'[1]New ISB'!$C$6:$BO$405,64,FALSE)</f>
        <v>0</v>
      </c>
      <c r="CD259" s="11">
        <f t="shared" si="160"/>
        <v>496213.72251549532</v>
      </c>
      <c r="CE259" s="10"/>
      <c r="CF259" s="10">
        <f t="shared" si="166"/>
        <v>16033.358998675656</v>
      </c>
      <c r="CG259" s="10">
        <f t="shared" si="167"/>
        <v>0</v>
      </c>
      <c r="CH259" s="10">
        <f t="shared" si="168"/>
        <v>0</v>
      </c>
      <c r="CI259" s="10">
        <f t="shared" si="169"/>
        <v>70</v>
      </c>
      <c r="CJ259" s="10">
        <f t="shared" si="170"/>
        <v>0</v>
      </c>
      <c r="CK259" s="10">
        <f t="shared" si="171"/>
        <v>805</v>
      </c>
      <c r="CL259" s="10">
        <f t="shared" si="172"/>
        <v>0</v>
      </c>
      <c r="CM259" s="10">
        <f t="shared" si="173"/>
        <v>5.0666666666666629</v>
      </c>
      <c r="CN259" s="10">
        <f t="shared" si="174"/>
        <v>0</v>
      </c>
      <c r="CO259" s="10">
        <f t="shared" si="175"/>
        <v>25.333333333333485</v>
      </c>
      <c r="CP259" s="10">
        <f t="shared" si="176"/>
        <v>0</v>
      </c>
      <c r="CQ259" s="10">
        <f t="shared" si="177"/>
        <v>0</v>
      </c>
      <c r="CR259" s="10">
        <f t="shared" si="178"/>
        <v>0</v>
      </c>
      <c r="CS259" s="10">
        <f t="shared" si="179"/>
        <v>0</v>
      </c>
      <c r="CT259" s="10">
        <f t="shared" si="180"/>
        <v>0</v>
      </c>
      <c r="CU259" s="10">
        <f t="shared" si="181"/>
        <v>0</v>
      </c>
      <c r="CV259" s="10">
        <f t="shared" si="182"/>
        <v>0</v>
      </c>
      <c r="CW259" s="10">
        <f t="shared" si="183"/>
        <v>0</v>
      </c>
      <c r="CX259" s="10">
        <f t="shared" si="184"/>
        <v>0</v>
      </c>
      <c r="CY259" s="10">
        <f t="shared" si="185"/>
        <v>23.384615384615245</v>
      </c>
      <c r="CZ259" s="10">
        <f t="shared" si="186"/>
        <v>0</v>
      </c>
      <c r="DA259" s="10">
        <f t="shared" si="187"/>
        <v>404.97902097902261</v>
      </c>
      <c r="DB259" s="10">
        <f t="shared" si="188"/>
        <v>0</v>
      </c>
      <c r="DC259" s="10">
        <f t="shared" si="189"/>
        <v>0</v>
      </c>
      <c r="DD259" s="10">
        <f t="shared" si="190"/>
        <v>0</v>
      </c>
      <c r="DE259" s="10">
        <f t="shared" si="191"/>
        <v>6400</v>
      </c>
      <c r="DF259" s="10">
        <f t="shared" si="192"/>
        <v>573.45260347129806</v>
      </c>
      <c r="DG259" s="10">
        <f t="shared" si="193"/>
        <v>0</v>
      </c>
      <c r="DH259" s="10">
        <f t="shared" si="194"/>
        <v>0</v>
      </c>
      <c r="DI259" s="10">
        <f t="shared" si="195"/>
        <v>0</v>
      </c>
      <c r="DJ259" s="10">
        <f t="shared" si="196"/>
        <v>0</v>
      </c>
      <c r="DK259" s="10">
        <f t="shared" si="197"/>
        <v>0</v>
      </c>
      <c r="DL259" s="10">
        <f t="shared" si="198"/>
        <v>0</v>
      </c>
      <c r="DM259" s="10">
        <f t="shared" si="199"/>
        <v>0</v>
      </c>
      <c r="DN259" s="10">
        <f t="shared" si="200"/>
        <v>0</v>
      </c>
      <c r="DO259" s="10">
        <f t="shared" si="201"/>
        <v>41879.020752247256</v>
      </c>
      <c r="DP259" s="11">
        <f t="shared" si="122"/>
        <v>66219.595990757836</v>
      </c>
      <c r="DS259" s="14"/>
      <c r="DU259" s="16"/>
    </row>
    <row r="260" spans="1:125" x14ac:dyDescent="0.35">
      <c r="A260" s="2" t="s">
        <v>777</v>
      </c>
      <c r="B260" s="2" t="s">
        <v>778</v>
      </c>
      <c r="C260" s="2">
        <v>9263066</v>
      </c>
      <c r="D260" s="2" t="s">
        <v>1378</v>
      </c>
      <c r="E260" s="18">
        <v>139</v>
      </c>
      <c r="G260" s="18">
        <v>471766</v>
      </c>
      <c r="H260" s="18">
        <v>0</v>
      </c>
      <c r="I260" s="18">
        <v>0</v>
      </c>
      <c r="J260" s="18">
        <v>5760.0000000000027</v>
      </c>
      <c r="K260" s="18">
        <v>0</v>
      </c>
      <c r="L260" s="18">
        <v>8460.0000000000036</v>
      </c>
      <c r="M260" s="18">
        <v>0</v>
      </c>
      <c r="N260" s="18">
        <v>0</v>
      </c>
      <c r="O260" s="18">
        <v>560.00000000000023</v>
      </c>
      <c r="P260" s="18">
        <v>0</v>
      </c>
      <c r="Q260" s="18">
        <v>960.00000000000045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1366.4406779661033</v>
      </c>
      <c r="AA260" s="18">
        <v>0</v>
      </c>
      <c r="AB260" s="18">
        <v>28218.397988505771</v>
      </c>
      <c r="AC260" s="18">
        <v>0</v>
      </c>
      <c r="AD260" s="18">
        <v>2513.6999999999975</v>
      </c>
      <c r="AE260" s="18">
        <v>0</v>
      </c>
      <c r="AF260" s="18">
        <v>128000</v>
      </c>
      <c r="AG260" s="18">
        <v>8118.0240320427147</v>
      </c>
      <c r="AH260" s="18">
        <v>0</v>
      </c>
      <c r="AI260" s="18">
        <v>0</v>
      </c>
      <c r="AJ260" s="18">
        <v>15802.5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-12474.404508306019</v>
      </c>
      <c r="AQ260" s="11">
        <f t="shared" si="123"/>
        <v>659050.65819020849</v>
      </c>
      <c r="AR260" s="18"/>
      <c r="AS260" s="10">
        <f>VLOOKUP($C260,'[1]New ISB'!$C$6:$BO$405,6,FALSE)</f>
        <v>501090.16974757781</v>
      </c>
      <c r="AT260" s="10">
        <f>VLOOKUP($C260,'[1]New ISB'!$C$6:$BO$405,7,FALSE)</f>
        <v>0</v>
      </c>
      <c r="AU260" s="10">
        <f>VLOOKUP($C260,'[1]New ISB'!$C$6:$BO$405,8,FALSE)</f>
        <v>0</v>
      </c>
      <c r="AV260" s="10">
        <f>VLOOKUP($C260,'[1]New ISB'!$C$6:$BO$405,9,FALSE)</f>
        <v>5880.0000000000027</v>
      </c>
      <c r="AW260" s="10">
        <f>VLOOKUP($C260,'[1]New ISB'!$C$6:$BO$405,10,FALSE)</f>
        <v>0</v>
      </c>
      <c r="AX260" s="10">
        <f>VLOOKUP($C260,'[1]New ISB'!$C$6:$BO$405,11,FALSE)</f>
        <v>9840.0000000000036</v>
      </c>
      <c r="AY260" s="10">
        <f>VLOOKUP($C260,'[1]New ISB'!$C$6:$BO$405,12,FALSE)</f>
        <v>0</v>
      </c>
      <c r="AZ260" s="10">
        <f>VLOOKUP($C260,'[1]New ISB'!$C$6:$BO$405,13,FALSE)</f>
        <v>0</v>
      </c>
      <c r="BA260" s="10">
        <f>VLOOKUP($C260,'[1]New ISB'!$C$6:$BO$405,14,FALSE)</f>
        <v>570.00000000000023</v>
      </c>
      <c r="BB260" s="10">
        <f>VLOOKUP($C260,'[1]New ISB'!$C$6:$BO$405,15,FALSE)</f>
        <v>0</v>
      </c>
      <c r="BC260" s="10">
        <f>VLOOKUP($C260,'[1]New ISB'!$C$6:$BO$405,16,FALSE)</f>
        <v>970.00000000000045</v>
      </c>
      <c r="BD260" s="10">
        <f>VLOOKUP($C260,'[1]New ISB'!$C$6:$BO$405,17,FALSE)</f>
        <v>0</v>
      </c>
      <c r="BE260" s="10">
        <f>VLOOKUP($C260,'[1]New ISB'!$C$6:$BO$405,18,FALSE)</f>
        <v>0</v>
      </c>
      <c r="BF260" s="10">
        <f>VLOOKUP($C260,'[1]New ISB'!$C$6:$BO$405,19,FALSE)</f>
        <v>0</v>
      </c>
      <c r="BG260" s="10">
        <f>VLOOKUP($C260,'[1]New ISB'!$C$6:$BO$405,20,FALSE)</f>
        <v>0</v>
      </c>
      <c r="BH260" s="10">
        <f>VLOOKUP($C260,'[1]New ISB'!$C$6:$BO$405,21,FALSE)</f>
        <v>0</v>
      </c>
      <c r="BI260" s="10">
        <f>VLOOKUP($C260,'[1]New ISB'!$C$6:$BO$405,22,FALSE)</f>
        <v>0</v>
      </c>
      <c r="BJ260" s="10">
        <f>VLOOKUP($C260,'[1]New ISB'!$C$6:$BO$405,23,FALSE)</f>
        <v>0</v>
      </c>
      <c r="BK260" s="10">
        <f>VLOOKUP($C260,'[1]New ISB'!$C$6:$BO$405,24,FALSE)</f>
        <v>0</v>
      </c>
      <c r="BL260" s="10">
        <f>VLOOKUP($C260,'[1]New ISB'!$C$6:$BO$405,25,FALSE)</f>
        <v>1390.0000000000016</v>
      </c>
      <c r="BM260" s="10">
        <f>VLOOKUP($C260,'[1]New ISB'!$C$6:$BO$405,26,FALSE)</f>
        <v>0</v>
      </c>
      <c r="BN260" s="10">
        <f>VLOOKUP($C260,'[1]New ISB'!$C$6:$BO$405,27,FALSE)</f>
        <v>28584.870689655196</v>
      </c>
      <c r="BO260" s="10">
        <f>VLOOKUP($C260,'[1]New ISB'!$C$6:$BO$405,28,FALSE)</f>
        <v>0</v>
      </c>
      <c r="BP260" s="10">
        <f>VLOOKUP($C260,'[1]New ISB'!$C$6:$BO$405,29,FALSE)</f>
        <v>2553.5999999999976</v>
      </c>
      <c r="BQ260" s="10">
        <f>VLOOKUP($C260,'[1]New ISB'!$C$6:$BO$405,30,FALSE)</f>
        <v>0</v>
      </c>
      <c r="BR260" s="10">
        <f>VLOOKUP($C260,'[1]New ISB'!$C$6:$BO$405,31,FALSE)</f>
        <v>134400</v>
      </c>
      <c r="BS260" s="10">
        <f>VLOOKUP($C260,'[1]New ISB'!$C$6:$BO$405,32,FALSE)</f>
        <v>8233.3778371161461</v>
      </c>
      <c r="BT260" s="10">
        <f>VLOOKUP($C260,'[1]New ISB'!$C$6:$BO$405,33,FALSE)</f>
        <v>0</v>
      </c>
      <c r="BU260" s="10">
        <f>VLOOKUP($C260,'[1]New ISB'!$C$6:$BO$405,34,FALSE)</f>
        <v>0</v>
      </c>
      <c r="BV260" s="10">
        <f>VLOOKUP($C260,'[1]New ISB'!$C$6:$BO$405,35,FALSE)</f>
        <v>15802.5</v>
      </c>
      <c r="BW260" s="10">
        <f>VLOOKUP($C260,'[1]New ISB'!$C$6:$BO$405,36,FALSE)</f>
        <v>0</v>
      </c>
      <c r="BX260" s="10">
        <f>VLOOKUP($C260,'[1]New ISB'!$C$6:$BO$405,39,FALSE)+VLOOKUP($C260,'[1]New ISB'!$C$6:$BO$405,40,FALSE)</f>
        <v>0</v>
      </c>
      <c r="BY260" s="10">
        <f>VLOOKUP($C260,'[1]New ISB'!$C$6:$BO$405,37,FALSE)+VLOOKUP($C260,'[1]New ISB'!$C$6:$BO$405,41,FALSE)</f>
        <v>0</v>
      </c>
      <c r="BZ260" s="10">
        <f>VLOOKUP($C260,'[1]New ISB'!$C$6:$BO$405,38,FALSE)</f>
        <v>0</v>
      </c>
      <c r="CA260" s="10">
        <f t="shared" si="161"/>
        <v>709314.51827434916</v>
      </c>
      <c r="CB260" s="10">
        <f>VLOOKUP($C260,'[1]New ISB'!$C$6:$BO$405,52,FALSE)+VLOOKUP($C260,'[1]New ISB'!$C$6:$BO$405,53,FALSE)</f>
        <v>0</v>
      </c>
      <c r="CC260" s="10">
        <f>VLOOKUP($C260,'[1]New ISB'!$C$6:$BO$405,64,FALSE)</f>
        <v>0</v>
      </c>
      <c r="CD260" s="11">
        <f t="shared" si="160"/>
        <v>709314.51827434916</v>
      </c>
      <c r="CE260" s="10"/>
      <c r="CF260" s="10">
        <f t="shared" si="166"/>
        <v>29324.169747577806</v>
      </c>
      <c r="CG260" s="10">
        <f t="shared" si="167"/>
        <v>0</v>
      </c>
      <c r="CH260" s="10">
        <f t="shared" si="168"/>
        <v>0</v>
      </c>
      <c r="CI260" s="10">
        <f t="shared" si="169"/>
        <v>120</v>
      </c>
      <c r="CJ260" s="10">
        <f t="shared" si="170"/>
        <v>0</v>
      </c>
      <c r="CK260" s="10">
        <f t="shared" si="171"/>
        <v>1380</v>
      </c>
      <c r="CL260" s="10">
        <f t="shared" si="172"/>
        <v>0</v>
      </c>
      <c r="CM260" s="10">
        <f t="shared" si="173"/>
        <v>0</v>
      </c>
      <c r="CN260" s="10">
        <f t="shared" si="174"/>
        <v>10</v>
      </c>
      <c r="CO260" s="10">
        <f t="shared" si="175"/>
        <v>0</v>
      </c>
      <c r="CP260" s="10">
        <f t="shared" si="176"/>
        <v>10</v>
      </c>
      <c r="CQ260" s="10">
        <f t="shared" si="177"/>
        <v>0</v>
      </c>
      <c r="CR260" s="10">
        <f t="shared" si="178"/>
        <v>0</v>
      </c>
      <c r="CS260" s="10">
        <f t="shared" si="179"/>
        <v>0</v>
      </c>
      <c r="CT260" s="10">
        <f t="shared" si="180"/>
        <v>0</v>
      </c>
      <c r="CU260" s="10">
        <f t="shared" si="181"/>
        <v>0</v>
      </c>
      <c r="CV260" s="10">
        <f t="shared" si="182"/>
        <v>0</v>
      </c>
      <c r="CW260" s="10">
        <f t="shared" si="183"/>
        <v>0</v>
      </c>
      <c r="CX260" s="10">
        <f t="shared" si="184"/>
        <v>0</v>
      </c>
      <c r="CY260" s="10">
        <f t="shared" si="185"/>
        <v>23.559322033898297</v>
      </c>
      <c r="CZ260" s="10">
        <f t="shared" si="186"/>
        <v>0</v>
      </c>
      <c r="DA260" s="10">
        <f t="shared" si="187"/>
        <v>366.47270114942512</v>
      </c>
      <c r="DB260" s="10">
        <f t="shared" si="188"/>
        <v>0</v>
      </c>
      <c r="DC260" s="10">
        <f t="shared" si="189"/>
        <v>39.900000000000091</v>
      </c>
      <c r="DD260" s="10">
        <f t="shared" si="190"/>
        <v>0</v>
      </c>
      <c r="DE260" s="10">
        <f t="shared" si="191"/>
        <v>6400</v>
      </c>
      <c r="DF260" s="10">
        <f t="shared" si="192"/>
        <v>115.35380507343143</v>
      </c>
      <c r="DG260" s="10">
        <f t="shared" si="193"/>
        <v>0</v>
      </c>
      <c r="DH260" s="10">
        <f t="shared" si="194"/>
        <v>0</v>
      </c>
      <c r="DI260" s="10">
        <f t="shared" si="195"/>
        <v>0</v>
      </c>
      <c r="DJ260" s="10">
        <f t="shared" si="196"/>
        <v>0</v>
      </c>
      <c r="DK260" s="10">
        <f t="shared" si="197"/>
        <v>0</v>
      </c>
      <c r="DL260" s="10">
        <f t="shared" si="198"/>
        <v>0</v>
      </c>
      <c r="DM260" s="10">
        <f t="shared" si="199"/>
        <v>0</v>
      </c>
      <c r="DN260" s="10">
        <f t="shared" si="200"/>
        <v>0</v>
      </c>
      <c r="DO260" s="10">
        <f t="shared" si="201"/>
        <v>12474.404508306019</v>
      </c>
      <c r="DP260" s="11">
        <f t="shared" si="122"/>
        <v>50263.860084140586</v>
      </c>
      <c r="DS260" s="14"/>
      <c r="DU260" s="16"/>
    </row>
    <row r="261" spans="1:125" x14ac:dyDescent="0.35">
      <c r="A261" s="2" t="s">
        <v>780</v>
      </c>
      <c r="B261" s="2" t="s">
        <v>781</v>
      </c>
      <c r="C261" s="2">
        <v>9263390</v>
      </c>
      <c r="D261" s="2" t="s">
        <v>1379</v>
      </c>
      <c r="E261" s="18">
        <v>84</v>
      </c>
      <c r="G261" s="18">
        <v>285096</v>
      </c>
      <c r="H261" s="18">
        <v>0</v>
      </c>
      <c r="I261" s="18">
        <v>0</v>
      </c>
      <c r="J261" s="18">
        <v>5760.0000000000055</v>
      </c>
      <c r="K261" s="18">
        <v>0</v>
      </c>
      <c r="L261" s="18">
        <v>8460.0000000000073</v>
      </c>
      <c r="M261" s="18">
        <v>0</v>
      </c>
      <c r="N261" s="18">
        <v>2146.6666666666642</v>
      </c>
      <c r="O261" s="18">
        <v>0</v>
      </c>
      <c r="P261" s="18">
        <v>0</v>
      </c>
      <c r="Q261" s="18">
        <v>497.77777777777862</v>
      </c>
      <c r="R261" s="18">
        <v>1057.7777777777794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23581.249999999993</v>
      </c>
      <c r="AC261" s="18">
        <v>0</v>
      </c>
      <c r="AD261" s="18">
        <v>0</v>
      </c>
      <c r="AE261" s="18">
        <v>0</v>
      </c>
      <c r="AF261" s="18">
        <v>128000</v>
      </c>
      <c r="AG261" s="18">
        <v>49459.813084112146</v>
      </c>
      <c r="AH261" s="18">
        <v>0</v>
      </c>
      <c r="AI261" s="18">
        <v>0</v>
      </c>
      <c r="AJ261" s="18">
        <v>1003.2128</v>
      </c>
      <c r="AK261" s="18">
        <v>0</v>
      </c>
      <c r="AL261" s="18">
        <v>8420</v>
      </c>
      <c r="AM261" s="18">
        <v>0</v>
      </c>
      <c r="AN261" s="18">
        <v>0</v>
      </c>
      <c r="AO261" s="18">
        <v>0</v>
      </c>
      <c r="AP261" s="18">
        <v>-66052.882023955288</v>
      </c>
      <c r="AQ261" s="11">
        <f t="shared" si="123"/>
        <v>447429.61608237901</v>
      </c>
      <c r="AR261" s="18"/>
      <c r="AS261" s="10">
        <f>VLOOKUP($C261,'[1]New ISB'!$C$6:$BO$405,6,FALSE)</f>
        <v>302817.08099853626</v>
      </c>
      <c r="AT261" s="10">
        <f>VLOOKUP($C261,'[1]New ISB'!$C$6:$BO$405,7,FALSE)</f>
        <v>0</v>
      </c>
      <c r="AU261" s="10">
        <f>VLOOKUP($C261,'[1]New ISB'!$C$6:$BO$405,8,FALSE)</f>
        <v>0</v>
      </c>
      <c r="AV261" s="10">
        <f>VLOOKUP($C261,'[1]New ISB'!$C$6:$BO$405,9,FALSE)</f>
        <v>5880.0000000000055</v>
      </c>
      <c r="AW261" s="10">
        <f>VLOOKUP($C261,'[1]New ISB'!$C$6:$BO$405,10,FALSE)</f>
        <v>0</v>
      </c>
      <c r="AX261" s="10">
        <f>VLOOKUP($C261,'[1]New ISB'!$C$6:$BO$405,11,FALSE)</f>
        <v>9840.0000000000091</v>
      </c>
      <c r="AY261" s="10">
        <f>VLOOKUP($C261,'[1]New ISB'!$C$6:$BO$405,12,FALSE)</f>
        <v>0</v>
      </c>
      <c r="AZ261" s="10">
        <f>VLOOKUP($C261,'[1]New ISB'!$C$6:$BO$405,13,FALSE)</f>
        <v>2193.3333333333308</v>
      </c>
      <c r="BA261" s="10">
        <f>VLOOKUP($C261,'[1]New ISB'!$C$6:$BO$405,14,FALSE)</f>
        <v>0</v>
      </c>
      <c r="BB261" s="10">
        <f>VLOOKUP($C261,'[1]New ISB'!$C$6:$BO$405,15,FALSE)</f>
        <v>0</v>
      </c>
      <c r="BC261" s="10">
        <f>VLOOKUP($C261,'[1]New ISB'!$C$6:$BO$405,16,FALSE)</f>
        <v>502.96296296296379</v>
      </c>
      <c r="BD261" s="10">
        <f>VLOOKUP($C261,'[1]New ISB'!$C$6:$BO$405,17,FALSE)</f>
        <v>1068.1481481481499</v>
      </c>
      <c r="BE261" s="10">
        <f>VLOOKUP($C261,'[1]New ISB'!$C$6:$BO$405,18,FALSE)</f>
        <v>0</v>
      </c>
      <c r="BF261" s="10">
        <f>VLOOKUP($C261,'[1]New ISB'!$C$6:$BO$405,19,FALSE)</f>
        <v>0</v>
      </c>
      <c r="BG261" s="10">
        <f>VLOOKUP($C261,'[1]New ISB'!$C$6:$BO$405,20,FALSE)</f>
        <v>0</v>
      </c>
      <c r="BH261" s="10">
        <f>VLOOKUP($C261,'[1]New ISB'!$C$6:$BO$405,21,FALSE)</f>
        <v>0</v>
      </c>
      <c r="BI261" s="10">
        <f>VLOOKUP($C261,'[1]New ISB'!$C$6:$BO$405,22,FALSE)</f>
        <v>0</v>
      </c>
      <c r="BJ261" s="10">
        <f>VLOOKUP($C261,'[1]New ISB'!$C$6:$BO$405,23,FALSE)</f>
        <v>0</v>
      </c>
      <c r="BK261" s="10">
        <f>VLOOKUP($C261,'[1]New ISB'!$C$6:$BO$405,24,FALSE)</f>
        <v>0</v>
      </c>
      <c r="BL261" s="10">
        <f>VLOOKUP($C261,'[1]New ISB'!$C$6:$BO$405,25,FALSE)</f>
        <v>0</v>
      </c>
      <c r="BM261" s="10">
        <f>VLOOKUP($C261,'[1]New ISB'!$C$6:$BO$405,26,FALSE)</f>
        <v>0</v>
      </c>
      <c r="BN261" s="10">
        <f>VLOOKUP($C261,'[1]New ISB'!$C$6:$BO$405,27,FALSE)</f>
        <v>23887.499999999993</v>
      </c>
      <c r="BO261" s="10">
        <f>VLOOKUP($C261,'[1]New ISB'!$C$6:$BO$405,28,FALSE)</f>
        <v>0</v>
      </c>
      <c r="BP261" s="10">
        <f>VLOOKUP($C261,'[1]New ISB'!$C$6:$BO$405,29,FALSE)</f>
        <v>0</v>
      </c>
      <c r="BQ261" s="10">
        <f>VLOOKUP($C261,'[1]New ISB'!$C$6:$BO$405,30,FALSE)</f>
        <v>0</v>
      </c>
      <c r="BR261" s="10">
        <f>VLOOKUP($C261,'[1]New ISB'!$C$6:$BO$405,31,FALSE)</f>
        <v>134400</v>
      </c>
      <c r="BS261" s="10">
        <f>VLOOKUP($C261,'[1]New ISB'!$C$6:$BO$405,32,FALSE)</f>
        <v>50162.616822429896</v>
      </c>
      <c r="BT261" s="10">
        <f>VLOOKUP($C261,'[1]New ISB'!$C$6:$BO$405,33,FALSE)</f>
        <v>0</v>
      </c>
      <c r="BU261" s="10">
        <f>VLOOKUP($C261,'[1]New ISB'!$C$6:$BO$405,34,FALSE)</f>
        <v>0</v>
      </c>
      <c r="BV261" s="10">
        <f>VLOOKUP($C261,'[1]New ISB'!$C$6:$BO$405,35,FALSE)</f>
        <v>1003.2128</v>
      </c>
      <c r="BW261" s="10">
        <f>VLOOKUP($C261,'[1]New ISB'!$C$6:$BO$405,36,FALSE)</f>
        <v>0</v>
      </c>
      <c r="BX261" s="10">
        <f>VLOOKUP($C261,'[1]New ISB'!$C$6:$BO$405,39,FALSE)+VLOOKUP($C261,'[1]New ISB'!$C$6:$BO$405,40,FALSE)</f>
        <v>8420</v>
      </c>
      <c r="BY261" s="10">
        <f>VLOOKUP($C261,'[1]New ISB'!$C$6:$BO$405,37,FALSE)+VLOOKUP($C261,'[1]New ISB'!$C$6:$BO$405,41,FALSE)</f>
        <v>0</v>
      </c>
      <c r="BZ261" s="10">
        <f>VLOOKUP($C261,'[1]New ISB'!$C$6:$BO$405,38,FALSE)</f>
        <v>0</v>
      </c>
      <c r="CA261" s="10">
        <f t="shared" si="161"/>
        <v>540174.85506541061</v>
      </c>
      <c r="CB261" s="10">
        <f>VLOOKUP($C261,'[1]New ISB'!$C$6:$BO$405,52,FALSE)+VLOOKUP($C261,'[1]New ISB'!$C$6:$BO$405,53,FALSE)</f>
        <v>0</v>
      </c>
      <c r="CC261" s="10">
        <f>VLOOKUP($C261,'[1]New ISB'!$C$6:$BO$405,64,FALSE)</f>
        <v>0</v>
      </c>
      <c r="CD261" s="11">
        <f t="shared" si="160"/>
        <v>540174.85506541061</v>
      </c>
      <c r="CE261" s="10"/>
      <c r="CF261" s="10">
        <f t="shared" si="166"/>
        <v>17721.080998536258</v>
      </c>
      <c r="CG261" s="10">
        <f t="shared" si="167"/>
        <v>0</v>
      </c>
      <c r="CH261" s="10">
        <f t="shared" si="168"/>
        <v>0</v>
      </c>
      <c r="CI261" s="10">
        <f t="shared" si="169"/>
        <v>120</v>
      </c>
      <c r="CJ261" s="10">
        <f t="shared" si="170"/>
        <v>0</v>
      </c>
      <c r="CK261" s="10">
        <f t="shared" si="171"/>
        <v>1380.0000000000018</v>
      </c>
      <c r="CL261" s="10">
        <f t="shared" si="172"/>
        <v>0</v>
      </c>
      <c r="CM261" s="10">
        <f t="shared" si="173"/>
        <v>46.666666666666515</v>
      </c>
      <c r="CN261" s="10">
        <f t="shared" si="174"/>
        <v>0</v>
      </c>
      <c r="CO261" s="10">
        <f t="shared" si="175"/>
        <v>0</v>
      </c>
      <c r="CP261" s="10">
        <f t="shared" si="176"/>
        <v>5.185185185185162</v>
      </c>
      <c r="CQ261" s="10">
        <f t="shared" si="177"/>
        <v>10.370370370370438</v>
      </c>
      <c r="CR261" s="10">
        <f t="shared" si="178"/>
        <v>0</v>
      </c>
      <c r="CS261" s="10">
        <f t="shared" si="179"/>
        <v>0</v>
      </c>
      <c r="CT261" s="10">
        <f t="shared" si="180"/>
        <v>0</v>
      </c>
      <c r="CU261" s="10">
        <f t="shared" si="181"/>
        <v>0</v>
      </c>
      <c r="CV261" s="10">
        <f t="shared" si="182"/>
        <v>0</v>
      </c>
      <c r="CW261" s="10">
        <f t="shared" si="183"/>
        <v>0</v>
      </c>
      <c r="CX261" s="10">
        <f t="shared" si="184"/>
        <v>0</v>
      </c>
      <c r="CY261" s="10">
        <f t="shared" si="185"/>
        <v>0</v>
      </c>
      <c r="CZ261" s="10">
        <f t="shared" si="186"/>
        <v>0</v>
      </c>
      <c r="DA261" s="10">
        <f t="shared" si="187"/>
        <v>306.25</v>
      </c>
      <c r="DB261" s="10">
        <f t="shared" si="188"/>
        <v>0</v>
      </c>
      <c r="DC261" s="10">
        <f t="shared" si="189"/>
        <v>0</v>
      </c>
      <c r="DD261" s="10">
        <f t="shared" si="190"/>
        <v>0</v>
      </c>
      <c r="DE261" s="10">
        <f t="shared" si="191"/>
        <v>6400</v>
      </c>
      <c r="DF261" s="10">
        <f t="shared" si="192"/>
        <v>702.80373831775069</v>
      </c>
      <c r="DG261" s="10">
        <f t="shared" si="193"/>
        <v>0</v>
      </c>
      <c r="DH261" s="10">
        <f t="shared" si="194"/>
        <v>0</v>
      </c>
      <c r="DI261" s="10">
        <f t="shared" si="195"/>
        <v>0</v>
      </c>
      <c r="DJ261" s="10">
        <f t="shared" si="196"/>
        <v>0</v>
      </c>
      <c r="DK261" s="10">
        <f t="shared" si="197"/>
        <v>0</v>
      </c>
      <c r="DL261" s="10">
        <f t="shared" si="198"/>
        <v>0</v>
      </c>
      <c r="DM261" s="10">
        <f t="shared" si="199"/>
        <v>0</v>
      </c>
      <c r="DN261" s="10">
        <f t="shared" si="200"/>
        <v>0</v>
      </c>
      <c r="DO261" s="10">
        <f t="shared" si="201"/>
        <v>66052.882023955288</v>
      </c>
      <c r="DP261" s="11">
        <f t="shared" si="122"/>
        <v>92745.238983031522</v>
      </c>
      <c r="DS261" s="14"/>
      <c r="DU261" s="16"/>
    </row>
    <row r="262" spans="1:125" x14ac:dyDescent="0.35">
      <c r="A262" s="2" t="s">
        <v>783</v>
      </c>
      <c r="B262" s="2" t="s">
        <v>784</v>
      </c>
      <c r="C262" s="2">
        <v>9263067</v>
      </c>
      <c r="D262" s="2" t="s">
        <v>1380</v>
      </c>
      <c r="E262" s="18">
        <v>66</v>
      </c>
      <c r="G262" s="18">
        <v>224004</v>
      </c>
      <c r="H262" s="18">
        <v>0</v>
      </c>
      <c r="I262" s="18">
        <v>0</v>
      </c>
      <c r="J262" s="18">
        <v>2400.0000000000014</v>
      </c>
      <c r="K262" s="18">
        <v>0</v>
      </c>
      <c r="L262" s="18">
        <v>4934.9999999999973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627.54098360655667</v>
      </c>
      <c r="AA262" s="18">
        <v>0</v>
      </c>
      <c r="AB262" s="18">
        <v>25410</v>
      </c>
      <c r="AC262" s="18">
        <v>0</v>
      </c>
      <c r="AD262" s="18">
        <v>0</v>
      </c>
      <c r="AE262" s="18">
        <v>0</v>
      </c>
      <c r="AF262" s="18">
        <v>128000</v>
      </c>
      <c r="AG262" s="18">
        <v>30824.249999999985</v>
      </c>
      <c r="AH262" s="18">
        <v>0</v>
      </c>
      <c r="AI262" s="18">
        <v>0</v>
      </c>
      <c r="AJ262" s="18">
        <v>12263.75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-44289.908853488472</v>
      </c>
      <c r="AQ262" s="11">
        <f t="shared" si="123"/>
        <v>384174.63213011815</v>
      </c>
      <c r="AR262" s="18"/>
      <c r="AS262" s="10">
        <f>VLOOKUP($C262,'[1]New ISB'!$C$6:$BO$405,6,FALSE)</f>
        <v>237927.7064988499</v>
      </c>
      <c r="AT262" s="10">
        <f>VLOOKUP($C262,'[1]New ISB'!$C$6:$BO$405,7,FALSE)</f>
        <v>0</v>
      </c>
      <c r="AU262" s="10">
        <f>VLOOKUP($C262,'[1]New ISB'!$C$6:$BO$405,8,FALSE)</f>
        <v>0</v>
      </c>
      <c r="AV262" s="10">
        <f>VLOOKUP($C262,'[1]New ISB'!$C$6:$BO$405,9,FALSE)</f>
        <v>2450.0000000000014</v>
      </c>
      <c r="AW262" s="10">
        <f>VLOOKUP($C262,'[1]New ISB'!$C$6:$BO$405,10,FALSE)</f>
        <v>0</v>
      </c>
      <c r="AX262" s="10">
        <f>VLOOKUP($C262,'[1]New ISB'!$C$6:$BO$405,11,FALSE)</f>
        <v>5739.9999999999964</v>
      </c>
      <c r="AY262" s="10">
        <f>VLOOKUP($C262,'[1]New ISB'!$C$6:$BO$405,12,FALSE)</f>
        <v>0</v>
      </c>
      <c r="AZ262" s="10">
        <f>VLOOKUP($C262,'[1]New ISB'!$C$6:$BO$405,13,FALSE)</f>
        <v>0</v>
      </c>
      <c r="BA262" s="10">
        <f>VLOOKUP($C262,'[1]New ISB'!$C$6:$BO$405,14,FALSE)</f>
        <v>0</v>
      </c>
      <c r="BB262" s="10">
        <f>VLOOKUP($C262,'[1]New ISB'!$C$6:$BO$405,15,FALSE)</f>
        <v>0</v>
      </c>
      <c r="BC262" s="10">
        <f>VLOOKUP($C262,'[1]New ISB'!$C$6:$BO$405,16,FALSE)</f>
        <v>0</v>
      </c>
      <c r="BD262" s="10">
        <f>VLOOKUP($C262,'[1]New ISB'!$C$6:$BO$405,17,FALSE)</f>
        <v>0</v>
      </c>
      <c r="BE262" s="10">
        <f>VLOOKUP($C262,'[1]New ISB'!$C$6:$BO$405,18,FALSE)</f>
        <v>0</v>
      </c>
      <c r="BF262" s="10">
        <f>VLOOKUP($C262,'[1]New ISB'!$C$6:$BO$405,19,FALSE)</f>
        <v>0</v>
      </c>
      <c r="BG262" s="10">
        <f>VLOOKUP($C262,'[1]New ISB'!$C$6:$BO$405,20,FALSE)</f>
        <v>0</v>
      </c>
      <c r="BH262" s="10">
        <f>VLOOKUP($C262,'[1]New ISB'!$C$6:$BO$405,21,FALSE)</f>
        <v>0</v>
      </c>
      <c r="BI262" s="10">
        <f>VLOOKUP($C262,'[1]New ISB'!$C$6:$BO$405,22,FALSE)</f>
        <v>0</v>
      </c>
      <c r="BJ262" s="10">
        <f>VLOOKUP($C262,'[1]New ISB'!$C$6:$BO$405,23,FALSE)</f>
        <v>0</v>
      </c>
      <c r="BK262" s="10">
        <f>VLOOKUP($C262,'[1]New ISB'!$C$6:$BO$405,24,FALSE)</f>
        <v>0</v>
      </c>
      <c r="BL262" s="10">
        <f>VLOOKUP($C262,'[1]New ISB'!$C$6:$BO$405,25,FALSE)</f>
        <v>638.36065573770418</v>
      </c>
      <c r="BM262" s="10">
        <f>VLOOKUP($C262,'[1]New ISB'!$C$6:$BO$405,26,FALSE)</f>
        <v>0</v>
      </c>
      <c r="BN262" s="10">
        <f>VLOOKUP($C262,'[1]New ISB'!$C$6:$BO$405,27,FALSE)</f>
        <v>25740</v>
      </c>
      <c r="BO262" s="10">
        <f>VLOOKUP($C262,'[1]New ISB'!$C$6:$BO$405,28,FALSE)</f>
        <v>0</v>
      </c>
      <c r="BP262" s="10">
        <f>VLOOKUP($C262,'[1]New ISB'!$C$6:$BO$405,29,FALSE)</f>
        <v>0</v>
      </c>
      <c r="BQ262" s="10">
        <f>VLOOKUP($C262,'[1]New ISB'!$C$6:$BO$405,30,FALSE)</f>
        <v>0</v>
      </c>
      <c r="BR262" s="10">
        <f>VLOOKUP($C262,'[1]New ISB'!$C$6:$BO$405,31,FALSE)</f>
        <v>134400</v>
      </c>
      <c r="BS262" s="10">
        <f>VLOOKUP($C262,'[1]New ISB'!$C$6:$BO$405,32,FALSE)</f>
        <v>31262.249999999985</v>
      </c>
      <c r="BT262" s="10">
        <f>VLOOKUP($C262,'[1]New ISB'!$C$6:$BO$405,33,FALSE)</f>
        <v>0</v>
      </c>
      <c r="BU262" s="10">
        <f>VLOOKUP($C262,'[1]New ISB'!$C$6:$BO$405,34,FALSE)</f>
        <v>0</v>
      </c>
      <c r="BV262" s="10">
        <f>VLOOKUP($C262,'[1]New ISB'!$C$6:$BO$405,35,FALSE)</f>
        <v>12263.75</v>
      </c>
      <c r="BW262" s="10">
        <f>VLOOKUP($C262,'[1]New ISB'!$C$6:$BO$405,36,FALSE)</f>
        <v>0</v>
      </c>
      <c r="BX262" s="10">
        <f>VLOOKUP($C262,'[1]New ISB'!$C$6:$BO$405,39,FALSE)+VLOOKUP($C262,'[1]New ISB'!$C$6:$BO$405,40,FALSE)</f>
        <v>0</v>
      </c>
      <c r="BY262" s="10">
        <f>VLOOKUP($C262,'[1]New ISB'!$C$6:$BO$405,37,FALSE)+VLOOKUP($C262,'[1]New ISB'!$C$6:$BO$405,41,FALSE)</f>
        <v>0</v>
      </c>
      <c r="BZ262" s="10">
        <f>VLOOKUP($C262,'[1]New ISB'!$C$6:$BO$405,38,FALSE)</f>
        <v>0</v>
      </c>
      <c r="CA262" s="10">
        <f t="shared" si="161"/>
        <v>450422.0671545876</v>
      </c>
      <c r="CB262" s="10">
        <f>VLOOKUP($C262,'[1]New ISB'!$C$6:$BO$405,52,FALSE)+VLOOKUP($C262,'[1]New ISB'!$C$6:$BO$405,53,FALSE)</f>
        <v>0</v>
      </c>
      <c r="CC262" s="10">
        <f>VLOOKUP($C262,'[1]New ISB'!$C$6:$BO$405,64,FALSE)</f>
        <v>0</v>
      </c>
      <c r="CD262" s="11">
        <f t="shared" si="160"/>
        <v>450422.0671545876</v>
      </c>
      <c r="CE262" s="10"/>
      <c r="CF262" s="10">
        <f t="shared" si="166"/>
        <v>13923.706498849904</v>
      </c>
      <c r="CG262" s="10">
        <f t="shared" si="167"/>
        <v>0</v>
      </c>
      <c r="CH262" s="10">
        <f t="shared" si="168"/>
        <v>0</v>
      </c>
      <c r="CI262" s="10">
        <f t="shared" si="169"/>
        <v>50</v>
      </c>
      <c r="CJ262" s="10">
        <f t="shared" si="170"/>
        <v>0</v>
      </c>
      <c r="CK262" s="10">
        <f t="shared" si="171"/>
        <v>804.99999999999909</v>
      </c>
      <c r="CL262" s="10">
        <f t="shared" si="172"/>
        <v>0</v>
      </c>
      <c r="CM262" s="10">
        <f t="shared" si="173"/>
        <v>0</v>
      </c>
      <c r="CN262" s="10">
        <f t="shared" si="174"/>
        <v>0</v>
      </c>
      <c r="CO262" s="10">
        <f t="shared" si="175"/>
        <v>0</v>
      </c>
      <c r="CP262" s="10">
        <f t="shared" si="176"/>
        <v>0</v>
      </c>
      <c r="CQ262" s="10">
        <f t="shared" si="177"/>
        <v>0</v>
      </c>
      <c r="CR262" s="10">
        <f t="shared" si="178"/>
        <v>0</v>
      </c>
      <c r="CS262" s="10">
        <f t="shared" si="179"/>
        <v>0</v>
      </c>
      <c r="CT262" s="10">
        <f t="shared" si="180"/>
        <v>0</v>
      </c>
      <c r="CU262" s="10">
        <f t="shared" si="181"/>
        <v>0</v>
      </c>
      <c r="CV262" s="10">
        <f t="shared" si="182"/>
        <v>0</v>
      </c>
      <c r="CW262" s="10">
        <f t="shared" si="183"/>
        <v>0</v>
      </c>
      <c r="CX262" s="10">
        <f t="shared" si="184"/>
        <v>0</v>
      </c>
      <c r="CY262" s="10">
        <f t="shared" si="185"/>
        <v>10.819672131147513</v>
      </c>
      <c r="CZ262" s="10">
        <f t="shared" si="186"/>
        <v>0</v>
      </c>
      <c r="DA262" s="10">
        <f t="shared" si="187"/>
        <v>330</v>
      </c>
      <c r="DB262" s="10">
        <f t="shared" si="188"/>
        <v>0</v>
      </c>
      <c r="DC262" s="10">
        <f t="shared" si="189"/>
        <v>0</v>
      </c>
      <c r="DD262" s="10">
        <f t="shared" si="190"/>
        <v>0</v>
      </c>
      <c r="DE262" s="10">
        <f t="shared" si="191"/>
        <v>6400</v>
      </c>
      <c r="DF262" s="10">
        <f t="shared" si="192"/>
        <v>438</v>
      </c>
      <c r="DG262" s="10">
        <f t="shared" si="193"/>
        <v>0</v>
      </c>
      <c r="DH262" s="10">
        <f t="shared" si="194"/>
        <v>0</v>
      </c>
      <c r="DI262" s="10">
        <f t="shared" si="195"/>
        <v>0</v>
      </c>
      <c r="DJ262" s="10">
        <f t="shared" si="196"/>
        <v>0</v>
      </c>
      <c r="DK262" s="10">
        <f t="shared" si="197"/>
        <v>0</v>
      </c>
      <c r="DL262" s="10">
        <f t="shared" si="198"/>
        <v>0</v>
      </c>
      <c r="DM262" s="10">
        <f t="shared" si="199"/>
        <v>0</v>
      </c>
      <c r="DN262" s="10">
        <f t="shared" si="200"/>
        <v>0</v>
      </c>
      <c r="DO262" s="10">
        <f t="shared" si="201"/>
        <v>44289.908853488472</v>
      </c>
      <c r="DP262" s="11">
        <f t="shared" si="122"/>
        <v>66247.435024469523</v>
      </c>
      <c r="DS262" s="14"/>
      <c r="DU262" s="16"/>
    </row>
    <row r="263" spans="1:125" x14ac:dyDescent="0.35">
      <c r="A263" s="2" t="s">
        <v>786</v>
      </c>
      <c r="B263" s="2" t="s">
        <v>787</v>
      </c>
      <c r="C263" s="2">
        <v>9263096</v>
      </c>
      <c r="D263" s="2" t="s">
        <v>1381</v>
      </c>
      <c r="E263" s="18">
        <v>407</v>
      </c>
      <c r="G263" s="18">
        <v>1381358</v>
      </c>
      <c r="H263" s="18">
        <v>0</v>
      </c>
      <c r="I263" s="18">
        <v>0</v>
      </c>
      <c r="J263" s="18">
        <v>38879.999999999993</v>
      </c>
      <c r="K263" s="18">
        <v>0</v>
      </c>
      <c r="L263" s="18">
        <v>57809.999999999869</v>
      </c>
      <c r="M263" s="18">
        <v>0</v>
      </c>
      <c r="N263" s="18">
        <v>920.00000000000023</v>
      </c>
      <c r="O263" s="18">
        <v>5599.9999999999964</v>
      </c>
      <c r="P263" s="18">
        <v>440.00000000000051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10059.375000000009</v>
      </c>
      <c r="AA263" s="18">
        <v>0</v>
      </c>
      <c r="AB263" s="18">
        <v>130479.1060025543</v>
      </c>
      <c r="AC263" s="18">
        <v>0</v>
      </c>
      <c r="AD263" s="18">
        <v>0</v>
      </c>
      <c r="AE263" s="18">
        <v>0</v>
      </c>
      <c r="AF263" s="18">
        <v>128000</v>
      </c>
      <c r="AG263" s="18">
        <v>0</v>
      </c>
      <c r="AH263" s="18">
        <v>0</v>
      </c>
      <c r="AI263" s="18">
        <v>0</v>
      </c>
      <c r="AJ263" s="18">
        <v>52452</v>
      </c>
      <c r="AK263" s="18">
        <v>0</v>
      </c>
      <c r="AL263" s="18">
        <v>0</v>
      </c>
      <c r="AM263" s="18">
        <v>0</v>
      </c>
      <c r="AN263" s="18">
        <v>0</v>
      </c>
      <c r="AO263" s="18">
        <v>39288.518997445703</v>
      </c>
      <c r="AP263" s="18">
        <v>2562.9991162227134</v>
      </c>
      <c r="AQ263" s="11">
        <f t="shared" si="123"/>
        <v>1847849.9991162224</v>
      </c>
      <c r="AR263" s="18"/>
      <c r="AS263" s="10">
        <f>VLOOKUP($C263,'[1]New ISB'!$C$6:$BO$405,6,FALSE)</f>
        <v>1467220.8567429078</v>
      </c>
      <c r="AT263" s="10">
        <f>VLOOKUP($C263,'[1]New ISB'!$C$6:$BO$405,7,FALSE)</f>
        <v>0</v>
      </c>
      <c r="AU263" s="10">
        <f>VLOOKUP($C263,'[1]New ISB'!$C$6:$BO$405,8,FALSE)</f>
        <v>0</v>
      </c>
      <c r="AV263" s="10">
        <f>VLOOKUP($C263,'[1]New ISB'!$C$6:$BO$405,9,FALSE)</f>
        <v>39689.999999999993</v>
      </c>
      <c r="AW263" s="10">
        <f>VLOOKUP($C263,'[1]New ISB'!$C$6:$BO$405,10,FALSE)</f>
        <v>0</v>
      </c>
      <c r="AX263" s="10">
        <f>VLOOKUP($C263,'[1]New ISB'!$C$6:$BO$405,11,FALSE)</f>
        <v>67239.999999999854</v>
      </c>
      <c r="AY263" s="10">
        <f>VLOOKUP($C263,'[1]New ISB'!$C$6:$BO$405,12,FALSE)</f>
        <v>0</v>
      </c>
      <c r="AZ263" s="10">
        <f>VLOOKUP($C263,'[1]New ISB'!$C$6:$BO$405,13,FALSE)</f>
        <v>940.00000000000023</v>
      </c>
      <c r="BA263" s="10">
        <f>VLOOKUP($C263,'[1]New ISB'!$C$6:$BO$405,14,FALSE)</f>
        <v>5699.9999999999964</v>
      </c>
      <c r="BB263" s="10">
        <f>VLOOKUP($C263,'[1]New ISB'!$C$6:$BO$405,15,FALSE)</f>
        <v>445.00000000000051</v>
      </c>
      <c r="BC263" s="10">
        <f>VLOOKUP($C263,'[1]New ISB'!$C$6:$BO$405,16,FALSE)</f>
        <v>0</v>
      </c>
      <c r="BD263" s="10">
        <f>VLOOKUP($C263,'[1]New ISB'!$C$6:$BO$405,17,FALSE)</f>
        <v>0</v>
      </c>
      <c r="BE263" s="10">
        <f>VLOOKUP($C263,'[1]New ISB'!$C$6:$BO$405,18,FALSE)</f>
        <v>0</v>
      </c>
      <c r="BF263" s="10">
        <f>VLOOKUP($C263,'[1]New ISB'!$C$6:$BO$405,19,FALSE)</f>
        <v>0</v>
      </c>
      <c r="BG263" s="10">
        <f>VLOOKUP($C263,'[1]New ISB'!$C$6:$BO$405,20,FALSE)</f>
        <v>0</v>
      </c>
      <c r="BH263" s="10">
        <f>VLOOKUP($C263,'[1]New ISB'!$C$6:$BO$405,21,FALSE)</f>
        <v>0</v>
      </c>
      <c r="BI263" s="10">
        <f>VLOOKUP($C263,'[1]New ISB'!$C$6:$BO$405,22,FALSE)</f>
        <v>0</v>
      </c>
      <c r="BJ263" s="10">
        <f>VLOOKUP($C263,'[1]New ISB'!$C$6:$BO$405,23,FALSE)</f>
        <v>0</v>
      </c>
      <c r="BK263" s="10">
        <f>VLOOKUP($C263,'[1]New ISB'!$C$6:$BO$405,24,FALSE)</f>
        <v>0</v>
      </c>
      <c r="BL263" s="10">
        <f>VLOOKUP($C263,'[1]New ISB'!$C$6:$BO$405,25,FALSE)</f>
        <v>10232.812500000009</v>
      </c>
      <c r="BM263" s="10">
        <f>VLOOKUP($C263,'[1]New ISB'!$C$6:$BO$405,26,FALSE)</f>
        <v>0</v>
      </c>
      <c r="BN263" s="10">
        <f>VLOOKUP($C263,'[1]New ISB'!$C$6:$BO$405,27,FALSE)</f>
        <v>132173.63984674332</v>
      </c>
      <c r="BO263" s="10">
        <f>VLOOKUP($C263,'[1]New ISB'!$C$6:$BO$405,28,FALSE)</f>
        <v>0</v>
      </c>
      <c r="BP263" s="10">
        <f>VLOOKUP($C263,'[1]New ISB'!$C$6:$BO$405,29,FALSE)</f>
        <v>0</v>
      </c>
      <c r="BQ263" s="10">
        <f>VLOOKUP($C263,'[1]New ISB'!$C$6:$BO$405,30,FALSE)</f>
        <v>0</v>
      </c>
      <c r="BR263" s="10">
        <f>VLOOKUP($C263,'[1]New ISB'!$C$6:$BO$405,31,FALSE)</f>
        <v>134400</v>
      </c>
      <c r="BS263" s="10">
        <f>VLOOKUP($C263,'[1]New ISB'!$C$6:$BO$405,32,FALSE)</f>
        <v>0</v>
      </c>
      <c r="BT263" s="10">
        <f>VLOOKUP($C263,'[1]New ISB'!$C$6:$BO$405,33,FALSE)</f>
        <v>0</v>
      </c>
      <c r="BU263" s="10">
        <f>VLOOKUP($C263,'[1]New ISB'!$C$6:$BO$405,34,FALSE)</f>
        <v>0</v>
      </c>
      <c r="BV263" s="10">
        <f>VLOOKUP($C263,'[1]New ISB'!$C$6:$BO$405,35,FALSE)</f>
        <v>52452</v>
      </c>
      <c r="BW263" s="10">
        <f>VLOOKUP($C263,'[1]New ISB'!$C$6:$BO$405,36,FALSE)</f>
        <v>0</v>
      </c>
      <c r="BX263" s="10">
        <f>VLOOKUP($C263,'[1]New ISB'!$C$6:$BO$405,39,FALSE)+VLOOKUP($C263,'[1]New ISB'!$C$6:$BO$405,40,FALSE)</f>
        <v>0</v>
      </c>
      <c r="BY263" s="10">
        <f>VLOOKUP($C263,'[1]New ISB'!$C$6:$BO$405,37,FALSE)+VLOOKUP($C263,'[1]New ISB'!$C$6:$BO$405,41,FALSE)</f>
        <v>0</v>
      </c>
      <c r="BZ263" s="10">
        <f>VLOOKUP($C263,'[1]New ISB'!$C$6:$BO$405,38,FALSE)</f>
        <v>0</v>
      </c>
      <c r="CA263" s="10">
        <f t="shared" si="161"/>
        <v>1910494.3090896509</v>
      </c>
      <c r="CB263" s="10">
        <f>VLOOKUP($C263,'[1]New ISB'!$C$6:$BO$405,52,FALSE)+VLOOKUP($C263,'[1]New ISB'!$C$6:$BO$405,53,FALSE)</f>
        <v>18227.690910349134</v>
      </c>
      <c r="CC263" s="10">
        <f>VLOOKUP($C263,'[1]New ISB'!$C$6:$BO$405,64,FALSE)</f>
        <v>0</v>
      </c>
      <c r="CD263" s="11">
        <f t="shared" si="160"/>
        <v>1928722</v>
      </c>
      <c r="CE263" s="10"/>
      <c r="CF263" s="10">
        <f t="shared" si="166"/>
        <v>85862.856742907781</v>
      </c>
      <c r="CG263" s="10">
        <f t="shared" si="167"/>
        <v>0</v>
      </c>
      <c r="CH263" s="10">
        <f t="shared" si="168"/>
        <v>0</v>
      </c>
      <c r="CI263" s="10">
        <f t="shared" si="169"/>
        <v>810</v>
      </c>
      <c r="CJ263" s="10">
        <f t="shared" si="170"/>
        <v>0</v>
      </c>
      <c r="CK263" s="10">
        <f t="shared" si="171"/>
        <v>9429.9999999999854</v>
      </c>
      <c r="CL263" s="10">
        <f t="shared" si="172"/>
        <v>0</v>
      </c>
      <c r="CM263" s="10">
        <f t="shared" si="173"/>
        <v>20</v>
      </c>
      <c r="CN263" s="10">
        <f t="shared" si="174"/>
        <v>100</v>
      </c>
      <c r="CO263" s="10">
        <f t="shared" si="175"/>
        <v>5</v>
      </c>
      <c r="CP263" s="10">
        <f t="shared" si="176"/>
        <v>0</v>
      </c>
      <c r="CQ263" s="10">
        <f t="shared" si="177"/>
        <v>0</v>
      </c>
      <c r="CR263" s="10">
        <f t="shared" si="178"/>
        <v>0</v>
      </c>
      <c r="CS263" s="10">
        <f t="shared" si="179"/>
        <v>0</v>
      </c>
      <c r="CT263" s="10">
        <f t="shared" si="180"/>
        <v>0</v>
      </c>
      <c r="CU263" s="10">
        <f t="shared" si="181"/>
        <v>0</v>
      </c>
      <c r="CV263" s="10">
        <f t="shared" si="182"/>
        <v>0</v>
      </c>
      <c r="CW263" s="10">
        <f t="shared" si="183"/>
        <v>0</v>
      </c>
      <c r="CX263" s="10">
        <f t="shared" si="184"/>
        <v>0</v>
      </c>
      <c r="CY263" s="10">
        <f t="shared" si="185"/>
        <v>173.4375</v>
      </c>
      <c r="CZ263" s="10">
        <f t="shared" si="186"/>
        <v>0</v>
      </c>
      <c r="DA263" s="10">
        <f t="shared" si="187"/>
        <v>1694.5338441890199</v>
      </c>
      <c r="DB263" s="10">
        <f t="shared" si="188"/>
        <v>0</v>
      </c>
      <c r="DC263" s="10">
        <f t="shared" si="189"/>
        <v>0</v>
      </c>
      <c r="DD263" s="10">
        <f t="shared" si="190"/>
        <v>0</v>
      </c>
      <c r="DE263" s="10">
        <f t="shared" si="191"/>
        <v>6400</v>
      </c>
      <c r="DF263" s="10">
        <f t="shared" si="192"/>
        <v>0</v>
      </c>
      <c r="DG263" s="10">
        <f t="shared" si="193"/>
        <v>0</v>
      </c>
      <c r="DH263" s="10">
        <f t="shared" si="194"/>
        <v>0</v>
      </c>
      <c r="DI263" s="10">
        <f t="shared" si="195"/>
        <v>0</v>
      </c>
      <c r="DJ263" s="10">
        <f t="shared" si="196"/>
        <v>0</v>
      </c>
      <c r="DK263" s="10">
        <f t="shared" si="197"/>
        <v>0</v>
      </c>
      <c r="DL263" s="10">
        <f t="shared" si="198"/>
        <v>0</v>
      </c>
      <c r="DM263" s="10">
        <f t="shared" si="199"/>
        <v>0</v>
      </c>
      <c r="DN263" s="10">
        <f t="shared" si="200"/>
        <v>-21060.828087096568</v>
      </c>
      <c r="DO263" s="10">
        <f t="shared" si="201"/>
        <v>-2562.9991162227134</v>
      </c>
      <c r="DP263" s="11">
        <f t="shared" si="122"/>
        <v>80872.000883777509</v>
      </c>
      <c r="DS263" s="14"/>
      <c r="DU263" s="16"/>
    </row>
    <row r="264" spans="1:125" x14ac:dyDescent="0.35">
      <c r="A264" s="2" t="s">
        <v>789</v>
      </c>
      <c r="B264" s="2" t="s">
        <v>790</v>
      </c>
      <c r="C264" s="2">
        <v>9263068</v>
      </c>
      <c r="D264" s="2" t="s">
        <v>1382</v>
      </c>
      <c r="E264" s="18">
        <v>63</v>
      </c>
      <c r="G264" s="18">
        <v>213822</v>
      </c>
      <c r="H264" s="18">
        <v>0</v>
      </c>
      <c r="I264" s="18">
        <v>0</v>
      </c>
      <c r="J264" s="18">
        <v>6239.99999999999</v>
      </c>
      <c r="K264" s="18">
        <v>0</v>
      </c>
      <c r="L264" s="18">
        <v>11280.000000000002</v>
      </c>
      <c r="M264" s="18">
        <v>0</v>
      </c>
      <c r="N264" s="18">
        <v>689.99999999999977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629.99999999999898</v>
      </c>
      <c r="AA264" s="18">
        <v>0</v>
      </c>
      <c r="AB264" s="18">
        <v>21002.624999999996</v>
      </c>
      <c r="AC264" s="18">
        <v>0</v>
      </c>
      <c r="AD264" s="18">
        <v>0</v>
      </c>
      <c r="AE264" s="18">
        <v>0</v>
      </c>
      <c r="AF264" s="18">
        <v>128000</v>
      </c>
      <c r="AG264" s="18">
        <v>56300</v>
      </c>
      <c r="AH264" s="18">
        <v>0</v>
      </c>
      <c r="AI264" s="18">
        <v>0</v>
      </c>
      <c r="AJ264" s="18">
        <v>12909.25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-55675.677591937405</v>
      </c>
      <c r="AQ264" s="11">
        <f t="shared" si="123"/>
        <v>395198.19740806258</v>
      </c>
      <c r="AR264" s="18"/>
      <c r="AS264" s="10">
        <f>VLOOKUP($C264,'[1]New ISB'!$C$6:$BO$405,6,FALSE)</f>
        <v>227112.81074890218</v>
      </c>
      <c r="AT264" s="10">
        <f>VLOOKUP($C264,'[1]New ISB'!$C$6:$BO$405,7,FALSE)</f>
        <v>0</v>
      </c>
      <c r="AU264" s="10">
        <f>VLOOKUP($C264,'[1]New ISB'!$C$6:$BO$405,8,FALSE)</f>
        <v>0</v>
      </c>
      <c r="AV264" s="10">
        <f>VLOOKUP($C264,'[1]New ISB'!$C$6:$BO$405,9,FALSE)</f>
        <v>6369.99999999999</v>
      </c>
      <c r="AW264" s="10">
        <f>VLOOKUP($C264,'[1]New ISB'!$C$6:$BO$405,10,FALSE)</f>
        <v>0</v>
      </c>
      <c r="AX264" s="10">
        <f>VLOOKUP($C264,'[1]New ISB'!$C$6:$BO$405,11,FALSE)</f>
        <v>13120.000000000004</v>
      </c>
      <c r="AY264" s="10">
        <f>VLOOKUP($C264,'[1]New ISB'!$C$6:$BO$405,12,FALSE)</f>
        <v>0</v>
      </c>
      <c r="AZ264" s="10">
        <f>VLOOKUP($C264,'[1]New ISB'!$C$6:$BO$405,13,FALSE)</f>
        <v>704.99999999999977</v>
      </c>
      <c r="BA264" s="10">
        <f>VLOOKUP($C264,'[1]New ISB'!$C$6:$BO$405,14,FALSE)</f>
        <v>0</v>
      </c>
      <c r="BB264" s="10">
        <f>VLOOKUP($C264,'[1]New ISB'!$C$6:$BO$405,15,FALSE)</f>
        <v>0</v>
      </c>
      <c r="BC264" s="10">
        <f>VLOOKUP($C264,'[1]New ISB'!$C$6:$BO$405,16,FALSE)</f>
        <v>0</v>
      </c>
      <c r="BD264" s="10">
        <f>VLOOKUP($C264,'[1]New ISB'!$C$6:$BO$405,17,FALSE)</f>
        <v>0</v>
      </c>
      <c r="BE264" s="10">
        <f>VLOOKUP($C264,'[1]New ISB'!$C$6:$BO$405,18,FALSE)</f>
        <v>0</v>
      </c>
      <c r="BF264" s="10">
        <f>VLOOKUP($C264,'[1]New ISB'!$C$6:$BO$405,19,FALSE)</f>
        <v>0</v>
      </c>
      <c r="BG264" s="10">
        <f>VLOOKUP($C264,'[1]New ISB'!$C$6:$BO$405,20,FALSE)</f>
        <v>0</v>
      </c>
      <c r="BH264" s="10">
        <f>VLOOKUP($C264,'[1]New ISB'!$C$6:$BO$405,21,FALSE)</f>
        <v>0</v>
      </c>
      <c r="BI264" s="10">
        <f>VLOOKUP($C264,'[1]New ISB'!$C$6:$BO$405,22,FALSE)</f>
        <v>0</v>
      </c>
      <c r="BJ264" s="10">
        <f>VLOOKUP($C264,'[1]New ISB'!$C$6:$BO$405,23,FALSE)</f>
        <v>0</v>
      </c>
      <c r="BK264" s="10">
        <f>VLOOKUP($C264,'[1]New ISB'!$C$6:$BO$405,24,FALSE)</f>
        <v>0</v>
      </c>
      <c r="BL264" s="10">
        <f>VLOOKUP($C264,'[1]New ISB'!$C$6:$BO$405,25,FALSE)</f>
        <v>640.86206896551619</v>
      </c>
      <c r="BM264" s="10">
        <f>VLOOKUP($C264,'[1]New ISB'!$C$6:$BO$405,26,FALSE)</f>
        <v>0</v>
      </c>
      <c r="BN264" s="10">
        <f>VLOOKUP($C264,'[1]New ISB'!$C$6:$BO$405,27,FALSE)</f>
        <v>21275.38636363636</v>
      </c>
      <c r="BO264" s="10">
        <f>VLOOKUP($C264,'[1]New ISB'!$C$6:$BO$405,28,FALSE)</f>
        <v>0</v>
      </c>
      <c r="BP264" s="10">
        <f>VLOOKUP($C264,'[1]New ISB'!$C$6:$BO$405,29,FALSE)</f>
        <v>0</v>
      </c>
      <c r="BQ264" s="10">
        <f>VLOOKUP($C264,'[1]New ISB'!$C$6:$BO$405,30,FALSE)</f>
        <v>0</v>
      </c>
      <c r="BR264" s="10">
        <f>VLOOKUP($C264,'[1]New ISB'!$C$6:$BO$405,31,FALSE)</f>
        <v>134400</v>
      </c>
      <c r="BS264" s="10">
        <f>VLOOKUP($C264,'[1]New ISB'!$C$6:$BO$405,32,FALSE)</f>
        <v>57100</v>
      </c>
      <c r="BT264" s="10">
        <f>VLOOKUP($C264,'[1]New ISB'!$C$6:$BO$405,33,FALSE)</f>
        <v>0</v>
      </c>
      <c r="BU264" s="10">
        <f>VLOOKUP($C264,'[1]New ISB'!$C$6:$BO$405,34,FALSE)</f>
        <v>0</v>
      </c>
      <c r="BV264" s="10">
        <f>VLOOKUP($C264,'[1]New ISB'!$C$6:$BO$405,35,FALSE)</f>
        <v>12909.25</v>
      </c>
      <c r="BW264" s="10">
        <f>VLOOKUP($C264,'[1]New ISB'!$C$6:$BO$405,36,FALSE)</f>
        <v>0</v>
      </c>
      <c r="BX264" s="10">
        <f>VLOOKUP($C264,'[1]New ISB'!$C$6:$BO$405,39,FALSE)+VLOOKUP($C264,'[1]New ISB'!$C$6:$BO$405,40,FALSE)</f>
        <v>0</v>
      </c>
      <c r="BY264" s="10">
        <f>VLOOKUP($C264,'[1]New ISB'!$C$6:$BO$405,37,FALSE)+VLOOKUP($C264,'[1]New ISB'!$C$6:$BO$405,41,FALSE)</f>
        <v>0</v>
      </c>
      <c r="BZ264" s="10">
        <f>VLOOKUP($C264,'[1]New ISB'!$C$6:$BO$405,38,FALSE)</f>
        <v>0</v>
      </c>
      <c r="CA264" s="10">
        <f t="shared" si="161"/>
        <v>473633.30918150407</v>
      </c>
      <c r="CB264" s="10">
        <f>VLOOKUP($C264,'[1]New ISB'!$C$6:$BO$405,52,FALSE)+VLOOKUP($C264,'[1]New ISB'!$C$6:$BO$405,53,FALSE)</f>
        <v>0</v>
      </c>
      <c r="CC264" s="10">
        <f>VLOOKUP($C264,'[1]New ISB'!$C$6:$BO$405,64,FALSE)</f>
        <v>0</v>
      </c>
      <c r="CD264" s="11">
        <f t="shared" si="160"/>
        <v>473633.30918150407</v>
      </c>
      <c r="CE264" s="10"/>
      <c r="CF264" s="10">
        <f t="shared" si="166"/>
        <v>13290.810748902179</v>
      </c>
      <c r="CG264" s="10">
        <f t="shared" si="167"/>
        <v>0</v>
      </c>
      <c r="CH264" s="10">
        <f t="shared" si="168"/>
        <v>0</v>
      </c>
      <c r="CI264" s="10">
        <f t="shared" si="169"/>
        <v>130</v>
      </c>
      <c r="CJ264" s="10">
        <f t="shared" si="170"/>
        <v>0</v>
      </c>
      <c r="CK264" s="10">
        <f t="shared" si="171"/>
        <v>1840.0000000000018</v>
      </c>
      <c r="CL264" s="10">
        <f t="shared" si="172"/>
        <v>0</v>
      </c>
      <c r="CM264" s="10">
        <f t="shared" si="173"/>
        <v>15</v>
      </c>
      <c r="CN264" s="10">
        <f t="shared" si="174"/>
        <v>0</v>
      </c>
      <c r="CO264" s="10">
        <f t="shared" si="175"/>
        <v>0</v>
      </c>
      <c r="CP264" s="10">
        <f t="shared" si="176"/>
        <v>0</v>
      </c>
      <c r="CQ264" s="10">
        <f t="shared" si="177"/>
        <v>0</v>
      </c>
      <c r="CR264" s="10">
        <f t="shared" si="178"/>
        <v>0</v>
      </c>
      <c r="CS264" s="10">
        <f t="shared" si="179"/>
        <v>0</v>
      </c>
      <c r="CT264" s="10">
        <f t="shared" si="180"/>
        <v>0</v>
      </c>
      <c r="CU264" s="10">
        <f t="shared" si="181"/>
        <v>0</v>
      </c>
      <c r="CV264" s="10">
        <f t="shared" si="182"/>
        <v>0</v>
      </c>
      <c r="CW264" s="10">
        <f t="shared" si="183"/>
        <v>0</v>
      </c>
      <c r="CX264" s="10">
        <f t="shared" si="184"/>
        <v>0</v>
      </c>
      <c r="CY264" s="10">
        <f t="shared" si="185"/>
        <v>10.86206896551721</v>
      </c>
      <c r="CZ264" s="10">
        <f t="shared" si="186"/>
        <v>0</v>
      </c>
      <c r="DA264" s="10">
        <f t="shared" si="187"/>
        <v>272.76136363636397</v>
      </c>
      <c r="DB264" s="10">
        <f t="shared" si="188"/>
        <v>0</v>
      </c>
      <c r="DC264" s="10">
        <f t="shared" si="189"/>
        <v>0</v>
      </c>
      <c r="DD264" s="10">
        <f t="shared" si="190"/>
        <v>0</v>
      </c>
      <c r="DE264" s="10">
        <f t="shared" si="191"/>
        <v>6400</v>
      </c>
      <c r="DF264" s="10">
        <f t="shared" si="192"/>
        <v>800</v>
      </c>
      <c r="DG264" s="10">
        <f t="shared" si="193"/>
        <v>0</v>
      </c>
      <c r="DH264" s="10">
        <f t="shared" si="194"/>
        <v>0</v>
      </c>
      <c r="DI264" s="10">
        <f t="shared" si="195"/>
        <v>0</v>
      </c>
      <c r="DJ264" s="10">
        <f t="shared" si="196"/>
        <v>0</v>
      </c>
      <c r="DK264" s="10">
        <f t="shared" si="197"/>
        <v>0</v>
      </c>
      <c r="DL264" s="10">
        <f t="shared" si="198"/>
        <v>0</v>
      </c>
      <c r="DM264" s="10">
        <f t="shared" si="199"/>
        <v>0</v>
      </c>
      <c r="DN264" s="10">
        <f t="shared" si="200"/>
        <v>0</v>
      </c>
      <c r="DO264" s="10">
        <f t="shared" si="201"/>
        <v>55675.677591937405</v>
      </c>
      <c r="DP264" s="11">
        <f t="shared" si="122"/>
        <v>78435.111773441458</v>
      </c>
      <c r="DS264" s="14"/>
      <c r="DU264" s="16"/>
    </row>
    <row r="265" spans="1:125" x14ac:dyDescent="0.35">
      <c r="A265" s="2" t="s">
        <v>792</v>
      </c>
      <c r="B265" s="2" t="s">
        <v>793</v>
      </c>
      <c r="C265" s="2">
        <v>9263359</v>
      </c>
      <c r="D265" s="2" t="s">
        <v>794</v>
      </c>
      <c r="E265" s="18">
        <v>60</v>
      </c>
      <c r="G265" s="18">
        <v>203640</v>
      </c>
      <c r="H265" s="18">
        <v>0</v>
      </c>
      <c r="I265" s="18">
        <v>0</v>
      </c>
      <c r="J265" s="18">
        <v>4320</v>
      </c>
      <c r="K265" s="18">
        <v>0</v>
      </c>
      <c r="L265" s="18">
        <v>7754.9999999999845</v>
      </c>
      <c r="M265" s="18">
        <v>0</v>
      </c>
      <c r="N265" s="18">
        <v>230.00000000000045</v>
      </c>
      <c r="O265" s="18">
        <v>559.99999999999943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20204.081632653084</v>
      </c>
      <c r="AC265" s="18">
        <v>0</v>
      </c>
      <c r="AD265" s="18">
        <v>0</v>
      </c>
      <c r="AE265" s="18">
        <v>0</v>
      </c>
      <c r="AF265" s="18">
        <v>128000</v>
      </c>
      <c r="AG265" s="18">
        <v>56300</v>
      </c>
      <c r="AH265" s="18">
        <v>0</v>
      </c>
      <c r="AI265" s="18">
        <v>0</v>
      </c>
      <c r="AJ265" s="18">
        <v>837.73440000000005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-20902.250182607026</v>
      </c>
      <c r="AQ265" s="11">
        <f t="shared" si="123"/>
        <v>400944.565850046</v>
      </c>
      <c r="AR265" s="18"/>
      <c r="AS265" s="10">
        <f>VLOOKUP($C265,'[1]New ISB'!$C$6:$BO$405,6,FALSE)</f>
        <v>216297.91499895445</v>
      </c>
      <c r="AT265" s="10">
        <f>VLOOKUP($C265,'[1]New ISB'!$C$6:$BO$405,7,FALSE)</f>
        <v>0</v>
      </c>
      <c r="AU265" s="10">
        <f>VLOOKUP($C265,'[1]New ISB'!$C$6:$BO$405,8,FALSE)</f>
        <v>0</v>
      </c>
      <c r="AV265" s="10">
        <f>VLOOKUP($C265,'[1]New ISB'!$C$6:$BO$405,9,FALSE)</f>
        <v>4410</v>
      </c>
      <c r="AW265" s="10">
        <f>VLOOKUP($C265,'[1]New ISB'!$C$6:$BO$405,10,FALSE)</f>
        <v>0</v>
      </c>
      <c r="AX265" s="10">
        <f>VLOOKUP($C265,'[1]New ISB'!$C$6:$BO$405,11,FALSE)</f>
        <v>9019.9999999999818</v>
      </c>
      <c r="AY265" s="10">
        <f>VLOOKUP($C265,'[1]New ISB'!$C$6:$BO$405,12,FALSE)</f>
        <v>0</v>
      </c>
      <c r="AZ265" s="10">
        <f>VLOOKUP($C265,'[1]New ISB'!$C$6:$BO$405,13,FALSE)</f>
        <v>235.00000000000048</v>
      </c>
      <c r="BA265" s="10">
        <f>VLOOKUP($C265,'[1]New ISB'!$C$6:$BO$405,14,FALSE)</f>
        <v>569.99999999999932</v>
      </c>
      <c r="BB265" s="10">
        <f>VLOOKUP($C265,'[1]New ISB'!$C$6:$BO$405,15,FALSE)</f>
        <v>0</v>
      </c>
      <c r="BC265" s="10">
        <f>VLOOKUP($C265,'[1]New ISB'!$C$6:$BO$405,16,FALSE)</f>
        <v>0</v>
      </c>
      <c r="BD265" s="10">
        <f>VLOOKUP($C265,'[1]New ISB'!$C$6:$BO$405,17,FALSE)</f>
        <v>0</v>
      </c>
      <c r="BE265" s="10">
        <f>VLOOKUP($C265,'[1]New ISB'!$C$6:$BO$405,18,FALSE)</f>
        <v>0</v>
      </c>
      <c r="BF265" s="10">
        <f>VLOOKUP($C265,'[1]New ISB'!$C$6:$BO$405,19,FALSE)</f>
        <v>0</v>
      </c>
      <c r="BG265" s="10">
        <f>VLOOKUP($C265,'[1]New ISB'!$C$6:$BO$405,20,FALSE)</f>
        <v>0</v>
      </c>
      <c r="BH265" s="10">
        <f>VLOOKUP($C265,'[1]New ISB'!$C$6:$BO$405,21,FALSE)</f>
        <v>0</v>
      </c>
      <c r="BI265" s="10">
        <f>VLOOKUP($C265,'[1]New ISB'!$C$6:$BO$405,22,FALSE)</f>
        <v>0</v>
      </c>
      <c r="BJ265" s="10">
        <f>VLOOKUP($C265,'[1]New ISB'!$C$6:$BO$405,23,FALSE)</f>
        <v>0</v>
      </c>
      <c r="BK265" s="10">
        <f>VLOOKUP($C265,'[1]New ISB'!$C$6:$BO$405,24,FALSE)</f>
        <v>0</v>
      </c>
      <c r="BL265" s="10">
        <f>VLOOKUP($C265,'[1]New ISB'!$C$6:$BO$405,25,FALSE)</f>
        <v>0</v>
      </c>
      <c r="BM265" s="10">
        <f>VLOOKUP($C265,'[1]New ISB'!$C$6:$BO$405,26,FALSE)</f>
        <v>0</v>
      </c>
      <c r="BN265" s="10">
        <f>VLOOKUP($C265,'[1]New ISB'!$C$6:$BO$405,27,FALSE)</f>
        <v>20466.472303207018</v>
      </c>
      <c r="BO265" s="10">
        <f>VLOOKUP($C265,'[1]New ISB'!$C$6:$BO$405,28,FALSE)</f>
        <v>0</v>
      </c>
      <c r="BP265" s="10">
        <f>VLOOKUP($C265,'[1]New ISB'!$C$6:$BO$405,29,FALSE)</f>
        <v>0</v>
      </c>
      <c r="BQ265" s="10">
        <f>VLOOKUP($C265,'[1]New ISB'!$C$6:$BO$405,30,FALSE)</f>
        <v>0</v>
      </c>
      <c r="BR265" s="10">
        <f>VLOOKUP($C265,'[1]New ISB'!$C$6:$BO$405,31,FALSE)</f>
        <v>134400</v>
      </c>
      <c r="BS265" s="10">
        <f>VLOOKUP($C265,'[1]New ISB'!$C$6:$BO$405,32,FALSE)</f>
        <v>57100</v>
      </c>
      <c r="BT265" s="10">
        <f>VLOOKUP($C265,'[1]New ISB'!$C$6:$BO$405,33,FALSE)</f>
        <v>0</v>
      </c>
      <c r="BU265" s="10">
        <f>VLOOKUP($C265,'[1]New ISB'!$C$6:$BO$405,34,FALSE)</f>
        <v>0</v>
      </c>
      <c r="BV265" s="10">
        <f>VLOOKUP($C265,'[1]New ISB'!$C$6:$BO$405,35,FALSE)</f>
        <v>837.73440000000005</v>
      </c>
      <c r="BW265" s="10">
        <f>VLOOKUP($C265,'[1]New ISB'!$C$6:$BO$405,36,FALSE)</f>
        <v>0</v>
      </c>
      <c r="BX265" s="10">
        <f>VLOOKUP($C265,'[1]New ISB'!$C$6:$BO$405,39,FALSE)+VLOOKUP($C265,'[1]New ISB'!$C$6:$BO$405,40,FALSE)</f>
        <v>0</v>
      </c>
      <c r="BY265" s="10">
        <f>VLOOKUP($C265,'[1]New ISB'!$C$6:$BO$405,37,FALSE)+VLOOKUP($C265,'[1]New ISB'!$C$6:$BO$405,41,FALSE)</f>
        <v>0</v>
      </c>
      <c r="BZ265" s="10">
        <f>VLOOKUP($C265,'[1]New ISB'!$C$6:$BO$405,38,FALSE)</f>
        <v>0</v>
      </c>
      <c r="CA265" s="10">
        <f t="shared" si="161"/>
        <v>443337.12170216144</v>
      </c>
      <c r="CB265" s="10">
        <f>VLOOKUP($C265,'[1]New ISB'!$C$6:$BO$405,52,FALSE)+VLOOKUP($C265,'[1]New ISB'!$C$6:$BO$405,53,FALSE)</f>
        <v>0</v>
      </c>
      <c r="CC265" s="10">
        <f>VLOOKUP($C265,'[1]New ISB'!$C$6:$BO$405,64,FALSE)</f>
        <v>0</v>
      </c>
      <c r="CD265" s="11">
        <f t="shared" si="160"/>
        <v>443337.12170216144</v>
      </c>
      <c r="CE265" s="10"/>
      <c r="CF265" s="10">
        <f t="shared" si="166"/>
        <v>12657.914998954453</v>
      </c>
      <c r="CG265" s="10">
        <f t="shared" si="167"/>
        <v>0</v>
      </c>
      <c r="CH265" s="10">
        <f t="shared" si="168"/>
        <v>0</v>
      </c>
      <c r="CI265" s="10">
        <f t="shared" si="169"/>
        <v>90</v>
      </c>
      <c r="CJ265" s="10">
        <f t="shared" si="170"/>
        <v>0</v>
      </c>
      <c r="CK265" s="10">
        <f t="shared" si="171"/>
        <v>1264.9999999999973</v>
      </c>
      <c r="CL265" s="10">
        <f t="shared" si="172"/>
        <v>0</v>
      </c>
      <c r="CM265" s="10">
        <f t="shared" si="173"/>
        <v>5.0000000000000284</v>
      </c>
      <c r="CN265" s="10">
        <f t="shared" si="174"/>
        <v>9.9999999999998863</v>
      </c>
      <c r="CO265" s="10">
        <f t="shared" si="175"/>
        <v>0</v>
      </c>
      <c r="CP265" s="10">
        <f t="shared" si="176"/>
        <v>0</v>
      </c>
      <c r="CQ265" s="10">
        <f t="shared" si="177"/>
        <v>0</v>
      </c>
      <c r="CR265" s="10">
        <f t="shared" si="178"/>
        <v>0</v>
      </c>
      <c r="CS265" s="10">
        <f t="shared" si="179"/>
        <v>0</v>
      </c>
      <c r="CT265" s="10">
        <f t="shared" si="180"/>
        <v>0</v>
      </c>
      <c r="CU265" s="10">
        <f t="shared" si="181"/>
        <v>0</v>
      </c>
      <c r="CV265" s="10">
        <f t="shared" si="182"/>
        <v>0</v>
      </c>
      <c r="CW265" s="10">
        <f t="shared" si="183"/>
        <v>0</v>
      </c>
      <c r="CX265" s="10">
        <f t="shared" si="184"/>
        <v>0</v>
      </c>
      <c r="CY265" s="10">
        <f t="shared" si="185"/>
        <v>0</v>
      </c>
      <c r="CZ265" s="10">
        <f t="shared" si="186"/>
        <v>0</v>
      </c>
      <c r="DA265" s="10">
        <f t="shared" si="187"/>
        <v>262.39067055393389</v>
      </c>
      <c r="DB265" s="10">
        <f t="shared" si="188"/>
        <v>0</v>
      </c>
      <c r="DC265" s="10">
        <f t="shared" si="189"/>
        <v>0</v>
      </c>
      <c r="DD265" s="10">
        <f t="shared" si="190"/>
        <v>0</v>
      </c>
      <c r="DE265" s="10">
        <f t="shared" si="191"/>
        <v>6400</v>
      </c>
      <c r="DF265" s="10">
        <f t="shared" si="192"/>
        <v>800</v>
      </c>
      <c r="DG265" s="10">
        <f t="shared" si="193"/>
        <v>0</v>
      </c>
      <c r="DH265" s="10">
        <f t="shared" si="194"/>
        <v>0</v>
      </c>
      <c r="DI265" s="10">
        <f t="shared" si="195"/>
        <v>0</v>
      </c>
      <c r="DJ265" s="10">
        <f t="shared" si="196"/>
        <v>0</v>
      </c>
      <c r="DK265" s="10">
        <f t="shared" si="197"/>
        <v>0</v>
      </c>
      <c r="DL265" s="10">
        <f t="shared" si="198"/>
        <v>0</v>
      </c>
      <c r="DM265" s="10">
        <f t="shared" si="199"/>
        <v>0</v>
      </c>
      <c r="DN265" s="10">
        <f t="shared" si="200"/>
        <v>0</v>
      </c>
      <c r="DO265" s="10">
        <f t="shared" si="201"/>
        <v>20902.250182607026</v>
      </c>
      <c r="DP265" s="11">
        <f t="shared" ref="DP265:DP328" si="202">SUM(CF265:DO265)</f>
        <v>42392.555852115409</v>
      </c>
      <c r="DS265" s="14"/>
      <c r="DU265" s="16"/>
    </row>
    <row r="266" spans="1:125" x14ac:dyDescent="0.35">
      <c r="A266" s="2" t="s">
        <v>795</v>
      </c>
      <c r="B266" s="2" t="s">
        <v>1473</v>
      </c>
      <c r="C266" s="2">
        <v>9262159</v>
      </c>
      <c r="D266" s="2" t="s">
        <v>1383</v>
      </c>
      <c r="E266" s="18">
        <v>73</v>
      </c>
      <c r="G266" s="18">
        <v>247762</v>
      </c>
      <c r="H266" s="18">
        <v>0</v>
      </c>
      <c r="I266" s="18">
        <v>0</v>
      </c>
      <c r="J266" s="18">
        <v>6240.0000000000027</v>
      </c>
      <c r="K266" s="18">
        <v>0</v>
      </c>
      <c r="L266" s="18">
        <v>9165.0000000000036</v>
      </c>
      <c r="M266" s="18">
        <v>0</v>
      </c>
      <c r="N266" s="18">
        <v>1380</v>
      </c>
      <c r="O266" s="18">
        <v>280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1924.5454545454566</v>
      </c>
      <c r="AA266" s="18">
        <v>0</v>
      </c>
      <c r="AB266" s="18">
        <v>23846.666666666668</v>
      </c>
      <c r="AC266" s="18">
        <v>0</v>
      </c>
      <c r="AD266" s="18">
        <v>0</v>
      </c>
      <c r="AE266" s="18">
        <v>0</v>
      </c>
      <c r="AF266" s="18">
        <v>128000</v>
      </c>
      <c r="AG266" s="18">
        <v>56300</v>
      </c>
      <c r="AH266" s="18">
        <v>0</v>
      </c>
      <c r="AI266" s="18">
        <v>0</v>
      </c>
      <c r="AJ266" s="18">
        <v>1396.2239999999999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-14886.172483343609</v>
      </c>
      <c r="AQ266" s="11">
        <f t="shared" ref="AQ266:AQ329" si="203">SUM(G266:AP266)</f>
        <v>461408.26363786851</v>
      </c>
      <c r="AR266" s="18"/>
      <c r="AS266" s="10">
        <f>VLOOKUP($C266,'[1]New ISB'!$C$6:$BO$405,6,FALSE)</f>
        <v>263162.4632487279</v>
      </c>
      <c r="AT266" s="10">
        <f>VLOOKUP($C266,'[1]New ISB'!$C$6:$BO$405,7,FALSE)</f>
        <v>0</v>
      </c>
      <c r="AU266" s="10">
        <f>VLOOKUP($C266,'[1]New ISB'!$C$6:$BO$405,8,FALSE)</f>
        <v>0</v>
      </c>
      <c r="AV266" s="10">
        <f>VLOOKUP($C266,'[1]New ISB'!$C$6:$BO$405,9,FALSE)</f>
        <v>6370.0000000000027</v>
      </c>
      <c r="AW266" s="10">
        <f>VLOOKUP($C266,'[1]New ISB'!$C$6:$BO$405,10,FALSE)</f>
        <v>0</v>
      </c>
      <c r="AX266" s="10">
        <f>VLOOKUP($C266,'[1]New ISB'!$C$6:$BO$405,11,FALSE)</f>
        <v>10660.000000000004</v>
      </c>
      <c r="AY266" s="10">
        <f>VLOOKUP($C266,'[1]New ISB'!$C$6:$BO$405,12,FALSE)</f>
        <v>0</v>
      </c>
      <c r="AZ266" s="10">
        <f>VLOOKUP($C266,'[1]New ISB'!$C$6:$BO$405,13,FALSE)</f>
        <v>1410</v>
      </c>
      <c r="BA266" s="10">
        <f>VLOOKUP($C266,'[1]New ISB'!$C$6:$BO$405,14,FALSE)</f>
        <v>285</v>
      </c>
      <c r="BB266" s="10">
        <f>VLOOKUP($C266,'[1]New ISB'!$C$6:$BO$405,15,FALSE)</f>
        <v>0</v>
      </c>
      <c r="BC266" s="10">
        <f>VLOOKUP($C266,'[1]New ISB'!$C$6:$BO$405,16,FALSE)</f>
        <v>0</v>
      </c>
      <c r="BD266" s="10">
        <f>VLOOKUP($C266,'[1]New ISB'!$C$6:$BO$405,17,FALSE)</f>
        <v>0</v>
      </c>
      <c r="BE266" s="10">
        <f>VLOOKUP($C266,'[1]New ISB'!$C$6:$BO$405,18,FALSE)</f>
        <v>0</v>
      </c>
      <c r="BF266" s="10">
        <f>VLOOKUP($C266,'[1]New ISB'!$C$6:$BO$405,19,FALSE)</f>
        <v>0</v>
      </c>
      <c r="BG266" s="10">
        <f>VLOOKUP($C266,'[1]New ISB'!$C$6:$BO$405,20,FALSE)</f>
        <v>0</v>
      </c>
      <c r="BH266" s="10">
        <f>VLOOKUP($C266,'[1]New ISB'!$C$6:$BO$405,21,FALSE)</f>
        <v>0</v>
      </c>
      <c r="BI266" s="10">
        <f>VLOOKUP($C266,'[1]New ISB'!$C$6:$BO$405,22,FALSE)</f>
        <v>0</v>
      </c>
      <c r="BJ266" s="10">
        <f>VLOOKUP($C266,'[1]New ISB'!$C$6:$BO$405,23,FALSE)</f>
        <v>0</v>
      </c>
      <c r="BK266" s="10">
        <f>VLOOKUP($C266,'[1]New ISB'!$C$6:$BO$405,24,FALSE)</f>
        <v>0</v>
      </c>
      <c r="BL266" s="10">
        <f>VLOOKUP($C266,'[1]New ISB'!$C$6:$BO$405,25,FALSE)</f>
        <v>1957.7272727272746</v>
      </c>
      <c r="BM266" s="10">
        <f>VLOOKUP($C266,'[1]New ISB'!$C$6:$BO$405,26,FALSE)</f>
        <v>0</v>
      </c>
      <c r="BN266" s="10">
        <f>VLOOKUP($C266,'[1]New ISB'!$C$6:$BO$405,27,FALSE)</f>
        <v>24156.363636363636</v>
      </c>
      <c r="BO266" s="10">
        <f>VLOOKUP($C266,'[1]New ISB'!$C$6:$BO$405,28,FALSE)</f>
        <v>0</v>
      </c>
      <c r="BP266" s="10">
        <f>VLOOKUP($C266,'[1]New ISB'!$C$6:$BO$405,29,FALSE)</f>
        <v>0</v>
      </c>
      <c r="BQ266" s="10">
        <f>VLOOKUP($C266,'[1]New ISB'!$C$6:$BO$405,30,FALSE)</f>
        <v>0</v>
      </c>
      <c r="BR266" s="10">
        <f>VLOOKUP($C266,'[1]New ISB'!$C$6:$BO$405,31,FALSE)</f>
        <v>134400</v>
      </c>
      <c r="BS266" s="10">
        <f>VLOOKUP($C266,'[1]New ISB'!$C$6:$BO$405,32,FALSE)</f>
        <v>57100</v>
      </c>
      <c r="BT266" s="10">
        <f>VLOOKUP($C266,'[1]New ISB'!$C$6:$BO$405,33,FALSE)</f>
        <v>0</v>
      </c>
      <c r="BU266" s="10">
        <f>VLOOKUP($C266,'[1]New ISB'!$C$6:$BO$405,34,FALSE)</f>
        <v>0</v>
      </c>
      <c r="BV266" s="10">
        <f>VLOOKUP($C266,'[1]New ISB'!$C$6:$BO$405,35,FALSE)</f>
        <v>1396.2239999999999</v>
      </c>
      <c r="BW266" s="10">
        <f>VLOOKUP($C266,'[1]New ISB'!$C$6:$BO$405,36,FALSE)</f>
        <v>0</v>
      </c>
      <c r="BX266" s="10">
        <f>VLOOKUP($C266,'[1]New ISB'!$C$6:$BO$405,39,FALSE)+VLOOKUP($C266,'[1]New ISB'!$C$6:$BO$405,40,FALSE)</f>
        <v>0</v>
      </c>
      <c r="BY266" s="10">
        <f>VLOOKUP($C266,'[1]New ISB'!$C$6:$BO$405,37,FALSE)+VLOOKUP($C266,'[1]New ISB'!$C$6:$BO$405,41,FALSE)</f>
        <v>0</v>
      </c>
      <c r="BZ266" s="10">
        <f>VLOOKUP($C266,'[1]New ISB'!$C$6:$BO$405,38,FALSE)</f>
        <v>0</v>
      </c>
      <c r="CA266" s="10">
        <f t="shared" si="161"/>
        <v>500897.77815781883</v>
      </c>
      <c r="CB266" s="10">
        <f>VLOOKUP($C266,'[1]New ISB'!$C$6:$BO$405,52,FALSE)+VLOOKUP($C266,'[1]New ISB'!$C$6:$BO$405,53,FALSE)</f>
        <v>0</v>
      </c>
      <c r="CC266" s="10">
        <f>VLOOKUP($C266,'[1]New ISB'!$C$6:$BO$405,64,FALSE)</f>
        <v>0</v>
      </c>
      <c r="CD266" s="11">
        <f t="shared" si="160"/>
        <v>500897.77815781883</v>
      </c>
      <c r="CE266" s="10"/>
      <c r="CF266" s="10">
        <f t="shared" si="166"/>
        <v>15400.463248727901</v>
      </c>
      <c r="CG266" s="10">
        <f t="shared" si="167"/>
        <v>0</v>
      </c>
      <c r="CH266" s="10">
        <f t="shared" si="168"/>
        <v>0</v>
      </c>
      <c r="CI266" s="10">
        <f t="shared" si="169"/>
        <v>130</v>
      </c>
      <c r="CJ266" s="10">
        <f t="shared" si="170"/>
        <v>0</v>
      </c>
      <c r="CK266" s="10">
        <f t="shared" si="171"/>
        <v>1495</v>
      </c>
      <c r="CL266" s="10">
        <f t="shared" si="172"/>
        <v>0</v>
      </c>
      <c r="CM266" s="10">
        <f t="shared" si="173"/>
        <v>30</v>
      </c>
      <c r="CN266" s="10">
        <f t="shared" si="174"/>
        <v>5</v>
      </c>
      <c r="CO266" s="10">
        <f t="shared" si="175"/>
        <v>0</v>
      </c>
      <c r="CP266" s="10">
        <f t="shared" si="176"/>
        <v>0</v>
      </c>
      <c r="CQ266" s="10">
        <f t="shared" si="177"/>
        <v>0</v>
      </c>
      <c r="CR266" s="10">
        <f t="shared" si="178"/>
        <v>0</v>
      </c>
      <c r="CS266" s="10">
        <f t="shared" si="179"/>
        <v>0</v>
      </c>
      <c r="CT266" s="10">
        <f t="shared" si="180"/>
        <v>0</v>
      </c>
      <c r="CU266" s="10">
        <f t="shared" si="181"/>
        <v>0</v>
      </c>
      <c r="CV266" s="10">
        <f t="shared" si="182"/>
        <v>0</v>
      </c>
      <c r="CW266" s="10">
        <f t="shared" si="183"/>
        <v>0</v>
      </c>
      <c r="CX266" s="10">
        <f t="shared" si="184"/>
        <v>0</v>
      </c>
      <c r="CY266" s="10">
        <f t="shared" si="185"/>
        <v>33.181818181818016</v>
      </c>
      <c r="CZ266" s="10">
        <f t="shared" si="186"/>
        <v>0</v>
      </c>
      <c r="DA266" s="10">
        <f t="shared" si="187"/>
        <v>309.69696969696815</v>
      </c>
      <c r="DB266" s="10">
        <f t="shared" si="188"/>
        <v>0</v>
      </c>
      <c r="DC266" s="10">
        <f t="shared" si="189"/>
        <v>0</v>
      </c>
      <c r="DD266" s="10">
        <f t="shared" si="190"/>
        <v>0</v>
      </c>
      <c r="DE266" s="10">
        <f t="shared" si="191"/>
        <v>6400</v>
      </c>
      <c r="DF266" s="10">
        <f t="shared" si="192"/>
        <v>800</v>
      </c>
      <c r="DG266" s="10">
        <f t="shared" si="193"/>
        <v>0</v>
      </c>
      <c r="DH266" s="10">
        <f t="shared" si="194"/>
        <v>0</v>
      </c>
      <c r="DI266" s="10">
        <f t="shared" si="195"/>
        <v>0</v>
      </c>
      <c r="DJ266" s="10">
        <f t="shared" si="196"/>
        <v>0</v>
      </c>
      <c r="DK266" s="10">
        <f t="shared" si="197"/>
        <v>0</v>
      </c>
      <c r="DL266" s="10">
        <f t="shared" si="198"/>
        <v>0</v>
      </c>
      <c r="DM266" s="10">
        <f t="shared" si="199"/>
        <v>0</v>
      </c>
      <c r="DN266" s="10">
        <f t="shared" si="200"/>
        <v>0</v>
      </c>
      <c r="DO266" s="10">
        <f t="shared" si="201"/>
        <v>14886.172483343609</v>
      </c>
      <c r="DP266" s="11">
        <f t="shared" si="202"/>
        <v>39489.514519950295</v>
      </c>
      <c r="DS266" s="14"/>
      <c r="DU266" s="16"/>
    </row>
    <row r="267" spans="1:125" x14ac:dyDescent="0.35">
      <c r="A267" s="2" t="s">
        <v>800</v>
      </c>
      <c r="B267" s="2" t="s">
        <v>1472</v>
      </c>
      <c r="C267" s="2">
        <v>9262156</v>
      </c>
      <c r="D267" s="2" t="s">
        <v>801</v>
      </c>
      <c r="E267" s="18">
        <v>95</v>
      </c>
      <c r="G267" s="18">
        <v>322430</v>
      </c>
      <c r="H267" s="18">
        <v>0</v>
      </c>
      <c r="I267" s="18">
        <v>0</v>
      </c>
      <c r="J267" s="18">
        <v>4320.0000000000018</v>
      </c>
      <c r="K267" s="18">
        <v>0</v>
      </c>
      <c r="L267" s="18">
        <v>6345.0000000000027</v>
      </c>
      <c r="M267" s="18">
        <v>0</v>
      </c>
      <c r="N267" s="18">
        <v>1840.0000000000005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2755</v>
      </c>
      <c r="AA267" s="18">
        <v>0</v>
      </c>
      <c r="AB267" s="18">
        <v>34723.10126582277</v>
      </c>
      <c r="AC267" s="18">
        <v>0</v>
      </c>
      <c r="AD267" s="18">
        <v>283.49999999999915</v>
      </c>
      <c r="AE267" s="18">
        <v>0</v>
      </c>
      <c r="AF267" s="18">
        <v>128000</v>
      </c>
      <c r="AG267" s="18">
        <v>41191.455273698259</v>
      </c>
      <c r="AH267" s="18">
        <v>0</v>
      </c>
      <c r="AI267" s="18">
        <v>0</v>
      </c>
      <c r="AJ267" s="18">
        <v>3102.72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-49639.430068381203</v>
      </c>
      <c r="AQ267" s="11">
        <f t="shared" si="203"/>
        <v>495351.34647113987</v>
      </c>
      <c r="AR267" s="18"/>
      <c r="AS267" s="10">
        <f>VLOOKUP($C267,'[1]New ISB'!$C$6:$BO$405,6,FALSE)</f>
        <v>342471.69874834456</v>
      </c>
      <c r="AT267" s="10">
        <f>VLOOKUP($C267,'[1]New ISB'!$C$6:$BO$405,7,FALSE)</f>
        <v>0</v>
      </c>
      <c r="AU267" s="10">
        <f>VLOOKUP($C267,'[1]New ISB'!$C$6:$BO$405,8,FALSE)</f>
        <v>0</v>
      </c>
      <c r="AV267" s="10">
        <f>VLOOKUP($C267,'[1]New ISB'!$C$6:$BO$405,9,FALSE)</f>
        <v>4410.0000000000018</v>
      </c>
      <c r="AW267" s="10">
        <f>VLOOKUP($C267,'[1]New ISB'!$C$6:$BO$405,10,FALSE)</f>
        <v>0</v>
      </c>
      <c r="AX267" s="10">
        <f>VLOOKUP($C267,'[1]New ISB'!$C$6:$BO$405,11,FALSE)</f>
        <v>7380.0000000000027</v>
      </c>
      <c r="AY267" s="10">
        <f>VLOOKUP($C267,'[1]New ISB'!$C$6:$BO$405,12,FALSE)</f>
        <v>0</v>
      </c>
      <c r="AZ267" s="10">
        <f>VLOOKUP($C267,'[1]New ISB'!$C$6:$BO$405,13,FALSE)</f>
        <v>1880.0000000000005</v>
      </c>
      <c r="BA267" s="10">
        <f>VLOOKUP($C267,'[1]New ISB'!$C$6:$BO$405,14,FALSE)</f>
        <v>0</v>
      </c>
      <c r="BB267" s="10">
        <f>VLOOKUP($C267,'[1]New ISB'!$C$6:$BO$405,15,FALSE)</f>
        <v>0</v>
      </c>
      <c r="BC267" s="10">
        <f>VLOOKUP($C267,'[1]New ISB'!$C$6:$BO$405,16,FALSE)</f>
        <v>0</v>
      </c>
      <c r="BD267" s="10">
        <f>VLOOKUP($C267,'[1]New ISB'!$C$6:$BO$405,17,FALSE)</f>
        <v>0</v>
      </c>
      <c r="BE267" s="10">
        <f>VLOOKUP($C267,'[1]New ISB'!$C$6:$BO$405,18,FALSE)</f>
        <v>0</v>
      </c>
      <c r="BF267" s="10">
        <f>VLOOKUP($C267,'[1]New ISB'!$C$6:$BO$405,19,FALSE)</f>
        <v>0</v>
      </c>
      <c r="BG267" s="10">
        <f>VLOOKUP($C267,'[1]New ISB'!$C$6:$BO$405,20,FALSE)</f>
        <v>0</v>
      </c>
      <c r="BH267" s="10">
        <f>VLOOKUP($C267,'[1]New ISB'!$C$6:$BO$405,21,FALSE)</f>
        <v>0</v>
      </c>
      <c r="BI267" s="10">
        <f>VLOOKUP($C267,'[1]New ISB'!$C$6:$BO$405,22,FALSE)</f>
        <v>0</v>
      </c>
      <c r="BJ267" s="10">
        <f>VLOOKUP($C267,'[1]New ISB'!$C$6:$BO$405,23,FALSE)</f>
        <v>0</v>
      </c>
      <c r="BK267" s="10">
        <f>VLOOKUP($C267,'[1]New ISB'!$C$6:$BO$405,24,FALSE)</f>
        <v>0</v>
      </c>
      <c r="BL267" s="10">
        <f>VLOOKUP($C267,'[1]New ISB'!$C$6:$BO$405,25,FALSE)</f>
        <v>2802.5</v>
      </c>
      <c r="BM267" s="10">
        <f>VLOOKUP($C267,'[1]New ISB'!$C$6:$BO$405,26,FALSE)</f>
        <v>0</v>
      </c>
      <c r="BN267" s="10">
        <f>VLOOKUP($C267,'[1]New ISB'!$C$6:$BO$405,27,FALSE)</f>
        <v>35174.050632911378</v>
      </c>
      <c r="BO267" s="10">
        <f>VLOOKUP($C267,'[1]New ISB'!$C$6:$BO$405,28,FALSE)</f>
        <v>0</v>
      </c>
      <c r="BP267" s="10">
        <f>VLOOKUP($C267,'[1]New ISB'!$C$6:$BO$405,29,FALSE)</f>
        <v>287.99999999999915</v>
      </c>
      <c r="BQ267" s="10">
        <f>VLOOKUP($C267,'[1]New ISB'!$C$6:$BO$405,30,FALSE)</f>
        <v>0</v>
      </c>
      <c r="BR267" s="10">
        <f>VLOOKUP($C267,'[1]New ISB'!$C$6:$BO$405,31,FALSE)</f>
        <v>134400</v>
      </c>
      <c r="BS267" s="10">
        <f>VLOOKUP($C267,'[1]New ISB'!$C$6:$BO$405,32,FALSE)</f>
        <v>41776.769025367154</v>
      </c>
      <c r="BT267" s="10">
        <f>VLOOKUP($C267,'[1]New ISB'!$C$6:$BO$405,33,FALSE)</f>
        <v>0</v>
      </c>
      <c r="BU267" s="10">
        <f>VLOOKUP($C267,'[1]New ISB'!$C$6:$BO$405,34,FALSE)</f>
        <v>0</v>
      </c>
      <c r="BV267" s="10">
        <f>VLOOKUP($C267,'[1]New ISB'!$C$6:$BO$405,35,FALSE)</f>
        <v>3102.72</v>
      </c>
      <c r="BW267" s="10">
        <f>VLOOKUP($C267,'[1]New ISB'!$C$6:$BO$405,36,FALSE)</f>
        <v>0</v>
      </c>
      <c r="BX267" s="10">
        <f>VLOOKUP($C267,'[1]New ISB'!$C$6:$BO$405,39,FALSE)+VLOOKUP($C267,'[1]New ISB'!$C$6:$BO$405,40,FALSE)</f>
        <v>0</v>
      </c>
      <c r="BY267" s="10">
        <f>VLOOKUP($C267,'[1]New ISB'!$C$6:$BO$405,37,FALSE)+VLOOKUP($C267,'[1]New ISB'!$C$6:$BO$405,41,FALSE)</f>
        <v>0</v>
      </c>
      <c r="BZ267" s="10">
        <f>VLOOKUP($C267,'[1]New ISB'!$C$6:$BO$405,38,FALSE)</f>
        <v>0</v>
      </c>
      <c r="CA267" s="10">
        <f t="shared" si="161"/>
        <v>573685.73840662302</v>
      </c>
      <c r="CB267" s="10">
        <f>VLOOKUP($C267,'[1]New ISB'!$C$6:$BO$405,52,FALSE)+VLOOKUP($C267,'[1]New ISB'!$C$6:$BO$405,53,FALSE)</f>
        <v>0</v>
      </c>
      <c r="CC267" s="10">
        <f>VLOOKUP($C267,'[1]New ISB'!$C$6:$BO$405,64,FALSE)</f>
        <v>0</v>
      </c>
      <c r="CD267" s="11">
        <f t="shared" si="160"/>
        <v>573685.73840662302</v>
      </c>
      <c r="CE267" s="10"/>
      <c r="CF267" s="10">
        <f t="shared" si="166"/>
        <v>20041.698748344555</v>
      </c>
      <c r="CG267" s="10">
        <f t="shared" si="167"/>
        <v>0</v>
      </c>
      <c r="CH267" s="10">
        <f t="shared" si="168"/>
        <v>0</v>
      </c>
      <c r="CI267" s="10">
        <f t="shared" si="169"/>
        <v>90</v>
      </c>
      <c r="CJ267" s="10">
        <f t="shared" si="170"/>
        <v>0</v>
      </c>
      <c r="CK267" s="10">
        <f t="shared" si="171"/>
        <v>1035</v>
      </c>
      <c r="CL267" s="10">
        <f t="shared" si="172"/>
        <v>0</v>
      </c>
      <c r="CM267" s="10">
        <f t="shared" si="173"/>
        <v>40</v>
      </c>
      <c r="CN267" s="10">
        <f t="shared" si="174"/>
        <v>0</v>
      </c>
      <c r="CO267" s="10">
        <f t="shared" si="175"/>
        <v>0</v>
      </c>
      <c r="CP267" s="10">
        <f t="shared" si="176"/>
        <v>0</v>
      </c>
      <c r="CQ267" s="10">
        <f t="shared" si="177"/>
        <v>0</v>
      </c>
      <c r="CR267" s="10">
        <f t="shared" si="178"/>
        <v>0</v>
      </c>
      <c r="CS267" s="10">
        <f t="shared" si="179"/>
        <v>0</v>
      </c>
      <c r="CT267" s="10">
        <f t="shared" si="180"/>
        <v>0</v>
      </c>
      <c r="CU267" s="10">
        <f t="shared" si="181"/>
        <v>0</v>
      </c>
      <c r="CV267" s="10">
        <f t="shared" si="182"/>
        <v>0</v>
      </c>
      <c r="CW267" s="10">
        <f t="shared" si="183"/>
        <v>0</v>
      </c>
      <c r="CX267" s="10">
        <f t="shared" si="184"/>
        <v>0</v>
      </c>
      <c r="CY267" s="10">
        <f t="shared" si="185"/>
        <v>47.5</v>
      </c>
      <c r="CZ267" s="10">
        <f t="shared" si="186"/>
        <v>0</v>
      </c>
      <c r="DA267" s="10">
        <f t="shared" si="187"/>
        <v>450.94936708860769</v>
      </c>
      <c r="DB267" s="10">
        <f t="shared" si="188"/>
        <v>0</v>
      </c>
      <c r="DC267" s="10">
        <f t="shared" si="189"/>
        <v>4.5</v>
      </c>
      <c r="DD267" s="10">
        <f t="shared" si="190"/>
        <v>0</v>
      </c>
      <c r="DE267" s="10">
        <f t="shared" si="191"/>
        <v>6400</v>
      </c>
      <c r="DF267" s="10">
        <f t="shared" si="192"/>
        <v>585.31375166889484</v>
      </c>
      <c r="DG267" s="10">
        <f t="shared" si="193"/>
        <v>0</v>
      </c>
      <c r="DH267" s="10">
        <f t="shared" si="194"/>
        <v>0</v>
      </c>
      <c r="DI267" s="10">
        <f t="shared" si="195"/>
        <v>0</v>
      </c>
      <c r="DJ267" s="10">
        <f t="shared" si="196"/>
        <v>0</v>
      </c>
      <c r="DK267" s="10">
        <f t="shared" si="197"/>
        <v>0</v>
      </c>
      <c r="DL267" s="10">
        <f t="shared" si="198"/>
        <v>0</v>
      </c>
      <c r="DM267" s="10">
        <f t="shared" si="199"/>
        <v>0</v>
      </c>
      <c r="DN267" s="10">
        <f t="shared" si="200"/>
        <v>0</v>
      </c>
      <c r="DO267" s="10">
        <f t="shared" si="201"/>
        <v>49639.430068381203</v>
      </c>
      <c r="DP267" s="11">
        <f t="shared" si="202"/>
        <v>78334.391935483261</v>
      </c>
      <c r="DS267" s="14"/>
      <c r="DU267" s="16"/>
    </row>
    <row r="268" spans="1:125" x14ac:dyDescent="0.35">
      <c r="A268" s="2" t="s">
        <v>805</v>
      </c>
      <c r="B268" s="2" t="s">
        <v>806</v>
      </c>
      <c r="C268" s="2">
        <v>9262142</v>
      </c>
      <c r="D268" s="2" t="s">
        <v>1384</v>
      </c>
      <c r="E268" s="18">
        <v>415</v>
      </c>
      <c r="G268" s="18">
        <v>1408510</v>
      </c>
      <c r="H268" s="18">
        <v>0</v>
      </c>
      <c r="I268" s="18">
        <v>0</v>
      </c>
      <c r="J268" s="18">
        <v>36960.000000000044</v>
      </c>
      <c r="K268" s="18">
        <v>0</v>
      </c>
      <c r="L268" s="18">
        <v>57104.99999999992</v>
      </c>
      <c r="M268" s="18">
        <v>0</v>
      </c>
      <c r="N268" s="18">
        <v>3957.682926829264</v>
      </c>
      <c r="O268" s="18">
        <v>283.41463414634114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7117.473118279574</v>
      </c>
      <c r="AA268" s="18">
        <v>0</v>
      </c>
      <c r="AB268" s="18">
        <v>128285.09845890409</v>
      </c>
      <c r="AC268" s="18">
        <v>0</v>
      </c>
      <c r="AD268" s="18">
        <v>0</v>
      </c>
      <c r="AE268" s="18">
        <v>0</v>
      </c>
      <c r="AF268" s="18">
        <v>128000</v>
      </c>
      <c r="AG268" s="18">
        <v>0</v>
      </c>
      <c r="AH268" s="18">
        <v>0</v>
      </c>
      <c r="AI268" s="18">
        <v>0</v>
      </c>
      <c r="AJ268" s="18">
        <v>60202.5</v>
      </c>
      <c r="AK268" s="18">
        <v>0</v>
      </c>
      <c r="AL268" s="18">
        <v>0</v>
      </c>
      <c r="AM268" s="18">
        <v>0</v>
      </c>
      <c r="AN268" s="18">
        <v>0</v>
      </c>
      <c r="AO268" s="18">
        <v>57856.330861840863</v>
      </c>
      <c r="AP268" s="18">
        <v>13420.763636363579</v>
      </c>
      <c r="AQ268" s="11">
        <f t="shared" si="203"/>
        <v>1901698.2636363637</v>
      </c>
      <c r="AR268" s="18"/>
      <c r="AS268" s="10">
        <f>VLOOKUP($C268,'[1]New ISB'!$C$6:$BO$405,6,FALSE)</f>
        <v>1496060.5787427684</v>
      </c>
      <c r="AT268" s="10">
        <f>VLOOKUP($C268,'[1]New ISB'!$C$6:$BO$405,7,FALSE)</f>
        <v>0</v>
      </c>
      <c r="AU268" s="10">
        <f>VLOOKUP($C268,'[1]New ISB'!$C$6:$BO$405,8,FALSE)</f>
        <v>0</v>
      </c>
      <c r="AV268" s="10">
        <f>VLOOKUP($C268,'[1]New ISB'!$C$6:$BO$405,9,FALSE)</f>
        <v>37730.000000000044</v>
      </c>
      <c r="AW268" s="10">
        <f>VLOOKUP($C268,'[1]New ISB'!$C$6:$BO$405,10,FALSE)</f>
        <v>0</v>
      </c>
      <c r="AX268" s="10">
        <f>VLOOKUP($C268,'[1]New ISB'!$C$6:$BO$405,11,FALSE)</f>
        <v>66419.999999999913</v>
      </c>
      <c r="AY268" s="10">
        <f>VLOOKUP($C268,'[1]New ISB'!$C$6:$BO$405,12,FALSE)</f>
        <v>0</v>
      </c>
      <c r="AZ268" s="10">
        <f>VLOOKUP($C268,'[1]New ISB'!$C$6:$BO$405,13,FALSE)</f>
        <v>4043.7195121951177</v>
      </c>
      <c r="BA268" s="10">
        <f>VLOOKUP($C268,'[1]New ISB'!$C$6:$BO$405,14,FALSE)</f>
        <v>288.47560975609724</v>
      </c>
      <c r="BB268" s="10">
        <f>VLOOKUP($C268,'[1]New ISB'!$C$6:$BO$405,15,FALSE)</f>
        <v>0</v>
      </c>
      <c r="BC268" s="10">
        <f>VLOOKUP($C268,'[1]New ISB'!$C$6:$BO$405,16,FALSE)</f>
        <v>0</v>
      </c>
      <c r="BD268" s="10">
        <f>VLOOKUP($C268,'[1]New ISB'!$C$6:$BO$405,17,FALSE)</f>
        <v>0</v>
      </c>
      <c r="BE268" s="10">
        <f>VLOOKUP($C268,'[1]New ISB'!$C$6:$BO$405,18,FALSE)</f>
        <v>0</v>
      </c>
      <c r="BF268" s="10">
        <f>VLOOKUP($C268,'[1]New ISB'!$C$6:$BO$405,19,FALSE)</f>
        <v>0</v>
      </c>
      <c r="BG268" s="10">
        <f>VLOOKUP($C268,'[1]New ISB'!$C$6:$BO$405,20,FALSE)</f>
        <v>0</v>
      </c>
      <c r="BH268" s="10">
        <f>VLOOKUP($C268,'[1]New ISB'!$C$6:$BO$405,21,FALSE)</f>
        <v>0</v>
      </c>
      <c r="BI268" s="10">
        <f>VLOOKUP($C268,'[1]New ISB'!$C$6:$BO$405,22,FALSE)</f>
        <v>0</v>
      </c>
      <c r="BJ268" s="10">
        <f>VLOOKUP($C268,'[1]New ISB'!$C$6:$BO$405,23,FALSE)</f>
        <v>0</v>
      </c>
      <c r="BK268" s="10">
        <f>VLOOKUP($C268,'[1]New ISB'!$C$6:$BO$405,24,FALSE)</f>
        <v>0</v>
      </c>
      <c r="BL268" s="10">
        <f>VLOOKUP($C268,'[1]New ISB'!$C$6:$BO$405,25,FALSE)</f>
        <v>7240.1881720430147</v>
      </c>
      <c r="BM268" s="10">
        <f>VLOOKUP($C268,'[1]New ISB'!$C$6:$BO$405,26,FALSE)</f>
        <v>0</v>
      </c>
      <c r="BN268" s="10">
        <f>VLOOKUP($C268,'[1]New ISB'!$C$6:$BO$405,27,FALSE)</f>
        <v>129951.13869863012</v>
      </c>
      <c r="BO268" s="10">
        <f>VLOOKUP($C268,'[1]New ISB'!$C$6:$BO$405,28,FALSE)</f>
        <v>0</v>
      </c>
      <c r="BP268" s="10">
        <f>VLOOKUP($C268,'[1]New ISB'!$C$6:$BO$405,29,FALSE)</f>
        <v>0</v>
      </c>
      <c r="BQ268" s="10">
        <f>VLOOKUP($C268,'[1]New ISB'!$C$6:$BO$405,30,FALSE)</f>
        <v>0</v>
      </c>
      <c r="BR268" s="10">
        <f>VLOOKUP($C268,'[1]New ISB'!$C$6:$BO$405,31,FALSE)</f>
        <v>134400</v>
      </c>
      <c r="BS268" s="10">
        <f>VLOOKUP($C268,'[1]New ISB'!$C$6:$BO$405,32,FALSE)</f>
        <v>0</v>
      </c>
      <c r="BT268" s="10">
        <f>VLOOKUP($C268,'[1]New ISB'!$C$6:$BO$405,33,FALSE)</f>
        <v>0</v>
      </c>
      <c r="BU268" s="10">
        <f>VLOOKUP($C268,'[1]New ISB'!$C$6:$BO$405,34,FALSE)</f>
        <v>0</v>
      </c>
      <c r="BV268" s="10">
        <f>VLOOKUP($C268,'[1]New ISB'!$C$6:$BO$405,35,FALSE)</f>
        <v>60202.5</v>
      </c>
      <c r="BW268" s="10">
        <f>VLOOKUP($C268,'[1]New ISB'!$C$6:$BO$405,36,FALSE)</f>
        <v>0</v>
      </c>
      <c r="BX268" s="10">
        <f>VLOOKUP($C268,'[1]New ISB'!$C$6:$BO$405,39,FALSE)+VLOOKUP($C268,'[1]New ISB'!$C$6:$BO$405,40,FALSE)</f>
        <v>0</v>
      </c>
      <c r="BY268" s="10">
        <f>VLOOKUP($C268,'[1]New ISB'!$C$6:$BO$405,37,FALSE)+VLOOKUP($C268,'[1]New ISB'!$C$6:$BO$405,41,FALSE)</f>
        <v>0</v>
      </c>
      <c r="BZ268" s="10">
        <f>VLOOKUP($C268,'[1]New ISB'!$C$6:$BO$405,38,FALSE)</f>
        <v>0</v>
      </c>
      <c r="CA268" s="10">
        <f t="shared" si="161"/>
        <v>1936336.6007353927</v>
      </c>
      <c r="CB268" s="10">
        <f>VLOOKUP($C268,'[1]New ISB'!$C$6:$BO$405,52,FALSE)+VLOOKUP($C268,'[1]New ISB'!$C$6:$BO$405,53,FALSE)</f>
        <v>37015.899264607346</v>
      </c>
      <c r="CC268" s="10">
        <f>VLOOKUP($C268,'[1]New ISB'!$C$6:$BO$405,64,FALSE)</f>
        <v>0</v>
      </c>
      <c r="CD268" s="11">
        <f t="shared" si="160"/>
        <v>1973352.5</v>
      </c>
      <c r="CE268" s="10"/>
      <c r="CF268" s="10">
        <f t="shared" si="166"/>
        <v>87550.578742768383</v>
      </c>
      <c r="CG268" s="10">
        <f t="shared" si="167"/>
        <v>0</v>
      </c>
      <c r="CH268" s="10">
        <f t="shared" si="168"/>
        <v>0</v>
      </c>
      <c r="CI268" s="10">
        <f t="shared" si="169"/>
        <v>770</v>
      </c>
      <c r="CJ268" s="10">
        <f t="shared" si="170"/>
        <v>0</v>
      </c>
      <c r="CK268" s="10">
        <f t="shared" si="171"/>
        <v>9314.9999999999927</v>
      </c>
      <c r="CL268" s="10">
        <f t="shared" si="172"/>
        <v>0</v>
      </c>
      <c r="CM268" s="10">
        <f t="shared" si="173"/>
        <v>86.036585365853625</v>
      </c>
      <c r="CN268" s="10">
        <f t="shared" si="174"/>
        <v>5.0609756097560989</v>
      </c>
      <c r="CO268" s="10">
        <f t="shared" si="175"/>
        <v>0</v>
      </c>
      <c r="CP268" s="10">
        <f t="shared" si="176"/>
        <v>0</v>
      </c>
      <c r="CQ268" s="10">
        <f t="shared" si="177"/>
        <v>0</v>
      </c>
      <c r="CR268" s="10">
        <f t="shared" si="178"/>
        <v>0</v>
      </c>
      <c r="CS268" s="10">
        <f t="shared" si="179"/>
        <v>0</v>
      </c>
      <c r="CT268" s="10">
        <f t="shared" si="180"/>
        <v>0</v>
      </c>
      <c r="CU268" s="10">
        <f t="shared" si="181"/>
        <v>0</v>
      </c>
      <c r="CV268" s="10">
        <f t="shared" si="182"/>
        <v>0</v>
      </c>
      <c r="CW268" s="10">
        <f t="shared" si="183"/>
        <v>0</v>
      </c>
      <c r="CX268" s="10">
        <f t="shared" si="184"/>
        <v>0</v>
      </c>
      <c r="CY268" s="10">
        <f t="shared" si="185"/>
        <v>122.71505376344066</v>
      </c>
      <c r="CZ268" s="10">
        <f t="shared" si="186"/>
        <v>0</v>
      </c>
      <c r="DA268" s="10">
        <f t="shared" si="187"/>
        <v>1666.0402397260332</v>
      </c>
      <c r="DB268" s="10">
        <f t="shared" si="188"/>
        <v>0</v>
      </c>
      <c r="DC268" s="10">
        <f t="shared" si="189"/>
        <v>0</v>
      </c>
      <c r="DD268" s="10">
        <f t="shared" si="190"/>
        <v>0</v>
      </c>
      <c r="DE268" s="10">
        <f t="shared" si="191"/>
        <v>6400</v>
      </c>
      <c r="DF268" s="10">
        <f t="shared" si="192"/>
        <v>0</v>
      </c>
      <c r="DG268" s="10">
        <f t="shared" si="193"/>
        <v>0</v>
      </c>
      <c r="DH268" s="10">
        <f t="shared" si="194"/>
        <v>0</v>
      </c>
      <c r="DI268" s="10">
        <f t="shared" si="195"/>
        <v>0</v>
      </c>
      <c r="DJ268" s="10">
        <f t="shared" si="196"/>
        <v>0</v>
      </c>
      <c r="DK268" s="10">
        <f t="shared" si="197"/>
        <v>0</v>
      </c>
      <c r="DL268" s="10">
        <f t="shared" si="198"/>
        <v>0</v>
      </c>
      <c r="DM268" s="10">
        <f t="shared" si="199"/>
        <v>0</v>
      </c>
      <c r="DN268" s="10">
        <f t="shared" si="200"/>
        <v>-20840.431597233517</v>
      </c>
      <c r="DO268" s="10">
        <f t="shared" si="201"/>
        <v>-13420.763636363579</v>
      </c>
      <c r="DP268" s="11">
        <f t="shared" si="202"/>
        <v>71654.236363636373</v>
      </c>
      <c r="DS268" s="14"/>
      <c r="DU268" s="16"/>
    </row>
    <row r="269" spans="1:125" x14ac:dyDescent="0.35">
      <c r="A269" s="2" t="s">
        <v>808</v>
      </c>
      <c r="B269" s="2" t="s">
        <v>809</v>
      </c>
      <c r="C269" s="2">
        <v>9262068</v>
      </c>
      <c r="D269" s="2" t="s">
        <v>1466</v>
      </c>
      <c r="E269" s="18">
        <v>197</v>
      </c>
      <c r="G269" s="18">
        <v>668618</v>
      </c>
      <c r="H269" s="18">
        <v>0</v>
      </c>
      <c r="I269" s="18">
        <v>0</v>
      </c>
      <c r="J269" s="18">
        <v>13919.999999999985</v>
      </c>
      <c r="K269" s="18">
        <v>0</v>
      </c>
      <c r="L269" s="18">
        <v>21150.000000000018</v>
      </c>
      <c r="M269" s="18">
        <v>0</v>
      </c>
      <c r="N269" s="18">
        <v>232.35897435897445</v>
      </c>
      <c r="O269" s="18">
        <v>0</v>
      </c>
      <c r="P269" s="18">
        <v>1333.5384615384628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39853.099999999991</v>
      </c>
      <c r="AC269" s="18">
        <v>0</v>
      </c>
      <c r="AD269" s="18">
        <v>1115.0999999999933</v>
      </c>
      <c r="AE269" s="18">
        <v>0</v>
      </c>
      <c r="AF269" s="18">
        <v>128000</v>
      </c>
      <c r="AG269" s="18">
        <v>0</v>
      </c>
      <c r="AH269" s="18">
        <v>0</v>
      </c>
      <c r="AI269" s="18">
        <v>0</v>
      </c>
      <c r="AJ269" s="18">
        <v>4214.5280000000002</v>
      </c>
      <c r="AK269" s="18">
        <v>0</v>
      </c>
      <c r="AL269" s="18">
        <v>0</v>
      </c>
      <c r="AM269" s="18">
        <v>0</v>
      </c>
      <c r="AN269" s="18">
        <v>0</v>
      </c>
      <c r="AO269" s="18">
        <v>0</v>
      </c>
      <c r="AP269" s="18">
        <v>0</v>
      </c>
      <c r="AQ269" s="11">
        <f t="shared" si="203"/>
        <v>878436.6254358975</v>
      </c>
      <c r="AR269" s="18"/>
      <c r="AS269" s="10">
        <f>VLOOKUP($C269,'[1]New ISB'!$C$6:$BO$405,6,FALSE)</f>
        <v>710178.15424656717</v>
      </c>
      <c r="AT269" s="10">
        <f>VLOOKUP($C269,'[1]New ISB'!$C$6:$BO$405,7,FALSE)</f>
        <v>0</v>
      </c>
      <c r="AU269" s="10">
        <f>VLOOKUP($C269,'[1]New ISB'!$C$6:$BO$405,8,FALSE)</f>
        <v>0</v>
      </c>
      <c r="AV269" s="10">
        <f>VLOOKUP($C269,'[1]New ISB'!$C$6:$BO$405,9,FALSE)</f>
        <v>14209.999999999984</v>
      </c>
      <c r="AW269" s="10">
        <f>VLOOKUP($C269,'[1]New ISB'!$C$6:$BO$405,10,FALSE)</f>
        <v>0</v>
      </c>
      <c r="AX269" s="10">
        <f>VLOOKUP($C269,'[1]New ISB'!$C$6:$BO$405,11,FALSE)</f>
        <v>24600.000000000022</v>
      </c>
      <c r="AY269" s="10">
        <f>VLOOKUP($C269,'[1]New ISB'!$C$6:$BO$405,12,FALSE)</f>
        <v>0</v>
      </c>
      <c r="AZ269" s="10">
        <f>VLOOKUP($C269,'[1]New ISB'!$C$6:$BO$405,13,FALSE)</f>
        <v>237.41025641025649</v>
      </c>
      <c r="BA269" s="10">
        <f>VLOOKUP($C269,'[1]New ISB'!$C$6:$BO$405,14,FALSE)</f>
        <v>0</v>
      </c>
      <c r="BB269" s="10">
        <f>VLOOKUP($C269,'[1]New ISB'!$C$6:$BO$405,15,FALSE)</f>
        <v>1348.692307692309</v>
      </c>
      <c r="BC269" s="10">
        <f>VLOOKUP($C269,'[1]New ISB'!$C$6:$BO$405,16,FALSE)</f>
        <v>0</v>
      </c>
      <c r="BD269" s="10">
        <f>VLOOKUP($C269,'[1]New ISB'!$C$6:$BO$405,17,FALSE)</f>
        <v>0</v>
      </c>
      <c r="BE269" s="10">
        <f>VLOOKUP($C269,'[1]New ISB'!$C$6:$BO$405,18,FALSE)</f>
        <v>0</v>
      </c>
      <c r="BF269" s="10">
        <f>VLOOKUP($C269,'[1]New ISB'!$C$6:$BO$405,19,FALSE)</f>
        <v>0</v>
      </c>
      <c r="BG269" s="10">
        <f>VLOOKUP($C269,'[1]New ISB'!$C$6:$BO$405,20,FALSE)</f>
        <v>0</v>
      </c>
      <c r="BH269" s="10">
        <f>VLOOKUP($C269,'[1]New ISB'!$C$6:$BO$405,21,FALSE)</f>
        <v>0</v>
      </c>
      <c r="BI269" s="10">
        <f>VLOOKUP($C269,'[1]New ISB'!$C$6:$BO$405,22,FALSE)</f>
        <v>0</v>
      </c>
      <c r="BJ269" s="10">
        <f>VLOOKUP($C269,'[1]New ISB'!$C$6:$BO$405,23,FALSE)</f>
        <v>0</v>
      </c>
      <c r="BK269" s="10">
        <f>VLOOKUP($C269,'[1]New ISB'!$C$6:$BO$405,24,FALSE)</f>
        <v>0</v>
      </c>
      <c r="BL269" s="10">
        <f>VLOOKUP($C269,'[1]New ISB'!$C$6:$BO$405,25,FALSE)</f>
        <v>0</v>
      </c>
      <c r="BM269" s="10">
        <f>VLOOKUP($C269,'[1]New ISB'!$C$6:$BO$405,26,FALSE)</f>
        <v>0</v>
      </c>
      <c r="BN269" s="10">
        <f>VLOOKUP($C269,'[1]New ISB'!$C$6:$BO$405,27,FALSE)</f>
        <v>40370.672727272722</v>
      </c>
      <c r="BO269" s="10">
        <f>VLOOKUP($C269,'[1]New ISB'!$C$6:$BO$405,28,FALSE)</f>
        <v>0</v>
      </c>
      <c r="BP269" s="10">
        <f>VLOOKUP($C269,'[1]New ISB'!$C$6:$BO$405,29,FALSE)</f>
        <v>1132.7999999999931</v>
      </c>
      <c r="BQ269" s="10">
        <f>VLOOKUP($C269,'[1]New ISB'!$C$6:$BO$405,30,FALSE)</f>
        <v>0</v>
      </c>
      <c r="BR269" s="10">
        <f>VLOOKUP($C269,'[1]New ISB'!$C$6:$BO$405,31,FALSE)</f>
        <v>134400</v>
      </c>
      <c r="BS269" s="10">
        <f>VLOOKUP($C269,'[1]New ISB'!$C$6:$BO$405,32,FALSE)</f>
        <v>0</v>
      </c>
      <c r="BT269" s="10">
        <f>VLOOKUP($C269,'[1]New ISB'!$C$6:$BO$405,33,FALSE)</f>
        <v>0</v>
      </c>
      <c r="BU269" s="10">
        <f>VLOOKUP($C269,'[1]New ISB'!$C$6:$BO$405,34,FALSE)</f>
        <v>0</v>
      </c>
      <c r="BV269" s="10">
        <f>VLOOKUP($C269,'[1]New ISB'!$C$6:$BO$405,35,FALSE)</f>
        <v>4214.5280000000002</v>
      </c>
      <c r="BW269" s="10">
        <f>VLOOKUP($C269,'[1]New ISB'!$C$6:$BO$405,36,FALSE)</f>
        <v>0</v>
      </c>
      <c r="BX269" s="10">
        <f>VLOOKUP($C269,'[1]New ISB'!$C$6:$BO$405,39,FALSE)+VLOOKUP($C269,'[1]New ISB'!$C$6:$BO$405,40,FALSE)</f>
        <v>0</v>
      </c>
      <c r="BY269" s="10">
        <f>VLOOKUP($C269,'[1]New ISB'!$C$6:$BO$405,37,FALSE)+VLOOKUP($C269,'[1]New ISB'!$C$6:$BO$405,41,FALSE)</f>
        <v>0</v>
      </c>
      <c r="BZ269" s="10">
        <f>VLOOKUP($C269,'[1]New ISB'!$C$6:$BO$405,38,FALSE)</f>
        <v>0</v>
      </c>
      <c r="CA269" s="10">
        <f t="shared" si="161"/>
        <v>930692.2575379425</v>
      </c>
      <c r="CB269" s="10">
        <f>VLOOKUP($C269,'[1]New ISB'!$C$6:$BO$405,52,FALSE)+VLOOKUP($C269,'[1]New ISB'!$C$6:$BO$405,53,FALSE)</f>
        <v>0</v>
      </c>
      <c r="CC269" s="10">
        <f>VLOOKUP($C269,'[1]New ISB'!$C$6:$BO$405,64,FALSE)</f>
        <v>0</v>
      </c>
      <c r="CD269" s="11">
        <f t="shared" si="160"/>
        <v>930692.2575379425</v>
      </c>
      <c r="CE269" s="10"/>
      <c r="CF269" s="10">
        <f t="shared" si="166"/>
        <v>41560.154246567166</v>
      </c>
      <c r="CG269" s="10">
        <f t="shared" si="167"/>
        <v>0</v>
      </c>
      <c r="CH269" s="10">
        <f t="shared" si="168"/>
        <v>0</v>
      </c>
      <c r="CI269" s="10">
        <f t="shared" si="169"/>
        <v>289.99999999999818</v>
      </c>
      <c r="CJ269" s="10">
        <f t="shared" si="170"/>
        <v>0</v>
      </c>
      <c r="CK269" s="10">
        <f t="shared" si="171"/>
        <v>3450.0000000000036</v>
      </c>
      <c r="CL269" s="10">
        <f t="shared" si="172"/>
        <v>0</v>
      </c>
      <c r="CM269" s="10">
        <f t="shared" si="173"/>
        <v>5.051282051282044</v>
      </c>
      <c r="CN269" s="10">
        <f t="shared" si="174"/>
        <v>0</v>
      </c>
      <c r="CO269" s="10">
        <f t="shared" si="175"/>
        <v>15.153846153846189</v>
      </c>
      <c r="CP269" s="10">
        <f t="shared" si="176"/>
        <v>0</v>
      </c>
      <c r="CQ269" s="10">
        <f t="shared" si="177"/>
        <v>0</v>
      </c>
      <c r="CR269" s="10">
        <f t="shared" si="178"/>
        <v>0</v>
      </c>
      <c r="CS269" s="10">
        <f t="shared" si="179"/>
        <v>0</v>
      </c>
      <c r="CT269" s="10">
        <f t="shared" si="180"/>
        <v>0</v>
      </c>
      <c r="CU269" s="10">
        <f t="shared" si="181"/>
        <v>0</v>
      </c>
      <c r="CV269" s="10">
        <f t="shared" si="182"/>
        <v>0</v>
      </c>
      <c r="CW269" s="10">
        <f t="shared" si="183"/>
        <v>0</v>
      </c>
      <c r="CX269" s="10">
        <f t="shared" si="184"/>
        <v>0</v>
      </c>
      <c r="CY269" s="10">
        <f t="shared" si="185"/>
        <v>0</v>
      </c>
      <c r="CZ269" s="10">
        <f t="shared" si="186"/>
        <v>0</v>
      </c>
      <c r="DA269" s="10">
        <f t="shared" si="187"/>
        <v>517.57272727273084</v>
      </c>
      <c r="DB269" s="10">
        <f t="shared" si="188"/>
        <v>0</v>
      </c>
      <c r="DC269" s="10">
        <f t="shared" si="189"/>
        <v>17.699999999999818</v>
      </c>
      <c r="DD269" s="10">
        <f t="shared" si="190"/>
        <v>0</v>
      </c>
      <c r="DE269" s="10">
        <f t="shared" si="191"/>
        <v>6400</v>
      </c>
      <c r="DF269" s="10">
        <f t="shared" si="192"/>
        <v>0</v>
      </c>
      <c r="DG269" s="10">
        <f t="shared" si="193"/>
        <v>0</v>
      </c>
      <c r="DH269" s="10">
        <f t="shared" si="194"/>
        <v>0</v>
      </c>
      <c r="DI269" s="10">
        <f t="shared" si="195"/>
        <v>0</v>
      </c>
      <c r="DJ269" s="10">
        <f t="shared" si="196"/>
        <v>0</v>
      </c>
      <c r="DK269" s="10">
        <f t="shared" si="197"/>
        <v>0</v>
      </c>
      <c r="DL269" s="10">
        <f t="shared" si="198"/>
        <v>0</v>
      </c>
      <c r="DM269" s="10">
        <f t="shared" si="199"/>
        <v>0</v>
      </c>
      <c r="DN269" s="10">
        <f t="shared" si="200"/>
        <v>0</v>
      </c>
      <c r="DO269" s="10">
        <f t="shared" si="201"/>
        <v>0</v>
      </c>
      <c r="DP269" s="11">
        <f t="shared" si="202"/>
        <v>52255.63210204502</v>
      </c>
      <c r="DS269" s="14"/>
      <c r="DU269" s="16"/>
    </row>
    <row r="270" spans="1:125" x14ac:dyDescent="0.35">
      <c r="A270" s="2" t="s">
        <v>811</v>
      </c>
      <c r="B270" s="2" t="s">
        <v>812</v>
      </c>
      <c r="C270" s="2">
        <v>9262426</v>
      </c>
      <c r="D270" s="2" t="s">
        <v>1385</v>
      </c>
      <c r="E270" s="18">
        <v>178</v>
      </c>
      <c r="G270" s="18">
        <v>604132</v>
      </c>
      <c r="H270" s="18">
        <v>0</v>
      </c>
      <c r="I270" s="18">
        <v>0</v>
      </c>
      <c r="J270" s="18">
        <v>8160.0000000000018</v>
      </c>
      <c r="K270" s="18">
        <v>0</v>
      </c>
      <c r="L270" s="18">
        <v>11985.000000000002</v>
      </c>
      <c r="M270" s="18">
        <v>0</v>
      </c>
      <c r="N270" s="18">
        <v>2312.9943502824844</v>
      </c>
      <c r="O270" s="18">
        <v>2252.6553672316409</v>
      </c>
      <c r="P270" s="18">
        <v>884.97175141243042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670.38961038961008</v>
      </c>
      <c r="AA270" s="18">
        <v>0</v>
      </c>
      <c r="AB270" s="18">
        <v>26456.139480595255</v>
      </c>
      <c r="AC270" s="18">
        <v>0</v>
      </c>
      <c r="AD270" s="18">
        <v>0</v>
      </c>
      <c r="AE270" s="18">
        <v>0</v>
      </c>
      <c r="AF270" s="18">
        <v>128000</v>
      </c>
      <c r="AG270" s="18">
        <v>0</v>
      </c>
      <c r="AH270" s="18">
        <v>0</v>
      </c>
      <c r="AI270" s="18">
        <v>0</v>
      </c>
      <c r="AJ270" s="18">
        <v>5791.7439999999997</v>
      </c>
      <c r="AK270" s="18">
        <v>0</v>
      </c>
      <c r="AL270" s="18">
        <v>0</v>
      </c>
      <c r="AM270" s="18">
        <v>0</v>
      </c>
      <c r="AN270" s="18">
        <v>0</v>
      </c>
      <c r="AO270" s="18">
        <v>0</v>
      </c>
      <c r="AP270" s="18">
        <v>5449.5270207336944</v>
      </c>
      <c r="AQ270" s="11">
        <f t="shared" si="203"/>
        <v>796095.42158064502</v>
      </c>
      <c r="AR270" s="18"/>
      <c r="AS270" s="10">
        <f>VLOOKUP($C270,'[1]New ISB'!$C$6:$BO$405,6,FALSE)</f>
        <v>641683.81449689821</v>
      </c>
      <c r="AT270" s="10">
        <f>VLOOKUP($C270,'[1]New ISB'!$C$6:$BO$405,7,FALSE)</f>
        <v>0</v>
      </c>
      <c r="AU270" s="10">
        <f>VLOOKUP($C270,'[1]New ISB'!$C$6:$BO$405,8,FALSE)</f>
        <v>0</v>
      </c>
      <c r="AV270" s="10">
        <f>VLOOKUP($C270,'[1]New ISB'!$C$6:$BO$405,9,FALSE)</f>
        <v>8330.0000000000018</v>
      </c>
      <c r="AW270" s="10">
        <f>VLOOKUP($C270,'[1]New ISB'!$C$6:$BO$405,10,FALSE)</f>
        <v>0</v>
      </c>
      <c r="AX270" s="10">
        <f>VLOOKUP($C270,'[1]New ISB'!$C$6:$BO$405,11,FALSE)</f>
        <v>13940.000000000004</v>
      </c>
      <c r="AY270" s="10">
        <f>VLOOKUP($C270,'[1]New ISB'!$C$6:$BO$405,12,FALSE)</f>
        <v>0</v>
      </c>
      <c r="AZ270" s="10">
        <f>VLOOKUP($C270,'[1]New ISB'!$C$6:$BO$405,13,FALSE)</f>
        <v>2363.2768361581907</v>
      </c>
      <c r="BA270" s="10">
        <f>VLOOKUP($C270,'[1]New ISB'!$C$6:$BO$405,14,FALSE)</f>
        <v>2292.8813559322061</v>
      </c>
      <c r="BB270" s="10">
        <f>VLOOKUP($C270,'[1]New ISB'!$C$6:$BO$405,15,FALSE)</f>
        <v>895.02824858757162</v>
      </c>
      <c r="BC270" s="10">
        <f>VLOOKUP($C270,'[1]New ISB'!$C$6:$BO$405,16,FALSE)</f>
        <v>0</v>
      </c>
      <c r="BD270" s="10">
        <f>VLOOKUP($C270,'[1]New ISB'!$C$6:$BO$405,17,FALSE)</f>
        <v>0</v>
      </c>
      <c r="BE270" s="10">
        <f>VLOOKUP($C270,'[1]New ISB'!$C$6:$BO$405,18,FALSE)</f>
        <v>0</v>
      </c>
      <c r="BF270" s="10">
        <f>VLOOKUP($C270,'[1]New ISB'!$C$6:$BO$405,19,FALSE)</f>
        <v>0</v>
      </c>
      <c r="BG270" s="10">
        <f>VLOOKUP($C270,'[1]New ISB'!$C$6:$BO$405,20,FALSE)</f>
        <v>0</v>
      </c>
      <c r="BH270" s="10">
        <f>VLOOKUP($C270,'[1]New ISB'!$C$6:$BO$405,21,FALSE)</f>
        <v>0</v>
      </c>
      <c r="BI270" s="10">
        <f>VLOOKUP($C270,'[1]New ISB'!$C$6:$BO$405,22,FALSE)</f>
        <v>0</v>
      </c>
      <c r="BJ270" s="10">
        <f>VLOOKUP($C270,'[1]New ISB'!$C$6:$BO$405,23,FALSE)</f>
        <v>0</v>
      </c>
      <c r="BK270" s="10">
        <f>VLOOKUP($C270,'[1]New ISB'!$C$6:$BO$405,24,FALSE)</f>
        <v>0</v>
      </c>
      <c r="BL270" s="10">
        <f>VLOOKUP($C270,'[1]New ISB'!$C$6:$BO$405,25,FALSE)</f>
        <v>681.94805194805156</v>
      </c>
      <c r="BM270" s="10">
        <f>VLOOKUP($C270,'[1]New ISB'!$C$6:$BO$405,26,FALSE)</f>
        <v>0</v>
      </c>
      <c r="BN270" s="10">
        <f>VLOOKUP($C270,'[1]New ISB'!$C$6:$BO$405,27,FALSE)</f>
        <v>26799.725707615973</v>
      </c>
      <c r="BO270" s="10">
        <f>VLOOKUP($C270,'[1]New ISB'!$C$6:$BO$405,28,FALSE)</f>
        <v>0</v>
      </c>
      <c r="BP270" s="10">
        <f>VLOOKUP($C270,'[1]New ISB'!$C$6:$BO$405,29,FALSE)</f>
        <v>0</v>
      </c>
      <c r="BQ270" s="10">
        <f>VLOOKUP($C270,'[1]New ISB'!$C$6:$BO$405,30,FALSE)</f>
        <v>0</v>
      </c>
      <c r="BR270" s="10">
        <f>VLOOKUP($C270,'[1]New ISB'!$C$6:$BO$405,31,FALSE)</f>
        <v>134400</v>
      </c>
      <c r="BS270" s="10">
        <f>VLOOKUP($C270,'[1]New ISB'!$C$6:$BO$405,32,FALSE)</f>
        <v>0</v>
      </c>
      <c r="BT270" s="10">
        <f>VLOOKUP($C270,'[1]New ISB'!$C$6:$BO$405,33,FALSE)</f>
        <v>0</v>
      </c>
      <c r="BU270" s="10">
        <f>VLOOKUP($C270,'[1]New ISB'!$C$6:$BO$405,34,FALSE)</f>
        <v>0</v>
      </c>
      <c r="BV270" s="10">
        <f>VLOOKUP($C270,'[1]New ISB'!$C$6:$BO$405,35,FALSE)</f>
        <v>5791.7439999999997</v>
      </c>
      <c r="BW270" s="10">
        <f>VLOOKUP($C270,'[1]New ISB'!$C$6:$BO$405,36,FALSE)</f>
        <v>0</v>
      </c>
      <c r="BX270" s="10">
        <f>VLOOKUP($C270,'[1]New ISB'!$C$6:$BO$405,39,FALSE)+VLOOKUP($C270,'[1]New ISB'!$C$6:$BO$405,40,FALSE)</f>
        <v>0</v>
      </c>
      <c r="BY270" s="10">
        <f>VLOOKUP($C270,'[1]New ISB'!$C$6:$BO$405,37,FALSE)+VLOOKUP($C270,'[1]New ISB'!$C$6:$BO$405,41,FALSE)</f>
        <v>0</v>
      </c>
      <c r="BZ270" s="10">
        <f>VLOOKUP($C270,'[1]New ISB'!$C$6:$BO$405,38,FALSE)</f>
        <v>0</v>
      </c>
      <c r="CA270" s="10">
        <f t="shared" si="161"/>
        <v>837178.4186971403</v>
      </c>
      <c r="CB270" s="10">
        <f>VLOOKUP($C270,'[1]New ISB'!$C$6:$BO$405,52,FALSE)+VLOOKUP($C270,'[1]New ISB'!$C$6:$BO$405,53,FALSE)</f>
        <v>0</v>
      </c>
      <c r="CC270" s="10">
        <f>VLOOKUP($C270,'[1]New ISB'!$C$6:$BO$405,64,FALSE)</f>
        <v>0</v>
      </c>
      <c r="CD270" s="11">
        <f t="shared" si="160"/>
        <v>837178.4186971403</v>
      </c>
      <c r="CE270" s="10"/>
      <c r="CF270" s="10">
        <f t="shared" si="166"/>
        <v>37551.814496898209</v>
      </c>
      <c r="CG270" s="10">
        <f t="shared" si="167"/>
        <v>0</v>
      </c>
      <c r="CH270" s="10">
        <f t="shared" si="168"/>
        <v>0</v>
      </c>
      <c r="CI270" s="10">
        <f t="shared" si="169"/>
        <v>170</v>
      </c>
      <c r="CJ270" s="10">
        <f t="shared" si="170"/>
        <v>0</v>
      </c>
      <c r="CK270" s="10">
        <f t="shared" si="171"/>
        <v>1955.0000000000018</v>
      </c>
      <c r="CL270" s="10">
        <f t="shared" si="172"/>
        <v>0</v>
      </c>
      <c r="CM270" s="10">
        <f t="shared" si="173"/>
        <v>50.282485875706243</v>
      </c>
      <c r="CN270" s="10">
        <f t="shared" si="174"/>
        <v>40.225988700565267</v>
      </c>
      <c r="CO270" s="10">
        <f t="shared" si="175"/>
        <v>10.056497175141203</v>
      </c>
      <c r="CP270" s="10">
        <f t="shared" si="176"/>
        <v>0</v>
      </c>
      <c r="CQ270" s="10">
        <f t="shared" si="177"/>
        <v>0</v>
      </c>
      <c r="CR270" s="10">
        <f t="shared" si="178"/>
        <v>0</v>
      </c>
      <c r="CS270" s="10">
        <f t="shared" si="179"/>
        <v>0</v>
      </c>
      <c r="CT270" s="10">
        <f t="shared" si="180"/>
        <v>0</v>
      </c>
      <c r="CU270" s="10">
        <f t="shared" si="181"/>
        <v>0</v>
      </c>
      <c r="CV270" s="10">
        <f t="shared" si="182"/>
        <v>0</v>
      </c>
      <c r="CW270" s="10">
        <f t="shared" si="183"/>
        <v>0</v>
      </c>
      <c r="CX270" s="10">
        <f t="shared" si="184"/>
        <v>0</v>
      </c>
      <c r="CY270" s="10">
        <f t="shared" si="185"/>
        <v>11.558441558441473</v>
      </c>
      <c r="CZ270" s="10">
        <f t="shared" si="186"/>
        <v>0</v>
      </c>
      <c r="DA270" s="10">
        <f t="shared" si="187"/>
        <v>343.58622702071807</v>
      </c>
      <c r="DB270" s="10">
        <f t="shared" si="188"/>
        <v>0</v>
      </c>
      <c r="DC270" s="10">
        <f t="shared" si="189"/>
        <v>0</v>
      </c>
      <c r="DD270" s="10">
        <f t="shared" si="190"/>
        <v>0</v>
      </c>
      <c r="DE270" s="10">
        <f t="shared" si="191"/>
        <v>6400</v>
      </c>
      <c r="DF270" s="10">
        <f t="shared" si="192"/>
        <v>0</v>
      </c>
      <c r="DG270" s="10">
        <f t="shared" si="193"/>
        <v>0</v>
      </c>
      <c r="DH270" s="10">
        <f t="shared" si="194"/>
        <v>0</v>
      </c>
      <c r="DI270" s="10">
        <f t="shared" si="195"/>
        <v>0</v>
      </c>
      <c r="DJ270" s="10">
        <f t="shared" si="196"/>
        <v>0</v>
      </c>
      <c r="DK270" s="10">
        <f t="shared" si="197"/>
        <v>0</v>
      </c>
      <c r="DL270" s="10">
        <f t="shared" si="198"/>
        <v>0</v>
      </c>
      <c r="DM270" s="10">
        <f t="shared" si="199"/>
        <v>0</v>
      </c>
      <c r="DN270" s="10">
        <f t="shared" si="200"/>
        <v>0</v>
      </c>
      <c r="DO270" s="10">
        <f t="shared" si="201"/>
        <v>-5449.5270207336944</v>
      </c>
      <c r="DP270" s="11">
        <f t="shared" si="202"/>
        <v>41082.997116495091</v>
      </c>
      <c r="DS270" s="14"/>
      <c r="DU270" s="16"/>
    </row>
    <row r="271" spans="1:125" x14ac:dyDescent="0.35">
      <c r="A271" s="2" t="s">
        <v>814</v>
      </c>
      <c r="B271" s="2" t="s">
        <v>815</v>
      </c>
      <c r="C271" s="2">
        <v>9262060</v>
      </c>
      <c r="D271" s="2" t="s">
        <v>816</v>
      </c>
      <c r="E271" s="18">
        <v>87</v>
      </c>
      <c r="G271" s="18">
        <v>295278</v>
      </c>
      <c r="H271" s="18">
        <v>0</v>
      </c>
      <c r="I271" s="18">
        <v>0</v>
      </c>
      <c r="J271" s="18">
        <v>17280.000000000007</v>
      </c>
      <c r="K271" s="18">
        <v>0</v>
      </c>
      <c r="L271" s="18">
        <v>25380.000000000011</v>
      </c>
      <c r="M271" s="18">
        <v>0</v>
      </c>
      <c r="N271" s="18">
        <v>0</v>
      </c>
      <c r="O271" s="18">
        <v>0</v>
      </c>
      <c r="P271" s="18">
        <v>0</v>
      </c>
      <c r="Q271" s="18">
        <v>479.9999999999992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31561.335616438359</v>
      </c>
      <c r="AC271" s="18">
        <v>0</v>
      </c>
      <c r="AD271" s="18">
        <v>0</v>
      </c>
      <c r="AE271" s="18">
        <v>0</v>
      </c>
      <c r="AF271" s="18">
        <v>128000</v>
      </c>
      <c r="AG271" s="18">
        <v>24428.487316421881</v>
      </c>
      <c r="AH271" s="18">
        <v>0</v>
      </c>
      <c r="AI271" s="18">
        <v>0</v>
      </c>
      <c r="AJ271" s="18">
        <v>2042.624</v>
      </c>
      <c r="AK271" s="18">
        <v>0</v>
      </c>
      <c r="AL271" s="18">
        <v>0</v>
      </c>
      <c r="AM271" s="18">
        <v>0</v>
      </c>
      <c r="AN271" s="18">
        <v>0</v>
      </c>
      <c r="AO271" s="18">
        <v>0</v>
      </c>
      <c r="AP271" s="18">
        <v>-37454.590027447986</v>
      </c>
      <c r="AQ271" s="11">
        <f t="shared" si="203"/>
        <v>486995.85690541222</v>
      </c>
      <c r="AR271" s="18"/>
      <c r="AS271" s="10">
        <f>VLOOKUP($C271,'[1]New ISB'!$C$6:$BO$405,6,FALSE)</f>
        <v>313631.97674848395</v>
      </c>
      <c r="AT271" s="10">
        <f>VLOOKUP($C271,'[1]New ISB'!$C$6:$BO$405,7,FALSE)</f>
        <v>0</v>
      </c>
      <c r="AU271" s="10">
        <f>VLOOKUP($C271,'[1]New ISB'!$C$6:$BO$405,8,FALSE)</f>
        <v>0</v>
      </c>
      <c r="AV271" s="10">
        <f>VLOOKUP($C271,'[1]New ISB'!$C$6:$BO$405,9,FALSE)</f>
        <v>17640.000000000007</v>
      </c>
      <c r="AW271" s="10">
        <f>VLOOKUP($C271,'[1]New ISB'!$C$6:$BO$405,10,FALSE)</f>
        <v>0</v>
      </c>
      <c r="AX271" s="10">
        <f>VLOOKUP($C271,'[1]New ISB'!$C$6:$BO$405,11,FALSE)</f>
        <v>29520.000000000011</v>
      </c>
      <c r="AY271" s="10">
        <f>VLOOKUP($C271,'[1]New ISB'!$C$6:$BO$405,12,FALSE)</f>
        <v>0</v>
      </c>
      <c r="AZ271" s="10">
        <f>VLOOKUP($C271,'[1]New ISB'!$C$6:$BO$405,13,FALSE)</f>
        <v>0</v>
      </c>
      <c r="BA271" s="10">
        <f>VLOOKUP($C271,'[1]New ISB'!$C$6:$BO$405,14,FALSE)</f>
        <v>0</v>
      </c>
      <c r="BB271" s="10">
        <f>VLOOKUP($C271,'[1]New ISB'!$C$6:$BO$405,15,FALSE)</f>
        <v>0</v>
      </c>
      <c r="BC271" s="10">
        <f>VLOOKUP($C271,'[1]New ISB'!$C$6:$BO$405,16,FALSE)</f>
        <v>484.9999999999992</v>
      </c>
      <c r="BD271" s="10">
        <f>VLOOKUP($C271,'[1]New ISB'!$C$6:$BO$405,17,FALSE)</f>
        <v>0</v>
      </c>
      <c r="BE271" s="10">
        <f>VLOOKUP($C271,'[1]New ISB'!$C$6:$BO$405,18,FALSE)</f>
        <v>0</v>
      </c>
      <c r="BF271" s="10">
        <f>VLOOKUP($C271,'[1]New ISB'!$C$6:$BO$405,19,FALSE)</f>
        <v>0</v>
      </c>
      <c r="BG271" s="10">
        <f>VLOOKUP($C271,'[1]New ISB'!$C$6:$BO$405,20,FALSE)</f>
        <v>0</v>
      </c>
      <c r="BH271" s="10">
        <f>VLOOKUP($C271,'[1]New ISB'!$C$6:$BO$405,21,FALSE)</f>
        <v>0</v>
      </c>
      <c r="BI271" s="10">
        <f>VLOOKUP($C271,'[1]New ISB'!$C$6:$BO$405,22,FALSE)</f>
        <v>0</v>
      </c>
      <c r="BJ271" s="10">
        <f>VLOOKUP($C271,'[1]New ISB'!$C$6:$BO$405,23,FALSE)</f>
        <v>0</v>
      </c>
      <c r="BK271" s="10">
        <f>VLOOKUP($C271,'[1]New ISB'!$C$6:$BO$405,24,FALSE)</f>
        <v>0</v>
      </c>
      <c r="BL271" s="10">
        <f>VLOOKUP($C271,'[1]New ISB'!$C$6:$BO$405,25,FALSE)</f>
        <v>0</v>
      </c>
      <c r="BM271" s="10">
        <f>VLOOKUP($C271,'[1]New ISB'!$C$6:$BO$405,26,FALSE)</f>
        <v>0</v>
      </c>
      <c r="BN271" s="10">
        <f>VLOOKUP($C271,'[1]New ISB'!$C$6:$BO$405,27,FALSE)</f>
        <v>31971.223091976517</v>
      </c>
      <c r="BO271" s="10">
        <f>VLOOKUP($C271,'[1]New ISB'!$C$6:$BO$405,28,FALSE)</f>
        <v>0</v>
      </c>
      <c r="BP271" s="10">
        <f>VLOOKUP($C271,'[1]New ISB'!$C$6:$BO$405,29,FALSE)</f>
        <v>0</v>
      </c>
      <c r="BQ271" s="10">
        <f>VLOOKUP($C271,'[1]New ISB'!$C$6:$BO$405,30,FALSE)</f>
        <v>0</v>
      </c>
      <c r="BR271" s="10">
        <f>VLOOKUP($C271,'[1]New ISB'!$C$6:$BO$405,31,FALSE)</f>
        <v>134400</v>
      </c>
      <c r="BS271" s="10">
        <f>VLOOKUP($C271,'[1]New ISB'!$C$6:$BO$405,32,FALSE)</f>
        <v>24775.606141522014</v>
      </c>
      <c r="BT271" s="10">
        <f>VLOOKUP($C271,'[1]New ISB'!$C$6:$BO$405,33,FALSE)</f>
        <v>0</v>
      </c>
      <c r="BU271" s="10">
        <f>VLOOKUP($C271,'[1]New ISB'!$C$6:$BO$405,34,FALSE)</f>
        <v>0</v>
      </c>
      <c r="BV271" s="10">
        <f>VLOOKUP($C271,'[1]New ISB'!$C$6:$BO$405,35,FALSE)</f>
        <v>2042.624</v>
      </c>
      <c r="BW271" s="10">
        <f>VLOOKUP($C271,'[1]New ISB'!$C$6:$BO$405,36,FALSE)</f>
        <v>0</v>
      </c>
      <c r="BX271" s="10">
        <f>VLOOKUP($C271,'[1]New ISB'!$C$6:$BO$405,39,FALSE)+VLOOKUP($C271,'[1]New ISB'!$C$6:$BO$405,40,FALSE)</f>
        <v>0</v>
      </c>
      <c r="BY271" s="10">
        <f>VLOOKUP($C271,'[1]New ISB'!$C$6:$BO$405,37,FALSE)+VLOOKUP($C271,'[1]New ISB'!$C$6:$BO$405,41,FALSE)</f>
        <v>0</v>
      </c>
      <c r="BZ271" s="10">
        <f>VLOOKUP($C271,'[1]New ISB'!$C$6:$BO$405,38,FALSE)</f>
        <v>0</v>
      </c>
      <c r="CA271" s="10">
        <f t="shared" si="161"/>
        <v>554466.42998198245</v>
      </c>
      <c r="CB271" s="10">
        <f>VLOOKUP($C271,'[1]New ISB'!$C$6:$BO$405,52,FALSE)+VLOOKUP($C271,'[1]New ISB'!$C$6:$BO$405,53,FALSE)</f>
        <v>0</v>
      </c>
      <c r="CC271" s="10">
        <f>VLOOKUP($C271,'[1]New ISB'!$C$6:$BO$405,64,FALSE)</f>
        <v>0</v>
      </c>
      <c r="CD271" s="11">
        <f t="shared" si="160"/>
        <v>554466.42998198245</v>
      </c>
      <c r="CE271" s="10"/>
      <c r="CF271" s="10">
        <f t="shared" si="166"/>
        <v>18353.976748483954</v>
      </c>
      <c r="CG271" s="10">
        <f t="shared" si="167"/>
        <v>0</v>
      </c>
      <c r="CH271" s="10">
        <f t="shared" si="168"/>
        <v>0</v>
      </c>
      <c r="CI271" s="10">
        <f t="shared" si="169"/>
        <v>360</v>
      </c>
      <c r="CJ271" s="10">
        <f t="shared" si="170"/>
        <v>0</v>
      </c>
      <c r="CK271" s="10">
        <f t="shared" si="171"/>
        <v>4140</v>
      </c>
      <c r="CL271" s="10">
        <f t="shared" si="172"/>
        <v>0</v>
      </c>
      <c r="CM271" s="10">
        <f t="shared" si="173"/>
        <v>0</v>
      </c>
      <c r="CN271" s="10">
        <f t="shared" si="174"/>
        <v>0</v>
      </c>
      <c r="CO271" s="10">
        <f t="shared" si="175"/>
        <v>0</v>
      </c>
      <c r="CP271" s="10">
        <f t="shared" si="176"/>
        <v>5</v>
      </c>
      <c r="CQ271" s="10">
        <f t="shared" si="177"/>
        <v>0</v>
      </c>
      <c r="CR271" s="10">
        <f t="shared" si="178"/>
        <v>0</v>
      </c>
      <c r="CS271" s="10">
        <f t="shared" si="179"/>
        <v>0</v>
      </c>
      <c r="CT271" s="10">
        <f t="shared" si="180"/>
        <v>0</v>
      </c>
      <c r="CU271" s="10">
        <f t="shared" si="181"/>
        <v>0</v>
      </c>
      <c r="CV271" s="10">
        <f t="shared" si="182"/>
        <v>0</v>
      </c>
      <c r="CW271" s="10">
        <f t="shared" si="183"/>
        <v>0</v>
      </c>
      <c r="CX271" s="10">
        <f t="shared" si="184"/>
        <v>0</v>
      </c>
      <c r="CY271" s="10">
        <f t="shared" si="185"/>
        <v>0</v>
      </c>
      <c r="CZ271" s="10">
        <f t="shared" si="186"/>
        <v>0</v>
      </c>
      <c r="DA271" s="10">
        <f t="shared" si="187"/>
        <v>409.88747553815847</v>
      </c>
      <c r="DB271" s="10">
        <f t="shared" si="188"/>
        <v>0</v>
      </c>
      <c r="DC271" s="10">
        <f t="shared" si="189"/>
        <v>0</v>
      </c>
      <c r="DD271" s="10">
        <f t="shared" si="190"/>
        <v>0</v>
      </c>
      <c r="DE271" s="10">
        <f t="shared" si="191"/>
        <v>6400</v>
      </c>
      <c r="DF271" s="10">
        <f t="shared" si="192"/>
        <v>347.11882510013311</v>
      </c>
      <c r="DG271" s="10">
        <f t="shared" si="193"/>
        <v>0</v>
      </c>
      <c r="DH271" s="10">
        <f t="shared" si="194"/>
        <v>0</v>
      </c>
      <c r="DI271" s="10">
        <f t="shared" si="195"/>
        <v>0</v>
      </c>
      <c r="DJ271" s="10">
        <f t="shared" si="196"/>
        <v>0</v>
      </c>
      <c r="DK271" s="10">
        <f t="shared" si="197"/>
        <v>0</v>
      </c>
      <c r="DL271" s="10">
        <f t="shared" si="198"/>
        <v>0</v>
      </c>
      <c r="DM271" s="10">
        <f t="shared" si="199"/>
        <v>0</v>
      </c>
      <c r="DN271" s="10">
        <f t="shared" si="200"/>
        <v>0</v>
      </c>
      <c r="DO271" s="10">
        <f t="shared" si="201"/>
        <v>37454.590027447986</v>
      </c>
      <c r="DP271" s="11">
        <f t="shared" si="202"/>
        <v>67470.573076570232</v>
      </c>
      <c r="DS271" s="14"/>
      <c r="DU271" s="16"/>
    </row>
    <row r="272" spans="1:125" x14ac:dyDescent="0.35">
      <c r="A272" s="2" t="s">
        <v>817</v>
      </c>
      <c r="B272" s="2" t="s">
        <v>818</v>
      </c>
      <c r="C272" s="2">
        <v>9262117</v>
      </c>
      <c r="D272" s="2" t="s">
        <v>819</v>
      </c>
      <c r="E272" s="18">
        <v>89</v>
      </c>
      <c r="G272" s="18">
        <v>302066</v>
      </c>
      <c r="H272" s="18">
        <v>0</v>
      </c>
      <c r="I272" s="18">
        <v>0</v>
      </c>
      <c r="J272" s="18">
        <v>15360.000000000011</v>
      </c>
      <c r="K272" s="18">
        <v>0</v>
      </c>
      <c r="L272" s="18">
        <v>23969.999999999978</v>
      </c>
      <c r="M272" s="18">
        <v>0</v>
      </c>
      <c r="N272" s="18">
        <v>230.00000000000051</v>
      </c>
      <c r="O272" s="18">
        <v>24080.000000000007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670.38961038961111</v>
      </c>
      <c r="AA272" s="18">
        <v>0</v>
      </c>
      <c r="AB272" s="18">
        <v>14878.22368421053</v>
      </c>
      <c r="AC272" s="18">
        <v>0</v>
      </c>
      <c r="AD272" s="18">
        <v>0</v>
      </c>
      <c r="AE272" s="18">
        <v>0</v>
      </c>
      <c r="AF272" s="18">
        <v>128000</v>
      </c>
      <c r="AG272" s="18">
        <v>45701.468624833105</v>
      </c>
      <c r="AH272" s="18">
        <v>0</v>
      </c>
      <c r="AI272" s="18">
        <v>0</v>
      </c>
      <c r="AJ272" s="18">
        <v>1758.2080000000001</v>
      </c>
      <c r="AK272" s="18">
        <v>0</v>
      </c>
      <c r="AL272" s="18">
        <v>0</v>
      </c>
      <c r="AM272" s="18">
        <v>0</v>
      </c>
      <c r="AN272" s="18">
        <v>0</v>
      </c>
      <c r="AO272" s="18">
        <v>0</v>
      </c>
      <c r="AP272" s="18">
        <v>-21939.140609155507</v>
      </c>
      <c r="AQ272" s="11">
        <f t="shared" si="203"/>
        <v>534775.14931027766</v>
      </c>
      <c r="AR272" s="18"/>
      <c r="AS272" s="10">
        <f>VLOOKUP($C272,'[1]New ISB'!$C$6:$BO$405,6,FALSE)</f>
        <v>320841.9072484491</v>
      </c>
      <c r="AT272" s="10">
        <f>VLOOKUP($C272,'[1]New ISB'!$C$6:$BO$405,7,FALSE)</f>
        <v>0</v>
      </c>
      <c r="AU272" s="10">
        <f>VLOOKUP($C272,'[1]New ISB'!$C$6:$BO$405,8,FALSE)</f>
        <v>0</v>
      </c>
      <c r="AV272" s="10">
        <f>VLOOKUP($C272,'[1]New ISB'!$C$6:$BO$405,9,FALSE)</f>
        <v>15680.000000000011</v>
      </c>
      <c r="AW272" s="10">
        <f>VLOOKUP($C272,'[1]New ISB'!$C$6:$BO$405,10,FALSE)</f>
        <v>0</v>
      </c>
      <c r="AX272" s="10">
        <f>VLOOKUP($C272,'[1]New ISB'!$C$6:$BO$405,11,FALSE)</f>
        <v>27879.999999999978</v>
      </c>
      <c r="AY272" s="10">
        <f>VLOOKUP($C272,'[1]New ISB'!$C$6:$BO$405,12,FALSE)</f>
        <v>0</v>
      </c>
      <c r="AZ272" s="10">
        <f>VLOOKUP($C272,'[1]New ISB'!$C$6:$BO$405,13,FALSE)</f>
        <v>235.00000000000051</v>
      </c>
      <c r="BA272" s="10">
        <f>VLOOKUP($C272,'[1]New ISB'!$C$6:$BO$405,14,FALSE)</f>
        <v>24510.000000000007</v>
      </c>
      <c r="BB272" s="10">
        <f>VLOOKUP($C272,'[1]New ISB'!$C$6:$BO$405,15,FALSE)</f>
        <v>0</v>
      </c>
      <c r="BC272" s="10">
        <f>VLOOKUP($C272,'[1]New ISB'!$C$6:$BO$405,16,FALSE)</f>
        <v>0</v>
      </c>
      <c r="BD272" s="10">
        <f>VLOOKUP($C272,'[1]New ISB'!$C$6:$BO$405,17,FALSE)</f>
        <v>0</v>
      </c>
      <c r="BE272" s="10">
        <f>VLOOKUP($C272,'[1]New ISB'!$C$6:$BO$405,18,FALSE)</f>
        <v>0</v>
      </c>
      <c r="BF272" s="10">
        <f>VLOOKUP($C272,'[1]New ISB'!$C$6:$BO$405,19,FALSE)</f>
        <v>0</v>
      </c>
      <c r="BG272" s="10">
        <f>VLOOKUP($C272,'[1]New ISB'!$C$6:$BO$405,20,FALSE)</f>
        <v>0</v>
      </c>
      <c r="BH272" s="10">
        <f>VLOOKUP($C272,'[1]New ISB'!$C$6:$BO$405,21,FALSE)</f>
        <v>0</v>
      </c>
      <c r="BI272" s="10">
        <f>VLOOKUP($C272,'[1]New ISB'!$C$6:$BO$405,22,FALSE)</f>
        <v>0</v>
      </c>
      <c r="BJ272" s="10">
        <f>VLOOKUP($C272,'[1]New ISB'!$C$6:$BO$405,23,FALSE)</f>
        <v>0</v>
      </c>
      <c r="BK272" s="10">
        <f>VLOOKUP($C272,'[1]New ISB'!$C$6:$BO$405,24,FALSE)</f>
        <v>0</v>
      </c>
      <c r="BL272" s="10">
        <f>VLOOKUP($C272,'[1]New ISB'!$C$6:$BO$405,25,FALSE)</f>
        <v>681.94805194805258</v>
      </c>
      <c r="BM272" s="10">
        <f>VLOOKUP($C272,'[1]New ISB'!$C$6:$BO$405,26,FALSE)</f>
        <v>0</v>
      </c>
      <c r="BN272" s="10">
        <f>VLOOKUP($C272,'[1]New ISB'!$C$6:$BO$405,27,FALSE)</f>
        <v>15071.447368421057</v>
      </c>
      <c r="BO272" s="10">
        <f>VLOOKUP($C272,'[1]New ISB'!$C$6:$BO$405,28,FALSE)</f>
        <v>0</v>
      </c>
      <c r="BP272" s="10">
        <f>VLOOKUP($C272,'[1]New ISB'!$C$6:$BO$405,29,FALSE)</f>
        <v>0</v>
      </c>
      <c r="BQ272" s="10">
        <f>VLOOKUP($C272,'[1]New ISB'!$C$6:$BO$405,30,FALSE)</f>
        <v>0</v>
      </c>
      <c r="BR272" s="10">
        <f>VLOOKUP($C272,'[1]New ISB'!$C$6:$BO$405,31,FALSE)</f>
        <v>134400</v>
      </c>
      <c r="BS272" s="10">
        <f>VLOOKUP($C272,'[1]New ISB'!$C$6:$BO$405,32,FALSE)</f>
        <v>46350.867823765017</v>
      </c>
      <c r="BT272" s="10">
        <f>VLOOKUP($C272,'[1]New ISB'!$C$6:$BO$405,33,FALSE)</f>
        <v>0</v>
      </c>
      <c r="BU272" s="10">
        <f>VLOOKUP($C272,'[1]New ISB'!$C$6:$BO$405,34,FALSE)</f>
        <v>0</v>
      </c>
      <c r="BV272" s="10">
        <f>VLOOKUP($C272,'[1]New ISB'!$C$6:$BO$405,35,FALSE)</f>
        <v>1758.2080000000001</v>
      </c>
      <c r="BW272" s="10">
        <f>VLOOKUP($C272,'[1]New ISB'!$C$6:$BO$405,36,FALSE)</f>
        <v>0</v>
      </c>
      <c r="BX272" s="10">
        <f>VLOOKUP($C272,'[1]New ISB'!$C$6:$BO$405,39,FALSE)+VLOOKUP($C272,'[1]New ISB'!$C$6:$BO$405,40,FALSE)</f>
        <v>0</v>
      </c>
      <c r="BY272" s="10">
        <f>VLOOKUP($C272,'[1]New ISB'!$C$6:$BO$405,37,FALSE)+VLOOKUP($C272,'[1]New ISB'!$C$6:$BO$405,41,FALSE)</f>
        <v>0</v>
      </c>
      <c r="BZ272" s="10">
        <f>VLOOKUP($C272,'[1]New ISB'!$C$6:$BO$405,38,FALSE)</f>
        <v>0</v>
      </c>
      <c r="CA272" s="10">
        <f t="shared" si="161"/>
        <v>587409.37849258329</v>
      </c>
      <c r="CB272" s="10">
        <f>VLOOKUP($C272,'[1]New ISB'!$C$6:$BO$405,52,FALSE)+VLOOKUP($C272,'[1]New ISB'!$C$6:$BO$405,53,FALSE)</f>
        <v>0</v>
      </c>
      <c r="CC272" s="10">
        <f>VLOOKUP($C272,'[1]New ISB'!$C$6:$BO$405,64,FALSE)</f>
        <v>0</v>
      </c>
      <c r="CD272" s="11">
        <f t="shared" si="160"/>
        <v>587409.37849258329</v>
      </c>
      <c r="CE272" s="10"/>
      <c r="CF272" s="10">
        <f t="shared" si="166"/>
        <v>18775.907248449104</v>
      </c>
      <c r="CG272" s="10">
        <f t="shared" si="167"/>
        <v>0</v>
      </c>
      <c r="CH272" s="10">
        <f t="shared" si="168"/>
        <v>0</v>
      </c>
      <c r="CI272" s="10">
        <f t="shared" si="169"/>
        <v>320</v>
      </c>
      <c r="CJ272" s="10">
        <f t="shared" si="170"/>
        <v>0</v>
      </c>
      <c r="CK272" s="10">
        <f t="shared" si="171"/>
        <v>3910</v>
      </c>
      <c r="CL272" s="10">
        <f t="shared" si="172"/>
        <v>0</v>
      </c>
      <c r="CM272" s="10">
        <f t="shared" si="173"/>
        <v>5</v>
      </c>
      <c r="CN272" s="10">
        <f t="shared" si="174"/>
        <v>430</v>
      </c>
      <c r="CO272" s="10">
        <f t="shared" si="175"/>
        <v>0</v>
      </c>
      <c r="CP272" s="10">
        <f t="shared" si="176"/>
        <v>0</v>
      </c>
      <c r="CQ272" s="10">
        <f t="shared" si="177"/>
        <v>0</v>
      </c>
      <c r="CR272" s="10">
        <f t="shared" si="178"/>
        <v>0</v>
      </c>
      <c r="CS272" s="10">
        <f t="shared" si="179"/>
        <v>0</v>
      </c>
      <c r="CT272" s="10">
        <f t="shared" si="180"/>
        <v>0</v>
      </c>
      <c r="CU272" s="10">
        <f t="shared" si="181"/>
        <v>0</v>
      </c>
      <c r="CV272" s="10">
        <f t="shared" si="182"/>
        <v>0</v>
      </c>
      <c r="CW272" s="10">
        <f t="shared" si="183"/>
        <v>0</v>
      </c>
      <c r="CX272" s="10">
        <f t="shared" si="184"/>
        <v>0</v>
      </c>
      <c r="CY272" s="10">
        <f t="shared" si="185"/>
        <v>11.558441558441473</v>
      </c>
      <c r="CZ272" s="10">
        <f t="shared" si="186"/>
        <v>0</v>
      </c>
      <c r="DA272" s="10">
        <f t="shared" si="187"/>
        <v>193.2236842105267</v>
      </c>
      <c r="DB272" s="10">
        <f t="shared" si="188"/>
        <v>0</v>
      </c>
      <c r="DC272" s="10">
        <f t="shared" si="189"/>
        <v>0</v>
      </c>
      <c r="DD272" s="10">
        <f t="shared" si="190"/>
        <v>0</v>
      </c>
      <c r="DE272" s="10">
        <f t="shared" si="191"/>
        <v>6400</v>
      </c>
      <c r="DF272" s="10">
        <f t="shared" si="192"/>
        <v>649.39919893191109</v>
      </c>
      <c r="DG272" s="10">
        <f t="shared" si="193"/>
        <v>0</v>
      </c>
      <c r="DH272" s="10">
        <f t="shared" si="194"/>
        <v>0</v>
      </c>
      <c r="DI272" s="10">
        <f t="shared" si="195"/>
        <v>0</v>
      </c>
      <c r="DJ272" s="10">
        <f t="shared" si="196"/>
        <v>0</v>
      </c>
      <c r="DK272" s="10">
        <f t="shared" si="197"/>
        <v>0</v>
      </c>
      <c r="DL272" s="10">
        <f t="shared" si="198"/>
        <v>0</v>
      </c>
      <c r="DM272" s="10">
        <f t="shared" si="199"/>
        <v>0</v>
      </c>
      <c r="DN272" s="10">
        <f t="shared" si="200"/>
        <v>0</v>
      </c>
      <c r="DO272" s="10">
        <f t="shared" si="201"/>
        <v>21939.140609155507</v>
      </c>
      <c r="DP272" s="11">
        <f t="shared" si="202"/>
        <v>52634.229182305491</v>
      </c>
      <c r="DS272" s="14"/>
      <c r="DU272" s="16"/>
    </row>
    <row r="273" spans="1:125" x14ac:dyDescent="0.35">
      <c r="A273" s="2" t="s">
        <v>820</v>
      </c>
      <c r="B273" s="2" t="s">
        <v>821</v>
      </c>
      <c r="C273" s="2">
        <v>9263409</v>
      </c>
      <c r="D273" s="2" t="s">
        <v>1386</v>
      </c>
      <c r="E273" s="18">
        <v>99</v>
      </c>
      <c r="G273" s="18">
        <v>336006</v>
      </c>
      <c r="H273" s="18">
        <v>0</v>
      </c>
      <c r="I273" s="18">
        <v>0</v>
      </c>
      <c r="J273" s="18">
        <v>8160.0000000000136</v>
      </c>
      <c r="K273" s="18">
        <v>0</v>
      </c>
      <c r="L273" s="18">
        <v>12690.000000000013</v>
      </c>
      <c r="M273" s="18">
        <v>0</v>
      </c>
      <c r="N273" s="18">
        <v>0</v>
      </c>
      <c r="O273" s="18">
        <v>279.99999999999994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20371.810344827598</v>
      </c>
      <c r="AC273" s="18">
        <v>0</v>
      </c>
      <c r="AD273" s="18">
        <v>0</v>
      </c>
      <c r="AE273" s="18">
        <v>0</v>
      </c>
      <c r="AF273" s="18">
        <v>128000</v>
      </c>
      <c r="AG273" s="18">
        <v>38184.779706275025</v>
      </c>
      <c r="AH273" s="18">
        <v>0</v>
      </c>
      <c r="AI273" s="18">
        <v>0</v>
      </c>
      <c r="AJ273" s="18">
        <v>1905.65</v>
      </c>
      <c r="AK273" s="18">
        <v>0</v>
      </c>
      <c r="AL273" s="18">
        <v>0</v>
      </c>
      <c r="AM273" s="18">
        <v>0</v>
      </c>
      <c r="AN273" s="18">
        <v>0</v>
      </c>
      <c r="AO273" s="18">
        <v>0</v>
      </c>
      <c r="AP273" s="18">
        <v>-3016.0689066959767</v>
      </c>
      <c r="AQ273" s="11">
        <f t="shared" si="203"/>
        <v>542582.17114440666</v>
      </c>
      <c r="AR273" s="18"/>
      <c r="AS273" s="10">
        <f>VLOOKUP($C273,'[1]New ISB'!$C$6:$BO$405,6,FALSE)</f>
        <v>356891.55974827486</v>
      </c>
      <c r="AT273" s="10">
        <f>VLOOKUP($C273,'[1]New ISB'!$C$6:$BO$405,7,FALSE)</f>
        <v>0</v>
      </c>
      <c r="AU273" s="10">
        <f>VLOOKUP($C273,'[1]New ISB'!$C$6:$BO$405,8,FALSE)</f>
        <v>0</v>
      </c>
      <c r="AV273" s="10">
        <f>VLOOKUP($C273,'[1]New ISB'!$C$6:$BO$405,9,FALSE)</f>
        <v>8330.0000000000146</v>
      </c>
      <c r="AW273" s="10">
        <f>VLOOKUP($C273,'[1]New ISB'!$C$6:$BO$405,10,FALSE)</f>
        <v>0</v>
      </c>
      <c r="AX273" s="10">
        <f>VLOOKUP($C273,'[1]New ISB'!$C$6:$BO$405,11,FALSE)</f>
        <v>14760.000000000015</v>
      </c>
      <c r="AY273" s="10">
        <f>VLOOKUP($C273,'[1]New ISB'!$C$6:$BO$405,12,FALSE)</f>
        <v>0</v>
      </c>
      <c r="AZ273" s="10">
        <f>VLOOKUP($C273,'[1]New ISB'!$C$6:$BO$405,13,FALSE)</f>
        <v>0</v>
      </c>
      <c r="BA273" s="10">
        <f>VLOOKUP($C273,'[1]New ISB'!$C$6:$BO$405,14,FALSE)</f>
        <v>284.99999999999994</v>
      </c>
      <c r="BB273" s="10">
        <f>VLOOKUP($C273,'[1]New ISB'!$C$6:$BO$405,15,FALSE)</f>
        <v>0</v>
      </c>
      <c r="BC273" s="10">
        <f>VLOOKUP($C273,'[1]New ISB'!$C$6:$BO$405,16,FALSE)</f>
        <v>0</v>
      </c>
      <c r="BD273" s="10">
        <f>VLOOKUP($C273,'[1]New ISB'!$C$6:$BO$405,17,FALSE)</f>
        <v>0</v>
      </c>
      <c r="BE273" s="10">
        <f>VLOOKUP($C273,'[1]New ISB'!$C$6:$BO$405,18,FALSE)</f>
        <v>0</v>
      </c>
      <c r="BF273" s="10">
        <f>VLOOKUP($C273,'[1]New ISB'!$C$6:$BO$405,19,FALSE)</f>
        <v>0</v>
      </c>
      <c r="BG273" s="10">
        <f>VLOOKUP($C273,'[1]New ISB'!$C$6:$BO$405,20,FALSE)</f>
        <v>0</v>
      </c>
      <c r="BH273" s="10">
        <f>VLOOKUP($C273,'[1]New ISB'!$C$6:$BO$405,21,FALSE)</f>
        <v>0</v>
      </c>
      <c r="BI273" s="10">
        <f>VLOOKUP($C273,'[1]New ISB'!$C$6:$BO$405,22,FALSE)</f>
        <v>0</v>
      </c>
      <c r="BJ273" s="10">
        <f>VLOOKUP($C273,'[1]New ISB'!$C$6:$BO$405,23,FALSE)</f>
        <v>0</v>
      </c>
      <c r="BK273" s="10">
        <f>VLOOKUP($C273,'[1]New ISB'!$C$6:$BO$405,24,FALSE)</f>
        <v>0</v>
      </c>
      <c r="BL273" s="10">
        <f>VLOOKUP($C273,'[1]New ISB'!$C$6:$BO$405,25,FALSE)</f>
        <v>0</v>
      </c>
      <c r="BM273" s="10">
        <f>VLOOKUP($C273,'[1]New ISB'!$C$6:$BO$405,26,FALSE)</f>
        <v>0</v>
      </c>
      <c r="BN273" s="10">
        <f>VLOOKUP($C273,'[1]New ISB'!$C$6:$BO$405,27,FALSE)</f>
        <v>20636.379310344841</v>
      </c>
      <c r="BO273" s="10">
        <f>VLOOKUP($C273,'[1]New ISB'!$C$6:$BO$405,28,FALSE)</f>
        <v>0</v>
      </c>
      <c r="BP273" s="10">
        <f>VLOOKUP($C273,'[1]New ISB'!$C$6:$BO$405,29,FALSE)</f>
        <v>0</v>
      </c>
      <c r="BQ273" s="10">
        <f>VLOOKUP($C273,'[1]New ISB'!$C$6:$BO$405,30,FALSE)</f>
        <v>0</v>
      </c>
      <c r="BR273" s="10">
        <f>VLOOKUP($C273,'[1]New ISB'!$C$6:$BO$405,31,FALSE)</f>
        <v>134400</v>
      </c>
      <c r="BS273" s="10">
        <f>VLOOKUP($C273,'[1]New ISB'!$C$6:$BO$405,32,FALSE)</f>
        <v>38727.369826435242</v>
      </c>
      <c r="BT273" s="10">
        <f>VLOOKUP($C273,'[1]New ISB'!$C$6:$BO$405,33,FALSE)</f>
        <v>0</v>
      </c>
      <c r="BU273" s="10">
        <f>VLOOKUP($C273,'[1]New ISB'!$C$6:$BO$405,34,FALSE)</f>
        <v>0</v>
      </c>
      <c r="BV273" s="10">
        <f>VLOOKUP($C273,'[1]New ISB'!$C$6:$BO$405,35,FALSE)</f>
        <v>1905.65</v>
      </c>
      <c r="BW273" s="10">
        <f>VLOOKUP($C273,'[1]New ISB'!$C$6:$BO$405,36,FALSE)</f>
        <v>0</v>
      </c>
      <c r="BX273" s="10">
        <f>VLOOKUP($C273,'[1]New ISB'!$C$6:$BO$405,39,FALSE)+VLOOKUP($C273,'[1]New ISB'!$C$6:$BO$405,40,FALSE)</f>
        <v>0</v>
      </c>
      <c r="BY273" s="10">
        <f>VLOOKUP($C273,'[1]New ISB'!$C$6:$BO$405,37,FALSE)+VLOOKUP($C273,'[1]New ISB'!$C$6:$BO$405,41,FALSE)</f>
        <v>0</v>
      </c>
      <c r="BZ273" s="10">
        <f>VLOOKUP($C273,'[1]New ISB'!$C$6:$BO$405,38,FALSE)</f>
        <v>0</v>
      </c>
      <c r="CA273" s="10">
        <f t="shared" si="161"/>
        <v>575935.95888505492</v>
      </c>
      <c r="CB273" s="10">
        <f>VLOOKUP($C273,'[1]New ISB'!$C$6:$BO$405,52,FALSE)+VLOOKUP($C273,'[1]New ISB'!$C$6:$BO$405,53,FALSE)</f>
        <v>0</v>
      </c>
      <c r="CC273" s="10">
        <f>VLOOKUP($C273,'[1]New ISB'!$C$6:$BO$405,64,FALSE)</f>
        <v>0</v>
      </c>
      <c r="CD273" s="11">
        <f t="shared" ref="CD273:CD277" si="204">SUM(CA273:CC273)</f>
        <v>575935.95888505492</v>
      </c>
      <c r="CE273" s="10"/>
      <c r="CF273" s="10">
        <f t="shared" si="166"/>
        <v>20885.559748274856</v>
      </c>
      <c r="CG273" s="10">
        <f t="shared" si="167"/>
        <v>0</v>
      </c>
      <c r="CH273" s="10">
        <f t="shared" si="168"/>
        <v>0</v>
      </c>
      <c r="CI273" s="10">
        <f t="shared" si="169"/>
        <v>170.00000000000091</v>
      </c>
      <c r="CJ273" s="10">
        <f t="shared" si="170"/>
        <v>0</v>
      </c>
      <c r="CK273" s="10">
        <f t="shared" si="171"/>
        <v>2070.0000000000018</v>
      </c>
      <c r="CL273" s="10">
        <f t="shared" si="172"/>
        <v>0</v>
      </c>
      <c r="CM273" s="10">
        <f t="shared" si="173"/>
        <v>0</v>
      </c>
      <c r="CN273" s="10">
        <f t="shared" si="174"/>
        <v>5</v>
      </c>
      <c r="CO273" s="10">
        <f t="shared" si="175"/>
        <v>0</v>
      </c>
      <c r="CP273" s="10">
        <f t="shared" si="176"/>
        <v>0</v>
      </c>
      <c r="CQ273" s="10">
        <f t="shared" si="177"/>
        <v>0</v>
      </c>
      <c r="CR273" s="10">
        <f t="shared" si="178"/>
        <v>0</v>
      </c>
      <c r="CS273" s="10">
        <f t="shared" si="179"/>
        <v>0</v>
      </c>
      <c r="CT273" s="10">
        <f t="shared" si="180"/>
        <v>0</v>
      </c>
      <c r="CU273" s="10">
        <f t="shared" si="181"/>
        <v>0</v>
      </c>
      <c r="CV273" s="10">
        <f t="shared" si="182"/>
        <v>0</v>
      </c>
      <c r="CW273" s="10">
        <f t="shared" si="183"/>
        <v>0</v>
      </c>
      <c r="CX273" s="10">
        <f t="shared" si="184"/>
        <v>0</v>
      </c>
      <c r="CY273" s="10">
        <f t="shared" si="185"/>
        <v>0</v>
      </c>
      <c r="CZ273" s="10">
        <f t="shared" si="186"/>
        <v>0</v>
      </c>
      <c r="DA273" s="10">
        <f t="shared" si="187"/>
        <v>264.56896551724276</v>
      </c>
      <c r="DB273" s="10">
        <f t="shared" si="188"/>
        <v>0</v>
      </c>
      <c r="DC273" s="10">
        <f t="shared" si="189"/>
        <v>0</v>
      </c>
      <c r="DD273" s="10">
        <f t="shared" si="190"/>
        <v>0</v>
      </c>
      <c r="DE273" s="10">
        <f t="shared" si="191"/>
        <v>6400</v>
      </c>
      <c r="DF273" s="10">
        <f t="shared" si="192"/>
        <v>542.59012016021734</v>
      </c>
      <c r="DG273" s="10">
        <f t="shared" si="193"/>
        <v>0</v>
      </c>
      <c r="DH273" s="10">
        <f t="shared" si="194"/>
        <v>0</v>
      </c>
      <c r="DI273" s="10">
        <f t="shared" si="195"/>
        <v>0</v>
      </c>
      <c r="DJ273" s="10">
        <f t="shared" si="196"/>
        <v>0</v>
      </c>
      <c r="DK273" s="10">
        <f t="shared" si="197"/>
        <v>0</v>
      </c>
      <c r="DL273" s="10">
        <f t="shared" si="198"/>
        <v>0</v>
      </c>
      <c r="DM273" s="10">
        <f t="shared" si="199"/>
        <v>0</v>
      </c>
      <c r="DN273" s="10">
        <f t="shared" si="200"/>
        <v>0</v>
      </c>
      <c r="DO273" s="10">
        <f t="shared" si="201"/>
        <v>3016.0689066959767</v>
      </c>
      <c r="DP273" s="11">
        <f t="shared" si="202"/>
        <v>33353.787740648295</v>
      </c>
      <c r="DS273" s="14"/>
      <c r="DU273" s="16"/>
    </row>
    <row r="274" spans="1:125" x14ac:dyDescent="0.35">
      <c r="A274" s="2" t="s">
        <v>823</v>
      </c>
      <c r="B274" s="2" t="s">
        <v>824</v>
      </c>
      <c r="C274" s="2">
        <v>9262249</v>
      </c>
      <c r="D274" s="2" t="s">
        <v>825</v>
      </c>
      <c r="E274" s="18">
        <v>175</v>
      </c>
      <c r="G274" s="18">
        <v>593950</v>
      </c>
      <c r="H274" s="18">
        <v>0</v>
      </c>
      <c r="I274" s="18">
        <v>0</v>
      </c>
      <c r="J274" s="18">
        <v>4319.9999999999973</v>
      </c>
      <c r="K274" s="18">
        <v>0</v>
      </c>
      <c r="L274" s="18">
        <v>6344.9999999999964</v>
      </c>
      <c r="M274" s="18">
        <v>0</v>
      </c>
      <c r="N274" s="18">
        <v>689.99999999999829</v>
      </c>
      <c r="O274" s="18">
        <v>1120.000000000002</v>
      </c>
      <c r="P274" s="18">
        <v>439.99999999999966</v>
      </c>
      <c r="Q274" s="18">
        <v>2880.0000000000014</v>
      </c>
      <c r="R274" s="18">
        <v>3570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5823.7704918032823</v>
      </c>
      <c r="AA274" s="18">
        <v>0</v>
      </c>
      <c r="AB274" s="18">
        <v>58500.511763103714</v>
      </c>
      <c r="AC274" s="18">
        <v>0</v>
      </c>
      <c r="AD274" s="18">
        <v>0</v>
      </c>
      <c r="AE274" s="18">
        <v>0</v>
      </c>
      <c r="AF274" s="18">
        <v>128000</v>
      </c>
      <c r="AG274" s="18">
        <v>0</v>
      </c>
      <c r="AH274" s="18">
        <v>0</v>
      </c>
      <c r="AI274" s="18">
        <v>0</v>
      </c>
      <c r="AJ274" s="18">
        <v>10280.5</v>
      </c>
      <c r="AK274" s="18">
        <v>0</v>
      </c>
      <c r="AL274" s="18">
        <v>0</v>
      </c>
      <c r="AM274" s="18">
        <v>0</v>
      </c>
      <c r="AN274" s="18">
        <v>0</v>
      </c>
      <c r="AO274" s="18">
        <v>0</v>
      </c>
      <c r="AP274" s="18">
        <v>-17858.49033676058</v>
      </c>
      <c r="AQ274" s="11">
        <f t="shared" si="203"/>
        <v>798061.29191814654</v>
      </c>
      <c r="AR274" s="18"/>
      <c r="AS274" s="10">
        <f>VLOOKUP($C274,'[1]New ISB'!$C$6:$BO$405,6,FALSE)</f>
        <v>630868.91874695045</v>
      </c>
      <c r="AT274" s="10">
        <f>VLOOKUP($C274,'[1]New ISB'!$C$6:$BO$405,7,FALSE)</f>
        <v>0</v>
      </c>
      <c r="AU274" s="10">
        <f>VLOOKUP($C274,'[1]New ISB'!$C$6:$BO$405,8,FALSE)</f>
        <v>0</v>
      </c>
      <c r="AV274" s="10">
        <f>VLOOKUP($C274,'[1]New ISB'!$C$6:$BO$405,9,FALSE)</f>
        <v>4409.9999999999973</v>
      </c>
      <c r="AW274" s="10">
        <f>VLOOKUP($C274,'[1]New ISB'!$C$6:$BO$405,10,FALSE)</f>
        <v>0</v>
      </c>
      <c r="AX274" s="10">
        <f>VLOOKUP($C274,'[1]New ISB'!$C$6:$BO$405,11,FALSE)</f>
        <v>7379.9999999999955</v>
      </c>
      <c r="AY274" s="10">
        <f>VLOOKUP($C274,'[1]New ISB'!$C$6:$BO$405,12,FALSE)</f>
        <v>0</v>
      </c>
      <c r="AZ274" s="10">
        <f>VLOOKUP($C274,'[1]New ISB'!$C$6:$BO$405,13,FALSE)</f>
        <v>704.99999999999818</v>
      </c>
      <c r="BA274" s="10">
        <f>VLOOKUP($C274,'[1]New ISB'!$C$6:$BO$405,14,FALSE)</f>
        <v>1140.000000000002</v>
      </c>
      <c r="BB274" s="10">
        <f>VLOOKUP($C274,'[1]New ISB'!$C$6:$BO$405,15,FALSE)</f>
        <v>444.99999999999966</v>
      </c>
      <c r="BC274" s="10">
        <f>VLOOKUP($C274,'[1]New ISB'!$C$6:$BO$405,16,FALSE)</f>
        <v>2910.0000000000014</v>
      </c>
      <c r="BD274" s="10">
        <f>VLOOKUP($C274,'[1]New ISB'!$C$6:$BO$405,17,FALSE)</f>
        <v>3605</v>
      </c>
      <c r="BE274" s="10">
        <f>VLOOKUP($C274,'[1]New ISB'!$C$6:$BO$405,18,FALSE)</f>
        <v>0</v>
      </c>
      <c r="BF274" s="10">
        <f>VLOOKUP($C274,'[1]New ISB'!$C$6:$BO$405,19,FALSE)</f>
        <v>0</v>
      </c>
      <c r="BG274" s="10">
        <f>VLOOKUP($C274,'[1]New ISB'!$C$6:$BO$405,20,FALSE)</f>
        <v>0</v>
      </c>
      <c r="BH274" s="10">
        <f>VLOOKUP($C274,'[1]New ISB'!$C$6:$BO$405,21,FALSE)</f>
        <v>0</v>
      </c>
      <c r="BI274" s="10">
        <f>VLOOKUP($C274,'[1]New ISB'!$C$6:$BO$405,22,FALSE)</f>
        <v>0</v>
      </c>
      <c r="BJ274" s="10">
        <f>VLOOKUP($C274,'[1]New ISB'!$C$6:$BO$405,23,FALSE)</f>
        <v>0</v>
      </c>
      <c r="BK274" s="10">
        <f>VLOOKUP($C274,'[1]New ISB'!$C$6:$BO$405,24,FALSE)</f>
        <v>0</v>
      </c>
      <c r="BL274" s="10">
        <f>VLOOKUP($C274,'[1]New ISB'!$C$6:$BO$405,25,FALSE)</f>
        <v>5924.1803278688558</v>
      </c>
      <c r="BM274" s="10">
        <f>VLOOKUP($C274,'[1]New ISB'!$C$6:$BO$405,26,FALSE)</f>
        <v>0</v>
      </c>
      <c r="BN274" s="10">
        <f>VLOOKUP($C274,'[1]New ISB'!$C$6:$BO$405,27,FALSE)</f>
        <v>59260.258669118048</v>
      </c>
      <c r="BO274" s="10">
        <f>VLOOKUP($C274,'[1]New ISB'!$C$6:$BO$405,28,FALSE)</f>
        <v>0</v>
      </c>
      <c r="BP274" s="10">
        <f>VLOOKUP($C274,'[1]New ISB'!$C$6:$BO$405,29,FALSE)</f>
        <v>0</v>
      </c>
      <c r="BQ274" s="10">
        <f>VLOOKUP($C274,'[1]New ISB'!$C$6:$BO$405,30,FALSE)</f>
        <v>0</v>
      </c>
      <c r="BR274" s="10">
        <f>VLOOKUP($C274,'[1]New ISB'!$C$6:$BO$405,31,FALSE)</f>
        <v>134400</v>
      </c>
      <c r="BS274" s="10">
        <f>VLOOKUP($C274,'[1]New ISB'!$C$6:$BO$405,32,FALSE)</f>
        <v>0</v>
      </c>
      <c r="BT274" s="10">
        <f>VLOOKUP($C274,'[1]New ISB'!$C$6:$BO$405,33,FALSE)</f>
        <v>0</v>
      </c>
      <c r="BU274" s="10">
        <f>VLOOKUP($C274,'[1]New ISB'!$C$6:$BO$405,34,FALSE)</f>
        <v>0</v>
      </c>
      <c r="BV274" s="10">
        <f>VLOOKUP($C274,'[1]New ISB'!$C$6:$BO$405,35,FALSE)</f>
        <v>10280.5</v>
      </c>
      <c r="BW274" s="10">
        <f>VLOOKUP($C274,'[1]New ISB'!$C$6:$BO$405,36,FALSE)</f>
        <v>0</v>
      </c>
      <c r="BX274" s="10">
        <f>VLOOKUP($C274,'[1]New ISB'!$C$6:$BO$405,39,FALSE)+VLOOKUP($C274,'[1]New ISB'!$C$6:$BO$405,40,FALSE)</f>
        <v>0</v>
      </c>
      <c r="BY274" s="10">
        <f>VLOOKUP($C274,'[1]New ISB'!$C$6:$BO$405,37,FALSE)+VLOOKUP($C274,'[1]New ISB'!$C$6:$BO$405,41,FALSE)</f>
        <v>0</v>
      </c>
      <c r="BZ274" s="10">
        <f>VLOOKUP($C274,'[1]New ISB'!$C$6:$BO$405,38,FALSE)</f>
        <v>0</v>
      </c>
      <c r="CA274" s="10">
        <f t="shared" si="161"/>
        <v>861328.85774393741</v>
      </c>
      <c r="CB274" s="10">
        <f>VLOOKUP($C274,'[1]New ISB'!$C$6:$BO$405,52,FALSE)+VLOOKUP($C274,'[1]New ISB'!$C$6:$BO$405,53,FALSE)</f>
        <v>0</v>
      </c>
      <c r="CC274" s="10">
        <f>VLOOKUP($C274,'[1]New ISB'!$C$6:$BO$405,64,FALSE)</f>
        <v>0</v>
      </c>
      <c r="CD274" s="11">
        <f t="shared" si="204"/>
        <v>861328.85774393741</v>
      </c>
      <c r="CE274" s="10"/>
      <c r="CF274" s="10">
        <f t="shared" si="166"/>
        <v>36918.918746950454</v>
      </c>
      <c r="CG274" s="10">
        <f t="shared" si="167"/>
        <v>0</v>
      </c>
      <c r="CH274" s="10">
        <f t="shared" si="168"/>
        <v>0</v>
      </c>
      <c r="CI274" s="10">
        <f t="shared" si="169"/>
        <v>90</v>
      </c>
      <c r="CJ274" s="10">
        <f t="shared" si="170"/>
        <v>0</v>
      </c>
      <c r="CK274" s="10">
        <f t="shared" si="171"/>
        <v>1034.9999999999991</v>
      </c>
      <c r="CL274" s="10">
        <f t="shared" si="172"/>
        <v>0</v>
      </c>
      <c r="CM274" s="10">
        <f t="shared" si="173"/>
        <v>14.999999999999886</v>
      </c>
      <c r="CN274" s="10">
        <f t="shared" si="174"/>
        <v>20</v>
      </c>
      <c r="CO274" s="10">
        <f t="shared" si="175"/>
        <v>5</v>
      </c>
      <c r="CP274" s="10">
        <f t="shared" si="176"/>
        <v>30</v>
      </c>
      <c r="CQ274" s="10">
        <f t="shared" si="177"/>
        <v>35</v>
      </c>
      <c r="CR274" s="10">
        <f t="shared" si="178"/>
        <v>0</v>
      </c>
      <c r="CS274" s="10">
        <f t="shared" si="179"/>
        <v>0</v>
      </c>
      <c r="CT274" s="10">
        <f t="shared" si="180"/>
        <v>0</v>
      </c>
      <c r="CU274" s="10">
        <f t="shared" si="181"/>
        <v>0</v>
      </c>
      <c r="CV274" s="10">
        <f t="shared" si="182"/>
        <v>0</v>
      </c>
      <c r="CW274" s="10">
        <f t="shared" si="183"/>
        <v>0</v>
      </c>
      <c r="CX274" s="10">
        <f t="shared" si="184"/>
        <v>0</v>
      </c>
      <c r="CY274" s="10">
        <f t="shared" si="185"/>
        <v>100.40983606557347</v>
      </c>
      <c r="CZ274" s="10">
        <f t="shared" si="186"/>
        <v>0</v>
      </c>
      <c r="DA274" s="10">
        <f t="shared" si="187"/>
        <v>759.74690601433394</v>
      </c>
      <c r="DB274" s="10">
        <f t="shared" si="188"/>
        <v>0</v>
      </c>
      <c r="DC274" s="10">
        <f t="shared" si="189"/>
        <v>0</v>
      </c>
      <c r="DD274" s="10">
        <f t="shared" si="190"/>
        <v>0</v>
      </c>
      <c r="DE274" s="10">
        <f t="shared" si="191"/>
        <v>6400</v>
      </c>
      <c r="DF274" s="10">
        <f t="shared" si="192"/>
        <v>0</v>
      </c>
      <c r="DG274" s="10">
        <f t="shared" si="193"/>
        <v>0</v>
      </c>
      <c r="DH274" s="10">
        <f t="shared" si="194"/>
        <v>0</v>
      </c>
      <c r="DI274" s="10">
        <f t="shared" si="195"/>
        <v>0</v>
      </c>
      <c r="DJ274" s="10">
        <f t="shared" si="196"/>
        <v>0</v>
      </c>
      <c r="DK274" s="10">
        <f t="shared" si="197"/>
        <v>0</v>
      </c>
      <c r="DL274" s="10">
        <f t="shared" si="198"/>
        <v>0</v>
      </c>
      <c r="DM274" s="10">
        <f t="shared" si="199"/>
        <v>0</v>
      </c>
      <c r="DN274" s="10">
        <f t="shared" si="200"/>
        <v>0</v>
      </c>
      <c r="DO274" s="10">
        <f t="shared" si="201"/>
        <v>17858.49033676058</v>
      </c>
      <c r="DP274" s="11">
        <f t="shared" si="202"/>
        <v>63267.565825790945</v>
      </c>
      <c r="DS274" s="14"/>
      <c r="DU274" s="16"/>
    </row>
    <row r="275" spans="1:125" x14ac:dyDescent="0.35">
      <c r="A275" s="2" t="s">
        <v>826</v>
      </c>
      <c r="B275" s="2" t="s">
        <v>827</v>
      </c>
      <c r="C275" s="2">
        <v>9265207</v>
      </c>
      <c r="D275" s="2" t="s">
        <v>1387</v>
      </c>
      <c r="E275" s="18">
        <v>235</v>
      </c>
      <c r="G275" s="18">
        <v>797590</v>
      </c>
      <c r="H275" s="18">
        <v>0</v>
      </c>
      <c r="I275" s="18">
        <v>0</v>
      </c>
      <c r="J275" s="18">
        <v>11519.999999999989</v>
      </c>
      <c r="K275" s="18">
        <v>0</v>
      </c>
      <c r="L275" s="18">
        <v>18329.999999999931</v>
      </c>
      <c r="M275" s="18">
        <v>0</v>
      </c>
      <c r="N275" s="18">
        <v>1385.8974358974335</v>
      </c>
      <c r="O275" s="18">
        <v>2249.5726495726499</v>
      </c>
      <c r="P275" s="18">
        <v>1325.6410256410234</v>
      </c>
      <c r="Q275" s="18">
        <v>5302.5641025641016</v>
      </c>
      <c r="R275" s="18">
        <v>7682.6923076923067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2900.0000000000068</v>
      </c>
      <c r="AA275" s="18">
        <v>0</v>
      </c>
      <c r="AB275" s="18">
        <v>40263.708548268245</v>
      </c>
      <c r="AC275" s="18">
        <v>0</v>
      </c>
      <c r="AD275" s="18">
        <v>0</v>
      </c>
      <c r="AE275" s="18">
        <v>0</v>
      </c>
      <c r="AF275" s="18">
        <v>128000</v>
      </c>
      <c r="AG275" s="18">
        <v>0</v>
      </c>
      <c r="AH275" s="18">
        <v>0</v>
      </c>
      <c r="AI275" s="18">
        <v>0</v>
      </c>
      <c r="AJ275" s="18">
        <v>2185.9500000000003</v>
      </c>
      <c r="AK275" s="18">
        <v>0</v>
      </c>
      <c r="AL275" s="18">
        <v>0</v>
      </c>
      <c r="AM275" s="18">
        <v>0</v>
      </c>
      <c r="AN275" s="18">
        <v>0</v>
      </c>
      <c r="AO275" s="18">
        <v>18624.923930364312</v>
      </c>
      <c r="AP275" s="18">
        <v>1933.7239539749262</v>
      </c>
      <c r="AQ275" s="11">
        <f t="shared" si="203"/>
        <v>1039294.6739539747</v>
      </c>
      <c r="AR275" s="18"/>
      <c r="AS275" s="10">
        <f>VLOOKUP($C275,'[1]New ISB'!$C$6:$BO$405,6,FALSE)</f>
        <v>847166.83374590497</v>
      </c>
      <c r="AT275" s="10">
        <f>VLOOKUP($C275,'[1]New ISB'!$C$6:$BO$405,7,FALSE)</f>
        <v>0</v>
      </c>
      <c r="AU275" s="10">
        <f>VLOOKUP($C275,'[1]New ISB'!$C$6:$BO$405,8,FALSE)</f>
        <v>0</v>
      </c>
      <c r="AV275" s="10">
        <f>VLOOKUP($C275,'[1]New ISB'!$C$6:$BO$405,9,FALSE)</f>
        <v>11759.999999999989</v>
      </c>
      <c r="AW275" s="10">
        <f>VLOOKUP($C275,'[1]New ISB'!$C$6:$BO$405,10,FALSE)</f>
        <v>0</v>
      </c>
      <c r="AX275" s="10">
        <f>VLOOKUP($C275,'[1]New ISB'!$C$6:$BO$405,11,FALSE)</f>
        <v>21319.99999999992</v>
      </c>
      <c r="AY275" s="10">
        <f>VLOOKUP($C275,'[1]New ISB'!$C$6:$BO$405,12,FALSE)</f>
        <v>0</v>
      </c>
      <c r="AZ275" s="10">
        <f>VLOOKUP($C275,'[1]New ISB'!$C$6:$BO$405,13,FALSE)</f>
        <v>1416.0256410256386</v>
      </c>
      <c r="BA275" s="10">
        <f>VLOOKUP($C275,'[1]New ISB'!$C$6:$BO$405,14,FALSE)</f>
        <v>2289.7435897435903</v>
      </c>
      <c r="BB275" s="10">
        <f>VLOOKUP($C275,'[1]New ISB'!$C$6:$BO$405,15,FALSE)</f>
        <v>1340.7051282051259</v>
      </c>
      <c r="BC275" s="10">
        <f>VLOOKUP($C275,'[1]New ISB'!$C$6:$BO$405,16,FALSE)</f>
        <v>5357.7991452991446</v>
      </c>
      <c r="BD275" s="10">
        <f>VLOOKUP($C275,'[1]New ISB'!$C$6:$BO$405,17,FALSE)</f>
        <v>7758.0128205128194</v>
      </c>
      <c r="BE275" s="10">
        <f>VLOOKUP($C275,'[1]New ISB'!$C$6:$BO$405,18,FALSE)</f>
        <v>0</v>
      </c>
      <c r="BF275" s="10">
        <f>VLOOKUP($C275,'[1]New ISB'!$C$6:$BO$405,19,FALSE)</f>
        <v>0</v>
      </c>
      <c r="BG275" s="10">
        <f>VLOOKUP($C275,'[1]New ISB'!$C$6:$BO$405,20,FALSE)</f>
        <v>0</v>
      </c>
      <c r="BH275" s="10">
        <f>VLOOKUP($C275,'[1]New ISB'!$C$6:$BO$405,21,FALSE)</f>
        <v>0</v>
      </c>
      <c r="BI275" s="10">
        <f>VLOOKUP($C275,'[1]New ISB'!$C$6:$BO$405,22,FALSE)</f>
        <v>0</v>
      </c>
      <c r="BJ275" s="10">
        <f>VLOOKUP($C275,'[1]New ISB'!$C$6:$BO$405,23,FALSE)</f>
        <v>0</v>
      </c>
      <c r="BK275" s="10">
        <f>VLOOKUP($C275,'[1]New ISB'!$C$6:$BO$405,24,FALSE)</f>
        <v>0</v>
      </c>
      <c r="BL275" s="10">
        <f>VLOOKUP($C275,'[1]New ISB'!$C$6:$BO$405,25,FALSE)</f>
        <v>2950.0000000000068</v>
      </c>
      <c r="BM275" s="10">
        <f>VLOOKUP($C275,'[1]New ISB'!$C$6:$BO$405,26,FALSE)</f>
        <v>0</v>
      </c>
      <c r="BN275" s="10">
        <f>VLOOKUP($C275,'[1]New ISB'!$C$6:$BO$405,27,FALSE)</f>
        <v>40786.613854089912</v>
      </c>
      <c r="BO275" s="10">
        <f>VLOOKUP($C275,'[1]New ISB'!$C$6:$BO$405,28,FALSE)</f>
        <v>0</v>
      </c>
      <c r="BP275" s="10">
        <f>VLOOKUP($C275,'[1]New ISB'!$C$6:$BO$405,29,FALSE)</f>
        <v>0</v>
      </c>
      <c r="BQ275" s="10">
        <f>VLOOKUP($C275,'[1]New ISB'!$C$6:$BO$405,30,FALSE)</f>
        <v>0</v>
      </c>
      <c r="BR275" s="10">
        <f>VLOOKUP($C275,'[1]New ISB'!$C$6:$BO$405,31,FALSE)</f>
        <v>134400</v>
      </c>
      <c r="BS275" s="10">
        <f>VLOOKUP($C275,'[1]New ISB'!$C$6:$BO$405,32,FALSE)</f>
        <v>0</v>
      </c>
      <c r="BT275" s="10">
        <f>VLOOKUP($C275,'[1]New ISB'!$C$6:$BO$405,33,FALSE)</f>
        <v>0</v>
      </c>
      <c r="BU275" s="10">
        <f>VLOOKUP($C275,'[1]New ISB'!$C$6:$BO$405,34,FALSE)</f>
        <v>0</v>
      </c>
      <c r="BV275" s="10">
        <f>VLOOKUP($C275,'[1]New ISB'!$C$6:$BO$405,35,FALSE)</f>
        <v>2185.9500000000003</v>
      </c>
      <c r="BW275" s="10">
        <f>VLOOKUP($C275,'[1]New ISB'!$C$6:$BO$405,36,FALSE)</f>
        <v>0</v>
      </c>
      <c r="BX275" s="10">
        <f>VLOOKUP($C275,'[1]New ISB'!$C$6:$BO$405,39,FALSE)+VLOOKUP($C275,'[1]New ISB'!$C$6:$BO$405,40,FALSE)</f>
        <v>0</v>
      </c>
      <c r="BY275" s="10">
        <f>VLOOKUP($C275,'[1]New ISB'!$C$6:$BO$405,37,FALSE)+VLOOKUP($C275,'[1]New ISB'!$C$6:$BO$405,41,FALSE)</f>
        <v>0</v>
      </c>
      <c r="BZ275" s="10">
        <f>VLOOKUP($C275,'[1]New ISB'!$C$6:$BO$405,38,FALSE)</f>
        <v>0</v>
      </c>
      <c r="CA275" s="10">
        <f t="shared" si="161"/>
        <v>1078731.6839247809</v>
      </c>
      <c r="CB275" s="10">
        <f>VLOOKUP($C275,'[1]New ISB'!$C$6:$BO$405,52,FALSE)+VLOOKUP($C275,'[1]New ISB'!$C$6:$BO$405,53,FALSE)</f>
        <v>6804.2660752187949</v>
      </c>
      <c r="CC275" s="10">
        <f>VLOOKUP($C275,'[1]New ISB'!$C$6:$BO$405,64,FALSE)</f>
        <v>0</v>
      </c>
      <c r="CD275" s="11">
        <f t="shared" si="204"/>
        <v>1085535.9499999997</v>
      </c>
      <c r="CE275" s="10"/>
      <c r="CF275" s="10">
        <f t="shared" si="166"/>
        <v>49576.833745904965</v>
      </c>
      <c r="CG275" s="10">
        <f t="shared" si="167"/>
        <v>0</v>
      </c>
      <c r="CH275" s="10">
        <f t="shared" si="168"/>
        <v>0</v>
      </c>
      <c r="CI275" s="10">
        <f t="shared" si="169"/>
        <v>240</v>
      </c>
      <c r="CJ275" s="10">
        <f t="shared" si="170"/>
        <v>0</v>
      </c>
      <c r="CK275" s="10">
        <f t="shared" si="171"/>
        <v>2989.9999999999891</v>
      </c>
      <c r="CL275" s="10">
        <f t="shared" si="172"/>
        <v>0</v>
      </c>
      <c r="CM275" s="10">
        <f t="shared" si="173"/>
        <v>30.128205128205082</v>
      </c>
      <c r="CN275" s="10">
        <f t="shared" si="174"/>
        <v>40.170940170940412</v>
      </c>
      <c r="CO275" s="10">
        <f t="shared" si="175"/>
        <v>15.064102564102541</v>
      </c>
      <c r="CP275" s="10">
        <f t="shared" si="176"/>
        <v>55.235042735042953</v>
      </c>
      <c r="CQ275" s="10">
        <f t="shared" si="177"/>
        <v>75.320512820512704</v>
      </c>
      <c r="CR275" s="10">
        <f t="shared" si="178"/>
        <v>0</v>
      </c>
      <c r="CS275" s="10">
        <f t="shared" si="179"/>
        <v>0</v>
      </c>
      <c r="CT275" s="10">
        <f t="shared" si="180"/>
        <v>0</v>
      </c>
      <c r="CU275" s="10">
        <f t="shared" si="181"/>
        <v>0</v>
      </c>
      <c r="CV275" s="10">
        <f t="shared" si="182"/>
        <v>0</v>
      </c>
      <c r="CW275" s="10">
        <f t="shared" si="183"/>
        <v>0</v>
      </c>
      <c r="CX275" s="10">
        <f t="shared" si="184"/>
        <v>0</v>
      </c>
      <c r="CY275" s="10">
        <f t="shared" si="185"/>
        <v>50</v>
      </c>
      <c r="CZ275" s="10">
        <f t="shared" si="186"/>
        <v>0</v>
      </c>
      <c r="DA275" s="10">
        <f t="shared" si="187"/>
        <v>522.90530582166684</v>
      </c>
      <c r="DB275" s="10">
        <f t="shared" si="188"/>
        <v>0</v>
      </c>
      <c r="DC275" s="10">
        <f t="shared" si="189"/>
        <v>0</v>
      </c>
      <c r="DD275" s="10">
        <f t="shared" si="190"/>
        <v>0</v>
      </c>
      <c r="DE275" s="10">
        <f t="shared" si="191"/>
        <v>6400</v>
      </c>
      <c r="DF275" s="10">
        <f t="shared" si="192"/>
        <v>0</v>
      </c>
      <c r="DG275" s="10">
        <f t="shared" si="193"/>
        <v>0</v>
      </c>
      <c r="DH275" s="10">
        <f t="shared" si="194"/>
        <v>0</v>
      </c>
      <c r="DI275" s="10">
        <f t="shared" si="195"/>
        <v>0</v>
      </c>
      <c r="DJ275" s="10">
        <f t="shared" si="196"/>
        <v>0</v>
      </c>
      <c r="DK275" s="10">
        <f t="shared" si="197"/>
        <v>0</v>
      </c>
      <c r="DL275" s="10">
        <f t="shared" si="198"/>
        <v>0</v>
      </c>
      <c r="DM275" s="10">
        <f t="shared" si="199"/>
        <v>0</v>
      </c>
      <c r="DN275" s="10">
        <f t="shared" si="200"/>
        <v>-11820.657855145517</v>
      </c>
      <c r="DO275" s="10">
        <f t="shared" si="201"/>
        <v>-1933.7239539749262</v>
      </c>
      <c r="DP275" s="11">
        <f t="shared" si="202"/>
        <v>46241.27604602497</v>
      </c>
      <c r="DS275" s="14"/>
      <c r="DU275" s="16"/>
    </row>
    <row r="276" spans="1:125" x14ac:dyDescent="0.35">
      <c r="A276" s="2" t="s">
        <v>829</v>
      </c>
      <c r="B276" s="2" t="s">
        <v>830</v>
      </c>
      <c r="C276" s="2">
        <v>9262240</v>
      </c>
      <c r="D276" s="2" t="s">
        <v>831</v>
      </c>
      <c r="E276" s="18">
        <v>116</v>
      </c>
      <c r="G276" s="18">
        <v>393704</v>
      </c>
      <c r="H276" s="18">
        <v>0</v>
      </c>
      <c r="I276" s="18">
        <v>0</v>
      </c>
      <c r="J276" s="18">
        <v>6239.99999999998</v>
      </c>
      <c r="K276" s="18">
        <v>0</v>
      </c>
      <c r="L276" s="18">
        <v>9164.9999999999691</v>
      </c>
      <c r="M276" s="18">
        <v>0</v>
      </c>
      <c r="N276" s="18">
        <v>0</v>
      </c>
      <c r="O276" s="18">
        <v>0</v>
      </c>
      <c r="P276" s="18">
        <v>0</v>
      </c>
      <c r="Q276" s="18">
        <v>959.99999999999841</v>
      </c>
      <c r="R276" s="18">
        <v>509.99999999999977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3636.7567567567598</v>
      </c>
      <c r="AA276" s="18">
        <v>0</v>
      </c>
      <c r="AB276" s="18">
        <v>31725.508405601835</v>
      </c>
      <c r="AC276" s="18">
        <v>0</v>
      </c>
      <c r="AD276" s="18">
        <v>0</v>
      </c>
      <c r="AE276" s="18">
        <v>0</v>
      </c>
      <c r="AF276" s="18">
        <v>128000</v>
      </c>
      <c r="AG276" s="18">
        <v>0</v>
      </c>
      <c r="AH276" s="18">
        <v>0</v>
      </c>
      <c r="AI276" s="18">
        <v>0</v>
      </c>
      <c r="AJ276" s="18">
        <v>15301.25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-10249.910418850508</v>
      </c>
      <c r="AQ276" s="11">
        <f t="shared" si="203"/>
        <v>578992.60474350804</v>
      </c>
      <c r="AR276" s="18"/>
      <c r="AS276" s="10">
        <f>VLOOKUP($C276,'[1]New ISB'!$C$6:$BO$405,6,FALSE)</f>
        <v>418175.96899797861</v>
      </c>
      <c r="AT276" s="10">
        <f>VLOOKUP($C276,'[1]New ISB'!$C$6:$BO$405,7,FALSE)</f>
        <v>0</v>
      </c>
      <c r="AU276" s="10">
        <f>VLOOKUP($C276,'[1]New ISB'!$C$6:$BO$405,8,FALSE)</f>
        <v>0</v>
      </c>
      <c r="AV276" s="10">
        <f>VLOOKUP($C276,'[1]New ISB'!$C$6:$BO$405,9,FALSE)</f>
        <v>6369.9999999999791</v>
      </c>
      <c r="AW276" s="10">
        <f>VLOOKUP($C276,'[1]New ISB'!$C$6:$BO$405,10,FALSE)</f>
        <v>0</v>
      </c>
      <c r="AX276" s="10">
        <f>VLOOKUP($C276,'[1]New ISB'!$C$6:$BO$405,11,FALSE)</f>
        <v>10659.999999999965</v>
      </c>
      <c r="AY276" s="10">
        <f>VLOOKUP($C276,'[1]New ISB'!$C$6:$BO$405,12,FALSE)</f>
        <v>0</v>
      </c>
      <c r="AZ276" s="10">
        <f>VLOOKUP($C276,'[1]New ISB'!$C$6:$BO$405,13,FALSE)</f>
        <v>0</v>
      </c>
      <c r="BA276" s="10">
        <f>VLOOKUP($C276,'[1]New ISB'!$C$6:$BO$405,14,FALSE)</f>
        <v>0</v>
      </c>
      <c r="BB276" s="10">
        <f>VLOOKUP($C276,'[1]New ISB'!$C$6:$BO$405,15,FALSE)</f>
        <v>0</v>
      </c>
      <c r="BC276" s="10">
        <f>VLOOKUP($C276,'[1]New ISB'!$C$6:$BO$405,16,FALSE)</f>
        <v>969.99999999999841</v>
      </c>
      <c r="BD276" s="10">
        <f>VLOOKUP($C276,'[1]New ISB'!$C$6:$BO$405,17,FALSE)</f>
        <v>514.99999999999977</v>
      </c>
      <c r="BE276" s="10">
        <f>VLOOKUP($C276,'[1]New ISB'!$C$6:$BO$405,18,FALSE)</f>
        <v>0</v>
      </c>
      <c r="BF276" s="10">
        <f>VLOOKUP($C276,'[1]New ISB'!$C$6:$BO$405,19,FALSE)</f>
        <v>0</v>
      </c>
      <c r="BG276" s="10">
        <f>VLOOKUP($C276,'[1]New ISB'!$C$6:$BO$405,20,FALSE)</f>
        <v>0</v>
      </c>
      <c r="BH276" s="10">
        <f>VLOOKUP($C276,'[1]New ISB'!$C$6:$BO$405,21,FALSE)</f>
        <v>0</v>
      </c>
      <c r="BI276" s="10">
        <f>VLOOKUP($C276,'[1]New ISB'!$C$6:$BO$405,22,FALSE)</f>
        <v>0</v>
      </c>
      <c r="BJ276" s="10">
        <f>VLOOKUP($C276,'[1]New ISB'!$C$6:$BO$405,23,FALSE)</f>
        <v>0</v>
      </c>
      <c r="BK276" s="10">
        <f>VLOOKUP($C276,'[1]New ISB'!$C$6:$BO$405,24,FALSE)</f>
        <v>0</v>
      </c>
      <c r="BL276" s="10">
        <f>VLOOKUP($C276,'[1]New ISB'!$C$6:$BO$405,25,FALSE)</f>
        <v>3699.4594594594623</v>
      </c>
      <c r="BM276" s="10">
        <f>VLOOKUP($C276,'[1]New ISB'!$C$6:$BO$405,26,FALSE)</f>
        <v>0</v>
      </c>
      <c r="BN276" s="10">
        <f>VLOOKUP($C276,'[1]New ISB'!$C$6:$BO$405,27,FALSE)</f>
        <v>32137.527995284978</v>
      </c>
      <c r="BO276" s="10">
        <f>VLOOKUP($C276,'[1]New ISB'!$C$6:$BO$405,28,FALSE)</f>
        <v>0</v>
      </c>
      <c r="BP276" s="10">
        <f>VLOOKUP($C276,'[1]New ISB'!$C$6:$BO$405,29,FALSE)</f>
        <v>0</v>
      </c>
      <c r="BQ276" s="10">
        <f>VLOOKUP($C276,'[1]New ISB'!$C$6:$BO$405,30,FALSE)</f>
        <v>0</v>
      </c>
      <c r="BR276" s="10">
        <f>VLOOKUP($C276,'[1]New ISB'!$C$6:$BO$405,31,FALSE)</f>
        <v>134400</v>
      </c>
      <c r="BS276" s="10">
        <f>VLOOKUP($C276,'[1]New ISB'!$C$6:$BO$405,32,FALSE)</f>
        <v>0</v>
      </c>
      <c r="BT276" s="10">
        <f>VLOOKUP($C276,'[1]New ISB'!$C$6:$BO$405,33,FALSE)</f>
        <v>0</v>
      </c>
      <c r="BU276" s="10">
        <f>VLOOKUP($C276,'[1]New ISB'!$C$6:$BO$405,34,FALSE)</f>
        <v>0</v>
      </c>
      <c r="BV276" s="10">
        <f>VLOOKUP($C276,'[1]New ISB'!$C$6:$BO$405,35,FALSE)</f>
        <v>15301.25</v>
      </c>
      <c r="BW276" s="10">
        <f>VLOOKUP($C276,'[1]New ISB'!$C$6:$BO$405,36,FALSE)</f>
        <v>0</v>
      </c>
      <c r="BX276" s="10">
        <f>VLOOKUP($C276,'[1]New ISB'!$C$6:$BO$405,39,FALSE)+VLOOKUP($C276,'[1]New ISB'!$C$6:$BO$405,40,FALSE)</f>
        <v>0</v>
      </c>
      <c r="BY276" s="10">
        <f>VLOOKUP($C276,'[1]New ISB'!$C$6:$BO$405,37,FALSE)+VLOOKUP($C276,'[1]New ISB'!$C$6:$BO$405,41,FALSE)</f>
        <v>0</v>
      </c>
      <c r="BZ276" s="10">
        <f>VLOOKUP($C276,'[1]New ISB'!$C$6:$BO$405,38,FALSE)</f>
        <v>0</v>
      </c>
      <c r="CA276" s="10">
        <f t="shared" si="161"/>
        <v>622229.20645272301</v>
      </c>
      <c r="CB276" s="10">
        <f>VLOOKUP($C276,'[1]New ISB'!$C$6:$BO$405,52,FALSE)+VLOOKUP($C276,'[1]New ISB'!$C$6:$BO$405,53,FALSE)</f>
        <v>0</v>
      </c>
      <c r="CC276" s="10">
        <f>VLOOKUP($C276,'[1]New ISB'!$C$6:$BO$405,64,FALSE)</f>
        <v>0</v>
      </c>
      <c r="CD276" s="11">
        <f t="shared" si="204"/>
        <v>622229.20645272301</v>
      </c>
      <c r="CE276" s="10"/>
      <c r="CF276" s="10">
        <f t="shared" si="166"/>
        <v>24471.968997978605</v>
      </c>
      <c r="CG276" s="10">
        <f t="shared" si="167"/>
        <v>0</v>
      </c>
      <c r="CH276" s="10">
        <f t="shared" si="168"/>
        <v>0</v>
      </c>
      <c r="CI276" s="10">
        <f t="shared" si="169"/>
        <v>129.99999999999909</v>
      </c>
      <c r="CJ276" s="10">
        <f t="shared" si="170"/>
        <v>0</v>
      </c>
      <c r="CK276" s="10">
        <f t="shared" si="171"/>
        <v>1494.9999999999964</v>
      </c>
      <c r="CL276" s="10">
        <f t="shared" si="172"/>
        <v>0</v>
      </c>
      <c r="CM276" s="10">
        <f t="shared" si="173"/>
        <v>0</v>
      </c>
      <c r="CN276" s="10">
        <f t="shared" si="174"/>
        <v>0</v>
      </c>
      <c r="CO276" s="10">
        <f t="shared" si="175"/>
        <v>0</v>
      </c>
      <c r="CP276" s="10">
        <f t="shared" si="176"/>
        <v>10</v>
      </c>
      <c r="CQ276" s="10">
        <f t="shared" si="177"/>
        <v>5</v>
      </c>
      <c r="CR276" s="10">
        <f t="shared" si="178"/>
        <v>0</v>
      </c>
      <c r="CS276" s="10">
        <f t="shared" si="179"/>
        <v>0</v>
      </c>
      <c r="CT276" s="10">
        <f t="shared" si="180"/>
        <v>0</v>
      </c>
      <c r="CU276" s="10">
        <f t="shared" si="181"/>
        <v>0</v>
      </c>
      <c r="CV276" s="10">
        <f t="shared" si="182"/>
        <v>0</v>
      </c>
      <c r="CW276" s="10">
        <f t="shared" si="183"/>
        <v>0</v>
      </c>
      <c r="CX276" s="10">
        <f t="shared" si="184"/>
        <v>0</v>
      </c>
      <c r="CY276" s="10">
        <f t="shared" si="185"/>
        <v>62.702702702702481</v>
      </c>
      <c r="CZ276" s="10">
        <f t="shared" si="186"/>
        <v>0</v>
      </c>
      <c r="DA276" s="10">
        <f t="shared" si="187"/>
        <v>412.01958968314284</v>
      </c>
      <c r="DB276" s="10">
        <f t="shared" si="188"/>
        <v>0</v>
      </c>
      <c r="DC276" s="10">
        <f t="shared" si="189"/>
        <v>0</v>
      </c>
      <c r="DD276" s="10">
        <f t="shared" si="190"/>
        <v>0</v>
      </c>
      <c r="DE276" s="10">
        <f t="shared" si="191"/>
        <v>6400</v>
      </c>
      <c r="DF276" s="10">
        <f t="shared" si="192"/>
        <v>0</v>
      </c>
      <c r="DG276" s="10">
        <f t="shared" si="193"/>
        <v>0</v>
      </c>
      <c r="DH276" s="10">
        <f t="shared" si="194"/>
        <v>0</v>
      </c>
      <c r="DI276" s="10">
        <f t="shared" si="195"/>
        <v>0</v>
      </c>
      <c r="DJ276" s="10">
        <f t="shared" si="196"/>
        <v>0</v>
      </c>
      <c r="DK276" s="10">
        <f t="shared" si="197"/>
        <v>0</v>
      </c>
      <c r="DL276" s="10">
        <f t="shared" si="198"/>
        <v>0</v>
      </c>
      <c r="DM276" s="10">
        <f t="shared" si="199"/>
        <v>0</v>
      </c>
      <c r="DN276" s="10">
        <f t="shared" si="200"/>
        <v>0</v>
      </c>
      <c r="DO276" s="10">
        <f t="shared" si="201"/>
        <v>10249.910418850508</v>
      </c>
      <c r="DP276" s="11">
        <f t="shared" si="202"/>
        <v>43236.601709214956</v>
      </c>
      <c r="DS276" s="14"/>
      <c r="DU276" s="16"/>
    </row>
    <row r="277" spans="1:125" x14ac:dyDescent="0.35">
      <c r="A277" s="2" t="s">
        <v>832</v>
      </c>
      <c r="B277" s="2" t="s">
        <v>833</v>
      </c>
      <c r="C277" s="2">
        <v>9262265</v>
      </c>
      <c r="D277" s="2" t="s">
        <v>834</v>
      </c>
      <c r="E277" s="18">
        <v>139</v>
      </c>
      <c r="G277" s="18">
        <v>471766</v>
      </c>
      <c r="H277" s="18">
        <v>0</v>
      </c>
      <c r="I277" s="18">
        <v>0</v>
      </c>
      <c r="J277" s="18">
        <v>8640.0000000000127</v>
      </c>
      <c r="K277" s="18">
        <v>0</v>
      </c>
      <c r="L277" s="18">
        <v>12690.000000000018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510.00000000000023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580.00000000000023</v>
      </c>
      <c r="AA277" s="18">
        <v>0</v>
      </c>
      <c r="AB277" s="18">
        <v>34058.646926536749</v>
      </c>
      <c r="AC277" s="18">
        <v>0</v>
      </c>
      <c r="AD277" s="18">
        <v>0</v>
      </c>
      <c r="AE277" s="18">
        <v>0</v>
      </c>
      <c r="AF277" s="18">
        <v>128000</v>
      </c>
      <c r="AG277" s="18">
        <v>0</v>
      </c>
      <c r="AH277" s="18">
        <v>0</v>
      </c>
      <c r="AI277" s="18">
        <v>0</v>
      </c>
      <c r="AJ277" s="18">
        <v>21498.75</v>
      </c>
      <c r="AK277" s="18">
        <v>0</v>
      </c>
      <c r="AL277" s="18">
        <v>0</v>
      </c>
      <c r="AM277" s="18">
        <v>0</v>
      </c>
      <c r="AN277" s="18">
        <v>0</v>
      </c>
      <c r="AO277" s="18">
        <v>0</v>
      </c>
      <c r="AP277" s="18">
        <v>-2894.6403222361573</v>
      </c>
      <c r="AQ277" s="11">
        <f t="shared" si="203"/>
        <v>674848.75660430058</v>
      </c>
      <c r="AR277" s="18"/>
      <c r="AS277" s="10">
        <f>VLOOKUP($C277,'[1]New ISB'!$C$6:$BO$405,6,FALSE)</f>
        <v>501090.16974757781</v>
      </c>
      <c r="AT277" s="10">
        <f>VLOOKUP($C277,'[1]New ISB'!$C$6:$BO$405,7,FALSE)</f>
        <v>0</v>
      </c>
      <c r="AU277" s="10">
        <f>VLOOKUP($C277,'[1]New ISB'!$C$6:$BO$405,8,FALSE)</f>
        <v>0</v>
      </c>
      <c r="AV277" s="10">
        <f>VLOOKUP($C277,'[1]New ISB'!$C$6:$BO$405,9,FALSE)</f>
        <v>8820.0000000000127</v>
      </c>
      <c r="AW277" s="10">
        <f>VLOOKUP($C277,'[1]New ISB'!$C$6:$BO$405,10,FALSE)</f>
        <v>0</v>
      </c>
      <c r="AX277" s="10">
        <f>VLOOKUP($C277,'[1]New ISB'!$C$6:$BO$405,11,FALSE)</f>
        <v>14760.00000000002</v>
      </c>
      <c r="AY277" s="10">
        <f>VLOOKUP($C277,'[1]New ISB'!$C$6:$BO$405,12,FALSE)</f>
        <v>0</v>
      </c>
      <c r="AZ277" s="10">
        <f>VLOOKUP($C277,'[1]New ISB'!$C$6:$BO$405,13,FALSE)</f>
        <v>0</v>
      </c>
      <c r="BA277" s="10">
        <f>VLOOKUP($C277,'[1]New ISB'!$C$6:$BO$405,14,FALSE)</f>
        <v>0</v>
      </c>
      <c r="BB277" s="10">
        <f>VLOOKUP($C277,'[1]New ISB'!$C$6:$BO$405,15,FALSE)</f>
        <v>0</v>
      </c>
      <c r="BC277" s="10">
        <f>VLOOKUP($C277,'[1]New ISB'!$C$6:$BO$405,16,FALSE)</f>
        <v>0</v>
      </c>
      <c r="BD277" s="10">
        <f>VLOOKUP($C277,'[1]New ISB'!$C$6:$BO$405,17,FALSE)</f>
        <v>515.00000000000023</v>
      </c>
      <c r="BE277" s="10">
        <f>VLOOKUP($C277,'[1]New ISB'!$C$6:$BO$405,18,FALSE)</f>
        <v>0</v>
      </c>
      <c r="BF277" s="10">
        <f>VLOOKUP($C277,'[1]New ISB'!$C$6:$BO$405,19,FALSE)</f>
        <v>0</v>
      </c>
      <c r="BG277" s="10">
        <f>VLOOKUP($C277,'[1]New ISB'!$C$6:$BO$405,20,FALSE)</f>
        <v>0</v>
      </c>
      <c r="BH277" s="10">
        <f>VLOOKUP($C277,'[1]New ISB'!$C$6:$BO$405,21,FALSE)</f>
        <v>0</v>
      </c>
      <c r="BI277" s="10">
        <f>VLOOKUP($C277,'[1]New ISB'!$C$6:$BO$405,22,FALSE)</f>
        <v>0</v>
      </c>
      <c r="BJ277" s="10">
        <f>VLOOKUP($C277,'[1]New ISB'!$C$6:$BO$405,23,FALSE)</f>
        <v>0</v>
      </c>
      <c r="BK277" s="10">
        <f>VLOOKUP($C277,'[1]New ISB'!$C$6:$BO$405,24,FALSE)</f>
        <v>0</v>
      </c>
      <c r="BL277" s="10">
        <f>VLOOKUP($C277,'[1]New ISB'!$C$6:$BO$405,25,FALSE)</f>
        <v>590.00000000000023</v>
      </c>
      <c r="BM277" s="10">
        <f>VLOOKUP($C277,'[1]New ISB'!$C$6:$BO$405,26,FALSE)</f>
        <v>0</v>
      </c>
      <c r="BN277" s="10">
        <f>VLOOKUP($C277,'[1]New ISB'!$C$6:$BO$405,27,FALSE)</f>
        <v>34500.96701649177</v>
      </c>
      <c r="BO277" s="10">
        <f>VLOOKUP($C277,'[1]New ISB'!$C$6:$BO$405,28,FALSE)</f>
        <v>0</v>
      </c>
      <c r="BP277" s="10">
        <f>VLOOKUP($C277,'[1]New ISB'!$C$6:$BO$405,29,FALSE)</f>
        <v>0</v>
      </c>
      <c r="BQ277" s="10">
        <f>VLOOKUP($C277,'[1]New ISB'!$C$6:$BO$405,30,FALSE)</f>
        <v>0</v>
      </c>
      <c r="BR277" s="10">
        <f>VLOOKUP($C277,'[1]New ISB'!$C$6:$BO$405,31,FALSE)</f>
        <v>134400</v>
      </c>
      <c r="BS277" s="10">
        <f>VLOOKUP($C277,'[1]New ISB'!$C$6:$BO$405,32,FALSE)</f>
        <v>0</v>
      </c>
      <c r="BT277" s="10">
        <f>VLOOKUP($C277,'[1]New ISB'!$C$6:$BO$405,33,FALSE)</f>
        <v>0</v>
      </c>
      <c r="BU277" s="10">
        <f>VLOOKUP($C277,'[1]New ISB'!$C$6:$BO$405,34,FALSE)</f>
        <v>0</v>
      </c>
      <c r="BV277" s="10">
        <f>VLOOKUP($C277,'[1]New ISB'!$C$6:$BO$405,35,FALSE)</f>
        <v>21498.75</v>
      </c>
      <c r="BW277" s="10">
        <f>VLOOKUP($C277,'[1]New ISB'!$C$6:$BO$405,36,FALSE)</f>
        <v>0</v>
      </c>
      <c r="BX277" s="10">
        <f>VLOOKUP($C277,'[1]New ISB'!$C$6:$BO$405,39,FALSE)+VLOOKUP($C277,'[1]New ISB'!$C$6:$BO$405,40,FALSE)</f>
        <v>0</v>
      </c>
      <c r="BY277" s="10">
        <f>VLOOKUP($C277,'[1]New ISB'!$C$6:$BO$405,37,FALSE)+VLOOKUP($C277,'[1]New ISB'!$C$6:$BO$405,41,FALSE)</f>
        <v>0</v>
      </c>
      <c r="BZ277" s="10">
        <f>VLOOKUP($C277,'[1]New ISB'!$C$6:$BO$405,38,FALSE)</f>
        <v>0</v>
      </c>
      <c r="CA277" s="10">
        <f t="shared" si="161"/>
        <v>716174.88676406967</v>
      </c>
      <c r="CB277" s="10">
        <f>VLOOKUP($C277,'[1]New ISB'!$C$6:$BO$405,52,FALSE)+VLOOKUP($C277,'[1]New ISB'!$C$6:$BO$405,53,FALSE)</f>
        <v>0</v>
      </c>
      <c r="CC277" s="10">
        <f>VLOOKUP($C277,'[1]New ISB'!$C$6:$BO$405,64,FALSE)</f>
        <v>0</v>
      </c>
      <c r="CD277" s="11">
        <f t="shared" si="204"/>
        <v>716174.88676406967</v>
      </c>
      <c r="CE277" s="10"/>
      <c r="CF277" s="10">
        <f t="shared" si="166"/>
        <v>29324.169747577806</v>
      </c>
      <c r="CG277" s="10">
        <f t="shared" si="167"/>
        <v>0</v>
      </c>
      <c r="CH277" s="10">
        <f t="shared" si="168"/>
        <v>0</v>
      </c>
      <c r="CI277" s="10">
        <f t="shared" si="169"/>
        <v>180</v>
      </c>
      <c r="CJ277" s="10">
        <f t="shared" si="170"/>
        <v>0</v>
      </c>
      <c r="CK277" s="10">
        <f t="shared" si="171"/>
        <v>2070.0000000000018</v>
      </c>
      <c r="CL277" s="10">
        <f t="shared" si="172"/>
        <v>0</v>
      </c>
      <c r="CM277" s="10">
        <f t="shared" si="173"/>
        <v>0</v>
      </c>
      <c r="CN277" s="10">
        <f t="shared" si="174"/>
        <v>0</v>
      </c>
      <c r="CO277" s="10">
        <f t="shared" si="175"/>
        <v>0</v>
      </c>
      <c r="CP277" s="10">
        <f t="shared" si="176"/>
        <v>0</v>
      </c>
      <c r="CQ277" s="10">
        <f t="shared" si="177"/>
        <v>5</v>
      </c>
      <c r="CR277" s="10">
        <f t="shared" si="178"/>
        <v>0</v>
      </c>
      <c r="CS277" s="10">
        <f t="shared" si="179"/>
        <v>0</v>
      </c>
      <c r="CT277" s="10">
        <f t="shared" si="180"/>
        <v>0</v>
      </c>
      <c r="CU277" s="10">
        <f t="shared" si="181"/>
        <v>0</v>
      </c>
      <c r="CV277" s="10">
        <f t="shared" si="182"/>
        <v>0</v>
      </c>
      <c r="CW277" s="10">
        <f t="shared" si="183"/>
        <v>0</v>
      </c>
      <c r="CX277" s="10">
        <f t="shared" si="184"/>
        <v>0</v>
      </c>
      <c r="CY277" s="10">
        <f t="shared" si="185"/>
        <v>10</v>
      </c>
      <c r="CZ277" s="10">
        <f t="shared" si="186"/>
        <v>0</v>
      </c>
      <c r="DA277" s="10">
        <f t="shared" si="187"/>
        <v>442.3200899550211</v>
      </c>
      <c r="DB277" s="10">
        <f t="shared" si="188"/>
        <v>0</v>
      </c>
      <c r="DC277" s="10">
        <f t="shared" si="189"/>
        <v>0</v>
      </c>
      <c r="DD277" s="10">
        <f t="shared" si="190"/>
        <v>0</v>
      </c>
      <c r="DE277" s="10">
        <f t="shared" si="191"/>
        <v>6400</v>
      </c>
      <c r="DF277" s="10">
        <f t="shared" si="192"/>
        <v>0</v>
      </c>
      <c r="DG277" s="10">
        <f t="shared" si="193"/>
        <v>0</v>
      </c>
      <c r="DH277" s="10">
        <f t="shared" si="194"/>
        <v>0</v>
      </c>
      <c r="DI277" s="10">
        <f t="shared" si="195"/>
        <v>0</v>
      </c>
      <c r="DJ277" s="10">
        <f t="shared" si="196"/>
        <v>0</v>
      </c>
      <c r="DK277" s="10">
        <f t="shared" si="197"/>
        <v>0</v>
      </c>
      <c r="DL277" s="10">
        <f t="shared" si="198"/>
        <v>0</v>
      </c>
      <c r="DM277" s="10">
        <f t="shared" si="199"/>
        <v>0</v>
      </c>
      <c r="DN277" s="10">
        <f t="shared" si="200"/>
        <v>0</v>
      </c>
      <c r="DO277" s="10">
        <f t="shared" si="201"/>
        <v>2894.6403222361573</v>
      </c>
      <c r="DP277" s="11">
        <f t="shared" si="202"/>
        <v>41326.130159768982</v>
      </c>
      <c r="DS277" s="14"/>
      <c r="DU277" s="16"/>
    </row>
    <row r="278" spans="1:125" x14ac:dyDescent="0.35">
      <c r="A278" s="2" t="s">
        <v>835</v>
      </c>
      <c r="B278" s="2" t="s">
        <v>836</v>
      </c>
      <c r="C278" s="2">
        <v>9262112</v>
      </c>
      <c r="D278" s="2" t="s">
        <v>1388</v>
      </c>
      <c r="E278" s="18">
        <v>70</v>
      </c>
      <c r="G278" s="18">
        <v>237580</v>
      </c>
      <c r="H278" s="18">
        <v>0</v>
      </c>
      <c r="I278" s="18">
        <v>0</v>
      </c>
      <c r="J278" s="18">
        <v>12479.999999999985</v>
      </c>
      <c r="K278" s="18">
        <v>0</v>
      </c>
      <c r="L278" s="18">
        <v>18329.999999999978</v>
      </c>
      <c r="M278" s="18">
        <v>0</v>
      </c>
      <c r="N278" s="18">
        <v>0</v>
      </c>
      <c r="O278" s="18">
        <v>1119.9999999999991</v>
      </c>
      <c r="P278" s="18">
        <v>3080</v>
      </c>
      <c r="Q278" s="18">
        <v>1440.0000000000016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2952.7272727272716</v>
      </c>
      <c r="AA278" s="18">
        <v>0</v>
      </c>
      <c r="AB278" s="18">
        <v>27510.000000000022</v>
      </c>
      <c r="AC278" s="18">
        <v>0</v>
      </c>
      <c r="AD278" s="18">
        <v>1700.9999999999991</v>
      </c>
      <c r="AE278" s="18">
        <v>0</v>
      </c>
      <c r="AF278" s="18">
        <v>128000</v>
      </c>
      <c r="AG278" s="18">
        <v>56300</v>
      </c>
      <c r="AH278" s="18">
        <v>0</v>
      </c>
      <c r="AI278" s="18">
        <v>0</v>
      </c>
      <c r="AJ278" s="18">
        <v>2378.752</v>
      </c>
      <c r="AK278" s="18">
        <v>0</v>
      </c>
      <c r="AL278" s="18">
        <v>0</v>
      </c>
      <c r="AM278" s="18">
        <v>0</v>
      </c>
      <c r="AN278" s="18">
        <v>0</v>
      </c>
      <c r="AO278" s="18">
        <v>0</v>
      </c>
      <c r="AP278" s="18">
        <v>-70938.814213038364</v>
      </c>
      <c r="AQ278" s="11">
        <f t="shared" si="203"/>
        <v>421933.66505968891</v>
      </c>
      <c r="AR278" s="18"/>
      <c r="AS278" s="10">
        <f>VLOOKUP($C278,'[1]New ISB'!$C$6:$BO$405,6,FALSE)</f>
        <v>252347.5674987802</v>
      </c>
      <c r="AT278" s="10">
        <f>VLOOKUP($C278,'[1]New ISB'!$C$6:$BO$405,7,FALSE)</f>
        <v>0</v>
      </c>
      <c r="AU278" s="10">
        <f>VLOOKUP($C278,'[1]New ISB'!$C$6:$BO$405,8,FALSE)</f>
        <v>0</v>
      </c>
      <c r="AV278" s="10">
        <f>VLOOKUP($C278,'[1]New ISB'!$C$6:$BO$405,9,FALSE)</f>
        <v>12739.999999999985</v>
      </c>
      <c r="AW278" s="10">
        <f>VLOOKUP($C278,'[1]New ISB'!$C$6:$BO$405,10,FALSE)</f>
        <v>0</v>
      </c>
      <c r="AX278" s="10">
        <f>VLOOKUP($C278,'[1]New ISB'!$C$6:$BO$405,11,FALSE)</f>
        <v>21319.999999999978</v>
      </c>
      <c r="AY278" s="10">
        <f>VLOOKUP($C278,'[1]New ISB'!$C$6:$BO$405,12,FALSE)</f>
        <v>0</v>
      </c>
      <c r="AZ278" s="10">
        <f>VLOOKUP($C278,'[1]New ISB'!$C$6:$BO$405,13,FALSE)</f>
        <v>0</v>
      </c>
      <c r="BA278" s="10">
        <f>VLOOKUP($C278,'[1]New ISB'!$C$6:$BO$405,14,FALSE)</f>
        <v>1139.9999999999991</v>
      </c>
      <c r="BB278" s="10">
        <f>VLOOKUP($C278,'[1]New ISB'!$C$6:$BO$405,15,FALSE)</f>
        <v>3115</v>
      </c>
      <c r="BC278" s="10">
        <f>VLOOKUP($C278,'[1]New ISB'!$C$6:$BO$405,16,FALSE)</f>
        <v>1455.0000000000016</v>
      </c>
      <c r="BD278" s="10">
        <f>VLOOKUP($C278,'[1]New ISB'!$C$6:$BO$405,17,FALSE)</f>
        <v>0</v>
      </c>
      <c r="BE278" s="10">
        <f>VLOOKUP($C278,'[1]New ISB'!$C$6:$BO$405,18,FALSE)</f>
        <v>0</v>
      </c>
      <c r="BF278" s="10">
        <f>VLOOKUP($C278,'[1]New ISB'!$C$6:$BO$405,19,FALSE)</f>
        <v>0</v>
      </c>
      <c r="BG278" s="10">
        <f>VLOOKUP($C278,'[1]New ISB'!$C$6:$BO$405,20,FALSE)</f>
        <v>0</v>
      </c>
      <c r="BH278" s="10">
        <f>VLOOKUP($C278,'[1]New ISB'!$C$6:$BO$405,21,FALSE)</f>
        <v>0</v>
      </c>
      <c r="BI278" s="10">
        <f>VLOOKUP($C278,'[1]New ISB'!$C$6:$BO$405,22,FALSE)</f>
        <v>0</v>
      </c>
      <c r="BJ278" s="10">
        <f>VLOOKUP($C278,'[1]New ISB'!$C$6:$BO$405,23,FALSE)</f>
        <v>0</v>
      </c>
      <c r="BK278" s="10">
        <f>VLOOKUP($C278,'[1]New ISB'!$C$6:$BO$405,24,FALSE)</f>
        <v>0</v>
      </c>
      <c r="BL278" s="10">
        <f>VLOOKUP($C278,'[1]New ISB'!$C$6:$BO$405,25,FALSE)</f>
        <v>3003.6363636363626</v>
      </c>
      <c r="BM278" s="10">
        <f>VLOOKUP($C278,'[1]New ISB'!$C$6:$BO$405,26,FALSE)</f>
        <v>0</v>
      </c>
      <c r="BN278" s="10">
        <f>VLOOKUP($C278,'[1]New ISB'!$C$6:$BO$405,27,FALSE)</f>
        <v>27867.27272727275</v>
      </c>
      <c r="BO278" s="10">
        <f>VLOOKUP($C278,'[1]New ISB'!$C$6:$BO$405,28,FALSE)</f>
        <v>0</v>
      </c>
      <c r="BP278" s="10">
        <f>VLOOKUP($C278,'[1]New ISB'!$C$6:$BO$405,29,FALSE)</f>
        <v>1727.9999999999991</v>
      </c>
      <c r="BQ278" s="10">
        <f>VLOOKUP($C278,'[1]New ISB'!$C$6:$BO$405,30,FALSE)</f>
        <v>0</v>
      </c>
      <c r="BR278" s="10">
        <f>VLOOKUP($C278,'[1]New ISB'!$C$6:$BO$405,31,FALSE)</f>
        <v>134400</v>
      </c>
      <c r="BS278" s="10">
        <f>VLOOKUP($C278,'[1]New ISB'!$C$6:$BO$405,32,FALSE)</f>
        <v>57100</v>
      </c>
      <c r="BT278" s="10">
        <f>VLOOKUP($C278,'[1]New ISB'!$C$6:$BO$405,33,FALSE)</f>
        <v>0</v>
      </c>
      <c r="BU278" s="10">
        <f>VLOOKUP($C278,'[1]New ISB'!$C$6:$BO$405,34,FALSE)</f>
        <v>0</v>
      </c>
      <c r="BV278" s="10">
        <f>VLOOKUP($C278,'[1]New ISB'!$C$6:$BO$405,35,FALSE)</f>
        <v>2378.752</v>
      </c>
      <c r="BW278" s="10">
        <f>VLOOKUP($C278,'[1]New ISB'!$C$6:$BO$405,36,FALSE)</f>
        <v>0</v>
      </c>
      <c r="BX278" s="10">
        <f>VLOOKUP($C278,'[1]New ISB'!$C$6:$BO$405,39,FALSE)+VLOOKUP($C278,'[1]New ISB'!$C$6:$BO$405,40,FALSE)</f>
        <v>0</v>
      </c>
      <c r="BY278" s="10">
        <f>VLOOKUP($C278,'[1]New ISB'!$C$6:$BO$405,37,FALSE)+VLOOKUP($C278,'[1]New ISB'!$C$6:$BO$405,41,FALSE)</f>
        <v>0</v>
      </c>
      <c r="BZ278" s="10">
        <f>VLOOKUP($C278,'[1]New ISB'!$C$6:$BO$405,38,FALSE)</f>
        <v>0</v>
      </c>
      <c r="CA278" s="10">
        <f t="shared" si="161"/>
        <v>518595.2285896893</v>
      </c>
      <c r="CB278" s="10">
        <f>VLOOKUP($C278,'[1]New ISB'!$C$6:$BO$405,52,FALSE)+VLOOKUP($C278,'[1]New ISB'!$C$6:$BO$405,53,FALSE)</f>
        <v>0</v>
      </c>
      <c r="CC278" s="10">
        <f>VLOOKUP($C278,'[1]New ISB'!$C$6:$BO$405,64,FALSE)</f>
        <v>0</v>
      </c>
      <c r="CD278" s="11">
        <f t="shared" ref="CD278:CD309" si="205">SUM(CA278:CC278)</f>
        <v>518595.2285896893</v>
      </c>
      <c r="CE278" s="10"/>
      <c r="CF278" s="10">
        <f t="shared" si="166"/>
        <v>14767.567498780205</v>
      </c>
      <c r="CG278" s="10">
        <f t="shared" si="167"/>
        <v>0</v>
      </c>
      <c r="CH278" s="10">
        <f t="shared" si="168"/>
        <v>0</v>
      </c>
      <c r="CI278" s="10">
        <f t="shared" si="169"/>
        <v>260</v>
      </c>
      <c r="CJ278" s="10">
        <f t="shared" si="170"/>
        <v>0</v>
      </c>
      <c r="CK278" s="10">
        <f t="shared" si="171"/>
        <v>2990</v>
      </c>
      <c r="CL278" s="10">
        <f t="shared" si="172"/>
        <v>0</v>
      </c>
      <c r="CM278" s="10">
        <f t="shared" si="173"/>
        <v>0</v>
      </c>
      <c r="CN278" s="10">
        <f t="shared" si="174"/>
        <v>20</v>
      </c>
      <c r="CO278" s="10">
        <f t="shared" si="175"/>
        <v>35</v>
      </c>
      <c r="CP278" s="10">
        <f t="shared" si="176"/>
        <v>15</v>
      </c>
      <c r="CQ278" s="10">
        <f t="shared" si="177"/>
        <v>0</v>
      </c>
      <c r="CR278" s="10">
        <f t="shared" si="178"/>
        <v>0</v>
      </c>
      <c r="CS278" s="10">
        <f t="shared" si="179"/>
        <v>0</v>
      </c>
      <c r="CT278" s="10">
        <f t="shared" si="180"/>
        <v>0</v>
      </c>
      <c r="CU278" s="10">
        <f t="shared" si="181"/>
        <v>0</v>
      </c>
      <c r="CV278" s="10">
        <f t="shared" si="182"/>
        <v>0</v>
      </c>
      <c r="CW278" s="10">
        <f t="shared" si="183"/>
        <v>0</v>
      </c>
      <c r="CX278" s="10">
        <f t="shared" si="184"/>
        <v>0</v>
      </c>
      <c r="CY278" s="10">
        <f t="shared" si="185"/>
        <v>50.909090909090992</v>
      </c>
      <c r="CZ278" s="10">
        <f t="shared" si="186"/>
        <v>0</v>
      </c>
      <c r="DA278" s="10">
        <f t="shared" si="187"/>
        <v>357.27272727272793</v>
      </c>
      <c r="DB278" s="10">
        <f t="shared" si="188"/>
        <v>0</v>
      </c>
      <c r="DC278" s="10">
        <f t="shared" si="189"/>
        <v>27</v>
      </c>
      <c r="DD278" s="10">
        <f t="shared" si="190"/>
        <v>0</v>
      </c>
      <c r="DE278" s="10">
        <f t="shared" si="191"/>
        <v>6400</v>
      </c>
      <c r="DF278" s="10">
        <f t="shared" si="192"/>
        <v>800</v>
      </c>
      <c r="DG278" s="10">
        <f t="shared" si="193"/>
        <v>0</v>
      </c>
      <c r="DH278" s="10">
        <f t="shared" si="194"/>
        <v>0</v>
      </c>
      <c r="DI278" s="10">
        <f t="shared" si="195"/>
        <v>0</v>
      </c>
      <c r="DJ278" s="10">
        <f t="shared" si="196"/>
        <v>0</v>
      </c>
      <c r="DK278" s="10">
        <f t="shared" si="197"/>
        <v>0</v>
      </c>
      <c r="DL278" s="10">
        <f t="shared" si="198"/>
        <v>0</v>
      </c>
      <c r="DM278" s="10">
        <f t="shared" si="199"/>
        <v>0</v>
      </c>
      <c r="DN278" s="10">
        <f t="shared" si="200"/>
        <v>0</v>
      </c>
      <c r="DO278" s="10">
        <f t="shared" si="201"/>
        <v>70938.814213038364</v>
      </c>
      <c r="DP278" s="11">
        <f t="shared" si="202"/>
        <v>96661.563530000392</v>
      </c>
      <c r="DS278" s="14"/>
      <c r="DU278" s="16"/>
    </row>
    <row r="279" spans="1:125" x14ac:dyDescent="0.35">
      <c r="A279" s="2" t="s">
        <v>838</v>
      </c>
      <c r="B279" s="2" t="s">
        <v>839</v>
      </c>
      <c r="C279" s="2">
        <v>9262147</v>
      </c>
      <c r="D279" s="2" t="s">
        <v>840</v>
      </c>
      <c r="E279" s="18">
        <v>147</v>
      </c>
      <c r="G279" s="18">
        <v>498918</v>
      </c>
      <c r="H279" s="18">
        <v>0</v>
      </c>
      <c r="I279" s="18">
        <v>0</v>
      </c>
      <c r="J279" s="18">
        <v>19679.999999999975</v>
      </c>
      <c r="K279" s="18">
        <v>0</v>
      </c>
      <c r="L279" s="18">
        <v>28904.999999999964</v>
      </c>
      <c r="M279" s="18">
        <v>0</v>
      </c>
      <c r="N279" s="18">
        <v>463.15068493150687</v>
      </c>
      <c r="O279" s="18">
        <v>1409.5890410958923</v>
      </c>
      <c r="P279" s="18">
        <v>886.02739726027403</v>
      </c>
      <c r="Q279" s="18">
        <v>2416.4383561643867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14789.999999999998</v>
      </c>
      <c r="AA279" s="18">
        <v>0</v>
      </c>
      <c r="AB279" s="18">
        <v>52025.673676012499</v>
      </c>
      <c r="AC279" s="18">
        <v>0</v>
      </c>
      <c r="AD279" s="18">
        <v>0</v>
      </c>
      <c r="AE279" s="18">
        <v>0</v>
      </c>
      <c r="AF279" s="18">
        <v>128000</v>
      </c>
      <c r="AG279" s="18">
        <v>0</v>
      </c>
      <c r="AH279" s="18">
        <v>0</v>
      </c>
      <c r="AI279" s="18">
        <v>0</v>
      </c>
      <c r="AJ279" s="18">
        <v>14177.75</v>
      </c>
      <c r="AK279" s="18">
        <v>0</v>
      </c>
      <c r="AL279" s="18">
        <v>0</v>
      </c>
      <c r="AM279" s="18">
        <v>0</v>
      </c>
      <c r="AN279" s="18">
        <v>0</v>
      </c>
      <c r="AO279" s="18">
        <v>0</v>
      </c>
      <c r="AP279" s="18">
        <v>-10132.36062289276</v>
      </c>
      <c r="AQ279" s="11">
        <f t="shared" si="203"/>
        <v>751539.26853257196</v>
      </c>
      <c r="AR279" s="18"/>
      <c r="AS279" s="10">
        <f>VLOOKUP($C279,'[1]New ISB'!$C$6:$BO$405,6,FALSE)</f>
        <v>529929.89174743847</v>
      </c>
      <c r="AT279" s="10">
        <f>VLOOKUP($C279,'[1]New ISB'!$C$6:$BO$405,7,FALSE)</f>
        <v>0</v>
      </c>
      <c r="AU279" s="10">
        <f>VLOOKUP($C279,'[1]New ISB'!$C$6:$BO$405,8,FALSE)</f>
        <v>0</v>
      </c>
      <c r="AV279" s="10">
        <f>VLOOKUP($C279,'[1]New ISB'!$C$6:$BO$405,9,FALSE)</f>
        <v>20089.999999999975</v>
      </c>
      <c r="AW279" s="10">
        <f>VLOOKUP($C279,'[1]New ISB'!$C$6:$BO$405,10,FALSE)</f>
        <v>0</v>
      </c>
      <c r="AX279" s="10">
        <f>VLOOKUP($C279,'[1]New ISB'!$C$6:$BO$405,11,FALSE)</f>
        <v>33619.999999999956</v>
      </c>
      <c r="AY279" s="10">
        <f>VLOOKUP($C279,'[1]New ISB'!$C$6:$BO$405,12,FALSE)</f>
        <v>0</v>
      </c>
      <c r="AZ279" s="10">
        <f>VLOOKUP($C279,'[1]New ISB'!$C$6:$BO$405,13,FALSE)</f>
        <v>473.21917808219177</v>
      </c>
      <c r="BA279" s="10">
        <f>VLOOKUP($C279,'[1]New ISB'!$C$6:$BO$405,14,FALSE)</f>
        <v>1434.7602739726046</v>
      </c>
      <c r="BB279" s="10">
        <f>VLOOKUP($C279,'[1]New ISB'!$C$6:$BO$405,15,FALSE)</f>
        <v>896.09589041095887</v>
      </c>
      <c r="BC279" s="10">
        <f>VLOOKUP($C279,'[1]New ISB'!$C$6:$BO$405,16,FALSE)</f>
        <v>2441.6095890410993</v>
      </c>
      <c r="BD279" s="10">
        <f>VLOOKUP($C279,'[1]New ISB'!$C$6:$BO$405,17,FALSE)</f>
        <v>0</v>
      </c>
      <c r="BE279" s="10">
        <f>VLOOKUP($C279,'[1]New ISB'!$C$6:$BO$405,18,FALSE)</f>
        <v>0</v>
      </c>
      <c r="BF279" s="10">
        <f>VLOOKUP($C279,'[1]New ISB'!$C$6:$BO$405,19,FALSE)</f>
        <v>0</v>
      </c>
      <c r="BG279" s="10">
        <f>VLOOKUP($C279,'[1]New ISB'!$C$6:$BO$405,20,FALSE)</f>
        <v>0</v>
      </c>
      <c r="BH279" s="10">
        <f>VLOOKUP($C279,'[1]New ISB'!$C$6:$BO$405,21,FALSE)</f>
        <v>0</v>
      </c>
      <c r="BI279" s="10">
        <f>VLOOKUP($C279,'[1]New ISB'!$C$6:$BO$405,22,FALSE)</f>
        <v>0</v>
      </c>
      <c r="BJ279" s="10">
        <f>VLOOKUP($C279,'[1]New ISB'!$C$6:$BO$405,23,FALSE)</f>
        <v>0</v>
      </c>
      <c r="BK279" s="10">
        <f>VLOOKUP($C279,'[1]New ISB'!$C$6:$BO$405,24,FALSE)</f>
        <v>0</v>
      </c>
      <c r="BL279" s="10">
        <f>VLOOKUP($C279,'[1]New ISB'!$C$6:$BO$405,25,FALSE)</f>
        <v>15044.999999999998</v>
      </c>
      <c r="BM279" s="10">
        <f>VLOOKUP($C279,'[1]New ISB'!$C$6:$BO$405,26,FALSE)</f>
        <v>0</v>
      </c>
      <c r="BN279" s="10">
        <f>VLOOKUP($C279,'[1]New ISB'!$C$6:$BO$405,27,FALSE)</f>
        <v>52701.331775700972</v>
      </c>
      <c r="BO279" s="10">
        <f>VLOOKUP($C279,'[1]New ISB'!$C$6:$BO$405,28,FALSE)</f>
        <v>0</v>
      </c>
      <c r="BP279" s="10">
        <f>VLOOKUP($C279,'[1]New ISB'!$C$6:$BO$405,29,FALSE)</f>
        <v>0</v>
      </c>
      <c r="BQ279" s="10">
        <f>VLOOKUP($C279,'[1]New ISB'!$C$6:$BO$405,30,FALSE)</f>
        <v>0</v>
      </c>
      <c r="BR279" s="10">
        <f>VLOOKUP($C279,'[1]New ISB'!$C$6:$BO$405,31,FALSE)</f>
        <v>134400</v>
      </c>
      <c r="BS279" s="10">
        <f>VLOOKUP($C279,'[1]New ISB'!$C$6:$BO$405,32,FALSE)</f>
        <v>0</v>
      </c>
      <c r="BT279" s="10">
        <f>VLOOKUP($C279,'[1]New ISB'!$C$6:$BO$405,33,FALSE)</f>
        <v>0</v>
      </c>
      <c r="BU279" s="10">
        <f>VLOOKUP($C279,'[1]New ISB'!$C$6:$BO$405,34,FALSE)</f>
        <v>0</v>
      </c>
      <c r="BV279" s="10">
        <f>VLOOKUP($C279,'[1]New ISB'!$C$6:$BO$405,35,FALSE)</f>
        <v>14177.75</v>
      </c>
      <c r="BW279" s="10">
        <f>VLOOKUP($C279,'[1]New ISB'!$C$6:$BO$405,36,FALSE)</f>
        <v>0</v>
      </c>
      <c r="BX279" s="10">
        <f>VLOOKUP($C279,'[1]New ISB'!$C$6:$BO$405,39,FALSE)+VLOOKUP($C279,'[1]New ISB'!$C$6:$BO$405,40,FALSE)</f>
        <v>0</v>
      </c>
      <c r="BY279" s="10">
        <f>VLOOKUP($C279,'[1]New ISB'!$C$6:$BO$405,37,FALSE)+VLOOKUP($C279,'[1]New ISB'!$C$6:$BO$405,41,FALSE)</f>
        <v>0</v>
      </c>
      <c r="BZ279" s="10">
        <f>VLOOKUP($C279,'[1]New ISB'!$C$6:$BO$405,38,FALSE)</f>
        <v>0</v>
      </c>
      <c r="CA279" s="10">
        <f t="shared" si="161"/>
        <v>805209.65845464636</v>
      </c>
      <c r="CB279" s="10">
        <f>VLOOKUP($C279,'[1]New ISB'!$C$6:$BO$405,52,FALSE)+VLOOKUP($C279,'[1]New ISB'!$C$6:$BO$405,53,FALSE)</f>
        <v>0</v>
      </c>
      <c r="CC279" s="10">
        <f>VLOOKUP($C279,'[1]New ISB'!$C$6:$BO$405,64,FALSE)</f>
        <v>0</v>
      </c>
      <c r="CD279" s="11">
        <f t="shared" si="205"/>
        <v>805209.65845464636</v>
      </c>
      <c r="CE279" s="10"/>
      <c r="CF279" s="10">
        <f t="shared" si="166"/>
        <v>31011.891747438465</v>
      </c>
      <c r="CG279" s="10">
        <f t="shared" si="167"/>
        <v>0</v>
      </c>
      <c r="CH279" s="10">
        <f t="shared" si="168"/>
        <v>0</v>
      </c>
      <c r="CI279" s="10">
        <f t="shared" si="169"/>
        <v>410</v>
      </c>
      <c r="CJ279" s="10">
        <f t="shared" si="170"/>
        <v>0</v>
      </c>
      <c r="CK279" s="10">
        <f t="shared" si="171"/>
        <v>4714.9999999999927</v>
      </c>
      <c r="CL279" s="10">
        <f t="shared" si="172"/>
        <v>0</v>
      </c>
      <c r="CM279" s="10">
        <f t="shared" si="173"/>
        <v>10.068493150684901</v>
      </c>
      <c r="CN279" s="10">
        <f t="shared" si="174"/>
        <v>25.171232876712338</v>
      </c>
      <c r="CO279" s="10">
        <f t="shared" si="175"/>
        <v>10.068493150684844</v>
      </c>
      <c r="CP279" s="10">
        <f t="shared" si="176"/>
        <v>25.171232876712565</v>
      </c>
      <c r="CQ279" s="10">
        <f t="shared" si="177"/>
        <v>0</v>
      </c>
      <c r="CR279" s="10">
        <f t="shared" si="178"/>
        <v>0</v>
      </c>
      <c r="CS279" s="10">
        <f t="shared" si="179"/>
        <v>0</v>
      </c>
      <c r="CT279" s="10">
        <f t="shared" si="180"/>
        <v>0</v>
      </c>
      <c r="CU279" s="10">
        <f t="shared" si="181"/>
        <v>0</v>
      </c>
      <c r="CV279" s="10">
        <f t="shared" si="182"/>
        <v>0</v>
      </c>
      <c r="CW279" s="10">
        <f t="shared" si="183"/>
        <v>0</v>
      </c>
      <c r="CX279" s="10">
        <f t="shared" si="184"/>
        <v>0</v>
      </c>
      <c r="CY279" s="10">
        <f t="shared" si="185"/>
        <v>255</v>
      </c>
      <c r="CZ279" s="10">
        <f t="shared" si="186"/>
        <v>0</v>
      </c>
      <c r="DA279" s="10">
        <f t="shared" si="187"/>
        <v>675.65809968847316</v>
      </c>
      <c r="DB279" s="10">
        <f t="shared" si="188"/>
        <v>0</v>
      </c>
      <c r="DC279" s="10">
        <f t="shared" si="189"/>
        <v>0</v>
      </c>
      <c r="DD279" s="10">
        <f t="shared" si="190"/>
        <v>0</v>
      </c>
      <c r="DE279" s="10">
        <f t="shared" si="191"/>
        <v>6400</v>
      </c>
      <c r="DF279" s="10">
        <f t="shared" si="192"/>
        <v>0</v>
      </c>
      <c r="DG279" s="10">
        <f t="shared" si="193"/>
        <v>0</v>
      </c>
      <c r="DH279" s="10">
        <f t="shared" si="194"/>
        <v>0</v>
      </c>
      <c r="DI279" s="10">
        <f t="shared" si="195"/>
        <v>0</v>
      </c>
      <c r="DJ279" s="10">
        <f t="shared" si="196"/>
        <v>0</v>
      </c>
      <c r="DK279" s="10">
        <f t="shared" si="197"/>
        <v>0</v>
      </c>
      <c r="DL279" s="10">
        <f t="shared" si="198"/>
        <v>0</v>
      </c>
      <c r="DM279" s="10">
        <f t="shared" si="199"/>
        <v>0</v>
      </c>
      <c r="DN279" s="10">
        <f t="shared" si="200"/>
        <v>0</v>
      </c>
      <c r="DO279" s="10">
        <f t="shared" si="201"/>
        <v>10132.36062289276</v>
      </c>
      <c r="DP279" s="11">
        <f t="shared" si="202"/>
        <v>53670.389922074479</v>
      </c>
      <c r="DS279" s="14"/>
      <c r="DU279" s="16"/>
    </row>
    <row r="280" spans="1:125" x14ac:dyDescent="0.35">
      <c r="A280" s="2" t="s">
        <v>841</v>
      </c>
      <c r="B280" s="2" t="s">
        <v>842</v>
      </c>
      <c r="C280" s="2">
        <v>9262146</v>
      </c>
      <c r="D280" s="2" t="s">
        <v>843</v>
      </c>
      <c r="E280" s="18">
        <v>205</v>
      </c>
      <c r="G280" s="18">
        <v>695770</v>
      </c>
      <c r="H280" s="18">
        <v>0</v>
      </c>
      <c r="I280" s="18">
        <v>0</v>
      </c>
      <c r="J280" s="18">
        <v>22560.000000000018</v>
      </c>
      <c r="K280" s="18">
        <v>0</v>
      </c>
      <c r="L280" s="18">
        <v>34544.999999999942</v>
      </c>
      <c r="M280" s="18">
        <v>0</v>
      </c>
      <c r="N280" s="18">
        <v>1386.7647058823552</v>
      </c>
      <c r="O280" s="18">
        <v>2250.9803921568628</v>
      </c>
      <c r="P280" s="18">
        <v>1326.4705882352962</v>
      </c>
      <c r="Q280" s="18">
        <v>482.35294117647101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6380.0000000000064</v>
      </c>
      <c r="AA280" s="18">
        <v>0</v>
      </c>
      <c r="AB280" s="18">
        <v>68315.159574468125</v>
      </c>
      <c r="AC280" s="18">
        <v>0</v>
      </c>
      <c r="AD280" s="18">
        <v>0</v>
      </c>
      <c r="AE280" s="18">
        <v>0</v>
      </c>
      <c r="AF280" s="18">
        <v>128000</v>
      </c>
      <c r="AG280" s="18">
        <v>0</v>
      </c>
      <c r="AH280" s="18">
        <v>0</v>
      </c>
      <c r="AI280" s="18">
        <v>0</v>
      </c>
      <c r="AJ280" s="18">
        <v>23812</v>
      </c>
      <c r="AK280" s="18">
        <v>0</v>
      </c>
      <c r="AL280" s="18">
        <v>0</v>
      </c>
      <c r="AM280" s="18">
        <v>0</v>
      </c>
      <c r="AN280" s="18">
        <v>0</v>
      </c>
      <c r="AO280" s="18">
        <v>0</v>
      </c>
      <c r="AP280" s="18">
        <v>0</v>
      </c>
      <c r="AQ280" s="11">
        <f t="shared" si="203"/>
        <v>984828.72820191924</v>
      </c>
      <c r="AR280" s="18"/>
      <c r="AS280" s="10">
        <f>VLOOKUP($C280,'[1]New ISB'!$C$6:$BO$405,6,FALSE)</f>
        <v>739017.87624642777</v>
      </c>
      <c r="AT280" s="10">
        <f>VLOOKUP($C280,'[1]New ISB'!$C$6:$BO$405,7,FALSE)</f>
        <v>0</v>
      </c>
      <c r="AU280" s="10">
        <f>VLOOKUP($C280,'[1]New ISB'!$C$6:$BO$405,8,FALSE)</f>
        <v>0</v>
      </c>
      <c r="AV280" s="10">
        <f>VLOOKUP($C280,'[1]New ISB'!$C$6:$BO$405,9,FALSE)</f>
        <v>23030.000000000018</v>
      </c>
      <c r="AW280" s="10">
        <f>VLOOKUP($C280,'[1]New ISB'!$C$6:$BO$405,10,FALSE)</f>
        <v>0</v>
      </c>
      <c r="AX280" s="10">
        <f>VLOOKUP($C280,'[1]New ISB'!$C$6:$BO$405,11,FALSE)</f>
        <v>40179.999999999927</v>
      </c>
      <c r="AY280" s="10">
        <f>VLOOKUP($C280,'[1]New ISB'!$C$6:$BO$405,12,FALSE)</f>
        <v>0</v>
      </c>
      <c r="AZ280" s="10">
        <f>VLOOKUP($C280,'[1]New ISB'!$C$6:$BO$405,13,FALSE)</f>
        <v>1416.9117647058847</v>
      </c>
      <c r="BA280" s="10">
        <f>VLOOKUP($C280,'[1]New ISB'!$C$6:$BO$405,14,FALSE)</f>
        <v>2291.1764705882351</v>
      </c>
      <c r="BB280" s="10">
        <f>VLOOKUP($C280,'[1]New ISB'!$C$6:$BO$405,15,FALSE)</f>
        <v>1341.5441176470611</v>
      </c>
      <c r="BC280" s="10">
        <f>VLOOKUP($C280,'[1]New ISB'!$C$6:$BO$405,16,FALSE)</f>
        <v>487.37745098039255</v>
      </c>
      <c r="BD280" s="10">
        <f>VLOOKUP($C280,'[1]New ISB'!$C$6:$BO$405,17,FALSE)</f>
        <v>0</v>
      </c>
      <c r="BE280" s="10">
        <f>VLOOKUP($C280,'[1]New ISB'!$C$6:$BO$405,18,FALSE)</f>
        <v>0</v>
      </c>
      <c r="BF280" s="10">
        <f>VLOOKUP($C280,'[1]New ISB'!$C$6:$BO$405,19,FALSE)</f>
        <v>0</v>
      </c>
      <c r="BG280" s="10">
        <f>VLOOKUP($C280,'[1]New ISB'!$C$6:$BO$405,20,FALSE)</f>
        <v>0</v>
      </c>
      <c r="BH280" s="10">
        <f>VLOOKUP($C280,'[1]New ISB'!$C$6:$BO$405,21,FALSE)</f>
        <v>0</v>
      </c>
      <c r="BI280" s="10">
        <f>VLOOKUP($C280,'[1]New ISB'!$C$6:$BO$405,22,FALSE)</f>
        <v>0</v>
      </c>
      <c r="BJ280" s="10">
        <f>VLOOKUP($C280,'[1]New ISB'!$C$6:$BO$405,23,FALSE)</f>
        <v>0</v>
      </c>
      <c r="BK280" s="10">
        <f>VLOOKUP($C280,'[1]New ISB'!$C$6:$BO$405,24,FALSE)</f>
        <v>0</v>
      </c>
      <c r="BL280" s="10">
        <f>VLOOKUP($C280,'[1]New ISB'!$C$6:$BO$405,25,FALSE)</f>
        <v>6490.0000000000064</v>
      </c>
      <c r="BM280" s="10">
        <f>VLOOKUP($C280,'[1]New ISB'!$C$6:$BO$405,26,FALSE)</f>
        <v>0</v>
      </c>
      <c r="BN280" s="10">
        <f>VLOOKUP($C280,'[1]New ISB'!$C$6:$BO$405,27,FALSE)</f>
        <v>69202.369439071612</v>
      </c>
      <c r="BO280" s="10">
        <f>VLOOKUP($C280,'[1]New ISB'!$C$6:$BO$405,28,FALSE)</f>
        <v>0</v>
      </c>
      <c r="BP280" s="10">
        <f>VLOOKUP($C280,'[1]New ISB'!$C$6:$BO$405,29,FALSE)</f>
        <v>0</v>
      </c>
      <c r="BQ280" s="10">
        <f>VLOOKUP($C280,'[1]New ISB'!$C$6:$BO$405,30,FALSE)</f>
        <v>0</v>
      </c>
      <c r="BR280" s="10">
        <f>VLOOKUP($C280,'[1]New ISB'!$C$6:$BO$405,31,FALSE)</f>
        <v>134400</v>
      </c>
      <c r="BS280" s="10">
        <f>VLOOKUP($C280,'[1]New ISB'!$C$6:$BO$405,32,FALSE)</f>
        <v>0</v>
      </c>
      <c r="BT280" s="10">
        <f>VLOOKUP($C280,'[1]New ISB'!$C$6:$BO$405,33,FALSE)</f>
        <v>0</v>
      </c>
      <c r="BU280" s="10">
        <f>VLOOKUP($C280,'[1]New ISB'!$C$6:$BO$405,34,FALSE)</f>
        <v>0</v>
      </c>
      <c r="BV280" s="10">
        <f>VLOOKUP($C280,'[1]New ISB'!$C$6:$BO$405,35,FALSE)</f>
        <v>23812</v>
      </c>
      <c r="BW280" s="10">
        <f>VLOOKUP($C280,'[1]New ISB'!$C$6:$BO$405,36,FALSE)</f>
        <v>0</v>
      </c>
      <c r="BX280" s="10">
        <f>VLOOKUP($C280,'[1]New ISB'!$C$6:$BO$405,39,FALSE)+VLOOKUP($C280,'[1]New ISB'!$C$6:$BO$405,40,FALSE)</f>
        <v>0</v>
      </c>
      <c r="BY280" s="10">
        <f>VLOOKUP($C280,'[1]New ISB'!$C$6:$BO$405,37,FALSE)+VLOOKUP($C280,'[1]New ISB'!$C$6:$BO$405,41,FALSE)</f>
        <v>0</v>
      </c>
      <c r="BZ280" s="10">
        <f>VLOOKUP($C280,'[1]New ISB'!$C$6:$BO$405,38,FALSE)</f>
        <v>0</v>
      </c>
      <c r="CA280" s="10">
        <f t="shared" si="161"/>
        <v>1041669.2554894208</v>
      </c>
      <c r="CB280" s="10">
        <f>VLOOKUP($C280,'[1]New ISB'!$C$6:$BO$405,52,FALSE)+VLOOKUP($C280,'[1]New ISB'!$C$6:$BO$405,53,FALSE)</f>
        <v>0</v>
      </c>
      <c r="CC280" s="10">
        <f>VLOOKUP($C280,'[1]New ISB'!$C$6:$BO$405,64,FALSE)</f>
        <v>0</v>
      </c>
      <c r="CD280" s="11">
        <f t="shared" si="205"/>
        <v>1041669.2554894208</v>
      </c>
      <c r="CE280" s="10"/>
      <c r="CF280" s="10">
        <f t="shared" si="166"/>
        <v>43247.876246427768</v>
      </c>
      <c r="CG280" s="10">
        <f t="shared" si="167"/>
        <v>0</v>
      </c>
      <c r="CH280" s="10">
        <f t="shared" si="168"/>
        <v>0</v>
      </c>
      <c r="CI280" s="10">
        <f t="shared" si="169"/>
        <v>470</v>
      </c>
      <c r="CJ280" s="10">
        <f t="shared" si="170"/>
        <v>0</v>
      </c>
      <c r="CK280" s="10">
        <f t="shared" si="171"/>
        <v>5634.9999999999854</v>
      </c>
      <c r="CL280" s="10">
        <f t="shared" si="172"/>
        <v>0</v>
      </c>
      <c r="CM280" s="10">
        <f t="shared" si="173"/>
        <v>30.147058823529505</v>
      </c>
      <c r="CN280" s="10">
        <f t="shared" si="174"/>
        <v>40.196078431372371</v>
      </c>
      <c r="CO280" s="10">
        <f t="shared" si="175"/>
        <v>15.073529411764866</v>
      </c>
      <c r="CP280" s="10">
        <f t="shared" si="176"/>
        <v>5.0245098039215463</v>
      </c>
      <c r="CQ280" s="10">
        <f t="shared" si="177"/>
        <v>0</v>
      </c>
      <c r="CR280" s="10">
        <f t="shared" si="178"/>
        <v>0</v>
      </c>
      <c r="CS280" s="10">
        <f t="shared" si="179"/>
        <v>0</v>
      </c>
      <c r="CT280" s="10">
        <f t="shared" si="180"/>
        <v>0</v>
      </c>
      <c r="CU280" s="10">
        <f t="shared" si="181"/>
        <v>0</v>
      </c>
      <c r="CV280" s="10">
        <f t="shared" si="182"/>
        <v>0</v>
      </c>
      <c r="CW280" s="10">
        <f t="shared" si="183"/>
        <v>0</v>
      </c>
      <c r="CX280" s="10">
        <f t="shared" si="184"/>
        <v>0</v>
      </c>
      <c r="CY280" s="10">
        <f t="shared" si="185"/>
        <v>110</v>
      </c>
      <c r="CZ280" s="10">
        <f t="shared" si="186"/>
        <v>0</v>
      </c>
      <c r="DA280" s="10">
        <f t="shared" si="187"/>
        <v>887.20986460348649</v>
      </c>
      <c r="DB280" s="10">
        <f t="shared" si="188"/>
        <v>0</v>
      </c>
      <c r="DC280" s="10">
        <f t="shared" si="189"/>
        <v>0</v>
      </c>
      <c r="DD280" s="10">
        <f t="shared" si="190"/>
        <v>0</v>
      </c>
      <c r="DE280" s="10">
        <f t="shared" si="191"/>
        <v>6400</v>
      </c>
      <c r="DF280" s="10">
        <f t="shared" si="192"/>
        <v>0</v>
      </c>
      <c r="DG280" s="10">
        <f t="shared" si="193"/>
        <v>0</v>
      </c>
      <c r="DH280" s="10">
        <f t="shared" si="194"/>
        <v>0</v>
      </c>
      <c r="DI280" s="10">
        <f t="shared" si="195"/>
        <v>0</v>
      </c>
      <c r="DJ280" s="10">
        <f t="shared" si="196"/>
        <v>0</v>
      </c>
      <c r="DK280" s="10">
        <f t="shared" si="197"/>
        <v>0</v>
      </c>
      <c r="DL280" s="10">
        <f t="shared" si="198"/>
        <v>0</v>
      </c>
      <c r="DM280" s="10">
        <f t="shared" si="199"/>
        <v>0</v>
      </c>
      <c r="DN280" s="10">
        <f t="shared" si="200"/>
        <v>0</v>
      </c>
      <c r="DO280" s="10">
        <f t="shared" si="201"/>
        <v>0</v>
      </c>
      <c r="DP280" s="11">
        <f t="shared" si="202"/>
        <v>56840.527287501827</v>
      </c>
      <c r="DS280" s="14"/>
      <c r="DU280" s="16"/>
    </row>
    <row r="281" spans="1:125" x14ac:dyDescent="0.35">
      <c r="A281" s="2" t="s">
        <v>844</v>
      </c>
      <c r="B281" s="2" t="s">
        <v>845</v>
      </c>
      <c r="C281" s="2">
        <v>9262251</v>
      </c>
      <c r="D281" s="2" t="s">
        <v>846</v>
      </c>
      <c r="E281" s="18">
        <v>161</v>
      </c>
      <c r="G281" s="18">
        <v>546434</v>
      </c>
      <c r="H281" s="18">
        <v>0</v>
      </c>
      <c r="I281" s="18">
        <v>0</v>
      </c>
      <c r="J281" s="18">
        <v>10080.000000000027</v>
      </c>
      <c r="K281" s="18">
        <v>0</v>
      </c>
      <c r="L281" s="18">
        <v>14805.00000000004</v>
      </c>
      <c r="M281" s="18">
        <v>0</v>
      </c>
      <c r="N281" s="18">
        <v>1379.9999999999995</v>
      </c>
      <c r="O281" s="18">
        <v>4199.9999999999982</v>
      </c>
      <c r="P281" s="18">
        <v>3079.9999999999986</v>
      </c>
      <c r="Q281" s="18">
        <v>6719.9999999999973</v>
      </c>
      <c r="R281" s="18">
        <v>1019.9999999999997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9660.0000000000036</v>
      </c>
      <c r="AA281" s="18">
        <v>0</v>
      </c>
      <c r="AB281" s="18">
        <v>55394.983385254367</v>
      </c>
      <c r="AC281" s="18">
        <v>0</v>
      </c>
      <c r="AD281" s="18">
        <v>0</v>
      </c>
      <c r="AE281" s="18">
        <v>0</v>
      </c>
      <c r="AF281" s="18">
        <v>128000</v>
      </c>
      <c r="AG281" s="18">
        <v>0</v>
      </c>
      <c r="AH281" s="18">
        <v>0</v>
      </c>
      <c r="AI281" s="18">
        <v>0</v>
      </c>
      <c r="AJ281" s="18">
        <v>25978.25</v>
      </c>
      <c r="AK281" s="18">
        <v>0</v>
      </c>
      <c r="AL281" s="18">
        <v>0</v>
      </c>
      <c r="AM281" s="18">
        <v>0</v>
      </c>
      <c r="AN281" s="18">
        <v>0</v>
      </c>
      <c r="AO281" s="18">
        <v>0</v>
      </c>
      <c r="AP281" s="18">
        <v>-22823.093097961177</v>
      </c>
      <c r="AQ281" s="11">
        <f t="shared" si="203"/>
        <v>783929.14028729324</v>
      </c>
      <c r="AR281" s="18"/>
      <c r="AS281" s="10">
        <f>VLOOKUP($C281,'[1]New ISB'!$C$6:$BO$405,6,FALSE)</f>
        <v>580399.40524719446</v>
      </c>
      <c r="AT281" s="10">
        <f>VLOOKUP($C281,'[1]New ISB'!$C$6:$BO$405,7,FALSE)</f>
        <v>0</v>
      </c>
      <c r="AU281" s="10">
        <f>VLOOKUP($C281,'[1]New ISB'!$C$6:$BO$405,8,FALSE)</f>
        <v>0</v>
      </c>
      <c r="AV281" s="10">
        <f>VLOOKUP($C281,'[1]New ISB'!$C$6:$BO$405,9,FALSE)</f>
        <v>10290.000000000027</v>
      </c>
      <c r="AW281" s="10">
        <f>VLOOKUP($C281,'[1]New ISB'!$C$6:$BO$405,10,FALSE)</f>
        <v>0</v>
      </c>
      <c r="AX281" s="10">
        <f>VLOOKUP($C281,'[1]New ISB'!$C$6:$BO$405,11,FALSE)</f>
        <v>17220.000000000047</v>
      </c>
      <c r="AY281" s="10">
        <f>VLOOKUP($C281,'[1]New ISB'!$C$6:$BO$405,12,FALSE)</f>
        <v>0</v>
      </c>
      <c r="AZ281" s="10">
        <f>VLOOKUP($C281,'[1]New ISB'!$C$6:$BO$405,13,FALSE)</f>
        <v>1409.9999999999995</v>
      </c>
      <c r="BA281" s="10">
        <f>VLOOKUP($C281,'[1]New ISB'!$C$6:$BO$405,14,FALSE)</f>
        <v>4274.9999999999982</v>
      </c>
      <c r="BB281" s="10">
        <f>VLOOKUP($C281,'[1]New ISB'!$C$6:$BO$405,15,FALSE)</f>
        <v>3114.9999999999986</v>
      </c>
      <c r="BC281" s="10">
        <f>VLOOKUP($C281,'[1]New ISB'!$C$6:$BO$405,16,FALSE)</f>
        <v>6789.9999999999973</v>
      </c>
      <c r="BD281" s="10">
        <f>VLOOKUP($C281,'[1]New ISB'!$C$6:$BO$405,17,FALSE)</f>
        <v>1029.9999999999995</v>
      </c>
      <c r="BE281" s="10">
        <f>VLOOKUP($C281,'[1]New ISB'!$C$6:$BO$405,18,FALSE)</f>
        <v>0</v>
      </c>
      <c r="BF281" s="10">
        <f>VLOOKUP($C281,'[1]New ISB'!$C$6:$BO$405,19,FALSE)</f>
        <v>0</v>
      </c>
      <c r="BG281" s="10">
        <f>VLOOKUP($C281,'[1]New ISB'!$C$6:$BO$405,20,FALSE)</f>
        <v>0</v>
      </c>
      <c r="BH281" s="10">
        <f>VLOOKUP($C281,'[1]New ISB'!$C$6:$BO$405,21,FALSE)</f>
        <v>0</v>
      </c>
      <c r="BI281" s="10">
        <f>VLOOKUP($C281,'[1]New ISB'!$C$6:$BO$405,22,FALSE)</f>
        <v>0</v>
      </c>
      <c r="BJ281" s="10">
        <f>VLOOKUP($C281,'[1]New ISB'!$C$6:$BO$405,23,FALSE)</f>
        <v>0</v>
      </c>
      <c r="BK281" s="10">
        <f>VLOOKUP($C281,'[1]New ISB'!$C$6:$BO$405,24,FALSE)</f>
        <v>0</v>
      </c>
      <c r="BL281" s="10">
        <f>VLOOKUP($C281,'[1]New ISB'!$C$6:$BO$405,25,FALSE)</f>
        <v>9826.5517241379348</v>
      </c>
      <c r="BM281" s="10">
        <f>VLOOKUP($C281,'[1]New ISB'!$C$6:$BO$405,26,FALSE)</f>
        <v>0</v>
      </c>
      <c r="BN281" s="10">
        <f>VLOOKUP($C281,'[1]New ISB'!$C$6:$BO$405,27,FALSE)</f>
        <v>56114.398753894035</v>
      </c>
      <c r="BO281" s="10">
        <f>VLOOKUP($C281,'[1]New ISB'!$C$6:$BO$405,28,FALSE)</f>
        <v>0</v>
      </c>
      <c r="BP281" s="10">
        <f>VLOOKUP($C281,'[1]New ISB'!$C$6:$BO$405,29,FALSE)</f>
        <v>0</v>
      </c>
      <c r="BQ281" s="10">
        <f>VLOOKUP($C281,'[1]New ISB'!$C$6:$BO$405,30,FALSE)</f>
        <v>0</v>
      </c>
      <c r="BR281" s="10">
        <f>VLOOKUP($C281,'[1]New ISB'!$C$6:$BO$405,31,FALSE)</f>
        <v>134400</v>
      </c>
      <c r="BS281" s="10">
        <f>VLOOKUP($C281,'[1]New ISB'!$C$6:$BO$405,32,FALSE)</f>
        <v>0</v>
      </c>
      <c r="BT281" s="10">
        <f>VLOOKUP($C281,'[1]New ISB'!$C$6:$BO$405,33,FALSE)</f>
        <v>0</v>
      </c>
      <c r="BU281" s="10">
        <f>VLOOKUP($C281,'[1]New ISB'!$C$6:$BO$405,34,FALSE)</f>
        <v>0</v>
      </c>
      <c r="BV281" s="10">
        <f>VLOOKUP($C281,'[1]New ISB'!$C$6:$BO$405,35,FALSE)</f>
        <v>25978.25</v>
      </c>
      <c r="BW281" s="10">
        <f>VLOOKUP($C281,'[1]New ISB'!$C$6:$BO$405,36,FALSE)</f>
        <v>0</v>
      </c>
      <c r="BX281" s="10">
        <f>VLOOKUP($C281,'[1]New ISB'!$C$6:$BO$405,39,FALSE)+VLOOKUP($C281,'[1]New ISB'!$C$6:$BO$405,40,FALSE)</f>
        <v>0</v>
      </c>
      <c r="BY281" s="10">
        <f>VLOOKUP($C281,'[1]New ISB'!$C$6:$BO$405,37,FALSE)+VLOOKUP($C281,'[1]New ISB'!$C$6:$BO$405,41,FALSE)</f>
        <v>0</v>
      </c>
      <c r="BZ281" s="10">
        <f>VLOOKUP($C281,'[1]New ISB'!$C$6:$BO$405,38,FALSE)</f>
        <v>0</v>
      </c>
      <c r="CA281" s="10">
        <f t="shared" si="161"/>
        <v>850848.60572522646</v>
      </c>
      <c r="CB281" s="10">
        <f>VLOOKUP($C281,'[1]New ISB'!$C$6:$BO$405,52,FALSE)+VLOOKUP($C281,'[1]New ISB'!$C$6:$BO$405,53,FALSE)</f>
        <v>0</v>
      </c>
      <c r="CC281" s="10">
        <f>VLOOKUP($C281,'[1]New ISB'!$C$6:$BO$405,64,FALSE)</f>
        <v>0</v>
      </c>
      <c r="CD281" s="11">
        <f t="shared" si="205"/>
        <v>850848.60572522646</v>
      </c>
      <c r="CE281" s="10"/>
      <c r="CF281" s="10">
        <f t="shared" si="166"/>
        <v>33965.40524719446</v>
      </c>
      <c r="CG281" s="10">
        <f t="shared" si="167"/>
        <v>0</v>
      </c>
      <c r="CH281" s="10">
        <f t="shared" si="168"/>
        <v>0</v>
      </c>
      <c r="CI281" s="10">
        <f t="shared" si="169"/>
        <v>210</v>
      </c>
      <c r="CJ281" s="10">
        <f t="shared" si="170"/>
        <v>0</v>
      </c>
      <c r="CK281" s="10">
        <f t="shared" si="171"/>
        <v>2415.0000000000073</v>
      </c>
      <c r="CL281" s="10">
        <f t="shared" si="172"/>
        <v>0</v>
      </c>
      <c r="CM281" s="10">
        <f t="shared" si="173"/>
        <v>30</v>
      </c>
      <c r="CN281" s="10">
        <f t="shared" si="174"/>
        <v>75</v>
      </c>
      <c r="CO281" s="10">
        <f t="shared" si="175"/>
        <v>35</v>
      </c>
      <c r="CP281" s="10">
        <f t="shared" si="176"/>
        <v>70</v>
      </c>
      <c r="CQ281" s="10">
        <f t="shared" si="177"/>
        <v>9.9999999999998863</v>
      </c>
      <c r="CR281" s="10">
        <f t="shared" si="178"/>
        <v>0</v>
      </c>
      <c r="CS281" s="10">
        <f t="shared" si="179"/>
        <v>0</v>
      </c>
      <c r="CT281" s="10">
        <f t="shared" si="180"/>
        <v>0</v>
      </c>
      <c r="CU281" s="10">
        <f t="shared" si="181"/>
        <v>0</v>
      </c>
      <c r="CV281" s="10">
        <f t="shared" si="182"/>
        <v>0</v>
      </c>
      <c r="CW281" s="10">
        <f t="shared" si="183"/>
        <v>0</v>
      </c>
      <c r="CX281" s="10">
        <f t="shared" si="184"/>
        <v>0</v>
      </c>
      <c r="CY281" s="10">
        <f t="shared" si="185"/>
        <v>166.55172413793116</v>
      </c>
      <c r="CZ281" s="10">
        <f t="shared" si="186"/>
        <v>0</v>
      </c>
      <c r="DA281" s="10">
        <f t="shared" si="187"/>
        <v>719.41536863966758</v>
      </c>
      <c r="DB281" s="10">
        <f t="shared" si="188"/>
        <v>0</v>
      </c>
      <c r="DC281" s="10">
        <f t="shared" si="189"/>
        <v>0</v>
      </c>
      <c r="DD281" s="10">
        <f t="shared" si="190"/>
        <v>0</v>
      </c>
      <c r="DE281" s="10">
        <f t="shared" si="191"/>
        <v>6400</v>
      </c>
      <c r="DF281" s="10">
        <f t="shared" si="192"/>
        <v>0</v>
      </c>
      <c r="DG281" s="10">
        <f t="shared" si="193"/>
        <v>0</v>
      </c>
      <c r="DH281" s="10">
        <f t="shared" si="194"/>
        <v>0</v>
      </c>
      <c r="DI281" s="10">
        <f t="shared" si="195"/>
        <v>0</v>
      </c>
      <c r="DJ281" s="10">
        <f t="shared" si="196"/>
        <v>0</v>
      </c>
      <c r="DK281" s="10">
        <f t="shared" si="197"/>
        <v>0</v>
      </c>
      <c r="DL281" s="10">
        <f t="shared" si="198"/>
        <v>0</v>
      </c>
      <c r="DM281" s="10">
        <f t="shared" si="199"/>
        <v>0</v>
      </c>
      <c r="DN281" s="10">
        <f t="shared" si="200"/>
        <v>0</v>
      </c>
      <c r="DO281" s="10">
        <f t="shared" si="201"/>
        <v>22823.093097961177</v>
      </c>
      <c r="DP281" s="11">
        <f t="shared" si="202"/>
        <v>66919.46543793325</v>
      </c>
      <c r="DS281" s="14"/>
      <c r="DU281" s="16"/>
    </row>
    <row r="282" spans="1:125" x14ac:dyDescent="0.35">
      <c r="A282" s="2" t="s">
        <v>847</v>
      </c>
      <c r="B282" s="2" t="s">
        <v>848</v>
      </c>
      <c r="C282" s="2">
        <v>9262266</v>
      </c>
      <c r="D282" s="2" t="s">
        <v>849</v>
      </c>
      <c r="E282" s="18">
        <v>430</v>
      </c>
      <c r="G282" s="18">
        <v>1459420</v>
      </c>
      <c r="H282" s="18">
        <v>0</v>
      </c>
      <c r="I282" s="18">
        <v>0</v>
      </c>
      <c r="J282" s="18">
        <v>39839.999999999898</v>
      </c>
      <c r="K282" s="18">
        <v>0</v>
      </c>
      <c r="L282" s="18">
        <v>62040.000000000102</v>
      </c>
      <c r="M282" s="18">
        <v>0</v>
      </c>
      <c r="N282" s="18">
        <v>1617.5233644859825</v>
      </c>
      <c r="O282" s="18">
        <v>10689.719626168229</v>
      </c>
      <c r="P282" s="18">
        <v>8399.0654205607516</v>
      </c>
      <c r="Q282" s="18">
        <v>15431.775700934577</v>
      </c>
      <c r="R282" s="18">
        <v>3074.2990654205501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8720.2797202797301</v>
      </c>
      <c r="AA282" s="18">
        <v>0</v>
      </c>
      <c r="AB282" s="18">
        <v>103068.39111592632</v>
      </c>
      <c r="AC282" s="18">
        <v>0</v>
      </c>
      <c r="AD282" s="18">
        <v>0</v>
      </c>
      <c r="AE282" s="18">
        <v>0</v>
      </c>
      <c r="AF282" s="18">
        <v>128000</v>
      </c>
      <c r="AG282" s="18">
        <v>0</v>
      </c>
      <c r="AH282" s="18">
        <v>0</v>
      </c>
      <c r="AI282" s="18">
        <v>0</v>
      </c>
      <c r="AJ282" s="18">
        <v>28295.75</v>
      </c>
      <c r="AK282" s="18">
        <v>0</v>
      </c>
      <c r="AL282" s="18">
        <v>0</v>
      </c>
      <c r="AM282" s="18">
        <v>0</v>
      </c>
      <c r="AN282" s="18">
        <v>0</v>
      </c>
      <c r="AO282" s="18">
        <v>53848.945986223873</v>
      </c>
      <c r="AP282" s="18">
        <v>8161.656986899442</v>
      </c>
      <c r="AQ282" s="11">
        <f t="shared" si="203"/>
        <v>1930607.4069868994</v>
      </c>
      <c r="AR282" s="18"/>
      <c r="AS282" s="10">
        <f>VLOOKUP($C282,'[1]New ISB'!$C$6:$BO$405,6,FALSE)</f>
        <v>1550135.0574925069</v>
      </c>
      <c r="AT282" s="10">
        <f>VLOOKUP($C282,'[1]New ISB'!$C$6:$BO$405,7,FALSE)</f>
        <v>0</v>
      </c>
      <c r="AU282" s="10">
        <f>VLOOKUP($C282,'[1]New ISB'!$C$6:$BO$405,8,FALSE)</f>
        <v>0</v>
      </c>
      <c r="AV282" s="10">
        <f>VLOOKUP($C282,'[1]New ISB'!$C$6:$BO$405,9,FALSE)</f>
        <v>40669.999999999898</v>
      </c>
      <c r="AW282" s="10">
        <f>VLOOKUP($C282,'[1]New ISB'!$C$6:$BO$405,10,FALSE)</f>
        <v>0</v>
      </c>
      <c r="AX282" s="10">
        <f>VLOOKUP($C282,'[1]New ISB'!$C$6:$BO$405,11,FALSE)</f>
        <v>72160.000000000116</v>
      </c>
      <c r="AY282" s="10">
        <f>VLOOKUP($C282,'[1]New ISB'!$C$6:$BO$405,12,FALSE)</f>
        <v>0</v>
      </c>
      <c r="AZ282" s="10">
        <f>VLOOKUP($C282,'[1]New ISB'!$C$6:$BO$405,13,FALSE)</f>
        <v>1652.6869158878517</v>
      </c>
      <c r="BA282" s="10">
        <f>VLOOKUP($C282,'[1]New ISB'!$C$6:$BO$405,14,FALSE)</f>
        <v>10880.607476635518</v>
      </c>
      <c r="BB282" s="10">
        <f>VLOOKUP($C282,'[1]New ISB'!$C$6:$BO$405,15,FALSE)</f>
        <v>8494.5093457943967</v>
      </c>
      <c r="BC282" s="10">
        <f>VLOOKUP($C282,'[1]New ISB'!$C$6:$BO$405,16,FALSE)</f>
        <v>15592.523364485978</v>
      </c>
      <c r="BD282" s="10">
        <f>VLOOKUP($C282,'[1]New ISB'!$C$6:$BO$405,17,FALSE)</f>
        <v>3104.4392523364381</v>
      </c>
      <c r="BE282" s="10">
        <f>VLOOKUP($C282,'[1]New ISB'!$C$6:$BO$405,18,FALSE)</f>
        <v>0</v>
      </c>
      <c r="BF282" s="10">
        <f>VLOOKUP($C282,'[1]New ISB'!$C$6:$BO$405,19,FALSE)</f>
        <v>0</v>
      </c>
      <c r="BG282" s="10">
        <f>VLOOKUP($C282,'[1]New ISB'!$C$6:$BO$405,20,FALSE)</f>
        <v>0</v>
      </c>
      <c r="BH282" s="10">
        <f>VLOOKUP($C282,'[1]New ISB'!$C$6:$BO$405,21,FALSE)</f>
        <v>0</v>
      </c>
      <c r="BI282" s="10">
        <f>VLOOKUP($C282,'[1]New ISB'!$C$6:$BO$405,22,FALSE)</f>
        <v>0</v>
      </c>
      <c r="BJ282" s="10">
        <f>VLOOKUP($C282,'[1]New ISB'!$C$6:$BO$405,23,FALSE)</f>
        <v>0</v>
      </c>
      <c r="BK282" s="10">
        <f>VLOOKUP($C282,'[1]New ISB'!$C$6:$BO$405,24,FALSE)</f>
        <v>0</v>
      </c>
      <c r="BL282" s="10">
        <f>VLOOKUP($C282,'[1]New ISB'!$C$6:$BO$405,25,FALSE)</f>
        <v>8870.62937062938</v>
      </c>
      <c r="BM282" s="10">
        <f>VLOOKUP($C282,'[1]New ISB'!$C$6:$BO$405,26,FALSE)</f>
        <v>0</v>
      </c>
      <c r="BN282" s="10">
        <f>VLOOKUP($C282,'[1]New ISB'!$C$6:$BO$405,27,FALSE)</f>
        <v>104406.94164989938</v>
      </c>
      <c r="BO282" s="10">
        <f>VLOOKUP($C282,'[1]New ISB'!$C$6:$BO$405,28,FALSE)</f>
        <v>0</v>
      </c>
      <c r="BP282" s="10">
        <f>VLOOKUP($C282,'[1]New ISB'!$C$6:$BO$405,29,FALSE)</f>
        <v>0</v>
      </c>
      <c r="BQ282" s="10">
        <f>VLOOKUP($C282,'[1]New ISB'!$C$6:$BO$405,30,FALSE)</f>
        <v>0</v>
      </c>
      <c r="BR282" s="10">
        <f>VLOOKUP($C282,'[1]New ISB'!$C$6:$BO$405,31,FALSE)</f>
        <v>134400</v>
      </c>
      <c r="BS282" s="10">
        <f>VLOOKUP($C282,'[1]New ISB'!$C$6:$BO$405,32,FALSE)</f>
        <v>0</v>
      </c>
      <c r="BT282" s="10">
        <f>VLOOKUP($C282,'[1]New ISB'!$C$6:$BO$405,33,FALSE)</f>
        <v>0</v>
      </c>
      <c r="BU282" s="10">
        <f>VLOOKUP($C282,'[1]New ISB'!$C$6:$BO$405,34,FALSE)</f>
        <v>0</v>
      </c>
      <c r="BV282" s="10">
        <f>VLOOKUP($C282,'[1]New ISB'!$C$6:$BO$405,35,FALSE)</f>
        <v>28295.75</v>
      </c>
      <c r="BW282" s="10">
        <f>VLOOKUP($C282,'[1]New ISB'!$C$6:$BO$405,36,FALSE)</f>
        <v>0</v>
      </c>
      <c r="BX282" s="10">
        <f>VLOOKUP($C282,'[1]New ISB'!$C$6:$BO$405,39,FALSE)+VLOOKUP($C282,'[1]New ISB'!$C$6:$BO$405,40,FALSE)</f>
        <v>0</v>
      </c>
      <c r="BY282" s="10">
        <f>VLOOKUP($C282,'[1]New ISB'!$C$6:$BO$405,37,FALSE)+VLOOKUP($C282,'[1]New ISB'!$C$6:$BO$405,41,FALSE)</f>
        <v>0</v>
      </c>
      <c r="BZ282" s="10">
        <f>VLOOKUP($C282,'[1]New ISB'!$C$6:$BO$405,38,FALSE)</f>
        <v>0</v>
      </c>
      <c r="CA282" s="10">
        <f t="shared" si="161"/>
        <v>1978663.144868176</v>
      </c>
      <c r="CB282" s="10">
        <f>VLOOKUP($C282,'[1]New ISB'!$C$6:$BO$405,52,FALSE)+VLOOKUP($C282,'[1]New ISB'!$C$6:$BO$405,53,FALSE)</f>
        <v>31932.605131824035</v>
      </c>
      <c r="CC282" s="10">
        <f>VLOOKUP($C282,'[1]New ISB'!$C$6:$BO$405,64,FALSE)</f>
        <v>0</v>
      </c>
      <c r="CD282" s="11">
        <f t="shared" si="205"/>
        <v>2010595.75</v>
      </c>
      <c r="CE282" s="10"/>
      <c r="CF282" s="10">
        <f t="shared" si="166"/>
        <v>90715.057492506923</v>
      </c>
      <c r="CG282" s="10">
        <f t="shared" si="167"/>
        <v>0</v>
      </c>
      <c r="CH282" s="10">
        <f t="shared" si="168"/>
        <v>0</v>
      </c>
      <c r="CI282" s="10">
        <f t="shared" si="169"/>
        <v>830</v>
      </c>
      <c r="CJ282" s="10">
        <f t="shared" si="170"/>
        <v>0</v>
      </c>
      <c r="CK282" s="10">
        <f t="shared" si="171"/>
        <v>10120.000000000015</v>
      </c>
      <c r="CL282" s="10">
        <f t="shared" si="172"/>
        <v>0</v>
      </c>
      <c r="CM282" s="10">
        <f t="shared" si="173"/>
        <v>35.163551401869199</v>
      </c>
      <c r="CN282" s="10">
        <f t="shared" si="174"/>
        <v>190.88785046728844</v>
      </c>
      <c r="CO282" s="10">
        <f t="shared" si="175"/>
        <v>95.443925233645132</v>
      </c>
      <c r="CP282" s="10">
        <f t="shared" si="176"/>
        <v>160.74766355140127</v>
      </c>
      <c r="CQ282" s="10">
        <f t="shared" si="177"/>
        <v>30.14018691588808</v>
      </c>
      <c r="CR282" s="10">
        <f t="shared" si="178"/>
        <v>0</v>
      </c>
      <c r="CS282" s="10">
        <f t="shared" si="179"/>
        <v>0</v>
      </c>
      <c r="CT282" s="10">
        <f t="shared" si="180"/>
        <v>0</v>
      </c>
      <c r="CU282" s="10">
        <f t="shared" si="181"/>
        <v>0</v>
      </c>
      <c r="CV282" s="10">
        <f t="shared" si="182"/>
        <v>0</v>
      </c>
      <c r="CW282" s="10">
        <f t="shared" si="183"/>
        <v>0</v>
      </c>
      <c r="CX282" s="10">
        <f t="shared" si="184"/>
        <v>0</v>
      </c>
      <c r="CY282" s="10">
        <f t="shared" si="185"/>
        <v>150.34965034964989</v>
      </c>
      <c r="CZ282" s="10">
        <f t="shared" si="186"/>
        <v>0</v>
      </c>
      <c r="DA282" s="10">
        <f t="shared" si="187"/>
        <v>1338.5505339730589</v>
      </c>
      <c r="DB282" s="10">
        <f t="shared" si="188"/>
        <v>0</v>
      </c>
      <c r="DC282" s="10">
        <f t="shared" si="189"/>
        <v>0</v>
      </c>
      <c r="DD282" s="10">
        <f t="shared" si="190"/>
        <v>0</v>
      </c>
      <c r="DE282" s="10">
        <f t="shared" si="191"/>
        <v>6400</v>
      </c>
      <c r="DF282" s="10">
        <f t="shared" si="192"/>
        <v>0</v>
      </c>
      <c r="DG282" s="10">
        <f t="shared" si="193"/>
        <v>0</v>
      </c>
      <c r="DH282" s="10">
        <f t="shared" si="194"/>
        <v>0</v>
      </c>
      <c r="DI282" s="10">
        <f t="shared" si="195"/>
        <v>0</v>
      </c>
      <c r="DJ282" s="10">
        <f t="shared" si="196"/>
        <v>0</v>
      </c>
      <c r="DK282" s="10">
        <f t="shared" si="197"/>
        <v>0</v>
      </c>
      <c r="DL282" s="10">
        <f t="shared" si="198"/>
        <v>0</v>
      </c>
      <c r="DM282" s="10">
        <f t="shared" si="199"/>
        <v>0</v>
      </c>
      <c r="DN282" s="10">
        <f t="shared" si="200"/>
        <v>-21916.340854399838</v>
      </c>
      <c r="DO282" s="10">
        <f t="shared" si="201"/>
        <v>-8161.656986899442</v>
      </c>
      <c r="DP282" s="11">
        <f t="shared" si="202"/>
        <v>79988.343013100472</v>
      </c>
      <c r="DS282" s="14"/>
      <c r="DU282" s="16"/>
    </row>
    <row r="283" spans="1:125" x14ac:dyDescent="0.35">
      <c r="A283" s="2" t="s">
        <v>850</v>
      </c>
      <c r="B283" s="2" t="s">
        <v>851</v>
      </c>
      <c r="C283" s="2">
        <v>9262382</v>
      </c>
      <c r="D283" s="2" t="s">
        <v>852</v>
      </c>
      <c r="E283" s="18">
        <v>164</v>
      </c>
      <c r="G283" s="18">
        <v>556616</v>
      </c>
      <c r="H283" s="18">
        <v>0</v>
      </c>
      <c r="I283" s="18">
        <v>0</v>
      </c>
      <c r="J283" s="18">
        <v>4800.0000000000036</v>
      </c>
      <c r="K283" s="18">
        <v>0</v>
      </c>
      <c r="L283" s="18">
        <v>7050.0000000000055</v>
      </c>
      <c r="M283" s="18">
        <v>0</v>
      </c>
      <c r="N283" s="18">
        <v>462.82208588956871</v>
      </c>
      <c r="O283" s="18">
        <v>1126.8711656441719</v>
      </c>
      <c r="P283" s="18">
        <v>885.39877300613148</v>
      </c>
      <c r="Q283" s="18">
        <v>965.88957055214337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8973.5849056603747</v>
      </c>
      <c r="AA283" s="18">
        <v>0</v>
      </c>
      <c r="AB283" s="18">
        <v>45605.440937322484</v>
      </c>
      <c r="AC283" s="18">
        <v>0</v>
      </c>
      <c r="AD283" s="18">
        <v>0</v>
      </c>
      <c r="AE283" s="18">
        <v>0</v>
      </c>
      <c r="AF283" s="18">
        <v>128000</v>
      </c>
      <c r="AG283" s="18">
        <v>0</v>
      </c>
      <c r="AH283" s="18">
        <v>0</v>
      </c>
      <c r="AI283" s="18">
        <v>0</v>
      </c>
      <c r="AJ283" s="18">
        <v>23099.5</v>
      </c>
      <c r="AK283" s="18">
        <v>0</v>
      </c>
      <c r="AL283" s="18">
        <v>0</v>
      </c>
      <c r="AM283" s="18">
        <v>0</v>
      </c>
      <c r="AN283" s="18">
        <v>0</v>
      </c>
      <c r="AO283" s="18">
        <v>0</v>
      </c>
      <c r="AP283" s="18">
        <v>-9284.5931458829673</v>
      </c>
      <c r="AQ283" s="11">
        <f t="shared" si="203"/>
        <v>768300.91429219185</v>
      </c>
      <c r="AR283" s="18"/>
      <c r="AS283" s="10">
        <f>VLOOKUP($C283,'[1]New ISB'!$C$6:$BO$405,6,FALSE)</f>
        <v>591214.30099714221</v>
      </c>
      <c r="AT283" s="10">
        <f>VLOOKUP($C283,'[1]New ISB'!$C$6:$BO$405,7,FALSE)</f>
        <v>0</v>
      </c>
      <c r="AU283" s="10">
        <f>VLOOKUP($C283,'[1]New ISB'!$C$6:$BO$405,8,FALSE)</f>
        <v>0</v>
      </c>
      <c r="AV283" s="10">
        <f>VLOOKUP($C283,'[1]New ISB'!$C$6:$BO$405,9,FALSE)</f>
        <v>4900.0000000000036</v>
      </c>
      <c r="AW283" s="10">
        <f>VLOOKUP($C283,'[1]New ISB'!$C$6:$BO$405,10,FALSE)</f>
        <v>0</v>
      </c>
      <c r="AX283" s="10">
        <f>VLOOKUP($C283,'[1]New ISB'!$C$6:$BO$405,11,FALSE)</f>
        <v>8200.0000000000055</v>
      </c>
      <c r="AY283" s="10">
        <f>VLOOKUP($C283,'[1]New ISB'!$C$6:$BO$405,12,FALSE)</f>
        <v>0</v>
      </c>
      <c r="AZ283" s="10">
        <f>VLOOKUP($C283,'[1]New ISB'!$C$6:$BO$405,13,FALSE)</f>
        <v>472.8834355828202</v>
      </c>
      <c r="BA283" s="10">
        <f>VLOOKUP($C283,'[1]New ISB'!$C$6:$BO$405,14,FALSE)</f>
        <v>1146.9938650306751</v>
      </c>
      <c r="BB283" s="10">
        <f>VLOOKUP($C283,'[1]New ISB'!$C$6:$BO$405,15,FALSE)</f>
        <v>895.46012269938296</v>
      </c>
      <c r="BC283" s="10">
        <f>VLOOKUP($C283,'[1]New ISB'!$C$6:$BO$405,16,FALSE)</f>
        <v>975.95092024539485</v>
      </c>
      <c r="BD283" s="10">
        <f>VLOOKUP($C283,'[1]New ISB'!$C$6:$BO$405,17,FALSE)</f>
        <v>0</v>
      </c>
      <c r="BE283" s="10">
        <f>VLOOKUP($C283,'[1]New ISB'!$C$6:$BO$405,18,FALSE)</f>
        <v>0</v>
      </c>
      <c r="BF283" s="10">
        <f>VLOOKUP($C283,'[1]New ISB'!$C$6:$BO$405,19,FALSE)</f>
        <v>0</v>
      </c>
      <c r="BG283" s="10">
        <f>VLOOKUP($C283,'[1]New ISB'!$C$6:$BO$405,20,FALSE)</f>
        <v>0</v>
      </c>
      <c r="BH283" s="10">
        <f>VLOOKUP($C283,'[1]New ISB'!$C$6:$BO$405,21,FALSE)</f>
        <v>0</v>
      </c>
      <c r="BI283" s="10">
        <f>VLOOKUP($C283,'[1]New ISB'!$C$6:$BO$405,22,FALSE)</f>
        <v>0</v>
      </c>
      <c r="BJ283" s="10">
        <f>VLOOKUP($C283,'[1]New ISB'!$C$6:$BO$405,23,FALSE)</f>
        <v>0</v>
      </c>
      <c r="BK283" s="10">
        <f>VLOOKUP($C283,'[1]New ISB'!$C$6:$BO$405,24,FALSE)</f>
        <v>0</v>
      </c>
      <c r="BL283" s="10">
        <f>VLOOKUP($C283,'[1]New ISB'!$C$6:$BO$405,25,FALSE)</f>
        <v>9128.3018867924493</v>
      </c>
      <c r="BM283" s="10">
        <f>VLOOKUP($C283,'[1]New ISB'!$C$6:$BO$405,26,FALSE)</f>
        <v>0</v>
      </c>
      <c r="BN283" s="10">
        <f>VLOOKUP($C283,'[1]New ISB'!$C$6:$BO$405,27,FALSE)</f>
        <v>46197.719391053943</v>
      </c>
      <c r="BO283" s="10">
        <f>VLOOKUP($C283,'[1]New ISB'!$C$6:$BO$405,28,FALSE)</f>
        <v>0</v>
      </c>
      <c r="BP283" s="10">
        <f>VLOOKUP($C283,'[1]New ISB'!$C$6:$BO$405,29,FALSE)</f>
        <v>0</v>
      </c>
      <c r="BQ283" s="10">
        <f>VLOOKUP($C283,'[1]New ISB'!$C$6:$BO$405,30,FALSE)</f>
        <v>0</v>
      </c>
      <c r="BR283" s="10">
        <f>VLOOKUP($C283,'[1]New ISB'!$C$6:$BO$405,31,FALSE)</f>
        <v>134400</v>
      </c>
      <c r="BS283" s="10">
        <f>VLOOKUP($C283,'[1]New ISB'!$C$6:$BO$405,32,FALSE)</f>
        <v>0</v>
      </c>
      <c r="BT283" s="10">
        <f>VLOOKUP($C283,'[1]New ISB'!$C$6:$BO$405,33,FALSE)</f>
        <v>0</v>
      </c>
      <c r="BU283" s="10">
        <f>VLOOKUP($C283,'[1]New ISB'!$C$6:$BO$405,34,FALSE)</f>
        <v>0</v>
      </c>
      <c r="BV283" s="10">
        <f>VLOOKUP($C283,'[1]New ISB'!$C$6:$BO$405,35,FALSE)</f>
        <v>23099.5</v>
      </c>
      <c r="BW283" s="10">
        <f>VLOOKUP($C283,'[1]New ISB'!$C$6:$BO$405,36,FALSE)</f>
        <v>0</v>
      </c>
      <c r="BX283" s="10">
        <f>VLOOKUP($C283,'[1]New ISB'!$C$6:$BO$405,39,FALSE)+VLOOKUP($C283,'[1]New ISB'!$C$6:$BO$405,40,FALSE)</f>
        <v>0</v>
      </c>
      <c r="BY283" s="10">
        <f>VLOOKUP($C283,'[1]New ISB'!$C$6:$BO$405,37,FALSE)+VLOOKUP($C283,'[1]New ISB'!$C$6:$BO$405,41,FALSE)</f>
        <v>0</v>
      </c>
      <c r="BZ283" s="10">
        <f>VLOOKUP($C283,'[1]New ISB'!$C$6:$BO$405,38,FALSE)</f>
        <v>0</v>
      </c>
      <c r="CA283" s="10">
        <f t="shared" si="161"/>
        <v>820631.11061854684</v>
      </c>
      <c r="CB283" s="10">
        <f>VLOOKUP($C283,'[1]New ISB'!$C$6:$BO$405,52,FALSE)+VLOOKUP($C283,'[1]New ISB'!$C$6:$BO$405,53,FALSE)</f>
        <v>0</v>
      </c>
      <c r="CC283" s="10">
        <f>VLOOKUP($C283,'[1]New ISB'!$C$6:$BO$405,64,FALSE)</f>
        <v>0</v>
      </c>
      <c r="CD283" s="11">
        <f t="shared" si="205"/>
        <v>820631.11061854684</v>
      </c>
      <c r="CE283" s="10"/>
      <c r="CF283" s="10">
        <f t="shared" si="166"/>
        <v>34598.300997142214</v>
      </c>
      <c r="CG283" s="10">
        <f t="shared" si="167"/>
        <v>0</v>
      </c>
      <c r="CH283" s="10">
        <f t="shared" si="168"/>
        <v>0</v>
      </c>
      <c r="CI283" s="10">
        <f t="shared" si="169"/>
        <v>100</v>
      </c>
      <c r="CJ283" s="10">
        <f t="shared" si="170"/>
        <v>0</v>
      </c>
      <c r="CK283" s="10">
        <f t="shared" si="171"/>
        <v>1150</v>
      </c>
      <c r="CL283" s="10">
        <f t="shared" si="172"/>
        <v>0</v>
      </c>
      <c r="CM283" s="10">
        <f t="shared" si="173"/>
        <v>10.061349693251486</v>
      </c>
      <c r="CN283" s="10">
        <f t="shared" si="174"/>
        <v>20.1226993865032</v>
      </c>
      <c r="CO283" s="10">
        <f t="shared" si="175"/>
        <v>10.061349693251486</v>
      </c>
      <c r="CP283" s="10">
        <f t="shared" si="176"/>
        <v>10.061349693251486</v>
      </c>
      <c r="CQ283" s="10">
        <f t="shared" si="177"/>
        <v>0</v>
      </c>
      <c r="CR283" s="10">
        <f t="shared" si="178"/>
        <v>0</v>
      </c>
      <c r="CS283" s="10">
        <f t="shared" si="179"/>
        <v>0</v>
      </c>
      <c r="CT283" s="10">
        <f t="shared" si="180"/>
        <v>0</v>
      </c>
      <c r="CU283" s="10">
        <f t="shared" si="181"/>
        <v>0</v>
      </c>
      <c r="CV283" s="10">
        <f t="shared" si="182"/>
        <v>0</v>
      </c>
      <c r="CW283" s="10">
        <f t="shared" si="183"/>
        <v>0</v>
      </c>
      <c r="CX283" s="10">
        <f t="shared" si="184"/>
        <v>0</v>
      </c>
      <c r="CY283" s="10">
        <f t="shared" si="185"/>
        <v>154.71698113207458</v>
      </c>
      <c r="CZ283" s="10">
        <f t="shared" si="186"/>
        <v>0</v>
      </c>
      <c r="DA283" s="10">
        <f t="shared" si="187"/>
        <v>592.27845373145828</v>
      </c>
      <c r="DB283" s="10">
        <f t="shared" si="188"/>
        <v>0</v>
      </c>
      <c r="DC283" s="10">
        <f t="shared" si="189"/>
        <v>0</v>
      </c>
      <c r="DD283" s="10">
        <f t="shared" si="190"/>
        <v>0</v>
      </c>
      <c r="DE283" s="10">
        <f t="shared" si="191"/>
        <v>6400</v>
      </c>
      <c r="DF283" s="10">
        <f t="shared" si="192"/>
        <v>0</v>
      </c>
      <c r="DG283" s="10">
        <f t="shared" si="193"/>
        <v>0</v>
      </c>
      <c r="DH283" s="10">
        <f t="shared" si="194"/>
        <v>0</v>
      </c>
      <c r="DI283" s="10">
        <f t="shared" si="195"/>
        <v>0</v>
      </c>
      <c r="DJ283" s="10">
        <f t="shared" si="196"/>
        <v>0</v>
      </c>
      <c r="DK283" s="10">
        <f t="shared" si="197"/>
        <v>0</v>
      </c>
      <c r="DL283" s="10">
        <f t="shared" si="198"/>
        <v>0</v>
      </c>
      <c r="DM283" s="10">
        <f t="shared" si="199"/>
        <v>0</v>
      </c>
      <c r="DN283" s="10">
        <f t="shared" si="200"/>
        <v>0</v>
      </c>
      <c r="DO283" s="10">
        <f t="shared" si="201"/>
        <v>9284.5931458829673</v>
      </c>
      <c r="DP283" s="11">
        <f t="shared" si="202"/>
        <v>52330.196326354962</v>
      </c>
      <c r="DS283" s="14"/>
      <c r="DU283" s="16"/>
    </row>
    <row r="284" spans="1:125" x14ac:dyDescent="0.35">
      <c r="A284" s="2" t="s">
        <v>853</v>
      </c>
      <c r="B284" s="2" t="s">
        <v>854</v>
      </c>
      <c r="C284" s="2">
        <v>9262267</v>
      </c>
      <c r="D284" s="2" t="s">
        <v>855</v>
      </c>
      <c r="E284" s="18">
        <v>346</v>
      </c>
      <c r="G284" s="18">
        <v>1174324</v>
      </c>
      <c r="H284" s="18">
        <v>0</v>
      </c>
      <c r="I284" s="18">
        <v>0</v>
      </c>
      <c r="J284" s="18">
        <v>31679.999999999967</v>
      </c>
      <c r="K284" s="18">
        <v>0</v>
      </c>
      <c r="L284" s="18">
        <v>46529.999999999949</v>
      </c>
      <c r="M284" s="18">
        <v>0</v>
      </c>
      <c r="N284" s="18">
        <v>460.00000000000011</v>
      </c>
      <c r="O284" s="18">
        <v>1960.000000000003</v>
      </c>
      <c r="P284" s="18">
        <v>0</v>
      </c>
      <c r="Q284" s="18">
        <v>1920.0000000000005</v>
      </c>
      <c r="R284" s="18">
        <v>0</v>
      </c>
      <c r="S284" s="18">
        <v>1340.0000000000002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10034</v>
      </c>
      <c r="AA284" s="18">
        <v>0</v>
      </c>
      <c r="AB284" s="18">
        <v>113408.51351351355</v>
      </c>
      <c r="AC284" s="18">
        <v>0</v>
      </c>
      <c r="AD284" s="18">
        <v>0</v>
      </c>
      <c r="AE284" s="18">
        <v>0</v>
      </c>
      <c r="AF284" s="18">
        <v>128000</v>
      </c>
      <c r="AG284" s="18">
        <v>0</v>
      </c>
      <c r="AH284" s="18">
        <v>0</v>
      </c>
      <c r="AI284" s="18">
        <v>0</v>
      </c>
      <c r="AJ284" s="18">
        <v>26007.5</v>
      </c>
      <c r="AK284" s="18">
        <v>0</v>
      </c>
      <c r="AL284" s="18">
        <v>0</v>
      </c>
      <c r="AM284" s="18">
        <v>0</v>
      </c>
      <c r="AN284" s="18">
        <v>0</v>
      </c>
      <c r="AO284" s="18">
        <v>14473.486486486625</v>
      </c>
      <c r="AP284" s="18">
        <v>0</v>
      </c>
      <c r="AQ284" s="11">
        <f t="shared" si="203"/>
        <v>1550137.5000000002</v>
      </c>
      <c r="AR284" s="18"/>
      <c r="AS284" s="10">
        <f>VLOOKUP($C284,'[1]New ISB'!$C$6:$BO$405,6,FALSE)</f>
        <v>1247317.9764939707</v>
      </c>
      <c r="AT284" s="10">
        <f>VLOOKUP($C284,'[1]New ISB'!$C$6:$BO$405,7,FALSE)</f>
        <v>0</v>
      </c>
      <c r="AU284" s="10">
        <f>VLOOKUP($C284,'[1]New ISB'!$C$6:$BO$405,8,FALSE)</f>
        <v>0</v>
      </c>
      <c r="AV284" s="10">
        <f>VLOOKUP($C284,'[1]New ISB'!$C$6:$BO$405,9,FALSE)</f>
        <v>32339.999999999964</v>
      </c>
      <c r="AW284" s="10">
        <f>VLOOKUP($C284,'[1]New ISB'!$C$6:$BO$405,10,FALSE)</f>
        <v>0</v>
      </c>
      <c r="AX284" s="10">
        <f>VLOOKUP($C284,'[1]New ISB'!$C$6:$BO$405,11,FALSE)</f>
        <v>54119.999999999942</v>
      </c>
      <c r="AY284" s="10">
        <f>VLOOKUP($C284,'[1]New ISB'!$C$6:$BO$405,12,FALSE)</f>
        <v>0</v>
      </c>
      <c r="AZ284" s="10">
        <f>VLOOKUP($C284,'[1]New ISB'!$C$6:$BO$405,13,FALSE)</f>
        <v>470.00000000000011</v>
      </c>
      <c r="BA284" s="10">
        <f>VLOOKUP($C284,'[1]New ISB'!$C$6:$BO$405,14,FALSE)</f>
        <v>1995.000000000003</v>
      </c>
      <c r="BB284" s="10">
        <f>VLOOKUP($C284,'[1]New ISB'!$C$6:$BO$405,15,FALSE)</f>
        <v>0</v>
      </c>
      <c r="BC284" s="10">
        <f>VLOOKUP($C284,'[1]New ISB'!$C$6:$BO$405,16,FALSE)</f>
        <v>1940.0000000000005</v>
      </c>
      <c r="BD284" s="10">
        <f>VLOOKUP($C284,'[1]New ISB'!$C$6:$BO$405,17,FALSE)</f>
        <v>0</v>
      </c>
      <c r="BE284" s="10">
        <f>VLOOKUP($C284,'[1]New ISB'!$C$6:$BO$405,18,FALSE)</f>
        <v>1360.0000000000002</v>
      </c>
      <c r="BF284" s="10">
        <f>VLOOKUP($C284,'[1]New ISB'!$C$6:$BO$405,19,FALSE)</f>
        <v>0</v>
      </c>
      <c r="BG284" s="10">
        <f>VLOOKUP($C284,'[1]New ISB'!$C$6:$BO$405,20,FALSE)</f>
        <v>0</v>
      </c>
      <c r="BH284" s="10">
        <f>VLOOKUP($C284,'[1]New ISB'!$C$6:$BO$405,21,FALSE)</f>
        <v>0</v>
      </c>
      <c r="BI284" s="10">
        <f>VLOOKUP($C284,'[1]New ISB'!$C$6:$BO$405,22,FALSE)</f>
        <v>0</v>
      </c>
      <c r="BJ284" s="10">
        <f>VLOOKUP($C284,'[1]New ISB'!$C$6:$BO$405,23,FALSE)</f>
        <v>0</v>
      </c>
      <c r="BK284" s="10">
        <f>VLOOKUP($C284,'[1]New ISB'!$C$6:$BO$405,24,FALSE)</f>
        <v>0</v>
      </c>
      <c r="BL284" s="10">
        <f>VLOOKUP($C284,'[1]New ISB'!$C$6:$BO$405,25,FALSE)</f>
        <v>10207</v>
      </c>
      <c r="BM284" s="10">
        <f>VLOOKUP($C284,'[1]New ISB'!$C$6:$BO$405,26,FALSE)</f>
        <v>0</v>
      </c>
      <c r="BN284" s="10">
        <f>VLOOKUP($C284,'[1]New ISB'!$C$6:$BO$405,27,FALSE)</f>
        <v>114881.35135135139</v>
      </c>
      <c r="BO284" s="10">
        <f>VLOOKUP($C284,'[1]New ISB'!$C$6:$BO$405,28,FALSE)</f>
        <v>0</v>
      </c>
      <c r="BP284" s="10">
        <f>VLOOKUP($C284,'[1]New ISB'!$C$6:$BO$405,29,FALSE)</f>
        <v>0</v>
      </c>
      <c r="BQ284" s="10">
        <f>VLOOKUP($C284,'[1]New ISB'!$C$6:$BO$405,30,FALSE)</f>
        <v>0</v>
      </c>
      <c r="BR284" s="10">
        <f>VLOOKUP($C284,'[1]New ISB'!$C$6:$BO$405,31,FALSE)</f>
        <v>134400</v>
      </c>
      <c r="BS284" s="10">
        <f>VLOOKUP($C284,'[1]New ISB'!$C$6:$BO$405,32,FALSE)</f>
        <v>0</v>
      </c>
      <c r="BT284" s="10">
        <f>VLOOKUP($C284,'[1]New ISB'!$C$6:$BO$405,33,FALSE)</f>
        <v>0</v>
      </c>
      <c r="BU284" s="10">
        <f>VLOOKUP($C284,'[1]New ISB'!$C$6:$BO$405,34,FALSE)</f>
        <v>0</v>
      </c>
      <c r="BV284" s="10">
        <f>VLOOKUP($C284,'[1]New ISB'!$C$6:$BO$405,35,FALSE)</f>
        <v>26007.5</v>
      </c>
      <c r="BW284" s="10">
        <f>VLOOKUP($C284,'[1]New ISB'!$C$6:$BO$405,36,FALSE)</f>
        <v>0</v>
      </c>
      <c r="BX284" s="10">
        <f>VLOOKUP($C284,'[1]New ISB'!$C$6:$BO$405,39,FALSE)+VLOOKUP($C284,'[1]New ISB'!$C$6:$BO$405,40,FALSE)</f>
        <v>0</v>
      </c>
      <c r="BY284" s="10">
        <f>VLOOKUP($C284,'[1]New ISB'!$C$6:$BO$405,37,FALSE)+VLOOKUP($C284,'[1]New ISB'!$C$6:$BO$405,41,FALSE)</f>
        <v>0</v>
      </c>
      <c r="BZ284" s="10">
        <f>VLOOKUP($C284,'[1]New ISB'!$C$6:$BO$405,38,FALSE)</f>
        <v>0</v>
      </c>
      <c r="CA284" s="10">
        <f t="shared" si="161"/>
        <v>1625038.8278453222</v>
      </c>
      <c r="CB284" s="10">
        <f>VLOOKUP($C284,'[1]New ISB'!$C$6:$BO$405,52,FALSE)+VLOOKUP($C284,'[1]New ISB'!$C$6:$BO$405,53,FALSE)</f>
        <v>0</v>
      </c>
      <c r="CC284" s="10">
        <f>VLOOKUP($C284,'[1]New ISB'!$C$6:$BO$405,64,FALSE)</f>
        <v>0</v>
      </c>
      <c r="CD284" s="11">
        <f t="shared" si="205"/>
        <v>1625038.8278453222</v>
      </c>
      <c r="CE284" s="10"/>
      <c r="CF284" s="10">
        <f t="shared" si="166"/>
        <v>72993.976493970724</v>
      </c>
      <c r="CG284" s="10">
        <f t="shared" si="167"/>
        <v>0</v>
      </c>
      <c r="CH284" s="10">
        <f t="shared" si="168"/>
        <v>0</v>
      </c>
      <c r="CI284" s="10">
        <f t="shared" si="169"/>
        <v>659.99999999999636</v>
      </c>
      <c r="CJ284" s="10">
        <f t="shared" si="170"/>
        <v>0</v>
      </c>
      <c r="CK284" s="10">
        <f t="shared" si="171"/>
        <v>7589.9999999999927</v>
      </c>
      <c r="CL284" s="10">
        <f t="shared" si="172"/>
        <v>0</v>
      </c>
      <c r="CM284" s="10">
        <f t="shared" si="173"/>
        <v>10</v>
      </c>
      <c r="CN284" s="10">
        <f t="shared" si="174"/>
        <v>35</v>
      </c>
      <c r="CO284" s="10">
        <f t="shared" si="175"/>
        <v>0</v>
      </c>
      <c r="CP284" s="10">
        <f t="shared" si="176"/>
        <v>20</v>
      </c>
      <c r="CQ284" s="10">
        <f t="shared" si="177"/>
        <v>0</v>
      </c>
      <c r="CR284" s="10">
        <f t="shared" si="178"/>
        <v>20</v>
      </c>
      <c r="CS284" s="10">
        <f t="shared" si="179"/>
        <v>0</v>
      </c>
      <c r="CT284" s="10">
        <f t="shared" si="180"/>
        <v>0</v>
      </c>
      <c r="CU284" s="10">
        <f t="shared" si="181"/>
        <v>0</v>
      </c>
      <c r="CV284" s="10">
        <f t="shared" si="182"/>
        <v>0</v>
      </c>
      <c r="CW284" s="10">
        <f t="shared" si="183"/>
        <v>0</v>
      </c>
      <c r="CX284" s="10">
        <f t="shared" si="184"/>
        <v>0</v>
      </c>
      <c r="CY284" s="10">
        <f t="shared" si="185"/>
        <v>173</v>
      </c>
      <c r="CZ284" s="10">
        <f t="shared" si="186"/>
        <v>0</v>
      </c>
      <c r="DA284" s="10">
        <f t="shared" si="187"/>
        <v>1472.8378378378402</v>
      </c>
      <c r="DB284" s="10">
        <f t="shared" si="188"/>
        <v>0</v>
      </c>
      <c r="DC284" s="10">
        <f t="shared" si="189"/>
        <v>0</v>
      </c>
      <c r="DD284" s="10">
        <f t="shared" si="190"/>
        <v>0</v>
      </c>
      <c r="DE284" s="10">
        <f t="shared" si="191"/>
        <v>6400</v>
      </c>
      <c r="DF284" s="10">
        <f t="shared" si="192"/>
        <v>0</v>
      </c>
      <c r="DG284" s="10">
        <f t="shared" si="193"/>
        <v>0</v>
      </c>
      <c r="DH284" s="10">
        <f t="shared" si="194"/>
        <v>0</v>
      </c>
      <c r="DI284" s="10">
        <f t="shared" si="195"/>
        <v>0</v>
      </c>
      <c r="DJ284" s="10">
        <f t="shared" si="196"/>
        <v>0</v>
      </c>
      <c r="DK284" s="10">
        <f t="shared" si="197"/>
        <v>0</v>
      </c>
      <c r="DL284" s="10">
        <f t="shared" si="198"/>
        <v>0</v>
      </c>
      <c r="DM284" s="10">
        <f t="shared" si="199"/>
        <v>0</v>
      </c>
      <c r="DN284" s="10">
        <f t="shared" si="200"/>
        <v>-14473.486486486625</v>
      </c>
      <c r="DO284" s="10">
        <f t="shared" si="201"/>
        <v>0</v>
      </c>
      <c r="DP284" s="11">
        <f t="shared" si="202"/>
        <v>74901.327845321939</v>
      </c>
      <c r="DS284" s="14"/>
      <c r="DU284" s="16"/>
    </row>
    <row r="285" spans="1:125" x14ac:dyDescent="0.35">
      <c r="A285" s="2" t="s">
        <v>856</v>
      </c>
      <c r="B285" s="2" t="s">
        <v>857</v>
      </c>
      <c r="C285" s="2">
        <v>9262148</v>
      </c>
      <c r="D285" s="2" t="s">
        <v>1389</v>
      </c>
      <c r="E285" s="18">
        <v>88</v>
      </c>
      <c r="G285" s="18">
        <v>298672</v>
      </c>
      <c r="H285" s="18">
        <v>0</v>
      </c>
      <c r="I285" s="18">
        <v>0</v>
      </c>
      <c r="J285" s="18">
        <v>10080.000000000015</v>
      </c>
      <c r="K285" s="18">
        <v>0</v>
      </c>
      <c r="L285" s="18">
        <v>14805.000000000022</v>
      </c>
      <c r="M285" s="18">
        <v>0</v>
      </c>
      <c r="N285" s="18">
        <v>0</v>
      </c>
      <c r="O285" s="18">
        <v>1120.0000000000009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1701.3333333333314</v>
      </c>
      <c r="AA285" s="18">
        <v>0</v>
      </c>
      <c r="AB285" s="18">
        <v>29863.419868466575</v>
      </c>
      <c r="AC285" s="18">
        <v>0</v>
      </c>
      <c r="AD285" s="18">
        <v>680.40000000000202</v>
      </c>
      <c r="AE285" s="18">
        <v>0</v>
      </c>
      <c r="AF285" s="18">
        <v>128000</v>
      </c>
      <c r="AG285" s="18">
        <v>0</v>
      </c>
      <c r="AH285" s="18">
        <v>0</v>
      </c>
      <c r="AI285" s="18">
        <v>0</v>
      </c>
      <c r="AJ285" s="18">
        <v>530.48230000000001</v>
      </c>
      <c r="AK285" s="18">
        <v>0</v>
      </c>
      <c r="AL285" s="18">
        <v>0</v>
      </c>
      <c r="AM285" s="18">
        <v>0</v>
      </c>
      <c r="AN285" s="18">
        <v>0</v>
      </c>
      <c r="AO285" s="18">
        <v>0</v>
      </c>
      <c r="AP285" s="18">
        <v>-1270.0975628082672</v>
      </c>
      <c r="AQ285" s="11">
        <f t="shared" si="203"/>
        <v>484182.53793899162</v>
      </c>
      <c r="AR285" s="18"/>
      <c r="AS285" s="10">
        <f>VLOOKUP($C285,'[1]New ISB'!$C$6:$BO$405,6,FALSE)</f>
        <v>317236.94199846656</v>
      </c>
      <c r="AT285" s="10">
        <f>VLOOKUP($C285,'[1]New ISB'!$C$6:$BO$405,7,FALSE)</f>
        <v>0</v>
      </c>
      <c r="AU285" s="10">
        <f>VLOOKUP($C285,'[1]New ISB'!$C$6:$BO$405,8,FALSE)</f>
        <v>0</v>
      </c>
      <c r="AV285" s="10">
        <f>VLOOKUP($C285,'[1]New ISB'!$C$6:$BO$405,9,FALSE)</f>
        <v>10290.000000000016</v>
      </c>
      <c r="AW285" s="10">
        <f>VLOOKUP($C285,'[1]New ISB'!$C$6:$BO$405,10,FALSE)</f>
        <v>0</v>
      </c>
      <c r="AX285" s="10">
        <f>VLOOKUP($C285,'[1]New ISB'!$C$6:$BO$405,11,FALSE)</f>
        <v>17220.000000000025</v>
      </c>
      <c r="AY285" s="10">
        <f>VLOOKUP($C285,'[1]New ISB'!$C$6:$BO$405,12,FALSE)</f>
        <v>0</v>
      </c>
      <c r="AZ285" s="10">
        <f>VLOOKUP($C285,'[1]New ISB'!$C$6:$BO$405,13,FALSE)</f>
        <v>0</v>
      </c>
      <c r="BA285" s="10">
        <f>VLOOKUP($C285,'[1]New ISB'!$C$6:$BO$405,14,FALSE)</f>
        <v>1140.0000000000009</v>
      </c>
      <c r="BB285" s="10">
        <f>VLOOKUP($C285,'[1]New ISB'!$C$6:$BO$405,15,FALSE)</f>
        <v>0</v>
      </c>
      <c r="BC285" s="10">
        <f>VLOOKUP($C285,'[1]New ISB'!$C$6:$BO$405,16,FALSE)</f>
        <v>0</v>
      </c>
      <c r="BD285" s="10">
        <f>VLOOKUP($C285,'[1]New ISB'!$C$6:$BO$405,17,FALSE)</f>
        <v>0</v>
      </c>
      <c r="BE285" s="10">
        <f>VLOOKUP($C285,'[1]New ISB'!$C$6:$BO$405,18,FALSE)</f>
        <v>0</v>
      </c>
      <c r="BF285" s="10">
        <f>VLOOKUP($C285,'[1]New ISB'!$C$6:$BO$405,19,FALSE)</f>
        <v>0</v>
      </c>
      <c r="BG285" s="10">
        <f>VLOOKUP($C285,'[1]New ISB'!$C$6:$BO$405,20,FALSE)</f>
        <v>0</v>
      </c>
      <c r="BH285" s="10">
        <f>VLOOKUP($C285,'[1]New ISB'!$C$6:$BO$405,21,FALSE)</f>
        <v>0</v>
      </c>
      <c r="BI285" s="10">
        <f>VLOOKUP($C285,'[1]New ISB'!$C$6:$BO$405,22,FALSE)</f>
        <v>0</v>
      </c>
      <c r="BJ285" s="10">
        <f>VLOOKUP($C285,'[1]New ISB'!$C$6:$BO$405,23,FALSE)</f>
        <v>0</v>
      </c>
      <c r="BK285" s="10">
        <f>VLOOKUP($C285,'[1]New ISB'!$C$6:$BO$405,24,FALSE)</f>
        <v>0</v>
      </c>
      <c r="BL285" s="10">
        <f>VLOOKUP($C285,'[1]New ISB'!$C$6:$BO$405,25,FALSE)</f>
        <v>1730.6666666666647</v>
      </c>
      <c r="BM285" s="10">
        <f>VLOOKUP($C285,'[1]New ISB'!$C$6:$BO$405,26,FALSE)</f>
        <v>0</v>
      </c>
      <c r="BN285" s="10">
        <f>VLOOKUP($C285,'[1]New ISB'!$C$6:$BO$405,27,FALSE)</f>
        <v>30251.256490134972</v>
      </c>
      <c r="BO285" s="10">
        <f>VLOOKUP($C285,'[1]New ISB'!$C$6:$BO$405,28,FALSE)</f>
        <v>0</v>
      </c>
      <c r="BP285" s="10">
        <f>VLOOKUP($C285,'[1]New ISB'!$C$6:$BO$405,29,FALSE)</f>
        <v>691.20000000000209</v>
      </c>
      <c r="BQ285" s="10">
        <f>VLOOKUP($C285,'[1]New ISB'!$C$6:$BO$405,30,FALSE)</f>
        <v>0</v>
      </c>
      <c r="BR285" s="10">
        <f>VLOOKUP($C285,'[1]New ISB'!$C$6:$BO$405,31,FALSE)</f>
        <v>134400</v>
      </c>
      <c r="BS285" s="10">
        <f>VLOOKUP($C285,'[1]New ISB'!$C$6:$BO$405,32,FALSE)</f>
        <v>0</v>
      </c>
      <c r="BT285" s="10">
        <f>VLOOKUP($C285,'[1]New ISB'!$C$6:$BO$405,33,FALSE)</f>
        <v>0</v>
      </c>
      <c r="BU285" s="10">
        <f>VLOOKUP($C285,'[1]New ISB'!$C$6:$BO$405,34,FALSE)</f>
        <v>0</v>
      </c>
      <c r="BV285" s="10">
        <f>VLOOKUP($C285,'[1]New ISB'!$C$6:$BO$405,35,FALSE)</f>
        <v>530.48230000000001</v>
      </c>
      <c r="BW285" s="10">
        <f>VLOOKUP($C285,'[1]New ISB'!$C$6:$BO$405,36,FALSE)</f>
        <v>0</v>
      </c>
      <c r="BX285" s="10">
        <f>VLOOKUP($C285,'[1]New ISB'!$C$6:$BO$405,39,FALSE)+VLOOKUP($C285,'[1]New ISB'!$C$6:$BO$405,40,FALSE)</f>
        <v>0</v>
      </c>
      <c r="BY285" s="10">
        <f>VLOOKUP($C285,'[1]New ISB'!$C$6:$BO$405,37,FALSE)+VLOOKUP($C285,'[1]New ISB'!$C$6:$BO$405,41,FALSE)</f>
        <v>0</v>
      </c>
      <c r="BZ285" s="10">
        <f>VLOOKUP($C285,'[1]New ISB'!$C$6:$BO$405,38,FALSE)</f>
        <v>0</v>
      </c>
      <c r="CA285" s="10">
        <f t="shared" si="161"/>
        <v>513490.54745526821</v>
      </c>
      <c r="CB285" s="10">
        <f>VLOOKUP($C285,'[1]New ISB'!$C$6:$BO$405,52,FALSE)+VLOOKUP($C285,'[1]New ISB'!$C$6:$BO$405,53,FALSE)</f>
        <v>0</v>
      </c>
      <c r="CC285" s="10">
        <f>VLOOKUP($C285,'[1]New ISB'!$C$6:$BO$405,64,FALSE)</f>
        <v>0</v>
      </c>
      <c r="CD285" s="11">
        <f t="shared" si="205"/>
        <v>513490.54745526821</v>
      </c>
      <c r="CE285" s="10"/>
      <c r="CF285" s="10">
        <f t="shared" si="166"/>
        <v>18564.941998466558</v>
      </c>
      <c r="CG285" s="10">
        <f t="shared" si="167"/>
        <v>0</v>
      </c>
      <c r="CH285" s="10">
        <f t="shared" si="168"/>
        <v>0</v>
      </c>
      <c r="CI285" s="10">
        <f t="shared" si="169"/>
        <v>210.00000000000182</v>
      </c>
      <c r="CJ285" s="10">
        <f t="shared" si="170"/>
        <v>0</v>
      </c>
      <c r="CK285" s="10">
        <f t="shared" si="171"/>
        <v>2415.0000000000036</v>
      </c>
      <c r="CL285" s="10">
        <f t="shared" si="172"/>
        <v>0</v>
      </c>
      <c r="CM285" s="10">
        <f t="shared" si="173"/>
        <v>0</v>
      </c>
      <c r="CN285" s="10">
        <f t="shared" si="174"/>
        <v>20</v>
      </c>
      <c r="CO285" s="10">
        <f t="shared" si="175"/>
        <v>0</v>
      </c>
      <c r="CP285" s="10">
        <f t="shared" si="176"/>
        <v>0</v>
      </c>
      <c r="CQ285" s="10">
        <f t="shared" si="177"/>
        <v>0</v>
      </c>
      <c r="CR285" s="10">
        <f t="shared" si="178"/>
        <v>0</v>
      </c>
      <c r="CS285" s="10">
        <f t="shared" si="179"/>
        <v>0</v>
      </c>
      <c r="CT285" s="10">
        <f t="shared" si="180"/>
        <v>0</v>
      </c>
      <c r="CU285" s="10">
        <f t="shared" si="181"/>
        <v>0</v>
      </c>
      <c r="CV285" s="10">
        <f t="shared" si="182"/>
        <v>0</v>
      </c>
      <c r="CW285" s="10">
        <f t="shared" si="183"/>
        <v>0</v>
      </c>
      <c r="CX285" s="10">
        <f t="shared" si="184"/>
        <v>0</v>
      </c>
      <c r="CY285" s="10">
        <f t="shared" si="185"/>
        <v>29.333333333333258</v>
      </c>
      <c r="CZ285" s="10">
        <f t="shared" si="186"/>
        <v>0</v>
      </c>
      <c r="DA285" s="10">
        <f t="shared" si="187"/>
        <v>387.83662166839713</v>
      </c>
      <c r="DB285" s="10">
        <f t="shared" si="188"/>
        <v>0</v>
      </c>
      <c r="DC285" s="10">
        <f t="shared" si="189"/>
        <v>10.800000000000068</v>
      </c>
      <c r="DD285" s="10">
        <f t="shared" si="190"/>
        <v>0</v>
      </c>
      <c r="DE285" s="10">
        <f t="shared" si="191"/>
        <v>6400</v>
      </c>
      <c r="DF285" s="10">
        <f t="shared" si="192"/>
        <v>0</v>
      </c>
      <c r="DG285" s="10">
        <f t="shared" si="193"/>
        <v>0</v>
      </c>
      <c r="DH285" s="10">
        <f t="shared" si="194"/>
        <v>0</v>
      </c>
      <c r="DI285" s="10">
        <f t="shared" si="195"/>
        <v>0</v>
      </c>
      <c r="DJ285" s="10">
        <f t="shared" si="196"/>
        <v>0</v>
      </c>
      <c r="DK285" s="10">
        <f t="shared" si="197"/>
        <v>0</v>
      </c>
      <c r="DL285" s="10">
        <f t="shared" si="198"/>
        <v>0</v>
      </c>
      <c r="DM285" s="10">
        <f t="shared" si="199"/>
        <v>0</v>
      </c>
      <c r="DN285" s="10">
        <f t="shared" si="200"/>
        <v>0</v>
      </c>
      <c r="DO285" s="10">
        <f t="shared" si="201"/>
        <v>1270.0975628082672</v>
      </c>
      <c r="DP285" s="11">
        <f t="shared" si="202"/>
        <v>29308.009516276557</v>
      </c>
      <c r="DS285" s="14"/>
      <c r="DU285" s="16"/>
    </row>
    <row r="286" spans="1:125" x14ac:dyDescent="0.35">
      <c r="A286" s="2" t="s">
        <v>859</v>
      </c>
      <c r="B286" s="2" t="s">
        <v>860</v>
      </c>
      <c r="C286" s="2">
        <v>9262059</v>
      </c>
      <c r="D286" s="2" t="s">
        <v>861</v>
      </c>
      <c r="E286" s="18">
        <v>240</v>
      </c>
      <c r="G286" s="18">
        <v>814560</v>
      </c>
      <c r="H286" s="18">
        <v>0</v>
      </c>
      <c r="I286" s="18">
        <v>0</v>
      </c>
      <c r="J286" s="18">
        <v>28319.99999999996</v>
      </c>
      <c r="K286" s="18">
        <v>0</v>
      </c>
      <c r="L286" s="18">
        <v>43709.999999999949</v>
      </c>
      <c r="M286" s="18">
        <v>0</v>
      </c>
      <c r="N286" s="18">
        <v>0</v>
      </c>
      <c r="O286" s="18">
        <v>1405.8577405857734</v>
      </c>
      <c r="P286" s="18">
        <v>0</v>
      </c>
      <c r="Q286" s="18">
        <v>0</v>
      </c>
      <c r="R286" s="18">
        <v>512.13389121338889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580.00000000000057</v>
      </c>
      <c r="AA286" s="18">
        <v>0</v>
      </c>
      <c r="AB286" s="18">
        <v>68268.887408394439</v>
      </c>
      <c r="AC286" s="18">
        <v>0</v>
      </c>
      <c r="AD286" s="18">
        <v>0</v>
      </c>
      <c r="AE286" s="18">
        <v>0</v>
      </c>
      <c r="AF286" s="18">
        <v>128000</v>
      </c>
      <c r="AG286" s="18">
        <v>0</v>
      </c>
      <c r="AH286" s="18">
        <v>0</v>
      </c>
      <c r="AI286" s="18">
        <v>0</v>
      </c>
      <c r="AJ286" s="18">
        <v>4835.0720000000001</v>
      </c>
      <c r="AK286" s="18">
        <v>0</v>
      </c>
      <c r="AL286" s="18">
        <v>0</v>
      </c>
      <c r="AM286" s="18">
        <v>0</v>
      </c>
      <c r="AN286" s="18">
        <v>0</v>
      </c>
      <c r="AO286" s="18">
        <v>0</v>
      </c>
      <c r="AP286" s="18">
        <v>0</v>
      </c>
      <c r="AQ286" s="11">
        <f t="shared" si="203"/>
        <v>1090191.9510401937</v>
      </c>
      <c r="AR286" s="18"/>
      <c r="AS286" s="10">
        <f>VLOOKUP($C286,'[1]New ISB'!$C$6:$BO$405,6,FALSE)</f>
        <v>865191.65999581781</v>
      </c>
      <c r="AT286" s="10">
        <f>VLOOKUP($C286,'[1]New ISB'!$C$6:$BO$405,7,FALSE)</f>
        <v>0</v>
      </c>
      <c r="AU286" s="10">
        <f>VLOOKUP($C286,'[1]New ISB'!$C$6:$BO$405,8,FALSE)</f>
        <v>0</v>
      </c>
      <c r="AV286" s="10">
        <f>VLOOKUP($C286,'[1]New ISB'!$C$6:$BO$405,9,FALSE)</f>
        <v>28909.99999999996</v>
      </c>
      <c r="AW286" s="10">
        <f>VLOOKUP($C286,'[1]New ISB'!$C$6:$BO$405,10,FALSE)</f>
        <v>0</v>
      </c>
      <c r="AX286" s="10">
        <f>VLOOKUP($C286,'[1]New ISB'!$C$6:$BO$405,11,FALSE)</f>
        <v>50839.999999999942</v>
      </c>
      <c r="AY286" s="10">
        <f>VLOOKUP($C286,'[1]New ISB'!$C$6:$BO$405,12,FALSE)</f>
        <v>0</v>
      </c>
      <c r="AZ286" s="10">
        <f>VLOOKUP($C286,'[1]New ISB'!$C$6:$BO$405,13,FALSE)</f>
        <v>0</v>
      </c>
      <c r="BA286" s="10">
        <f>VLOOKUP($C286,'[1]New ISB'!$C$6:$BO$405,14,FALSE)</f>
        <v>1430.9623430962338</v>
      </c>
      <c r="BB286" s="10">
        <f>VLOOKUP($C286,'[1]New ISB'!$C$6:$BO$405,15,FALSE)</f>
        <v>0</v>
      </c>
      <c r="BC286" s="10">
        <f>VLOOKUP($C286,'[1]New ISB'!$C$6:$BO$405,16,FALSE)</f>
        <v>0</v>
      </c>
      <c r="BD286" s="10">
        <f>VLOOKUP($C286,'[1]New ISB'!$C$6:$BO$405,17,FALSE)</f>
        <v>517.15481171548095</v>
      </c>
      <c r="BE286" s="10">
        <f>VLOOKUP($C286,'[1]New ISB'!$C$6:$BO$405,18,FALSE)</f>
        <v>0</v>
      </c>
      <c r="BF286" s="10">
        <f>VLOOKUP($C286,'[1]New ISB'!$C$6:$BO$405,19,FALSE)</f>
        <v>0</v>
      </c>
      <c r="BG286" s="10">
        <f>VLOOKUP($C286,'[1]New ISB'!$C$6:$BO$405,20,FALSE)</f>
        <v>0</v>
      </c>
      <c r="BH286" s="10">
        <f>VLOOKUP($C286,'[1]New ISB'!$C$6:$BO$405,21,FALSE)</f>
        <v>0</v>
      </c>
      <c r="BI286" s="10">
        <f>VLOOKUP($C286,'[1]New ISB'!$C$6:$BO$405,22,FALSE)</f>
        <v>0</v>
      </c>
      <c r="BJ286" s="10">
        <f>VLOOKUP($C286,'[1]New ISB'!$C$6:$BO$405,23,FALSE)</f>
        <v>0</v>
      </c>
      <c r="BK286" s="10">
        <f>VLOOKUP($C286,'[1]New ISB'!$C$6:$BO$405,24,FALSE)</f>
        <v>0</v>
      </c>
      <c r="BL286" s="10">
        <f>VLOOKUP($C286,'[1]New ISB'!$C$6:$BO$405,25,FALSE)</f>
        <v>590.00000000000057</v>
      </c>
      <c r="BM286" s="10">
        <f>VLOOKUP($C286,'[1]New ISB'!$C$6:$BO$405,26,FALSE)</f>
        <v>0</v>
      </c>
      <c r="BN286" s="10">
        <f>VLOOKUP($C286,'[1]New ISB'!$C$6:$BO$405,27,FALSE)</f>
        <v>69155.496335776188</v>
      </c>
      <c r="BO286" s="10">
        <f>VLOOKUP($C286,'[1]New ISB'!$C$6:$BO$405,28,FALSE)</f>
        <v>0</v>
      </c>
      <c r="BP286" s="10">
        <f>VLOOKUP($C286,'[1]New ISB'!$C$6:$BO$405,29,FALSE)</f>
        <v>0</v>
      </c>
      <c r="BQ286" s="10">
        <f>VLOOKUP($C286,'[1]New ISB'!$C$6:$BO$405,30,FALSE)</f>
        <v>0</v>
      </c>
      <c r="BR286" s="10">
        <f>VLOOKUP($C286,'[1]New ISB'!$C$6:$BO$405,31,FALSE)</f>
        <v>134400</v>
      </c>
      <c r="BS286" s="10">
        <f>VLOOKUP($C286,'[1]New ISB'!$C$6:$BO$405,32,FALSE)</f>
        <v>0</v>
      </c>
      <c r="BT286" s="10">
        <f>VLOOKUP($C286,'[1]New ISB'!$C$6:$BO$405,33,FALSE)</f>
        <v>0</v>
      </c>
      <c r="BU286" s="10">
        <f>VLOOKUP($C286,'[1]New ISB'!$C$6:$BO$405,34,FALSE)</f>
        <v>0</v>
      </c>
      <c r="BV286" s="10">
        <f>VLOOKUP($C286,'[1]New ISB'!$C$6:$BO$405,35,FALSE)</f>
        <v>4835.0720000000001</v>
      </c>
      <c r="BW286" s="10">
        <f>VLOOKUP($C286,'[1]New ISB'!$C$6:$BO$405,36,FALSE)</f>
        <v>0</v>
      </c>
      <c r="BX286" s="10">
        <f>VLOOKUP($C286,'[1]New ISB'!$C$6:$BO$405,39,FALSE)+VLOOKUP($C286,'[1]New ISB'!$C$6:$BO$405,40,FALSE)</f>
        <v>0</v>
      </c>
      <c r="BY286" s="10">
        <f>VLOOKUP($C286,'[1]New ISB'!$C$6:$BO$405,37,FALSE)+VLOOKUP($C286,'[1]New ISB'!$C$6:$BO$405,41,FALSE)</f>
        <v>0</v>
      </c>
      <c r="BZ286" s="10">
        <f>VLOOKUP($C286,'[1]New ISB'!$C$6:$BO$405,38,FALSE)</f>
        <v>0</v>
      </c>
      <c r="CA286" s="10">
        <f t="shared" si="161"/>
        <v>1155870.3454864055</v>
      </c>
      <c r="CB286" s="10">
        <f>VLOOKUP($C286,'[1]New ISB'!$C$6:$BO$405,52,FALSE)+VLOOKUP($C286,'[1]New ISB'!$C$6:$BO$405,53,FALSE)</f>
        <v>0</v>
      </c>
      <c r="CC286" s="10">
        <f>VLOOKUP($C286,'[1]New ISB'!$C$6:$BO$405,64,FALSE)</f>
        <v>0</v>
      </c>
      <c r="CD286" s="11">
        <f t="shared" si="205"/>
        <v>1155870.3454864055</v>
      </c>
      <c r="CE286" s="10"/>
      <c r="CF286" s="10">
        <f t="shared" si="166"/>
        <v>50631.659995817812</v>
      </c>
      <c r="CG286" s="10">
        <f t="shared" si="167"/>
        <v>0</v>
      </c>
      <c r="CH286" s="10">
        <f t="shared" si="168"/>
        <v>0</v>
      </c>
      <c r="CI286" s="10">
        <f t="shared" si="169"/>
        <v>590</v>
      </c>
      <c r="CJ286" s="10">
        <f t="shared" si="170"/>
        <v>0</v>
      </c>
      <c r="CK286" s="10">
        <f t="shared" si="171"/>
        <v>7129.9999999999927</v>
      </c>
      <c r="CL286" s="10">
        <f t="shared" si="172"/>
        <v>0</v>
      </c>
      <c r="CM286" s="10">
        <f t="shared" si="173"/>
        <v>0</v>
      </c>
      <c r="CN286" s="10">
        <f t="shared" si="174"/>
        <v>25.104602510460381</v>
      </c>
      <c r="CO286" s="10">
        <f t="shared" si="175"/>
        <v>0</v>
      </c>
      <c r="CP286" s="10">
        <f t="shared" si="176"/>
        <v>0</v>
      </c>
      <c r="CQ286" s="10">
        <f t="shared" si="177"/>
        <v>5.0209205020920535</v>
      </c>
      <c r="CR286" s="10">
        <f t="shared" si="178"/>
        <v>0</v>
      </c>
      <c r="CS286" s="10">
        <f t="shared" si="179"/>
        <v>0</v>
      </c>
      <c r="CT286" s="10">
        <f t="shared" si="180"/>
        <v>0</v>
      </c>
      <c r="CU286" s="10">
        <f t="shared" si="181"/>
        <v>0</v>
      </c>
      <c r="CV286" s="10">
        <f t="shared" si="182"/>
        <v>0</v>
      </c>
      <c r="CW286" s="10">
        <f t="shared" si="183"/>
        <v>0</v>
      </c>
      <c r="CX286" s="10">
        <f t="shared" si="184"/>
        <v>0</v>
      </c>
      <c r="CY286" s="10">
        <f t="shared" si="185"/>
        <v>10</v>
      </c>
      <c r="CZ286" s="10">
        <f t="shared" si="186"/>
        <v>0</v>
      </c>
      <c r="DA286" s="10">
        <f t="shared" si="187"/>
        <v>886.6089273817488</v>
      </c>
      <c r="DB286" s="10">
        <f t="shared" si="188"/>
        <v>0</v>
      </c>
      <c r="DC286" s="10">
        <f t="shared" si="189"/>
        <v>0</v>
      </c>
      <c r="DD286" s="10">
        <f t="shared" si="190"/>
        <v>0</v>
      </c>
      <c r="DE286" s="10">
        <f t="shared" si="191"/>
        <v>6400</v>
      </c>
      <c r="DF286" s="10">
        <f t="shared" si="192"/>
        <v>0</v>
      </c>
      <c r="DG286" s="10">
        <f t="shared" si="193"/>
        <v>0</v>
      </c>
      <c r="DH286" s="10">
        <f t="shared" si="194"/>
        <v>0</v>
      </c>
      <c r="DI286" s="10">
        <f t="shared" si="195"/>
        <v>0</v>
      </c>
      <c r="DJ286" s="10">
        <f t="shared" si="196"/>
        <v>0</v>
      </c>
      <c r="DK286" s="10">
        <f t="shared" si="197"/>
        <v>0</v>
      </c>
      <c r="DL286" s="10">
        <f t="shared" si="198"/>
        <v>0</v>
      </c>
      <c r="DM286" s="10">
        <f t="shared" si="199"/>
        <v>0</v>
      </c>
      <c r="DN286" s="10">
        <f t="shared" si="200"/>
        <v>0</v>
      </c>
      <c r="DO286" s="10">
        <f t="shared" si="201"/>
        <v>0</v>
      </c>
      <c r="DP286" s="11">
        <f t="shared" si="202"/>
        <v>65678.3944462121</v>
      </c>
      <c r="DS286" s="14"/>
      <c r="DU286" s="16"/>
    </row>
    <row r="287" spans="1:125" x14ac:dyDescent="0.35">
      <c r="A287" s="2" t="s">
        <v>862</v>
      </c>
      <c r="B287" s="2" t="s">
        <v>863</v>
      </c>
      <c r="C287" s="2">
        <v>9263078</v>
      </c>
      <c r="D287" s="2" t="s">
        <v>864</v>
      </c>
      <c r="E287" s="18">
        <v>94</v>
      </c>
      <c r="G287" s="18">
        <v>319036</v>
      </c>
      <c r="H287" s="18">
        <v>0</v>
      </c>
      <c r="I287" s="18">
        <v>0</v>
      </c>
      <c r="J287" s="18">
        <v>10559.999999999985</v>
      </c>
      <c r="K287" s="18">
        <v>0</v>
      </c>
      <c r="L287" s="18">
        <v>16215.000000000015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2506.6666666666683</v>
      </c>
      <c r="AA287" s="18">
        <v>0</v>
      </c>
      <c r="AB287" s="18">
        <v>16304.283737024194</v>
      </c>
      <c r="AC287" s="18">
        <v>0</v>
      </c>
      <c r="AD287" s="18">
        <v>0</v>
      </c>
      <c r="AE287" s="18">
        <v>0</v>
      </c>
      <c r="AF287" s="18">
        <v>128000</v>
      </c>
      <c r="AG287" s="18">
        <v>41943.124165554065</v>
      </c>
      <c r="AH287" s="18">
        <v>0</v>
      </c>
      <c r="AI287" s="18">
        <v>0</v>
      </c>
      <c r="AJ287" s="18">
        <v>2533.8879999999999</v>
      </c>
      <c r="AK287" s="18">
        <v>0</v>
      </c>
      <c r="AL287" s="18">
        <v>0</v>
      </c>
      <c r="AM287" s="18">
        <v>0</v>
      </c>
      <c r="AN287" s="18">
        <v>0</v>
      </c>
      <c r="AO287" s="18">
        <v>0</v>
      </c>
      <c r="AP287" s="18">
        <v>-19229.484335907458</v>
      </c>
      <c r="AQ287" s="11">
        <f t="shared" si="203"/>
        <v>517869.47823333746</v>
      </c>
      <c r="AR287" s="18"/>
      <c r="AS287" s="10">
        <f>VLOOKUP($C287,'[1]New ISB'!$C$6:$BO$405,6,FALSE)</f>
        <v>338866.73349836201</v>
      </c>
      <c r="AT287" s="10">
        <f>VLOOKUP($C287,'[1]New ISB'!$C$6:$BO$405,7,FALSE)</f>
        <v>0</v>
      </c>
      <c r="AU287" s="10">
        <f>VLOOKUP($C287,'[1]New ISB'!$C$6:$BO$405,8,FALSE)</f>
        <v>0</v>
      </c>
      <c r="AV287" s="10">
        <f>VLOOKUP($C287,'[1]New ISB'!$C$6:$BO$405,9,FALSE)</f>
        <v>10779.999999999984</v>
      </c>
      <c r="AW287" s="10">
        <f>VLOOKUP($C287,'[1]New ISB'!$C$6:$BO$405,10,FALSE)</f>
        <v>0</v>
      </c>
      <c r="AX287" s="10">
        <f>VLOOKUP($C287,'[1]New ISB'!$C$6:$BO$405,11,FALSE)</f>
        <v>18860.000000000018</v>
      </c>
      <c r="AY287" s="10">
        <f>VLOOKUP($C287,'[1]New ISB'!$C$6:$BO$405,12,FALSE)</f>
        <v>0</v>
      </c>
      <c r="AZ287" s="10">
        <f>VLOOKUP($C287,'[1]New ISB'!$C$6:$BO$405,13,FALSE)</f>
        <v>0</v>
      </c>
      <c r="BA287" s="10">
        <f>VLOOKUP($C287,'[1]New ISB'!$C$6:$BO$405,14,FALSE)</f>
        <v>0</v>
      </c>
      <c r="BB287" s="10">
        <f>VLOOKUP($C287,'[1]New ISB'!$C$6:$BO$405,15,FALSE)</f>
        <v>0</v>
      </c>
      <c r="BC287" s="10">
        <f>VLOOKUP($C287,'[1]New ISB'!$C$6:$BO$405,16,FALSE)</f>
        <v>0</v>
      </c>
      <c r="BD287" s="10">
        <f>VLOOKUP($C287,'[1]New ISB'!$C$6:$BO$405,17,FALSE)</f>
        <v>0</v>
      </c>
      <c r="BE287" s="10">
        <f>VLOOKUP($C287,'[1]New ISB'!$C$6:$BO$405,18,FALSE)</f>
        <v>0</v>
      </c>
      <c r="BF287" s="10">
        <f>VLOOKUP($C287,'[1]New ISB'!$C$6:$BO$405,19,FALSE)</f>
        <v>0</v>
      </c>
      <c r="BG287" s="10">
        <f>VLOOKUP($C287,'[1]New ISB'!$C$6:$BO$405,20,FALSE)</f>
        <v>0</v>
      </c>
      <c r="BH287" s="10">
        <f>VLOOKUP($C287,'[1]New ISB'!$C$6:$BO$405,21,FALSE)</f>
        <v>0</v>
      </c>
      <c r="BI287" s="10">
        <f>VLOOKUP($C287,'[1]New ISB'!$C$6:$BO$405,22,FALSE)</f>
        <v>0</v>
      </c>
      <c r="BJ287" s="10">
        <f>VLOOKUP($C287,'[1]New ISB'!$C$6:$BO$405,23,FALSE)</f>
        <v>0</v>
      </c>
      <c r="BK287" s="10">
        <f>VLOOKUP($C287,'[1]New ISB'!$C$6:$BO$405,24,FALSE)</f>
        <v>0</v>
      </c>
      <c r="BL287" s="10">
        <f>VLOOKUP($C287,'[1]New ISB'!$C$6:$BO$405,25,FALSE)</f>
        <v>2549.885057471266</v>
      </c>
      <c r="BM287" s="10">
        <f>VLOOKUP($C287,'[1]New ISB'!$C$6:$BO$405,26,FALSE)</f>
        <v>0</v>
      </c>
      <c r="BN287" s="10">
        <f>VLOOKUP($C287,'[1]New ISB'!$C$6:$BO$405,27,FALSE)</f>
        <v>16516.027681660871</v>
      </c>
      <c r="BO287" s="10">
        <f>VLOOKUP($C287,'[1]New ISB'!$C$6:$BO$405,28,FALSE)</f>
        <v>0</v>
      </c>
      <c r="BP287" s="10">
        <f>VLOOKUP($C287,'[1]New ISB'!$C$6:$BO$405,29,FALSE)</f>
        <v>0</v>
      </c>
      <c r="BQ287" s="10">
        <f>VLOOKUP($C287,'[1]New ISB'!$C$6:$BO$405,30,FALSE)</f>
        <v>0</v>
      </c>
      <c r="BR287" s="10">
        <f>VLOOKUP($C287,'[1]New ISB'!$C$6:$BO$405,31,FALSE)</f>
        <v>134400</v>
      </c>
      <c r="BS287" s="10">
        <f>VLOOKUP($C287,'[1]New ISB'!$C$6:$BO$405,32,FALSE)</f>
        <v>42539.118825100122</v>
      </c>
      <c r="BT287" s="10">
        <f>VLOOKUP($C287,'[1]New ISB'!$C$6:$BO$405,33,FALSE)</f>
        <v>0</v>
      </c>
      <c r="BU287" s="10">
        <f>VLOOKUP($C287,'[1]New ISB'!$C$6:$BO$405,34,FALSE)</f>
        <v>0</v>
      </c>
      <c r="BV287" s="10">
        <f>VLOOKUP($C287,'[1]New ISB'!$C$6:$BO$405,35,FALSE)</f>
        <v>2533.8879999999999</v>
      </c>
      <c r="BW287" s="10">
        <f>VLOOKUP($C287,'[1]New ISB'!$C$6:$BO$405,36,FALSE)</f>
        <v>0</v>
      </c>
      <c r="BX287" s="10">
        <f>VLOOKUP($C287,'[1]New ISB'!$C$6:$BO$405,39,FALSE)+VLOOKUP($C287,'[1]New ISB'!$C$6:$BO$405,40,FALSE)</f>
        <v>0</v>
      </c>
      <c r="BY287" s="10">
        <f>VLOOKUP($C287,'[1]New ISB'!$C$6:$BO$405,37,FALSE)+VLOOKUP($C287,'[1]New ISB'!$C$6:$BO$405,41,FALSE)</f>
        <v>0</v>
      </c>
      <c r="BZ287" s="10">
        <f>VLOOKUP($C287,'[1]New ISB'!$C$6:$BO$405,38,FALSE)</f>
        <v>0</v>
      </c>
      <c r="CA287" s="10">
        <f t="shared" si="161"/>
        <v>567045.65306259436</v>
      </c>
      <c r="CB287" s="10">
        <f>VLOOKUP($C287,'[1]New ISB'!$C$6:$BO$405,52,FALSE)+VLOOKUP($C287,'[1]New ISB'!$C$6:$BO$405,53,FALSE)</f>
        <v>0</v>
      </c>
      <c r="CC287" s="10">
        <f>VLOOKUP($C287,'[1]New ISB'!$C$6:$BO$405,64,FALSE)</f>
        <v>0</v>
      </c>
      <c r="CD287" s="11">
        <f t="shared" si="205"/>
        <v>567045.65306259436</v>
      </c>
      <c r="CE287" s="10"/>
      <c r="CF287" s="10">
        <f t="shared" si="166"/>
        <v>19830.733498362009</v>
      </c>
      <c r="CG287" s="10">
        <f t="shared" si="167"/>
        <v>0</v>
      </c>
      <c r="CH287" s="10">
        <f t="shared" si="168"/>
        <v>0</v>
      </c>
      <c r="CI287" s="10">
        <f t="shared" si="169"/>
        <v>219.99999999999818</v>
      </c>
      <c r="CJ287" s="10">
        <f t="shared" si="170"/>
        <v>0</v>
      </c>
      <c r="CK287" s="10">
        <f t="shared" si="171"/>
        <v>2645.0000000000036</v>
      </c>
      <c r="CL287" s="10">
        <f t="shared" si="172"/>
        <v>0</v>
      </c>
      <c r="CM287" s="10">
        <f t="shared" si="173"/>
        <v>0</v>
      </c>
      <c r="CN287" s="10">
        <f t="shared" si="174"/>
        <v>0</v>
      </c>
      <c r="CO287" s="10">
        <f t="shared" si="175"/>
        <v>0</v>
      </c>
      <c r="CP287" s="10">
        <f t="shared" si="176"/>
        <v>0</v>
      </c>
      <c r="CQ287" s="10">
        <f t="shared" si="177"/>
        <v>0</v>
      </c>
      <c r="CR287" s="10">
        <f t="shared" si="178"/>
        <v>0</v>
      </c>
      <c r="CS287" s="10">
        <f t="shared" si="179"/>
        <v>0</v>
      </c>
      <c r="CT287" s="10">
        <f t="shared" si="180"/>
        <v>0</v>
      </c>
      <c r="CU287" s="10">
        <f t="shared" si="181"/>
        <v>0</v>
      </c>
      <c r="CV287" s="10">
        <f t="shared" si="182"/>
        <v>0</v>
      </c>
      <c r="CW287" s="10">
        <f t="shared" si="183"/>
        <v>0</v>
      </c>
      <c r="CX287" s="10">
        <f t="shared" si="184"/>
        <v>0</v>
      </c>
      <c r="CY287" s="10">
        <f t="shared" si="185"/>
        <v>43.218390804597675</v>
      </c>
      <c r="CZ287" s="10">
        <f t="shared" si="186"/>
        <v>0</v>
      </c>
      <c r="DA287" s="10">
        <f t="shared" si="187"/>
        <v>211.74394463667704</v>
      </c>
      <c r="DB287" s="10">
        <f t="shared" si="188"/>
        <v>0</v>
      </c>
      <c r="DC287" s="10">
        <f t="shared" si="189"/>
        <v>0</v>
      </c>
      <c r="DD287" s="10">
        <f t="shared" si="190"/>
        <v>0</v>
      </c>
      <c r="DE287" s="10">
        <f t="shared" si="191"/>
        <v>6400</v>
      </c>
      <c r="DF287" s="10">
        <f t="shared" si="192"/>
        <v>595.99465954605694</v>
      </c>
      <c r="DG287" s="10">
        <f t="shared" si="193"/>
        <v>0</v>
      </c>
      <c r="DH287" s="10">
        <f t="shared" si="194"/>
        <v>0</v>
      </c>
      <c r="DI287" s="10">
        <f t="shared" si="195"/>
        <v>0</v>
      </c>
      <c r="DJ287" s="10">
        <f t="shared" si="196"/>
        <v>0</v>
      </c>
      <c r="DK287" s="10">
        <f t="shared" si="197"/>
        <v>0</v>
      </c>
      <c r="DL287" s="10">
        <f t="shared" si="198"/>
        <v>0</v>
      </c>
      <c r="DM287" s="10">
        <f t="shared" si="199"/>
        <v>0</v>
      </c>
      <c r="DN287" s="10">
        <f t="shared" si="200"/>
        <v>0</v>
      </c>
      <c r="DO287" s="10">
        <f t="shared" si="201"/>
        <v>19229.484335907458</v>
      </c>
      <c r="DP287" s="11">
        <f t="shared" si="202"/>
        <v>49176.174829256808</v>
      </c>
      <c r="DS287" s="14"/>
      <c r="DU287" s="16"/>
    </row>
    <row r="288" spans="1:125" x14ac:dyDescent="0.35">
      <c r="A288" s="2" t="s">
        <v>865</v>
      </c>
      <c r="B288" s="2" t="s">
        <v>866</v>
      </c>
      <c r="C288" s="2">
        <v>9262263</v>
      </c>
      <c r="D288" s="2" t="s">
        <v>867</v>
      </c>
      <c r="E288" s="18">
        <v>205</v>
      </c>
      <c r="G288" s="18">
        <v>695770</v>
      </c>
      <c r="H288" s="18">
        <v>0</v>
      </c>
      <c r="I288" s="18">
        <v>0</v>
      </c>
      <c r="J288" s="18">
        <v>10080.000000000009</v>
      </c>
      <c r="K288" s="18">
        <v>0</v>
      </c>
      <c r="L288" s="18">
        <v>15510.000000000042</v>
      </c>
      <c r="M288" s="18">
        <v>0</v>
      </c>
      <c r="N288" s="18">
        <v>229.99999999999974</v>
      </c>
      <c r="O288" s="18">
        <v>0</v>
      </c>
      <c r="P288" s="18">
        <v>1319.9999999999986</v>
      </c>
      <c r="Q288" s="18">
        <v>0</v>
      </c>
      <c r="R288" s="18">
        <v>509.99999999999943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3436.4161849710936</v>
      </c>
      <c r="AA288" s="18">
        <v>0</v>
      </c>
      <c r="AB288" s="18">
        <v>59392.720588235352</v>
      </c>
      <c r="AC288" s="18">
        <v>0</v>
      </c>
      <c r="AD288" s="18">
        <v>0</v>
      </c>
      <c r="AE288" s="18">
        <v>0</v>
      </c>
      <c r="AF288" s="18">
        <v>128000</v>
      </c>
      <c r="AG288" s="18">
        <v>0</v>
      </c>
      <c r="AH288" s="18">
        <v>0</v>
      </c>
      <c r="AI288" s="18">
        <v>0</v>
      </c>
      <c r="AJ288" s="18">
        <v>23816.5</v>
      </c>
      <c r="AK288" s="18">
        <v>0</v>
      </c>
      <c r="AL288" s="18">
        <v>0</v>
      </c>
      <c r="AM288" s="18">
        <v>0</v>
      </c>
      <c r="AN288" s="18">
        <v>0</v>
      </c>
      <c r="AO288" s="18">
        <v>0</v>
      </c>
      <c r="AP288" s="18">
        <v>0</v>
      </c>
      <c r="AQ288" s="11">
        <f t="shared" si="203"/>
        <v>938065.63677320641</v>
      </c>
      <c r="AR288" s="18"/>
      <c r="AS288" s="10">
        <f>VLOOKUP($C288,'[1]New ISB'!$C$6:$BO$405,6,FALSE)</f>
        <v>739017.87624642777</v>
      </c>
      <c r="AT288" s="10">
        <f>VLOOKUP($C288,'[1]New ISB'!$C$6:$BO$405,7,FALSE)</f>
        <v>0</v>
      </c>
      <c r="AU288" s="10">
        <f>VLOOKUP($C288,'[1]New ISB'!$C$6:$BO$405,8,FALSE)</f>
        <v>0</v>
      </c>
      <c r="AV288" s="10">
        <f>VLOOKUP($C288,'[1]New ISB'!$C$6:$BO$405,9,FALSE)</f>
        <v>10290.000000000009</v>
      </c>
      <c r="AW288" s="10">
        <f>VLOOKUP($C288,'[1]New ISB'!$C$6:$BO$405,10,FALSE)</f>
        <v>0</v>
      </c>
      <c r="AX288" s="10">
        <f>VLOOKUP($C288,'[1]New ISB'!$C$6:$BO$405,11,FALSE)</f>
        <v>18040.000000000051</v>
      </c>
      <c r="AY288" s="10">
        <f>VLOOKUP($C288,'[1]New ISB'!$C$6:$BO$405,12,FALSE)</f>
        <v>0</v>
      </c>
      <c r="AZ288" s="10">
        <f>VLOOKUP($C288,'[1]New ISB'!$C$6:$BO$405,13,FALSE)</f>
        <v>234.99999999999974</v>
      </c>
      <c r="BA288" s="10">
        <f>VLOOKUP($C288,'[1]New ISB'!$C$6:$BO$405,14,FALSE)</f>
        <v>0</v>
      </c>
      <c r="BB288" s="10">
        <f>VLOOKUP($C288,'[1]New ISB'!$C$6:$BO$405,15,FALSE)</f>
        <v>1334.9999999999986</v>
      </c>
      <c r="BC288" s="10">
        <f>VLOOKUP($C288,'[1]New ISB'!$C$6:$BO$405,16,FALSE)</f>
        <v>0</v>
      </c>
      <c r="BD288" s="10">
        <f>VLOOKUP($C288,'[1]New ISB'!$C$6:$BO$405,17,FALSE)</f>
        <v>514.99999999999943</v>
      </c>
      <c r="BE288" s="10">
        <f>VLOOKUP($C288,'[1]New ISB'!$C$6:$BO$405,18,FALSE)</f>
        <v>0</v>
      </c>
      <c r="BF288" s="10">
        <f>VLOOKUP($C288,'[1]New ISB'!$C$6:$BO$405,19,FALSE)</f>
        <v>0</v>
      </c>
      <c r="BG288" s="10">
        <f>VLOOKUP($C288,'[1]New ISB'!$C$6:$BO$405,20,FALSE)</f>
        <v>0</v>
      </c>
      <c r="BH288" s="10">
        <f>VLOOKUP($C288,'[1]New ISB'!$C$6:$BO$405,21,FALSE)</f>
        <v>0</v>
      </c>
      <c r="BI288" s="10">
        <f>VLOOKUP($C288,'[1]New ISB'!$C$6:$BO$405,22,FALSE)</f>
        <v>0</v>
      </c>
      <c r="BJ288" s="10">
        <f>VLOOKUP($C288,'[1]New ISB'!$C$6:$BO$405,23,FALSE)</f>
        <v>0</v>
      </c>
      <c r="BK288" s="10">
        <f>VLOOKUP($C288,'[1]New ISB'!$C$6:$BO$405,24,FALSE)</f>
        <v>0</v>
      </c>
      <c r="BL288" s="10">
        <f>VLOOKUP($C288,'[1]New ISB'!$C$6:$BO$405,25,FALSE)</f>
        <v>3495.6647398843879</v>
      </c>
      <c r="BM288" s="10">
        <f>VLOOKUP($C288,'[1]New ISB'!$C$6:$BO$405,26,FALSE)</f>
        <v>0</v>
      </c>
      <c r="BN288" s="10">
        <f>VLOOKUP($C288,'[1]New ISB'!$C$6:$BO$405,27,FALSE)</f>
        <v>60164.054621848794</v>
      </c>
      <c r="BO288" s="10">
        <f>VLOOKUP($C288,'[1]New ISB'!$C$6:$BO$405,28,FALSE)</f>
        <v>0</v>
      </c>
      <c r="BP288" s="10">
        <f>VLOOKUP($C288,'[1]New ISB'!$C$6:$BO$405,29,FALSE)</f>
        <v>0</v>
      </c>
      <c r="BQ288" s="10">
        <f>VLOOKUP($C288,'[1]New ISB'!$C$6:$BO$405,30,FALSE)</f>
        <v>0</v>
      </c>
      <c r="BR288" s="10">
        <f>VLOOKUP($C288,'[1]New ISB'!$C$6:$BO$405,31,FALSE)</f>
        <v>134400</v>
      </c>
      <c r="BS288" s="10">
        <f>VLOOKUP($C288,'[1]New ISB'!$C$6:$BO$405,32,FALSE)</f>
        <v>0</v>
      </c>
      <c r="BT288" s="10">
        <f>VLOOKUP($C288,'[1]New ISB'!$C$6:$BO$405,33,FALSE)</f>
        <v>0</v>
      </c>
      <c r="BU288" s="10">
        <f>VLOOKUP($C288,'[1]New ISB'!$C$6:$BO$405,34,FALSE)</f>
        <v>0</v>
      </c>
      <c r="BV288" s="10">
        <f>VLOOKUP($C288,'[1]New ISB'!$C$6:$BO$405,35,FALSE)</f>
        <v>23816.5</v>
      </c>
      <c r="BW288" s="10">
        <f>VLOOKUP($C288,'[1]New ISB'!$C$6:$BO$405,36,FALSE)</f>
        <v>0</v>
      </c>
      <c r="BX288" s="10">
        <f>VLOOKUP($C288,'[1]New ISB'!$C$6:$BO$405,39,FALSE)+VLOOKUP($C288,'[1]New ISB'!$C$6:$BO$405,40,FALSE)</f>
        <v>0</v>
      </c>
      <c r="BY288" s="10">
        <f>VLOOKUP($C288,'[1]New ISB'!$C$6:$BO$405,37,FALSE)+VLOOKUP($C288,'[1]New ISB'!$C$6:$BO$405,41,FALSE)</f>
        <v>0</v>
      </c>
      <c r="BZ288" s="10">
        <f>VLOOKUP($C288,'[1]New ISB'!$C$6:$BO$405,38,FALSE)</f>
        <v>0</v>
      </c>
      <c r="CA288" s="10">
        <f t="shared" si="161"/>
        <v>991309.09560816095</v>
      </c>
      <c r="CB288" s="10">
        <f>VLOOKUP($C288,'[1]New ISB'!$C$6:$BO$405,52,FALSE)+VLOOKUP($C288,'[1]New ISB'!$C$6:$BO$405,53,FALSE)</f>
        <v>0</v>
      </c>
      <c r="CC288" s="10">
        <f>VLOOKUP($C288,'[1]New ISB'!$C$6:$BO$405,64,FALSE)</f>
        <v>0</v>
      </c>
      <c r="CD288" s="11">
        <f t="shared" si="205"/>
        <v>991309.09560816095</v>
      </c>
      <c r="CE288" s="10"/>
      <c r="CF288" s="10">
        <f t="shared" si="166"/>
        <v>43247.876246427768</v>
      </c>
      <c r="CG288" s="10">
        <f t="shared" si="167"/>
        <v>0</v>
      </c>
      <c r="CH288" s="10">
        <f t="shared" si="168"/>
        <v>0</v>
      </c>
      <c r="CI288" s="10">
        <f t="shared" si="169"/>
        <v>210</v>
      </c>
      <c r="CJ288" s="10">
        <f t="shared" si="170"/>
        <v>0</v>
      </c>
      <c r="CK288" s="10">
        <f t="shared" si="171"/>
        <v>2530.0000000000091</v>
      </c>
      <c r="CL288" s="10">
        <f t="shared" si="172"/>
        <v>0</v>
      </c>
      <c r="CM288" s="10">
        <f t="shared" si="173"/>
        <v>5</v>
      </c>
      <c r="CN288" s="10">
        <f t="shared" si="174"/>
        <v>0</v>
      </c>
      <c r="CO288" s="10">
        <f t="shared" si="175"/>
        <v>15</v>
      </c>
      <c r="CP288" s="10">
        <f t="shared" si="176"/>
        <v>0</v>
      </c>
      <c r="CQ288" s="10">
        <f t="shared" si="177"/>
        <v>5</v>
      </c>
      <c r="CR288" s="10">
        <f t="shared" si="178"/>
        <v>0</v>
      </c>
      <c r="CS288" s="10">
        <f t="shared" si="179"/>
        <v>0</v>
      </c>
      <c r="CT288" s="10">
        <f t="shared" si="180"/>
        <v>0</v>
      </c>
      <c r="CU288" s="10">
        <f t="shared" si="181"/>
        <v>0</v>
      </c>
      <c r="CV288" s="10">
        <f t="shared" si="182"/>
        <v>0</v>
      </c>
      <c r="CW288" s="10">
        <f t="shared" si="183"/>
        <v>0</v>
      </c>
      <c r="CX288" s="10">
        <f t="shared" si="184"/>
        <v>0</v>
      </c>
      <c r="CY288" s="10">
        <f t="shared" si="185"/>
        <v>59.248554913294356</v>
      </c>
      <c r="CZ288" s="10">
        <f t="shared" si="186"/>
        <v>0</v>
      </c>
      <c r="DA288" s="10">
        <f t="shared" si="187"/>
        <v>771.33403361344244</v>
      </c>
      <c r="DB288" s="10">
        <f t="shared" si="188"/>
        <v>0</v>
      </c>
      <c r="DC288" s="10">
        <f t="shared" si="189"/>
        <v>0</v>
      </c>
      <c r="DD288" s="10">
        <f t="shared" si="190"/>
        <v>0</v>
      </c>
      <c r="DE288" s="10">
        <f t="shared" si="191"/>
        <v>6400</v>
      </c>
      <c r="DF288" s="10">
        <f t="shared" si="192"/>
        <v>0</v>
      </c>
      <c r="DG288" s="10">
        <f t="shared" si="193"/>
        <v>0</v>
      </c>
      <c r="DH288" s="10">
        <f t="shared" si="194"/>
        <v>0</v>
      </c>
      <c r="DI288" s="10">
        <f t="shared" si="195"/>
        <v>0</v>
      </c>
      <c r="DJ288" s="10">
        <f t="shared" si="196"/>
        <v>0</v>
      </c>
      <c r="DK288" s="10">
        <f t="shared" si="197"/>
        <v>0</v>
      </c>
      <c r="DL288" s="10">
        <f t="shared" si="198"/>
        <v>0</v>
      </c>
      <c r="DM288" s="10">
        <f t="shared" si="199"/>
        <v>0</v>
      </c>
      <c r="DN288" s="10">
        <f t="shared" si="200"/>
        <v>0</v>
      </c>
      <c r="DO288" s="10">
        <f t="shared" si="201"/>
        <v>0</v>
      </c>
      <c r="DP288" s="11">
        <f t="shared" si="202"/>
        <v>53243.458834954508</v>
      </c>
      <c r="DS288" s="14"/>
      <c r="DU288" s="16"/>
    </row>
    <row r="289" spans="1:125" x14ac:dyDescent="0.35">
      <c r="A289" s="2" t="s">
        <v>868</v>
      </c>
      <c r="B289" s="2" t="s">
        <v>1478</v>
      </c>
      <c r="C289" s="2">
        <v>9262173</v>
      </c>
      <c r="D289" s="2" t="s">
        <v>1390</v>
      </c>
      <c r="E289" s="18">
        <v>62</v>
      </c>
      <c r="G289" s="18">
        <v>210428</v>
      </c>
      <c r="H289" s="18">
        <v>0</v>
      </c>
      <c r="I289" s="18">
        <v>0</v>
      </c>
      <c r="J289" s="18">
        <v>2400.0000000000009</v>
      </c>
      <c r="K289" s="18">
        <v>0</v>
      </c>
      <c r="L289" s="18">
        <v>4935.0000000000173</v>
      </c>
      <c r="M289" s="18">
        <v>0</v>
      </c>
      <c r="N289" s="18">
        <v>229.99999999999974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11862.666666666662</v>
      </c>
      <c r="AC289" s="18">
        <v>0</v>
      </c>
      <c r="AD289" s="18">
        <v>1209.6000000000017</v>
      </c>
      <c r="AE289" s="18">
        <v>0</v>
      </c>
      <c r="AF289" s="18">
        <v>128000</v>
      </c>
      <c r="AG289" s="18">
        <v>56300</v>
      </c>
      <c r="AH289" s="18">
        <v>0</v>
      </c>
      <c r="AI289" s="18">
        <v>0</v>
      </c>
      <c r="AJ289" s="18">
        <v>1344.5119999999999</v>
      </c>
      <c r="AK289" s="18">
        <v>0</v>
      </c>
      <c r="AL289" s="18">
        <v>7586</v>
      </c>
      <c r="AM289" s="18">
        <v>0</v>
      </c>
      <c r="AN289" s="18">
        <v>0</v>
      </c>
      <c r="AO289" s="18">
        <v>0</v>
      </c>
      <c r="AP289" s="18">
        <v>-65349.370758728328</v>
      </c>
      <c r="AQ289" s="11">
        <f t="shared" si="203"/>
        <v>358946.40790793835</v>
      </c>
      <c r="AR289" s="18"/>
      <c r="AS289" s="10">
        <f>VLOOKUP($C289,'[1]New ISB'!$C$6:$BO$405,6,FALSE)</f>
        <v>223507.8454989196</v>
      </c>
      <c r="AT289" s="10">
        <f>VLOOKUP($C289,'[1]New ISB'!$C$6:$BO$405,7,FALSE)</f>
        <v>0</v>
      </c>
      <c r="AU289" s="10">
        <f>VLOOKUP($C289,'[1]New ISB'!$C$6:$BO$405,8,FALSE)</f>
        <v>0</v>
      </c>
      <c r="AV289" s="10">
        <f>VLOOKUP($C289,'[1]New ISB'!$C$6:$BO$405,9,FALSE)</f>
        <v>2450.0000000000009</v>
      </c>
      <c r="AW289" s="10">
        <f>VLOOKUP($C289,'[1]New ISB'!$C$6:$BO$405,10,FALSE)</f>
        <v>0</v>
      </c>
      <c r="AX289" s="10">
        <f>VLOOKUP($C289,'[1]New ISB'!$C$6:$BO$405,11,FALSE)</f>
        <v>5740.00000000002</v>
      </c>
      <c r="AY289" s="10">
        <f>VLOOKUP($C289,'[1]New ISB'!$C$6:$BO$405,12,FALSE)</f>
        <v>0</v>
      </c>
      <c r="AZ289" s="10">
        <f>VLOOKUP($C289,'[1]New ISB'!$C$6:$BO$405,13,FALSE)</f>
        <v>234.99999999999974</v>
      </c>
      <c r="BA289" s="10">
        <f>VLOOKUP($C289,'[1]New ISB'!$C$6:$BO$405,14,FALSE)</f>
        <v>0</v>
      </c>
      <c r="BB289" s="10">
        <f>VLOOKUP($C289,'[1]New ISB'!$C$6:$BO$405,15,FALSE)</f>
        <v>0</v>
      </c>
      <c r="BC289" s="10">
        <f>VLOOKUP($C289,'[1]New ISB'!$C$6:$BO$405,16,FALSE)</f>
        <v>0</v>
      </c>
      <c r="BD289" s="10">
        <f>VLOOKUP($C289,'[1]New ISB'!$C$6:$BO$405,17,FALSE)</f>
        <v>0</v>
      </c>
      <c r="BE289" s="10">
        <f>VLOOKUP($C289,'[1]New ISB'!$C$6:$BO$405,18,FALSE)</f>
        <v>0</v>
      </c>
      <c r="BF289" s="10">
        <f>VLOOKUP($C289,'[1]New ISB'!$C$6:$BO$405,19,FALSE)</f>
        <v>0</v>
      </c>
      <c r="BG289" s="10">
        <f>VLOOKUP($C289,'[1]New ISB'!$C$6:$BO$405,20,FALSE)</f>
        <v>0</v>
      </c>
      <c r="BH289" s="10">
        <f>VLOOKUP($C289,'[1]New ISB'!$C$6:$BO$405,21,FALSE)</f>
        <v>0</v>
      </c>
      <c r="BI289" s="10">
        <f>VLOOKUP($C289,'[1]New ISB'!$C$6:$BO$405,22,FALSE)</f>
        <v>0</v>
      </c>
      <c r="BJ289" s="10">
        <f>VLOOKUP($C289,'[1]New ISB'!$C$6:$BO$405,23,FALSE)</f>
        <v>0</v>
      </c>
      <c r="BK289" s="10">
        <f>VLOOKUP($C289,'[1]New ISB'!$C$6:$BO$405,24,FALSE)</f>
        <v>0</v>
      </c>
      <c r="BL289" s="10">
        <f>VLOOKUP($C289,'[1]New ISB'!$C$6:$BO$405,25,FALSE)</f>
        <v>0</v>
      </c>
      <c r="BM289" s="10">
        <f>VLOOKUP($C289,'[1]New ISB'!$C$6:$BO$405,26,FALSE)</f>
        <v>0</v>
      </c>
      <c r="BN289" s="10">
        <f>VLOOKUP($C289,'[1]New ISB'!$C$6:$BO$405,27,FALSE)</f>
        <v>12016.727272727268</v>
      </c>
      <c r="BO289" s="10">
        <f>VLOOKUP($C289,'[1]New ISB'!$C$6:$BO$405,28,FALSE)</f>
        <v>0</v>
      </c>
      <c r="BP289" s="10">
        <f>VLOOKUP($C289,'[1]New ISB'!$C$6:$BO$405,29,FALSE)</f>
        <v>1228.8000000000018</v>
      </c>
      <c r="BQ289" s="10">
        <f>VLOOKUP($C289,'[1]New ISB'!$C$6:$BO$405,30,FALSE)</f>
        <v>0</v>
      </c>
      <c r="BR289" s="10">
        <f>VLOOKUP($C289,'[1]New ISB'!$C$6:$BO$405,31,FALSE)</f>
        <v>134400</v>
      </c>
      <c r="BS289" s="10">
        <f>VLOOKUP($C289,'[1]New ISB'!$C$6:$BO$405,32,FALSE)</f>
        <v>57100</v>
      </c>
      <c r="BT289" s="10">
        <f>VLOOKUP($C289,'[1]New ISB'!$C$6:$BO$405,33,FALSE)</f>
        <v>0</v>
      </c>
      <c r="BU289" s="10">
        <f>VLOOKUP($C289,'[1]New ISB'!$C$6:$BO$405,34,FALSE)</f>
        <v>0</v>
      </c>
      <c r="BV289" s="10">
        <f>VLOOKUP($C289,'[1]New ISB'!$C$6:$BO$405,35,FALSE)</f>
        <v>1344.5119999999999</v>
      </c>
      <c r="BW289" s="10">
        <f>VLOOKUP($C289,'[1]New ISB'!$C$6:$BO$405,36,FALSE)</f>
        <v>0</v>
      </c>
      <c r="BX289" s="10">
        <f>VLOOKUP($C289,'[1]New ISB'!$C$6:$BO$405,39,FALSE)+VLOOKUP($C289,'[1]New ISB'!$C$6:$BO$405,40,FALSE)</f>
        <v>7586</v>
      </c>
      <c r="BY289" s="10">
        <f>VLOOKUP($C289,'[1]New ISB'!$C$6:$BO$405,37,FALSE)+VLOOKUP($C289,'[1]New ISB'!$C$6:$BO$405,41,FALSE)</f>
        <v>0</v>
      </c>
      <c r="BZ289" s="10">
        <f>VLOOKUP($C289,'[1]New ISB'!$C$6:$BO$405,38,FALSE)</f>
        <v>0</v>
      </c>
      <c r="CA289" s="10">
        <f t="shared" si="161"/>
        <v>445608.88477164687</v>
      </c>
      <c r="CB289" s="10">
        <f>VLOOKUP($C289,'[1]New ISB'!$C$6:$BO$405,52,FALSE)+VLOOKUP($C289,'[1]New ISB'!$C$6:$BO$405,53,FALSE)</f>
        <v>0</v>
      </c>
      <c r="CC289" s="10">
        <f>VLOOKUP($C289,'[1]New ISB'!$C$6:$BO$405,64,FALSE)</f>
        <v>0</v>
      </c>
      <c r="CD289" s="11">
        <f t="shared" si="205"/>
        <v>445608.88477164687</v>
      </c>
      <c r="CE289" s="10"/>
      <c r="CF289" s="10">
        <f t="shared" si="166"/>
        <v>13079.845498919603</v>
      </c>
      <c r="CG289" s="10">
        <f t="shared" si="167"/>
        <v>0</v>
      </c>
      <c r="CH289" s="10">
        <f t="shared" si="168"/>
        <v>0</v>
      </c>
      <c r="CI289" s="10">
        <f t="shared" si="169"/>
        <v>50</v>
      </c>
      <c r="CJ289" s="10">
        <f t="shared" si="170"/>
        <v>0</v>
      </c>
      <c r="CK289" s="10">
        <f t="shared" si="171"/>
        <v>805.00000000000273</v>
      </c>
      <c r="CL289" s="10">
        <f t="shared" si="172"/>
        <v>0</v>
      </c>
      <c r="CM289" s="10">
        <f t="shared" si="173"/>
        <v>5</v>
      </c>
      <c r="CN289" s="10">
        <f t="shared" si="174"/>
        <v>0</v>
      </c>
      <c r="CO289" s="10">
        <f t="shared" si="175"/>
        <v>0</v>
      </c>
      <c r="CP289" s="10">
        <f t="shared" si="176"/>
        <v>0</v>
      </c>
      <c r="CQ289" s="10">
        <f t="shared" si="177"/>
        <v>0</v>
      </c>
      <c r="CR289" s="10">
        <f t="shared" si="178"/>
        <v>0</v>
      </c>
      <c r="CS289" s="10">
        <f t="shared" si="179"/>
        <v>0</v>
      </c>
      <c r="CT289" s="10">
        <f t="shared" si="180"/>
        <v>0</v>
      </c>
      <c r="CU289" s="10">
        <f t="shared" si="181"/>
        <v>0</v>
      </c>
      <c r="CV289" s="10">
        <f t="shared" si="182"/>
        <v>0</v>
      </c>
      <c r="CW289" s="10">
        <f t="shared" si="183"/>
        <v>0</v>
      </c>
      <c r="CX289" s="10">
        <f t="shared" si="184"/>
        <v>0</v>
      </c>
      <c r="CY289" s="10">
        <f t="shared" si="185"/>
        <v>0</v>
      </c>
      <c r="CZ289" s="10">
        <f t="shared" si="186"/>
        <v>0</v>
      </c>
      <c r="DA289" s="10">
        <f t="shared" si="187"/>
        <v>154.06060606060601</v>
      </c>
      <c r="DB289" s="10">
        <f t="shared" si="188"/>
        <v>0</v>
      </c>
      <c r="DC289" s="10">
        <f t="shared" si="189"/>
        <v>19.200000000000045</v>
      </c>
      <c r="DD289" s="10">
        <f t="shared" si="190"/>
        <v>0</v>
      </c>
      <c r="DE289" s="10">
        <f t="shared" si="191"/>
        <v>6400</v>
      </c>
      <c r="DF289" s="10">
        <f t="shared" si="192"/>
        <v>800</v>
      </c>
      <c r="DG289" s="10">
        <f t="shared" si="193"/>
        <v>0</v>
      </c>
      <c r="DH289" s="10">
        <f t="shared" si="194"/>
        <v>0</v>
      </c>
      <c r="DI289" s="10">
        <f t="shared" si="195"/>
        <v>0</v>
      </c>
      <c r="DJ289" s="10">
        <f t="shared" si="196"/>
        <v>0</v>
      </c>
      <c r="DK289" s="10">
        <f t="shared" si="197"/>
        <v>0</v>
      </c>
      <c r="DL289" s="10">
        <f t="shared" si="198"/>
        <v>0</v>
      </c>
      <c r="DM289" s="10">
        <f t="shared" si="199"/>
        <v>0</v>
      </c>
      <c r="DN289" s="10">
        <f t="shared" si="200"/>
        <v>0</v>
      </c>
      <c r="DO289" s="10">
        <f t="shared" si="201"/>
        <v>65349.370758728328</v>
      </c>
      <c r="DP289" s="11">
        <f t="shared" si="202"/>
        <v>86662.476863708551</v>
      </c>
      <c r="DS289" s="14"/>
      <c r="DU289" s="16"/>
    </row>
    <row r="290" spans="1:125" x14ac:dyDescent="0.35">
      <c r="A290" s="2" t="s">
        <v>870</v>
      </c>
      <c r="B290" s="2" t="s">
        <v>871</v>
      </c>
      <c r="C290" s="2">
        <v>9263079</v>
      </c>
      <c r="D290" s="2" t="s">
        <v>1391</v>
      </c>
      <c r="E290" s="18">
        <v>44</v>
      </c>
      <c r="G290" s="18">
        <v>149336</v>
      </c>
      <c r="H290" s="18">
        <v>0</v>
      </c>
      <c r="I290" s="18">
        <v>0</v>
      </c>
      <c r="J290" s="18">
        <v>3840.0000000000036</v>
      </c>
      <c r="K290" s="18">
        <v>0</v>
      </c>
      <c r="L290" s="18">
        <v>5640.0000000000055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18720.29869891881</v>
      </c>
      <c r="AC290" s="18">
        <v>0</v>
      </c>
      <c r="AD290" s="18">
        <v>0</v>
      </c>
      <c r="AE290" s="18">
        <v>0</v>
      </c>
      <c r="AF290" s="18">
        <v>128000</v>
      </c>
      <c r="AG290" s="18">
        <v>0</v>
      </c>
      <c r="AH290" s="18">
        <v>0</v>
      </c>
      <c r="AI290" s="18">
        <v>0</v>
      </c>
      <c r="AJ290" s="18">
        <v>9020.25</v>
      </c>
      <c r="AK290" s="18">
        <v>0</v>
      </c>
      <c r="AL290" s="18">
        <v>0</v>
      </c>
      <c r="AM290" s="18">
        <v>0</v>
      </c>
      <c r="AN290" s="18">
        <v>0</v>
      </c>
      <c r="AO290" s="18">
        <v>0</v>
      </c>
      <c r="AP290" s="18">
        <v>-9416.7966944985728</v>
      </c>
      <c r="AQ290" s="11">
        <f t="shared" si="203"/>
        <v>305139.75200442021</v>
      </c>
      <c r="AR290" s="18"/>
      <c r="AS290" s="10">
        <f>VLOOKUP($C290,'[1]New ISB'!$C$6:$BO$405,6,FALSE)</f>
        <v>158618.47099923328</v>
      </c>
      <c r="AT290" s="10">
        <f>VLOOKUP($C290,'[1]New ISB'!$C$6:$BO$405,7,FALSE)</f>
        <v>0</v>
      </c>
      <c r="AU290" s="10">
        <f>VLOOKUP($C290,'[1]New ISB'!$C$6:$BO$405,8,FALSE)</f>
        <v>0</v>
      </c>
      <c r="AV290" s="10">
        <f>VLOOKUP($C290,'[1]New ISB'!$C$6:$BO$405,9,FALSE)</f>
        <v>3920.0000000000036</v>
      </c>
      <c r="AW290" s="10">
        <f>VLOOKUP($C290,'[1]New ISB'!$C$6:$BO$405,10,FALSE)</f>
        <v>0</v>
      </c>
      <c r="AX290" s="10">
        <f>VLOOKUP($C290,'[1]New ISB'!$C$6:$BO$405,11,FALSE)</f>
        <v>6560.0000000000055</v>
      </c>
      <c r="AY290" s="10">
        <f>VLOOKUP($C290,'[1]New ISB'!$C$6:$BO$405,12,FALSE)</f>
        <v>0</v>
      </c>
      <c r="AZ290" s="10">
        <f>VLOOKUP($C290,'[1]New ISB'!$C$6:$BO$405,13,FALSE)</f>
        <v>0</v>
      </c>
      <c r="BA290" s="10">
        <f>VLOOKUP($C290,'[1]New ISB'!$C$6:$BO$405,14,FALSE)</f>
        <v>0</v>
      </c>
      <c r="BB290" s="10">
        <f>VLOOKUP($C290,'[1]New ISB'!$C$6:$BO$405,15,FALSE)</f>
        <v>0</v>
      </c>
      <c r="BC290" s="10">
        <f>VLOOKUP($C290,'[1]New ISB'!$C$6:$BO$405,16,FALSE)</f>
        <v>0</v>
      </c>
      <c r="BD290" s="10">
        <f>VLOOKUP($C290,'[1]New ISB'!$C$6:$BO$405,17,FALSE)</f>
        <v>0</v>
      </c>
      <c r="BE290" s="10">
        <f>VLOOKUP($C290,'[1]New ISB'!$C$6:$BO$405,18,FALSE)</f>
        <v>0</v>
      </c>
      <c r="BF290" s="10">
        <f>VLOOKUP($C290,'[1]New ISB'!$C$6:$BO$405,19,FALSE)</f>
        <v>0</v>
      </c>
      <c r="BG290" s="10">
        <f>VLOOKUP($C290,'[1]New ISB'!$C$6:$BO$405,20,FALSE)</f>
        <v>0</v>
      </c>
      <c r="BH290" s="10">
        <f>VLOOKUP($C290,'[1]New ISB'!$C$6:$BO$405,21,FALSE)</f>
        <v>0</v>
      </c>
      <c r="BI290" s="10">
        <f>VLOOKUP($C290,'[1]New ISB'!$C$6:$BO$405,22,FALSE)</f>
        <v>0</v>
      </c>
      <c r="BJ290" s="10">
        <f>VLOOKUP($C290,'[1]New ISB'!$C$6:$BO$405,23,FALSE)</f>
        <v>0</v>
      </c>
      <c r="BK290" s="10">
        <f>VLOOKUP($C290,'[1]New ISB'!$C$6:$BO$405,24,FALSE)</f>
        <v>0</v>
      </c>
      <c r="BL290" s="10">
        <f>VLOOKUP($C290,'[1]New ISB'!$C$6:$BO$405,25,FALSE)</f>
        <v>0</v>
      </c>
      <c r="BM290" s="10">
        <f>VLOOKUP($C290,'[1]New ISB'!$C$6:$BO$405,26,FALSE)</f>
        <v>0</v>
      </c>
      <c r="BN290" s="10">
        <f>VLOOKUP($C290,'[1]New ISB'!$C$6:$BO$405,27,FALSE)</f>
        <v>18963.419461242429</v>
      </c>
      <c r="BO290" s="10">
        <f>VLOOKUP($C290,'[1]New ISB'!$C$6:$BO$405,28,FALSE)</f>
        <v>0</v>
      </c>
      <c r="BP290" s="10">
        <f>VLOOKUP($C290,'[1]New ISB'!$C$6:$BO$405,29,FALSE)</f>
        <v>0</v>
      </c>
      <c r="BQ290" s="10">
        <f>VLOOKUP($C290,'[1]New ISB'!$C$6:$BO$405,30,FALSE)</f>
        <v>0</v>
      </c>
      <c r="BR290" s="10">
        <f>VLOOKUP($C290,'[1]New ISB'!$C$6:$BO$405,31,FALSE)</f>
        <v>134400</v>
      </c>
      <c r="BS290" s="10">
        <f>VLOOKUP($C290,'[1]New ISB'!$C$6:$BO$405,32,FALSE)</f>
        <v>0</v>
      </c>
      <c r="BT290" s="10">
        <f>VLOOKUP($C290,'[1]New ISB'!$C$6:$BO$405,33,FALSE)</f>
        <v>0</v>
      </c>
      <c r="BU290" s="10">
        <f>VLOOKUP($C290,'[1]New ISB'!$C$6:$BO$405,34,FALSE)</f>
        <v>0</v>
      </c>
      <c r="BV290" s="10">
        <f>VLOOKUP($C290,'[1]New ISB'!$C$6:$BO$405,35,FALSE)</f>
        <v>9020.25</v>
      </c>
      <c r="BW290" s="10">
        <f>VLOOKUP($C290,'[1]New ISB'!$C$6:$BO$405,36,FALSE)</f>
        <v>0</v>
      </c>
      <c r="BX290" s="10">
        <f>VLOOKUP($C290,'[1]New ISB'!$C$6:$BO$405,39,FALSE)+VLOOKUP($C290,'[1]New ISB'!$C$6:$BO$405,40,FALSE)</f>
        <v>0</v>
      </c>
      <c r="BY290" s="10">
        <f>VLOOKUP($C290,'[1]New ISB'!$C$6:$BO$405,37,FALSE)+VLOOKUP($C290,'[1]New ISB'!$C$6:$BO$405,41,FALSE)</f>
        <v>0</v>
      </c>
      <c r="BZ290" s="10">
        <f>VLOOKUP($C290,'[1]New ISB'!$C$6:$BO$405,38,FALSE)</f>
        <v>0</v>
      </c>
      <c r="CA290" s="10">
        <f t="shared" si="161"/>
        <v>331482.1404604757</v>
      </c>
      <c r="CB290" s="10">
        <f>VLOOKUP($C290,'[1]New ISB'!$C$6:$BO$405,52,FALSE)+VLOOKUP($C290,'[1]New ISB'!$C$6:$BO$405,53,FALSE)</f>
        <v>0</v>
      </c>
      <c r="CC290" s="10">
        <f>VLOOKUP($C290,'[1]New ISB'!$C$6:$BO$405,64,FALSE)</f>
        <v>0</v>
      </c>
      <c r="CD290" s="11">
        <f t="shared" si="205"/>
        <v>331482.1404604757</v>
      </c>
      <c r="CE290" s="10"/>
      <c r="CF290" s="10">
        <f t="shared" si="166"/>
        <v>9282.4709992332791</v>
      </c>
      <c r="CG290" s="10">
        <f t="shared" si="167"/>
        <v>0</v>
      </c>
      <c r="CH290" s="10">
        <f t="shared" si="168"/>
        <v>0</v>
      </c>
      <c r="CI290" s="10">
        <f t="shared" si="169"/>
        <v>80</v>
      </c>
      <c r="CJ290" s="10">
        <f t="shared" si="170"/>
        <v>0</v>
      </c>
      <c r="CK290" s="10">
        <f t="shared" si="171"/>
        <v>920</v>
      </c>
      <c r="CL290" s="10">
        <f t="shared" si="172"/>
        <v>0</v>
      </c>
      <c r="CM290" s="10">
        <f t="shared" si="173"/>
        <v>0</v>
      </c>
      <c r="CN290" s="10">
        <f t="shared" si="174"/>
        <v>0</v>
      </c>
      <c r="CO290" s="10">
        <f t="shared" si="175"/>
        <v>0</v>
      </c>
      <c r="CP290" s="10">
        <f t="shared" si="176"/>
        <v>0</v>
      </c>
      <c r="CQ290" s="10">
        <f t="shared" si="177"/>
        <v>0</v>
      </c>
      <c r="CR290" s="10">
        <f t="shared" si="178"/>
        <v>0</v>
      </c>
      <c r="CS290" s="10">
        <f t="shared" si="179"/>
        <v>0</v>
      </c>
      <c r="CT290" s="10">
        <f t="shared" si="180"/>
        <v>0</v>
      </c>
      <c r="CU290" s="10">
        <f t="shared" si="181"/>
        <v>0</v>
      </c>
      <c r="CV290" s="10">
        <f t="shared" si="182"/>
        <v>0</v>
      </c>
      <c r="CW290" s="10">
        <f t="shared" si="183"/>
        <v>0</v>
      </c>
      <c r="CX290" s="10">
        <f t="shared" si="184"/>
        <v>0</v>
      </c>
      <c r="CY290" s="10">
        <f t="shared" si="185"/>
        <v>0</v>
      </c>
      <c r="CZ290" s="10">
        <f t="shared" si="186"/>
        <v>0</v>
      </c>
      <c r="DA290" s="10">
        <f t="shared" si="187"/>
        <v>243.12076232361869</v>
      </c>
      <c r="DB290" s="10">
        <f t="shared" si="188"/>
        <v>0</v>
      </c>
      <c r="DC290" s="10">
        <f t="shared" si="189"/>
        <v>0</v>
      </c>
      <c r="DD290" s="10">
        <f t="shared" si="190"/>
        <v>0</v>
      </c>
      <c r="DE290" s="10">
        <f t="shared" si="191"/>
        <v>6400</v>
      </c>
      <c r="DF290" s="10">
        <f t="shared" si="192"/>
        <v>0</v>
      </c>
      <c r="DG290" s="10">
        <f t="shared" si="193"/>
        <v>0</v>
      </c>
      <c r="DH290" s="10">
        <f t="shared" si="194"/>
        <v>0</v>
      </c>
      <c r="DI290" s="10">
        <f t="shared" si="195"/>
        <v>0</v>
      </c>
      <c r="DJ290" s="10">
        <f t="shared" si="196"/>
        <v>0</v>
      </c>
      <c r="DK290" s="10">
        <f t="shared" si="197"/>
        <v>0</v>
      </c>
      <c r="DL290" s="10">
        <f t="shared" si="198"/>
        <v>0</v>
      </c>
      <c r="DM290" s="10">
        <f t="shared" si="199"/>
        <v>0</v>
      </c>
      <c r="DN290" s="10">
        <f t="shared" si="200"/>
        <v>0</v>
      </c>
      <c r="DO290" s="10">
        <f t="shared" si="201"/>
        <v>9416.7966944985728</v>
      </c>
      <c r="DP290" s="11">
        <f t="shared" si="202"/>
        <v>26342.388456055472</v>
      </c>
      <c r="DS290" s="14"/>
      <c r="DU290" s="16"/>
    </row>
    <row r="291" spans="1:125" x14ac:dyDescent="0.35">
      <c r="A291" s="2" t="s">
        <v>873</v>
      </c>
      <c r="B291" s="2" t="s">
        <v>874</v>
      </c>
      <c r="C291" s="2">
        <v>9263081</v>
      </c>
      <c r="D291" s="2" t="s">
        <v>1392</v>
      </c>
      <c r="E291" s="18">
        <v>193.5</v>
      </c>
      <c r="G291" s="18">
        <v>656739</v>
      </c>
      <c r="H291" s="18">
        <v>0</v>
      </c>
      <c r="I291" s="18">
        <v>0</v>
      </c>
      <c r="J291" s="18">
        <v>35357.727272727258</v>
      </c>
      <c r="K291" s="18">
        <v>0</v>
      </c>
      <c r="L291" s="18">
        <v>53481.860795454602</v>
      </c>
      <c r="M291" s="18">
        <v>0</v>
      </c>
      <c r="N291" s="18">
        <v>0</v>
      </c>
      <c r="O291" s="18">
        <v>9543.068181818202</v>
      </c>
      <c r="P291" s="18">
        <v>32411.249999999985</v>
      </c>
      <c r="Q291" s="18">
        <v>16887.272727272742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4612.1917808219177</v>
      </c>
      <c r="AA291" s="18">
        <v>0</v>
      </c>
      <c r="AB291" s="18">
        <v>113991.38013698628</v>
      </c>
      <c r="AC291" s="18">
        <v>0</v>
      </c>
      <c r="AD291" s="18">
        <v>0</v>
      </c>
      <c r="AE291" s="18">
        <v>0</v>
      </c>
      <c r="AF291" s="18">
        <v>128000</v>
      </c>
      <c r="AG291" s="18">
        <v>0</v>
      </c>
      <c r="AH291" s="18">
        <v>0</v>
      </c>
      <c r="AI291" s="18">
        <v>0</v>
      </c>
      <c r="AJ291" s="18">
        <v>22216.5</v>
      </c>
      <c r="AK291" s="18">
        <v>0</v>
      </c>
      <c r="AL291" s="18">
        <v>0</v>
      </c>
      <c r="AM291" s="18">
        <v>0</v>
      </c>
      <c r="AN291" s="18">
        <v>0</v>
      </c>
      <c r="AO291" s="18">
        <v>0</v>
      </c>
      <c r="AP291" s="18">
        <v>-18945.388797417116</v>
      </c>
      <c r="AQ291" s="11">
        <f t="shared" si="203"/>
        <v>1054294.862097664</v>
      </c>
      <c r="AR291" s="18"/>
      <c r="AS291" s="10">
        <f>VLOOKUP($C291,'[1]New ISB'!$C$6:$BO$405,6,FALSE)</f>
        <v>697560.77587162808</v>
      </c>
      <c r="AT291" s="10">
        <f>VLOOKUP($C291,'[1]New ISB'!$C$6:$BO$405,7,FALSE)</f>
        <v>0</v>
      </c>
      <c r="AU291" s="10">
        <f>VLOOKUP($C291,'[1]New ISB'!$C$6:$BO$405,8,FALSE)</f>
        <v>0</v>
      </c>
      <c r="AV291" s="10">
        <f>VLOOKUP($C291,'[1]New ISB'!$C$6:$BO$405,9,FALSE)</f>
        <v>36094.346590909074</v>
      </c>
      <c r="AW291" s="10">
        <f>VLOOKUP($C291,'[1]New ISB'!$C$6:$BO$405,10,FALSE)</f>
        <v>0</v>
      </c>
      <c r="AX291" s="10">
        <f>VLOOKUP($C291,'[1]New ISB'!$C$6:$BO$405,11,FALSE)</f>
        <v>62205.852272727345</v>
      </c>
      <c r="AY291" s="10">
        <f>VLOOKUP($C291,'[1]New ISB'!$C$6:$BO$405,12,FALSE)</f>
        <v>0</v>
      </c>
      <c r="AZ291" s="10">
        <f>VLOOKUP($C291,'[1]New ISB'!$C$6:$BO$405,13,FALSE)</f>
        <v>0</v>
      </c>
      <c r="BA291" s="10">
        <f>VLOOKUP($C291,'[1]New ISB'!$C$6:$BO$405,14,FALSE)</f>
        <v>9713.480113636384</v>
      </c>
      <c r="BB291" s="10">
        <f>VLOOKUP($C291,'[1]New ISB'!$C$6:$BO$405,15,FALSE)</f>
        <v>32779.559659090897</v>
      </c>
      <c r="BC291" s="10">
        <f>VLOOKUP($C291,'[1]New ISB'!$C$6:$BO$405,16,FALSE)</f>
        <v>17063.181818181834</v>
      </c>
      <c r="BD291" s="10">
        <f>VLOOKUP($C291,'[1]New ISB'!$C$6:$BO$405,17,FALSE)</f>
        <v>0</v>
      </c>
      <c r="BE291" s="10">
        <f>VLOOKUP($C291,'[1]New ISB'!$C$6:$BO$405,18,FALSE)</f>
        <v>0</v>
      </c>
      <c r="BF291" s="10">
        <f>VLOOKUP($C291,'[1]New ISB'!$C$6:$BO$405,19,FALSE)</f>
        <v>0</v>
      </c>
      <c r="BG291" s="10">
        <f>VLOOKUP($C291,'[1]New ISB'!$C$6:$BO$405,20,FALSE)</f>
        <v>0</v>
      </c>
      <c r="BH291" s="10">
        <f>VLOOKUP($C291,'[1]New ISB'!$C$6:$BO$405,21,FALSE)</f>
        <v>0</v>
      </c>
      <c r="BI291" s="10">
        <f>VLOOKUP($C291,'[1]New ISB'!$C$6:$BO$405,22,FALSE)</f>
        <v>0</v>
      </c>
      <c r="BJ291" s="10">
        <f>VLOOKUP($C291,'[1]New ISB'!$C$6:$BO$405,23,FALSE)</f>
        <v>0</v>
      </c>
      <c r="BK291" s="10">
        <f>VLOOKUP($C291,'[1]New ISB'!$C$6:$BO$405,24,FALSE)</f>
        <v>0</v>
      </c>
      <c r="BL291" s="10">
        <f>VLOOKUP($C291,'[1]New ISB'!$C$6:$BO$405,25,FALSE)</f>
        <v>4691.7123287671229</v>
      </c>
      <c r="BM291" s="10">
        <f>VLOOKUP($C291,'[1]New ISB'!$C$6:$BO$405,26,FALSE)</f>
        <v>0</v>
      </c>
      <c r="BN291" s="10">
        <f>VLOOKUP($C291,'[1]New ISB'!$C$6:$BO$405,27,FALSE)</f>
        <v>115471.78767123286</v>
      </c>
      <c r="BO291" s="10">
        <f>VLOOKUP($C291,'[1]New ISB'!$C$6:$BO$405,28,FALSE)</f>
        <v>0</v>
      </c>
      <c r="BP291" s="10">
        <f>VLOOKUP($C291,'[1]New ISB'!$C$6:$BO$405,29,FALSE)</f>
        <v>0</v>
      </c>
      <c r="BQ291" s="10">
        <f>VLOOKUP($C291,'[1]New ISB'!$C$6:$BO$405,30,FALSE)</f>
        <v>0</v>
      </c>
      <c r="BR291" s="10">
        <f>VLOOKUP($C291,'[1]New ISB'!$C$6:$BO$405,31,FALSE)</f>
        <v>134400</v>
      </c>
      <c r="BS291" s="10">
        <f>VLOOKUP($C291,'[1]New ISB'!$C$6:$BO$405,32,FALSE)</f>
        <v>0</v>
      </c>
      <c r="BT291" s="10">
        <f>VLOOKUP($C291,'[1]New ISB'!$C$6:$BO$405,33,FALSE)</f>
        <v>0</v>
      </c>
      <c r="BU291" s="10">
        <f>VLOOKUP($C291,'[1]New ISB'!$C$6:$BO$405,34,FALSE)</f>
        <v>0</v>
      </c>
      <c r="BV291" s="10">
        <f>VLOOKUP($C291,'[1]New ISB'!$C$6:$BO$405,35,FALSE)</f>
        <v>22216.5</v>
      </c>
      <c r="BW291" s="10">
        <f>VLOOKUP($C291,'[1]New ISB'!$C$6:$BO$405,36,FALSE)</f>
        <v>0</v>
      </c>
      <c r="BX291" s="10">
        <f>VLOOKUP($C291,'[1]New ISB'!$C$6:$BO$405,39,FALSE)+VLOOKUP($C291,'[1]New ISB'!$C$6:$BO$405,40,FALSE)</f>
        <v>0</v>
      </c>
      <c r="BY291" s="10">
        <f>VLOOKUP($C291,'[1]New ISB'!$C$6:$BO$405,37,FALSE)+VLOOKUP($C291,'[1]New ISB'!$C$6:$BO$405,41,FALSE)</f>
        <v>0</v>
      </c>
      <c r="BZ291" s="10">
        <f>VLOOKUP($C291,'[1]New ISB'!$C$6:$BO$405,38,FALSE)</f>
        <v>0</v>
      </c>
      <c r="CA291" s="10">
        <f t="shared" si="161"/>
        <v>1132197.1963261736</v>
      </c>
      <c r="CB291" s="10">
        <f>VLOOKUP($C291,'[1]New ISB'!$C$6:$BO$405,52,FALSE)+VLOOKUP($C291,'[1]New ISB'!$C$6:$BO$405,53,FALSE)</f>
        <v>0</v>
      </c>
      <c r="CC291" s="10">
        <f>VLOOKUP($C291,'[1]New ISB'!$C$6:$BO$405,64,FALSE)</f>
        <v>0</v>
      </c>
      <c r="CD291" s="11">
        <f t="shared" si="205"/>
        <v>1132197.1963261736</v>
      </c>
      <c r="CE291" s="10"/>
      <c r="CF291" s="10">
        <f t="shared" si="166"/>
        <v>40821.77587162808</v>
      </c>
      <c r="CG291" s="10">
        <f t="shared" si="167"/>
        <v>0</v>
      </c>
      <c r="CH291" s="10">
        <f t="shared" si="168"/>
        <v>0</v>
      </c>
      <c r="CI291" s="10">
        <f t="shared" si="169"/>
        <v>736.6193181818162</v>
      </c>
      <c r="CJ291" s="10">
        <f t="shared" si="170"/>
        <v>0</v>
      </c>
      <c r="CK291" s="10">
        <f t="shared" si="171"/>
        <v>8723.9914772727425</v>
      </c>
      <c r="CL291" s="10">
        <f t="shared" si="172"/>
        <v>0</v>
      </c>
      <c r="CM291" s="10">
        <f t="shared" si="173"/>
        <v>0</v>
      </c>
      <c r="CN291" s="10">
        <f t="shared" si="174"/>
        <v>170.41193181818198</v>
      </c>
      <c r="CO291" s="10">
        <f t="shared" si="175"/>
        <v>368.30965909091174</v>
      </c>
      <c r="CP291" s="10">
        <f t="shared" si="176"/>
        <v>175.9090909090919</v>
      </c>
      <c r="CQ291" s="10">
        <f t="shared" si="177"/>
        <v>0</v>
      </c>
      <c r="CR291" s="10">
        <f t="shared" si="178"/>
        <v>0</v>
      </c>
      <c r="CS291" s="10">
        <f t="shared" si="179"/>
        <v>0</v>
      </c>
      <c r="CT291" s="10">
        <f t="shared" si="180"/>
        <v>0</v>
      </c>
      <c r="CU291" s="10">
        <f t="shared" si="181"/>
        <v>0</v>
      </c>
      <c r="CV291" s="10">
        <f t="shared" si="182"/>
        <v>0</v>
      </c>
      <c r="CW291" s="10">
        <f t="shared" si="183"/>
        <v>0</v>
      </c>
      <c r="CX291" s="10">
        <f t="shared" si="184"/>
        <v>0</v>
      </c>
      <c r="CY291" s="10">
        <f t="shared" si="185"/>
        <v>79.52054794520518</v>
      </c>
      <c r="CZ291" s="10">
        <f t="shared" si="186"/>
        <v>0</v>
      </c>
      <c r="DA291" s="10">
        <f t="shared" si="187"/>
        <v>1480.4075342465803</v>
      </c>
      <c r="DB291" s="10">
        <f t="shared" si="188"/>
        <v>0</v>
      </c>
      <c r="DC291" s="10">
        <f t="shared" si="189"/>
        <v>0</v>
      </c>
      <c r="DD291" s="10">
        <f t="shared" si="190"/>
        <v>0</v>
      </c>
      <c r="DE291" s="10">
        <f t="shared" si="191"/>
        <v>6400</v>
      </c>
      <c r="DF291" s="10">
        <f t="shared" si="192"/>
        <v>0</v>
      </c>
      <c r="DG291" s="10">
        <f t="shared" si="193"/>
        <v>0</v>
      </c>
      <c r="DH291" s="10">
        <f t="shared" si="194"/>
        <v>0</v>
      </c>
      <c r="DI291" s="10">
        <f t="shared" si="195"/>
        <v>0</v>
      </c>
      <c r="DJ291" s="10">
        <f t="shared" si="196"/>
        <v>0</v>
      </c>
      <c r="DK291" s="10">
        <f t="shared" si="197"/>
        <v>0</v>
      </c>
      <c r="DL291" s="10">
        <f t="shared" si="198"/>
        <v>0</v>
      </c>
      <c r="DM291" s="10">
        <f t="shared" si="199"/>
        <v>0</v>
      </c>
      <c r="DN291" s="10">
        <f t="shared" si="200"/>
        <v>0</v>
      </c>
      <c r="DO291" s="10">
        <f t="shared" si="201"/>
        <v>18945.388797417116</v>
      </c>
      <c r="DP291" s="11">
        <f t="shared" si="202"/>
        <v>77902.334228509731</v>
      </c>
      <c r="DS291" s="14"/>
      <c r="DU291" s="16"/>
    </row>
    <row r="292" spans="1:125" x14ac:dyDescent="0.35">
      <c r="A292" s="2" t="s">
        <v>876</v>
      </c>
      <c r="B292" s="2" t="s">
        <v>877</v>
      </c>
      <c r="C292" s="2">
        <v>9262097</v>
      </c>
      <c r="D292" s="2" t="s">
        <v>1393</v>
      </c>
      <c r="E292" s="18">
        <v>220</v>
      </c>
      <c r="G292" s="18">
        <v>746680</v>
      </c>
      <c r="H292" s="18">
        <v>0</v>
      </c>
      <c r="I292" s="18">
        <v>0</v>
      </c>
      <c r="J292" s="18">
        <v>31199.999999999953</v>
      </c>
      <c r="K292" s="18">
        <v>0</v>
      </c>
      <c r="L292" s="18">
        <v>45824.999999999927</v>
      </c>
      <c r="M292" s="18">
        <v>0</v>
      </c>
      <c r="N292" s="18">
        <v>0</v>
      </c>
      <c r="O292" s="18">
        <v>14280.000000000013</v>
      </c>
      <c r="P292" s="18">
        <v>30360.000000000033</v>
      </c>
      <c r="Q292" s="18">
        <v>20160.000000000011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3305.6994818652802</v>
      </c>
      <c r="AA292" s="18">
        <v>0</v>
      </c>
      <c r="AB292" s="18">
        <v>86590.625000000029</v>
      </c>
      <c r="AC292" s="18">
        <v>0</v>
      </c>
      <c r="AD292" s="18">
        <v>0</v>
      </c>
      <c r="AE292" s="18">
        <v>0</v>
      </c>
      <c r="AF292" s="18">
        <v>128000</v>
      </c>
      <c r="AG292" s="18">
        <v>0</v>
      </c>
      <c r="AH292" s="18">
        <v>0</v>
      </c>
      <c r="AI292" s="18">
        <v>0</v>
      </c>
      <c r="AJ292" s="18">
        <v>3955.9679999999998</v>
      </c>
      <c r="AK292" s="18">
        <v>0</v>
      </c>
      <c r="AL292" s="18">
        <v>0</v>
      </c>
      <c r="AM292" s="18">
        <v>0</v>
      </c>
      <c r="AN292" s="18">
        <v>0</v>
      </c>
      <c r="AO292" s="18">
        <v>0</v>
      </c>
      <c r="AP292" s="18">
        <v>-6079.4899198488838</v>
      </c>
      <c r="AQ292" s="11">
        <f t="shared" si="203"/>
        <v>1104277.8025620163</v>
      </c>
      <c r="AR292" s="18"/>
      <c r="AS292" s="10">
        <f>VLOOKUP($C292,'[1]New ISB'!$C$6:$BO$405,6,FALSE)</f>
        <v>793092.35499616631</v>
      </c>
      <c r="AT292" s="10">
        <f>VLOOKUP($C292,'[1]New ISB'!$C$6:$BO$405,7,FALSE)</f>
        <v>0</v>
      </c>
      <c r="AU292" s="10">
        <f>VLOOKUP($C292,'[1]New ISB'!$C$6:$BO$405,8,FALSE)</f>
        <v>0</v>
      </c>
      <c r="AV292" s="10">
        <f>VLOOKUP($C292,'[1]New ISB'!$C$6:$BO$405,9,FALSE)</f>
        <v>31849.999999999953</v>
      </c>
      <c r="AW292" s="10">
        <f>VLOOKUP($C292,'[1]New ISB'!$C$6:$BO$405,10,FALSE)</f>
        <v>0</v>
      </c>
      <c r="AX292" s="10">
        <f>VLOOKUP($C292,'[1]New ISB'!$C$6:$BO$405,11,FALSE)</f>
        <v>53299.99999999992</v>
      </c>
      <c r="AY292" s="10">
        <f>VLOOKUP($C292,'[1]New ISB'!$C$6:$BO$405,12,FALSE)</f>
        <v>0</v>
      </c>
      <c r="AZ292" s="10">
        <f>VLOOKUP($C292,'[1]New ISB'!$C$6:$BO$405,13,FALSE)</f>
        <v>0</v>
      </c>
      <c r="BA292" s="10">
        <f>VLOOKUP($C292,'[1]New ISB'!$C$6:$BO$405,14,FALSE)</f>
        <v>14535.000000000013</v>
      </c>
      <c r="BB292" s="10">
        <f>VLOOKUP($C292,'[1]New ISB'!$C$6:$BO$405,15,FALSE)</f>
        <v>30705.000000000033</v>
      </c>
      <c r="BC292" s="10">
        <f>VLOOKUP($C292,'[1]New ISB'!$C$6:$BO$405,16,FALSE)</f>
        <v>20370.000000000011</v>
      </c>
      <c r="BD292" s="10">
        <f>VLOOKUP($C292,'[1]New ISB'!$C$6:$BO$405,17,FALSE)</f>
        <v>0</v>
      </c>
      <c r="BE292" s="10">
        <f>VLOOKUP($C292,'[1]New ISB'!$C$6:$BO$405,18,FALSE)</f>
        <v>0</v>
      </c>
      <c r="BF292" s="10">
        <f>VLOOKUP($C292,'[1]New ISB'!$C$6:$BO$405,19,FALSE)</f>
        <v>0</v>
      </c>
      <c r="BG292" s="10">
        <f>VLOOKUP($C292,'[1]New ISB'!$C$6:$BO$405,20,FALSE)</f>
        <v>0</v>
      </c>
      <c r="BH292" s="10">
        <f>VLOOKUP($C292,'[1]New ISB'!$C$6:$BO$405,21,FALSE)</f>
        <v>0</v>
      </c>
      <c r="BI292" s="10">
        <f>VLOOKUP($C292,'[1]New ISB'!$C$6:$BO$405,22,FALSE)</f>
        <v>0</v>
      </c>
      <c r="BJ292" s="10">
        <f>VLOOKUP($C292,'[1]New ISB'!$C$6:$BO$405,23,FALSE)</f>
        <v>0</v>
      </c>
      <c r="BK292" s="10">
        <f>VLOOKUP($C292,'[1]New ISB'!$C$6:$BO$405,24,FALSE)</f>
        <v>0</v>
      </c>
      <c r="BL292" s="10">
        <f>VLOOKUP($C292,'[1]New ISB'!$C$6:$BO$405,25,FALSE)</f>
        <v>3362.6943005181297</v>
      </c>
      <c r="BM292" s="10">
        <f>VLOOKUP($C292,'[1]New ISB'!$C$6:$BO$405,26,FALSE)</f>
        <v>0</v>
      </c>
      <c r="BN292" s="10">
        <f>VLOOKUP($C292,'[1]New ISB'!$C$6:$BO$405,27,FALSE)</f>
        <v>87715.178571428594</v>
      </c>
      <c r="BO292" s="10">
        <f>VLOOKUP($C292,'[1]New ISB'!$C$6:$BO$405,28,FALSE)</f>
        <v>0</v>
      </c>
      <c r="BP292" s="10">
        <f>VLOOKUP($C292,'[1]New ISB'!$C$6:$BO$405,29,FALSE)</f>
        <v>0</v>
      </c>
      <c r="BQ292" s="10">
        <f>VLOOKUP($C292,'[1]New ISB'!$C$6:$BO$405,30,FALSE)</f>
        <v>0</v>
      </c>
      <c r="BR292" s="10">
        <f>VLOOKUP($C292,'[1]New ISB'!$C$6:$BO$405,31,FALSE)</f>
        <v>134400</v>
      </c>
      <c r="BS292" s="10">
        <f>VLOOKUP($C292,'[1]New ISB'!$C$6:$BO$405,32,FALSE)</f>
        <v>0</v>
      </c>
      <c r="BT292" s="10">
        <f>VLOOKUP($C292,'[1]New ISB'!$C$6:$BO$405,33,FALSE)</f>
        <v>0</v>
      </c>
      <c r="BU292" s="10">
        <f>VLOOKUP($C292,'[1]New ISB'!$C$6:$BO$405,34,FALSE)</f>
        <v>0</v>
      </c>
      <c r="BV292" s="10">
        <f>VLOOKUP($C292,'[1]New ISB'!$C$6:$BO$405,35,FALSE)</f>
        <v>3955.9679999999998</v>
      </c>
      <c r="BW292" s="10">
        <f>VLOOKUP($C292,'[1]New ISB'!$C$6:$BO$405,36,FALSE)</f>
        <v>0</v>
      </c>
      <c r="BX292" s="10">
        <f>VLOOKUP($C292,'[1]New ISB'!$C$6:$BO$405,39,FALSE)+VLOOKUP($C292,'[1]New ISB'!$C$6:$BO$405,40,FALSE)</f>
        <v>0</v>
      </c>
      <c r="BY292" s="10">
        <f>VLOOKUP($C292,'[1]New ISB'!$C$6:$BO$405,37,FALSE)+VLOOKUP($C292,'[1]New ISB'!$C$6:$BO$405,41,FALSE)</f>
        <v>0</v>
      </c>
      <c r="BZ292" s="10">
        <f>VLOOKUP($C292,'[1]New ISB'!$C$6:$BO$405,38,FALSE)</f>
        <v>0</v>
      </c>
      <c r="CA292" s="10">
        <f t="shared" si="161"/>
        <v>1173286.1958681131</v>
      </c>
      <c r="CB292" s="10">
        <f>VLOOKUP($C292,'[1]New ISB'!$C$6:$BO$405,52,FALSE)+VLOOKUP($C292,'[1]New ISB'!$C$6:$BO$405,53,FALSE)</f>
        <v>0</v>
      </c>
      <c r="CC292" s="10">
        <f>VLOOKUP($C292,'[1]New ISB'!$C$6:$BO$405,64,FALSE)</f>
        <v>0</v>
      </c>
      <c r="CD292" s="11">
        <f t="shared" si="205"/>
        <v>1173286.1958681131</v>
      </c>
      <c r="CE292" s="10"/>
      <c r="CF292" s="10">
        <f t="shared" si="166"/>
        <v>46412.354996166308</v>
      </c>
      <c r="CG292" s="10">
        <f t="shared" si="167"/>
        <v>0</v>
      </c>
      <c r="CH292" s="10">
        <f t="shared" si="168"/>
        <v>0</v>
      </c>
      <c r="CI292" s="10">
        <f t="shared" si="169"/>
        <v>650</v>
      </c>
      <c r="CJ292" s="10">
        <f t="shared" si="170"/>
        <v>0</v>
      </c>
      <c r="CK292" s="10">
        <f t="shared" si="171"/>
        <v>7474.9999999999927</v>
      </c>
      <c r="CL292" s="10">
        <f t="shared" si="172"/>
        <v>0</v>
      </c>
      <c r="CM292" s="10">
        <f t="shared" si="173"/>
        <v>0</v>
      </c>
      <c r="CN292" s="10">
        <f t="shared" si="174"/>
        <v>255</v>
      </c>
      <c r="CO292" s="10">
        <f t="shared" si="175"/>
        <v>345</v>
      </c>
      <c r="CP292" s="10">
        <f t="shared" si="176"/>
        <v>210</v>
      </c>
      <c r="CQ292" s="10">
        <f t="shared" si="177"/>
        <v>0</v>
      </c>
      <c r="CR292" s="10">
        <f t="shared" si="178"/>
        <v>0</v>
      </c>
      <c r="CS292" s="10">
        <f t="shared" si="179"/>
        <v>0</v>
      </c>
      <c r="CT292" s="10">
        <f t="shared" si="180"/>
        <v>0</v>
      </c>
      <c r="CU292" s="10">
        <f t="shared" si="181"/>
        <v>0</v>
      </c>
      <c r="CV292" s="10">
        <f t="shared" si="182"/>
        <v>0</v>
      </c>
      <c r="CW292" s="10">
        <f t="shared" si="183"/>
        <v>0</v>
      </c>
      <c r="CX292" s="10">
        <f t="shared" si="184"/>
        <v>0</v>
      </c>
      <c r="CY292" s="10">
        <f t="shared" si="185"/>
        <v>56.994818652849517</v>
      </c>
      <c r="CZ292" s="10">
        <f t="shared" si="186"/>
        <v>0</v>
      </c>
      <c r="DA292" s="10">
        <f t="shared" si="187"/>
        <v>1124.5535714285652</v>
      </c>
      <c r="DB292" s="10">
        <f t="shared" si="188"/>
        <v>0</v>
      </c>
      <c r="DC292" s="10">
        <f t="shared" si="189"/>
        <v>0</v>
      </c>
      <c r="DD292" s="10">
        <f t="shared" si="190"/>
        <v>0</v>
      </c>
      <c r="DE292" s="10">
        <f t="shared" si="191"/>
        <v>6400</v>
      </c>
      <c r="DF292" s="10">
        <f t="shared" si="192"/>
        <v>0</v>
      </c>
      <c r="DG292" s="10">
        <f t="shared" si="193"/>
        <v>0</v>
      </c>
      <c r="DH292" s="10">
        <f t="shared" si="194"/>
        <v>0</v>
      </c>
      <c r="DI292" s="10">
        <f t="shared" si="195"/>
        <v>0</v>
      </c>
      <c r="DJ292" s="10">
        <f t="shared" si="196"/>
        <v>0</v>
      </c>
      <c r="DK292" s="10">
        <f t="shared" si="197"/>
        <v>0</v>
      </c>
      <c r="DL292" s="10">
        <f t="shared" si="198"/>
        <v>0</v>
      </c>
      <c r="DM292" s="10">
        <f t="shared" si="199"/>
        <v>0</v>
      </c>
      <c r="DN292" s="10">
        <f t="shared" si="200"/>
        <v>0</v>
      </c>
      <c r="DO292" s="10">
        <f t="shared" si="201"/>
        <v>6079.4899198488838</v>
      </c>
      <c r="DP292" s="11">
        <f t="shared" si="202"/>
        <v>69008.393306096594</v>
      </c>
      <c r="DS292" s="14"/>
      <c r="DU292" s="16"/>
    </row>
    <row r="293" spans="1:125" x14ac:dyDescent="0.35">
      <c r="A293" s="2" t="s">
        <v>879</v>
      </c>
      <c r="B293" s="2" t="s">
        <v>880</v>
      </c>
      <c r="C293" s="2">
        <v>9262153</v>
      </c>
      <c r="D293" s="2" t="s">
        <v>881</v>
      </c>
      <c r="E293" s="18">
        <v>78</v>
      </c>
      <c r="G293" s="18">
        <v>264732</v>
      </c>
      <c r="H293" s="18">
        <v>0</v>
      </c>
      <c r="I293" s="18">
        <v>0</v>
      </c>
      <c r="J293" s="18">
        <v>10079.999999999991</v>
      </c>
      <c r="K293" s="18">
        <v>0</v>
      </c>
      <c r="L293" s="18">
        <v>14804.999999999987</v>
      </c>
      <c r="M293" s="18">
        <v>0</v>
      </c>
      <c r="N293" s="18">
        <v>690.00000000000057</v>
      </c>
      <c r="O293" s="18">
        <v>279.99999999999955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1274.3661971830966</v>
      </c>
      <c r="AA293" s="18">
        <v>0</v>
      </c>
      <c r="AB293" s="18">
        <v>27852.985074626864</v>
      </c>
      <c r="AC293" s="18">
        <v>0</v>
      </c>
      <c r="AD293" s="18">
        <v>0</v>
      </c>
      <c r="AE293" s="18">
        <v>0</v>
      </c>
      <c r="AF293" s="18">
        <v>128000</v>
      </c>
      <c r="AG293" s="18">
        <v>53969.826435246992</v>
      </c>
      <c r="AH293" s="18">
        <v>0</v>
      </c>
      <c r="AI293" s="18">
        <v>0</v>
      </c>
      <c r="AJ293" s="18">
        <v>15419.25</v>
      </c>
      <c r="AK293" s="18">
        <v>0</v>
      </c>
      <c r="AL293" s="18">
        <v>0</v>
      </c>
      <c r="AM293" s="18">
        <v>0</v>
      </c>
      <c r="AN293" s="18">
        <v>0</v>
      </c>
      <c r="AO293" s="18">
        <v>0</v>
      </c>
      <c r="AP293" s="18">
        <v>-35979.192334300242</v>
      </c>
      <c r="AQ293" s="11">
        <f t="shared" si="203"/>
        <v>481124.23537275667</v>
      </c>
      <c r="AR293" s="18"/>
      <c r="AS293" s="10">
        <f>VLOOKUP($C293,'[1]New ISB'!$C$6:$BO$405,6,FALSE)</f>
        <v>281187.28949864081</v>
      </c>
      <c r="AT293" s="10">
        <f>VLOOKUP($C293,'[1]New ISB'!$C$6:$BO$405,7,FALSE)</f>
        <v>0</v>
      </c>
      <c r="AU293" s="10">
        <f>VLOOKUP($C293,'[1]New ISB'!$C$6:$BO$405,8,FALSE)</f>
        <v>0</v>
      </c>
      <c r="AV293" s="10">
        <f>VLOOKUP($C293,'[1]New ISB'!$C$6:$BO$405,9,FALSE)</f>
        <v>10289.999999999991</v>
      </c>
      <c r="AW293" s="10">
        <f>VLOOKUP($C293,'[1]New ISB'!$C$6:$BO$405,10,FALSE)</f>
        <v>0</v>
      </c>
      <c r="AX293" s="10">
        <f>VLOOKUP($C293,'[1]New ISB'!$C$6:$BO$405,11,FALSE)</f>
        <v>17219.999999999985</v>
      </c>
      <c r="AY293" s="10">
        <f>VLOOKUP($C293,'[1]New ISB'!$C$6:$BO$405,12,FALSE)</f>
        <v>0</v>
      </c>
      <c r="AZ293" s="10">
        <f>VLOOKUP($C293,'[1]New ISB'!$C$6:$BO$405,13,FALSE)</f>
        <v>705.00000000000068</v>
      </c>
      <c r="BA293" s="10">
        <f>VLOOKUP($C293,'[1]New ISB'!$C$6:$BO$405,14,FALSE)</f>
        <v>284.99999999999955</v>
      </c>
      <c r="BB293" s="10">
        <f>VLOOKUP($C293,'[1]New ISB'!$C$6:$BO$405,15,FALSE)</f>
        <v>0</v>
      </c>
      <c r="BC293" s="10">
        <f>VLOOKUP($C293,'[1]New ISB'!$C$6:$BO$405,16,FALSE)</f>
        <v>0</v>
      </c>
      <c r="BD293" s="10">
        <f>VLOOKUP($C293,'[1]New ISB'!$C$6:$BO$405,17,FALSE)</f>
        <v>0</v>
      </c>
      <c r="BE293" s="10">
        <f>VLOOKUP($C293,'[1]New ISB'!$C$6:$BO$405,18,FALSE)</f>
        <v>0</v>
      </c>
      <c r="BF293" s="10">
        <f>VLOOKUP($C293,'[1]New ISB'!$C$6:$BO$405,19,FALSE)</f>
        <v>0</v>
      </c>
      <c r="BG293" s="10">
        <f>VLOOKUP($C293,'[1]New ISB'!$C$6:$BO$405,20,FALSE)</f>
        <v>0</v>
      </c>
      <c r="BH293" s="10">
        <f>VLOOKUP($C293,'[1]New ISB'!$C$6:$BO$405,21,FALSE)</f>
        <v>0</v>
      </c>
      <c r="BI293" s="10">
        <f>VLOOKUP($C293,'[1]New ISB'!$C$6:$BO$405,22,FALSE)</f>
        <v>0</v>
      </c>
      <c r="BJ293" s="10">
        <f>VLOOKUP($C293,'[1]New ISB'!$C$6:$BO$405,23,FALSE)</f>
        <v>0</v>
      </c>
      <c r="BK293" s="10">
        <f>VLOOKUP($C293,'[1]New ISB'!$C$6:$BO$405,24,FALSE)</f>
        <v>0</v>
      </c>
      <c r="BL293" s="10">
        <f>VLOOKUP($C293,'[1]New ISB'!$C$6:$BO$405,25,FALSE)</f>
        <v>1296.3380281690122</v>
      </c>
      <c r="BM293" s="10">
        <f>VLOOKUP($C293,'[1]New ISB'!$C$6:$BO$405,26,FALSE)</f>
        <v>0</v>
      </c>
      <c r="BN293" s="10">
        <f>VLOOKUP($C293,'[1]New ISB'!$C$6:$BO$405,27,FALSE)</f>
        <v>28214.712153518125</v>
      </c>
      <c r="BO293" s="10">
        <f>VLOOKUP($C293,'[1]New ISB'!$C$6:$BO$405,28,FALSE)</f>
        <v>0</v>
      </c>
      <c r="BP293" s="10">
        <f>VLOOKUP($C293,'[1]New ISB'!$C$6:$BO$405,29,FALSE)</f>
        <v>0</v>
      </c>
      <c r="BQ293" s="10">
        <f>VLOOKUP($C293,'[1]New ISB'!$C$6:$BO$405,30,FALSE)</f>
        <v>0</v>
      </c>
      <c r="BR293" s="10">
        <f>VLOOKUP($C293,'[1]New ISB'!$C$6:$BO$405,31,FALSE)</f>
        <v>134400</v>
      </c>
      <c r="BS293" s="10">
        <f>VLOOKUP($C293,'[1]New ISB'!$C$6:$BO$405,32,FALSE)</f>
        <v>54736.715620827767</v>
      </c>
      <c r="BT293" s="10">
        <f>VLOOKUP($C293,'[1]New ISB'!$C$6:$BO$405,33,FALSE)</f>
        <v>0</v>
      </c>
      <c r="BU293" s="10">
        <f>VLOOKUP($C293,'[1]New ISB'!$C$6:$BO$405,34,FALSE)</f>
        <v>0</v>
      </c>
      <c r="BV293" s="10">
        <f>VLOOKUP($C293,'[1]New ISB'!$C$6:$BO$405,35,FALSE)</f>
        <v>15419.25</v>
      </c>
      <c r="BW293" s="10">
        <f>VLOOKUP($C293,'[1]New ISB'!$C$6:$BO$405,36,FALSE)</f>
        <v>0</v>
      </c>
      <c r="BX293" s="10">
        <f>VLOOKUP($C293,'[1]New ISB'!$C$6:$BO$405,39,FALSE)+VLOOKUP($C293,'[1]New ISB'!$C$6:$BO$405,40,FALSE)</f>
        <v>0</v>
      </c>
      <c r="BY293" s="10">
        <f>VLOOKUP($C293,'[1]New ISB'!$C$6:$BO$405,37,FALSE)+VLOOKUP($C293,'[1]New ISB'!$C$6:$BO$405,41,FALSE)</f>
        <v>0</v>
      </c>
      <c r="BZ293" s="10">
        <f>VLOOKUP($C293,'[1]New ISB'!$C$6:$BO$405,38,FALSE)</f>
        <v>0</v>
      </c>
      <c r="CA293" s="10">
        <f t="shared" si="161"/>
        <v>543754.30530115566</v>
      </c>
      <c r="CB293" s="10">
        <f>VLOOKUP($C293,'[1]New ISB'!$C$6:$BO$405,52,FALSE)+VLOOKUP($C293,'[1]New ISB'!$C$6:$BO$405,53,FALSE)</f>
        <v>0</v>
      </c>
      <c r="CC293" s="10">
        <f>VLOOKUP($C293,'[1]New ISB'!$C$6:$BO$405,64,FALSE)</f>
        <v>0</v>
      </c>
      <c r="CD293" s="11">
        <f t="shared" si="205"/>
        <v>543754.30530115566</v>
      </c>
      <c r="CE293" s="10"/>
      <c r="CF293" s="10">
        <f t="shared" si="166"/>
        <v>16455.289498640806</v>
      </c>
      <c r="CG293" s="10">
        <f t="shared" si="167"/>
        <v>0</v>
      </c>
      <c r="CH293" s="10">
        <f t="shared" si="168"/>
        <v>0</v>
      </c>
      <c r="CI293" s="10">
        <f t="shared" si="169"/>
        <v>210</v>
      </c>
      <c r="CJ293" s="10">
        <f t="shared" si="170"/>
        <v>0</v>
      </c>
      <c r="CK293" s="10">
        <f t="shared" si="171"/>
        <v>2414.9999999999982</v>
      </c>
      <c r="CL293" s="10">
        <f t="shared" si="172"/>
        <v>0</v>
      </c>
      <c r="CM293" s="10">
        <f t="shared" si="173"/>
        <v>15.000000000000114</v>
      </c>
      <c r="CN293" s="10">
        <f t="shared" si="174"/>
        <v>5</v>
      </c>
      <c r="CO293" s="10">
        <f t="shared" si="175"/>
        <v>0</v>
      </c>
      <c r="CP293" s="10">
        <f t="shared" si="176"/>
        <v>0</v>
      </c>
      <c r="CQ293" s="10">
        <f t="shared" si="177"/>
        <v>0</v>
      </c>
      <c r="CR293" s="10">
        <f t="shared" si="178"/>
        <v>0</v>
      </c>
      <c r="CS293" s="10">
        <f t="shared" si="179"/>
        <v>0</v>
      </c>
      <c r="CT293" s="10">
        <f t="shared" si="180"/>
        <v>0</v>
      </c>
      <c r="CU293" s="10">
        <f t="shared" si="181"/>
        <v>0</v>
      </c>
      <c r="CV293" s="10">
        <f t="shared" si="182"/>
        <v>0</v>
      </c>
      <c r="CW293" s="10">
        <f t="shared" si="183"/>
        <v>0</v>
      </c>
      <c r="CX293" s="10">
        <f t="shared" si="184"/>
        <v>0</v>
      </c>
      <c r="CY293" s="10">
        <f t="shared" si="185"/>
        <v>21.971830985915631</v>
      </c>
      <c r="CZ293" s="10">
        <f t="shared" si="186"/>
        <v>0</v>
      </c>
      <c r="DA293" s="10">
        <f t="shared" si="187"/>
        <v>361.72707889126104</v>
      </c>
      <c r="DB293" s="10">
        <f t="shared" si="188"/>
        <v>0</v>
      </c>
      <c r="DC293" s="10">
        <f t="shared" si="189"/>
        <v>0</v>
      </c>
      <c r="DD293" s="10">
        <f t="shared" si="190"/>
        <v>0</v>
      </c>
      <c r="DE293" s="10">
        <f t="shared" si="191"/>
        <v>6400</v>
      </c>
      <c r="DF293" s="10">
        <f t="shared" si="192"/>
        <v>766.88918558077421</v>
      </c>
      <c r="DG293" s="10">
        <f t="shared" si="193"/>
        <v>0</v>
      </c>
      <c r="DH293" s="10">
        <f t="shared" si="194"/>
        <v>0</v>
      </c>
      <c r="DI293" s="10">
        <f t="shared" si="195"/>
        <v>0</v>
      </c>
      <c r="DJ293" s="10">
        <f t="shared" si="196"/>
        <v>0</v>
      </c>
      <c r="DK293" s="10">
        <f t="shared" si="197"/>
        <v>0</v>
      </c>
      <c r="DL293" s="10">
        <f t="shared" si="198"/>
        <v>0</v>
      </c>
      <c r="DM293" s="10">
        <f t="shared" si="199"/>
        <v>0</v>
      </c>
      <c r="DN293" s="10">
        <f t="shared" si="200"/>
        <v>0</v>
      </c>
      <c r="DO293" s="10">
        <f t="shared" si="201"/>
        <v>35979.192334300242</v>
      </c>
      <c r="DP293" s="11">
        <f t="shared" si="202"/>
        <v>62630.069928398996</v>
      </c>
      <c r="DS293" s="14"/>
      <c r="DU293" s="16"/>
    </row>
    <row r="294" spans="1:125" x14ac:dyDescent="0.35">
      <c r="A294" s="2" t="s">
        <v>882</v>
      </c>
      <c r="B294" s="2" t="s">
        <v>883</v>
      </c>
      <c r="C294" s="2">
        <v>9263121</v>
      </c>
      <c r="D294" s="2" t="s">
        <v>1394</v>
      </c>
      <c r="E294" s="18">
        <v>181</v>
      </c>
      <c r="G294" s="18">
        <v>614314</v>
      </c>
      <c r="H294" s="18">
        <v>0</v>
      </c>
      <c r="I294" s="18">
        <v>0</v>
      </c>
      <c r="J294" s="18">
        <v>9120.0000000000218</v>
      </c>
      <c r="K294" s="18">
        <v>0</v>
      </c>
      <c r="L294" s="18">
        <v>14805.000000000025</v>
      </c>
      <c r="M294" s="18">
        <v>0</v>
      </c>
      <c r="N294" s="18">
        <v>920.00000000000182</v>
      </c>
      <c r="O294" s="18">
        <v>560.00000000000114</v>
      </c>
      <c r="P294" s="18">
        <v>0</v>
      </c>
      <c r="Q294" s="18">
        <v>960.00000000000193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4227.3825503355674</v>
      </c>
      <c r="AA294" s="18">
        <v>0</v>
      </c>
      <c r="AB294" s="18">
        <v>47011.629310344833</v>
      </c>
      <c r="AC294" s="18">
        <v>0</v>
      </c>
      <c r="AD294" s="18">
        <v>0</v>
      </c>
      <c r="AE294" s="18">
        <v>0</v>
      </c>
      <c r="AF294" s="18">
        <v>128000</v>
      </c>
      <c r="AG294" s="18">
        <v>0</v>
      </c>
      <c r="AH294" s="18">
        <v>0</v>
      </c>
      <c r="AI294" s="18">
        <v>0</v>
      </c>
      <c r="AJ294" s="18">
        <v>22066.25</v>
      </c>
      <c r="AK294" s="18">
        <v>0</v>
      </c>
      <c r="AL294" s="18">
        <v>0</v>
      </c>
      <c r="AM294" s="18">
        <v>0</v>
      </c>
      <c r="AN294" s="18">
        <v>0</v>
      </c>
      <c r="AO294" s="18">
        <v>0</v>
      </c>
      <c r="AP294" s="18">
        <v>0</v>
      </c>
      <c r="AQ294" s="11">
        <f t="shared" si="203"/>
        <v>841984.26186068042</v>
      </c>
      <c r="AR294" s="18"/>
      <c r="AS294" s="10">
        <f>VLOOKUP($C294,'[1]New ISB'!$C$6:$BO$405,6,FALSE)</f>
        <v>652498.71024684596</v>
      </c>
      <c r="AT294" s="10">
        <f>VLOOKUP($C294,'[1]New ISB'!$C$6:$BO$405,7,FALSE)</f>
        <v>0</v>
      </c>
      <c r="AU294" s="10">
        <f>VLOOKUP($C294,'[1]New ISB'!$C$6:$BO$405,8,FALSE)</f>
        <v>0</v>
      </c>
      <c r="AV294" s="10">
        <f>VLOOKUP($C294,'[1]New ISB'!$C$6:$BO$405,9,FALSE)</f>
        <v>9310.0000000000218</v>
      </c>
      <c r="AW294" s="10">
        <f>VLOOKUP($C294,'[1]New ISB'!$C$6:$BO$405,10,FALSE)</f>
        <v>0</v>
      </c>
      <c r="AX294" s="10">
        <f>VLOOKUP($C294,'[1]New ISB'!$C$6:$BO$405,11,FALSE)</f>
        <v>17220.000000000029</v>
      </c>
      <c r="AY294" s="10">
        <f>VLOOKUP($C294,'[1]New ISB'!$C$6:$BO$405,12,FALSE)</f>
        <v>0</v>
      </c>
      <c r="AZ294" s="10">
        <f>VLOOKUP($C294,'[1]New ISB'!$C$6:$BO$405,13,FALSE)</f>
        <v>940.00000000000193</v>
      </c>
      <c r="BA294" s="10">
        <f>VLOOKUP($C294,'[1]New ISB'!$C$6:$BO$405,14,FALSE)</f>
        <v>570.00000000000114</v>
      </c>
      <c r="BB294" s="10">
        <f>VLOOKUP($C294,'[1]New ISB'!$C$6:$BO$405,15,FALSE)</f>
        <v>0</v>
      </c>
      <c r="BC294" s="10">
        <f>VLOOKUP($C294,'[1]New ISB'!$C$6:$BO$405,16,FALSE)</f>
        <v>970.00000000000193</v>
      </c>
      <c r="BD294" s="10">
        <f>VLOOKUP($C294,'[1]New ISB'!$C$6:$BO$405,17,FALSE)</f>
        <v>0</v>
      </c>
      <c r="BE294" s="10">
        <f>VLOOKUP($C294,'[1]New ISB'!$C$6:$BO$405,18,FALSE)</f>
        <v>0</v>
      </c>
      <c r="BF294" s="10">
        <f>VLOOKUP($C294,'[1]New ISB'!$C$6:$BO$405,19,FALSE)</f>
        <v>0</v>
      </c>
      <c r="BG294" s="10">
        <f>VLOOKUP($C294,'[1]New ISB'!$C$6:$BO$405,20,FALSE)</f>
        <v>0</v>
      </c>
      <c r="BH294" s="10">
        <f>VLOOKUP($C294,'[1]New ISB'!$C$6:$BO$405,21,FALSE)</f>
        <v>0</v>
      </c>
      <c r="BI294" s="10">
        <f>VLOOKUP($C294,'[1]New ISB'!$C$6:$BO$405,22,FALSE)</f>
        <v>0</v>
      </c>
      <c r="BJ294" s="10">
        <f>VLOOKUP($C294,'[1]New ISB'!$C$6:$BO$405,23,FALSE)</f>
        <v>0</v>
      </c>
      <c r="BK294" s="10">
        <f>VLOOKUP($C294,'[1]New ISB'!$C$6:$BO$405,24,FALSE)</f>
        <v>0</v>
      </c>
      <c r="BL294" s="10">
        <f>VLOOKUP($C294,'[1]New ISB'!$C$6:$BO$405,25,FALSE)</f>
        <v>4300.2684563758366</v>
      </c>
      <c r="BM294" s="10">
        <f>VLOOKUP($C294,'[1]New ISB'!$C$6:$BO$405,26,FALSE)</f>
        <v>0</v>
      </c>
      <c r="BN294" s="10">
        <f>VLOOKUP($C294,'[1]New ISB'!$C$6:$BO$405,27,FALSE)</f>
        <v>47622.169950738928</v>
      </c>
      <c r="BO294" s="10">
        <f>VLOOKUP($C294,'[1]New ISB'!$C$6:$BO$405,28,FALSE)</f>
        <v>0</v>
      </c>
      <c r="BP294" s="10">
        <f>VLOOKUP($C294,'[1]New ISB'!$C$6:$BO$405,29,FALSE)</f>
        <v>0</v>
      </c>
      <c r="BQ294" s="10">
        <f>VLOOKUP($C294,'[1]New ISB'!$C$6:$BO$405,30,FALSE)</f>
        <v>0</v>
      </c>
      <c r="BR294" s="10">
        <f>VLOOKUP($C294,'[1]New ISB'!$C$6:$BO$405,31,FALSE)</f>
        <v>134400</v>
      </c>
      <c r="BS294" s="10">
        <f>VLOOKUP($C294,'[1]New ISB'!$C$6:$BO$405,32,FALSE)</f>
        <v>0</v>
      </c>
      <c r="BT294" s="10">
        <f>VLOOKUP($C294,'[1]New ISB'!$C$6:$BO$405,33,FALSE)</f>
        <v>0</v>
      </c>
      <c r="BU294" s="10">
        <f>VLOOKUP($C294,'[1]New ISB'!$C$6:$BO$405,34,FALSE)</f>
        <v>0</v>
      </c>
      <c r="BV294" s="10">
        <f>VLOOKUP($C294,'[1]New ISB'!$C$6:$BO$405,35,FALSE)</f>
        <v>22066.25</v>
      </c>
      <c r="BW294" s="10">
        <f>VLOOKUP($C294,'[1]New ISB'!$C$6:$BO$405,36,FALSE)</f>
        <v>0</v>
      </c>
      <c r="BX294" s="10">
        <f>VLOOKUP($C294,'[1]New ISB'!$C$6:$BO$405,39,FALSE)+VLOOKUP($C294,'[1]New ISB'!$C$6:$BO$405,40,FALSE)</f>
        <v>0</v>
      </c>
      <c r="BY294" s="10">
        <f>VLOOKUP($C294,'[1]New ISB'!$C$6:$BO$405,37,FALSE)+VLOOKUP($C294,'[1]New ISB'!$C$6:$BO$405,41,FALSE)</f>
        <v>0</v>
      </c>
      <c r="BZ294" s="10">
        <f>VLOOKUP($C294,'[1]New ISB'!$C$6:$BO$405,38,FALSE)</f>
        <v>0</v>
      </c>
      <c r="CA294" s="10">
        <f t="shared" si="161"/>
        <v>889897.39865396067</v>
      </c>
      <c r="CB294" s="10">
        <f>VLOOKUP($C294,'[1]New ISB'!$C$6:$BO$405,52,FALSE)+VLOOKUP($C294,'[1]New ISB'!$C$6:$BO$405,53,FALSE)</f>
        <v>0</v>
      </c>
      <c r="CC294" s="10">
        <f>VLOOKUP($C294,'[1]New ISB'!$C$6:$BO$405,64,FALSE)</f>
        <v>0</v>
      </c>
      <c r="CD294" s="11">
        <f t="shared" si="205"/>
        <v>889897.39865396067</v>
      </c>
      <c r="CE294" s="10"/>
      <c r="CF294" s="10">
        <f t="shared" si="166"/>
        <v>38184.710246845963</v>
      </c>
      <c r="CG294" s="10">
        <f t="shared" si="167"/>
        <v>0</v>
      </c>
      <c r="CH294" s="10">
        <f t="shared" si="168"/>
        <v>0</v>
      </c>
      <c r="CI294" s="10">
        <f t="shared" si="169"/>
        <v>190</v>
      </c>
      <c r="CJ294" s="10">
        <f t="shared" si="170"/>
        <v>0</v>
      </c>
      <c r="CK294" s="10">
        <f t="shared" si="171"/>
        <v>2415.0000000000036</v>
      </c>
      <c r="CL294" s="10">
        <f t="shared" si="172"/>
        <v>0</v>
      </c>
      <c r="CM294" s="10">
        <f t="shared" si="173"/>
        <v>20.000000000000114</v>
      </c>
      <c r="CN294" s="10">
        <f t="shared" si="174"/>
        <v>10</v>
      </c>
      <c r="CO294" s="10">
        <f t="shared" si="175"/>
        <v>0</v>
      </c>
      <c r="CP294" s="10">
        <f t="shared" si="176"/>
        <v>10</v>
      </c>
      <c r="CQ294" s="10">
        <f t="shared" si="177"/>
        <v>0</v>
      </c>
      <c r="CR294" s="10">
        <f t="shared" si="178"/>
        <v>0</v>
      </c>
      <c r="CS294" s="10">
        <f t="shared" si="179"/>
        <v>0</v>
      </c>
      <c r="CT294" s="10">
        <f t="shared" si="180"/>
        <v>0</v>
      </c>
      <c r="CU294" s="10">
        <f t="shared" si="181"/>
        <v>0</v>
      </c>
      <c r="CV294" s="10">
        <f t="shared" si="182"/>
        <v>0</v>
      </c>
      <c r="CW294" s="10">
        <f t="shared" si="183"/>
        <v>0</v>
      </c>
      <c r="CX294" s="10">
        <f t="shared" si="184"/>
        <v>0</v>
      </c>
      <c r="CY294" s="10">
        <f t="shared" si="185"/>
        <v>72.885906040269219</v>
      </c>
      <c r="CZ294" s="10">
        <f t="shared" si="186"/>
        <v>0</v>
      </c>
      <c r="DA294" s="10">
        <f t="shared" si="187"/>
        <v>610.54064039409423</v>
      </c>
      <c r="DB294" s="10">
        <f t="shared" si="188"/>
        <v>0</v>
      </c>
      <c r="DC294" s="10">
        <f t="shared" si="189"/>
        <v>0</v>
      </c>
      <c r="DD294" s="10">
        <f t="shared" si="190"/>
        <v>0</v>
      </c>
      <c r="DE294" s="10">
        <f t="shared" si="191"/>
        <v>6400</v>
      </c>
      <c r="DF294" s="10">
        <f t="shared" si="192"/>
        <v>0</v>
      </c>
      <c r="DG294" s="10">
        <f t="shared" si="193"/>
        <v>0</v>
      </c>
      <c r="DH294" s="10">
        <f t="shared" si="194"/>
        <v>0</v>
      </c>
      <c r="DI294" s="10">
        <f t="shared" si="195"/>
        <v>0</v>
      </c>
      <c r="DJ294" s="10">
        <f t="shared" si="196"/>
        <v>0</v>
      </c>
      <c r="DK294" s="10">
        <f t="shared" si="197"/>
        <v>0</v>
      </c>
      <c r="DL294" s="10">
        <f t="shared" si="198"/>
        <v>0</v>
      </c>
      <c r="DM294" s="10">
        <f t="shared" si="199"/>
        <v>0</v>
      </c>
      <c r="DN294" s="10">
        <f t="shared" si="200"/>
        <v>0</v>
      </c>
      <c r="DO294" s="10">
        <f t="shared" si="201"/>
        <v>0</v>
      </c>
      <c r="DP294" s="11">
        <f t="shared" si="202"/>
        <v>47913.136793280326</v>
      </c>
      <c r="DS294" s="14"/>
      <c r="DU294" s="16"/>
    </row>
    <row r="295" spans="1:125" x14ac:dyDescent="0.35">
      <c r="A295" s="2" t="s">
        <v>885</v>
      </c>
      <c r="B295" s="2" t="s">
        <v>886</v>
      </c>
      <c r="C295" s="2">
        <v>9263083</v>
      </c>
      <c r="D295" s="2" t="s">
        <v>1492</v>
      </c>
      <c r="E295" s="18">
        <v>104</v>
      </c>
      <c r="G295" s="18">
        <v>352976</v>
      </c>
      <c r="H295" s="18">
        <v>0</v>
      </c>
      <c r="I295" s="18">
        <v>0</v>
      </c>
      <c r="J295" s="18">
        <v>7199.9999999999882</v>
      </c>
      <c r="K295" s="18">
        <v>0</v>
      </c>
      <c r="L295" s="18">
        <v>10574.999999999982</v>
      </c>
      <c r="M295" s="18">
        <v>0</v>
      </c>
      <c r="N295" s="18">
        <v>1839.9999999999993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35490.000000000007</v>
      </c>
      <c r="AC295" s="18">
        <v>0</v>
      </c>
      <c r="AD295" s="18">
        <v>0</v>
      </c>
      <c r="AE295" s="18">
        <v>0</v>
      </c>
      <c r="AF295" s="18">
        <v>128000</v>
      </c>
      <c r="AG295" s="18">
        <v>7659.8818424566043</v>
      </c>
      <c r="AH295" s="18">
        <v>0</v>
      </c>
      <c r="AI295" s="18">
        <v>0</v>
      </c>
      <c r="AJ295" s="18">
        <v>2781</v>
      </c>
      <c r="AK295" s="18">
        <v>0</v>
      </c>
      <c r="AL295" s="18">
        <v>0</v>
      </c>
      <c r="AM295" s="18">
        <v>0</v>
      </c>
      <c r="AN295" s="18">
        <v>0</v>
      </c>
      <c r="AO295" s="18">
        <v>0</v>
      </c>
      <c r="AP295" s="18">
        <v>-15821.343296619201</v>
      </c>
      <c r="AQ295" s="11">
        <f t="shared" si="203"/>
        <v>530700.53854583739</v>
      </c>
      <c r="AR295" s="18"/>
      <c r="AS295" s="10">
        <f>VLOOKUP($C295,'[1]New ISB'!$C$6:$BO$405,6,FALSE)</f>
        <v>374916.3859981877</v>
      </c>
      <c r="AT295" s="10">
        <f>VLOOKUP($C295,'[1]New ISB'!$C$6:$BO$405,7,FALSE)</f>
        <v>0</v>
      </c>
      <c r="AU295" s="10">
        <f>VLOOKUP($C295,'[1]New ISB'!$C$6:$BO$405,8,FALSE)</f>
        <v>0</v>
      </c>
      <c r="AV295" s="10">
        <f>VLOOKUP($C295,'[1]New ISB'!$C$6:$BO$405,9,FALSE)</f>
        <v>7349.9999999999882</v>
      </c>
      <c r="AW295" s="10">
        <f>VLOOKUP($C295,'[1]New ISB'!$C$6:$BO$405,10,FALSE)</f>
        <v>0</v>
      </c>
      <c r="AX295" s="10">
        <f>VLOOKUP($C295,'[1]New ISB'!$C$6:$BO$405,11,FALSE)</f>
        <v>12299.99999999998</v>
      </c>
      <c r="AY295" s="10">
        <f>VLOOKUP($C295,'[1]New ISB'!$C$6:$BO$405,12,FALSE)</f>
        <v>0</v>
      </c>
      <c r="AZ295" s="10">
        <f>VLOOKUP($C295,'[1]New ISB'!$C$6:$BO$405,13,FALSE)</f>
        <v>1879.9999999999993</v>
      </c>
      <c r="BA295" s="10">
        <f>VLOOKUP($C295,'[1]New ISB'!$C$6:$BO$405,14,FALSE)</f>
        <v>0</v>
      </c>
      <c r="BB295" s="10">
        <f>VLOOKUP($C295,'[1]New ISB'!$C$6:$BO$405,15,FALSE)</f>
        <v>0</v>
      </c>
      <c r="BC295" s="10">
        <f>VLOOKUP($C295,'[1]New ISB'!$C$6:$BO$405,16,FALSE)</f>
        <v>0</v>
      </c>
      <c r="BD295" s="10">
        <f>VLOOKUP($C295,'[1]New ISB'!$C$6:$BO$405,17,FALSE)</f>
        <v>0</v>
      </c>
      <c r="BE295" s="10">
        <f>VLOOKUP($C295,'[1]New ISB'!$C$6:$BO$405,18,FALSE)</f>
        <v>0</v>
      </c>
      <c r="BF295" s="10">
        <f>VLOOKUP($C295,'[1]New ISB'!$C$6:$BO$405,19,FALSE)</f>
        <v>0</v>
      </c>
      <c r="BG295" s="10">
        <f>VLOOKUP($C295,'[1]New ISB'!$C$6:$BO$405,20,FALSE)</f>
        <v>0</v>
      </c>
      <c r="BH295" s="10">
        <f>VLOOKUP($C295,'[1]New ISB'!$C$6:$BO$405,21,FALSE)</f>
        <v>0</v>
      </c>
      <c r="BI295" s="10">
        <f>VLOOKUP($C295,'[1]New ISB'!$C$6:$BO$405,22,FALSE)</f>
        <v>0</v>
      </c>
      <c r="BJ295" s="10">
        <f>VLOOKUP($C295,'[1]New ISB'!$C$6:$BO$405,23,FALSE)</f>
        <v>0</v>
      </c>
      <c r="BK295" s="10">
        <f>VLOOKUP($C295,'[1]New ISB'!$C$6:$BO$405,24,FALSE)</f>
        <v>0</v>
      </c>
      <c r="BL295" s="10">
        <f>VLOOKUP($C295,'[1]New ISB'!$C$6:$BO$405,25,FALSE)</f>
        <v>0</v>
      </c>
      <c r="BM295" s="10">
        <f>VLOOKUP($C295,'[1]New ISB'!$C$6:$BO$405,26,FALSE)</f>
        <v>0</v>
      </c>
      <c r="BN295" s="10">
        <f>VLOOKUP($C295,'[1]New ISB'!$C$6:$BO$405,27,FALSE)</f>
        <v>35950.909090909096</v>
      </c>
      <c r="BO295" s="10">
        <f>VLOOKUP($C295,'[1]New ISB'!$C$6:$BO$405,28,FALSE)</f>
        <v>0</v>
      </c>
      <c r="BP295" s="10">
        <f>VLOOKUP($C295,'[1]New ISB'!$C$6:$BO$405,29,FALSE)</f>
        <v>0</v>
      </c>
      <c r="BQ295" s="10">
        <f>VLOOKUP($C295,'[1]New ISB'!$C$6:$BO$405,30,FALSE)</f>
        <v>0</v>
      </c>
      <c r="BR295" s="10">
        <f>VLOOKUP($C295,'[1]New ISB'!$C$6:$BO$405,31,FALSE)</f>
        <v>134400</v>
      </c>
      <c r="BS295" s="10">
        <f>VLOOKUP($C295,'[1]New ISB'!$C$6:$BO$405,32,FALSE)</f>
        <v>7768.7256341788998</v>
      </c>
      <c r="BT295" s="10">
        <f>VLOOKUP($C295,'[1]New ISB'!$C$6:$BO$405,33,FALSE)</f>
        <v>0</v>
      </c>
      <c r="BU295" s="10">
        <f>VLOOKUP($C295,'[1]New ISB'!$C$6:$BO$405,34,FALSE)</f>
        <v>0</v>
      </c>
      <c r="BV295" s="10">
        <f>VLOOKUP($C295,'[1]New ISB'!$C$6:$BO$405,35,FALSE)</f>
        <v>2781</v>
      </c>
      <c r="BW295" s="10">
        <f>VLOOKUP($C295,'[1]New ISB'!$C$6:$BO$405,36,FALSE)</f>
        <v>0</v>
      </c>
      <c r="BX295" s="10">
        <f>VLOOKUP($C295,'[1]New ISB'!$C$6:$BO$405,39,FALSE)+VLOOKUP($C295,'[1]New ISB'!$C$6:$BO$405,40,FALSE)</f>
        <v>0</v>
      </c>
      <c r="BY295" s="10">
        <f>VLOOKUP($C295,'[1]New ISB'!$C$6:$BO$405,37,FALSE)+VLOOKUP($C295,'[1]New ISB'!$C$6:$BO$405,41,FALSE)</f>
        <v>0</v>
      </c>
      <c r="BZ295" s="10">
        <f>VLOOKUP($C295,'[1]New ISB'!$C$6:$BO$405,38,FALSE)</f>
        <v>0</v>
      </c>
      <c r="CA295" s="10">
        <f t="shared" si="161"/>
        <v>577347.02072327561</v>
      </c>
      <c r="CB295" s="10">
        <f>VLOOKUP($C295,'[1]New ISB'!$C$6:$BO$405,52,FALSE)+VLOOKUP($C295,'[1]New ISB'!$C$6:$BO$405,53,FALSE)</f>
        <v>0</v>
      </c>
      <c r="CC295" s="10">
        <f>VLOOKUP($C295,'[1]New ISB'!$C$6:$BO$405,64,FALSE)</f>
        <v>0</v>
      </c>
      <c r="CD295" s="11">
        <f t="shared" si="205"/>
        <v>577347.02072327561</v>
      </c>
      <c r="CE295" s="10"/>
      <c r="CF295" s="10">
        <f t="shared" si="166"/>
        <v>21940.385998187703</v>
      </c>
      <c r="CG295" s="10">
        <f t="shared" si="167"/>
        <v>0</v>
      </c>
      <c r="CH295" s="10">
        <f t="shared" si="168"/>
        <v>0</v>
      </c>
      <c r="CI295" s="10">
        <f t="shared" si="169"/>
        <v>150</v>
      </c>
      <c r="CJ295" s="10">
        <f t="shared" si="170"/>
        <v>0</v>
      </c>
      <c r="CK295" s="10">
        <f t="shared" si="171"/>
        <v>1724.9999999999982</v>
      </c>
      <c r="CL295" s="10">
        <f t="shared" si="172"/>
        <v>0</v>
      </c>
      <c r="CM295" s="10">
        <f t="shared" si="173"/>
        <v>40</v>
      </c>
      <c r="CN295" s="10">
        <f t="shared" si="174"/>
        <v>0</v>
      </c>
      <c r="CO295" s="10">
        <f t="shared" si="175"/>
        <v>0</v>
      </c>
      <c r="CP295" s="10">
        <f t="shared" si="176"/>
        <v>0</v>
      </c>
      <c r="CQ295" s="10">
        <f t="shared" si="177"/>
        <v>0</v>
      </c>
      <c r="CR295" s="10">
        <f t="shared" si="178"/>
        <v>0</v>
      </c>
      <c r="CS295" s="10">
        <f t="shared" si="179"/>
        <v>0</v>
      </c>
      <c r="CT295" s="10">
        <f t="shared" si="180"/>
        <v>0</v>
      </c>
      <c r="CU295" s="10">
        <f t="shared" si="181"/>
        <v>0</v>
      </c>
      <c r="CV295" s="10">
        <f t="shared" si="182"/>
        <v>0</v>
      </c>
      <c r="CW295" s="10">
        <f t="shared" si="183"/>
        <v>0</v>
      </c>
      <c r="CX295" s="10">
        <f t="shared" si="184"/>
        <v>0</v>
      </c>
      <c r="CY295" s="10">
        <f t="shared" si="185"/>
        <v>0</v>
      </c>
      <c r="CZ295" s="10">
        <f t="shared" si="186"/>
        <v>0</v>
      </c>
      <c r="DA295" s="10">
        <f t="shared" si="187"/>
        <v>460.90909090908826</v>
      </c>
      <c r="DB295" s="10">
        <f t="shared" si="188"/>
        <v>0</v>
      </c>
      <c r="DC295" s="10">
        <f t="shared" si="189"/>
        <v>0</v>
      </c>
      <c r="DD295" s="10">
        <f t="shared" si="190"/>
        <v>0</v>
      </c>
      <c r="DE295" s="10">
        <f t="shared" si="191"/>
        <v>6400</v>
      </c>
      <c r="DF295" s="10">
        <f t="shared" si="192"/>
        <v>108.84379172229546</v>
      </c>
      <c r="DG295" s="10">
        <f t="shared" si="193"/>
        <v>0</v>
      </c>
      <c r="DH295" s="10">
        <f t="shared" si="194"/>
        <v>0</v>
      </c>
      <c r="DI295" s="10">
        <f t="shared" si="195"/>
        <v>0</v>
      </c>
      <c r="DJ295" s="10">
        <f t="shared" si="196"/>
        <v>0</v>
      </c>
      <c r="DK295" s="10">
        <f t="shared" si="197"/>
        <v>0</v>
      </c>
      <c r="DL295" s="10">
        <f t="shared" si="198"/>
        <v>0</v>
      </c>
      <c r="DM295" s="10">
        <f t="shared" si="199"/>
        <v>0</v>
      </c>
      <c r="DN295" s="10">
        <f t="shared" si="200"/>
        <v>0</v>
      </c>
      <c r="DO295" s="10">
        <f t="shared" si="201"/>
        <v>15821.343296619201</v>
      </c>
      <c r="DP295" s="11">
        <f t="shared" si="202"/>
        <v>46646.482177438287</v>
      </c>
      <c r="DS295" s="14"/>
      <c r="DU295" s="16"/>
    </row>
    <row r="296" spans="1:125" x14ac:dyDescent="0.35">
      <c r="A296" s="2" t="s">
        <v>888</v>
      </c>
      <c r="B296" s="2" t="s">
        <v>889</v>
      </c>
      <c r="C296" s="2">
        <v>9263084</v>
      </c>
      <c r="D296" s="2" t="s">
        <v>1395</v>
      </c>
      <c r="E296" s="18">
        <v>127</v>
      </c>
      <c r="G296" s="18">
        <v>431038</v>
      </c>
      <c r="H296" s="18">
        <v>0</v>
      </c>
      <c r="I296" s="18">
        <v>0</v>
      </c>
      <c r="J296" s="18">
        <v>11999.999999999976</v>
      </c>
      <c r="K296" s="18">
        <v>0</v>
      </c>
      <c r="L296" s="18">
        <v>18330.000000000011</v>
      </c>
      <c r="M296" s="18">
        <v>0</v>
      </c>
      <c r="N296" s="18">
        <v>230.00000000000011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682.03703703703707</v>
      </c>
      <c r="AA296" s="18">
        <v>0</v>
      </c>
      <c r="AB296" s="18">
        <v>38708.541666666664</v>
      </c>
      <c r="AC296" s="18">
        <v>0</v>
      </c>
      <c r="AD296" s="18">
        <v>0</v>
      </c>
      <c r="AE296" s="18">
        <v>0</v>
      </c>
      <c r="AF296" s="18">
        <v>128000</v>
      </c>
      <c r="AG296" s="18">
        <v>17138.050734312415</v>
      </c>
      <c r="AH296" s="18">
        <v>0</v>
      </c>
      <c r="AI296" s="18">
        <v>0</v>
      </c>
      <c r="AJ296" s="18">
        <v>14543.75</v>
      </c>
      <c r="AK296" s="18">
        <v>0</v>
      </c>
      <c r="AL296" s="18">
        <v>0</v>
      </c>
      <c r="AM296" s="18">
        <v>0</v>
      </c>
      <c r="AN296" s="18">
        <v>0</v>
      </c>
      <c r="AO296" s="18">
        <v>0</v>
      </c>
      <c r="AP296" s="18">
        <v>-46098.797834639692</v>
      </c>
      <c r="AQ296" s="11">
        <f t="shared" si="203"/>
        <v>614571.58160337643</v>
      </c>
      <c r="AR296" s="18"/>
      <c r="AS296" s="10">
        <f>VLOOKUP($C296,'[1]New ISB'!$C$6:$BO$405,6,FALSE)</f>
        <v>457830.58674778696</v>
      </c>
      <c r="AT296" s="10">
        <f>VLOOKUP($C296,'[1]New ISB'!$C$6:$BO$405,7,FALSE)</f>
        <v>0</v>
      </c>
      <c r="AU296" s="10">
        <f>VLOOKUP($C296,'[1]New ISB'!$C$6:$BO$405,8,FALSE)</f>
        <v>0</v>
      </c>
      <c r="AV296" s="10">
        <f>VLOOKUP($C296,'[1]New ISB'!$C$6:$BO$405,9,FALSE)</f>
        <v>12249.999999999976</v>
      </c>
      <c r="AW296" s="10">
        <f>VLOOKUP($C296,'[1]New ISB'!$C$6:$BO$405,10,FALSE)</f>
        <v>0</v>
      </c>
      <c r="AX296" s="10">
        <f>VLOOKUP($C296,'[1]New ISB'!$C$6:$BO$405,11,FALSE)</f>
        <v>21320.000000000011</v>
      </c>
      <c r="AY296" s="10">
        <f>VLOOKUP($C296,'[1]New ISB'!$C$6:$BO$405,12,FALSE)</f>
        <v>0</v>
      </c>
      <c r="AZ296" s="10">
        <f>VLOOKUP($C296,'[1]New ISB'!$C$6:$BO$405,13,FALSE)</f>
        <v>235.00000000000011</v>
      </c>
      <c r="BA296" s="10">
        <f>VLOOKUP($C296,'[1]New ISB'!$C$6:$BO$405,14,FALSE)</f>
        <v>0</v>
      </c>
      <c r="BB296" s="10">
        <f>VLOOKUP($C296,'[1]New ISB'!$C$6:$BO$405,15,FALSE)</f>
        <v>0</v>
      </c>
      <c r="BC296" s="10">
        <f>VLOOKUP($C296,'[1]New ISB'!$C$6:$BO$405,16,FALSE)</f>
        <v>0</v>
      </c>
      <c r="BD296" s="10">
        <f>VLOOKUP($C296,'[1]New ISB'!$C$6:$BO$405,17,FALSE)</f>
        <v>0</v>
      </c>
      <c r="BE296" s="10">
        <f>VLOOKUP($C296,'[1]New ISB'!$C$6:$BO$405,18,FALSE)</f>
        <v>0</v>
      </c>
      <c r="BF296" s="10">
        <f>VLOOKUP($C296,'[1]New ISB'!$C$6:$BO$405,19,FALSE)</f>
        <v>0</v>
      </c>
      <c r="BG296" s="10">
        <f>VLOOKUP($C296,'[1]New ISB'!$C$6:$BO$405,20,FALSE)</f>
        <v>0</v>
      </c>
      <c r="BH296" s="10">
        <f>VLOOKUP($C296,'[1]New ISB'!$C$6:$BO$405,21,FALSE)</f>
        <v>0</v>
      </c>
      <c r="BI296" s="10">
        <f>VLOOKUP($C296,'[1]New ISB'!$C$6:$BO$405,22,FALSE)</f>
        <v>0</v>
      </c>
      <c r="BJ296" s="10">
        <f>VLOOKUP($C296,'[1]New ISB'!$C$6:$BO$405,23,FALSE)</f>
        <v>0</v>
      </c>
      <c r="BK296" s="10">
        <f>VLOOKUP($C296,'[1]New ISB'!$C$6:$BO$405,24,FALSE)</f>
        <v>0</v>
      </c>
      <c r="BL296" s="10">
        <f>VLOOKUP($C296,'[1]New ISB'!$C$6:$BO$405,25,FALSE)</f>
        <v>693.79629629629642</v>
      </c>
      <c r="BM296" s="10">
        <f>VLOOKUP($C296,'[1]New ISB'!$C$6:$BO$405,26,FALSE)</f>
        <v>0</v>
      </c>
      <c r="BN296" s="10">
        <f>VLOOKUP($C296,'[1]New ISB'!$C$6:$BO$405,27,FALSE)</f>
        <v>39211.249999999993</v>
      </c>
      <c r="BO296" s="10">
        <f>VLOOKUP($C296,'[1]New ISB'!$C$6:$BO$405,28,FALSE)</f>
        <v>0</v>
      </c>
      <c r="BP296" s="10">
        <f>VLOOKUP($C296,'[1]New ISB'!$C$6:$BO$405,29,FALSE)</f>
        <v>0</v>
      </c>
      <c r="BQ296" s="10">
        <f>VLOOKUP($C296,'[1]New ISB'!$C$6:$BO$405,30,FALSE)</f>
        <v>0</v>
      </c>
      <c r="BR296" s="10">
        <f>VLOOKUP($C296,'[1]New ISB'!$C$6:$BO$405,31,FALSE)</f>
        <v>134400</v>
      </c>
      <c r="BS296" s="10">
        <f>VLOOKUP($C296,'[1]New ISB'!$C$6:$BO$405,32,FALSE)</f>
        <v>17381.575433911883</v>
      </c>
      <c r="BT296" s="10">
        <f>VLOOKUP($C296,'[1]New ISB'!$C$6:$BO$405,33,FALSE)</f>
        <v>0</v>
      </c>
      <c r="BU296" s="10">
        <f>VLOOKUP($C296,'[1]New ISB'!$C$6:$BO$405,34,FALSE)</f>
        <v>0</v>
      </c>
      <c r="BV296" s="10">
        <f>VLOOKUP($C296,'[1]New ISB'!$C$6:$BO$405,35,FALSE)</f>
        <v>14543.75</v>
      </c>
      <c r="BW296" s="10">
        <f>VLOOKUP($C296,'[1]New ISB'!$C$6:$BO$405,36,FALSE)</f>
        <v>0</v>
      </c>
      <c r="BX296" s="10">
        <f>VLOOKUP($C296,'[1]New ISB'!$C$6:$BO$405,39,FALSE)+VLOOKUP($C296,'[1]New ISB'!$C$6:$BO$405,40,FALSE)</f>
        <v>0</v>
      </c>
      <c r="BY296" s="10">
        <f>VLOOKUP($C296,'[1]New ISB'!$C$6:$BO$405,37,FALSE)+VLOOKUP($C296,'[1]New ISB'!$C$6:$BO$405,41,FALSE)</f>
        <v>0</v>
      </c>
      <c r="BZ296" s="10">
        <f>VLOOKUP($C296,'[1]New ISB'!$C$6:$BO$405,38,FALSE)</f>
        <v>0</v>
      </c>
      <c r="CA296" s="10">
        <f t="shared" si="161"/>
        <v>697865.95847799513</v>
      </c>
      <c r="CB296" s="10">
        <f>VLOOKUP($C296,'[1]New ISB'!$C$6:$BO$405,52,FALSE)+VLOOKUP($C296,'[1]New ISB'!$C$6:$BO$405,53,FALSE)</f>
        <v>0</v>
      </c>
      <c r="CC296" s="10">
        <f>VLOOKUP($C296,'[1]New ISB'!$C$6:$BO$405,64,FALSE)</f>
        <v>0</v>
      </c>
      <c r="CD296" s="11">
        <f t="shared" si="205"/>
        <v>697865.95847799513</v>
      </c>
      <c r="CE296" s="10"/>
      <c r="CF296" s="10">
        <f t="shared" si="166"/>
        <v>26792.586747786961</v>
      </c>
      <c r="CG296" s="10">
        <f t="shared" si="167"/>
        <v>0</v>
      </c>
      <c r="CH296" s="10">
        <f t="shared" si="168"/>
        <v>0</v>
      </c>
      <c r="CI296" s="10">
        <f t="shared" si="169"/>
        <v>250</v>
      </c>
      <c r="CJ296" s="10">
        <f t="shared" si="170"/>
        <v>0</v>
      </c>
      <c r="CK296" s="10">
        <f t="shared" si="171"/>
        <v>2990</v>
      </c>
      <c r="CL296" s="10">
        <f t="shared" si="172"/>
        <v>0</v>
      </c>
      <c r="CM296" s="10">
        <f t="shared" si="173"/>
        <v>5</v>
      </c>
      <c r="CN296" s="10">
        <f t="shared" si="174"/>
        <v>0</v>
      </c>
      <c r="CO296" s="10">
        <f t="shared" si="175"/>
        <v>0</v>
      </c>
      <c r="CP296" s="10">
        <f t="shared" si="176"/>
        <v>0</v>
      </c>
      <c r="CQ296" s="10">
        <f t="shared" si="177"/>
        <v>0</v>
      </c>
      <c r="CR296" s="10">
        <f t="shared" si="178"/>
        <v>0</v>
      </c>
      <c r="CS296" s="10">
        <f t="shared" si="179"/>
        <v>0</v>
      </c>
      <c r="CT296" s="10">
        <f t="shared" si="180"/>
        <v>0</v>
      </c>
      <c r="CU296" s="10">
        <f t="shared" si="181"/>
        <v>0</v>
      </c>
      <c r="CV296" s="10">
        <f t="shared" si="182"/>
        <v>0</v>
      </c>
      <c r="CW296" s="10">
        <f t="shared" si="183"/>
        <v>0</v>
      </c>
      <c r="CX296" s="10">
        <f t="shared" si="184"/>
        <v>0</v>
      </c>
      <c r="CY296" s="10">
        <f t="shared" si="185"/>
        <v>11.759259259259352</v>
      </c>
      <c r="CZ296" s="10">
        <f t="shared" si="186"/>
        <v>0</v>
      </c>
      <c r="DA296" s="10">
        <f t="shared" si="187"/>
        <v>502.70833333332848</v>
      </c>
      <c r="DB296" s="10">
        <f t="shared" si="188"/>
        <v>0</v>
      </c>
      <c r="DC296" s="10">
        <f t="shared" si="189"/>
        <v>0</v>
      </c>
      <c r="DD296" s="10">
        <f t="shared" si="190"/>
        <v>0</v>
      </c>
      <c r="DE296" s="10">
        <f t="shared" si="191"/>
        <v>6400</v>
      </c>
      <c r="DF296" s="10">
        <f t="shared" si="192"/>
        <v>243.52469959946757</v>
      </c>
      <c r="DG296" s="10">
        <f t="shared" si="193"/>
        <v>0</v>
      </c>
      <c r="DH296" s="10">
        <f t="shared" si="194"/>
        <v>0</v>
      </c>
      <c r="DI296" s="10">
        <f t="shared" si="195"/>
        <v>0</v>
      </c>
      <c r="DJ296" s="10">
        <f t="shared" si="196"/>
        <v>0</v>
      </c>
      <c r="DK296" s="10">
        <f t="shared" si="197"/>
        <v>0</v>
      </c>
      <c r="DL296" s="10">
        <f t="shared" si="198"/>
        <v>0</v>
      </c>
      <c r="DM296" s="10">
        <f t="shared" si="199"/>
        <v>0</v>
      </c>
      <c r="DN296" s="10">
        <f t="shared" si="200"/>
        <v>0</v>
      </c>
      <c r="DO296" s="10">
        <f t="shared" si="201"/>
        <v>46098.797834639692</v>
      </c>
      <c r="DP296" s="11">
        <f t="shared" si="202"/>
        <v>83294.376874618698</v>
      </c>
      <c r="DS296" s="14"/>
      <c r="DU296" s="16"/>
    </row>
    <row r="297" spans="1:125" x14ac:dyDescent="0.35">
      <c r="A297" s="2" t="s">
        <v>891</v>
      </c>
      <c r="B297" s="2" t="s">
        <v>892</v>
      </c>
      <c r="C297" s="2">
        <v>9262395</v>
      </c>
      <c r="D297" s="2" t="s">
        <v>1396</v>
      </c>
      <c r="E297" s="18">
        <v>180</v>
      </c>
      <c r="G297" s="18">
        <v>610920</v>
      </c>
      <c r="H297" s="18">
        <v>0</v>
      </c>
      <c r="I297" s="18">
        <v>0</v>
      </c>
      <c r="J297" s="18">
        <v>4800.0000000000045</v>
      </c>
      <c r="K297" s="18">
        <v>0</v>
      </c>
      <c r="L297" s="18">
        <v>7050.0000000000064</v>
      </c>
      <c r="M297" s="18">
        <v>0</v>
      </c>
      <c r="N297" s="18">
        <v>0</v>
      </c>
      <c r="O297" s="18">
        <v>283.14606741573044</v>
      </c>
      <c r="P297" s="18">
        <v>0</v>
      </c>
      <c r="Q297" s="18">
        <v>0</v>
      </c>
      <c r="R297" s="18">
        <v>515.73033707865193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2610</v>
      </c>
      <c r="AA297" s="18">
        <v>0</v>
      </c>
      <c r="AB297" s="18">
        <v>55065.794392523399</v>
      </c>
      <c r="AC297" s="18">
        <v>0</v>
      </c>
      <c r="AD297" s="18">
        <v>0</v>
      </c>
      <c r="AE297" s="18">
        <v>0</v>
      </c>
      <c r="AF297" s="18">
        <v>128000</v>
      </c>
      <c r="AG297" s="18">
        <v>0</v>
      </c>
      <c r="AH297" s="18">
        <v>0</v>
      </c>
      <c r="AI297" s="18">
        <v>0</v>
      </c>
      <c r="AJ297" s="18">
        <v>4111.1040000000003</v>
      </c>
      <c r="AK297" s="18">
        <v>0</v>
      </c>
      <c r="AL297" s="18">
        <v>0</v>
      </c>
      <c r="AM297" s="18">
        <v>0</v>
      </c>
      <c r="AN297" s="18">
        <v>0</v>
      </c>
      <c r="AO297" s="18">
        <v>0</v>
      </c>
      <c r="AP297" s="18">
        <v>-3906.3034697843441</v>
      </c>
      <c r="AQ297" s="11">
        <f t="shared" si="203"/>
        <v>809449.47132723348</v>
      </c>
      <c r="AR297" s="18"/>
      <c r="AS297" s="10">
        <f>VLOOKUP($C297,'[1]New ISB'!$C$6:$BO$405,6,FALSE)</f>
        <v>648893.74499686342</v>
      </c>
      <c r="AT297" s="10">
        <f>VLOOKUP($C297,'[1]New ISB'!$C$6:$BO$405,7,FALSE)</f>
        <v>0</v>
      </c>
      <c r="AU297" s="10">
        <f>VLOOKUP($C297,'[1]New ISB'!$C$6:$BO$405,8,FALSE)</f>
        <v>0</v>
      </c>
      <c r="AV297" s="10">
        <f>VLOOKUP($C297,'[1]New ISB'!$C$6:$BO$405,9,FALSE)</f>
        <v>4900.0000000000045</v>
      </c>
      <c r="AW297" s="10">
        <f>VLOOKUP($C297,'[1]New ISB'!$C$6:$BO$405,10,FALSE)</f>
        <v>0</v>
      </c>
      <c r="AX297" s="10">
        <f>VLOOKUP($C297,'[1]New ISB'!$C$6:$BO$405,11,FALSE)</f>
        <v>8200.0000000000073</v>
      </c>
      <c r="AY297" s="10">
        <f>VLOOKUP($C297,'[1]New ISB'!$C$6:$BO$405,12,FALSE)</f>
        <v>0</v>
      </c>
      <c r="AZ297" s="10">
        <f>VLOOKUP($C297,'[1]New ISB'!$C$6:$BO$405,13,FALSE)</f>
        <v>0</v>
      </c>
      <c r="BA297" s="10">
        <f>VLOOKUP($C297,'[1]New ISB'!$C$6:$BO$405,14,FALSE)</f>
        <v>288.20224719101139</v>
      </c>
      <c r="BB297" s="10">
        <f>VLOOKUP($C297,'[1]New ISB'!$C$6:$BO$405,15,FALSE)</f>
        <v>0</v>
      </c>
      <c r="BC297" s="10">
        <f>VLOOKUP($C297,'[1]New ISB'!$C$6:$BO$405,16,FALSE)</f>
        <v>0</v>
      </c>
      <c r="BD297" s="10">
        <f>VLOOKUP($C297,'[1]New ISB'!$C$6:$BO$405,17,FALSE)</f>
        <v>520.78651685393288</v>
      </c>
      <c r="BE297" s="10">
        <f>VLOOKUP($C297,'[1]New ISB'!$C$6:$BO$405,18,FALSE)</f>
        <v>0</v>
      </c>
      <c r="BF297" s="10">
        <f>VLOOKUP($C297,'[1]New ISB'!$C$6:$BO$405,19,FALSE)</f>
        <v>0</v>
      </c>
      <c r="BG297" s="10">
        <f>VLOOKUP($C297,'[1]New ISB'!$C$6:$BO$405,20,FALSE)</f>
        <v>0</v>
      </c>
      <c r="BH297" s="10">
        <f>VLOOKUP($C297,'[1]New ISB'!$C$6:$BO$405,21,FALSE)</f>
        <v>0</v>
      </c>
      <c r="BI297" s="10">
        <f>VLOOKUP($C297,'[1]New ISB'!$C$6:$BO$405,22,FALSE)</f>
        <v>0</v>
      </c>
      <c r="BJ297" s="10">
        <f>VLOOKUP($C297,'[1]New ISB'!$C$6:$BO$405,23,FALSE)</f>
        <v>0</v>
      </c>
      <c r="BK297" s="10">
        <f>VLOOKUP($C297,'[1]New ISB'!$C$6:$BO$405,24,FALSE)</f>
        <v>0</v>
      </c>
      <c r="BL297" s="10">
        <f>VLOOKUP($C297,'[1]New ISB'!$C$6:$BO$405,25,FALSE)</f>
        <v>2655</v>
      </c>
      <c r="BM297" s="10">
        <f>VLOOKUP($C297,'[1]New ISB'!$C$6:$BO$405,26,FALSE)</f>
        <v>0</v>
      </c>
      <c r="BN297" s="10">
        <f>VLOOKUP($C297,'[1]New ISB'!$C$6:$BO$405,27,FALSE)</f>
        <v>55780.934579439294</v>
      </c>
      <c r="BO297" s="10">
        <f>VLOOKUP($C297,'[1]New ISB'!$C$6:$BO$405,28,FALSE)</f>
        <v>0</v>
      </c>
      <c r="BP297" s="10">
        <f>VLOOKUP($C297,'[1]New ISB'!$C$6:$BO$405,29,FALSE)</f>
        <v>0</v>
      </c>
      <c r="BQ297" s="10">
        <f>VLOOKUP($C297,'[1]New ISB'!$C$6:$BO$405,30,FALSE)</f>
        <v>0</v>
      </c>
      <c r="BR297" s="10">
        <f>VLOOKUP($C297,'[1]New ISB'!$C$6:$BO$405,31,FALSE)</f>
        <v>134400</v>
      </c>
      <c r="BS297" s="10">
        <f>VLOOKUP($C297,'[1]New ISB'!$C$6:$BO$405,32,FALSE)</f>
        <v>0</v>
      </c>
      <c r="BT297" s="10">
        <f>VLOOKUP($C297,'[1]New ISB'!$C$6:$BO$405,33,FALSE)</f>
        <v>0</v>
      </c>
      <c r="BU297" s="10">
        <f>VLOOKUP($C297,'[1]New ISB'!$C$6:$BO$405,34,FALSE)</f>
        <v>0</v>
      </c>
      <c r="BV297" s="10">
        <f>VLOOKUP($C297,'[1]New ISB'!$C$6:$BO$405,35,FALSE)</f>
        <v>4111.1040000000003</v>
      </c>
      <c r="BW297" s="10">
        <f>VLOOKUP($C297,'[1]New ISB'!$C$6:$BO$405,36,FALSE)</f>
        <v>0</v>
      </c>
      <c r="BX297" s="10">
        <f>VLOOKUP($C297,'[1]New ISB'!$C$6:$BO$405,39,FALSE)+VLOOKUP($C297,'[1]New ISB'!$C$6:$BO$405,40,FALSE)</f>
        <v>0</v>
      </c>
      <c r="BY297" s="10">
        <f>VLOOKUP($C297,'[1]New ISB'!$C$6:$BO$405,37,FALSE)+VLOOKUP($C297,'[1]New ISB'!$C$6:$BO$405,41,FALSE)</f>
        <v>0</v>
      </c>
      <c r="BZ297" s="10">
        <f>VLOOKUP($C297,'[1]New ISB'!$C$6:$BO$405,38,FALSE)</f>
        <v>0</v>
      </c>
      <c r="CA297" s="10">
        <f t="shared" si="161"/>
        <v>859749.77234034776</v>
      </c>
      <c r="CB297" s="10">
        <f>VLOOKUP($C297,'[1]New ISB'!$C$6:$BO$405,52,FALSE)+VLOOKUP($C297,'[1]New ISB'!$C$6:$BO$405,53,FALSE)</f>
        <v>0</v>
      </c>
      <c r="CC297" s="10">
        <f>VLOOKUP($C297,'[1]New ISB'!$C$6:$BO$405,64,FALSE)</f>
        <v>0</v>
      </c>
      <c r="CD297" s="11">
        <f t="shared" si="205"/>
        <v>859749.77234034776</v>
      </c>
      <c r="CE297" s="10"/>
      <c r="CF297" s="10">
        <f t="shared" si="166"/>
        <v>37973.744996863417</v>
      </c>
      <c r="CG297" s="10">
        <f t="shared" si="167"/>
        <v>0</v>
      </c>
      <c r="CH297" s="10">
        <f t="shared" si="168"/>
        <v>0</v>
      </c>
      <c r="CI297" s="10">
        <f t="shared" si="169"/>
        <v>100</v>
      </c>
      <c r="CJ297" s="10">
        <f t="shared" si="170"/>
        <v>0</v>
      </c>
      <c r="CK297" s="10">
        <f t="shared" si="171"/>
        <v>1150.0000000000009</v>
      </c>
      <c r="CL297" s="10">
        <f t="shared" si="172"/>
        <v>0</v>
      </c>
      <c r="CM297" s="10">
        <f t="shared" si="173"/>
        <v>0</v>
      </c>
      <c r="CN297" s="10">
        <f t="shared" si="174"/>
        <v>5.0561797752809525</v>
      </c>
      <c r="CO297" s="10">
        <f t="shared" si="175"/>
        <v>0</v>
      </c>
      <c r="CP297" s="10">
        <f t="shared" si="176"/>
        <v>0</v>
      </c>
      <c r="CQ297" s="10">
        <f t="shared" si="177"/>
        <v>5.0561797752809525</v>
      </c>
      <c r="CR297" s="10">
        <f t="shared" si="178"/>
        <v>0</v>
      </c>
      <c r="CS297" s="10">
        <f t="shared" si="179"/>
        <v>0</v>
      </c>
      <c r="CT297" s="10">
        <f t="shared" si="180"/>
        <v>0</v>
      </c>
      <c r="CU297" s="10">
        <f t="shared" si="181"/>
        <v>0</v>
      </c>
      <c r="CV297" s="10">
        <f t="shared" si="182"/>
        <v>0</v>
      </c>
      <c r="CW297" s="10">
        <f t="shared" si="183"/>
        <v>0</v>
      </c>
      <c r="CX297" s="10">
        <f t="shared" si="184"/>
        <v>0</v>
      </c>
      <c r="CY297" s="10">
        <f t="shared" si="185"/>
        <v>45</v>
      </c>
      <c r="CZ297" s="10">
        <f t="shared" si="186"/>
        <v>0</v>
      </c>
      <c r="DA297" s="10">
        <f t="shared" si="187"/>
        <v>715.14018691589445</v>
      </c>
      <c r="DB297" s="10">
        <f t="shared" si="188"/>
        <v>0</v>
      </c>
      <c r="DC297" s="10">
        <f t="shared" si="189"/>
        <v>0</v>
      </c>
      <c r="DD297" s="10">
        <f t="shared" si="190"/>
        <v>0</v>
      </c>
      <c r="DE297" s="10">
        <f t="shared" si="191"/>
        <v>6400</v>
      </c>
      <c r="DF297" s="10">
        <f t="shared" si="192"/>
        <v>0</v>
      </c>
      <c r="DG297" s="10">
        <f t="shared" si="193"/>
        <v>0</v>
      </c>
      <c r="DH297" s="10">
        <f t="shared" si="194"/>
        <v>0</v>
      </c>
      <c r="DI297" s="10">
        <f t="shared" si="195"/>
        <v>0</v>
      </c>
      <c r="DJ297" s="10">
        <f t="shared" si="196"/>
        <v>0</v>
      </c>
      <c r="DK297" s="10">
        <f t="shared" si="197"/>
        <v>0</v>
      </c>
      <c r="DL297" s="10">
        <f t="shared" si="198"/>
        <v>0</v>
      </c>
      <c r="DM297" s="10">
        <f t="shared" si="199"/>
        <v>0</v>
      </c>
      <c r="DN297" s="10">
        <f t="shared" si="200"/>
        <v>0</v>
      </c>
      <c r="DO297" s="10">
        <f t="shared" si="201"/>
        <v>3906.3034697843441</v>
      </c>
      <c r="DP297" s="11">
        <f t="shared" si="202"/>
        <v>50300.301013114222</v>
      </c>
      <c r="DS297" s="14"/>
      <c r="DU297" s="16"/>
    </row>
    <row r="298" spans="1:125" x14ac:dyDescent="0.35">
      <c r="A298" s="2" t="s">
        <v>894</v>
      </c>
      <c r="B298" s="2" t="s">
        <v>1397</v>
      </c>
      <c r="C298" s="2">
        <v>9262209</v>
      </c>
      <c r="D298" s="2" t="s">
        <v>1398</v>
      </c>
      <c r="E298" s="18">
        <v>97</v>
      </c>
      <c r="G298" s="18">
        <v>329218</v>
      </c>
      <c r="H298" s="18">
        <v>0</v>
      </c>
      <c r="I298" s="18">
        <v>0</v>
      </c>
      <c r="J298" s="18">
        <v>4800.0000000000164</v>
      </c>
      <c r="K298" s="18">
        <v>0</v>
      </c>
      <c r="L298" s="18">
        <v>7050.0000000000236</v>
      </c>
      <c r="M298" s="18">
        <v>0</v>
      </c>
      <c r="N298" s="18">
        <v>230.00000000000082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4262.1212121212147</v>
      </c>
      <c r="AA298" s="18">
        <v>0</v>
      </c>
      <c r="AB298" s="18">
        <v>29298.180166147442</v>
      </c>
      <c r="AC298" s="18">
        <v>0</v>
      </c>
      <c r="AD298" s="18">
        <v>0</v>
      </c>
      <c r="AE298" s="18">
        <v>0</v>
      </c>
      <c r="AF298" s="18">
        <v>128000</v>
      </c>
      <c r="AG298" s="18">
        <v>0</v>
      </c>
      <c r="AH298" s="18">
        <v>0</v>
      </c>
      <c r="AI298" s="18">
        <v>0</v>
      </c>
      <c r="AJ298" s="18">
        <v>3645.6959999999999</v>
      </c>
      <c r="AK298" s="18">
        <v>0</v>
      </c>
      <c r="AL298" s="18">
        <v>0</v>
      </c>
      <c r="AM298" s="18">
        <v>0</v>
      </c>
      <c r="AN298" s="18">
        <v>0</v>
      </c>
      <c r="AO298" s="18">
        <v>0</v>
      </c>
      <c r="AP298" s="18">
        <v>-10425.936157420661</v>
      </c>
      <c r="AQ298" s="11">
        <f t="shared" si="203"/>
        <v>496078.06122084794</v>
      </c>
      <c r="AR298" s="18"/>
      <c r="AS298" s="10">
        <f>VLOOKUP($C298,'[1]New ISB'!$C$6:$BO$405,6,FALSE)</f>
        <v>349681.62924830971</v>
      </c>
      <c r="AT298" s="10">
        <f>VLOOKUP($C298,'[1]New ISB'!$C$6:$BO$405,7,FALSE)</f>
        <v>0</v>
      </c>
      <c r="AU298" s="10">
        <f>VLOOKUP($C298,'[1]New ISB'!$C$6:$BO$405,8,FALSE)</f>
        <v>0</v>
      </c>
      <c r="AV298" s="10">
        <f>VLOOKUP($C298,'[1]New ISB'!$C$6:$BO$405,9,FALSE)</f>
        <v>4900.0000000000164</v>
      </c>
      <c r="AW298" s="10">
        <f>VLOOKUP($C298,'[1]New ISB'!$C$6:$BO$405,10,FALSE)</f>
        <v>0</v>
      </c>
      <c r="AX298" s="10">
        <f>VLOOKUP($C298,'[1]New ISB'!$C$6:$BO$405,11,FALSE)</f>
        <v>8200.0000000000273</v>
      </c>
      <c r="AY298" s="10">
        <f>VLOOKUP($C298,'[1]New ISB'!$C$6:$BO$405,12,FALSE)</f>
        <v>0</v>
      </c>
      <c r="AZ298" s="10">
        <f>VLOOKUP($C298,'[1]New ISB'!$C$6:$BO$405,13,FALSE)</f>
        <v>235.00000000000082</v>
      </c>
      <c r="BA298" s="10">
        <f>VLOOKUP($C298,'[1]New ISB'!$C$6:$BO$405,14,FALSE)</f>
        <v>0</v>
      </c>
      <c r="BB298" s="10">
        <f>VLOOKUP($C298,'[1]New ISB'!$C$6:$BO$405,15,FALSE)</f>
        <v>0</v>
      </c>
      <c r="BC298" s="10">
        <f>VLOOKUP($C298,'[1]New ISB'!$C$6:$BO$405,16,FALSE)</f>
        <v>0</v>
      </c>
      <c r="BD298" s="10">
        <f>VLOOKUP($C298,'[1]New ISB'!$C$6:$BO$405,17,FALSE)</f>
        <v>0</v>
      </c>
      <c r="BE298" s="10">
        <f>VLOOKUP($C298,'[1]New ISB'!$C$6:$BO$405,18,FALSE)</f>
        <v>0</v>
      </c>
      <c r="BF298" s="10">
        <f>VLOOKUP($C298,'[1]New ISB'!$C$6:$BO$405,19,FALSE)</f>
        <v>0</v>
      </c>
      <c r="BG298" s="10">
        <f>VLOOKUP($C298,'[1]New ISB'!$C$6:$BO$405,20,FALSE)</f>
        <v>0</v>
      </c>
      <c r="BH298" s="10">
        <f>VLOOKUP($C298,'[1]New ISB'!$C$6:$BO$405,21,FALSE)</f>
        <v>0</v>
      </c>
      <c r="BI298" s="10">
        <f>VLOOKUP($C298,'[1]New ISB'!$C$6:$BO$405,22,FALSE)</f>
        <v>0</v>
      </c>
      <c r="BJ298" s="10">
        <f>VLOOKUP($C298,'[1]New ISB'!$C$6:$BO$405,23,FALSE)</f>
        <v>0</v>
      </c>
      <c r="BK298" s="10">
        <f>VLOOKUP($C298,'[1]New ISB'!$C$6:$BO$405,24,FALSE)</f>
        <v>0</v>
      </c>
      <c r="BL298" s="10">
        <f>VLOOKUP($C298,'[1]New ISB'!$C$6:$BO$405,25,FALSE)</f>
        <v>4335.6060606060637</v>
      </c>
      <c r="BM298" s="10">
        <f>VLOOKUP($C298,'[1]New ISB'!$C$6:$BO$405,26,FALSE)</f>
        <v>0</v>
      </c>
      <c r="BN298" s="10">
        <f>VLOOKUP($C298,'[1]New ISB'!$C$6:$BO$405,27,FALSE)</f>
        <v>29678.676012461045</v>
      </c>
      <c r="BO298" s="10">
        <f>VLOOKUP($C298,'[1]New ISB'!$C$6:$BO$405,28,FALSE)</f>
        <v>0</v>
      </c>
      <c r="BP298" s="10">
        <f>VLOOKUP($C298,'[1]New ISB'!$C$6:$BO$405,29,FALSE)</f>
        <v>0</v>
      </c>
      <c r="BQ298" s="10">
        <f>VLOOKUP($C298,'[1]New ISB'!$C$6:$BO$405,30,FALSE)</f>
        <v>0</v>
      </c>
      <c r="BR298" s="10">
        <f>VLOOKUP($C298,'[1]New ISB'!$C$6:$BO$405,31,FALSE)</f>
        <v>134400</v>
      </c>
      <c r="BS298" s="10">
        <f>VLOOKUP($C298,'[1]New ISB'!$C$6:$BO$405,32,FALSE)</f>
        <v>0</v>
      </c>
      <c r="BT298" s="10">
        <f>VLOOKUP($C298,'[1]New ISB'!$C$6:$BO$405,33,FALSE)</f>
        <v>0</v>
      </c>
      <c r="BU298" s="10">
        <f>VLOOKUP($C298,'[1]New ISB'!$C$6:$BO$405,34,FALSE)</f>
        <v>0</v>
      </c>
      <c r="BV298" s="10">
        <f>VLOOKUP($C298,'[1]New ISB'!$C$6:$BO$405,35,FALSE)</f>
        <v>3645.6959999999999</v>
      </c>
      <c r="BW298" s="10">
        <f>VLOOKUP($C298,'[1]New ISB'!$C$6:$BO$405,36,FALSE)</f>
        <v>0</v>
      </c>
      <c r="BX298" s="10">
        <f>VLOOKUP($C298,'[1]New ISB'!$C$6:$BO$405,39,FALSE)+VLOOKUP($C298,'[1]New ISB'!$C$6:$BO$405,40,FALSE)</f>
        <v>0</v>
      </c>
      <c r="BY298" s="10">
        <f>VLOOKUP($C298,'[1]New ISB'!$C$6:$BO$405,37,FALSE)+VLOOKUP($C298,'[1]New ISB'!$C$6:$BO$405,41,FALSE)</f>
        <v>0</v>
      </c>
      <c r="BZ298" s="10">
        <f>VLOOKUP($C298,'[1]New ISB'!$C$6:$BO$405,38,FALSE)</f>
        <v>0</v>
      </c>
      <c r="CA298" s="10">
        <f t="shared" si="161"/>
        <v>535076.6073213768</v>
      </c>
      <c r="CB298" s="10">
        <f>VLOOKUP($C298,'[1]New ISB'!$C$6:$BO$405,52,FALSE)+VLOOKUP($C298,'[1]New ISB'!$C$6:$BO$405,53,FALSE)</f>
        <v>0</v>
      </c>
      <c r="CC298" s="10">
        <f>VLOOKUP($C298,'[1]New ISB'!$C$6:$BO$405,64,FALSE)</f>
        <v>0</v>
      </c>
      <c r="CD298" s="11">
        <f t="shared" si="205"/>
        <v>535076.6073213768</v>
      </c>
      <c r="CE298" s="10"/>
      <c r="CF298" s="10">
        <f t="shared" si="166"/>
        <v>20463.629248309706</v>
      </c>
      <c r="CG298" s="10">
        <f t="shared" si="167"/>
        <v>0</v>
      </c>
      <c r="CH298" s="10">
        <f t="shared" si="168"/>
        <v>0</v>
      </c>
      <c r="CI298" s="10">
        <f t="shared" si="169"/>
        <v>100</v>
      </c>
      <c r="CJ298" s="10">
        <f t="shared" si="170"/>
        <v>0</v>
      </c>
      <c r="CK298" s="10">
        <f t="shared" si="171"/>
        <v>1150.0000000000036</v>
      </c>
      <c r="CL298" s="10">
        <f t="shared" si="172"/>
        <v>0</v>
      </c>
      <c r="CM298" s="10">
        <f t="shared" si="173"/>
        <v>5</v>
      </c>
      <c r="CN298" s="10">
        <f t="shared" si="174"/>
        <v>0</v>
      </c>
      <c r="CO298" s="10">
        <f t="shared" si="175"/>
        <v>0</v>
      </c>
      <c r="CP298" s="10">
        <f t="shared" si="176"/>
        <v>0</v>
      </c>
      <c r="CQ298" s="10">
        <f t="shared" si="177"/>
        <v>0</v>
      </c>
      <c r="CR298" s="10">
        <f t="shared" si="178"/>
        <v>0</v>
      </c>
      <c r="CS298" s="10">
        <f t="shared" si="179"/>
        <v>0</v>
      </c>
      <c r="CT298" s="10">
        <f t="shared" si="180"/>
        <v>0</v>
      </c>
      <c r="CU298" s="10">
        <f t="shared" si="181"/>
        <v>0</v>
      </c>
      <c r="CV298" s="10">
        <f t="shared" si="182"/>
        <v>0</v>
      </c>
      <c r="CW298" s="10">
        <f t="shared" si="183"/>
        <v>0</v>
      </c>
      <c r="CX298" s="10">
        <f t="shared" si="184"/>
        <v>0</v>
      </c>
      <c r="CY298" s="10">
        <f t="shared" si="185"/>
        <v>73.484848484848953</v>
      </c>
      <c r="CZ298" s="10">
        <f t="shared" si="186"/>
        <v>0</v>
      </c>
      <c r="DA298" s="10">
        <f t="shared" si="187"/>
        <v>380.49584631360267</v>
      </c>
      <c r="DB298" s="10">
        <f t="shared" si="188"/>
        <v>0</v>
      </c>
      <c r="DC298" s="10">
        <f t="shared" si="189"/>
        <v>0</v>
      </c>
      <c r="DD298" s="10">
        <f t="shared" si="190"/>
        <v>0</v>
      </c>
      <c r="DE298" s="10">
        <f t="shared" si="191"/>
        <v>6400</v>
      </c>
      <c r="DF298" s="10">
        <f t="shared" si="192"/>
        <v>0</v>
      </c>
      <c r="DG298" s="10">
        <f t="shared" si="193"/>
        <v>0</v>
      </c>
      <c r="DH298" s="10">
        <f t="shared" si="194"/>
        <v>0</v>
      </c>
      <c r="DI298" s="10">
        <f t="shared" si="195"/>
        <v>0</v>
      </c>
      <c r="DJ298" s="10">
        <f t="shared" si="196"/>
        <v>0</v>
      </c>
      <c r="DK298" s="10">
        <f t="shared" si="197"/>
        <v>0</v>
      </c>
      <c r="DL298" s="10">
        <f t="shared" si="198"/>
        <v>0</v>
      </c>
      <c r="DM298" s="10">
        <f t="shared" si="199"/>
        <v>0</v>
      </c>
      <c r="DN298" s="10">
        <f t="shared" si="200"/>
        <v>0</v>
      </c>
      <c r="DO298" s="10">
        <f t="shared" si="201"/>
        <v>10425.936157420661</v>
      </c>
      <c r="DP298" s="11">
        <f t="shared" si="202"/>
        <v>38998.546100528823</v>
      </c>
      <c r="DS298" s="14"/>
      <c r="DU298" s="16"/>
    </row>
    <row r="299" spans="1:125" x14ac:dyDescent="0.35">
      <c r="A299" s="2" t="s">
        <v>897</v>
      </c>
      <c r="B299" s="2" t="s">
        <v>898</v>
      </c>
      <c r="C299" s="2">
        <v>9263085</v>
      </c>
      <c r="D299" s="2" t="s">
        <v>899</v>
      </c>
      <c r="E299" s="18">
        <v>433</v>
      </c>
      <c r="G299" s="18">
        <v>1469602</v>
      </c>
      <c r="H299" s="18">
        <v>0</v>
      </c>
      <c r="I299" s="18">
        <v>0</v>
      </c>
      <c r="J299" s="18">
        <v>28799.999999999993</v>
      </c>
      <c r="K299" s="18">
        <v>0</v>
      </c>
      <c r="L299" s="18">
        <v>42299.999999999993</v>
      </c>
      <c r="M299" s="18">
        <v>0</v>
      </c>
      <c r="N299" s="18">
        <v>691.59722222222172</v>
      </c>
      <c r="O299" s="18">
        <v>561.2962962962963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4088.3255813953588</v>
      </c>
      <c r="AA299" s="18">
        <v>0</v>
      </c>
      <c r="AB299" s="18">
        <v>103517.31358740678</v>
      </c>
      <c r="AC299" s="18">
        <v>0</v>
      </c>
      <c r="AD299" s="18">
        <v>0</v>
      </c>
      <c r="AE299" s="18">
        <v>0</v>
      </c>
      <c r="AF299" s="18">
        <v>128000</v>
      </c>
      <c r="AG299" s="18">
        <v>0</v>
      </c>
      <c r="AH299" s="18">
        <v>0</v>
      </c>
      <c r="AI299" s="18">
        <v>0</v>
      </c>
      <c r="AJ299" s="18">
        <v>35770</v>
      </c>
      <c r="AK299" s="18">
        <v>0</v>
      </c>
      <c r="AL299" s="18">
        <v>0</v>
      </c>
      <c r="AM299" s="18">
        <v>0</v>
      </c>
      <c r="AN299" s="18">
        <v>0</v>
      </c>
      <c r="AO299" s="18">
        <v>129804.46731267939</v>
      </c>
      <c r="AP299" s="18">
        <v>1685.4167346937156</v>
      </c>
      <c r="AQ299" s="11">
        <f t="shared" si="203"/>
        <v>1944820.416734694</v>
      </c>
      <c r="AR299" s="18"/>
      <c r="AS299" s="10">
        <f>VLOOKUP($C299,'[1]New ISB'!$C$6:$BO$405,6,FALSE)</f>
        <v>1560949.9532424547</v>
      </c>
      <c r="AT299" s="10">
        <f>VLOOKUP($C299,'[1]New ISB'!$C$6:$BO$405,7,FALSE)</f>
        <v>0</v>
      </c>
      <c r="AU299" s="10">
        <f>VLOOKUP($C299,'[1]New ISB'!$C$6:$BO$405,8,FALSE)</f>
        <v>0</v>
      </c>
      <c r="AV299" s="10">
        <f>VLOOKUP($C299,'[1]New ISB'!$C$6:$BO$405,9,FALSE)</f>
        <v>29399.999999999993</v>
      </c>
      <c r="AW299" s="10">
        <f>VLOOKUP($C299,'[1]New ISB'!$C$6:$BO$405,10,FALSE)</f>
        <v>0</v>
      </c>
      <c r="AX299" s="10">
        <f>VLOOKUP($C299,'[1]New ISB'!$C$6:$BO$405,11,FALSE)</f>
        <v>49199.999999999985</v>
      </c>
      <c r="AY299" s="10">
        <f>VLOOKUP($C299,'[1]New ISB'!$C$6:$BO$405,12,FALSE)</f>
        <v>0</v>
      </c>
      <c r="AZ299" s="10">
        <f>VLOOKUP($C299,'[1]New ISB'!$C$6:$BO$405,13,FALSE)</f>
        <v>706.631944444444</v>
      </c>
      <c r="BA299" s="10">
        <f>VLOOKUP($C299,'[1]New ISB'!$C$6:$BO$405,14,FALSE)</f>
        <v>571.31944444444446</v>
      </c>
      <c r="BB299" s="10">
        <f>VLOOKUP($C299,'[1]New ISB'!$C$6:$BO$405,15,FALSE)</f>
        <v>0</v>
      </c>
      <c r="BC299" s="10">
        <f>VLOOKUP($C299,'[1]New ISB'!$C$6:$BO$405,16,FALSE)</f>
        <v>0</v>
      </c>
      <c r="BD299" s="10">
        <f>VLOOKUP($C299,'[1]New ISB'!$C$6:$BO$405,17,FALSE)</f>
        <v>0</v>
      </c>
      <c r="BE299" s="10">
        <f>VLOOKUP($C299,'[1]New ISB'!$C$6:$BO$405,18,FALSE)</f>
        <v>0</v>
      </c>
      <c r="BF299" s="10">
        <f>VLOOKUP($C299,'[1]New ISB'!$C$6:$BO$405,19,FALSE)</f>
        <v>0</v>
      </c>
      <c r="BG299" s="10">
        <f>VLOOKUP($C299,'[1]New ISB'!$C$6:$BO$405,20,FALSE)</f>
        <v>0</v>
      </c>
      <c r="BH299" s="10">
        <f>VLOOKUP($C299,'[1]New ISB'!$C$6:$BO$405,21,FALSE)</f>
        <v>0</v>
      </c>
      <c r="BI299" s="10">
        <f>VLOOKUP($C299,'[1]New ISB'!$C$6:$BO$405,22,FALSE)</f>
        <v>0</v>
      </c>
      <c r="BJ299" s="10">
        <f>VLOOKUP($C299,'[1]New ISB'!$C$6:$BO$405,23,FALSE)</f>
        <v>0</v>
      </c>
      <c r="BK299" s="10">
        <f>VLOOKUP($C299,'[1]New ISB'!$C$6:$BO$405,24,FALSE)</f>
        <v>0</v>
      </c>
      <c r="BL299" s="10">
        <f>VLOOKUP($C299,'[1]New ISB'!$C$6:$BO$405,25,FALSE)</f>
        <v>4158.8139534883821</v>
      </c>
      <c r="BM299" s="10">
        <f>VLOOKUP($C299,'[1]New ISB'!$C$6:$BO$405,26,FALSE)</f>
        <v>0</v>
      </c>
      <c r="BN299" s="10">
        <f>VLOOKUP($C299,'[1]New ISB'!$C$6:$BO$405,27,FALSE)</f>
        <v>104861.69428334714</v>
      </c>
      <c r="BO299" s="10">
        <f>VLOOKUP($C299,'[1]New ISB'!$C$6:$BO$405,28,FALSE)</f>
        <v>0</v>
      </c>
      <c r="BP299" s="10">
        <f>VLOOKUP($C299,'[1]New ISB'!$C$6:$BO$405,29,FALSE)</f>
        <v>0</v>
      </c>
      <c r="BQ299" s="10">
        <f>VLOOKUP($C299,'[1]New ISB'!$C$6:$BO$405,30,FALSE)</f>
        <v>0</v>
      </c>
      <c r="BR299" s="10">
        <f>VLOOKUP($C299,'[1]New ISB'!$C$6:$BO$405,31,FALSE)</f>
        <v>134400</v>
      </c>
      <c r="BS299" s="10">
        <f>VLOOKUP($C299,'[1]New ISB'!$C$6:$BO$405,32,FALSE)</f>
        <v>0</v>
      </c>
      <c r="BT299" s="10">
        <f>VLOOKUP($C299,'[1]New ISB'!$C$6:$BO$405,33,FALSE)</f>
        <v>0</v>
      </c>
      <c r="BU299" s="10">
        <f>VLOOKUP($C299,'[1]New ISB'!$C$6:$BO$405,34,FALSE)</f>
        <v>0</v>
      </c>
      <c r="BV299" s="10">
        <f>VLOOKUP($C299,'[1]New ISB'!$C$6:$BO$405,35,FALSE)</f>
        <v>35770</v>
      </c>
      <c r="BW299" s="10">
        <f>VLOOKUP($C299,'[1]New ISB'!$C$6:$BO$405,36,FALSE)</f>
        <v>0</v>
      </c>
      <c r="BX299" s="10">
        <f>VLOOKUP($C299,'[1]New ISB'!$C$6:$BO$405,39,FALSE)+VLOOKUP($C299,'[1]New ISB'!$C$6:$BO$405,40,FALSE)</f>
        <v>0</v>
      </c>
      <c r="BY299" s="10">
        <f>VLOOKUP($C299,'[1]New ISB'!$C$6:$BO$405,37,FALSE)+VLOOKUP($C299,'[1]New ISB'!$C$6:$BO$405,41,FALSE)</f>
        <v>0</v>
      </c>
      <c r="BZ299" s="10">
        <f>VLOOKUP($C299,'[1]New ISB'!$C$6:$BO$405,38,FALSE)</f>
        <v>0</v>
      </c>
      <c r="CA299" s="10">
        <f t="shared" si="161"/>
        <v>1920018.4128681791</v>
      </c>
      <c r="CB299" s="10">
        <f>VLOOKUP($C299,'[1]New ISB'!$C$6:$BO$405,52,FALSE)+VLOOKUP($C299,'[1]New ISB'!$C$6:$BO$405,53,FALSE)</f>
        <v>111881.58713182108</v>
      </c>
      <c r="CC299" s="10">
        <f>VLOOKUP($C299,'[1]New ISB'!$C$6:$BO$405,64,FALSE)</f>
        <v>0</v>
      </c>
      <c r="CD299" s="11">
        <f t="shared" si="205"/>
        <v>2031900.0000000002</v>
      </c>
      <c r="CE299" s="10"/>
      <c r="CF299" s="10">
        <f t="shared" si="166"/>
        <v>91347.953242454678</v>
      </c>
      <c r="CG299" s="10">
        <f t="shared" si="167"/>
        <v>0</v>
      </c>
      <c r="CH299" s="10">
        <f t="shared" si="168"/>
        <v>0</v>
      </c>
      <c r="CI299" s="10">
        <f t="shared" si="169"/>
        <v>600</v>
      </c>
      <c r="CJ299" s="10">
        <f t="shared" si="170"/>
        <v>0</v>
      </c>
      <c r="CK299" s="10">
        <f t="shared" si="171"/>
        <v>6899.9999999999927</v>
      </c>
      <c r="CL299" s="10">
        <f t="shared" si="172"/>
        <v>0</v>
      </c>
      <c r="CM299" s="10">
        <f t="shared" si="173"/>
        <v>15.034722222222285</v>
      </c>
      <c r="CN299" s="10">
        <f t="shared" si="174"/>
        <v>10.023148148148152</v>
      </c>
      <c r="CO299" s="10">
        <f t="shared" si="175"/>
        <v>0</v>
      </c>
      <c r="CP299" s="10">
        <f t="shared" si="176"/>
        <v>0</v>
      </c>
      <c r="CQ299" s="10">
        <f t="shared" si="177"/>
        <v>0</v>
      </c>
      <c r="CR299" s="10">
        <f t="shared" si="178"/>
        <v>0</v>
      </c>
      <c r="CS299" s="10">
        <f t="shared" si="179"/>
        <v>0</v>
      </c>
      <c r="CT299" s="10">
        <f t="shared" si="180"/>
        <v>0</v>
      </c>
      <c r="CU299" s="10">
        <f t="shared" si="181"/>
        <v>0</v>
      </c>
      <c r="CV299" s="10">
        <f t="shared" si="182"/>
        <v>0</v>
      </c>
      <c r="CW299" s="10">
        <f t="shared" si="183"/>
        <v>0</v>
      </c>
      <c r="CX299" s="10">
        <f t="shared" si="184"/>
        <v>0</v>
      </c>
      <c r="CY299" s="10">
        <f t="shared" si="185"/>
        <v>70.488372093023372</v>
      </c>
      <c r="CZ299" s="10">
        <f t="shared" si="186"/>
        <v>0</v>
      </c>
      <c r="DA299" s="10">
        <f t="shared" si="187"/>
        <v>1344.3806959403591</v>
      </c>
      <c r="DB299" s="10">
        <f t="shared" si="188"/>
        <v>0</v>
      </c>
      <c r="DC299" s="10">
        <f t="shared" si="189"/>
        <v>0</v>
      </c>
      <c r="DD299" s="10">
        <f t="shared" si="190"/>
        <v>0</v>
      </c>
      <c r="DE299" s="10">
        <f t="shared" si="191"/>
        <v>6400</v>
      </c>
      <c r="DF299" s="10">
        <f t="shared" si="192"/>
        <v>0</v>
      </c>
      <c r="DG299" s="10">
        <f t="shared" si="193"/>
        <v>0</v>
      </c>
      <c r="DH299" s="10">
        <f t="shared" si="194"/>
        <v>0</v>
      </c>
      <c r="DI299" s="10">
        <f t="shared" si="195"/>
        <v>0</v>
      </c>
      <c r="DJ299" s="10">
        <f t="shared" si="196"/>
        <v>0</v>
      </c>
      <c r="DK299" s="10">
        <f t="shared" si="197"/>
        <v>0</v>
      </c>
      <c r="DL299" s="10">
        <f t="shared" si="198"/>
        <v>0</v>
      </c>
      <c r="DM299" s="10">
        <f t="shared" si="199"/>
        <v>0</v>
      </c>
      <c r="DN299" s="10">
        <f t="shared" si="200"/>
        <v>-17922.880180858308</v>
      </c>
      <c r="DO299" s="10">
        <f t="shared" si="201"/>
        <v>-1685.4167346937156</v>
      </c>
      <c r="DP299" s="11">
        <f t="shared" si="202"/>
        <v>87079.583265306399</v>
      </c>
      <c r="DS299" s="14"/>
      <c r="DU299" s="16"/>
    </row>
    <row r="300" spans="1:125" x14ac:dyDescent="0.35">
      <c r="A300" s="2" t="s">
        <v>900</v>
      </c>
      <c r="B300" s="2" t="s">
        <v>901</v>
      </c>
      <c r="C300" s="2">
        <v>9262420</v>
      </c>
      <c r="D300" s="2" t="s">
        <v>1399</v>
      </c>
      <c r="E300" s="18">
        <v>316</v>
      </c>
      <c r="G300" s="18">
        <v>1072504</v>
      </c>
      <c r="H300" s="18">
        <v>0</v>
      </c>
      <c r="I300" s="18">
        <v>0</v>
      </c>
      <c r="J300" s="18">
        <v>36479.999999999993</v>
      </c>
      <c r="K300" s="18">
        <v>0</v>
      </c>
      <c r="L300" s="18">
        <v>55695</v>
      </c>
      <c r="M300" s="18">
        <v>0</v>
      </c>
      <c r="N300" s="18">
        <v>42493.418530351439</v>
      </c>
      <c r="O300" s="18">
        <v>1696.1022364217226</v>
      </c>
      <c r="P300" s="18">
        <v>0</v>
      </c>
      <c r="Q300" s="18">
        <v>484.60063897763609</v>
      </c>
      <c r="R300" s="18">
        <v>514.88817891373833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5410.4797047970424</v>
      </c>
      <c r="AA300" s="18">
        <v>0</v>
      </c>
      <c r="AB300" s="18">
        <v>109481.57303370787</v>
      </c>
      <c r="AC300" s="18">
        <v>0</v>
      </c>
      <c r="AD300" s="18">
        <v>0</v>
      </c>
      <c r="AE300" s="18">
        <v>0</v>
      </c>
      <c r="AF300" s="18">
        <v>128000</v>
      </c>
      <c r="AG300" s="18">
        <v>0</v>
      </c>
      <c r="AH300" s="18">
        <v>0</v>
      </c>
      <c r="AI300" s="18">
        <v>0</v>
      </c>
      <c r="AJ300" s="18">
        <v>34187.5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-31530.547640570632</v>
      </c>
      <c r="AQ300" s="11">
        <f t="shared" si="203"/>
        <v>1455417.0146825991</v>
      </c>
      <c r="AR300" s="18"/>
      <c r="AS300" s="10">
        <f>VLOOKUP($C300,'[1]New ISB'!$C$6:$BO$405,6,FALSE)</f>
        <v>1139169.0189944934</v>
      </c>
      <c r="AT300" s="10">
        <f>VLOOKUP($C300,'[1]New ISB'!$C$6:$BO$405,7,FALSE)</f>
        <v>0</v>
      </c>
      <c r="AU300" s="10">
        <f>VLOOKUP($C300,'[1]New ISB'!$C$6:$BO$405,8,FALSE)</f>
        <v>0</v>
      </c>
      <c r="AV300" s="10">
        <f>VLOOKUP($C300,'[1]New ISB'!$C$6:$BO$405,9,FALSE)</f>
        <v>37239.999999999993</v>
      </c>
      <c r="AW300" s="10">
        <f>VLOOKUP($C300,'[1]New ISB'!$C$6:$BO$405,10,FALSE)</f>
        <v>0</v>
      </c>
      <c r="AX300" s="10">
        <f>VLOOKUP($C300,'[1]New ISB'!$C$6:$BO$405,11,FALSE)</f>
        <v>64780</v>
      </c>
      <c r="AY300" s="10">
        <f>VLOOKUP($C300,'[1]New ISB'!$C$6:$BO$405,12,FALSE)</f>
        <v>0</v>
      </c>
      <c r="AZ300" s="10">
        <f>VLOOKUP($C300,'[1]New ISB'!$C$6:$BO$405,13,FALSE)</f>
        <v>43417.188498402553</v>
      </c>
      <c r="BA300" s="10">
        <f>VLOOKUP($C300,'[1]New ISB'!$C$6:$BO$405,14,FALSE)</f>
        <v>1726.3897763578248</v>
      </c>
      <c r="BB300" s="10">
        <f>VLOOKUP($C300,'[1]New ISB'!$C$6:$BO$405,15,FALSE)</f>
        <v>0</v>
      </c>
      <c r="BC300" s="10">
        <f>VLOOKUP($C300,'[1]New ISB'!$C$6:$BO$405,16,FALSE)</f>
        <v>489.64856230031984</v>
      </c>
      <c r="BD300" s="10">
        <f>VLOOKUP($C300,'[1]New ISB'!$C$6:$BO$405,17,FALSE)</f>
        <v>519.93610223642213</v>
      </c>
      <c r="BE300" s="10">
        <f>VLOOKUP($C300,'[1]New ISB'!$C$6:$BO$405,18,FALSE)</f>
        <v>0</v>
      </c>
      <c r="BF300" s="10">
        <f>VLOOKUP($C300,'[1]New ISB'!$C$6:$BO$405,19,FALSE)</f>
        <v>0</v>
      </c>
      <c r="BG300" s="10">
        <f>VLOOKUP($C300,'[1]New ISB'!$C$6:$BO$405,20,FALSE)</f>
        <v>0</v>
      </c>
      <c r="BH300" s="10">
        <f>VLOOKUP($C300,'[1]New ISB'!$C$6:$BO$405,21,FALSE)</f>
        <v>0</v>
      </c>
      <c r="BI300" s="10">
        <f>VLOOKUP($C300,'[1]New ISB'!$C$6:$BO$405,22,FALSE)</f>
        <v>0</v>
      </c>
      <c r="BJ300" s="10">
        <f>VLOOKUP($C300,'[1]New ISB'!$C$6:$BO$405,23,FALSE)</f>
        <v>0</v>
      </c>
      <c r="BK300" s="10">
        <f>VLOOKUP($C300,'[1]New ISB'!$C$6:$BO$405,24,FALSE)</f>
        <v>0</v>
      </c>
      <c r="BL300" s="10">
        <f>VLOOKUP($C300,'[1]New ISB'!$C$6:$BO$405,25,FALSE)</f>
        <v>5503.7638376383711</v>
      </c>
      <c r="BM300" s="10">
        <f>VLOOKUP($C300,'[1]New ISB'!$C$6:$BO$405,26,FALSE)</f>
        <v>0</v>
      </c>
      <c r="BN300" s="10">
        <f>VLOOKUP($C300,'[1]New ISB'!$C$6:$BO$405,27,FALSE)</f>
        <v>110903.41164453524</v>
      </c>
      <c r="BO300" s="10">
        <f>VLOOKUP($C300,'[1]New ISB'!$C$6:$BO$405,28,FALSE)</f>
        <v>0</v>
      </c>
      <c r="BP300" s="10">
        <f>VLOOKUP($C300,'[1]New ISB'!$C$6:$BO$405,29,FALSE)</f>
        <v>0</v>
      </c>
      <c r="BQ300" s="10">
        <f>VLOOKUP($C300,'[1]New ISB'!$C$6:$BO$405,30,FALSE)</f>
        <v>0</v>
      </c>
      <c r="BR300" s="10">
        <f>VLOOKUP($C300,'[1]New ISB'!$C$6:$BO$405,31,FALSE)</f>
        <v>134400</v>
      </c>
      <c r="BS300" s="10">
        <f>VLOOKUP($C300,'[1]New ISB'!$C$6:$BO$405,32,FALSE)</f>
        <v>0</v>
      </c>
      <c r="BT300" s="10">
        <f>VLOOKUP($C300,'[1]New ISB'!$C$6:$BO$405,33,FALSE)</f>
        <v>0</v>
      </c>
      <c r="BU300" s="10">
        <f>VLOOKUP($C300,'[1]New ISB'!$C$6:$BO$405,34,FALSE)</f>
        <v>0</v>
      </c>
      <c r="BV300" s="10">
        <f>VLOOKUP($C300,'[1]New ISB'!$C$6:$BO$405,35,FALSE)</f>
        <v>34187.5</v>
      </c>
      <c r="BW300" s="10">
        <f>VLOOKUP($C300,'[1]New ISB'!$C$6:$BO$405,36,FALSE)</f>
        <v>0</v>
      </c>
      <c r="BX300" s="10">
        <f>VLOOKUP($C300,'[1]New ISB'!$C$6:$BO$405,39,FALSE)+VLOOKUP($C300,'[1]New ISB'!$C$6:$BO$405,40,FALSE)</f>
        <v>0</v>
      </c>
      <c r="BY300" s="10">
        <f>VLOOKUP($C300,'[1]New ISB'!$C$6:$BO$405,37,FALSE)+VLOOKUP($C300,'[1]New ISB'!$C$6:$BO$405,41,FALSE)</f>
        <v>0</v>
      </c>
      <c r="BZ300" s="10">
        <f>VLOOKUP($C300,'[1]New ISB'!$C$6:$BO$405,38,FALSE)</f>
        <v>0</v>
      </c>
      <c r="CA300" s="10">
        <f t="shared" si="161"/>
        <v>1572336.8574159639</v>
      </c>
      <c r="CB300" s="10">
        <f>VLOOKUP($C300,'[1]New ISB'!$C$6:$BO$405,52,FALSE)+VLOOKUP($C300,'[1]New ISB'!$C$6:$BO$405,53,FALSE)</f>
        <v>0</v>
      </c>
      <c r="CC300" s="10">
        <f>VLOOKUP($C300,'[1]New ISB'!$C$6:$BO$405,64,FALSE)</f>
        <v>0</v>
      </c>
      <c r="CD300" s="11">
        <f t="shared" si="205"/>
        <v>1572336.8574159639</v>
      </c>
      <c r="CE300" s="10"/>
      <c r="CF300" s="10">
        <f t="shared" si="166"/>
        <v>66665.01899449341</v>
      </c>
      <c r="CG300" s="10">
        <f t="shared" si="167"/>
        <v>0</v>
      </c>
      <c r="CH300" s="10">
        <f t="shared" si="168"/>
        <v>0</v>
      </c>
      <c r="CI300" s="10">
        <f t="shared" si="169"/>
        <v>760</v>
      </c>
      <c r="CJ300" s="10">
        <f t="shared" si="170"/>
        <v>0</v>
      </c>
      <c r="CK300" s="10">
        <f t="shared" si="171"/>
        <v>9085</v>
      </c>
      <c r="CL300" s="10">
        <f t="shared" si="172"/>
        <v>0</v>
      </c>
      <c r="CM300" s="10">
        <f t="shared" si="173"/>
        <v>923.76996805111412</v>
      </c>
      <c r="CN300" s="10">
        <f t="shared" si="174"/>
        <v>30.287539936102121</v>
      </c>
      <c r="CO300" s="10">
        <f t="shared" si="175"/>
        <v>0</v>
      </c>
      <c r="CP300" s="10">
        <f t="shared" si="176"/>
        <v>5.0479233226837437</v>
      </c>
      <c r="CQ300" s="10">
        <f t="shared" si="177"/>
        <v>5.0479233226838005</v>
      </c>
      <c r="CR300" s="10">
        <f t="shared" si="178"/>
        <v>0</v>
      </c>
      <c r="CS300" s="10">
        <f t="shared" si="179"/>
        <v>0</v>
      </c>
      <c r="CT300" s="10">
        <f t="shared" si="180"/>
        <v>0</v>
      </c>
      <c r="CU300" s="10">
        <f t="shared" si="181"/>
        <v>0</v>
      </c>
      <c r="CV300" s="10">
        <f t="shared" si="182"/>
        <v>0</v>
      </c>
      <c r="CW300" s="10">
        <f t="shared" si="183"/>
        <v>0</v>
      </c>
      <c r="CX300" s="10">
        <f t="shared" si="184"/>
        <v>0</v>
      </c>
      <c r="CY300" s="10">
        <f t="shared" si="185"/>
        <v>93.284132841328756</v>
      </c>
      <c r="CZ300" s="10">
        <f t="shared" si="186"/>
        <v>0</v>
      </c>
      <c r="DA300" s="10">
        <f t="shared" si="187"/>
        <v>1421.8386108273698</v>
      </c>
      <c r="DB300" s="10">
        <f t="shared" si="188"/>
        <v>0</v>
      </c>
      <c r="DC300" s="10">
        <f t="shared" si="189"/>
        <v>0</v>
      </c>
      <c r="DD300" s="10">
        <f t="shared" si="190"/>
        <v>0</v>
      </c>
      <c r="DE300" s="10">
        <f t="shared" si="191"/>
        <v>6400</v>
      </c>
      <c r="DF300" s="10">
        <f t="shared" si="192"/>
        <v>0</v>
      </c>
      <c r="DG300" s="10">
        <f t="shared" si="193"/>
        <v>0</v>
      </c>
      <c r="DH300" s="10">
        <f t="shared" si="194"/>
        <v>0</v>
      </c>
      <c r="DI300" s="10">
        <f t="shared" si="195"/>
        <v>0</v>
      </c>
      <c r="DJ300" s="10">
        <f t="shared" si="196"/>
        <v>0</v>
      </c>
      <c r="DK300" s="10">
        <f t="shared" si="197"/>
        <v>0</v>
      </c>
      <c r="DL300" s="10">
        <f t="shared" si="198"/>
        <v>0</v>
      </c>
      <c r="DM300" s="10">
        <f t="shared" si="199"/>
        <v>0</v>
      </c>
      <c r="DN300" s="10">
        <f t="shared" si="200"/>
        <v>0</v>
      </c>
      <c r="DO300" s="10">
        <f t="shared" si="201"/>
        <v>31530.547640570632</v>
      </c>
      <c r="DP300" s="11">
        <f t="shared" si="202"/>
        <v>116919.84273336532</v>
      </c>
      <c r="DS300" s="14"/>
      <c r="DU300" s="16"/>
    </row>
    <row r="301" spans="1:125" x14ac:dyDescent="0.35">
      <c r="A301" s="2" t="s">
        <v>903</v>
      </c>
      <c r="B301" s="2" t="s">
        <v>904</v>
      </c>
      <c r="C301" s="2">
        <v>9262220</v>
      </c>
      <c r="D301" s="2" t="s">
        <v>1400</v>
      </c>
      <c r="E301" s="18">
        <v>69</v>
      </c>
      <c r="G301" s="18">
        <v>234186</v>
      </c>
      <c r="H301" s="18">
        <v>0</v>
      </c>
      <c r="I301" s="18">
        <v>0</v>
      </c>
      <c r="J301" s="18">
        <v>8160.0000000000036</v>
      </c>
      <c r="K301" s="18">
        <v>0</v>
      </c>
      <c r="L301" s="18">
        <v>12689.999999999985</v>
      </c>
      <c r="M301" s="18">
        <v>0</v>
      </c>
      <c r="N301" s="18">
        <v>1149.9999999999995</v>
      </c>
      <c r="O301" s="18">
        <v>7560</v>
      </c>
      <c r="P301" s="18">
        <v>879.99999999999966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2668.0000000000009</v>
      </c>
      <c r="AA301" s="18">
        <v>0</v>
      </c>
      <c r="AB301" s="18">
        <v>31691.578947368402</v>
      </c>
      <c r="AC301" s="18">
        <v>0</v>
      </c>
      <c r="AD301" s="18">
        <v>0</v>
      </c>
      <c r="AE301" s="18">
        <v>0</v>
      </c>
      <c r="AF301" s="18">
        <v>128000</v>
      </c>
      <c r="AG301" s="18">
        <v>0</v>
      </c>
      <c r="AH301" s="18">
        <v>0</v>
      </c>
      <c r="AI301" s="18">
        <v>0</v>
      </c>
      <c r="AJ301" s="18">
        <v>5968.5</v>
      </c>
      <c r="AK301" s="18">
        <v>0</v>
      </c>
      <c r="AL301" s="18">
        <v>0</v>
      </c>
      <c r="AM301" s="18">
        <v>0</v>
      </c>
      <c r="AN301" s="18">
        <v>0</v>
      </c>
      <c r="AO301" s="18">
        <v>0</v>
      </c>
      <c r="AP301" s="18">
        <v>0</v>
      </c>
      <c r="AQ301" s="11">
        <f t="shared" si="203"/>
        <v>432954.07894736843</v>
      </c>
      <c r="AR301" s="18"/>
      <c r="AS301" s="10">
        <f>VLOOKUP($C301,'[1]New ISB'!$C$6:$BO$405,6,FALSE)</f>
        <v>248742.60224879763</v>
      </c>
      <c r="AT301" s="10">
        <f>VLOOKUP($C301,'[1]New ISB'!$C$6:$BO$405,7,FALSE)</f>
        <v>0</v>
      </c>
      <c r="AU301" s="10">
        <f>VLOOKUP($C301,'[1]New ISB'!$C$6:$BO$405,8,FALSE)</f>
        <v>0</v>
      </c>
      <c r="AV301" s="10">
        <f>VLOOKUP($C301,'[1]New ISB'!$C$6:$BO$405,9,FALSE)</f>
        <v>8330.0000000000036</v>
      </c>
      <c r="AW301" s="10">
        <f>VLOOKUP($C301,'[1]New ISB'!$C$6:$BO$405,10,FALSE)</f>
        <v>0</v>
      </c>
      <c r="AX301" s="10">
        <f>VLOOKUP($C301,'[1]New ISB'!$C$6:$BO$405,11,FALSE)</f>
        <v>14759.999999999982</v>
      </c>
      <c r="AY301" s="10">
        <f>VLOOKUP($C301,'[1]New ISB'!$C$6:$BO$405,12,FALSE)</f>
        <v>0</v>
      </c>
      <c r="AZ301" s="10">
        <f>VLOOKUP($C301,'[1]New ISB'!$C$6:$BO$405,13,FALSE)</f>
        <v>1174.9999999999995</v>
      </c>
      <c r="BA301" s="10">
        <f>VLOOKUP($C301,'[1]New ISB'!$C$6:$BO$405,14,FALSE)</f>
        <v>7695</v>
      </c>
      <c r="BB301" s="10">
        <f>VLOOKUP($C301,'[1]New ISB'!$C$6:$BO$405,15,FALSE)</f>
        <v>889.99999999999966</v>
      </c>
      <c r="BC301" s="10">
        <f>VLOOKUP($C301,'[1]New ISB'!$C$6:$BO$405,16,FALSE)</f>
        <v>0</v>
      </c>
      <c r="BD301" s="10">
        <f>VLOOKUP($C301,'[1]New ISB'!$C$6:$BO$405,17,FALSE)</f>
        <v>0</v>
      </c>
      <c r="BE301" s="10">
        <f>VLOOKUP($C301,'[1]New ISB'!$C$6:$BO$405,18,FALSE)</f>
        <v>0</v>
      </c>
      <c r="BF301" s="10">
        <f>VLOOKUP($C301,'[1]New ISB'!$C$6:$BO$405,19,FALSE)</f>
        <v>0</v>
      </c>
      <c r="BG301" s="10">
        <f>VLOOKUP($C301,'[1]New ISB'!$C$6:$BO$405,20,FALSE)</f>
        <v>0</v>
      </c>
      <c r="BH301" s="10">
        <f>VLOOKUP($C301,'[1]New ISB'!$C$6:$BO$405,21,FALSE)</f>
        <v>0</v>
      </c>
      <c r="BI301" s="10">
        <f>VLOOKUP($C301,'[1]New ISB'!$C$6:$BO$405,22,FALSE)</f>
        <v>0</v>
      </c>
      <c r="BJ301" s="10">
        <f>VLOOKUP($C301,'[1]New ISB'!$C$6:$BO$405,23,FALSE)</f>
        <v>0</v>
      </c>
      <c r="BK301" s="10">
        <f>VLOOKUP($C301,'[1]New ISB'!$C$6:$BO$405,24,FALSE)</f>
        <v>0</v>
      </c>
      <c r="BL301" s="10">
        <f>VLOOKUP($C301,'[1]New ISB'!$C$6:$BO$405,25,FALSE)</f>
        <v>2714.0000000000009</v>
      </c>
      <c r="BM301" s="10">
        <f>VLOOKUP($C301,'[1]New ISB'!$C$6:$BO$405,26,FALSE)</f>
        <v>0</v>
      </c>
      <c r="BN301" s="10">
        <f>VLOOKUP($C301,'[1]New ISB'!$C$6:$BO$405,27,FALSE)</f>
        <v>32103.157894736825</v>
      </c>
      <c r="BO301" s="10">
        <f>VLOOKUP($C301,'[1]New ISB'!$C$6:$BO$405,28,FALSE)</f>
        <v>0</v>
      </c>
      <c r="BP301" s="10">
        <f>VLOOKUP($C301,'[1]New ISB'!$C$6:$BO$405,29,FALSE)</f>
        <v>0</v>
      </c>
      <c r="BQ301" s="10">
        <f>VLOOKUP($C301,'[1]New ISB'!$C$6:$BO$405,30,FALSE)</f>
        <v>0</v>
      </c>
      <c r="BR301" s="10">
        <f>VLOOKUP($C301,'[1]New ISB'!$C$6:$BO$405,31,FALSE)</f>
        <v>134400</v>
      </c>
      <c r="BS301" s="10">
        <f>VLOOKUP($C301,'[1]New ISB'!$C$6:$BO$405,32,FALSE)</f>
        <v>0</v>
      </c>
      <c r="BT301" s="10">
        <f>VLOOKUP($C301,'[1]New ISB'!$C$6:$BO$405,33,FALSE)</f>
        <v>0</v>
      </c>
      <c r="BU301" s="10">
        <f>VLOOKUP($C301,'[1]New ISB'!$C$6:$BO$405,34,FALSE)</f>
        <v>0</v>
      </c>
      <c r="BV301" s="10">
        <f>VLOOKUP($C301,'[1]New ISB'!$C$6:$BO$405,35,FALSE)</f>
        <v>5968.5</v>
      </c>
      <c r="BW301" s="10">
        <f>VLOOKUP($C301,'[1]New ISB'!$C$6:$BO$405,36,FALSE)</f>
        <v>0</v>
      </c>
      <c r="BX301" s="10">
        <f>VLOOKUP($C301,'[1]New ISB'!$C$6:$BO$405,39,FALSE)+VLOOKUP($C301,'[1]New ISB'!$C$6:$BO$405,40,FALSE)</f>
        <v>0</v>
      </c>
      <c r="BY301" s="10">
        <f>VLOOKUP($C301,'[1]New ISB'!$C$6:$BO$405,37,FALSE)+VLOOKUP($C301,'[1]New ISB'!$C$6:$BO$405,41,FALSE)</f>
        <v>0</v>
      </c>
      <c r="BZ301" s="10">
        <f>VLOOKUP($C301,'[1]New ISB'!$C$6:$BO$405,38,FALSE)</f>
        <v>0</v>
      </c>
      <c r="CA301" s="10">
        <f t="shared" si="161"/>
        <v>456778.2601435344</v>
      </c>
      <c r="CB301" s="10">
        <f>VLOOKUP($C301,'[1]New ISB'!$C$6:$BO$405,52,FALSE)+VLOOKUP($C301,'[1]New ISB'!$C$6:$BO$405,53,FALSE)</f>
        <v>0</v>
      </c>
      <c r="CC301" s="10">
        <f>VLOOKUP($C301,'[1]New ISB'!$C$6:$BO$405,64,FALSE)</f>
        <v>0</v>
      </c>
      <c r="CD301" s="11">
        <f t="shared" si="205"/>
        <v>456778.2601435344</v>
      </c>
      <c r="CE301" s="10"/>
      <c r="CF301" s="10">
        <f t="shared" si="166"/>
        <v>14556.60224879763</v>
      </c>
      <c r="CG301" s="10">
        <f t="shared" si="167"/>
        <v>0</v>
      </c>
      <c r="CH301" s="10">
        <f t="shared" si="168"/>
        <v>0</v>
      </c>
      <c r="CI301" s="10">
        <f t="shared" si="169"/>
        <v>170</v>
      </c>
      <c r="CJ301" s="10">
        <f t="shared" si="170"/>
        <v>0</v>
      </c>
      <c r="CK301" s="10">
        <f t="shared" si="171"/>
        <v>2069.9999999999964</v>
      </c>
      <c r="CL301" s="10">
        <f t="shared" si="172"/>
        <v>0</v>
      </c>
      <c r="CM301" s="10">
        <f t="shared" si="173"/>
        <v>25</v>
      </c>
      <c r="CN301" s="10">
        <f t="shared" si="174"/>
        <v>135</v>
      </c>
      <c r="CO301" s="10">
        <f t="shared" si="175"/>
        <v>10</v>
      </c>
      <c r="CP301" s="10">
        <f t="shared" si="176"/>
        <v>0</v>
      </c>
      <c r="CQ301" s="10">
        <f t="shared" si="177"/>
        <v>0</v>
      </c>
      <c r="CR301" s="10">
        <f t="shared" si="178"/>
        <v>0</v>
      </c>
      <c r="CS301" s="10">
        <f t="shared" si="179"/>
        <v>0</v>
      </c>
      <c r="CT301" s="10">
        <f t="shared" si="180"/>
        <v>0</v>
      </c>
      <c r="CU301" s="10">
        <f t="shared" si="181"/>
        <v>0</v>
      </c>
      <c r="CV301" s="10">
        <f t="shared" si="182"/>
        <v>0</v>
      </c>
      <c r="CW301" s="10">
        <f t="shared" si="183"/>
        <v>0</v>
      </c>
      <c r="CX301" s="10">
        <f t="shared" si="184"/>
        <v>0</v>
      </c>
      <c r="CY301" s="10">
        <f t="shared" si="185"/>
        <v>46</v>
      </c>
      <c r="CZ301" s="10">
        <f t="shared" si="186"/>
        <v>0</v>
      </c>
      <c r="DA301" s="10">
        <f t="shared" si="187"/>
        <v>411.57894736842354</v>
      </c>
      <c r="DB301" s="10">
        <f t="shared" si="188"/>
        <v>0</v>
      </c>
      <c r="DC301" s="10">
        <f t="shared" si="189"/>
        <v>0</v>
      </c>
      <c r="DD301" s="10">
        <f t="shared" si="190"/>
        <v>0</v>
      </c>
      <c r="DE301" s="10">
        <f t="shared" si="191"/>
        <v>6400</v>
      </c>
      <c r="DF301" s="10">
        <f t="shared" si="192"/>
        <v>0</v>
      </c>
      <c r="DG301" s="10">
        <f t="shared" si="193"/>
        <v>0</v>
      </c>
      <c r="DH301" s="10">
        <f t="shared" si="194"/>
        <v>0</v>
      </c>
      <c r="DI301" s="10">
        <f t="shared" si="195"/>
        <v>0</v>
      </c>
      <c r="DJ301" s="10">
        <f t="shared" si="196"/>
        <v>0</v>
      </c>
      <c r="DK301" s="10">
        <f t="shared" si="197"/>
        <v>0</v>
      </c>
      <c r="DL301" s="10">
        <f t="shared" si="198"/>
        <v>0</v>
      </c>
      <c r="DM301" s="10">
        <f t="shared" si="199"/>
        <v>0</v>
      </c>
      <c r="DN301" s="10">
        <f t="shared" si="200"/>
        <v>0</v>
      </c>
      <c r="DO301" s="10">
        <f t="shared" si="201"/>
        <v>0</v>
      </c>
      <c r="DP301" s="11">
        <f t="shared" si="202"/>
        <v>23824.18119616605</v>
      </c>
      <c r="DS301" s="14"/>
      <c r="DU301" s="16"/>
    </row>
    <row r="302" spans="1:125" x14ac:dyDescent="0.35">
      <c r="A302" s="2" t="s">
        <v>906</v>
      </c>
      <c r="B302" s="2" t="s">
        <v>907</v>
      </c>
      <c r="C302" s="2">
        <v>9262118</v>
      </c>
      <c r="D302" s="2" t="s">
        <v>1401</v>
      </c>
      <c r="E302" s="18">
        <v>346</v>
      </c>
      <c r="G302" s="18">
        <v>1174324</v>
      </c>
      <c r="H302" s="18">
        <v>0</v>
      </c>
      <c r="I302" s="18">
        <v>0</v>
      </c>
      <c r="J302" s="18">
        <v>85920.000000000044</v>
      </c>
      <c r="K302" s="18">
        <v>0</v>
      </c>
      <c r="L302" s="18">
        <v>127605</v>
      </c>
      <c r="M302" s="18">
        <v>0</v>
      </c>
      <c r="N302" s="18">
        <v>13799.999999999964</v>
      </c>
      <c r="O302" s="18">
        <v>6159.9999999999973</v>
      </c>
      <c r="P302" s="18">
        <v>90200.000000000015</v>
      </c>
      <c r="Q302" s="18">
        <v>1439.9999999999995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34844.75884244364</v>
      </c>
      <c r="AA302" s="18">
        <v>0</v>
      </c>
      <c r="AB302" s="18">
        <v>207030.61102086719</v>
      </c>
      <c r="AC302" s="18">
        <v>0</v>
      </c>
      <c r="AD302" s="18">
        <v>8731.799999999992</v>
      </c>
      <c r="AE302" s="18">
        <v>0</v>
      </c>
      <c r="AF302" s="18">
        <v>128000</v>
      </c>
      <c r="AG302" s="18">
        <v>0</v>
      </c>
      <c r="AH302" s="18">
        <v>0</v>
      </c>
      <c r="AI302" s="18">
        <v>0</v>
      </c>
      <c r="AJ302" s="18">
        <v>7032.8320000000003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13482.283747806612</v>
      </c>
      <c r="AQ302" s="11">
        <f t="shared" si="203"/>
        <v>1898571.2856111175</v>
      </c>
      <c r="AR302" s="18"/>
      <c r="AS302" s="10">
        <f>VLOOKUP($C302,'[1]New ISB'!$C$6:$BO$405,6,FALSE)</f>
        <v>1247317.9764939707</v>
      </c>
      <c r="AT302" s="10">
        <f>VLOOKUP($C302,'[1]New ISB'!$C$6:$BO$405,7,FALSE)</f>
        <v>0</v>
      </c>
      <c r="AU302" s="10">
        <f>VLOOKUP($C302,'[1]New ISB'!$C$6:$BO$405,8,FALSE)</f>
        <v>0</v>
      </c>
      <c r="AV302" s="10">
        <f>VLOOKUP($C302,'[1]New ISB'!$C$6:$BO$405,9,FALSE)</f>
        <v>87710.000000000044</v>
      </c>
      <c r="AW302" s="10">
        <f>VLOOKUP($C302,'[1]New ISB'!$C$6:$BO$405,10,FALSE)</f>
        <v>0</v>
      </c>
      <c r="AX302" s="10">
        <f>VLOOKUP($C302,'[1]New ISB'!$C$6:$BO$405,11,FALSE)</f>
        <v>148420</v>
      </c>
      <c r="AY302" s="10">
        <f>VLOOKUP($C302,'[1]New ISB'!$C$6:$BO$405,12,FALSE)</f>
        <v>0</v>
      </c>
      <c r="AZ302" s="10">
        <f>VLOOKUP($C302,'[1]New ISB'!$C$6:$BO$405,13,FALSE)</f>
        <v>14099.999999999964</v>
      </c>
      <c r="BA302" s="10">
        <f>VLOOKUP($C302,'[1]New ISB'!$C$6:$BO$405,14,FALSE)</f>
        <v>6269.9999999999973</v>
      </c>
      <c r="BB302" s="10">
        <f>VLOOKUP($C302,'[1]New ISB'!$C$6:$BO$405,15,FALSE)</f>
        <v>91225.000000000015</v>
      </c>
      <c r="BC302" s="10">
        <f>VLOOKUP($C302,'[1]New ISB'!$C$6:$BO$405,16,FALSE)</f>
        <v>1454.9999999999995</v>
      </c>
      <c r="BD302" s="10">
        <f>VLOOKUP($C302,'[1]New ISB'!$C$6:$BO$405,17,FALSE)</f>
        <v>0</v>
      </c>
      <c r="BE302" s="10">
        <f>VLOOKUP($C302,'[1]New ISB'!$C$6:$BO$405,18,FALSE)</f>
        <v>0</v>
      </c>
      <c r="BF302" s="10">
        <f>VLOOKUP($C302,'[1]New ISB'!$C$6:$BO$405,19,FALSE)</f>
        <v>0</v>
      </c>
      <c r="BG302" s="10">
        <f>VLOOKUP($C302,'[1]New ISB'!$C$6:$BO$405,20,FALSE)</f>
        <v>0</v>
      </c>
      <c r="BH302" s="10">
        <f>VLOOKUP($C302,'[1]New ISB'!$C$6:$BO$405,21,FALSE)</f>
        <v>0</v>
      </c>
      <c r="BI302" s="10">
        <f>VLOOKUP($C302,'[1]New ISB'!$C$6:$BO$405,22,FALSE)</f>
        <v>0</v>
      </c>
      <c r="BJ302" s="10">
        <f>VLOOKUP($C302,'[1]New ISB'!$C$6:$BO$405,23,FALSE)</f>
        <v>0</v>
      </c>
      <c r="BK302" s="10">
        <f>VLOOKUP($C302,'[1]New ISB'!$C$6:$BO$405,24,FALSE)</f>
        <v>0</v>
      </c>
      <c r="BL302" s="10">
        <f>VLOOKUP($C302,'[1]New ISB'!$C$6:$BO$405,25,FALSE)</f>
        <v>35445.530546623704</v>
      </c>
      <c r="BM302" s="10">
        <f>VLOOKUP($C302,'[1]New ISB'!$C$6:$BO$405,26,FALSE)</f>
        <v>0</v>
      </c>
      <c r="BN302" s="10">
        <f>VLOOKUP($C302,'[1]New ISB'!$C$6:$BO$405,27,FALSE)</f>
        <v>209719.32025490442</v>
      </c>
      <c r="BO302" s="10">
        <f>VLOOKUP($C302,'[1]New ISB'!$C$6:$BO$405,28,FALSE)</f>
        <v>0</v>
      </c>
      <c r="BP302" s="10">
        <f>VLOOKUP($C302,'[1]New ISB'!$C$6:$BO$405,29,FALSE)</f>
        <v>8870.3999999999924</v>
      </c>
      <c r="BQ302" s="10">
        <f>VLOOKUP($C302,'[1]New ISB'!$C$6:$BO$405,30,FALSE)</f>
        <v>0</v>
      </c>
      <c r="BR302" s="10">
        <f>VLOOKUP($C302,'[1]New ISB'!$C$6:$BO$405,31,FALSE)</f>
        <v>134400</v>
      </c>
      <c r="BS302" s="10">
        <f>VLOOKUP($C302,'[1]New ISB'!$C$6:$BO$405,32,FALSE)</f>
        <v>0</v>
      </c>
      <c r="BT302" s="10">
        <f>VLOOKUP($C302,'[1]New ISB'!$C$6:$BO$405,33,FALSE)</f>
        <v>0</v>
      </c>
      <c r="BU302" s="10">
        <f>VLOOKUP($C302,'[1]New ISB'!$C$6:$BO$405,34,FALSE)</f>
        <v>0</v>
      </c>
      <c r="BV302" s="10">
        <f>VLOOKUP($C302,'[1]New ISB'!$C$6:$BO$405,35,FALSE)</f>
        <v>7032.8320000000003</v>
      </c>
      <c r="BW302" s="10">
        <f>VLOOKUP($C302,'[1]New ISB'!$C$6:$BO$405,36,FALSE)</f>
        <v>0</v>
      </c>
      <c r="BX302" s="10">
        <f>VLOOKUP($C302,'[1]New ISB'!$C$6:$BO$405,39,FALSE)+VLOOKUP($C302,'[1]New ISB'!$C$6:$BO$405,40,FALSE)</f>
        <v>0</v>
      </c>
      <c r="BY302" s="10">
        <f>VLOOKUP($C302,'[1]New ISB'!$C$6:$BO$405,37,FALSE)+VLOOKUP($C302,'[1]New ISB'!$C$6:$BO$405,41,FALSE)</f>
        <v>0</v>
      </c>
      <c r="BZ302" s="10">
        <f>VLOOKUP($C302,'[1]New ISB'!$C$6:$BO$405,38,FALSE)</f>
        <v>0</v>
      </c>
      <c r="CA302" s="10">
        <f t="shared" si="161"/>
        <v>1991966.0592954988</v>
      </c>
      <c r="CB302" s="10">
        <f>VLOOKUP($C302,'[1]New ISB'!$C$6:$BO$405,52,FALSE)+VLOOKUP($C302,'[1]New ISB'!$C$6:$BO$405,53,FALSE)</f>
        <v>0</v>
      </c>
      <c r="CC302" s="10">
        <f>VLOOKUP($C302,'[1]New ISB'!$C$6:$BO$405,64,FALSE)</f>
        <v>0</v>
      </c>
      <c r="CD302" s="11">
        <f t="shared" si="205"/>
        <v>1991966.0592954988</v>
      </c>
      <c r="CE302" s="10"/>
      <c r="CF302" s="10">
        <f t="shared" si="166"/>
        <v>72993.976493970724</v>
      </c>
      <c r="CG302" s="10">
        <f t="shared" si="167"/>
        <v>0</v>
      </c>
      <c r="CH302" s="10">
        <f t="shared" si="168"/>
        <v>0</v>
      </c>
      <c r="CI302" s="10">
        <f t="shared" si="169"/>
        <v>1790</v>
      </c>
      <c r="CJ302" s="10">
        <f t="shared" si="170"/>
        <v>0</v>
      </c>
      <c r="CK302" s="10">
        <f t="shared" si="171"/>
        <v>20815</v>
      </c>
      <c r="CL302" s="10">
        <f t="shared" si="172"/>
        <v>0</v>
      </c>
      <c r="CM302" s="10">
        <f t="shared" si="173"/>
        <v>300</v>
      </c>
      <c r="CN302" s="10">
        <f t="shared" si="174"/>
        <v>110</v>
      </c>
      <c r="CO302" s="10">
        <f t="shared" si="175"/>
        <v>1025</v>
      </c>
      <c r="CP302" s="10">
        <f t="shared" si="176"/>
        <v>15</v>
      </c>
      <c r="CQ302" s="10">
        <f t="shared" si="177"/>
        <v>0</v>
      </c>
      <c r="CR302" s="10">
        <f t="shared" si="178"/>
        <v>0</v>
      </c>
      <c r="CS302" s="10">
        <f t="shared" si="179"/>
        <v>0</v>
      </c>
      <c r="CT302" s="10">
        <f t="shared" si="180"/>
        <v>0</v>
      </c>
      <c r="CU302" s="10">
        <f t="shared" si="181"/>
        <v>0</v>
      </c>
      <c r="CV302" s="10">
        <f t="shared" si="182"/>
        <v>0</v>
      </c>
      <c r="CW302" s="10">
        <f t="shared" si="183"/>
        <v>0</v>
      </c>
      <c r="CX302" s="10">
        <f t="shared" si="184"/>
        <v>0</v>
      </c>
      <c r="CY302" s="10">
        <f t="shared" si="185"/>
        <v>600.77170418006426</v>
      </c>
      <c r="CZ302" s="10">
        <f t="shared" si="186"/>
        <v>0</v>
      </c>
      <c r="DA302" s="10">
        <f t="shared" si="187"/>
        <v>2688.7092340372328</v>
      </c>
      <c r="DB302" s="10">
        <f t="shared" si="188"/>
        <v>0</v>
      </c>
      <c r="DC302" s="10">
        <f t="shared" si="189"/>
        <v>138.60000000000036</v>
      </c>
      <c r="DD302" s="10">
        <f t="shared" si="190"/>
        <v>0</v>
      </c>
      <c r="DE302" s="10">
        <f t="shared" si="191"/>
        <v>6400</v>
      </c>
      <c r="DF302" s="10">
        <f t="shared" si="192"/>
        <v>0</v>
      </c>
      <c r="DG302" s="10">
        <f t="shared" si="193"/>
        <v>0</v>
      </c>
      <c r="DH302" s="10">
        <f t="shared" si="194"/>
        <v>0</v>
      </c>
      <c r="DI302" s="10">
        <f t="shared" si="195"/>
        <v>0</v>
      </c>
      <c r="DJ302" s="10">
        <f t="shared" si="196"/>
        <v>0</v>
      </c>
      <c r="DK302" s="10">
        <f t="shared" si="197"/>
        <v>0</v>
      </c>
      <c r="DL302" s="10">
        <f t="shared" si="198"/>
        <v>0</v>
      </c>
      <c r="DM302" s="10">
        <f t="shared" si="199"/>
        <v>0</v>
      </c>
      <c r="DN302" s="10">
        <f t="shared" si="200"/>
        <v>0</v>
      </c>
      <c r="DO302" s="10">
        <f t="shared" si="201"/>
        <v>-13482.283747806612</v>
      </c>
      <c r="DP302" s="11">
        <f t="shared" si="202"/>
        <v>93394.77368438142</v>
      </c>
      <c r="DS302" s="14"/>
      <c r="DU302" s="16"/>
    </row>
    <row r="303" spans="1:125" x14ac:dyDescent="0.35">
      <c r="A303" s="2" t="s">
        <v>909</v>
      </c>
      <c r="B303" s="2" t="s">
        <v>910</v>
      </c>
      <c r="C303" s="2">
        <v>9262377</v>
      </c>
      <c r="D303" s="2" t="s">
        <v>1402</v>
      </c>
      <c r="E303" s="18">
        <v>423</v>
      </c>
      <c r="G303" s="18">
        <v>1435662</v>
      </c>
      <c r="H303" s="18">
        <v>0</v>
      </c>
      <c r="I303" s="18">
        <v>0</v>
      </c>
      <c r="J303" s="18">
        <v>21120.000000000036</v>
      </c>
      <c r="K303" s="18">
        <v>0</v>
      </c>
      <c r="L303" s="18">
        <v>33134.999999999964</v>
      </c>
      <c r="M303" s="18">
        <v>0</v>
      </c>
      <c r="N303" s="18">
        <v>2070.0000000000045</v>
      </c>
      <c r="O303" s="18">
        <v>1399.9999999999952</v>
      </c>
      <c r="P303" s="18">
        <v>4839.9999999999982</v>
      </c>
      <c r="Q303" s="18">
        <v>2399.9999999999918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32621.385041551348</v>
      </c>
      <c r="AA303" s="18">
        <v>0</v>
      </c>
      <c r="AB303" s="18">
        <v>124166.0635015656</v>
      </c>
      <c r="AC303" s="18">
        <v>0</v>
      </c>
      <c r="AD303" s="18">
        <v>0</v>
      </c>
      <c r="AE303" s="18">
        <v>0</v>
      </c>
      <c r="AF303" s="18">
        <v>128000</v>
      </c>
      <c r="AG303" s="18">
        <v>0</v>
      </c>
      <c r="AH303" s="18">
        <v>0</v>
      </c>
      <c r="AI303" s="18">
        <v>0</v>
      </c>
      <c r="AJ303" s="18">
        <v>24341.75</v>
      </c>
      <c r="AK303" s="18">
        <v>0</v>
      </c>
      <c r="AL303" s="18">
        <v>0</v>
      </c>
      <c r="AM303" s="18">
        <v>0</v>
      </c>
      <c r="AN303" s="18">
        <v>0</v>
      </c>
      <c r="AO303" s="18">
        <v>77900.551456883084</v>
      </c>
      <c r="AP303" s="18">
        <v>0</v>
      </c>
      <c r="AQ303" s="11">
        <f t="shared" si="203"/>
        <v>1887656.75</v>
      </c>
      <c r="AR303" s="18"/>
      <c r="AS303" s="10">
        <f>VLOOKUP($C303,'[1]New ISB'!$C$6:$BO$405,6,FALSE)</f>
        <v>1524900.300742629</v>
      </c>
      <c r="AT303" s="10">
        <f>VLOOKUP($C303,'[1]New ISB'!$C$6:$BO$405,7,FALSE)</f>
        <v>0</v>
      </c>
      <c r="AU303" s="10">
        <f>VLOOKUP($C303,'[1]New ISB'!$C$6:$BO$405,8,FALSE)</f>
        <v>0</v>
      </c>
      <c r="AV303" s="10">
        <f>VLOOKUP($C303,'[1]New ISB'!$C$6:$BO$405,9,FALSE)</f>
        <v>21560.00000000004</v>
      </c>
      <c r="AW303" s="10">
        <f>VLOOKUP($C303,'[1]New ISB'!$C$6:$BO$405,10,FALSE)</f>
        <v>0</v>
      </c>
      <c r="AX303" s="10">
        <f>VLOOKUP($C303,'[1]New ISB'!$C$6:$BO$405,11,FALSE)</f>
        <v>38539.999999999956</v>
      </c>
      <c r="AY303" s="10">
        <f>VLOOKUP($C303,'[1]New ISB'!$C$6:$BO$405,12,FALSE)</f>
        <v>0</v>
      </c>
      <c r="AZ303" s="10">
        <f>VLOOKUP($C303,'[1]New ISB'!$C$6:$BO$405,13,FALSE)</f>
        <v>2115.0000000000045</v>
      </c>
      <c r="BA303" s="10">
        <f>VLOOKUP($C303,'[1]New ISB'!$C$6:$BO$405,14,FALSE)</f>
        <v>1424.9999999999952</v>
      </c>
      <c r="BB303" s="10">
        <f>VLOOKUP($C303,'[1]New ISB'!$C$6:$BO$405,15,FALSE)</f>
        <v>4894.9999999999982</v>
      </c>
      <c r="BC303" s="10">
        <f>VLOOKUP($C303,'[1]New ISB'!$C$6:$BO$405,16,FALSE)</f>
        <v>2424.9999999999918</v>
      </c>
      <c r="BD303" s="10">
        <f>VLOOKUP($C303,'[1]New ISB'!$C$6:$BO$405,17,FALSE)</f>
        <v>0</v>
      </c>
      <c r="BE303" s="10">
        <f>VLOOKUP($C303,'[1]New ISB'!$C$6:$BO$405,18,FALSE)</f>
        <v>0</v>
      </c>
      <c r="BF303" s="10">
        <f>VLOOKUP($C303,'[1]New ISB'!$C$6:$BO$405,19,FALSE)</f>
        <v>0</v>
      </c>
      <c r="BG303" s="10">
        <f>VLOOKUP($C303,'[1]New ISB'!$C$6:$BO$405,20,FALSE)</f>
        <v>0</v>
      </c>
      <c r="BH303" s="10">
        <f>VLOOKUP($C303,'[1]New ISB'!$C$6:$BO$405,21,FALSE)</f>
        <v>0</v>
      </c>
      <c r="BI303" s="10">
        <f>VLOOKUP($C303,'[1]New ISB'!$C$6:$BO$405,22,FALSE)</f>
        <v>0</v>
      </c>
      <c r="BJ303" s="10">
        <f>VLOOKUP($C303,'[1]New ISB'!$C$6:$BO$405,23,FALSE)</f>
        <v>0</v>
      </c>
      <c r="BK303" s="10">
        <f>VLOOKUP($C303,'[1]New ISB'!$C$6:$BO$405,24,FALSE)</f>
        <v>0</v>
      </c>
      <c r="BL303" s="10">
        <f>VLOOKUP($C303,'[1]New ISB'!$C$6:$BO$405,25,FALSE)</f>
        <v>33183.822714681548</v>
      </c>
      <c r="BM303" s="10">
        <f>VLOOKUP($C303,'[1]New ISB'!$C$6:$BO$405,26,FALSE)</f>
        <v>0</v>
      </c>
      <c r="BN303" s="10">
        <f>VLOOKUP($C303,'[1]New ISB'!$C$6:$BO$405,27,FALSE)</f>
        <v>125778.60978080671</v>
      </c>
      <c r="BO303" s="10">
        <f>VLOOKUP($C303,'[1]New ISB'!$C$6:$BO$405,28,FALSE)</f>
        <v>0</v>
      </c>
      <c r="BP303" s="10">
        <f>VLOOKUP($C303,'[1]New ISB'!$C$6:$BO$405,29,FALSE)</f>
        <v>0</v>
      </c>
      <c r="BQ303" s="10">
        <f>VLOOKUP($C303,'[1]New ISB'!$C$6:$BO$405,30,FALSE)</f>
        <v>0</v>
      </c>
      <c r="BR303" s="10">
        <f>VLOOKUP($C303,'[1]New ISB'!$C$6:$BO$405,31,FALSE)</f>
        <v>134400</v>
      </c>
      <c r="BS303" s="10">
        <f>VLOOKUP($C303,'[1]New ISB'!$C$6:$BO$405,32,FALSE)</f>
        <v>0</v>
      </c>
      <c r="BT303" s="10">
        <f>VLOOKUP($C303,'[1]New ISB'!$C$6:$BO$405,33,FALSE)</f>
        <v>0</v>
      </c>
      <c r="BU303" s="10">
        <f>VLOOKUP($C303,'[1]New ISB'!$C$6:$BO$405,34,FALSE)</f>
        <v>0</v>
      </c>
      <c r="BV303" s="10">
        <f>VLOOKUP($C303,'[1]New ISB'!$C$6:$BO$405,35,FALSE)</f>
        <v>24341.75</v>
      </c>
      <c r="BW303" s="10">
        <f>VLOOKUP($C303,'[1]New ISB'!$C$6:$BO$405,36,FALSE)</f>
        <v>0</v>
      </c>
      <c r="BX303" s="10">
        <f>VLOOKUP($C303,'[1]New ISB'!$C$6:$BO$405,39,FALSE)+VLOOKUP($C303,'[1]New ISB'!$C$6:$BO$405,40,FALSE)</f>
        <v>0</v>
      </c>
      <c r="BY303" s="10">
        <f>VLOOKUP($C303,'[1]New ISB'!$C$6:$BO$405,37,FALSE)+VLOOKUP($C303,'[1]New ISB'!$C$6:$BO$405,41,FALSE)</f>
        <v>0</v>
      </c>
      <c r="BZ303" s="10">
        <f>VLOOKUP($C303,'[1]New ISB'!$C$6:$BO$405,38,FALSE)</f>
        <v>0</v>
      </c>
      <c r="CA303" s="10">
        <f t="shared" si="161"/>
        <v>1913564.4832381173</v>
      </c>
      <c r="CB303" s="10">
        <f>VLOOKUP($C303,'[1]New ISB'!$C$6:$BO$405,52,FALSE)+VLOOKUP($C303,'[1]New ISB'!$C$6:$BO$405,53,FALSE)</f>
        <v>60807.266761882696</v>
      </c>
      <c r="CC303" s="10">
        <f>VLOOKUP($C303,'[1]New ISB'!$C$6:$BO$405,64,FALSE)</f>
        <v>0</v>
      </c>
      <c r="CD303" s="11">
        <f t="shared" si="205"/>
        <v>1974371.75</v>
      </c>
      <c r="CE303" s="10"/>
      <c r="CF303" s="10">
        <f t="shared" si="166"/>
        <v>89238.300742628984</v>
      </c>
      <c r="CG303" s="10">
        <f t="shared" si="167"/>
        <v>0</v>
      </c>
      <c r="CH303" s="10">
        <f t="shared" si="168"/>
        <v>0</v>
      </c>
      <c r="CI303" s="10">
        <f t="shared" si="169"/>
        <v>440.00000000000364</v>
      </c>
      <c r="CJ303" s="10">
        <f t="shared" si="170"/>
        <v>0</v>
      </c>
      <c r="CK303" s="10">
        <f t="shared" si="171"/>
        <v>5404.9999999999927</v>
      </c>
      <c r="CL303" s="10">
        <f t="shared" si="172"/>
        <v>0</v>
      </c>
      <c r="CM303" s="10">
        <f t="shared" si="173"/>
        <v>45</v>
      </c>
      <c r="CN303" s="10">
        <f t="shared" si="174"/>
        <v>25</v>
      </c>
      <c r="CO303" s="10">
        <f t="shared" si="175"/>
        <v>55</v>
      </c>
      <c r="CP303" s="10">
        <f t="shared" si="176"/>
        <v>25</v>
      </c>
      <c r="CQ303" s="10">
        <f t="shared" si="177"/>
        <v>0</v>
      </c>
      <c r="CR303" s="10">
        <f t="shared" si="178"/>
        <v>0</v>
      </c>
      <c r="CS303" s="10">
        <f t="shared" si="179"/>
        <v>0</v>
      </c>
      <c r="CT303" s="10">
        <f t="shared" si="180"/>
        <v>0</v>
      </c>
      <c r="CU303" s="10">
        <f t="shared" si="181"/>
        <v>0</v>
      </c>
      <c r="CV303" s="10">
        <f t="shared" si="182"/>
        <v>0</v>
      </c>
      <c r="CW303" s="10">
        <f t="shared" si="183"/>
        <v>0</v>
      </c>
      <c r="CX303" s="10">
        <f t="shared" si="184"/>
        <v>0</v>
      </c>
      <c r="CY303" s="10">
        <f t="shared" si="185"/>
        <v>562.43767313019998</v>
      </c>
      <c r="CZ303" s="10">
        <f t="shared" si="186"/>
        <v>0</v>
      </c>
      <c r="DA303" s="10">
        <f t="shared" si="187"/>
        <v>1612.5462792411126</v>
      </c>
      <c r="DB303" s="10">
        <f t="shared" si="188"/>
        <v>0</v>
      </c>
      <c r="DC303" s="10">
        <f t="shared" si="189"/>
        <v>0</v>
      </c>
      <c r="DD303" s="10">
        <f t="shared" si="190"/>
        <v>0</v>
      </c>
      <c r="DE303" s="10">
        <f t="shared" si="191"/>
        <v>6400</v>
      </c>
      <c r="DF303" s="10">
        <f t="shared" si="192"/>
        <v>0</v>
      </c>
      <c r="DG303" s="10">
        <f t="shared" si="193"/>
        <v>0</v>
      </c>
      <c r="DH303" s="10">
        <f t="shared" si="194"/>
        <v>0</v>
      </c>
      <c r="DI303" s="10">
        <f t="shared" si="195"/>
        <v>0</v>
      </c>
      <c r="DJ303" s="10">
        <f t="shared" si="196"/>
        <v>0</v>
      </c>
      <c r="DK303" s="10">
        <f t="shared" si="197"/>
        <v>0</v>
      </c>
      <c r="DL303" s="10">
        <f t="shared" si="198"/>
        <v>0</v>
      </c>
      <c r="DM303" s="10">
        <f t="shared" si="199"/>
        <v>0</v>
      </c>
      <c r="DN303" s="10">
        <f t="shared" si="200"/>
        <v>-17093.284695000388</v>
      </c>
      <c r="DO303" s="10">
        <f t="shared" si="201"/>
        <v>0</v>
      </c>
      <c r="DP303" s="11">
        <f t="shared" si="202"/>
        <v>86714.999999999913</v>
      </c>
      <c r="DS303" s="14"/>
      <c r="DU303" s="16"/>
    </row>
    <row r="304" spans="1:125" x14ac:dyDescent="0.35">
      <c r="A304" s="2" t="s">
        <v>912</v>
      </c>
      <c r="B304" s="2" t="s">
        <v>1483</v>
      </c>
      <c r="C304" s="2">
        <v>9262182</v>
      </c>
      <c r="D304" s="2" t="s">
        <v>913</v>
      </c>
      <c r="E304" s="18">
        <v>297</v>
      </c>
      <c r="G304" s="18">
        <v>1008018</v>
      </c>
      <c r="H304" s="18">
        <v>0</v>
      </c>
      <c r="I304" s="18">
        <v>0</v>
      </c>
      <c r="J304" s="18">
        <v>45120.000000000065</v>
      </c>
      <c r="K304" s="18">
        <v>0</v>
      </c>
      <c r="L304" s="18">
        <v>67679.999999999956</v>
      </c>
      <c r="M304" s="18">
        <v>0</v>
      </c>
      <c r="N304" s="18">
        <v>6923.3108108107863</v>
      </c>
      <c r="O304" s="18">
        <v>5899.8648648648614</v>
      </c>
      <c r="P304" s="18">
        <v>15010.540540540558</v>
      </c>
      <c r="Q304" s="18">
        <v>6261.081081081079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52220.551181102433</v>
      </c>
      <c r="AA304" s="18">
        <v>0</v>
      </c>
      <c r="AB304" s="18">
        <v>99213.554446562674</v>
      </c>
      <c r="AC304" s="18">
        <v>0</v>
      </c>
      <c r="AD304" s="18">
        <v>0</v>
      </c>
      <c r="AE304" s="18">
        <v>0</v>
      </c>
      <c r="AF304" s="18">
        <v>128000</v>
      </c>
      <c r="AG304" s="18">
        <v>0</v>
      </c>
      <c r="AH304" s="18">
        <v>0</v>
      </c>
      <c r="AI304" s="18">
        <v>0</v>
      </c>
      <c r="AJ304" s="18">
        <v>4188.6719999999996</v>
      </c>
      <c r="AK304" s="18">
        <v>0</v>
      </c>
      <c r="AL304" s="18">
        <v>0</v>
      </c>
      <c r="AM304" s="18">
        <v>0</v>
      </c>
      <c r="AN304" s="18">
        <v>0</v>
      </c>
      <c r="AO304" s="18">
        <v>0</v>
      </c>
      <c r="AP304" s="18">
        <v>-23974.70777997953</v>
      </c>
      <c r="AQ304" s="11">
        <f t="shared" si="203"/>
        <v>1414560.867144983</v>
      </c>
      <c r="AR304" s="18"/>
      <c r="AS304" s="10">
        <f>VLOOKUP($C304,'[1]New ISB'!$C$6:$BO$405,6,FALSE)</f>
        <v>1070674.6792448245</v>
      </c>
      <c r="AT304" s="10">
        <f>VLOOKUP($C304,'[1]New ISB'!$C$6:$BO$405,7,FALSE)</f>
        <v>0</v>
      </c>
      <c r="AU304" s="10">
        <f>VLOOKUP($C304,'[1]New ISB'!$C$6:$BO$405,8,FALSE)</f>
        <v>0</v>
      </c>
      <c r="AV304" s="10">
        <f>VLOOKUP($C304,'[1]New ISB'!$C$6:$BO$405,9,FALSE)</f>
        <v>46060.000000000073</v>
      </c>
      <c r="AW304" s="10">
        <f>VLOOKUP($C304,'[1]New ISB'!$C$6:$BO$405,10,FALSE)</f>
        <v>0</v>
      </c>
      <c r="AX304" s="10">
        <f>VLOOKUP($C304,'[1]New ISB'!$C$6:$BO$405,11,FALSE)</f>
        <v>78719.999999999942</v>
      </c>
      <c r="AY304" s="10">
        <f>VLOOKUP($C304,'[1]New ISB'!$C$6:$BO$405,12,FALSE)</f>
        <v>0</v>
      </c>
      <c r="AZ304" s="10">
        <f>VLOOKUP($C304,'[1]New ISB'!$C$6:$BO$405,13,FALSE)</f>
        <v>7073.817567567542</v>
      </c>
      <c r="BA304" s="10">
        <f>VLOOKUP($C304,'[1]New ISB'!$C$6:$BO$405,14,FALSE)</f>
        <v>6005.2195945945914</v>
      </c>
      <c r="BB304" s="10">
        <f>VLOOKUP($C304,'[1]New ISB'!$C$6:$BO$405,15,FALSE)</f>
        <v>15181.114864864883</v>
      </c>
      <c r="BC304" s="10">
        <f>VLOOKUP($C304,'[1]New ISB'!$C$6:$BO$405,16,FALSE)</f>
        <v>6326.3006756756731</v>
      </c>
      <c r="BD304" s="10">
        <f>VLOOKUP($C304,'[1]New ISB'!$C$6:$BO$405,17,FALSE)</f>
        <v>0</v>
      </c>
      <c r="BE304" s="10">
        <f>VLOOKUP($C304,'[1]New ISB'!$C$6:$BO$405,18,FALSE)</f>
        <v>0</v>
      </c>
      <c r="BF304" s="10">
        <f>VLOOKUP($C304,'[1]New ISB'!$C$6:$BO$405,19,FALSE)</f>
        <v>0</v>
      </c>
      <c r="BG304" s="10">
        <f>VLOOKUP($C304,'[1]New ISB'!$C$6:$BO$405,20,FALSE)</f>
        <v>0</v>
      </c>
      <c r="BH304" s="10">
        <f>VLOOKUP($C304,'[1]New ISB'!$C$6:$BO$405,21,FALSE)</f>
        <v>0</v>
      </c>
      <c r="BI304" s="10">
        <f>VLOOKUP($C304,'[1]New ISB'!$C$6:$BO$405,22,FALSE)</f>
        <v>0</v>
      </c>
      <c r="BJ304" s="10">
        <f>VLOOKUP($C304,'[1]New ISB'!$C$6:$BO$405,23,FALSE)</f>
        <v>0</v>
      </c>
      <c r="BK304" s="10">
        <f>VLOOKUP($C304,'[1]New ISB'!$C$6:$BO$405,24,FALSE)</f>
        <v>0</v>
      </c>
      <c r="BL304" s="10">
        <f>VLOOKUP($C304,'[1]New ISB'!$C$6:$BO$405,25,FALSE)</f>
        <v>53120.905511811092</v>
      </c>
      <c r="BM304" s="10">
        <f>VLOOKUP($C304,'[1]New ISB'!$C$6:$BO$405,26,FALSE)</f>
        <v>0</v>
      </c>
      <c r="BN304" s="10">
        <f>VLOOKUP($C304,'[1]New ISB'!$C$6:$BO$405,27,FALSE)</f>
        <v>100502.04216664789</v>
      </c>
      <c r="BO304" s="10">
        <f>VLOOKUP($C304,'[1]New ISB'!$C$6:$BO$405,28,FALSE)</f>
        <v>0</v>
      </c>
      <c r="BP304" s="10">
        <f>VLOOKUP($C304,'[1]New ISB'!$C$6:$BO$405,29,FALSE)</f>
        <v>0</v>
      </c>
      <c r="BQ304" s="10">
        <f>VLOOKUP($C304,'[1]New ISB'!$C$6:$BO$405,30,FALSE)</f>
        <v>0</v>
      </c>
      <c r="BR304" s="10">
        <f>VLOOKUP($C304,'[1]New ISB'!$C$6:$BO$405,31,FALSE)</f>
        <v>134400</v>
      </c>
      <c r="BS304" s="10">
        <f>VLOOKUP($C304,'[1]New ISB'!$C$6:$BO$405,32,FALSE)</f>
        <v>0</v>
      </c>
      <c r="BT304" s="10">
        <f>VLOOKUP($C304,'[1]New ISB'!$C$6:$BO$405,33,FALSE)</f>
        <v>0</v>
      </c>
      <c r="BU304" s="10">
        <f>VLOOKUP($C304,'[1]New ISB'!$C$6:$BO$405,34,FALSE)</f>
        <v>0</v>
      </c>
      <c r="BV304" s="10">
        <f>VLOOKUP($C304,'[1]New ISB'!$C$6:$BO$405,35,FALSE)</f>
        <v>4188.6719999999996</v>
      </c>
      <c r="BW304" s="10">
        <f>VLOOKUP($C304,'[1]New ISB'!$C$6:$BO$405,36,FALSE)</f>
        <v>0</v>
      </c>
      <c r="BX304" s="10">
        <f>VLOOKUP($C304,'[1]New ISB'!$C$6:$BO$405,39,FALSE)+VLOOKUP($C304,'[1]New ISB'!$C$6:$BO$405,40,FALSE)</f>
        <v>0</v>
      </c>
      <c r="BY304" s="10">
        <f>VLOOKUP($C304,'[1]New ISB'!$C$6:$BO$405,37,FALSE)+VLOOKUP($C304,'[1]New ISB'!$C$6:$BO$405,41,FALSE)</f>
        <v>0</v>
      </c>
      <c r="BZ304" s="10">
        <f>VLOOKUP($C304,'[1]New ISB'!$C$6:$BO$405,38,FALSE)</f>
        <v>0</v>
      </c>
      <c r="CA304" s="10">
        <f t="shared" si="161"/>
        <v>1522252.7516259863</v>
      </c>
      <c r="CB304" s="10">
        <f>VLOOKUP($C304,'[1]New ISB'!$C$6:$BO$405,52,FALSE)+VLOOKUP($C304,'[1]New ISB'!$C$6:$BO$405,53,FALSE)</f>
        <v>0</v>
      </c>
      <c r="CC304" s="10">
        <f>VLOOKUP($C304,'[1]New ISB'!$C$6:$BO$405,64,FALSE)</f>
        <v>0</v>
      </c>
      <c r="CD304" s="11">
        <f t="shared" si="205"/>
        <v>1522252.7516259863</v>
      </c>
      <c r="CE304" s="10"/>
      <c r="CF304" s="10">
        <f t="shared" si="166"/>
        <v>62656.679244824452</v>
      </c>
      <c r="CG304" s="10">
        <f t="shared" si="167"/>
        <v>0</v>
      </c>
      <c r="CH304" s="10">
        <f t="shared" si="168"/>
        <v>0</v>
      </c>
      <c r="CI304" s="10">
        <f t="shared" si="169"/>
        <v>940.00000000000728</v>
      </c>
      <c r="CJ304" s="10">
        <f t="shared" si="170"/>
        <v>0</v>
      </c>
      <c r="CK304" s="10">
        <f t="shared" si="171"/>
        <v>11039.999999999985</v>
      </c>
      <c r="CL304" s="10">
        <f t="shared" si="172"/>
        <v>0</v>
      </c>
      <c r="CM304" s="10">
        <f t="shared" si="173"/>
        <v>150.50675675675575</v>
      </c>
      <c r="CN304" s="10">
        <f t="shared" si="174"/>
        <v>105.35472972973002</v>
      </c>
      <c r="CO304" s="10">
        <f t="shared" si="175"/>
        <v>170.57432432432506</v>
      </c>
      <c r="CP304" s="10">
        <f t="shared" si="176"/>
        <v>65.219594594594128</v>
      </c>
      <c r="CQ304" s="10">
        <f t="shared" si="177"/>
        <v>0</v>
      </c>
      <c r="CR304" s="10">
        <f t="shared" si="178"/>
        <v>0</v>
      </c>
      <c r="CS304" s="10">
        <f t="shared" si="179"/>
        <v>0</v>
      </c>
      <c r="CT304" s="10">
        <f t="shared" si="180"/>
        <v>0</v>
      </c>
      <c r="CU304" s="10">
        <f t="shared" si="181"/>
        <v>0</v>
      </c>
      <c r="CV304" s="10">
        <f t="shared" si="182"/>
        <v>0</v>
      </c>
      <c r="CW304" s="10">
        <f t="shared" si="183"/>
        <v>0</v>
      </c>
      <c r="CX304" s="10">
        <f t="shared" si="184"/>
        <v>0</v>
      </c>
      <c r="CY304" s="10">
        <f t="shared" si="185"/>
        <v>900.35433070865838</v>
      </c>
      <c r="CZ304" s="10">
        <f t="shared" si="186"/>
        <v>0</v>
      </c>
      <c r="DA304" s="10">
        <f t="shared" si="187"/>
        <v>1288.4877200852206</v>
      </c>
      <c r="DB304" s="10">
        <f t="shared" si="188"/>
        <v>0</v>
      </c>
      <c r="DC304" s="10">
        <f t="shared" si="189"/>
        <v>0</v>
      </c>
      <c r="DD304" s="10">
        <f t="shared" si="190"/>
        <v>0</v>
      </c>
      <c r="DE304" s="10">
        <f t="shared" si="191"/>
        <v>6400</v>
      </c>
      <c r="DF304" s="10">
        <f t="shared" si="192"/>
        <v>0</v>
      </c>
      <c r="DG304" s="10">
        <f t="shared" si="193"/>
        <v>0</v>
      </c>
      <c r="DH304" s="10">
        <f t="shared" si="194"/>
        <v>0</v>
      </c>
      <c r="DI304" s="10">
        <f t="shared" si="195"/>
        <v>0</v>
      </c>
      <c r="DJ304" s="10">
        <f t="shared" si="196"/>
        <v>0</v>
      </c>
      <c r="DK304" s="10">
        <f t="shared" si="197"/>
        <v>0</v>
      </c>
      <c r="DL304" s="10">
        <f t="shared" si="198"/>
        <v>0</v>
      </c>
      <c r="DM304" s="10">
        <f t="shared" si="199"/>
        <v>0</v>
      </c>
      <c r="DN304" s="10">
        <f t="shared" si="200"/>
        <v>0</v>
      </c>
      <c r="DO304" s="10">
        <f t="shared" si="201"/>
        <v>23974.70777997953</v>
      </c>
      <c r="DP304" s="11">
        <f t="shared" si="202"/>
        <v>107691.88448100328</v>
      </c>
      <c r="DS304" s="14"/>
      <c r="DU304" s="16"/>
    </row>
    <row r="305" spans="1:125" x14ac:dyDescent="0.35">
      <c r="A305" s="2" t="s">
        <v>914</v>
      </c>
      <c r="B305" s="2" t="s">
        <v>1487</v>
      </c>
      <c r="C305" s="2">
        <v>9262190</v>
      </c>
      <c r="D305" s="2" t="s">
        <v>1403</v>
      </c>
      <c r="E305" s="18">
        <v>140</v>
      </c>
      <c r="G305" s="18">
        <v>475160</v>
      </c>
      <c r="H305" s="18">
        <v>0</v>
      </c>
      <c r="I305" s="18">
        <v>0</v>
      </c>
      <c r="J305" s="18">
        <v>33120.000000000007</v>
      </c>
      <c r="K305" s="18">
        <v>0</v>
      </c>
      <c r="L305" s="18">
        <v>48645.000000000007</v>
      </c>
      <c r="M305" s="18">
        <v>0</v>
      </c>
      <c r="N305" s="18">
        <v>229.99999999999989</v>
      </c>
      <c r="O305" s="18">
        <v>14559.999999999984</v>
      </c>
      <c r="P305" s="18">
        <v>439.99999999999983</v>
      </c>
      <c r="Q305" s="18">
        <v>23999.999999999989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28658.823529411744</v>
      </c>
      <c r="AA305" s="18">
        <v>0</v>
      </c>
      <c r="AB305" s="18">
        <v>73166.618817828305</v>
      </c>
      <c r="AC305" s="18">
        <v>0</v>
      </c>
      <c r="AD305" s="18">
        <v>0</v>
      </c>
      <c r="AE305" s="18">
        <v>0</v>
      </c>
      <c r="AF305" s="18">
        <v>128000</v>
      </c>
      <c r="AG305" s="18">
        <v>0</v>
      </c>
      <c r="AH305" s="18">
        <v>0</v>
      </c>
      <c r="AI305" s="18">
        <v>0</v>
      </c>
      <c r="AJ305" s="18">
        <v>3387.136</v>
      </c>
      <c r="AK305" s="18">
        <v>0</v>
      </c>
      <c r="AL305" s="18">
        <v>0</v>
      </c>
      <c r="AM305" s="18">
        <v>0</v>
      </c>
      <c r="AN305" s="18">
        <v>0</v>
      </c>
      <c r="AO305" s="18">
        <v>0</v>
      </c>
      <c r="AP305" s="18">
        <v>-38295.229835481448</v>
      </c>
      <c r="AQ305" s="11">
        <f t="shared" si="203"/>
        <v>791072.34851175849</v>
      </c>
      <c r="AR305" s="18"/>
      <c r="AS305" s="10">
        <f>VLOOKUP($C305,'[1]New ISB'!$C$6:$BO$405,6,FALSE)</f>
        <v>504695.13499756041</v>
      </c>
      <c r="AT305" s="10">
        <f>VLOOKUP($C305,'[1]New ISB'!$C$6:$BO$405,7,FALSE)</f>
        <v>0</v>
      </c>
      <c r="AU305" s="10">
        <f>VLOOKUP($C305,'[1]New ISB'!$C$6:$BO$405,8,FALSE)</f>
        <v>0</v>
      </c>
      <c r="AV305" s="10">
        <f>VLOOKUP($C305,'[1]New ISB'!$C$6:$BO$405,9,FALSE)</f>
        <v>33810.000000000007</v>
      </c>
      <c r="AW305" s="10">
        <f>VLOOKUP($C305,'[1]New ISB'!$C$6:$BO$405,10,FALSE)</f>
        <v>0</v>
      </c>
      <c r="AX305" s="10">
        <f>VLOOKUP($C305,'[1]New ISB'!$C$6:$BO$405,11,FALSE)</f>
        <v>56580.000000000015</v>
      </c>
      <c r="AY305" s="10">
        <f>VLOOKUP($C305,'[1]New ISB'!$C$6:$BO$405,12,FALSE)</f>
        <v>0</v>
      </c>
      <c r="AZ305" s="10">
        <f>VLOOKUP($C305,'[1]New ISB'!$C$6:$BO$405,13,FALSE)</f>
        <v>234.99999999999989</v>
      </c>
      <c r="BA305" s="10">
        <f>VLOOKUP($C305,'[1]New ISB'!$C$6:$BO$405,14,FALSE)</f>
        <v>14819.999999999984</v>
      </c>
      <c r="BB305" s="10">
        <f>VLOOKUP($C305,'[1]New ISB'!$C$6:$BO$405,15,FALSE)</f>
        <v>444.99999999999983</v>
      </c>
      <c r="BC305" s="10">
        <f>VLOOKUP($C305,'[1]New ISB'!$C$6:$BO$405,16,FALSE)</f>
        <v>24249.999999999989</v>
      </c>
      <c r="BD305" s="10">
        <f>VLOOKUP($C305,'[1]New ISB'!$C$6:$BO$405,17,FALSE)</f>
        <v>0</v>
      </c>
      <c r="BE305" s="10">
        <f>VLOOKUP($C305,'[1]New ISB'!$C$6:$BO$405,18,FALSE)</f>
        <v>0</v>
      </c>
      <c r="BF305" s="10">
        <f>VLOOKUP($C305,'[1]New ISB'!$C$6:$BO$405,19,FALSE)</f>
        <v>0</v>
      </c>
      <c r="BG305" s="10">
        <f>VLOOKUP($C305,'[1]New ISB'!$C$6:$BO$405,20,FALSE)</f>
        <v>0</v>
      </c>
      <c r="BH305" s="10">
        <f>VLOOKUP($C305,'[1]New ISB'!$C$6:$BO$405,21,FALSE)</f>
        <v>0</v>
      </c>
      <c r="BI305" s="10">
        <f>VLOOKUP($C305,'[1]New ISB'!$C$6:$BO$405,22,FALSE)</f>
        <v>0</v>
      </c>
      <c r="BJ305" s="10">
        <f>VLOOKUP($C305,'[1]New ISB'!$C$6:$BO$405,23,FALSE)</f>
        <v>0</v>
      </c>
      <c r="BK305" s="10">
        <f>VLOOKUP($C305,'[1]New ISB'!$C$6:$BO$405,24,FALSE)</f>
        <v>0</v>
      </c>
      <c r="BL305" s="10">
        <f>VLOOKUP($C305,'[1]New ISB'!$C$6:$BO$405,25,FALSE)</f>
        <v>29152.941176470569</v>
      </c>
      <c r="BM305" s="10">
        <f>VLOOKUP($C305,'[1]New ISB'!$C$6:$BO$405,26,FALSE)</f>
        <v>0</v>
      </c>
      <c r="BN305" s="10">
        <f>VLOOKUP($C305,'[1]New ISB'!$C$6:$BO$405,27,FALSE)</f>
        <v>74116.83464663128</v>
      </c>
      <c r="BO305" s="10">
        <f>VLOOKUP($C305,'[1]New ISB'!$C$6:$BO$405,28,FALSE)</f>
        <v>0</v>
      </c>
      <c r="BP305" s="10">
        <f>VLOOKUP($C305,'[1]New ISB'!$C$6:$BO$405,29,FALSE)</f>
        <v>0</v>
      </c>
      <c r="BQ305" s="10">
        <f>VLOOKUP($C305,'[1]New ISB'!$C$6:$BO$405,30,FALSE)</f>
        <v>0</v>
      </c>
      <c r="BR305" s="10">
        <f>VLOOKUP($C305,'[1]New ISB'!$C$6:$BO$405,31,FALSE)</f>
        <v>134400</v>
      </c>
      <c r="BS305" s="10">
        <f>VLOOKUP($C305,'[1]New ISB'!$C$6:$BO$405,32,FALSE)</f>
        <v>0</v>
      </c>
      <c r="BT305" s="10">
        <f>VLOOKUP($C305,'[1]New ISB'!$C$6:$BO$405,33,FALSE)</f>
        <v>0</v>
      </c>
      <c r="BU305" s="10">
        <f>VLOOKUP($C305,'[1]New ISB'!$C$6:$BO$405,34,FALSE)</f>
        <v>0</v>
      </c>
      <c r="BV305" s="10">
        <f>VLOOKUP($C305,'[1]New ISB'!$C$6:$BO$405,35,FALSE)</f>
        <v>3387.136</v>
      </c>
      <c r="BW305" s="10">
        <f>VLOOKUP($C305,'[1]New ISB'!$C$6:$BO$405,36,FALSE)</f>
        <v>0</v>
      </c>
      <c r="BX305" s="10">
        <f>VLOOKUP($C305,'[1]New ISB'!$C$6:$BO$405,39,FALSE)+VLOOKUP($C305,'[1]New ISB'!$C$6:$BO$405,40,FALSE)</f>
        <v>0</v>
      </c>
      <c r="BY305" s="10">
        <f>VLOOKUP($C305,'[1]New ISB'!$C$6:$BO$405,37,FALSE)+VLOOKUP($C305,'[1]New ISB'!$C$6:$BO$405,41,FALSE)</f>
        <v>0</v>
      </c>
      <c r="BZ305" s="10">
        <f>VLOOKUP($C305,'[1]New ISB'!$C$6:$BO$405,38,FALSE)</f>
        <v>0</v>
      </c>
      <c r="CA305" s="10">
        <f t="shared" si="161"/>
        <v>875892.04682066233</v>
      </c>
      <c r="CB305" s="10">
        <f>VLOOKUP($C305,'[1]New ISB'!$C$6:$BO$405,52,FALSE)+VLOOKUP($C305,'[1]New ISB'!$C$6:$BO$405,53,FALSE)</f>
        <v>0</v>
      </c>
      <c r="CC305" s="10">
        <f>VLOOKUP($C305,'[1]New ISB'!$C$6:$BO$405,64,FALSE)</f>
        <v>0</v>
      </c>
      <c r="CD305" s="11">
        <f t="shared" si="205"/>
        <v>875892.04682066233</v>
      </c>
      <c r="CE305" s="10"/>
      <c r="CF305" s="10">
        <f t="shared" si="166"/>
        <v>29535.13499756041</v>
      </c>
      <c r="CG305" s="10">
        <f t="shared" si="167"/>
        <v>0</v>
      </c>
      <c r="CH305" s="10">
        <f t="shared" si="168"/>
        <v>0</v>
      </c>
      <c r="CI305" s="10">
        <f t="shared" si="169"/>
        <v>690</v>
      </c>
      <c r="CJ305" s="10">
        <f t="shared" si="170"/>
        <v>0</v>
      </c>
      <c r="CK305" s="10">
        <f t="shared" si="171"/>
        <v>7935.0000000000073</v>
      </c>
      <c r="CL305" s="10">
        <f t="shared" si="172"/>
        <v>0</v>
      </c>
      <c r="CM305" s="10">
        <f t="shared" si="173"/>
        <v>5</v>
      </c>
      <c r="CN305" s="10">
        <f t="shared" si="174"/>
        <v>260</v>
      </c>
      <c r="CO305" s="10">
        <f t="shared" si="175"/>
        <v>5</v>
      </c>
      <c r="CP305" s="10">
        <f t="shared" si="176"/>
        <v>250</v>
      </c>
      <c r="CQ305" s="10">
        <f t="shared" si="177"/>
        <v>0</v>
      </c>
      <c r="CR305" s="10">
        <f t="shared" si="178"/>
        <v>0</v>
      </c>
      <c r="CS305" s="10">
        <f t="shared" si="179"/>
        <v>0</v>
      </c>
      <c r="CT305" s="10">
        <f t="shared" si="180"/>
        <v>0</v>
      </c>
      <c r="CU305" s="10">
        <f t="shared" si="181"/>
        <v>0</v>
      </c>
      <c r="CV305" s="10">
        <f t="shared" si="182"/>
        <v>0</v>
      </c>
      <c r="CW305" s="10">
        <f t="shared" si="183"/>
        <v>0</v>
      </c>
      <c r="CX305" s="10">
        <f t="shared" si="184"/>
        <v>0</v>
      </c>
      <c r="CY305" s="10">
        <f t="shared" si="185"/>
        <v>494.11764705882524</v>
      </c>
      <c r="CZ305" s="10">
        <f t="shared" si="186"/>
        <v>0</v>
      </c>
      <c r="DA305" s="10">
        <f t="shared" si="187"/>
        <v>950.21582880297501</v>
      </c>
      <c r="DB305" s="10">
        <f t="shared" si="188"/>
        <v>0</v>
      </c>
      <c r="DC305" s="10">
        <f t="shared" si="189"/>
        <v>0</v>
      </c>
      <c r="DD305" s="10">
        <f t="shared" si="190"/>
        <v>0</v>
      </c>
      <c r="DE305" s="10">
        <f t="shared" si="191"/>
        <v>6400</v>
      </c>
      <c r="DF305" s="10">
        <f t="shared" si="192"/>
        <v>0</v>
      </c>
      <c r="DG305" s="10">
        <f t="shared" si="193"/>
        <v>0</v>
      </c>
      <c r="DH305" s="10">
        <f t="shared" si="194"/>
        <v>0</v>
      </c>
      <c r="DI305" s="10">
        <f t="shared" si="195"/>
        <v>0</v>
      </c>
      <c r="DJ305" s="10">
        <f t="shared" si="196"/>
        <v>0</v>
      </c>
      <c r="DK305" s="10">
        <f t="shared" si="197"/>
        <v>0</v>
      </c>
      <c r="DL305" s="10">
        <f t="shared" si="198"/>
        <v>0</v>
      </c>
      <c r="DM305" s="10">
        <f t="shared" si="199"/>
        <v>0</v>
      </c>
      <c r="DN305" s="10">
        <f t="shared" si="200"/>
        <v>0</v>
      </c>
      <c r="DO305" s="10">
        <f t="shared" si="201"/>
        <v>38295.229835481448</v>
      </c>
      <c r="DP305" s="11">
        <f t="shared" si="202"/>
        <v>84819.698308903666</v>
      </c>
      <c r="DS305" s="14"/>
      <c r="DU305" s="16"/>
    </row>
    <row r="306" spans="1:125" x14ac:dyDescent="0.35">
      <c r="A306" s="2" t="s">
        <v>916</v>
      </c>
      <c r="B306" s="2" t="s">
        <v>1481</v>
      </c>
      <c r="C306" s="2">
        <v>9262179</v>
      </c>
      <c r="D306" s="2" t="s">
        <v>917</v>
      </c>
      <c r="E306" s="18">
        <v>183</v>
      </c>
      <c r="G306" s="18">
        <v>621102</v>
      </c>
      <c r="H306" s="18">
        <v>0</v>
      </c>
      <c r="I306" s="18">
        <v>0</v>
      </c>
      <c r="J306" s="18">
        <v>44159.999999999956</v>
      </c>
      <c r="K306" s="18">
        <v>0</v>
      </c>
      <c r="L306" s="18">
        <v>67679.999999999971</v>
      </c>
      <c r="M306" s="18">
        <v>0</v>
      </c>
      <c r="N306" s="18">
        <v>462.52747252747304</v>
      </c>
      <c r="O306" s="18">
        <v>21396.9230769231</v>
      </c>
      <c r="P306" s="18">
        <v>1327.2527472527486</v>
      </c>
      <c r="Q306" s="18">
        <v>33784.615384615419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7539.9999999999982</v>
      </c>
      <c r="AA306" s="18">
        <v>0</v>
      </c>
      <c r="AB306" s="18">
        <v>79884.50422409967</v>
      </c>
      <c r="AC306" s="18">
        <v>0</v>
      </c>
      <c r="AD306" s="18">
        <v>963.90000000000339</v>
      </c>
      <c r="AE306" s="18">
        <v>0</v>
      </c>
      <c r="AF306" s="18">
        <v>128000</v>
      </c>
      <c r="AG306" s="18">
        <v>0</v>
      </c>
      <c r="AH306" s="18">
        <v>0</v>
      </c>
      <c r="AI306" s="18">
        <v>0</v>
      </c>
      <c r="AJ306" s="18">
        <v>3645.6959999999999</v>
      </c>
      <c r="AK306" s="18">
        <v>0</v>
      </c>
      <c r="AL306" s="18">
        <v>0</v>
      </c>
      <c r="AM306" s="18">
        <v>0</v>
      </c>
      <c r="AN306" s="18">
        <v>0</v>
      </c>
      <c r="AO306" s="18">
        <v>0</v>
      </c>
      <c r="AP306" s="18">
        <v>-9655.1441405893347</v>
      </c>
      <c r="AQ306" s="11">
        <f t="shared" si="203"/>
        <v>1000292.2747648291</v>
      </c>
      <c r="AR306" s="18"/>
      <c r="AS306" s="10">
        <f>VLOOKUP($C306,'[1]New ISB'!$C$6:$BO$405,6,FALSE)</f>
        <v>659708.64074681106</v>
      </c>
      <c r="AT306" s="10">
        <f>VLOOKUP($C306,'[1]New ISB'!$C$6:$BO$405,7,FALSE)</f>
        <v>0</v>
      </c>
      <c r="AU306" s="10">
        <f>VLOOKUP($C306,'[1]New ISB'!$C$6:$BO$405,8,FALSE)</f>
        <v>0</v>
      </c>
      <c r="AV306" s="10">
        <f>VLOOKUP($C306,'[1]New ISB'!$C$6:$BO$405,9,FALSE)</f>
        <v>45079.999999999956</v>
      </c>
      <c r="AW306" s="10">
        <f>VLOOKUP($C306,'[1]New ISB'!$C$6:$BO$405,10,FALSE)</f>
        <v>0</v>
      </c>
      <c r="AX306" s="10">
        <f>VLOOKUP($C306,'[1]New ISB'!$C$6:$BO$405,11,FALSE)</f>
        <v>78719.999999999971</v>
      </c>
      <c r="AY306" s="10">
        <f>VLOOKUP($C306,'[1]New ISB'!$C$6:$BO$405,12,FALSE)</f>
        <v>0</v>
      </c>
      <c r="AZ306" s="10">
        <f>VLOOKUP($C306,'[1]New ISB'!$C$6:$BO$405,13,FALSE)</f>
        <v>472.58241758241809</v>
      </c>
      <c r="BA306" s="10">
        <f>VLOOKUP($C306,'[1]New ISB'!$C$6:$BO$405,14,FALSE)</f>
        <v>21779.010989011011</v>
      </c>
      <c r="BB306" s="10">
        <f>VLOOKUP($C306,'[1]New ISB'!$C$6:$BO$405,15,FALSE)</f>
        <v>1342.3351648351661</v>
      </c>
      <c r="BC306" s="10">
        <f>VLOOKUP($C306,'[1]New ISB'!$C$6:$BO$405,16,FALSE)</f>
        <v>34136.538461538497</v>
      </c>
      <c r="BD306" s="10">
        <f>VLOOKUP($C306,'[1]New ISB'!$C$6:$BO$405,17,FALSE)</f>
        <v>0</v>
      </c>
      <c r="BE306" s="10">
        <f>VLOOKUP($C306,'[1]New ISB'!$C$6:$BO$405,18,FALSE)</f>
        <v>0</v>
      </c>
      <c r="BF306" s="10">
        <f>VLOOKUP($C306,'[1]New ISB'!$C$6:$BO$405,19,FALSE)</f>
        <v>0</v>
      </c>
      <c r="BG306" s="10">
        <f>VLOOKUP($C306,'[1]New ISB'!$C$6:$BO$405,20,FALSE)</f>
        <v>0</v>
      </c>
      <c r="BH306" s="10">
        <f>VLOOKUP($C306,'[1]New ISB'!$C$6:$BO$405,21,FALSE)</f>
        <v>0</v>
      </c>
      <c r="BI306" s="10">
        <f>VLOOKUP($C306,'[1]New ISB'!$C$6:$BO$405,22,FALSE)</f>
        <v>0</v>
      </c>
      <c r="BJ306" s="10">
        <f>VLOOKUP($C306,'[1]New ISB'!$C$6:$BO$405,23,FALSE)</f>
        <v>0</v>
      </c>
      <c r="BK306" s="10">
        <f>VLOOKUP($C306,'[1]New ISB'!$C$6:$BO$405,24,FALSE)</f>
        <v>0</v>
      </c>
      <c r="BL306" s="10">
        <f>VLOOKUP($C306,'[1]New ISB'!$C$6:$BO$405,25,FALSE)</f>
        <v>7669.9999999999982</v>
      </c>
      <c r="BM306" s="10">
        <f>VLOOKUP($C306,'[1]New ISB'!$C$6:$BO$405,26,FALSE)</f>
        <v>0</v>
      </c>
      <c r="BN306" s="10">
        <f>VLOOKUP($C306,'[1]New ISB'!$C$6:$BO$405,27,FALSE)</f>
        <v>80921.965317919137</v>
      </c>
      <c r="BO306" s="10">
        <f>VLOOKUP($C306,'[1]New ISB'!$C$6:$BO$405,28,FALSE)</f>
        <v>0</v>
      </c>
      <c r="BP306" s="10">
        <f>VLOOKUP($C306,'[1]New ISB'!$C$6:$BO$405,29,FALSE)</f>
        <v>979.20000000000346</v>
      </c>
      <c r="BQ306" s="10">
        <f>VLOOKUP($C306,'[1]New ISB'!$C$6:$BO$405,30,FALSE)</f>
        <v>0</v>
      </c>
      <c r="BR306" s="10">
        <f>VLOOKUP($C306,'[1]New ISB'!$C$6:$BO$405,31,FALSE)</f>
        <v>134400</v>
      </c>
      <c r="BS306" s="10">
        <f>VLOOKUP($C306,'[1]New ISB'!$C$6:$BO$405,32,FALSE)</f>
        <v>0</v>
      </c>
      <c r="BT306" s="10">
        <f>VLOOKUP($C306,'[1]New ISB'!$C$6:$BO$405,33,FALSE)</f>
        <v>0</v>
      </c>
      <c r="BU306" s="10">
        <f>VLOOKUP($C306,'[1]New ISB'!$C$6:$BO$405,34,FALSE)</f>
        <v>0</v>
      </c>
      <c r="BV306" s="10">
        <f>VLOOKUP($C306,'[1]New ISB'!$C$6:$BO$405,35,FALSE)</f>
        <v>3645.6959999999999</v>
      </c>
      <c r="BW306" s="10">
        <f>VLOOKUP($C306,'[1]New ISB'!$C$6:$BO$405,36,FALSE)</f>
        <v>0</v>
      </c>
      <c r="BX306" s="10">
        <f>VLOOKUP($C306,'[1]New ISB'!$C$6:$BO$405,39,FALSE)+VLOOKUP($C306,'[1]New ISB'!$C$6:$BO$405,40,FALSE)</f>
        <v>0</v>
      </c>
      <c r="BY306" s="10">
        <f>VLOOKUP($C306,'[1]New ISB'!$C$6:$BO$405,37,FALSE)+VLOOKUP($C306,'[1]New ISB'!$C$6:$BO$405,41,FALSE)</f>
        <v>0</v>
      </c>
      <c r="BZ306" s="10">
        <f>VLOOKUP($C306,'[1]New ISB'!$C$6:$BO$405,38,FALSE)</f>
        <v>0</v>
      </c>
      <c r="CA306" s="10">
        <f t="shared" si="161"/>
        <v>1068855.9690976972</v>
      </c>
      <c r="CB306" s="10">
        <f>VLOOKUP($C306,'[1]New ISB'!$C$6:$BO$405,52,FALSE)+VLOOKUP($C306,'[1]New ISB'!$C$6:$BO$405,53,FALSE)</f>
        <v>0</v>
      </c>
      <c r="CC306" s="10">
        <f>VLOOKUP($C306,'[1]New ISB'!$C$6:$BO$405,64,FALSE)</f>
        <v>0</v>
      </c>
      <c r="CD306" s="11">
        <f t="shared" si="205"/>
        <v>1068855.9690976972</v>
      </c>
      <c r="CE306" s="10"/>
      <c r="CF306" s="10">
        <f t="shared" si="166"/>
        <v>38606.640746811056</v>
      </c>
      <c r="CG306" s="10">
        <f t="shared" si="167"/>
        <v>0</v>
      </c>
      <c r="CH306" s="10">
        <f t="shared" si="168"/>
        <v>0</v>
      </c>
      <c r="CI306" s="10">
        <f t="shared" si="169"/>
        <v>920</v>
      </c>
      <c r="CJ306" s="10">
        <f t="shared" si="170"/>
        <v>0</v>
      </c>
      <c r="CK306" s="10">
        <f t="shared" si="171"/>
        <v>11040</v>
      </c>
      <c r="CL306" s="10">
        <f t="shared" si="172"/>
        <v>0</v>
      </c>
      <c r="CM306" s="10">
        <f t="shared" si="173"/>
        <v>10.054945054945051</v>
      </c>
      <c r="CN306" s="10">
        <f t="shared" si="174"/>
        <v>382.08791208791081</v>
      </c>
      <c r="CO306" s="10">
        <f t="shared" si="175"/>
        <v>15.08241758241752</v>
      </c>
      <c r="CP306" s="10">
        <f t="shared" si="176"/>
        <v>351.92307692307804</v>
      </c>
      <c r="CQ306" s="10">
        <f t="shared" si="177"/>
        <v>0</v>
      </c>
      <c r="CR306" s="10">
        <f t="shared" si="178"/>
        <v>0</v>
      </c>
      <c r="CS306" s="10">
        <f t="shared" si="179"/>
        <v>0</v>
      </c>
      <c r="CT306" s="10">
        <f t="shared" si="180"/>
        <v>0</v>
      </c>
      <c r="CU306" s="10">
        <f t="shared" si="181"/>
        <v>0</v>
      </c>
      <c r="CV306" s="10">
        <f t="shared" si="182"/>
        <v>0</v>
      </c>
      <c r="CW306" s="10">
        <f t="shared" si="183"/>
        <v>0</v>
      </c>
      <c r="CX306" s="10">
        <f t="shared" si="184"/>
        <v>0</v>
      </c>
      <c r="CY306" s="10">
        <f t="shared" si="185"/>
        <v>130</v>
      </c>
      <c r="CZ306" s="10">
        <f t="shared" si="186"/>
        <v>0</v>
      </c>
      <c r="DA306" s="10">
        <f t="shared" si="187"/>
        <v>1037.4610938194674</v>
      </c>
      <c r="DB306" s="10">
        <f t="shared" si="188"/>
        <v>0</v>
      </c>
      <c r="DC306" s="10">
        <f t="shared" si="189"/>
        <v>15.300000000000068</v>
      </c>
      <c r="DD306" s="10">
        <f t="shared" si="190"/>
        <v>0</v>
      </c>
      <c r="DE306" s="10">
        <f t="shared" si="191"/>
        <v>6400</v>
      </c>
      <c r="DF306" s="10">
        <f t="shared" si="192"/>
        <v>0</v>
      </c>
      <c r="DG306" s="10">
        <f t="shared" si="193"/>
        <v>0</v>
      </c>
      <c r="DH306" s="10">
        <f t="shared" si="194"/>
        <v>0</v>
      </c>
      <c r="DI306" s="10">
        <f t="shared" si="195"/>
        <v>0</v>
      </c>
      <c r="DJ306" s="10">
        <f t="shared" si="196"/>
        <v>0</v>
      </c>
      <c r="DK306" s="10">
        <f t="shared" si="197"/>
        <v>0</v>
      </c>
      <c r="DL306" s="10">
        <f t="shared" si="198"/>
        <v>0</v>
      </c>
      <c r="DM306" s="10">
        <f t="shared" si="199"/>
        <v>0</v>
      </c>
      <c r="DN306" s="10">
        <f t="shared" si="200"/>
        <v>0</v>
      </c>
      <c r="DO306" s="10">
        <f t="shared" si="201"/>
        <v>9655.1441405893347</v>
      </c>
      <c r="DP306" s="11">
        <f t="shared" si="202"/>
        <v>68563.69433286821</v>
      </c>
      <c r="DS306" s="14"/>
      <c r="DU306" s="16"/>
    </row>
    <row r="307" spans="1:125" x14ac:dyDescent="0.35">
      <c r="A307" s="2" t="s">
        <v>918</v>
      </c>
      <c r="B307" s="2" t="s">
        <v>1404</v>
      </c>
      <c r="C307" s="2">
        <v>9262200</v>
      </c>
      <c r="D307" s="2" t="s">
        <v>1405</v>
      </c>
      <c r="E307" s="18">
        <v>146</v>
      </c>
      <c r="G307" s="18">
        <v>495524</v>
      </c>
      <c r="H307" s="18">
        <v>0</v>
      </c>
      <c r="I307" s="18">
        <v>0</v>
      </c>
      <c r="J307" s="18">
        <v>7679.9999999999709</v>
      </c>
      <c r="K307" s="18">
        <v>0</v>
      </c>
      <c r="L307" s="18">
        <v>11279.999999999958</v>
      </c>
      <c r="M307" s="18">
        <v>0</v>
      </c>
      <c r="N307" s="18">
        <v>1621.1034482758616</v>
      </c>
      <c r="O307" s="18">
        <v>845.79310344827616</v>
      </c>
      <c r="P307" s="18">
        <v>1772.1379310344812</v>
      </c>
      <c r="Q307" s="18">
        <v>966.62068965517494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25874.444444444482</v>
      </c>
      <c r="AA307" s="18">
        <v>0</v>
      </c>
      <c r="AB307" s="18">
        <v>56745.501633846863</v>
      </c>
      <c r="AC307" s="18">
        <v>0</v>
      </c>
      <c r="AD307" s="18">
        <v>0</v>
      </c>
      <c r="AE307" s="18">
        <v>0</v>
      </c>
      <c r="AF307" s="18">
        <v>128000</v>
      </c>
      <c r="AG307" s="18">
        <v>0</v>
      </c>
      <c r="AH307" s="18">
        <v>0</v>
      </c>
      <c r="AI307" s="18">
        <v>0</v>
      </c>
      <c r="AJ307" s="18">
        <v>3154.4319999999998</v>
      </c>
      <c r="AK307" s="18">
        <v>0</v>
      </c>
      <c r="AL307" s="18">
        <v>0</v>
      </c>
      <c r="AM307" s="18">
        <v>0</v>
      </c>
      <c r="AN307" s="18">
        <v>0</v>
      </c>
      <c r="AO307" s="18">
        <v>0</v>
      </c>
      <c r="AP307" s="18">
        <v>-15520.994095463029</v>
      </c>
      <c r="AQ307" s="11">
        <f t="shared" si="203"/>
        <v>717943.03915524215</v>
      </c>
      <c r="AR307" s="18"/>
      <c r="AS307" s="10">
        <f>VLOOKUP($C307,'[1]New ISB'!$C$6:$BO$405,6,FALSE)</f>
        <v>526324.9264974558</v>
      </c>
      <c r="AT307" s="10">
        <f>VLOOKUP($C307,'[1]New ISB'!$C$6:$BO$405,7,FALSE)</f>
        <v>0</v>
      </c>
      <c r="AU307" s="10">
        <f>VLOOKUP($C307,'[1]New ISB'!$C$6:$BO$405,8,FALSE)</f>
        <v>0</v>
      </c>
      <c r="AV307" s="10">
        <f>VLOOKUP($C307,'[1]New ISB'!$C$6:$BO$405,9,FALSE)</f>
        <v>7839.99999999997</v>
      </c>
      <c r="AW307" s="10">
        <f>VLOOKUP($C307,'[1]New ISB'!$C$6:$BO$405,10,FALSE)</f>
        <v>0</v>
      </c>
      <c r="AX307" s="10">
        <f>VLOOKUP($C307,'[1]New ISB'!$C$6:$BO$405,11,FALSE)</f>
        <v>13119.999999999951</v>
      </c>
      <c r="AY307" s="10">
        <f>VLOOKUP($C307,'[1]New ISB'!$C$6:$BO$405,12,FALSE)</f>
        <v>0</v>
      </c>
      <c r="AZ307" s="10">
        <f>VLOOKUP($C307,'[1]New ISB'!$C$6:$BO$405,13,FALSE)</f>
        <v>1656.3448275862063</v>
      </c>
      <c r="BA307" s="10">
        <f>VLOOKUP($C307,'[1]New ISB'!$C$6:$BO$405,14,FALSE)</f>
        <v>860.89655172413825</v>
      </c>
      <c r="BB307" s="10">
        <f>VLOOKUP($C307,'[1]New ISB'!$C$6:$BO$405,15,FALSE)</f>
        <v>1792.275862068964</v>
      </c>
      <c r="BC307" s="10">
        <f>VLOOKUP($C307,'[1]New ISB'!$C$6:$BO$405,16,FALSE)</f>
        <v>976.68965517241634</v>
      </c>
      <c r="BD307" s="10">
        <f>VLOOKUP($C307,'[1]New ISB'!$C$6:$BO$405,17,FALSE)</f>
        <v>0</v>
      </c>
      <c r="BE307" s="10">
        <f>VLOOKUP($C307,'[1]New ISB'!$C$6:$BO$405,18,FALSE)</f>
        <v>0</v>
      </c>
      <c r="BF307" s="10">
        <f>VLOOKUP($C307,'[1]New ISB'!$C$6:$BO$405,19,FALSE)</f>
        <v>0</v>
      </c>
      <c r="BG307" s="10">
        <f>VLOOKUP($C307,'[1]New ISB'!$C$6:$BO$405,20,FALSE)</f>
        <v>0</v>
      </c>
      <c r="BH307" s="10">
        <f>VLOOKUP($C307,'[1]New ISB'!$C$6:$BO$405,21,FALSE)</f>
        <v>0</v>
      </c>
      <c r="BI307" s="10">
        <f>VLOOKUP($C307,'[1]New ISB'!$C$6:$BO$405,22,FALSE)</f>
        <v>0</v>
      </c>
      <c r="BJ307" s="10">
        <f>VLOOKUP($C307,'[1]New ISB'!$C$6:$BO$405,23,FALSE)</f>
        <v>0</v>
      </c>
      <c r="BK307" s="10">
        <f>VLOOKUP($C307,'[1]New ISB'!$C$6:$BO$405,24,FALSE)</f>
        <v>0</v>
      </c>
      <c r="BL307" s="10">
        <f>VLOOKUP($C307,'[1]New ISB'!$C$6:$BO$405,25,FALSE)</f>
        <v>26320.555555555595</v>
      </c>
      <c r="BM307" s="10">
        <f>VLOOKUP($C307,'[1]New ISB'!$C$6:$BO$405,26,FALSE)</f>
        <v>0</v>
      </c>
      <c r="BN307" s="10">
        <f>VLOOKUP($C307,'[1]New ISB'!$C$6:$BO$405,27,FALSE)</f>
        <v>57482.456200520195</v>
      </c>
      <c r="BO307" s="10">
        <f>VLOOKUP($C307,'[1]New ISB'!$C$6:$BO$405,28,FALSE)</f>
        <v>0</v>
      </c>
      <c r="BP307" s="10">
        <f>VLOOKUP($C307,'[1]New ISB'!$C$6:$BO$405,29,FALSE)</f>
        <v>0</v>
      </c>
      <c r="BQ307" s="10">
        <f>VLOOKUP($C307,'[1]New ISB'!$C$6:$BO$405,30,FALSE)</f>
        <v>0</v>
      </c>
      <c r="BR307" s="10">
        <f>VLOOKUP($C307,'[1]New ISB'!$C$6:$BO$405,31,FALSE)</f>
        <v>134400</v>
      </c>
      <c r="BS307" s="10">
        <f>VLOOKUP($C307,'[1]New ISB'!$C$6:$BO$405,32,FALSE)</f>
        <v>0</v>
      </c>
      <c r="BT307" s="10">
        <f>VLOOKUP($C307,'[1]New ISB'!$C$6:$BO$405,33,FALSE)</f>
        <v>0</v>
      </c>
      <c r="BU307" s="10">
        <f>VLOOKUP($C307,'[1]New ISB'!$C$6:$BO$405,34,FALSE)</f>
        <v>0</v>
      </c>
      <c r="BV307" s="10">
        <f>VLOOKUP($C307,'[1]New ISB'!$C$6:$BO$405,35,FALSE)</f>
        <v>3154.4319999999998</v>
      </c>
      <c r="BW307" s="10">
        <f>VLOOKUP($C307,'[1]New ISB'!$C$6:$BO$405,36,FALSE)</f>
        <v>0</v>
      </c>
      <c r="BX307" s="10">
        <f>VLOOKUP($C307,'[1]New ISB'!$C$6:$BO$405,39,FALSE)+VLOOKUP($C307,'[1]New ISB'!$C$6:$BO$405,40,FALSE)</f>
        <v>0</v>
      </c>
      <c r="BY307" s="10">
        <f>VLOOKUP($C307,'[1]New ISB'!$C$6:$BO$405,37,FALSE)+VLOOKUP($C307,'[1]New ISB'!$C$6:$BO$405,41,FALSE)</f>
        <v>0</v>
      </c>
      <c r="BZ307" s="10">
        <f>VLOOKUP($C307,'[1]New ISB'!$C$6:$BO$405,38,FALSE)</f>
        <v>0</v>
      </c>
      <c r="CA307" s="10">
        <f t="shared" si="161"/>
        <v>773928.57715008338</v>
      </c>
      <c r="CB307" s="10">
        <f>VLOOKUP($C307,'[1]New ISB'!$C$6:$BO$405,52,FALSE)+VLOOKUP($C307,'[1]New ISB'!$C$6:$BO$405,53,FALSE)</f>
        <v>0</v>
      </c>
      <c r="CC307" s="10">
        <f>VLOOKUP($C307,'[1]New ISB'!$C$6:$BO$405,64,FALSE)</f>
        <v>0</v>
      </c>
      <c r="CD307" s="11">
        <f t="shared" si="205"/>
        <v>773928.57715008338</v>
      </c>
      <c r="CE307" s="10"/>
      <c r="CF307" s="10">
        <f t="shared" si="166"/>
        <v>30800.926497455803</v>
      </c>
      <c r="CG307" s="10">
        <f t="shared" si="167"/>
        <v>0</v>
      </c>
      <c r="CH307" s="10">
        <f t="shared" si="168"/>
        <v>0</v>
      </c>
      <c r="CI307" s="10">
        <f t="shared" si="169"/>
        <v>159.99999999999909</v>
      </c>
      <c r="CJ307" s="10">
        <f t="shared" si="170"/>
        <v>0</v>
      </c>
      <c r="CK307" s="10">
        <f t="shared" si="171"/>
        <v>1839.9999999999927</v>
      </c>
      <c r="CL307" s="10">
        <f t="shared" si="172"/>
        <v>0</v>
      </c>
      <c r="CM307" s="10">
        <f t="shared" si="173"/>
        <v>35.241379310344655</v>
      </c>
      <c r="CN307" s="10">
        <f t="shared" si="174"/>
        <v>15.103448275862092</v>
      </c>
      <c r="CO307" s="10">
        <f t="shared" si="175"/>
        <v>20.13793103448279</v>
      </c>
      <c r="CP307" s="10">
        <f t="shared" si="176"/>
        <v>10.068965517241395</v>
      </c>
      <c r="CQ307" s="10">
        <f t="shared" si="177"/>
        <v>0</v>
      </c>
      <c r="CR307" s="10">
        <f t="shared" si="178"/>
        <v>0</v>
      </c>
      <c r="CS307" s="10">
        <f t="shared" si="179"/>
        <v>0</v>
      </c>
      <c r="CT307" s="10">
        <f t="shared" si="180"/>
        <v>0</v>
      </c>
      <c r="CU307" s="10">
        <f t="shared" si="181"/>
        <v>0</v>
      </c>
      <c r="CV307" s="10">
        <f t="shared" si="182"/>
        <v>0</v>
      </c>
      <c r="CW307" s="10">
        <f t="shared" si="183"/>
        <v>0</v>
      </c>
      <c r="CX307" s="10">
        <f t="shared" si="184"/>
        <v>0</v>
      </c>
      <c r="CY307" s="10">
        <f t="shared" si="185"/>
        <v>446.11111111111313</v>
      </c>
      <c r="CZ307" s="10">
        <f t="shared" si="186"/>
        <v>0</v>
      </c>
      <c r="DA307" s="10">
        <f t="shared" si="187"/>
        <v>736.95456667333201</v>
      </c>
      <c r="DB307" s="10">
        <f t="shared" si="188"/>
        <v>0</v>
      </c>
      <c r="DC307" s="10">
        <f t="shared" si="189"/>
        <v>0</v>
      </c>
      <c r="DD307" s="10">
        <f t="shared" si="190"/>
        <v>0</v>
      </c>
      <c r="DE307" s="10">
        <f t="shared" si="191"/>
        <v>6400</v>
      </c>
      <c r="DF307" s="10">
        <f t="shared" si="192"/>
        <v>0</v>
      </c>
      <c r="DG307" s="10">
        <f t="shared" si="193"/>
        <v>0</v>
      </c>
      <c r="DH307" s="10">
        <f t="shared" si="194"/>
        <v>0</v>
      </c>
      <c r="DI307" s="10">
        <f t="shared" si="195"/>
        <v>0</v>
      </c>
      <c r="DJ307" s="10">
        <f t="shared" si="196"/>
        <v>0</v>
      </c>
      <c r="DK307" s="10">
        <f t="shared" si="197"/>
        <v>0</v>
      </c>
      <c r="DL307" s="10">
        <f t="shared" si="198"/>
        <v>0</v>
      </c>
      <c r="DM307" s="10">
        <f t="shared" si="199"/>
        <v>0</v>
      </c>
      <c r="DN307" s="10">
        <f t="shared" si="200"/>
        <v>0</v>
      </c>
      <c r="DO307" s="10">
        <f t="shared" si="201"/>
        <v>15520.994095463029</v>
      </c>
      <c r="DP307" s="11">
        <f t="shared" si="202"/>
        <v>55985.537994841201</v>
      </c>
      <c r="DS307" s="14"/>
      <c r="DU307" s="16"/>
    </row>
    <row r="308" spans="1:125" x14ac:dyDescent="0.35">
      <c r="A308" s="2" t="s">
        <v>921</v>
      </c>
      <c r="B308" s="2" t="s">
        <v>1482</v>
      </c>
      <c r="C308" s="2">
        <v>9262181</v>
      </c>
      <c r="D308" s="2" t="s">
        <v>922</v>
      </c>
      <c r="E308" s="18">
        <v>241</v>
      </c>
      <c r="G308" s="18">
        <v>817954</v>
      </c>
      <c r="H308" s="18">
        <v>0</v>
      </c>
      <c r="I308" s="18">
        <v>0</v>
      </c>
      <c r="J308" s="18">
        <v>19680.000000000022</v>
      </c>
      <c r="K308" s="18">
        <v>0</v>
      </c>
      <c r="L308" s="18">
        <v>30315.000000000029</v>
      </c>
      <c r="M308" s="18">
        <v>0</v>
      </c>
      <c r="N308" s="18">
        <v>1855.3974895397469</v>
      </c>
      <c r="O308" s="18">
        <v>2541.0878661087877</v>
      </c>
      <c r="P308" s="18">
        <v>3993.1380753138096</v>
      </c>
      <c r="Q308" s="18">
        <v>3388.1171548117163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8699.9999999999945</v>
      </c>
      <c r="AA308" s="18">
        <v>0</v>
      </c>
      <c r="AB308" s="18">
        <v>84313.24237393646</v>
      </c>
      <c r="AC308" s="18">
        <v>0</v>
      </c>
      <c r="AD308" s="18">
        <v>0</v>
      </c>
      <c r="AE308" s="18">
        <v>0</v>
      </c>
      <c r="AF308" s="18">
        <v>128000</v>
      </c>
      <c r="AG308" s="18">
        <v>0</v>
      </c>
      <c r="AH308" s="18">
        <v>0</v>
      </c>
      <c r="AI308" s="18">
        <v>0</v>
      </c>
      <c r="AJ308" s="18">
        <v>6308.8639999999996</v>
      </c>
      <c r="AK308" s="18">
        <v>0</v>
      </c>
      <c r="AL308" s="18">
        <v>0</v>
      </c>
      <c r="AM308" s="18">
        <v>0</v>
      </c>
      <c r="AN308" s="18">
        <v>0</v>
      </c>
      <c r="AO308" s="18">
        <v>0</v>
      </c>
      <c r="AP308" s="18">
        <v>-10319.75974472905</v>
      </c>
      <c r="AQ308" s="11">
        <f t="shared" si="203"/>
        <v>1096729.0872149814</v>
      </c>
      <c r="AR308" s="18"/>
      <c r="AS308" s="10">
        <f>VLOOKUP($C308,'[1]New ISB'!$C$6:$BO$405,6,FALSE)</f>
        <v>868796.62524580036</v>
      </c>
      <c r="AT308" s="10">
        <f>VLOOKUP($C308,'[1]New ISB'!$C$6:$BO$405,7,FALSE)</f>
        <v>0</v>
      </c>
      <c r="AU308" s="10">
        <f>VLOOKUP($C308,'[1]New ISB'!$C$6:$BO$405,8,FALSE)</f>
        <v>0</v>
      </c>
      <c r="AV308" s="10">
        <f>VLOOKUP($C308,'[1]New ISB'!$C$6:$BO$405,9,FALSE)</f>
        <v>20090.000000000022</v>
      </c>
      <c r="AW308" s="10">
        <f>VLOOKUP($C308,'[1]New ISB'!$C$6:$BO$405,10,FALSE)</f>
        <v>0</v>
      </c>
      <c r="AX308" s="10">
        <f>VLOOKUP($C308,'[1]New ISB'!$C$6:$BO$405,11,FALSE)</f>
        <v>35260.000000000036</v>
      </c>
      <c r="AY308" s="10">
        <f>VLOOKUP($C308,'[1]New ISB'!$C$6:$BO$405,12,FALSE)</f>
        <v>0</v>
      </c>
      <c r="AZ308" s="10">
        <f>VLOOKUP($C308,'[1]New ISB'!$C$6:$BO$405,13,FALSE)</f>
        <v>1895.7322175732195</v>
      </c>
      <c r="BA308" s="10">
        <f>VLOOKUP($C308,'[1]New ISB'!$C$6:$BO$405,14,FALSE)</f>
        <v>2586.4644351464449</v>
      </c>
      <c r="BB308" s="10">
        <f>VLOOKUP($C308,'[1]New ISB'!$C$6:$BO$405,15,FALSE)</f>
        <v>4038.5146443514664</v>
      </c>
      <c r="BC308" s="10">
        <f>VLOOKUP($C308,'[1]New ISB'!$C$6:$BO$405,16,FALSE)</f>
        <v>3423.4100418410053</v>
      </c>
      <c r="BD308" s="10">
        <f>VLOOKUP($C308,'[1]New ISB'!$C$6:$BO$405,17,FALSE)</f>
        <v>0</v>
      </c>
      <c r="BE308" s="10">
        <f>VLOOKUP($C308,'[1]New ISB'!$C$6:$BO$405,18,FALSE)</f>
        <v>0</v>
      </c>
      <c r="BF308" s="10">
        <f>VLOOKUP($C308,'[1]New ISB'!$C$6:$BO$405,19,FALSE)</f>
        <v>0</v>
      </c>
      <c r="BG308" s="10">
        <f>VLOOKUP($C308,'[1]New ISB'!$C$6:$BO$405,20,FALSE)</f>
        <v>0</v>
      </c>
      <c r="BH308" s="10">
        <f>VLOOKUP($C308,'[1]New ISB'!$C$6:$BO$405,21,FALSE)</f>
        <v>0</v>
      </c>
      <c r="BI308" s="10">
        <f>VLOOKUP($C308,'[1]New ISB'!$C$6:$BO$405,22,FALSE)</f>
        <v>0</v>
      </c>
      <c r="BJ308" s="10">
        <f>VLOOKUP($C308,'[1]New ISB'!$C$6:$BO$405,23,FALSE)</f>
        <v>0</v>
      </c>
      <c r="BK308" s="10">
        <f>VLOOKUP($C308,'[1]New ISB'!$C$6:$BO$405,24,FALSE)</f>
        <v>0</v>
      </c>
      <c r="BL308" s="10">
        <f>VLOOKUP($C308,'[1]New ISB'!$C$6:$BO$405,25,FALSE)</f>
        <v>8849.9999999999945</v>
      </c>
      <c r="BM308" s="10">
        <f>VLOOKUP($C308,'[1]New ISB'!$C$6:$BO$405,26,FALSE)</f>
        <v>0</v>
      </c>
      <c r="BN308" s="10">
        <f>VLOOKUP($C308,'[1]New ISB'!$C$6:$BO$405,27,FALSE)</f>
        <v>85408.219547623943</v>
      </c>
      <c r="BO308" s="10">
        <f>VLOOKUP($C308,'[1]New ISB'!$C$6:$BO$405,28,FALSE)</f>
        <v>0</v>
      </c>
      <c r="BP308" s="10">
        <f>VLOOKUP($C308,'[1]New ISB'!$C$6:$BO$405,29,FALSE)</f>
        <v>0</v>
      </c>
      <c r="BQ308" s="10">
        <f>VLOOKUP($C308,'[1]New ISB'!$C$6:$BO$405,30,FALSE)</f>
        <v>0</v>
      </c>
      <c r="BR308" s="10">
        <f>VLOOKUP($C308,'[1]New ISB'!$C$6:$BO$405,31,FALSE)</f>
        <v>134400</v>
      </c>
      <c r="BS308" s="10">
        <f>VLOOKUP($C308,'[1]New ISB'!$C$6:$BO$405,32,FALSE)</f>
        <v>0</v>
      </c>
      <c r="BT308" s="10">
        <f>VLOOKUP($C308,'[1]New ISB'!$C$6:$BO$405,33,FALSE)</f>
        <v>0</v>
      </c>
      <c r="BU308" s="10">
        <f>VLOOKUP($C308,'[1]New ISB'!$C$6:$BO$405,34,FALSE)</f>
        <v>0</v>
      </c>
      <c r="BV308" s="10">
        <f>VLOOKUP($C308,'[1]New ISB'!$C$6:$BO$405,35,FALSE)</f>
        <v>6308.8639999999996</v>
      </c>
      <c r="BW308" s="10">
        <f>VLOOKUP($C308,'[1]New ISB'!$C$6:$BO$405,36,FALSE)</f>
        <v>0</v>
      </c>
      <c r="BX308" s="10">
        <f>VLOOKUP($C308,'[1]New ISB'!$C$6:$BO$405,39,FALSE)+VLOOKUP($C308,'[1]New ISB'!$C$6:$BO$405,40,FALSE)</f>
        <v>0</v>
      </c>
      <c r="BY308" s="10">
        <f>VLOOKUP($C308,'[1]New ISB'!$C$6:$BO$405,37,FALSE)+VLOOKUP($C308,'[1]New ISB'!$C$6:$BO$405,41,FALSE)</f>
        <v>0</v>
      </c>
      <c r="BZ308" s="10">
        <f>VLOOKUP($C308,'[1]New ISB'!$C$6:$BO$405,38,FALSE)</f>
        <v>0</v>
      </c>
      <c r="CA308" s="10">
        <f t="shared" si="161"/>
        <v>1171057.8301323364</v>
      </c>
      <c r="CB308" s="10">
        <f>VLOOKUP($C308,'[1]New ISB'!$C$6:$BO$405,52,FALSE)+VLOOKUP($C308,'[1]New ISB'!$C$6:$BO$405,53,FALSE)</f>
        <v>0</v>
      </c>
      <c r="CC308" s="10">
        <f>VLOOKUP($C308,'[1]New ISB'!$C$6:$BO$405,64,FALSE)</f>
        <v>0</v>
      </c>
      <c r="CD308" s="11">
        <f t="shared" si="205"/>
        <v>1171057.8301323364</v>
      </c>
      <c r="CE308" s="10"/>
      <c r="CF308" s="10">
        <f t="shared" si="166"/>
        <v>50842.625245800358</v>
      </c>
      <c r="CG308" s="10">
        <f t="shared" si="167"/>
        <v>0</v>
      </c>
      <c r="CH308" s="10">
        <f t="shared" si="168"/>
        <v>0</v>
      </c>
      <c r="CI308" s="10">
        <f t="shared" si="169"/>
        <v>410</v>
      </c>
      <c r="CJ308" s="10">
        <f t="shared" si="170"/>
        <v>0</v>
      </c>
      <c r="CK308" s="10">
        <f t="shared" si="171"/>
        <v>4945.0000000000073</v>
      </c>
      <c r="CL308" s="10">
        <f t="shared" si="172"/>
        <v>0</v>
      </c>
      <c r="CM308" s="10">
        <f t="shared" si="173"/>
        <v>40.334728033472629</v>
      </c>
      <c r="CN308" s="10">
        <f t="shared" si="174"/>
        <v>45.376569037657191</v>
      </c>
      <c r="CO308" s="10">
        <f t="shared" si="175"/>
        <v>45.376569037656736</v>
      </c>
      <c r="CP308" s="10">
        <f t="shared" si="176"/>
        <v>35.292887029288977</v>
      </c>
      <c r="CQ308" s="10">
        <f t="shared" si="177"/>
        <v>0</v>
      </c>
      <c r="CR308" s="10">
        <f t="shared" si="178"/>
        <v>0</v>
      </c>
      <c r="CS308" s="10">
        <f t="shared" si="179"/>
        <v>0</v>
      </c>
      <c r="CT308" s="10">
        <f t="shared" si="180"/>
        <v>0</v>
      </c>
      <c r="CU308" s="10">
        <f t="shared" si="181"/>
        <v>0</v>
      </c>
      <c r="CV308" s="10">
        <f t="shared" si="182"/>
        <v>0</v>
      </c>
      <c r="CW308" s="10">
        <f t="shared" si="183"/>
        <v>0</v>
      </c>
      <c r="CX308" s="10">
        <f t="shared" si="184"/>
        <v>0</v>
      </c>
      <c r="CY308" s="10">
        <f t="shared" si="185"/>
        <v>150</v>
      </c>
      <c r="CZ308" s="10">
        <f t="shared" si="186"/>
        <v>0</v>
      </c>
      <c r="DA308" s="10">
        <f t="shared" si="187"/>
        <v>1094.9771736874827</v>
      </c>
      <c r="DB308" s="10">
        <f t="shared" si="188"/>
        <v>0</v>
      </c>
      <c r="DC308" s="10">
        <f t="shared" si="189"/>
        <v>0</v>
      </c>
      <c r="DD308" s="10">
        <f t="shared" si="190"/>
        <v>0</v>
      </c>
      <c r="DE308" s="10">
        <f t="shared" si="191"/>
        <v>6400</v>
      </c>
      <c r="DF308" s="10">
        <f t="shared" si="192"/>
        <v>0</v>
      </c>
      <c r="DG308" s="10">
        <f t="shared" si="193"/>
        <v>0</v>
      </c>
      <c r="DH308" s="10">
        <f t="shared" si="194"/>
        <v>0</v>
      </c>
      <c r="DI308" s="10">
        <f t="shared" si="195"/>
        <v>0</v>
      </c>
      <c r="DJ308" s="10">
        <f t="shared" si="196"/>
        <v>0</v>
      </c>
      <c r="DK308" s="10">
        <f t="shared" si="197"/>
        <v>0</v>
      </c>
      <c r="DL308" s="10">
        <f t="shared" si="198"/>
        <v>0</v>
      </c>
      <c r="DM308" s="10">
        <f t="shared" si="199"/>
        <v>0</v>
      </c>
      <c r="DN308" s="10">
        <f t="shared" si="200"/>
        <v>0</v>
      </c>
      <c r="DO308" s="10">
        <f t="shared" si="201"/>
        <v>10319.75974472905</v>
      </c>
      <c r="DP308" s="11">
        <f t="shared" si="202"/>
        <v>74328.742917354975</v>
      </c>
      <c r="DS308" s="14"/>
      <c r="DU308" s="16"/>
    </row>
    <row r="309" spans="1:125" x14ac:dyDescent="0.35">
      <c r="A309" s="2" t="s">
        <v>923</v>
      </c>
      <c r="B309" s="2" t="s">
        <v>924</v>
      </c>
      <c r="C309" s="2">
        <v>9262252</v>
      </c>
      <c r="D309" s="2" t="s">
        <v>925</v>
      </c>
      <c r="E309" s="18">
        <v>219</v>
      </c>
      <c r="G309" s="18">
        <v>743286</v>
      </c>
      <c r="H309" s="18">
        <v>0</v>
      </c>
      <c r="I309" s="18">
        <v>0</v>
      </c>
      <c r="J309" s="18">
        <v>46080.000000000044</v>
      </c>
      <c r="K309" s="18">
        <v>0</v>
      </c>
      <c r="L309" s="18">
        <v>69090.000000000015</v>
      </c>
      <c r="M309" s="18">
        <v>0</v>
      </c>
      <c r="N309" s="18">
        <v>920</v>
      </c>
      <c r="O309" s="18">
        <v>25200</v>
      </c>
      <c r="P309" s="18">
        <v>5280</v>
      </c>
      <c r="Q309" s="18">
        <v>16319.999999999956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20402.176165803096</v>
      </c>
      <c r="AA309" s="18">
        <v>0</v>
      </c>
      <c r="AB309" s="18">
        <v>61969.377758913404</v>
      </c>
      <c r="AC309" s="18">
        <v>0</v>
      </c>
      <c r="AD309" s="18">
        <v>6482.7</v>
      </c>
      <c r="AE309" s="18">
        <v>0</v>
      </c>
      <c r="AF309" s="18">
        <v>128000</v>
      </c>
      <c r="AG309" s="18">
        <v>0</v>
      </c>
      <c r="AH309" s="18">
        <v>0</v>
      </c>
      <c r="AI309" s="18">
        <v>0</v>
      </c>
      <c r="AJ309" s="18">
        <v>21079.5</v>
      </c>
      <c r="AK309" s="18">
        <v>0</v>
      </c>
      <c r="AL309" s="18">
        <v>0</v>
      </c>
      <c r="AM309" s="18">
        <v>0</v>
      </c>
      <c r="AN309" s="18">
        <v>0</v>
      </c>
      <c r="AO309" s="18">
        <v>0</v>
      </c>
      <c r="AP309" s="18">
        <v>-32804.410186988258</v>
      </c>
      <c r="AQ309" s="11">
        <f t="shared" si="203"/>
        <v>1111305.3437377282</v>
      </c>
      <c r="AR309" s="18"/>
      <c r="AS309" s="10">
        <f>VLOOKUP($C309,'[1]New ISB'!$C$6:$BO$405,6,FALSE)</f>
        <v>789487.38974618376</v>
      </c>
      <c r="AT309" s="10">
        <f>VLOOKUP($C309,'[1]New ISB'!$C$6:$BO$405,7,FALSE)</f>
        <v>0</v>
      </c>
      <c r="AU309" s="10">
        <f>VLOOKUP($C309,'[1]New ISB'!$C$6:$BO$405,8,FALSE)</f>
        <v>0</v>
      </c>
      <c r="AV309" s="10">
        <f>VLOOKUP($C309,'[1]New ISB'!$C$6:$BO$405,9,FALSE)</f>
        <v>47040.000000000044</v>
      </c>
      <c r="AW309" s="10">
        <f>VLOOKUP($C309,'[1]New ISB'!$C$6:$BO$405,10,FALSE)</f>
        <v>0</v>
      </c>
      <c r="AX309" s="10">
        <f>VLOOKUP($C309,'[1]New ISB'!$C$6:$BO$405,11,FALSE)</f>
        <v>80360.000000000029</v>
      </c>
      <c r="AY309" s="10">
        <f>VLOOKUP($C309,'[1]New ISB'!$C$6:$BO$405,12,FALSE)</f>
        <v>0</v>
      </c>
      <c r="AZ309" s="10">
        <f>VLOOKUP($C309,'[1]New ISB'!$C$6:$BO$405,13,FALSE)</f>
        <v>940</v>
      </c>
      <c r="BA309" s="10">
        <f>VLOOKUP($C309,'[1]New ISB'!$C$6:$BO$405,14,FALSE)</f>
        <v>25650</v>
      </c>
      <c r="BB309" s="10">
        <f>VLOOKUP($C309,'[1]New ISB'!$C$6:$BO$405,15,FALSE)</f>
        <v>5340</v>
      </c>
      <c r="BC309" s="10">
        <f>VLOOKUP($C309,'[1]New ISB'!$C$6:$BO$405,16,FALSE)</f>
        <v>16489.999999999956</v>
      </c>
      <c r="BD309" s="10">
        <f>VLOOKUP($C309,'[1]New ISB'!$C$6:$BO$405,17,FALSE)</f>
        <v>0</v>
      </c>
      <c r="BE309" s="10">
        <f>VLOOKUP($C309,'[1]New ISB'!$C$6:$BO$405,18,FALSE)</f>
        <v>0</v>
      </c>
      <c r="BF309" s="10">
        <f>VLOOKUP($C309,'[1]New ISB'!$C$6:$BO$405,19,FALSE)</f>
        <v>0</v>
      </c>
      <c r="BG309" s="10">
        <f>VLOOKUP($C309,'[1]New ISB'!$C$6:$BO$405,20,FALSE)</f>
        <v>0</v>
      </c>
      <c r="BH309" s="10">
        <f>VLOOKUP($C309,'[1]New ISB'!$C$6:$BO$405,21,FALSE)</f>
        <v>0</v>
      </c>
      <c r="BI309" s="10">
        <f>VLOOKUP($C309,'[1]New ISB'!$C$6:$BO$405,22,FALSE)</f>
        <v>0</v>
      </c>
      <c r="BJ309" s="10">
        <f>VLOOKUP($C309,'[1]New ISB'!$C$6:$BO$405,23,FALSE)</f>
        <v>0</v>
      </c>
      <c r="BK309" s="10">
        <f>VLOOKUP($C309,'[1]New ISB'!$C$6:$BO$405,24,FALSE)</f>
        <v>0</v>
      </c>
      <c r="BL309" s="10">
        <f>VLOOKUP($C309,'[1]New ISB'!$C$6:$BO$405,25,FALSE)</f>
        <v>20753.937823834185</v>
      </c>
      <c r="BM309" s="10">
        <f>VLOOKUP($C309,'[1]New ISB'!$C$6:$BO$405,26,FALSE)</f>
        <v>0</v>
      </c>
      <c r="BN309" s="10">
        <f>VLOOKUP($C309,'[1]New ISB'!$C$6:$BO$405,27,FALSE)</f>
        <v>62774.174872665528</v>
      </c>
      <c r="BO309" s="10">
        <f>VLOOKUP($C309,'[1]New ISB'!$C$6:$BO$405,28,FALSE)</f>
        <v>0</v>
      </c>
      <c r="BP309" s="10">
        <f>VLOOKUP($C309,'[1]New ISB'!$C$6:$BO$405,29,FALSE)</f>
        <v>6585.5999999999995</v>
      </c>
      <c r="BQ309" s="10">
        <f>VLOOKUP($C309,'[1]New ISB'!$C$6:$BO$405,30,FALSE)</f>
        <v>0</v>
      </c>
      <c r="BR309" s="10">
        <f>VLOOKUP($C309,'[1]New ISB'!$C$6:$BO$405,31,FALSE)</f>
        <v>134400</v>
      </c>
      <c r="BS309" s="10">
        <f>VLOOKUP($C309,'[1]New ISB'!$C$6:$BO$405,32,FALSE)</f>
        <v>0</v>
      </c>
      <c r="BT309" s="10">
        <f>VLOOKUP($C309,'[1]New ISB'!$C$6:$BO$405,33,FALSE)</f>
        <v>0</v>
      </c>
      <c r="BU309" s="10">
        <f>VLOOKUP($C309,'[1]New ISB'!$C$6:$BO$405,34,FALSE)</f>
        <v>0</v>
      </c>
      <c r="BV309" s="10">
        <f>VLOOKUP($C309,'[1]New ISB'!$C$6:$BO$405,35,FALSE)</f>
        <v>21079.5</v>
      </c>
      <c r="BW309" s="10">
        <f>VLOOKUP($C309,'[1]New ISB'!$C$6:$BO$405,36,FALSE)</f>
        <v>0</v>
      </c>
      <c r="BX309" s="10">
        <f>VLOOKUP($C309,'[1]New ISB'!$C$6:$BO$405,39,FALSE)+VLOOKUP($C309,'[1]New ISB'!$C$6:$BO$405,40,FALSE)</f>
        <v>0</v>
      </c>
      <c r="BY309" s="10">
        <f>VLOOKUP($C309,'[1]New ISB'!$C$6:$BO$405,37,FALSE)+VLOOKUP($C309,'[1]New ISB'!$C$6:$BO$405,41,FALSE)</f>
        <v>0</v>
      </c>
      <c r="BZ309" s="10">
        <f>VLOOKUP($C309,'[1]New ISB'!$C$6:$BO$405,38,FALSE)</f>
        <v>0</v>
      </c>
      <c r="CA309" s="10">
        <f t="shared" si="161"/>
        <v>1210900.6024426834</v>
      </c>
      <c r="CB309" s="10">
        <f>VLOOKUP($C309,'[1]New ISB'!$C$6:$BO$405,52,FALSE)+VLOOKUP($C309,'[1]New ISB'!$C$6:$BO$405,53,FALSE)</f>
        <v>0</v>
      </c>
      <c r="CC309" s="10">
        <f>VLOOKUP($C309,'[1]New ISB'!$C$6:$BO$405,64,FALSE)</f>
        <v>0</v>
      </c>
      <c r="CD309" s="11">
        <f t="shared" si="205"/>
        <v>1210900.6024426834</v>
      </c>
      <c r="CE309" s="10"/>
      <c r="CF309" s="10">
        <f t="shared" si="166"/>
        <v>46201.389746183762</v>
      </c>
      <c r="CG309" s="10">
        <f t="shared" si="167"/>
        <v>0</v>
      </c>
      <c r="CH309" s="10">
        <f t="shared" si="168"/>
        <v>0</v>
      </c>
      <c r="CI309" s="10">
        <f t="shared" si="169"/>
        <v>960</v>
      </c>
      <c r="CJ309" s="10">
        <f t="shared" si="170"/>
        <v>0</v>
      </c>
      <c r="CK309" s="10">
        <f t="shared" si="171"/>
        <v>11270.000000000015</v>
      </c>
      <c r="CL309" s="10">
        <f t="shared" si="172"/>
        <v>0</v>
      </c>
      <c r="CM309" s="10">
        <f t="shared" si="173"/>
        <v>20</v>
      </c>
      <c r="CN309" s="10">
        <f t="shared" si="174"/>
        <v>450</v>
      </c>
      <c r="CO309" s="10">
        <f t="shared" si="175"/>
        <v>60</v>
      </c>
      <c r="CP309" s="10">
        <f t="shared" si="176"/>
        <v>170</v>
      </c>
      <c r="CQ309" s="10">
        <f t="shared" si="177"/>
        <v>0</v>
      </c>
      <c r="CR309" s="10">
        <f t="shared" si="178"/>
        <v>0</v>
      </c>
      <c r="CS309" s="10">
        <f t="shared" si="179"/>
        <v>0</v>
      </c>
      <c r="CT309" s="10">
        <f t="shared" si="180"/>
        <v>0</v>
      </c>
      <c r="CU309" s="10">
        <f t="shared" si="181"/>
        <v>0</v>
      </c>
      <c r="CV309" s="10">
        <f t="shared" si="182"/>
        <v>0</v>
      </c>
      <c r="CW309" s="10">
        <f t="shared" si="183"/>
        <v>0</v>
      </c>
      <c r="CX309" s="10">
        <f t="shared" si="184"/>
        <v>0</v>
      </c>
      <c r="CY309" s="10">
        <f t="shared" si="185"/>
        <v>351.76165803108961</v>
      </c>
      <c r="CZ309" s="10">
        <f t="shared" si="186"/>
        <v>0</v>
      </c>
      <c r="DA309" s="10">
        <f t="shared" si="187"/>
        <v>804.79711375212355</v>
      </c>
      <c r="DB309" s="10">
        <f t="shared" si="188"/>
        <v>0</v>
      </c>
      <c r="DC309" s="10">
        <f t="shared" si="189"/>
        <v>102.89999999999964</v>
      </c>
      <c r="DD309" s="10">
        <f t="shared" si="190"/>
        <v>0</v>
      </c>
      <c r="DE309" s="10">
        <f t="shared" si="191"/>
        <v>6400</v>
      </c>
      <c r="DF309" s="10">
        <f t="shared" si="192"/>
        <v>0</v>
      </c>
      <c r="DG309" s="10">
        <f t="shared" si="193"/>
        <v>0</v>
      </c>
      <c r="DH309" s="10">
        <f t="shared" si="194"/>
        <v>0</v>
      </c>
      <c r="DI309" s="10">
        <f t="shared" si="195"/>
        <v>0</v>
      </c>
      <c r="DJ309" s="10">
        <f t="shared" si="196"/>
        <v>0</v>
      </c>
      <c r="DK309" s="10">
        <f t="shared" si="197"/>
        <v>0</v>
      </c>
      <c r="DL309" s="10">
        <f t="shared" si="198"/>
        <v>0</v>
      </c>
      <c r="DM309" s="10">
        <f t="shared" si="199"/>
        <v>0</v>
      </c>
      <c r="DN309" s="10">
        <f t="shared" si="200"/>
        <v>0</v>
      </c>
      <c r="DO309" s="10">
        <f t="shared" si="201"/>
        <v>32804.410186988258</v>
      </c>
      <c r="DP309" s="11">
        <f t="shared" si="202"/>
        <v>99595.258704955238</v>
      </c>
      <c r="DS309" s="14"/>
      <c r="DU309" s="16"/>
    </row>
    <row r="310" spans="1:125" x14ac:dyDescent="0.35">
      <c r="A310" s="2" t="s">
        <v>926</v>
      </c>
      <c r="B310" s="2" t="s">
        <v>927</v>
      </c>
      <c r="C310" s="2">
        <v>9265218</v>
      </c>
      <c r="D310" s="2" t="s">
        <v>928</v>
      </c>
      <c r="E310" s="18">
        <v>93</v>
      </c>
      <c r="G310" s="18">
        <v>315642</v>
      </c>
      <c r="H310" s="18">
        <v>0</v>
      </c>
      <c r="I310" s="18">
        <v>0</v>
      </c>
      <c r="J310" s="18">
        <v>7199.9999999999927</v>
      </c>
      <c r="K310" s="18">
        <v>0</v>
      </c>
      <c r="L310" s="18">
        <v>11984.999999999987</v>
      </c>
      <c r="M310" s="18">
        <v>0</v>
      </c>
      <c r="N310" s="18">
        <v>0</v>
      </c>
      <c r="O310" s="18">
        <v>0</v>
      </c>
      <c r="P310" s="18">
        <v>6159.9999999999936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13426.874999999991</v>
      </c>
      <c r="AC310" s="18">
        <v>0</v>
      </c>
      <c r="AD310" s="18">
        <v>0</v>
      </c>
      <c r="AE310" s="18">
        <v>0</v>
      </c>
      <c r="AF310" s="18">
        <v>128000</v>
      </c>
      <c r="AG310" s="18">
        <v>42694.793057409872</v>
      </c>
      <c r="AH310" s="18">
        <v>0</v>
      </c>
      <c r="AI310" s="18">
        <v>0</v>
      </c>
      <c r="AJ310" s="18">
        <v>2508.0320000000002</v>
      </c>
      <c r="AK310" s="18">
        <v>0</v>
      </c>
      <c r="AL310" s="18">
        <v>0</v>
      </c>
      <c r="AM310" s="18">
        <v>0</v>
      </c>
      <c r="AN310" s="18">
        <v>0</v>
      </c>
      <c r="AO310" s="18">
        <v>0</v>
      </c>
      <c r="AP310" s="18">
        <v>-13213.858786686142</v>
      </c>
      <c r="AQ310" s="11">
        <f t="shared" si="203"/>
        <v>514402.84127072367</v>
      </c>
      <c r="AR310" s="18"/>
      <c r="AS310" s="10">
        <f>VLOOKUP($C310,'[1]New ISB'!$C$6:$BO$405,6,FALSE)</f>
        <v>335261.76824837941</v>
      </c>
      <c r="AT310" s="10">
        <f>VLOOKUP($C310,'[1]New ISB'!$C$6:$BO$405,7,FALSE)</f>
        <v>0</v>
      </c>
      <c r="AU310" s="10">
        <f>VLOOKUP($C310,'[1]New ISB'!$C$6:$BO$405,8,FALSE)</f>
        <v>0</v>
      </c>
      <c r="AV310" s="10">
        <f>VLOOKUP($C310,'[1]New ISB'!$C$6:$BO$405,9,FALSE)</f>
        <v>7349.9999999999918</v>
      </c>
      <c r="AW310" s="10">
        <f>VLOOKUP($C310,'[1]New ISB'!$C$6:$BO$405,10,FALSE)</f>
        <v>0</v>
      </c>
      <c r="AX310" s="10">
        <f>VLOOKUP($C310,'[1]New ISB'!$C$6:$BO$405,11,FALSE)</f>
        <v>13939.999999999985</v>
      </c>
      <c r="AY310" s="10">
        <f>VLOOKUP($C310,'[1]New ISB'!$C$6:$BO$405,12,FALSE)</f>
        <v>0</v>
      </c>
      <c r="AZ310" s="10">
        <f>VLOOKUP($C310,'[1]New ISB'!$C$6:$BO$405,13,FALSE)</f>
        <v>0</v>
      </c>
      <c r="BA310" s="10">
        <f>VLOOKUP($C310,'[1]New ISB'!$C$6:$BO$405,14,FALSE)</f>
        <v>0</v>
      </c>
      <c r="BB310" s="10">
        <f>VLOOKUP($C310,'[1]New ISB'!$C$6:$BO$405,15,FALSE)</f>
        <v>6229.9999999999936</v>
      </c>
      <c r="BC310" s="10">
        <f>VLOOKUP($C310,'[1]New ISB'!$C$6:$BO$405,16,FALSE)</f>
        <v>0</v>
      </c>
      <c r="BD310" s="10">
        <f>VLOOKUP($C310,'[1]New ISB'!$C$6:$BO$405,17,FALSE)</f>
        <v>0</v>
      </c>
      <c r="BE310" s="10">
        <f>VLOOKUP($C310,'[1]New ISB'!$C$6:$BO$405,18,FALSE)</f>
        <v>0</v>
      </c>
      <c r="BF310" s="10">
        <f>VLOOKUP($C310,'[1]New ISB'!$C$6:$BO$405,19,FALSE)</f>
        <v>0</v>
      </c>
      <c r="BG310" s="10">
        <f>VLOOKUP($C310,'[1]New ISB'!$C$6:$BO$405,20,FALSE)</f>
        <v>0</v>
      </c>
      <c r="BH310" s="10">
        <f>VLOOKUP($C310,'[1]New ISB'!$C$6:$BO$405,21,FALSE)</f>
        <v>0</v>
      </c>
      <c r="BI310" s="10">
        <f>VLOOKUP($C310,'[1]New ISB'!$C$6:$BO$405,22,FALSE)</f>
        <v>0</v>
      </c>
      <c r="BJ310" s="10">
        <f>VLOOKUP($C310,'[1]New ISB'!$C$6:$BO$405,23,FALSE)</f>
        <v>0</v>
      </c>
      <c r="BK310" s="10">
        <f>VLOOKUP($C310,'[1]New ISB'!$C$6:$BO$405,24,FALSE)</f>
        <v>0</v>
      </c>
      <c r="BL310" s="10">
        <f>VLOOKUP($C310,'[1]New ISB'!$C$6:$BO$405,25,FALSE)</f>
        <v>0</v>
      </c>
      <c r="BM310" s="10">
        <f>VLOOKUP($C310,'[1]New ISB'!$C$6:$BO$405,26,FALSE)</f>
        <v>0</v>
      </c>
      <c r="BN310" s="10">
        <f>VLOOKUP($C310,'[1]New ISB'!$C$6:$BO$405,27,FALSE)</f>
        <v>13601.249999999991</v>
      </c>
      <c r="BO310" s="10">
        <f>VLOOKUP($C310,'[1]New ISB'!$C$6:$BO$405,28,FALSE)</f>
        <v>0</v>
      </c>
      <c r="BP310" s="10">
        <f>VLOOKUP($C310,'[1]New ISB'!$C$6:$BO$405,29,FALSE)</f>
        <v>0</v>
      </c>
      <c r="BQ310" s="10">
        <f>VLOOKUP($C310,'[1]New ISB'!$C$6:$BO$405,30,FALSE)</f>
        <v>0</v>
      </c>
      <c r="BR310" s="10">
        <f>VLOOKUP($C310,'[1]New ISB'!$C$6:$BO$405,31,FALSE)</f>
        <v>134400</v>
      </c>
      <c r="BS310" s="10">
        <f>VLOOKUP($C310,'[1]New ISB'!$C$6:$BO$405,32,FALSE)</f>
        <v>43301.468624833105</v>
      </c>
      <c r="BT310" s="10">
        <f>VLOOKUP($C310,'[1]New ISB'!$C$6:$BO$405,33,FALSE)</f>
        <v>0</v>
      </c>
      <c r="BU310" s="10">
        <f>VLOOKUP($C310,'[1]New ISB'!$C$6:$BO$405,34,FALSE)</f>
        <v>0</v>
      </c>
      <c r="BV310" s="10">
        <f>VLOOKUP($C310,'[1]New ISB'!$C$6:$BO$405,35,FALSE)</f>
        <v>2508.0320000000002</v>
      </c>
      <c r="BW310" s="10">
        <f>VLOOKUP($C310,'[1]New ISB'!$C$6:$BO$405,36,FALSE)</f>
        <v>0</v>
      </c>
      <c r="BX310" s="10">
        <f>VLOOKUP($C310,'[1]New ISB'!$C$6:$BO$405,39,FALSE)+VLOOKUP($C310,'[1]New ISB'!$C$6:$BO$405,40,FALSE)</f>
        <v>0</v>
      </c>
      <c r="BY310" s="10">
        <f>VLOOKUP($C310,'[1]New ISB'!$C$6:$BO$405,37,FALSE)+VLOOKUP($C310,'[1]New ISB'!$C$6:$BO$405,41,FALSE)</f>
        <v>0</v>
      </c>
      <c r="BZ310" s="10">
        <f>VLOOKUP($C310,'[1]New ISB'!$C$6:$BO$405,38,FALSE)</f>
        <v>0</v>
      </c>
      <c r="CA310" s="10">
        <f t="shared" si="161"/>
        <v>556592.51887321251</v>
      </c>
      <c r="CB310" s="10">
        <f>VLOOKUP($C310,'[1]New ISB'!$C$6:$BO$405,52,FALSE)+VLOOKUP($C310,'[1]New ISB'!$C$6:$BO$405,53,FALSE)</f>
        <v>0</v>
      </c>
      <c r="CC310" s="10">
        <f>VLOOKUP($C310,'[1]New ISB'!$C$6:$BO$405,64,FALSE)</f>
        <v>0</v>
      </c>
      <c r="CD310" s="11">
        <f t="shared" ref="CD310:CD340" si="206">SUM(CA310:CC310)</f>
        <v>556592.51887321251</v>
      </c>
      <c r="CE310" s="10"/>
      <c r="CF310" s="10">
        <f t="shared" si="166"/>
        <v>19619.768248379405</v>
      </c>
      <c r="CG310" s="10">
        <f t="shared" si="167"/>
        <v>0</v>
      </c>
      <c r="CH310" s="10">
        <f t="shared" si="168"/>
        <v>0</v>
      </c>
      <c r="CI310" s="10">
        <f t="shared" si="169"/>
        <v>149.99999999999909</v>
      </c>
      <c r="CJ310" s="10">
        <f t="shared" si="170"/>
        <v>0</v>
      </c>
      <c r="CK310" s="10">
        <f t="shared" si="171"/>
        <v>1954.9999999999982</v>
      </c>
      <c r="CL310" s="10">
        <f t="shared" si="172"/>
        <v>0</v>
      </c>
      <c r="CM310" s="10">
        <f t="shared" si="173"/>
        <v>0</v>
      </c>
      <c r="CN310" s="10">
        <f t="shared" si="174"/>
        <v>0</v>
      </c>
      <c r="CO310" s="10">
        <f t="shared" si="175"/>
        <v>70</v>
      </c>
      <c r="CP310" s="10">
        <f t="shared" si="176"/>
        <v>0</v>
      </c>
      <c r="CQ310" s="10">
        <f t="shared" si="177"/>
        <v>0</v>
      </c>
      <c r="CR310" s="10">
        <f t="shared" si="178"/>
        <v>0</v>
      </c>
      <c r="CS310" s="10">
        <f t="shared" si="179"/>
        <v>0</v>
      </c>
      <c r="CT310" s="10">
        <f t="shared" si="180"/>
        <v>0</v>
      </c>
      <c r="CU310" s="10">
        <f t="shared" si="181"/>
        <v>0</v>
      </c>
      <c r="CV310" s="10">
        <f t="shared" si="182"/>
        <v>0</v>
      </c>
      <c r="CW310" s="10">
        <f t="shared" si="183"/>
        <v>0</v>
      </c>
      <c r="CX310" s="10">
        <f t="shared" si="184"/>
        <v>0</v>
      </c>
      <c r="CY310" s="10">
        <f t="shared" si="185"/>
        <v>0</v>
      </c>
      <c r="CZ310" s="10">
        <f t="shared" si="186"/>
        <v>0</v>
      </c>
      <c r="DA310" s="10">
        <f t="shared" si="187"/>
        <v>174.375</v>
      </c>
      <c r="DB310" s="10">
        <f t="shared" si="188"/>
        <v>0</v>
      </c>
      <c r="DC310" s="10">
        <f t="shared" si="189"/>
        <v>0</v>
      </c>
      <c r="DD310" s="10">
        <f t="shared" si="190"/>
        <v>0</v>
      </c>
      <c r="DE310" s="10">
        <f t="shared" si="191"/>
        <v>6400</v>
      </c>
      <c r="DF310" s="10">
        <f t="shared" si="192"/>
        <v>606.67556742323359</v>
      </c>
      <c r="DG310" s="10">
        <f t="shared" si="193"/>
        <v>0</v>
      </c>
      <c r="DH310" s="10">
        <f t="shared" si="194"/>
        <v>0</v>
      </c>
      <c r="DI310" s="10">
        <f t="shared" si="195"/>
        <v>0</v>
      </c>
      <c r="DJ310" s="10">
        <f t="shared" si="196"/>
        <v>0</v>
      </c>
      <c r="DK310" s="10">
        <f t="shared" si="197"/>
        <v>0</v>
      </c>
      <c r="DL310" s="10">
        <f t="shared" si="198"/>
        <v>0</v>
      </c>
      <c r="DM310" s="10">
        <f t="shared" si="199"/>
        <v>0</v>
      </c>
      <c r="DN310" s="10">
        <f t="shared" si="200"/>
        <v>0</v>
      </c>
      <c r="DO310" s="10">
        <f t="shared" si="201"/>
        <v>13213.858786686142</v>
      </c>
      <c r="DP310" s="11">
        <f t="shared" si="202"/>
        <v>42189.67760248878</v>
      </c>
      <c r="DS310" s="14"/>
      <c r="DU310" s="16"/>
    </row>
    <row r="311" spans="1:125" x14ac:dyDescent="0.35">
      <c r="A311" s="2" t="s">
        <v>929</v>
      </c>
      <c r="B311" s="2" t="s">
        <v>930</v>
      </c>
      <c r="C311" s="2">
        <v>9262160</v>
      </c>
      <c r="D311" s="2" t="s">
        <v>1406</v>
      </c>
      <c r="E311" s="18">
        <v>374</v>
      </c>
      <c r="G311" s="18">
        <v>1269356</v>
      </c>
      <c r="H311" s="18">
        <v>0</v>
      </c>
      <c r="I311" s="18">
        <v>0</v>
      </c>
      <c r="J311" s="18">
        <v>15840.000000000007</v>
      </c>
      <c r="K311" s="18">
        <v>0</v>
      </c>
      <c r="L311" s="18">
        <v>23265.000000000011</v>
      </c>
      <c r="M311" s="18">
        <v>0</v>
      </c>
      <c r="N311" s="18">
        <v>2299.9999999999995</v>
      </c>
      <c r="O311" s="18">
        <v>1119.9999999999998</v>
      </c>
      <c r="P311" s="18">
        <v>879.99999999999989</v>
      </c>
      <c r="Q311" s="18">
        <v>4320.0000000000082</v>
      </c>
      <c r="R311" s="18">
        <v>2550.0000000000091</v>
      </c>
      <c r="S311" s="18">
        <v>669.99999999999989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12451.601208459224</v>
      </c>
      <c r="AA311" s="18">
        <v>0</v>
      </c>
      <c r="AB311" s="18">
        <v>69954.070312500116</v>
      </c>
      <c r="AC311" s="18">
        <v>0</v>
      </c>
      <c r="AD311" s="18">
        <v>0</v>
      </c>
      <c r="AE311" s="18">
        <v>0</v>
      </c>
      <c r="AF311" s="18">
        <v>128000</v>
      </c>
      <c r="AG311" s="18">
        <v>0</v>
      </c>
      <c r="AH311" s="18">
        <v>0</v>
      </c>
      <c r="AI311" s="18">
        <v>0</v>
      </c>
      <c r="AJ311" s="18">
        <v>8170.4960000000001</v>
      </c>
      <c r="AK311" s="18">
        <v>0</v>
      </c>
      <c r="AL311" s="18">
        <v>0</v>
      </c>
      <c r="AM311" s="18">
        <v>0</v>
      </c>
      <c r="AN311" s="18">
        <v>0</v>
      </c>
      <c r="AO311" s="18">
        <v>116763.32847904065</v>
      </c>
      <c r="AP311" s="18">
        <v>677.17782722497441</v>
      </c>
      <c r="AQ311" s="11">
        <f t="shared" si="203"/>
        <v>1656317.6738272249</v>
      </c>
      <c r="AR311" s="18"/>
      <c r="AS311" s="10">
        <f>VLOOKUP($C311,'[1]New ISB'!$C$6:$BO$405,6,FALSE)</f>
        <v>1348257.0034934827</v>
      </c>
      <c r="AT311" s="10">
        <f>VLOOKUP($C311,'[1]New ISB'!$C$6:$BO$405,7,FALSE)</f>
        <v>0</v>
      </c>
      <c r="AU311" s="10">
        <f>VLOOKUP($C311,'[1]New ISB'!$C$6:$BO$405,8,FALSE)</f>
        <v>0</v>
      </c>
      <c r="AV311" s="10">
        <f>VLOOKUP($C311,'[1]New ISB'!$C$6:$BO$405,9,FALSE)</f>
        <v>16170.000000000007</v>
      </c>
      <c r="AW311" s="10">
        <f>VLOOKUP($C311,'[1]New ISB'!$C$6:$BO$405,10,FALSE)</f>
        <v>0</v>
      </c>
      <c r="AX311" s="10">
        <f>VLOOKUP($C311,'[1]New ISB'!$C$6:$BO$405,11,FALSE)</f>
        <v>27060.000000000011</v>
      </c>
      <c r="AY311" s="10">
        <f>VLOOKUP($C311,'[1]New ISB'!$C$6:$BO$405,12,FALSE)</f>
        <v>0</v>
      </c>
      <c r="AZ311" s="10">
        <f>VLOOKUP($C311,'[1]New ISB'!$C$6:$BO$405,13,FALSE)</f>
        <v>2349.9999999999995</v>
      </c>
      <c r="BA311" s="10">
        <f>VLOOKUP($C311,'[1]New ISB'!$C$6:$BO$405,14,FALSE)</f>
        <v>1139.9999999999998</v>
      </c>
      <c r="BB311" s="10">
        <f>VLOOKUP($C311,'[1]New ISB'!$C$6:$BO$405,15,FALSE)</f>
        <v>889.99999999999989</v>
      </c>
      <c r="BC311" s="10">
        <f>VLOOKUP($C311,'[1]New ISB'!$C$6:$BO$405,16,FALSE)</f>
        <v>4365.0000000000082</v>
      </c>
      <c r="BD311" s="10">
        <f>VLOOKUP($C311,'[1]New ISB'!$C$6:$BO$405,17,FALSE)</f>
        <v>2575.0000000000091</v>
      </c>
      <c r="BE311" s="10">
        <f>VLOOKUP($C311,'[1]New ISB'!$C$6:$BO$405,18,FALSE)</f>
        <v>679.99999999999989</v>
      </c>
      <c r="BF311" s="10">
        <f>VLOOKUP($C311,'[1]New ISB'!$C$6:$BO$405,19,FALSE)</f>
        <v>0</v>
      </c>
      <c r="BG311" s="10">
        <f>VLOOKUP($C311,'[1]New ISB'!$C$6:$BO$405,20,FALSE)</f>
        <v>0</v>
      </c>
      <c r="BH311" s="10">
        <f>VLOOKUP($C311,'[1]New ISB'!$C$6:$BO$405,21,FALSE)</f>
        <v>0</v>
      </c>
      <c r="BI311" s="10">
        <f>VLOOKUP($C311,'[1]New ISB'!$C$6:$BO$405,22,FALSE)</f>
        <v>0</v>
      </c>
      <c r="BJ311" s="10">
        <f>VLOOKUP($C311,'[1]New ISB'!$C$6:$BO$405,23,FALSE)</f>
        <v>0</v>
      </c>
      <c r="BK311" s="10">
        <f>VLOOKUP($C311,'[1]New ISB'!$C$6:$BO$405,24,FALSE)</f>
        <v>0</v>
      </c>
      <c r="BL311" s="10">
        <f>VLOOKUP($C311,'[1]New ISB'!$C$6:$BO$405,25,FALSE)</f>
        <v>12666.283987915418</v>
      </c>
      <c r="BM311" s="10">
        <f>VLOOKUP($C311,'[1]New ISB'!$C$6:$BO$405,26,FALSE)</f>
        <v>0</v>
      </c>
      <c r="BN311" s="10">
        <f>VLOOKUP($C311,'[1]New ISB'!$C$6:$BO$405,27,FALSE)</f>
        <v>70862.564732142971</v>
      </c>
      <c r="BO311" s="10">
        <f>VLOOKUP($C311,'[1]New ISB'!$C$6:$BO$405,28,FALSE)</f>
        <v>0</v>
      </c>
      <c r="BP311" s="10">
        <f>VLOOKUP($C311,'[1]New ISB'!$C$6:$BO$405,29,FALSE)</f>
        <v>0</v>
      </c>
      <c r="BQ311" s="10">
        <f>VLOOKUP($C311,'[1]New ISB'!$C$6:$BO$405,30,FALSE)</f>
        <v>0</v>
      </c>
      <c r="BR311" s="10">
        <f>VLOOKUP($C311,'[1]New ISB'!$C$6:$BO$405,31,FALSE)</f>
        <v>134400</v>
      </c>
      <c r="BS311" s="10">
        <f>VLOOKUP($C311,'[1]New ISB'!$C$6:$BO$405,32,FALSE)</f>
        <v>0</v>
      </c>
      <c r="BT311" s="10">
        <f>VLOOKUP($C311,'[1]New ISB'!$C$6:$BO$405,33,FALSE)</f>
        <v>0</v>
      </c>
      <c r="BU311" s="10">
        <f>VLOOKUP($C311,'[1]New ISB'!$C$6:$BO$405,34,FALSE)</f>
        <v>0</v>
      </c>
      <c r="BV311" s="10">
        <f>VLOOKUP($C311,'[1]New ISB'!$C$6:$BO$405,35,FALSE)</f>
        <v>8170.4960000000001</v>
      </c>
      <c r="BW311" s="10">
        <f>VLOOKUP($C311,'[1]New ISB'!$C$6:$BO$405,36,FALSE)</f>
        <v>0</v>
      </c>
      <c r="BX311" s="10">
        <f>VLOOKUP($C311,'[1]New ISB'!$C$6:$BO$405,39,FALSE)+VLOOKUP($C311,'[1]New ISB'!$C$6:$BO$405,40,FALSE)</f>
        <v>0</v>
      </c>
      <c r="BY311" s="10">
        <f>VLOOKUP($C311,'[1]New ISB'!$C$6:$BO$405,37,FALSE)+VLOOKUP($C311,'[1]New ISB'!$C$6:$BO$405,41,FALSE)</f>
        <v>0</v>
      </c>
      <c r="BZ311" s="10">
        <f>VLOOKUP($C311,'[1]New ISB'!$C$6:$BO$405,38,FALSE)</f>
        <v>0</v>
      </c>
      <c r="CA311" s="10">
        <f t="shared" si="161"/>
        <v>1629586.3482135411</v>
      </c>
      <c r="CB311" s="10">
        <f>VLOOKUP($C311,'[1]New ISB'!$C$6:$BO$405,52,FALSE)+VLOOKUP($C311,'[1]New ISB'!$C$6:$BO$405,53,FALSE)</f>
        <v>102724.14778645895</v>
      </c>
      <c r="CC311" s="10">
        <f>VLOOKUP($C311,'[1]New ISB'!$C$6:$BO$405,64,FALSE)</f>
        <v>0</v>
      </c>
      <c r="CD311" s="11">
        <f t="shared" si="206"/>
        <v>1732310.496</v>
      </c>
      <c r="CE311" s="10"/>
      <c r="CF311" s="10">
        <f t="shared" si="166"/>
        <v>78901.003493482713</v>
      </c>
      <c r="CG311" s="10">
        <f t="shared" si="167"/>
        <v>0</v>
      </c>
      <c r="CH311" s="10">
        <f t="shared" si="168"/>
        <v>0</v>
      </c>
      <c r="CI311" s="10">
        <f t="shared" si="169"/>
        <v>330</v>
      </c>
      <c r="CJ311" s="10">
        <f t="shared" si="170"/>
        <v>0</v>
      </c>
      <c r="CK311" s="10">
        <f t="shared" si="171"/>
        <v>3795</v>
      </c>
      <c r="CL311" s="10">
        <f t="shared" si="172"/>
        <v>0</v>
      </c>
      <c r="CM311" s="10">
        <f t="shared" si="173"/>
        <v>50</v>
      </c>
      <c r="CN311" s="10">
        <f t="shared" si="174"/>
        <v>20</v>
      </c>
      <c r="CO311" s="10">
        <f t="shared" si="175"/>
        <v>10</v>
      </c>
      <c r="CP311" s="10">
        <f t="shared" si="176"/>
        <v>45</v>
      </c>
      <c r="CQ311" s="10">
        <f t="shared" si="177"/>
        <v>25</v>
      </c>
      <c r="CR311" s="10">
        <f t="shared" si="178"/>
        <v>10</v>
      </c>
      <c r="CS311" s="10">
        <f t="shared" si="179"/>
        <v>0</v>
      </c>
      <c r="CT311" s="10">
        <f t="shared" si="180"/>
        <v>0</v>
      </c>
      <c r="CU311" s="10">
        <f t="shared" si="181"/>
        <v>0</v>
      </c>
      <c r="CV311" s="10">
        <f t="shared" si="182"/>
        <v>0</v>
      </c>
      <c r="CW311" s="10">
        <f t="shared" si="183"/>
        <v>0</v>
      </c>
      <c r="CX311" s="10">
        <f t="shared" si="184"/>
        <v>0</v>
      </c>
      <c r="CY311" s="10">
        <f t="shared" si="185"/>
        <v>214.68277945619411</v>
      </c>
      <c r="CZ311" s="10">
        <f t="shared" si="186"/>
        <v>0</v>
      </c>
      <c r="DA311" s="10">
        <f t="shared" si="187"/>
        <v>908.49441964285506</v>
      </c>
      <c r="DB311" s="10">
        <f t="shared" si="188"/>
        <v>0</v>
      </c>
      <c r="DC311" s="10">
        <f t="shared" si="189"/>
        <v>0</v>
      </c>
      <c r="DD311" s="10">
        <f t="shared" si="190"/>
        <v>0</v>
      </c>
      <c r="DE311" s="10">
        <f t="shared" si="191"/>
        <v>6400</v>
      </c>
      <c r="DF311" s="10">
        <f t="shared" si="192"/>
        <v>0</v>
      </c>
      <c r="DG311" s="10">
        <f t="shared" si="193"/>
        <v>0</v>
      </c>
      <c r="DH311" s="10">
        <f t="shared" si="194"/>
        <v>0</v>
      </c>
      <c r="DI311" s="10">
        <f t="shared" si="195"/>
        <v>0</v>
      </c>
      <c r="DJ311" s="10">
        <f t="shared" si="196"/>
        <v>0</v>
      </c>
      <c r="DK311" s="10">
        <f t="shared" si="197"/>
        <v>0</v>
      </c>
      <c r="DL311" s="10">
        <f t="shared" si="198"/>
        <v>0</v>
      </c>
      <c r="DM311" s="10">
        <f t="shared" si="199"/>
        <v>0</v>
      </c>
      <c r="DN311" s="10">
        <f t="shared" si="200"/>
        <v>-14039.180692581693</v>
      </c>
      <c r="DO311" s="10">
        <f t="shared" si="201"/>
        <v>-677.17782722497441</v>
      </c>
      <c r="DP311" s="11">
        <f t="shared" si="202"/>
        <v>75992.822172775093</v>
      </c>
      <c r="DS311" s="14"/>
      <c r="DU311" s="16"/>
    </row>
    <row r="312" spans="1:125" x14ac:dyDescent="0.35">
      <c r="A312" s="2" t="s">
        <v>932</v>
      </c>
      <c r="B312" s="2" t="s">
        <v>933</v>
      </c>
      <c r="C312" s="2">
        <v>9263430</v>
      </c>
      <c r="D312" s="2" t="s">
        <v>934</v>
      </c>
      <c r="E312" s="18">
        <v>342</v>
      </c>
      <c r="G312" s="18">
        <v>1160748</v>
      </c>
      <c r="H312" s="18">
        <v>0</v>
      </c>
      <c r="I312" s="18">
        <v>0</v>
      </c>
      <c r="J312" s="18">
        <v>18719.99999999996</v>
      </c>
      <c r="K312" s="18">
        <v>0</v>
      </c>
      <c r="L312" s="18">
        <v>28905.000000000116</v>
      </c>
      <c r="M312" s="18">
        <v>0</v>
      </c>
      <c r="N312" s="18">
        <v>1609.9999999999968</v>
      </c>
      <c r="O312" s="18">
        <v>1400.0000000000025</v>
      </c>
      <c r="P312" s="18">
        <v>880.00000000000023</v>
      </c>
      <c r="Q312" s="18">
        <v>479.99999999999926</v>
      </c>
      <c r="R312" s="18">
        <v>1020.0000000000002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10758.508474576267</v>
      </c>
      <c r="AA312" s="18">
        <v>0</v>
      </c>
      <c r="AB312" s="18">
        <v>69475.323435843093</v>
      </c>
      <c r="AC312" s="18">
        <v>0</v>
      </c>
      <c r="AD312" s="18">
        <v>0</v>
      </c>
      <c r="AE312" s="18">
        <v>0</v>
      </c>
      <c r="AF312" s="18">
        <v>128000</v>
      </c>
      <c r="AG312" s="18">
        <v>0</v>
      </c>
      <c r="AH312" s="18">
        <v>0</v>
      </c>
      <c r="AI312" s="18">
        <v>0</v>
      </c>
      <c r="AJ312" s="18">
        <v>10083.84</v>
      </c>
      <c r="AK312" s="18">
        <v>0</v>
      </c>
      <c r="AL312" s="18">
        <v>0</v>
      </c>
      <c r="AM312" s="18">
        <v>0</v>
      </c>
      <c r="AN312" s="18">
        <v>0</v>
      </c>
      <c r="AO312" s="18">
        <v>84513.168089580489</v>
      </c>
      <c r="AP312" s="18">
        <v>0</v>
      </c>
      <c r="AQ312" s="11">
        <f t="shared" si="203"/>
        <v>1516593.8399999999</v>
      </c>
      <c r="AR312" s="18"/>
      <c r="AS312" s="10">
        <f>VLOOKUP($C312,'[1]New ISB'!$C$6:$BO$405,6,FALSE)</f>
        <v>1232898.1154940403</v>
      </c>
      <c r="AT312" s="10">
        <f>VLOOKUP($C312,'[1]New ISB'!$C$6:$BO$405,7,FALSE)</f>
        <v>0</v>
      </c>
      <c r="AU312" s="10">
        <f>VLOOKUP($C312,'[1]New ISB'!$C$6:$BO$405,8,FALSE)</f>
        <v>0</v>
      </c>
      <c r="AV312" s="10">
        <f>VLOOKUP($C312,'[1]New ISB'!$C$6:$BO$405,9,FALSE)</f>
        <v>19109.99999999996</v>
      </c>
      <c r="AW312" s="10">
        <f>VLOOKUP($C312,'[1]New ISB'!$C$6:$BO$405,10,FALSE)</f>
        <v>0</v>
      </c>
      <c r="AX312" s="10">
        <f>VLOOKUP($C312,'[1]New ISB'!$C$6:$BO$405,11,FALSE)</f>
        <v>33620.000000000131</v>
      </c>
      <c r="AY312" s="10">
        <f>VLOOKUP($C312,'[1]New ISB'!$C$6:$BO$405,12,FALSE)</f>
        <v>0</v>
      </c>
      <c r="AZ312" s="10">
        <f>VLOOKUP($C312,'[1]New ISB'!$C$6:$BO$405,13,FALSE)</f>
        <v>1644.9999999999966</v>
      </c>
      <c r="BA312" s="10">
        <f>VLOOKUP($C312,'[1]New ISB'!$C$6:$BO$405,14,FALSE)</f>
        <v>1425.0000000000025</v>
      </c>
      <c r="BB312" s="10">
        <f>VLOOKUP($C312,'[1]New ISB'!$C$6:$BO$405,15,FALSE)</f>
        <v>890.00000000000023</v>
      </c>
      <c r="BC312" s="10">
        <f>VLOOKUP($C312,'[1]New ISB'!$C$6:$BO$405,16,FALSE)</f>
        <v>484.99999999999926</v>
      </c>
      <c r="BD312" s="10">
        <f>VLOOKUP($C312,'[1]New ISB'!$C$6:$BO$405,17,FALSE)</f>
        <v>1030.0000000000002</v>
      </c>
      <c r="BE312" s="10">
        <f>VLOOKUP($C312,'[1]New ISB'!$C$6:$BO$405,18,FALSE)</f>
        <v>0</v>
      </c>
      <c r="BF312" s="10">
        <f>VLOOKUP($C312,'[1]New ISB'!$C$6:$BO$405,19,FALSE)</f>
        <v>0</v>
      </c>
      <c r="BG312" s="10">
        <f>VLOOKUP($C312,'[1]New ISB'!$C$6:$BO$405,20,FALSE)</f>
        <v>0</v>
      </c>
      <c r="BH312" s="10">
        <f>VLOOKUP($C312,'[1]New ISB'!$C$6:$BO$405,21,FALSE)</f>
        <v>0</v>
      </c>
      <c r="BI312" s="10">
        <f>VLOOKUP($C312,'[1]New ISB'!$C$6:$BO$405,22,FALSE)</f>
        <v>0</v>
      </c>
      <c r="BJ312" s="10">
        <f>VLOOKUP($C312,'[1]New ISB'!$C$6:$BO$405,23,FALSE)</f>
        <v>0</v>
      </c>
      <c r="BK312" s="10">
        <f>VLOOKUP($C312,'[1]New ISB'!$C$6:$BO$405,24,FALSE)</f>
        <v>0</v>
      </c>
      <c r="BL312" s="10">
        <f>VLOOKUP($C312,'[1]New ISB'!$C$6:$BO$405,25,FALSE)</f>
        <v>10943.999999999995</v>
      </c>
      <c r="BM312" s="10">
        <f>VLOOKUP($C312,'[1]New ISB'!$C$6:$BO$405,26,FALSE)</f>
        <v>0</v>
      </c>
      <c r="BN312" s="10">
        <f>VLOOKUP($C312,'[1]New ISB'!$C$6:$BO$405,27,FALSE)</f>
        <v>70377.60036358131</v>
      </c>
      <c r="BO312" s="10">
        <f>VLOOKUP($C312,'[1]New ISB'!$C$6:$BO$405,28,FALSE)</f>
        <v>0</v>
      </c>
      <c r="BP312" s="10">
        <f>VLOOKUP($C312,'[1]New ISB'!$C$6:$BO$405,29,FALSE)</f>
        <v>0</v>
      </c>
      <c r="BQ312" s="10">
        <f>VLOOKUP($C312,'[1]New ISB'!$C$6:$BO$405,30,FALSE)</f>
        <v>0</v>
      </c>
      <c r="BR312" s="10">
        <f>VLOOKUP($C312,'[1]New ISB'!$C$6:$BO$405,31,FALSE)</f>
        <v>134400</v>
      </c>
      <c r="BS312" s="10">
        <f>VLOOKUP($C312,'[1]New ISB'!$C$6:$BO$405,32,FALSE)</f>
        <v>0</v>
      </c>
      <c r="BT312" s="10">
        <f>VLOOKUP($C312,'[1]New ISB'!$C$6:$BO$405,33,FALSE)</f>
        <v>0</v>
      </c>
      <c r="BU312" s="10">
        <f>VLOOKUP($C312,'[1]New ISB'!$C$6:$BO$405,34,FALSE)</f>
        <v>0</v>
      </c>
      <c r="BV312" s="10">
        <f>VLOOKUP($C312,'[1]New ISB'!$C$6:$BO$405,35,FALSE)</f>
        <v>10083.84</v>
      </c>
      <c r="BW312" s="10">
        <f>VLOOKUP($C312,'[1]New ISB'!$C$6:$BO$405,36,FALSE)</f>
        <v>0</v>
      </c>
      <c r="BX312" s="10">
        <f>VLOOKUP($C312,'[1]New ISB'!$C$6:$BO$405,39,FALSE)+VLOOKUP($C312,'[1]New ISB'!$C$6:$BO$405,40,FALSE)</f>
        <v>0</v>
      </c>
      <c r="BY312" s="10">
        <f>VLOOKUP($C312,'[1]New ISB'!$C$6:$BO$405,37,FALSE)+VLOOKUP($C312,'[1]New ISB'!$C$6:$BO$405,41,FALSE)</f>
        <v>0</v>
      </c>
      <c r="BZ312" s="10">
        <f>VLOOKUP($C312,'[1]New ISB'!$C$6:$BO$405,38,FALSE)</f>
        <v>0</v>
      </c>
      <c r="CA312" s="10">
        <f t="shared" si="161"/>
        <v>1516908.5558576218</v>
      </c>
      <c r="CB312" s="10">
        <f>VLOOKUP($C312,'[1]New ISB'!$C$6:$BO$405,52,FALSE)+VLOOKUP($C312,'[1]New ISB'!$C$6:$BO$405,53,FALSE)</f>
        <v>69795.284142378252</v>
      </c>
      <c r="CC312" s="10">
        <f>VLOOKUP($C312,'[1]New ISB'!$C$6:$BO$405,64,FALSE)</f>
        <v>0</v>
      </c>
      <c r="CD312" s="11">
        <f t="shared" si="206"/>
        <v>1586703.84</v>
      </c>
      <c r="CE312" s="10"/>
      <c r="CF312" s="10">
        <f t="shared" si="166"/>
        <v>72150.115494040307</v>
      </c>
      <c r="CG312" s="10">
        <f t="shared" si="167"/>
        <v>0</v>
      </c>
      <c r="CH312" s="10">
        <f t="shared" si="168"/>
        <v>0</v>
      </c>
      <c r="CI312" s="10">
        <f t="shared" si="169"/>
        <v>390</v>
      </c>
      <c r="CJ312" s="10">
        <f t="shared" si="170"/>
        <v>0</v>
      </c>
      <c r="CK312" s="10">
        <f t="shared" si="171"/>
        <v>4715.0000000000146</v>
      </c>
      <c r="CL312" s="10">
        <f t="shared" si="172"/>
        <v>0</v>
      </c>
      <c r="CM312" s="10">
        <f t="shared" si="173"/>
        <v>34.999999999999773</v>
      </c>
      <c r="CN312" s="10">
        <f t="shared" si="174"/>
        <v>25</v>
      </c>
      <c r="CO312" s="10">
        <f t="shared" si="175"/>
        <v>10</v>
      </c>
      <c r="CP312" s="10">
        <f t="shared" si="176"/>
        <v>5</v>
      </c>
      <c r="CQ312" s="10">
        <f t="shared" si="177"/>
        <v>10</v>
      </c>
      <c r="CR312" s="10">
        <f t="shared" si="178"/>
        <v>0</v>
      </c>
      <c r="CS312" s="10">
        <f t="shared" si="179"/>
        <v>0</v>
      </c>
      <c r="CT312" s="10">
        <f t="shared" si="180"/>
        <v>0</v>
      </c>
      <c r="CU312" s="10">
        <f t="shared" si="181"/>
        <v>0</v>
      </c>
      <c r="CV312" s="10">
        <f t="shared" si="182"/>
        <v>0</v>
      </c>
      <c r="CW312" s="10">
        <f t="shared" si="183"/>
        <v>0</v>
      </c>
      <c r="CX312" s="10">
        <f t="shared" si="184"/>
        <v>0</v>
      </c>
      <c r="CY312" s="10">
        <f t="shared" si="185"/>
        <v>185.49152542372758</v>
      </c>
      <c r="CZ312" s="10">
        <f t="shared" si="186"/>
        <v>0</v>
      </c>
      <c r="DA312" s="10">
        <f t="shared" si="187"/>
        <v>902.27692773821764</v>
      </c>
      <c r="DB312" s="10">
        <f t="shared" si="188"/>
        <v>0</v>
      </c>
      <c r="DC312" s="10">
        <f t="shared" si="189"/>
        <v>0</v>
      </c>
      <c r="DD312" s="10">
        <f t="shared" si="190"/>
        <v>0</v>
      </c>
      <c r="DE312" s="10">
        <f t="shared" si="191"/>
        <v>6400</v>
      </c>
      <c r="DF312" s="10">
        <f t="shared" si="192"/>
        <v>0</v>
      </c>
      <c r="DG312" s="10">
        <f t="shared" si="193"/>
        <v>0</v>
      </c>
      <c r="DH312" s="10">
        <f t="shared" si="194"/>
        <v>0</v>
      </c>
      <c r="DI312" s="10">
        <f t="shared" si="195"/>
        <v>0</v>
      </c>
      <c r="DJ312" s="10">
        <f t="shared" si="196"/>
        <v>0</v>
      </c>
      <c r="DK312" s="10">
        <f t="shared" si="197"/>
        <v>0</v>
      </c>
      <c r="DL312" s="10">
        <f t="shared" si="198"/>
        <v>0</v>
      </c>
      <c r="DM312" s="10">
        <f t="shared" si="199"/>
        <v>0</v>
      </c>
      <c r="DN312" s="10">
        <f t="shared" si="200"/>
        <v>-14717.883947202237</v>
      </c>
      <c r="DO312" s="10">
        <f t="shared" si="201"/>
        <v>0</v>
      </c>
      <c r="DP312" s="11">
        <f t="shared" si="202"/>
        <v>70110.000000000029</v>
      </c>
      <c r="DS312" s="14"/>
      <c r="DU312" s="16"/>
    </row>
    <row r="313" spans="1:125" x14ac:dyDescent="0.35">
      <c r="A313" s="2" t="s">
        <v>594</v>
      </c>
      <c r="B313" s="2" t="s">
        <v>935</v>
      </c>
      <c r="C313" s="2">
        <v>9262161</v>
      </c>
      <c r="D313" s="2" t="s">
        <v>1407</v>
      </c>
      <c r="E313" s="18">
        <v>415</v>
      </c>
      <c r="G313" s="18">
        <v>1408510</v>
      </c>
      <c r="H313" s="18">
        <v>0</v>
      </c>
      <c r="I313" s="18">
        <v>0</v>
      </c>
      <c r="J313" s="18">
        <v>23999.999999999924</v>
      </c>
      <c r="K313" s="18">
        <v>0</v>
      </c>
      <c r="L313" s="18">
        <v>40889.999999999905</v>
      </c>
      <c r="M313" s="18">
        <v>0</v>
      </c>
      <c r="N313" s="18">
        <v>4380.5555555555575</v>
      </c>
      <c r="O313" s="18">
        <v>6174.8792270531421</v>
      </c>
      <c r="P313" s="18">
        <v>11908.695652173908</v>
      </c>
      <c r="Q313" s="18">
        <v>6736.2318840579619</v>
      </c>
      <c r="R313" s="18">
        <v>8179.7101449275397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4732.8651685393233</v>
      </c>
      <c r="AA313" s="18">
        <v>0</v>
      </c>
      <c r="AB313" s="18">
        <v>116263.2408707866</v>
      </c>
      <c r="AC313" s="18">
        <v>0</v>
      </c>
      <c r="AD313" s="18">
        <v>0</v>
      </c>
      <c r="AE313" s="18">
        <v>0</v>
      </c>
      <c r="AF313" s="18">
        <v>128000</v>
      </c>
      <c r="AG313" s="18">
        <v>0</v>
      </c>
      <c r="AH313" s="18">
        <v>0</v>
      </c>
      <c r="AI313" s="18">
        <v>0</v>
      </c>
      <c r="AJ313" s="18">
        <v>31912</v>
      </c>
      <c r="AK313" s="18">
        <v>0</v>
      </c>
      <c r="AL313" s="18">
        <v>0</v>
      </c>
      <c r="AM313" s="18">
        <v>0</v>
      </c>
      <c r="AN313" s="18">
        <v>0</v>
      </c>
      <c r="AO313" s="18">
        <v>68298.821496906225</v>
      </c>
      <c r="AP313" s="18">
        <v>244.30000000003807</v>
      </c>
      <c r="AQ313" s="11">
        <f t="shared" si="203"/>
        <v>1860231.3</v>
      </c>
      <c r="AR313" s="18"/>
      <c r="AS313" s="10">
        <f>VLOOKUP($C313,'[1]New ISB'!$C$6:$BO$405,6,FALSE)</f>
        <v>1496060.5787427684</v>
      </c>
      <c r="AT313" s="10">
        <f>VLOOKUP($C313,'[1]New ISB'!$C$6:$BO$405,7,FALSE)</f>
        <v>0</v>
      </c>
      <c r="AU313" s="10">
        <f>VLOOKUP($C313,'[1]New ISB'!$C$6:$BO$405,8,FALSE)</f>
        <v>0</v>
      </c>
      <c r="AV313" s="10">
        <f>VLOOKUP($C313,'[1]New ISB'!$C$6:$BO$405,9,FALSE)</f>
        <v>24499.999999999924</v>
      </c>
      <c r="AW313" s="10">
        <f>VLOOKUP($C313,'[1]New ISB'!$C$6:$BO$405,10,FALSE)</f>
        <v>0</v>
      </c>
      <c r="AX313" s="10">
        <f>VLOOKUP($C313,'[1]New ISB'!$C$6:$BO$405,11,FALSE)</f>
        <v>47559.999999999891</v>
      </c>
      <c r="AY313" s="10">
        <f>VLOOKUP($C313,'[1]New ISB'!$C$6:$BO$405,12,FALSE)</f>
        <v>0</v>
      </c>
      <c r="AZ313" s="10">
        <f>VLOOKUP($C313,'[1]New ISB'!$C$6:$BO$405,13,FALSE)</f>
        <v>4475.7850241545912</v>
      </c>
      <c r="BA313" s="10">
        <f>VLOOKUP($C313,'[1]New ISB'!$C$6:$BO$405,14,FALSE)</f>
        <v>6285.1449275362338</v>
      </c>
      <c r="BB313" s="10">
        <f>VLOOKUP($C313,'[1]New ISB'!$C$6:$BO$405,15,FALSE)</f>
        <v>12044.02173913043</v>
      </c>
      <c r="BC313" s="10">
        <f>VLOOKUP($C313,'[1]New ISB'!$C$6:$BO$405,16,FALSE)</f>
        <v>6806.4009661835662</v>
      </c>
      <c r="BD313" s="10">
        <f>VLOOKUP($C313,'[1]New ISB'!$C$6:$BO$405,17,FALSE)</f>
        <v>8259.9033816425163</v>
      </c>
      <c r="BE313" s="10">
        <f>VLOOKUP($C313,'[1]New ISB'!$C$6:$BO$405,18,FALSE)</f>
        <v>0</v>
      </c>
      <c r="BF313" s="10">
        <f>VLOOKUP($C313,'[1]New ISB'!$C$6:$BO$405,19,FALSE)</f>
        <v>0</v>
      </c>
      <c r="BG313" s="10">
        <f>VLOOKUP($C313,'[1]New ISB'!$C$6:$BO$405,20,FALSE)</f>
        <v>0</v>
      </c>
      <c r="BH313" s="10">
        <f>VLOOKUP($C313,'[1]New ISB'!$C$6:$BO$405,21,FALSE)</f>
        <v>0</v>
      </c>
      <c r="BI313" s="10">
        <f>VLOOKUP($C313,'[1]New ISB'!$C$6:$BO$405,22,FALSE)</f>
        <v>0</v>
      </c>
      <c r="BJ313" s="10">
        <f>VLOOKUP($C313,'[1]New ISB'!$C$6:$BO$405,23,FALSE)</f>
        <v>0</v>
      </c>
      <c r="BK313" s="10">
        <f>VLOOKUP($C313,'[1]New ISB'!$C$6:$BO$405,24,FALSE)</f>
        <v>0</v>
      </c>
      <c r="BL313" s="10">
        <f>VLOOKUP($C313,'[1]New ISB'!$C$6:$BO$405,25,FALSE)</f>
        <v>4814.466292134829</v>
      </c>
      <c r="BM313" s="10">
        <f>VLOOKUP($C313,'[1]New ISB'!$C$6:$BO$405,26,FALSE)</f>
        <v>0</v>
      </c>
      <c r="BN313" s="10">
        <f>VLOOKUP($C313,'[1]New ISB'!$C$6:$BO$405,27,FALSE)</f>
        <v>117773.15308988771</v>
      </c>
      <c r="BO313" s="10">
        <f>VLOOKUP($C313,'[1]New ISB'!$C$6:$BO$405,28,FALSE)</f>
        <v>0</v>
      </c>
      <c r="BP313" s="10">
        <f>VLOOKUP($C313,'[1]New ISB'!$C$6:$BO$405,29,FALSE)</f>
        <v>0</v>
      </c>
      <c r="BQ313" s="10">
        <f>VLOOKUP($C313,'[1]New ISB'!$C$6:$BO$405,30,FALSE)</f>
        <v>0</v>
      </c>
      <c r="BR313" s="10">
        <f>VLOOKUP($C313,'[1]New ISB'!$C$6:$BO$405,31,FALSE)</f>
        <v>134400</v>
      </c>
      <c r="BS313" s="10">
        <f>VLOOKUP($C313,'[1]New ISB'!$C$6:$BO$405,32,FALSE)</f>
        <v>0</v>
      </c>
      <c r="BT313" s="10">
        <f>VLOOKUP($C313,'[1]New ISB'!$C$6:$BO$405,33,FALSE)</f>
        <v>0</v>
      </c>
      <c r="BU313" s="10">
        <f>VLOOKUP($C313,'[1]New ISB'!$C$6:$BO$405,34,FALSE)</f>
        <v>0</v>
      </c>
      <c r="BV313" s="10">
        <f>VLOOKUP($C313,'[1]New ISB'!$C$6:$BO$405,35,FALSE)</f>
        <v>31912</v>
      </c>
      <c r="BW313" s="10">
        <f>VLOOKUP($C313,'[1]New ISB'!$C$6:$BO$405,36,FALSE)</f>
        <v>0</v>
      </c>
      <c r="BX313" s="10">
        <f>VLOOKUP($C313,'[1]New ISB'!$C$6:$BO$405,39,FALSE)+VLOOKUP($C313,'[1]New ISB'!$C$6:$BO$405,40,FALSE)</f>
        <v>0</v>
      </c>
      <c r="BY313" s="10">
        <f>VLOOKUP($C313,'[1]New ISB'!$C$6:$BO$405,37,FALSE)+VLOOKUP($C313,'[1]New ISB'!$C$6:$BO$405,41,FALSE)</f>
        <v>0</v>
      </c>
      <c r="BZ313" s="10">
        <f>VLOOKUP($C313,'[1]New ISB'!$C$6:$BO$405,38,FALSE)</f>
        <v>0</v>
      </c>
      <c r="CA313" s="10">
        <f t="shared" si="161"/>
        <v>1894891.4541634379</v>
      </c>
      <c r="CB313" s="10">
        <f>VLOOKUP($C313,'[1]New ISB'!$C$6:$BO$405,52,FALSE)+VLOOKUP($C313,'[1]New ISB'!$C$6:$BO$405,53,FALSE)</f>
        <v>50170.545836561825</v>
      </c>
      <c r="CC313" s="10">
        <f>VLOOKUP($C313,'[1]New ISB'!$C$6:$BO$405,64,FALSE)</f>
        <v>0</v>
      </c>
      <c r="CD313" s="11">
        <f t="shared" si="206"/>
        <v>1945061.9999999998</v>
      </c>
      <c r="CE313" s="10"/>
      <c r="CF313" s="10">
        <f t="shared" si="166"/>
        <v>87550.578742768383</v>
      </c>
      <c r="CG313" s="10">
        <f t="shared" si="167"/>
        <v>0</v>
      </c>
      <c r="CH313" s="10">
        <f t="shared" si="168"/>
        <v>0</v>
      </c>
      <c r="CI313" s="10">
        <f t="shared" si="169"/>
        <v>500</v>
      </c>
      <c r="CJ313" s="10">
        <f t="shared" si="170"/>
        <v>0</v>
      </c>
      <c r="CK313" s="10">
        <f t="shared" si="171"/>
        <v>6669.9999999999854</v>
      </c>
      <c r="CL313" s="10">
        <f t="shared" si="172"/>
        <v>0</v>
      </c>
      <c r="CM313" s="10">
        <f t="shared" si="173"/>
        <v>95.22946859903368</v>
      </c>
      <c r="CN313" s="10">
        <f t="shared" si="174"/>
        <v>110.26570048309168</v>
      </c>
      <c r="CO313" s="10">
        <f t="shared" si="175"/>
        <v>135.32608695652198</v>
      </c>
      <c r="CP313" s="10">
        <f t="shared" si="176"/>
        <v>70.169082125604291</v>
      </c>
      <c r="CQ313" s="10">
        <f t="shared" si="177"/>
        <v>80.193236714976592</v>
      </c>
      <c r="CR313" s="10">
        <f t="shared" si="178"/>
        <v>0</v>
      </c>
      <c r="CS313" s="10">
        <f t="shared" si="179"/>
        <v>0</v>
      </c>
      <c r="CT313" s="10">
        <f t="shared" si="180"/>
        <v>0</v>
      </c>
      <c r="CU313" s="10">
        <f t="shared" si="181"/>
        <v>0</v>
      </c>
      <c r="CV313" s="10">
        <f t="shared" si="182"/>
        <v>0</v>
      </c>
      <c r="CW313" s="10">
        <f t="shared" si="183"/>
        <v>0</v>
      </c>
      <c r="CX313" s="10">
        <f t="shared" si="184"/>
        <v>0</v>
      </c>
      <c r="CY313" s="10">
        <f t="shared" si="185"/>
        <v>81.601123595505669</v>
      </c>
      <c r="CZ313" s="10">
        <f t="shared" si="186"/>
        <v>0</v>
      </c>
      <c r="DA313" s="10">
        <f t="shared" si="187"/>
        <v>1509.912219101112</v>
      </c>
      <c r="DB313" s="10">
        <f t="shared" si="188"/>
        <v>0</v>
      </c>
      <c r="DC313" s="10">
        <f t="shared" si="189"/>
        <v>0</v>
      </c>
      <c r="DD313" s="10">
        <f t="shared" si="190"/>
        <v>0</v>
      </c>
      <c r="DE313" s="10">
        <f t="shared" si="191"/>
        <v>6400</v>
      </c>
      <c r="DF313" s="10">
        <f t="shared" si="192"/>
        <v>0</v>
      </c>
      <c r="DG313" s="10">
        <f t="shared" si="193"/>
        <v>0</v>
      </c>
      <c r="DH313" s="10">
        <f t="shared" si="194"/>
        <v>0</v>
      </c>
      <c r="DI313" s="10">
        <f t="shared" si="195"/>
        <v>0</v>
      </c>
      <c r="DJ313" s="10">
        <f t="shared" si="196"/>
        <v>0</v>
      </c>
      <c r="DK313" s="10">
        <f t="shared" si="197"/>
        <v>0</v>
      </c>
      <c r="DL313" s="10">
        <f t="shared" si="198"/>
        <v>0</v>
      </c>
      <c r="DM313" s="10">
        <f t="shared" si="199"/>
        <v>0</v>
      </c>
      <c r="DN313" s="10">
        <f t="shared" si="200"/>
        <v>-18128.2756603444</v>
      </c>
      <c r="DO313" s="10">
        <f t="shared" si="201"/>
        <v>-244.30000000003807</v>
      </c>
      <c r="DP313" s="11">
        <f t="shared" si="202"/>
        <v>84830.699999999793</v>
      </c>
      <c r="DS313" s="14"/>
      <c r="DU313" s="16"/>
    </row>
    <row r="314" spans="1:125" x14ac:dyDescent="0.35">
      <c r="A314" s="2" t="s">
        <v>67</v>
      </c>
      <c r="B314" s="2" t="s">
        <v>1479</v>
      </c>
      <c r="C314" s="2">
        <v>9262174</v>
      </c>
      <c r="D314" s="2" t="s">
        <v>937</v>
      </c>
      <c r="E314" s="18">
        <v>61</v>
      </c>
      <c r="G314" s="18">
        <v>207034</v>
      </c>
      <c r="H314" s="18">
        <v>0</v>
      </c>
      <c r="I314" s="18">
        <v>0</v>
      </c>
      <c r="J314" s="18">
        <v>2879.9999999999995</v>
      </c>
      <c r="K314" s="18">
        <v>0</v>
      </c>
      <c r="L314" s="18">
        <v>4229.9999999999991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655.18518518518454</v>
      </c>
      <c r="AA314" s="18">
        <v>0</v>
      </c>
      <c r="AB314" s="18">
        <v>8288.8235294117658</v>
      </c>
      <c r="AC314" s="18">
        <v>0</v>
      </c>
      <c r="AD314" s="18">
        <v>2211.2999999999988</v>
      </c>
      <c r="AE314" s="18">
        <v>0</v>
      </c>
      <c r="AF314" s="18">
        <v>128000</v>
      </c>
      <c r="AG314" s="18">
        <v>56300</v>
      </c>
      <c r="AH314" s="18">
        <v>0</v>
      </c>
      <c r="AI314" s="18">
        <v>0</v>
      </c>
      <c r="AJ314" s="18">
        <v>2585.6</v>
      </c>
      <c r="AK314" s="18">
        <v>0</v>
      </c>
      <c r="AL314" s="18">
        <v>0</v>
      </c>
      <c r="AM314" s="18">
        <v>0</v>
      </c>
      <c r="AN314" s="18">
        <v>0</v>
      </c>
      <c r="AO314" s="18">
        <v>0</v>
      </c>
      <c r="AP314" s="18">
        <v>-54214.249475421311</v>
      </c>
      <c r="AQ314" s="11">
        <f t="shared" si="203"/>
        <v>357970.65923917561</v>
      </c>
      <c r="AR314" s="18"/>
      <c r="AS314" s="10">
        <f>VLOOKUP($C314,'[1]New ISB'!$C$6:$BO$405,6,FALSE)</f>
        <v>219902.88024893703</v>
      </c>
      <c r="AT314" s="10">
        <f>VLOOKUP($C314,'[1]New ISB'!$C$6:$BO$405,7,FALSE)</f>
        <v>0</v>
      </c>
      <c r="AU314" s="10">
        <f>VLOOKUP($C314,'[1]New ISB'!$C$6:$BO$405,8,FALSE)</f>
        <v>0</v>
      </c>
      <c r="AV314" s="10">
        <f>VLOOKUP($C314,'[1]New ISB'!$C$6:$BO$405,9,FALSE)</f>
        <v>2939.9999999999995</v>
      </c>
      <c r="AW314" s="10">
        <f>VLOOKUP($C314,'[1]New ISB'!$C$6:$BO$405,10,FALSE)</f>
        <v>0</v>
      </c>
      <c r="AX314" s="10">
        <f>VLOOKUP($C314,'[1]New ISB'!$C$6:$BO$405,11,FALSE)</f>
        <v>4919.9999999999991</v>
      </c>
      <c r="AY314" s="10">
        <f>VLOOKUP($C314,'[1]New ISB'!$C$6:$BO$405,12,FALSE)</f>
        <v>0</v>
      </c>
      <c r="AZ314" s="10">
        <f>VLOOKUP($C314,'[1]New ISB'!$C$6:$BO$405,13,FALSE)</f>
        <v>0</v>
      </c>
      <c r="BA314" s="10">
        <f>VLOOKUP($C314,'[1]New ISB'!$C$6:$BO$405,14,FALSE)</f>
        <v>0</v>
      </c>
      <c r="BB314" s="10">
        <f>VLOOKUP($C314,'[1]New ISB'!$C$6:$BO$405,15,FALSE)</f>
        <v>0</v>
      </c>
      <c r="BC314" s="10">
        <f>VLOOKUP($C314,'[1]New ISB'!$C$6:$BO$405,16,FALSE)</f>
        <v>0</v>
      </c>
      <c r="BD314" s="10">
        <f>VLOOKUP($C314,'[1]New ISB'!$C$6:$BO$405,17,FALSE)</f>
        <v>0</v>
      </c>
      <c r="BE314" s="10">
        <f>VLOOKUP($C314,'[1]New ISB'!$C$6:$BO$405,18,FALSE)</f>
        <v>0</v>
      </c>
      <c r="BF314" s="10">
        <f>VLOOKUP($C314,'[1]New ISB'!$C$6:$BO$405,19,FALSE)</f>
        <v>0</v>
      </c>
      <c r="BG314" s="10">
        <f>VLOOKUP($C314,'[1]New ISB'!$C$6:$BO$405,20,FALSE)</f>
        <v>0</v>
      </c>
      <c r="BH314" s="10">
        <f>VLOOKUP($C314,'[1]New ISB'!$C$6:$BO$405,21,FALSE)</f>
        <v>0</v>
      </c>
      <c r="BI314" s="10">
        <f>VLOOKUP($C314,'[1]New ISB'!$C$6:$BO$405,22,FALSE)</f>
        <v>0</v>
      </c>
      <c r="BJ314" s="10">
        <f>VLOOKUP($C314,'[1]New ISB'!$C$6:$BO$405,23,FALSE)</f>
        <v>0</v>
      </c>
      <c r="BK314" s="10">
        <f>VLOOKUP($C314,'[1]New ISB'!$C$6:$BO$405,24,FALSE)</f>
        <v>0</v>
      </c>
      <c r="BL314" s="10">
        <f>VLOOKUP($C314,'[1]New ISB'!$C$6:$BO$405,25,FALSE)</f>
        <v>666.48148148148073</v>
      </c>
      <c r="BM314" s="10">
        <f>VLOOKUP($C314,'[1]New ISB'!$C$6:$BO$405,26,FALSE)</f>
        <v>0</v>
      </c>
      <c r="BN314" s="10">
        <f>VLOOKUP($C314,'[1]New ISB'!$C$6:$BO$405,27,FALSE)</f>
        <v>8396.4705882352955</v>
      </c>
      <c r="BO314" s="10">
        <f>VLOOKUP($C314,'[1]New ISB'!$C$6:$BO$405,28,FALSE)</f>
        <v>0</v>
      </c>
      <c r="BP314" s="10">
        <f>VLOOKUP($C314,'[1]New ISB'!$C$6:$BO$405,29,FALSE)</f>
        <v>2246.3999999999992</v>
      </c>
      <c r="BQ314" s="10">
        <f>VLOOKUP($C314,'[1]New ISB'!$C$6:$BO$405,30,FALSE)</f>
        <v>0</v>
      </c>
      <c r="BR314" s="10">
        <f>VLOOKUP($C314,'[1]New ISB'!$C$6:$BO$405,31,FALSE)</f>
        <v>134400</v>
      </c>
      <c r="BS314" s="10">
        <f>VLOOKUP($C314,'[1]New ISB'!$C$6:$BO$405,32,FALSE)</f>
        <v>57100</v>
      </c>
      <c r="BT314" s="10">
        <f>VLOOKUP($C314,'[1]New ISB'!$C$6:$BO$405,33,FALSE)</f>
        <v>0</v>
      </c>
      <c r="BU314" s="10">
        <f>VLOOKUP($C314,'[1]New ISB'!$C$6:$BO$405,34,FALSE)</f>
        <v>0</v>
      </c>
      <c r="BV314" s="10">
        <f>VLOOKUP($C314,'[1]New ISB'!$C$6:$BO$405,35,FALSE)</f>
        <v>2585.6</v>
      </c>
      <c r="BW314" s="10">
        <f>VLOOKUP($C314,'[1]New ISB'!$C$6:$BO$405,36,FALSE)</f>
        <v>0</v>
      </c>
      <c r="BX314" s="10">
        <f>VLOOKUP($C314,'[1]New ISB'!$C$6:$BO$405,39,FALSE)+VLOOKUP($C314,'[1]New ISB'!$C$6:$BO$405,40,FALSE)</f>
        <v>0</v>
      </c>
      <c r="BY314" s="10">
        <f>VLOOKUP($C314,'[1]New ISB'!$C$6:$BO$405,37,FALSE)+VLOOKUP($C314,'[1]New ISB'!$C$6:$BO$405,41,FALSE)</f>
        <v>0</v>
      </c>
      <c r="BZ314" s="10">
        <f>VLOOKUP($C314,'[1]New ISB'!$C$6:$BO$405,38,FALSE)</f>
        <v>0</v>
      </c>
      <c r="CA314" s="10">
        <f t="shared" si="161"/>
        <v>433157.83231865382</v>
      </c>
      <c r="CB314" s="10">
        <f>VLOOKUP($C314,'[1]New ISB'!$C$6:$BO$405,52,FALSE)+VLOOKUP($C314,'[1]New ISB'!$C$6:$BO$405,53,FALSE)</f>
        <v>0</v>
      </c>
      <c r="CC314" s="10">
        <f>VLOOKUP($C314,'[1]New ISB'!$C$6:$BO$405,64,FALSE)</f>
        <v>0</v>
      </c>
      <c r="CD314" s="11">
        <f t="shared" si="206"/>
        <v>433157.83231865382</v>
      </c>
      <c r="CE314" s="10"/>
      <c r="CF314" s="10">
        <f t="shared" si="166"/>
        <v>12868.880248937028</v>
      </c>
      <c r="CG314" s="10">
        <f t="shared" si="167"/>
        <v>0</v>
      </c>
      <c r="CH314" s="10">
        <f t="shared" si="168"/>
        <v>0</v>
      </c>
      <c r="CI314" s="10">
        <f t="shared" si="169"/>
        <v>60</v>
      </c>
      <c r="CJ314" s="10">
        <f t="shared" si="170"/>
        <v>0</v>
      </c>
      <c r="CK314" s="10">
        <f t="shared" si="171"/>
        <v>690</v>
      </c>
      <c r="CL314" s="10">
        <f t="shared" si="172"/>
        <v>0</v>
      </c>
      <c r="CM314" s="10">
        <f t="shared" si="173"/>
        <v>0</v>
      </c>
      <c r="CN314" s="10">
        <f t="shared" si="174"/>
        <v>0</v>
      </c>
      <c r="CO314" s="10">
        <f t="shared" si="175"/>
        <v>0</v>
      </c>
      <c r="CP314" s="10">
        <f t="shared" si="176"/>
        <v>0</v>
      </c>
      <c r="CQ314" s="10">
        <f t="shared" si="177"/>
        <v>0</v>
      </c>
      <c r="CR314" s="10">
        <f t="shared" si="178"/>
        <v>0</v>
      </c>
      <c r="CS314" s="10">
        <f t="shared" si="179"/>
        <v>0</v>
      </c>
      <c r="CT314" s="10">
        <f t="shared" si="180"/>
        <v>0</v>
      </c>
      <c r="CU314" s="10">
        <f t="shared" si="181"/>
        <v>0</v>
      </c>
      <c r="CV314" s="10">
        <f t="shared" si="182"/>
        <v>0</v>
      </c>
      <c r="CW314" s="10">
        <f t="shared" si="183"/>
        <v>0</v>
      </c>
      <c r="CX314" s="10">
        <f t="shared" si="184"/>
        <v>0</v>
      </c>
      <c r="CY314" s="10">
        <f t="shared" si="185"/>
        <v>11.296296296296191</v>
      </c>
      <c r="CZ314" s="10">
        <f t="shared" si="186"/>
        <v>0</v>
      </c>
      <c r="DA314" s="10">
        <f t="shared" si="187"/>
        <v>107.64705882352973</v>
      </c>
      <c r="DB314" s="10">
        <f t="shared" si="188"/>
        <v>0</v>
      </c>
      <c r="DC314" s="10">
        <f t="shared" si="189"/>
        <v>35.100000000000364</v>
      </c>
      <c r="DD314" s="10">
        <f t="shared" si="190"/>
        <v>0</v>
      </c>
      <c r="DE314" s="10">
        <f t="shared" si="191"/>
        <v>6400</v>
      </c>
      <c r="DF314" s="10">
        <f t="shared" si="192"/>
        <v>800</v>
      </c>
      <c r="DG314" s="10">
        <f t="shared" si="193"/>
        <v>0</v>
      </c>
      <c r="DH314" s="10">
        <f t="shared" si="194"/>
        <v>0</v>
      </c>
      <c r="DI314" s="10">
        <f t="shared" si="195"/>
        <v>0</v>
      </c>
      <c r="DJ314" s="10">
        <f t="shared" si="196"/>
        <v>0</v>
      </c>
      <c r="DK314" s="10">
        <f t="shared" si="197"/>
        <v>0</v>
      </c>
      <c r="DL314" s="10">
        <f t="shared" si="198"/>
        <v>0</v>
      </c>
      <c r="DM314" s="10">
        <f t="shared" si="199"/>
        <v>0</v>
      </c>
      <c r="DN314" s="10">
        <f t="shared" si="200"/>
        <v>0</v>
      </c>
      <c r="DO314" s="10">
        <f t="shared" si="201"/>
        <v>54214.249475421311</v>
      </c>
      <c r="DP314" s="11">
        <f t="shared" si="202"/>
        <v>75187.173079478162</v>
      </c>
      <c r="DS314" s="14"/>
      <c r="DU314" s="16"/>
    </row>
    <row r="315" spans="1:125" x14ac:dyDescent="0.35">
      <c r="A315" s="2" t="s">
        <v>938</v>
      </c>
      <c r="B315" s="2" t="s">
        <v>939</v>
      </c>
      <c r="C315" s="2">
        <v>9263088</v>
      </c>
      <c r="D315" s="2" t="s">
        <v>940</v>
      </c>
      <c r="E315" s="18">
        <v>107</v>
      </c>
      <c r="G315" s="18">
        <v>363158</v>
      </c>
      <c r="H315" s="18">
        <v>0</v>
      </c>
      <c r="I315" s="18">
        <v>0</v>
      </c>
      <c r="J315" s="18">
        <v>5759.99999999998</v>
      </c>
      <c r="K315" s="18">
        <v>0</v>
      </c>
      <c r="L315" s="18">
        <v>8459.9999999999709</v>
      </c>
      <c r="M315" s="18">
        <v>0</v>
      </c>
      <c r="N315" s="18">
        <v>920.00000000000102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51801.593070652161</v>
      </c>
      <c r="AC315" s="18">
        <v>0</v>
      </c>
      <c r="AD315" s="18">
        <v>0</v>
      </c>
      <c r="AE315" s="18">
        <v>0</v>
      </c>
      <c r="AF315" s="18">
        <v>128000</v>
      </c>
      <c r="AG315" s="18">
        <v>32171.428571428565</v>
      </c>
      <c r="AH315" s="18">
        <v>0</v>
      </c>
      <c r="AI315" s="18">
        <v>0</v>
      </c>
      <c r="AJ315" s="18">
        <v>19925.25</v>
      </c>
      <c r="AK315" s="18">
        <v>0</v>
      </c>
      <c r="AL315" s="18">
        <v>0</v>
      </c>
      <c r="AM315" s="18">
        <v>0</v>
      </c>
      <c r="AN315" s="18">
        <v>0</v>
      </c>
      <c r="AO315" s="18">
        <v>0</v>
      </c>
      <c r="AP315" s="18">
        <v>-59151.083639339166</v>
      </c>
      <c r="AQ315" s="11">
        <f t="shared" si="203"/>
        <v>551045.18800274143</v>
      </c>
      <c r="AR315" s="18"/>
      <c r="AS315" s="10">
        <f>VLOOKUP($C315,'[1]New ISB'!$C$6:$BO$405,6,FALSE)</f>
        <v>385731.28174813546</v>
      </c>
      <c r="AT315" s="10">
        <f>VLOOKUP($C315,'[1]New ISB'!$C$6:$BO$405,7,FALSE)</f>
        <v>0</v>
      </c>
      <c r="AU315" s="10">
        <f>VLOOKUP($C315,'[1]New ISB'!$C$6:$BO$405,8,FALSE)</f>
        <v>0</v>
      </c>
      <c r="AV315" s="10">
        <f>VLOOKUP($C315,'[1]New ISB'!$C$6:$BO$405,9,FALSE)</f>
        <v>5879.99999999998</v>
      </c>
      <c r="AW315" s="10">
        <f>VLOOKUP($C315,'[1]New ISB'!$C$6:$BO$405,10,FALSE)</f>
        <v>0</v>
      </c>
      <c r="AX315" s="10">
        <f>VLOOKUP($C315,'[1]New ISB'!$C$6:$BO$405,11,FALSE)</f>
        <v>9839.9999999999673</v>
      </c>
      <c r="AY315" s="10">
        <f>VLOOKUP($C315,'[1]New ISB'!$C$6:$BO$405,12,FALSE)</f>
        <v>0</v>
      </c>
      <c r="AZ315" s="10">
        <f>VLOOKUP($C315,'[1]New ISB'!$C$6:$BO$405,13,FALSE)</f>
        <v>940.00000000000102</v>
      </c>
      <c r="BA315" s="10">
        <f>VLOOKUP($C315,'[1]New ISB'!$C$6:$BO$405,14,FALSE)</f>
        <v>0</v>
      </c>
      <c r="BB315" s="10">
        <f>VLOOKUP($C315,'[1]New ISB'!$C$6:$BO$405,15,FALSE)</f>
        <v>0</v>
      </c>
      <c r="BC315" s="10">
        <f>VLOOKUP($C315,'[1]New ISB'!$C$6:$BO$405,16,FALSE)</f>
        <v>0</v>
      </c>
      <c r="BD315" s="10">
        <f>VLOOKUP($C315,'[1]New ISB'!$C$6:$BO$405,17,FALSE)</f>
        <v>0</v>
      </c>
      <c r="BE315" s="10">
        <f>VLOOKUP($C315,'[1]New ISB'!$C$6:$BO$405,18,FALSE)</f>
        <v>0</v>
      </c>
      <c r="BF315" s="10">
        <f>VLOOKUP($C315,'[1]New ISB'!$C$6:$BO$405,19,FALSE)</f>
        <v>0</v>
      </c>
      <c r="BG315" s="10">
        <f>VLOOKUP($C315,'[1]New ISB'!$C$6:$BO$405,20,FALSE)</f>
        <v>0</v>
      </c>
      <c r="BH315" s="10">
        <f>VLOOKUP($C315,'[1]New ISB'!$C$6:$BO$405,21,FALSE)</f>
        <v>0</v>
      </c>
      <c r="BI315" s="10">
        <f>VLOOKUP($C315,'[1]New ISB'!$C$6:$BO$405,22,FALSE)</f>
        <v>0</v>
      </c>
      <c r="BJ315" s="10">
        <f>VLOOKUP($C315,'[1]New ISB'!$C$6:$BO$405,23,FALSE)</f>
        <v>0</v>
      </c>
      <c r="BK315" s="10">
        <f>VLOOKUP($C315,'[1]New ISB'!$C$6:$BO$405,24,FALSE)</f>
        <v>0</v>
      </c>
      <c r="BL315" s="10">
        <f>VLOOKUP($C315,'[1]New ISB'!$C$6:$BO$405,25,FALSE)</f>
        <v>0</v>
      </c>
      <c r="BM315" s="10">
        <f>VLOOKUP($C315,'[1]New ISB'!$C$6:$BO$405,26,FALSE)</f>
        <v>0</v>
      </c>
      <c r="BN315" s="10">
        <f>VLOOKUP($C315,'[1]New ISB'!$C$6:$BO$405,27,FALSE)</f>
        <v>52474.341032608689</v>
      </c>
      <c r="BO315" s="10">
        <f>VLOOKUP($C315,'[1]New ISB'!$C$6:$BO$405,28,FALSE)</f>
        <v>0</v>
      </c>
      <c r="BP315" s="10">
        <f>VLOOKUP($C315,'[1]New ISB'!$C$6:$BO$405,29,FALSE)</f>
        <v>0</v>
      </c>
      <c r="BQ315" s="10">
        <f>VLOOKUP($C315,'[1]New ISB'!$C$6:$BO$405,30,FALSE)</f>
        <v>0</v>
      </c>
      <c r="BR315" s="10">
        <f>VLOOKUP($C315,'[1]New ISB'!$C$6:$BO$405,31,FALSE)</f>
        <v>134400</v>
      </c>
      <c r="BS315" s="10">
        <f>VLOOKUP($C315,'[1]New ISB'!$C$6:$BO$405,32,FALSE)</f>
        <v>32628.57142857142</v>
      </c>
      <c r="BT315" s="10">
        <f>VLOOKUP($C315,'[1]New ISB'!$C$6:$BO$405,33,FALSE)</f>
        <v>0</v>
      </c>
      <c r="BU315" s="10">
        <f>VLOOKUP($C315,'[1]New ISB'!$C$6:$BO$405,34,FALSE)</f>
        <v>0</v>
      </c>
      <c r="BV315" s="10">
        <f>VLOOKUP($C315,'[1]New ISB'!$C$6:$BO$405,35,FALSE)</f>
        <v>19925.25</v>
      </c>
      <c r="BW315" s="10">
        <f>VLOOKUP($C315,'[1]New ISB'!$C$6:$BO$405,36,FALSE)</f>
        <v>0</v>
      </c>
      <c r="BX315" s="10">
        <f>VLOOKUP($C315,'[1]New ISB'!$C$6:$BO$405,39,FALSE)+VLOOKUP($C315,'[1]New ISB'!$C$6:$BO$405,40,FALSE)</f>
        <v>0</v>
      </c>
      <c r="BY315" s="10">
        <f>VLOOKUP($C315,'[1]New ISB'!$C$6:$BO$405,37,FALSE)+VLOOKUP($C315,'[1]New ISB'!$C$6:$BO$405,41,FALSE)</f>
        <v>0</v>
      </c>
      <c r="BZ315" s="10">
        <f>VLOOKUP($C315,'[1]New ISB'!$C$6:$BO$405,38,FALSE)</f>
        <v>0</v>
      </c>
      <c r="CA315" s="10">
        <f t="shared" ref="CA315:CA378" si="207">SUM(AS315:BZ315)</f>
        <v>641819.44420931558</v>
      </c>
      <c r="CB315" s="10">
        <f>VLOOKUP($C315,'[1]New ISB'!$C$6:$BO$405,52,FALSE)+VLOOKUP($C315,'[1]New ISB'!$C$6:$BO$405,53,FALSE)</f>
        <v>0</v>
      </c>
      <c r="CC315" s="10">
        <f>VLOOKUP($C315,'[1]New ISB'!$C$6:$BO$405,64,FALSE)</f>
        <v>0</v>
      </c>
      <c r="CD315" s="11">
        <f t="shared" si="206"/>
        <v>641819.44420931558</v>
      </c>
      <c r="CE315" s="10"/>
      <c r="CF315" s="10">
        <f t="shared" si="166"/>
        <v>22573.281748135458</v>
      </c>
      <c r="CG315" s="10">
        <f t="shared" si="167"/>
        <v>0</v>
      </c>
      <c r="CH315" s="10">
        <f t="shared" si="168"/>
        <v>0</v>
      </c>
      <c r="CI315" s="10">
        <f t="shared" si="169"/>
        <v>120</v>
      </c>
      <c r="CJ315" s="10">
        <f t="shared" si="170"/>
        <v>0</v>
      </c>
      <c r="CK315" s="10">
        <f t="shared" si="171"/>
        <v>1379.9999999999964</v>
      </c>
      <c r="CL315" s="10">
        <f t="shared" si="172"/>
        <v>0</v>
      </c>
      <c r="CM315" s="10">
        <f t="shared" si="173"/>
        <v>20</v>
      </c>
      <c r="CN315" s="10">
        <f t="shared" si="174"/>
        <v>0</v>
      </c>
      <c r="CO315" s="10">
        <f t="shared" si="175"/>
        <v>0</v>
      </c>
      <c r="CP315" s="10">
        <f t="shared" si="176"/>
        <v>0</v>
      </c>
      <c r="CQ315" s="10">
        <f t="shared" si="177"/>
        <v>0</v>
      </c>
      <c r="CR315" s="10">
        <f t="shared" si="178"/>
        <v>0</v>
      </c>
      <c r="CS315" s="10">
        <f t="shared" si="179"/>
        <v>0</v>
      </c>
      <c r="CT315" s="10">
        <f t="shared" si="180"/>
        <v>0</v>
      </c>
      <c r="CU315" s="10">
        <f t="shared" si="181"/>
        <v>0</v>
      </c>
      <c r="CV315" s="10">
        <f t="shared" si="182"/>
        <v>0</v>
      </c>
      <c r="CW315" s="10">
        <f t="shared" si="183"/>
        <v>0</v>
      </c>
      <c r="CX315" s="10">
        <f t="shared" si="184"/>
        <v>0</v>
      </c>
      <c r="CY315" s="10">
        <f t="shared" si="185"/>
        <v>0</v>
      </c>
      <c r="CZ315" s="10">
        <f t="shared" si="186"/>
        <v>0</v>
      </c>
      <c r="DA315" s="10">
        <f t="shared" si="187"/>
        <v>672.74796195652743</v>
      </c>
      <c r="DB315" s="10">
        <f t="shared" si="188"/>
        <v>0</v>
      </c>
      <c r="DC315" s="10">
        <f t="shared" si="189"/>
        <v>0</v>
      </c>
      <c r="DD315" s="10">
        <f t="shared" si="190"/>
        <v>0</v>
      </c>
      <c r="DE315" s="10">
        <f t="shared" si="191"/>
        <v>6400</v>
      </c>
      <c r="DF315" s="10">
        <f t="shared" si="192"/>
        <v>457.14285714285506</v>
      </c>
      <c r="DG315" s="10">
        <f t="shared" si="193"/>
        <v>0</v>
      </c>
      <c r="DH315" s="10">
        <f t="shared" si="194"/>
        <v>0</v>
      </c>
      <c r="DI315" s="10">
        <f t="shared" si="195"/>
        <v>0</v>
      </c>
      <c r="DJ315" s="10">
        <f t="shared" si="196"/>
        <v>0</v>
      </c>
      <c r="DK315" s="10">
        <f t="shared" si="197"/>
        <v>0</v>
      </c>
      <c r="DL315" s="10">
        <f t="shared" si="198"/>
        <v>0</v>
      </c>
      <c r="DM315" s="10">
        <f t="shared" si="199"/>
        <v>0</v>
      </c>
      <c r="DN315" s="10">
        <f t="shared" si="200"/>
        <v>0</v>
      </c>
      <c r="DO315" s="10">
        <f t="shared" si="201"/>
        <v>59151.083639339166</v>
      </c>
      <c r="DP315" s="11">
        <f t="shared" si="202"/>
        <v>90774.256206574006</v>
      </c>
      <c r="DS315" s="14"/>
      <c r="DU315" s="16"/>
    </row>
    <row r="316" spans="1:125" x14ac:dyDescent="0.35">
      <c r="A316" s="2" t="s">
        <v>941</v>
      </c>
      <c r="B316" s="2" t="s">
        <v>942</v>
      </c>
      <c r="C316" s="2">
        <v>9263114</v>
      </c>
      <c r="D316" s="2" t="s">
        <v>1408</v>
      </c>
      <c r="E316" s="18">
        <v>89</v>
      </c>
      <c r="G316" s="18">
        <v>302066</v>
      </c>
      <c r="H316" s="18">
        <v>0</v>
      </c>
      <c r="I316" s="18">
        <v>0</v>
      </c>
      <c r="J316" s="18">
        <v>12479.999999999993</v>
      </c>
      <c r="K316" s="18">
        <v>0</v>
      </c>
      <c r="L316" s="18">
        <v>18329.999999999989</v>
      </c>
      <c r="M316" s="18">
        <v>0</v>
      </c>
      <c r="N316" s="18">
        <v>8739.9999999999909</v>
      </c>
      <c r="O316" s="18">
        <v>4479.99999999999</v>
      </c>
      <c r="P316" s="18">
        <v>0</v>
      </c>
      <c r="Q316" s="18">
        <v>480.00000000000108</v>
      </c>
      <c r="R316" s="18">
        <v>510.00000000000114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661.79487179487069</v>
      </c>
      <c r="AA316" s="18">
        <v>0</v>
      </c>
      <c r="AB316" s="18">
        <v>26254.999999999989</v>
      </c>
      <c r="AC316" s="18">
        <v>0</v>
      </c>
      <c r="AD316" s="18">
        <v>1568.6999999999975</v>
      </c>
      <c r="AE316" s="18">
        <v>0</v>
      </c>
      <c r="AF316" s="18">
        <v>128000</v>
      </c>
      <c r="AG316" s="18">
        <v>45701.468624833105</v>
      </c>
      <c r="AH316" s="18">
        <v>0</v>
      </c>
      <c r="AI316" s="18">
        <v>0</v>
      </c>
      <c r="AJ316" s="18">
        <v>1447.9359999999999</v>
      </c>
      <c r="AK316" s="18">
        <v>0</v>
      </c>
      <c r="AL316" s="18">
        <v>0</v>
      </c>
      <c r="AM316" s="18">
        <v>0</v>
      </c>
      <c r="AN316" s="18">
        <v>0</v>
      </c>
      <c r="AO316" s="18">
        <v>0</v>
      </c>
      <c r="AP316" s="18">
        <v>-68052.017980603967</v>
      </c>
      <c r="AQ316" s="11">
        <f t="shared" si="203"/>
        <v>482668.881516024</v>
      </c>
      <c r="AR316" s="18"/>
      <c r="AS316" s="10">
        <f>VLOOKUP($C316,'[1]New ISB'!$C$6:$BO$405,6,FALSE)</f>
        <v>320841.9072484491</v>
      </c>
      <c r="AT316" s="10">
        <f>VLOOKUP($C316,'[1]New ISB'!$C$6:$BO$405,7,FALSE)</f>
        <v>0</v>
      </c>
      <c r="AU316" s="10">
        <f>VLOOKUP($C316,'[1]New ISB'!$C$6:$BO$405,8,FALSE)</f>
        <v>0</v>
      </c>
      <c r="AV316" s="10">
        <f>VLOOKUP($C316,'[1]New ISB'!$C$6:$BO$405,9,FALSE)</f>
        <v>12739.999999999993</v>
      </c>
      <c r="AW316" s="10">
        <f>VLOOKUP($C316,'[1]New ISB'!$C$6:$BO$405,10,FALSE)</f>
        <v>0</v>
      </c>
      <c r="AX316" s="10">
        <f>VLOOKUP($C316,'[1]New ISB'!$C$6:$BO$405,11,FALSE)</f>
        <v>21319.999999999989</v>
      </c>
      <c r="AY316" s="10">
        <f>VLOOKUP($C316,'[1]New ISB'!$C$6:$BO$405,12,FALSE)</f>
        <v>0</v>
      </c>
      <c r="AZ316" s="10">
        <f>VLOOKUP($C316,'[1]New ISB'!$C$6:$BO$405,13,FALSE)</f>
        <v>8929.9999999999891</v>
      </c>
      <c r="BA316" s="10">
        <f>VLOOKUP($C316,'[1]New ISB'!$C$6:$BO$405,14,FALSE)</f>
        <v>4559.99999999999</v>
      </c>
      <c r="BB316" s="10">
        <f>VLOOKUP($C316,'[1]New ISB'!$C$6:$BO$405,15,FALSE)</f>
        <v>0</v>
      </c>
      <c r="BC316" s="10">
        <f>VLOOKUP($C316,'[1]New ISB'!$C$6:$BO$405,16,FALSE)</f>
        <v>485.00000000000108</v>
      </c>
      <c r="BD316" s="10">
        <f>VLOOKUP($C316,'[1]New ISB'!$C$6:$BO$405,17,FALSE)</f>
        <v>515.00000000000114</v>
      </c>
      <c r="BE316" s="10">
        <f>VLOOKUP($C316,'[1]New ISB'!$C$6:$BO$405,18,FALSE)</f>
        <v>0</v>
      </c>
      <c r="BF316" s="10">
        <f>VLOOKUP($C316,'[1]New ISB'!$C$6:$BO$405,19,FALSE)</f>
        <v>0</v>
      </c>
      <c r="BG316" s="10">
        <f>VLOOKUP($C316,'[1]New ISB'!$C$6:$BO$405,20,FALSE)</f>
        <v>0</v>
      </c>
      <c r="BH316" s="10">
        <f>VLOOKUP($C316,'[1]New ISB'!$C$6:$BO$405,21,FALSE)</f>
        <v>0</v>
      </c>
      <c r="BI316" s="10">
        <f>VLOOKUP($C316,'[1]New ISB'!$C$6:$BO$405,22,FALSE)</f>
        <v>0</v>
      </c>
      <c r="BJ316" s="10">
        <f>VLOOKUP($C316,'[1]New ISB'!$C$6:$BO$405,23,FALSE)</f>
        <v>0</v>
      </c>
      <c r="BK316" s="10">
        <f>VLOOKUP($C316,'[1]New ISB'!$C$6:$BO$405,24,FALSE)</f>
        <v>0</v>
      </c>
      <c r="BL316" s="10">
        <f>VLOOKUP($C316,'[1]New ISB'!$C$6:$BO$405,25,FALSE)</f>
        <v>673.20512820512715</v>
      </c>
      <c r="BM316" s="10">
        <f>VLOOKUP($C316,'[1]New ISB'!$C$6:$BO$405,26,FALSE)</f>
        <v>0</v>
      </c>
      <c r="BN316" s="10">
        <f>VLOOKUP($C316,'[1]New ISB'!$C$6:$BO$405,27,FALSE)</f>
        <v>26595.974025974014</v>
      </c>
      <c r="BO316" s="10">
        <f>VLOOKUP($C316,'[1]New ISB'!$C$6:$BO$405,28,FALSE)</f>
        <v>0</v>
      </c>
      <c r="BP316" s="10">
        <f>VLOOKUP($C316,'[1]New ISB'!$C$6:$BO$405,29,FALSE)</f>
        <v>1593.5999999999976</v>
      </c>
      <c r="BQ316" s="10">
        <f>VLOOKUP($C316,'[1]New ISB'!$C$6:$BO$405,30,FALSE)</f>
        <v>0</v>
      </c>
      <c r="BR316" s="10">
        <f>VLOOKUP($C316,'[1]New ISB'!$C$6:$BO$405,31,FALSE)</f>
        <v>134400</v>
      </c>
      <c r="BS316" s="10">
        <f>VLOOKUP($C316,'[1]New ISB'!$C$6:$BO$405,32,FALSE)</f>
        <v>46350.867823765017</v>
      </c>
      <c r="BT316" s="10">
        <f>VLOOKUP($C316,'[1]New ISB'!$C$6:$BO$405,33,FALSE)</f>
        <v>0</v>
      </c>
      <c r="BU316" s="10">
        <f>VLOOKUP($C316,'[1]New ISB'!$C$6:$BO$405,34,FALSE)</f>
        <v>0</v>
      </c>
      <c r="BV316" s="10">
        <f>VLOOKUP($C316,'[1]New ISB'!$C$6:$BO$405,35,FALSE)</f>
        <v>1447.9359999999999</v>
      </c>
      <c r="BW316" s="10">
        <f>VLOOKUP($C316,'[1]New ISB'!$C$6:$BO$405,36,FALSE)</f>
        <v>0</v>
      </c>
      <c r="BX316" s="10">
        <f>VLOOKUP($C316,'[1]New ISB'!$C$6:$BO$405,39,FALSE)+VLOOKUP($C316,'[1]New ISB'!$C$6:$BO$405,40,FALSE)</f>
        <v>0</v>
      </c>
      <c r="BY316" s="10">
        <f>VLOOKUP($C316,'[1]New ISB'!$C$6:$BO$405,37,FALSE)+VLOOKUP($C316,'[1]New ISB'!$C$6:$BO$405,41,FALSE)</f>
        <v>0</v>
      </c>
      <c r="BZ316" s="10">
        <f>VLOOKUP($C316,'[1]New ISB'!$C$6:$BO$405,38,FALSE)</f>
        <v>0</v>
      </c>
      <c r="CA316" s="10">
        <f t="shared" si="207"/>
        <v>580453.49022639322</v>
      </c>
      <c r="CB316" s="10">
        <f>VLOOKUP($C316,'[1]New ISB'!$C$6:$BO$405,52,FALSE)+VLOOKUP($C316,'[1]New ISB'!$C$6:$BO$405,53,FALSE)</f>
        <v>0</v>
      </c>
      <c r="CC316" s="10">
        <f>VLOOKUP($C316,'[1]New ISB'!$C$6:$BO$405,64,FALSE)</f>
        <v>0</v>
      </c>
      <c r="CD316" s="11">
        <f t="shared" si="206"/>
        <v>580453.49022639322</v>
      </c>
      <c r="CE316" s="10"/>
      <c r="CF316" s="10">
        <f t="shared" si="166"/>
        <v>18775.907248449104</v>
      </c>
      <c r="CG316" s="10">
        <f t="shared" si="167"/>
        <v>0</v>
      </c>
      <c r="CH316" s="10">
        <f t="shared" si="168"/>
        <v>0</v>
      </c>
      <c r="CI316" s="10">
        <f t="shared" si="169"/>
        <v>260</v>
      </c>
      <c r="CJ316" s="10">
        <f t="shared" si="170"/>
        <v>0</v>
      </c>
      <c r="CK316" s="10">
        <f t="shared" si="171"/>
        <v>2990</v>
      </c>
      <c r="CL316" s="10">
        <f t="shared" si="172"/>
        <v>0</v>
      </c>
      <c r="CM316" s="10">
        <f t="shared" si="173"/>
        <v>189.99999999999818</v>
      </c>
      <c r="CN316" s="10">
        <f t="shared" si="174"/>
        <v>80</v>
      </c>
      <c r="CO316" s="10">
        <f t="shared" si="175"/>
        <v>0</v>
      </c>
      <c r="CP316" s="10">
        <f t="shared" si="176"/>
        <v>5</v>
      </c>
      <c r="CQ316" s="10">
        <f t="shared" si="177"/>
        <v>5</v>
      </c>
      <c r="CR316" s="10">
        <f t="shared" si="178"/>
        <v>0</v>
      </c>
      <c r="CS316" s="10">
        <f t="shared" si="179"/>
        <v>0</v>
      </c>
      <c r="CT316" s="10">
        <f t="shared" si="180"/>
        <v>0</v>
      </c>
      <c r="CU316" s="10">
        <f t="shared" si="181"/>
        <v>0</v>
      </c>
      <c r="CV316" s="10">
        <f t="shared" si="182"/>
        <v>0</v>
      </c>
      <c r="CW316" s="10">
        <f t="shared" si="183"/>
        <v>0</v>
      </c>
      <c r="CX316" s="10">
        <f t="shared" si="184"/>
        <v>0</v>
      </c>
      <c r="CY316" s="10">
        <f t="shared" si="185"/>
        <v>11.410256410256466</v>
      </c>
      <c r="CZ316" s="10">
        <f t="shared" si="186"/>
        <v>0</v>
      </c>
      <c r="DA316" s="10">
        <f t="shared" si="187"/>
        <v>340.9740259740247</v>
      </c>
      <c r="DB316" s="10">
        <f t="shared" si="188"/>
        <v>0</v>
      </c>
      <c r="DC316" s="10">
        <f t="shared" si="189"/>
        <v>24.900000000000091</v>
      </c>
      <c r="DD316" s="10">
        <f t="shared" si="190"/>
        <v>0</v>
      </c>
      <c r="DE316" s="10">
        <f t="shared" si="191"/>
        <v>6400</v>
      </c>
      <c r="DF316" s="10">
        <f t="shared" si="192"/>
        <v>649.39919893191109</v>
      </c>
      <c r="DG316" s="10">
        <f t="shared" si="193"/>
        <v>0</v>
      </c>
      <c r="DH316" s="10">
        <f t="shared" si="194"/>
        <v>0</v>
      </c>
      <c r="DI316" s="10">
        <f t="shared" si="195"/>
        <v>0</v>
      </c>
      <c r="DJ316" s="10">
        <f t="shared" si="196"/>
        <v>0</v>
      </c>
      <c r="DK316" s="10">
        <f t="shared" si="197"/>
        <v>0</v>
      </c>
      <c r="DL316" s="10">
        <f t="shared" si="198"/>
        <v>0</v>
      </c>
      <c r="DM316" s="10">
        <f t="shared" si="199"/>
        <v>0</v>
      </c>
      <c r="DN316" s="10">
        <f t="shared" si="200"/>
        <v>0</v>
      </c>
      <c r="DO316" s="10">
        <f t="shared" si="201"/>
        <v>68052.017980603967</v>
      </c>
      <c r="DP316" s="11">
        <f t="shared" si="202"/>
        <v>97784.60871036927</v>
      </c>
      <c r="DS316" s="14"/>
      <c r="DU316" s="16"/>
    </row>
    <row r="317" spans="1:125" x14ac:dyDescent="0.35">
      <c r="A317" s="2" t="s">
        <v>1165</v>
      </c>
      <c r="B317" s="2" t="s">
        <v>1165</v>
      </c>
      <c r="C317" s="2">
        <v>9262020</v>
      </c>
      <c r="D317" s="2" t="s">
        <v>1166</v>
      </c>
      <c r="E317" s="18">
        <v>183</v>
      </c>
      <c r="G317" s="18">
        <v>621102</v>
      </c>
      <c r="H317" s="18">
        <v>0</v>
      </c>
      <c r="I317" s="18">
        <v>0</v>
      </c>
      <c r="J317" s="18">
        <v>13439.999999999971</v>
      </c>
      <c r="K317" s="18">
        <v>0</v>
      </c>
      <c r="L317" s="18">
        <v>21149.999999999971</v>
      </c>
      <c r="M317" s="18">
        <v>0</v>
      </c>
      <c r="N317" s="18">
        <v>4418.2872928176903</v>
      </c>
      <c r="O317" s="18">
        <v>8492.8176795580021</v>
      </c>
      <c r="P317" s="18">
        <v>4003.7569060773444</v>
      </c>
      <c r="Q317" s="18">
        <v>1455.9116022099436</v>
      </c>
      <c r="R317" s="18">
        <v>14437.79005524861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26535</v>
      </c>
      <c r="AA317" s="18">
        <v>0</v>
      </c>
      <c r="AB317" s="18">
        <v>62909.383561643866</v>
      </c>
      <c r="AC317" s="18">
        <v>0</v>
      </c>
      <c r="AD317" s="18">
        <v>12303.900000000078</v>
      </c>
      <c r="AE317" s="18">
        <v>0</v>
      </c>
      <c r="AF317" s="18">
        <v>128000</v>
      </c>
      <c r="AG317" s="18">
        <v>0</v>
      </c>
      <c r="AH317" s="18">
        <v>0</v>
      </c>
      <c r="AI317" s="18">
        <v>0</v>
      </c>
      <c r="AJ317" s="18">
        <v>9308.16</v>
      </c>
      <c r="AK317" s="18">
        <v>0</v>
      </c>
      <c r="AL317" s="18">
        <v>0</v>
      </c>
      <c r="AM317" s="18">
        <v>0</v>
      </c>
      <c r="AN317" s="18">
        <v>0</v>
      </c>
      <c r="AO317" s="18">
        <v>0</v>
      </c>
      <c r="AP317" s="18">
        <v>-20011.137550678079</v>
      </c>
      <c r="AQ317" s="11">
        <f t="shared" si="203"/>
        <v>907545.86954687745</v>
      </c>
      <c r="AR317" s="18"/>
      <c r="AS317" s="10">
        <f>VLOOKUP($C317,'[1]New ISB'!$C$6:$BO$405,6,FALSE)</f>
        <v>659708.64074681106</v>
      </c>
      <c r="AT317" s="10">
        <f>VLOOKUP($C317,'[1]New ISB'!$C$6:$BO$405,7,FALSE)</f>
        <v>0</v>
      </c>
      <c r="AU317" s="10">
        <f>VLOOKUP($C317,'[1]New ISB'!$C$6:$BO$405,8,FALSE)</f>
        <v>0</v>
      </c>
      <c r="AV317" s="10">
        <f>VLOOKUP($C317,'[1]New ISB'!$C$6:$BO$405,9,FALSE)</f>
        <v>13719.999999999971</v>
      </c>
      <c r="AW317" s="10">
        <f>VLOOKUP($C317,'[1]New ISB'!$C$6:$BO$405,10,FALSE)</f>
        <v>0</v>
      </c>
      <c r="AX317" s="10">
        <f>VLOOKUP($C317,'[1]New ISB'!$C$6:$BO$405,11,FALSE)</f>
        <v>24599.999999999967</v>
      </c>
      <c r="AY317" s="10">
        <f>VLOOKUP($C317,'[1]New ISB'!$C$6:$BO$405,12,FALSE)</f>
        <v>0</v>
      </c>
      <c r="AZ317" s="10">
        <f>VLOOKUP($C317,'[1]New ISB'!$C$6:$BO$405,13,FALSE)</f>
        <v>4514.3370165745964</v>
      </c>
      <c r="BA317" s="10">
        <f>VLOOKUP($C317,'[1]New ISB'!$C$6:$BO$405,14,FALSE)</f>
        <v>8644.4751381215374</v>
      </c>
      <c r="BB317" s="10">
        <f>VLOOKUP($C317,'[1]New ISB'!$C$6:$BO$405,15,FALSE)</f>
        <v>4049.2541436464053</v>
      </c>
      <c r="BC317" s="10">
        <f>VLOOKUP($C317,'[1]New ISB'!$C$6:$BO$405,16,FALSE)</f>
        <v>1471.0773480662972</v>
      </c>
      <c r="BD317" s="10">
        <f>VLOOKUP($C317,'[1]New ISB'!$C$6:$BO$405,17,FALSE)</f>
        <v>14579.337016574576</v>
      </c>
      <c r="BE317" s="10">
        <f>VLOOKUP($C317,'[1]New ISB'!$C$6:$BO$405,18,FALSE)</f>
        <v>0</v>
      </c>
      <c r="BF317" s="10">
        <f>VLOOKUP($C317,'[1]New ISB'!$C$6:$BO$405,19,FALSE)</f>
        <v>0</v>
      </c>
      <c r="BG317" s="10">
        <f>VLOOKUP($C317,'[1]New ISB'!$C$6:$BO$405,20,FALSE)</f>
        <v>0</v>
      </c>
      <c r="BH317" s="10">
        <f>VLOOKUP($C317,'[1]New ISB'!$C$6:$BO$405,21,FALSE)</f>
        <v>0</v>
      </c>
      <c r="BI317" s="10">
        <f>VLOOKUP($C317,'[1]New ISB'!$C$6:$BO$405,22,FALSE)</f>
        <v>0</v>
      </c>
      <c r="BJ317" s="10">
        <f>VLOOKUP($C317,'[1]New ISB'!$C$6:$BO$405,23,FALSE)</f>
        <v>0</v>
      </c>
      <c r="BK317" s="10">
        <f>VLOOKUP($C317,'[1]New ISB'!$C$6:$BO$405,24,FALSE)</f>
        <v>0</v>
      </c>
      <c r="BL317" s="10">
        <f>VLOOKUP($C317,'[1]New ISB'!$C$6:$BO$405,25,FALSE)</f>
        <v>26992.5</v>
      </c>
      <c r="BM317" s="10">
        <f>VLOOKUP($C317,'[1]New ISB'!$C$6:$BO$405,26,FALSE)</f>
        <v>0</v>
      </c>
      <c r="BN317" s="10">
        <f>VLOOKUP($C317,'[1]New ISB'!$C$6:$BO$405,27,FALSE)</f>
        <v>63726.388542963919</v>
      </c>
      <c r="BO317" s="10">
        <f>VLOOKUP($C317,'[1]New ISB'!$C$6:$BO$405,28,FALSE)</f>
        <v>0</v>
      </c>
      <c r="BP317" s="10">
        <f>VLOOKUP($C317,'[1]New ISB'!$C$6:$BO$405,29,FALSE)</f>
        <v>12499.200000000079</v>
      </c>
      <c r="BQ317" s="10">
        <f>VLOOKUP($C317,'[1]New ISB'!$C$6:$BO$405,30,FALSE)</f>
        <v>0</v>
      </c>
      <c r="BR317" s="10">
        <f>VLOOKUP($C317,'[1]New ISB'!$C$6:$BO$405,31,FALSE)</f>
        <v>134400</v>
      </c>
      <c r="BS317" s="10">
        <f>VLOOKUP($C317,'[1]New ISB'!$C$6:$BO$405,32,FALSE)</f>
        <v>0</v>
      </c>
      <c r="BT317" s="10">
        <f>VLOOKUP($C317,'[1]New ISB'!$C$6:$BO$405,33,FALSE)</f>
        <v>0</v>
      </c>
      <c r="BU317" s="10">
        <f>VLOOKUP($C317,'[1]New ISB'!$C$6:$BO$405,34,FALSE)</f>
        <v>0</v>
      </c>
      <c r="BV317" s="10">
        <f>VLOOKUP($C317,'[1]New ISB'!$C$6:$BO$405,35,FALSE)</f>
        <v>9308.16</v>
      </c>
      <c r="BW317" s="10">
        <f>VLOOKUP($C317,'[1]New ISB'!$C$6:$BO$405,36,FALSE)</f>
        <v>0</v>
      </c>
      <c r="BX317" s="10">
        <f>VLOOKUP($C317,'[1]New ISB'!$C$6:$BO$405,39,FALSE)+VLOOKUP($C317,'[1]New ISB'!$C$6:$BO$405,40,FALSE)</f>
        <v>0</v>
      </c>
      <c r="BY317" s="10">
        <f>VLOOKUP($C317,'[1]New ISB'!$C$6:$BO$405,37,FALSE)+VLOOKUP($C317,'[1]New ISB'!$C$6:$BO$405,41,FALSE)</f>
        <v>0</v>
      </c>
      <c r="BZ317" s="10">
        <f>VLOOKUP($C317,'[1]New ISB'!$C$6:$BO$405,38,FALSE)</f>
        <v>0</v>
      </c>
      <c r="CA317" s="10">
        <f t="shared" si="207"/>
        <v>978213.36995275842</v>
      </c>
      <c r="CB317" s="10">
        <f>VLOOKUP($C317,'[1]New ISB'!$C$6:$BO$405,52,FALSE)+VLOOKUP($C317,'[1]New ISB'!$C$6:$BO$405,53,FALSE)</f>
        <v>0</v>
      </c>
      <c r="CC317" s="10">
        <f>VLOOKUP($C317,'[1]New ISB'!$C$6:$BO$405,64,FALSE)</f>
        <v>0</v>
      </c>
      <c r="CD317" s="11">
        <f t="shared" si="206"/>
        <v>978213.36995275842</v>
      </c>
      <c r="CE317" s="10"/>
      <c r="CF317" s="10">
        <f t="shared" ref="CF317:CF380" si="208">AS317-G317</f>
        <v>38606.640746811056</v>
      </c>
      <c r="CG317" s="10">
        <f t="shared" ref="CG317:CG380" si="209">AT317-H317</f>
        <v>0</v>
      </c>
      <c r="CH317" s="10">
        <f t="shared" ref="CH317:CH380" si="210">AU317-I317</f>
        <v>0</v>
      </c>
      <c r="CI317" s="10">
        <f t="shared" ref="CI317:CI380" si="211">AV317-J317</f>
        <v>280</v>
      </c>
      <c r="CJ317" s="10">
        <f t="shared" ref="CJ317:CJ380" si="212">AW317-K317</f>
        <v>0</v>
      </c>
      <c r="CK317" s="10">
        <f t="shared" ref="CK317:CK380" si="213">AX317-L317</f>
        <v>3449.9999999999964</v>
      </c>
      <c r="CL317" s="10">
        <f t="shared" ref="CL317:CL380" si="214">AY317-M317</f>
        <v>0</v>
      </c>
      <c r="CM317" s="10">
        <f t="shared" ref="CM317:CM380" si="215">AZ317-N317</f>
        <v>96.049723756906133</v>
      </c>
      <c r="CN317" s="10">
        <f t="shared" ref="CN317:CN380" si="216">BA317-O317</f>
        <v>151.65745856353533</v>
      </c>
      <c r="CO317" s="10">
        <f t="shared" ref="CO317:CO380" si="217">BB317-P317</f>
        <v>45.497237569060871</v>
      </c>
      <c r="CP317" s="10">
        <f t="shared" ref="CP317:CP380" si="218">BC317-Q317</f>
        <v>15.165745856353624</v>
      </c>
      <c r="CQ317" s="10">
        <f t="shared" ref="CQ317:CQ380" si="219">BD317-R317</f>
        <v>141.54696132596655</v>
      </c>
      <c r="CR317" s="10">
        <f t="shared" ref="CR317:CR380" si="220">BE317-S317</f>
        <v>0</v>
      </c>
      <c r="CS317" s="10">
        <f t="shared" ref="CS317:CS380" si="221">BF317-T317</f>
        <v>0</v>
      </c>
      <c r="CT317" s="10">
        <f t="shared" ref="CT317:CT380" si="222">BG317-U317</f>
        <v>0</v>
      </c>
      <c r="CU317" s="10">
        <f t="shared" ref="CU317:CU380" si="223">BH317-V317</f>
        <v>0</v>
      </c>
      <c r="CV317" s="10">
        <f t="shared" ref="CV317:CV380" si="224">BI317-W317</f>
        <v>0</v>
      </c>
      <c r="CW317" s="10">
        <f t="shared" ref="CW317:CW380" si="225">BJ317-X317</f>
        <v>0</v>
      </c>
      <c r="CX317" s="10">
        <f t="shared" ref="CX317:CX380" si="226">BK317-Y317</f>
        <v>0</v>
      </c>
      <c r="CY317" s="10">
        <f t="shared" ref="CY317:CY380" si="227">BL317-Z317</f>
        <v>457.5</v>
      </c>
      <c r="CZ317" s="10">
        <f t="shared" ref="CZ317:CZ380" si="228">BM317-AA317</f>
        <v>0</v>
      </c>
      <c r="DA317" s="10">
        <f t="shared" ref="DA317:DA380" si="229">BN317-AB317</f>
        <v>817.00498132005305</v>
      </c>
      <c r="DB317" s="10">
        <f t="shared" ref="DB317:DB380" si="230">BO317-AC317</f>
        <v>0</v>
      </c>
      <c r="DC317" s="10">
        <f t="shared" ref="DC317:DC380" si="231">BP317-AD317</f>
        <v>195.30000000000109</v>
      </c>
      <c r="DD317" s="10">
        <f t="shared" ref="DD317:DD380" si="232">BQ317-AE317</f>
        <v>0</v>
      </c>
      <c r="DE317" s="10">
        <f t="shared" ref="DE317:DE380" si="233">BR317-AF317</f>
        <v>6400</v>
      </c>
      <c r="DF317" s="10">
        <f t="shared" ref="DF317:DF380" si="234">BS317-AG317</f>
        <v>0</v>
      </c>
      <c r="DG317" s="10">
        <f t="shared" ref="DG317:DG380" si="235">BT317-AH317</f>
        <v>0</v>
      </c>
      <c r="DH317" s="10">
        <f t="shared" ref="DH317:DH380" si="236">BU317-AI317</f>
        <v>0</v>
      </c>
      <c r="DI317" s="10">
        <f t="shared" ref="DI317:DI380" si="237">BV317-AJ317</f>
        <v>0</v>
      </c>
      <c r="DJ317" s="10">
        <f t="shared" ref="DJ317:DJ380" si="238">BW317-AK317</f>
        <v>0</v>
      </c>
      <c r="DK317" s="10">
        <f t="shared" ref="DK317:DK380" si="239">BX317-AL317</f>
        <v>0</v>
      </c>
      <c r="DL317" s="10">
        <f t="shared" ref="DL317:DL380" si="240">BY317-AM317</f>
        <v>0</v>
      </c>
      <c r="DM317" s="10">
        <f t="shared" ref="DM317:DM380" si="241">BZ317-AN317</f>
        <v>0</v>
      </c>
      <c r="DN317" s="10">
        <f t="shared" ref="DN317:DN380" si="242">CB317-AO317</f>
        <v>0</v>
      </c>
      <c r="DO317" s="10">
        <f t="shared" ref="DO317:DO380" si="243">CC317-AP317</f>
        <v>20011.137550678079</v>
      </c>
      <c r="DP317" s="11">
        <f t="shared" si="202"/>
        <v>70667.50040588103</v>
      </c>
      <c r="DS317" s="14"/>
      <c r="DU317" s="16"/>
    </row>
    <row r="318" spans="1:125" x14ac:dyDescent="0.35">
      <c r="A318" s="2" t="s">
        <v>701</v>
      </c>
      <c r="B318" s="2" t="s">
        <v>944</v>
      </c>
      <c r="C318" s="2">
        <v>9262223</v>
      </c>
      <c r="D318" s="2" t="s">
        <v>1409</v>
      </c>
      <c r="E318" s="18">
        <v>91</v>
      </c>
      <c r="G318" s="18">
        <v>308854</v>
      </c>
      <c r="H318" s="18">
        <v>0</v>
      </c>
      <c r="I318" s="18">
        <v>0</v>
      </c>
      <c r="J318" s="18">
        <v>13920.000000000015</v>
      </c>
      <c r="K318" s="18">
        <v>0</v>
      </c>
      <c r="L318" s="18">
        <v>21150.000000000022</v>
      </c>
      <c r="M318" s="18">
        <v>0</v>
      </c>
      <c r="N318" s="18">
        <v>2530.0000000000023</v>
      </c>
      <c r="O318" s="18">
        <v>9520.0000000000091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40165.125000000036</v>
      </c>
      <c r="AC318" s="18">
        <v>0</v>
      </c>
      <c r="AD318" s="18">
        <v>3345.2999999999997</v>
      </c>
      <c r="AE318" s="18">
        <v>0</v>
      </c>
      <c r="AF318" s="18">
        <v>128000</v>
      </c>
      <c r="AG318" s="18">
        <v>0</v>
      </c>
      <c r="AH318" s="18">
        <v>0</v>
      </c>
      <c r="AI318" s="18">
        <v>0</v>
      </c>
      <c r="AJ318" s="18">
        <v>9514.75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-16508.647160221797</v>
      </c>
      <c r="AQ318" s="11">
        <f t="shared" si="203"/>
        <v>520490.52783977822</v>
      </c>
      <c r="AR318" s="18"/>
      <c r="AS318" s="10">
        <f>VLOOKUP($C318,'[1]New ISB'!$C$6:$BO$405,6,FALSE)</f>
        <v>328051.83774841425</v>
      </c>
      <c r="AT318" s="10">
        <f>VLOOKUP($C318,'[1]New ISB'!$C$6:$BO$405,7,FALSE)</f>
        <v>0</v>
      </c>
      <c r="AU318" s="10">
        <f>VLOOKUP($C318,'[1]New ISB'!$C$6:$BO$405,8,FALSE)</f>
        <v>0</v>
      </c>
      <c r="AV318" s="10">
        <f>VLOOKUP($C318,'[1]New ISB'!$C$6:$BO$405,9,FALSE)</f>
        <v>14210.000000000015</v>
      </c>
      <c r="AW318" s="10">
        <f>VLOOKUP($C318,'[1]New ISB'!$C$6:$BO$405,10,FALSE)</f>
        <v>0</v>
      </c>
      <c r="AX318" s="10">
        <f>VLOOKUP($C318,'[1]New ISB'!$C$6:$BO$405,11,FALSE)</f>
        <v>24600.000000000022</v>
      </c>
      <c r="AY318" s="10">
        <f>VLOOKUP($C318,'[1]New ISB'!$C$6:$BO$405,12,FALSE)</f>
        <v>0</v>
      </c>
      <c r="AZ318" s="10">
        <f>VLOOKUP($C318,'[1]New ISB'!$C$6:$BO$405,13,FALSE)</f>
        <v>2585.0000000000027</v>
      </c>
      <c r="BA318" s="10">
        <f>VLOOKUP($C318,'[1]New ISB'!$C$6:$BO$405,14,FALSE)</f>
        <v>9690.0000000000109</v>
      </c>
      <c r="BB318" s="10">
        <f>VLOOKUP($C318,'[1]New ISB'!$C$6:$BO$405,15,FALSE)</f>
        <v>0</v>
      </c>
      <c r="BC318" s="10">
        <f>VLOOKUP($C318,'[1]New ISB'!$C$6:$BO$405,16,FALSE)</f>
        <v>0</v>
      </c>
      <c r="BD318" s="10">
        <f>VLOOKUP($C318,'[1]New ISB'!$C$6:$BO$405,17,FALSE)</f>
        <v>0</v>
      </c>
      <c r="BE318" s="10">
        <f>VLOOKUP($C318,'[1]New ISB'!$C$6:$BO$405,18,FALSE)</f>
        <v>0</v>
      </c>
      <c r="BF318" s="10">
        <f>VLOOKUP($C318,'[1]New ISB'!$C$6:$BO$405,19,FALSE)</f>
        <v>0</v>
      </c>
      <c r="BG318" s="10">
        <f>VLOOKUP($C318,'[1]New ISB'!$C$6:$BO$405,20,FALSE)</f>
        <v>0</v>
      </c>
      <c r="BH318" s="10">
        <f>VLOOKUP($C318,'[1]New ISB'!$C$6:$BO$405,21,FALSE)</f>
        <v>0</v>
      </c>
      <c r="BI318" s="10">
        <f>VLOOKUP($C318,'[1]New ISB'!$C$6:$BO$405,22,FALSE)</f>
        <v>0</v>
      </c>
      <c r="BJ318" s="10">
        <f>VLOOKUP($C318,'[1]New ISB'!$C$6:$BO$405,23,FALSE)</f>
        <v>0</v>
      </c>
      <c r="BK318" s="10">
        <f>VLOOKUP($C318,'[1]New ISB'!$C$6:$BO$405,24,FALSE)</f>
        <v>0</v>
      </c>
      <c r="BL318" s="10">
        <f>VLOOKUP($C318,'[1]New ISB'!$C$6:$BO$405,25,FALSE)</f>
        <v>0</v>
      </c>
      <c r="BM318" s="10">
        <f>VLOOKUP($C318,'[1]New ISB'!$C$6:$BO$405,26,FALSE)</f>
        <v>0</v>
      </c>
      <c r="BN318" s="10">
        <f>VLOOKUP($C318,'[1]New ISB'!$C$6:$BO$405,27,FALSE)</f>
        <v>40686.750000000036</v>
      </c>
      <c r="BO318" s="10">
        <f>VLOOKUP($C318,'[1]New ISB'!$C$6:$BO$405,28,FALSE)</f>
        <v>0</v>
      </c>
      <c r="BP318" s="10">
        <f>VLOOKUP($C318,'[1]New ISB'!$C$6:$BO$405,29,FALSE)</f>
        <v>3398.3999999999996</v>
      </c>
      <c r="BQ318" s="10">
        <f>VLOOKUP($C318,'[1]New ISB'!$C$6:$BO$405,30,FALSE)</f>
        <v>0</v>
      </c>
      <c r="BR318" s="10">
        <f>VLOOKUP($C318,'[1]New ISB'!$C$6:$BO$405,31,FALSE)</f>
        <v>134400</v>
      </c>
      <c r="BS318" s="10">
        <f>VLOOKUP($C318,'[1]New ISB'!$C$6:$BO$405,32,FALSE)</f>
        <v>0</v>
      </c>
      <c r="BT318" s="10">
        <f>VLOOKUP($C318,'[1]New ISB'!$C$6:$BO$405,33,FALSE)</f>
        <v>0</v>
      </c>
      <c r="BU318" s="10">
        <f>VLOOKUP($C318,'[1]New ISB'!$C$6:$BO$405,34,FALSE)</f>
        <v>0</v>
      </c>
      <c r="BV318" s="10">
        <f>VLOOKUP($C318,'[1]New ISB'!$C$6:$BO$405,35,FALSE)</f>
        <v>9514.75</v>
      </c>
      <c r="BW318" s="10">
        <f>VLOOKUP($C318,'[1]New ISB'!$C$6:$BO$405,36,FALSE)</f>
        <v>0</v>
      </c>
      <c r="BX318" s="10">
        <f>VLOOKUP($C318,'[1]New ISB'!$C$6:$BO$405,39,FALSE)+VLOOKUP($C318,'[1]New ISB'!$C$6:$BO$405,40,FALSE)</f>
        <v>0</v>
      </c>
      <c r="BY318" s="10">
        <f>VLOOKUP($C318,'[1]New ISB'!$C$6:$BO$405,37,FALSE)+VLOOKUP($C318,'[1]New ISB'!$C$6:$BO$405,41,FALSE)</f>
        <v>0</v>
      </c>
      <c r="BZ318" s="10">
        <f>VLOOKUP($C318,'[1]New ISB'!$C$6:$BO$405,38,FALSE)</f>
        <v>0</v>
      </c>
      <c r="CA318" s="10">
        <f t="shared" si="207"/>
        <v>567136.73774841428</v>
      </c>
      <c r="CB318" s="10">
        <f>VLOOKUP($C318,'[1]New ISB'!$C$6:$BO$405,52,FALSE)+VLOOKUP($C318,'[1]New ISB'!$C$6:$BO$405,53,FALSE)</f>
        <v>0</v>
      </c>
      <c r="CC318" s="10">
        <f>VLOOKUP($C318,'[1]New ISB'!$C$6:$BO$405,64,FALSE)</f>
        <v>0</v>
      </c>
      <c r="CD318" s="11">
        <f t="shared" si="206"/>
        <v>567136.73774841428</v>
      </c>
      <c r="CE318" s="10"/>
      <c r="CF318" s="10">
        <f t="shared" si="208"/>
        <v>19197.837748414255</v>
      </c>
      <c r="CG318" s="10">
        <f t="shared" si="209"/>
        <v>0</v>
      </c>
      <c r="CH318" s="10">
        <f t="shared" si="210"/>
        <v>0</v>
      </c>
      <c r="CI318" s="10">
        <f t="shared" si="211"/>
        <v>290</v>
      </c>
      <c r="CJ318" s="10">
        <f t="shared" si="212"/>
        <v>0</v>
      </c>
      <c r="CK318" s="10">
        <f t="shared" si="213"/>
        <v>3450</v>
      </c>
      <c r="CL318" s="10">
        <f t="shared" si="214"/>
        <v>0</v>
      </c>
      <c r="CM318" s="10">
        <f t="shared" si="215"/>
        <v>55.000000000000455</v>
      </c>
      <c r="CN318" s="10">
        <f t="shared" si="216"/>
        <v>170.00000000000182</v>
      </c>
      <c r="CO318" s="10">
        <f t="shared" si="217"/>
        <v>0</v>
      </c>
      <c r="CP318" s="10">
        <f t="shared" si="218"/>
        <v>0</v>
      </c>
      <c r="CQ318" s="10">
        <f t="shared" si="219"/>
        <v>0</v>
      </c>
      <c r="CR318" s="10">
        <f t="shared" si="220"/>
        <v>0</v>
      </c>
      <c r="CS318" s="10">
        <f t="shared" si="221"/>
        <v>0</v>
      </c>
      <c r="CT318" s="10">
        <f t="shared" si="222"/>
        <v>0</v>
      </c>
      <c r="CU318" s="10">
        <f t="shared" si="223"/>
        <v>0</v>
      </c>
      <c r="CV318" s="10">
        <f t="shared" si="224"/>
        <v>0</v>
      </c>
      <c r="CW318" s="10">
        <f t="shared" si="225"/>
        <v>0</v>
      </c>
      <c r="CX318" s="10">
        <f t="shared" si="226"/>
        <v>0</v>
      </c>
      <c r="CY318" s="10">
        <f t="shared" si="227"/>
        <v>0</v>
      </c>
      <c r="CZ318" s="10">
        <f t="shared" si="228"/>
        <v>0</v>
      </c>
      <c r="DA318" s="10">
        <f t="shared" si="229"/>
        <v>521.625</v>
      </c>
      <c r="DB318" s="10">
        <f t="shared" si="230"/>
        <v>0</v>
      </c>
      <c r="DC318" s="10">
        <f t="shared" si="231"/>
        <v>53.099999999999909</v>
      </c>
      <c r="DD318" s="10">
        <f t="shared" si="232"/>
        <v>0</v>
      </c>
      <c r="DE318" s="10">
        <f t="shared" si="233"/>
        <v>6400</v>
      </c>
      <c r="DF318" s="10">
        <f t="shared" si="234"/>
        <v>0</v>
      </c>
      <c r="DG318" s="10">
        <f t="shared" si="235"/>
        <v>0</v>
      </c>
      <c r="DH318" s="10">
        <f t="shared" si="236"/>
        <v>0</v>
      </c>
      <c r="DI318" s="10">
        <f t="shared" si="237"/>
        <v>0</v>
      </c>
      <c r="DJ318" s="10">
        <f t="shared" si="238"/>
        <v>0</v>
      </c>
      <c r="DK318" s="10">
        <f t="shared" si="239"/>
        <v>0</v>
      </c>
      <c r="DL318" s="10">
        <f t="shared" si="240"/>
        <v>0</v>
      </c>
      <c r="DM318" s="10">
        <f t="shared" si="241"/>
        <v>0</v>
      </c>
      <c r="DN318" s="10">
        <f t="shared" si="242"/>
        <v>0</v>
      </c>
      <c r="DO318" s="10">
        <f t="shared" si="243"/>
        <v>16508.647160221797</v>
      </c>
      <c r="DP318" s="11">
        <f t="shared" si="202"/>
        <v>46646.209908636054</v>
      </c>
      <c r="DS318" s="14"/>
      <c r="DU318" s="16"/>
    </row>
    <row r="319" spans="1:125" x14ac:dyDescent="0.35">
      <c r="A319" s="2" t="s">
        <v>117</v>
      </c>
      <c r="B319" s="2" t="s">
        <v>946</v>
      </c>
      <c r="C319" s="2">
        <v>9262164</v>
      </c>
      <c r="D319" s="2" t="s">
        <v>1410</v>
      </c>
      <c r="E319" s="18">
        <v>24</v>
      </c>
      <c r="G319" s="18">
        <v>81456</v>
      </c>
      <c r="H319" s="18">
        <v>0</v>
      </c>
      <c r="I319" s="18">
        <v>0</v>
      </c>
      <c r="J319" s="18">
        <v>5279.9999999999955</v>
      </c>
      <c r="K319" s="18">
        <v>0</v>
      </c>
      <c r="L319" s="18">
        <v>7754.9999999999936</v>
      </c>
      <c r="M319" s="18">
        <v>0</v>
      </c>
      <c r="N319" s="18">
        <v>230.0000000000002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5835.7894736842127</v>
      </c>
      <c r="AC319" s="18">
        <v>0</v>
      </c>
      <c r="AD319" s="18">
        <v>1474.2</v>
      </c>
      <c r="AE319" s="18">
        <v>0</v>
      </c>
      <c r="AF319" s="18">
        <v>128000</v>
      </c>
      <c r="AG319" s="18">
        <v>56300</v>
      </c>
      <c r="AH319" s="18">
        <v>0</v>
      </c>
      <c r="AI319" s="18">
        <v>0</v>
      </c>
      <c r="AJ319" s="18">
        <v>910.13120000000004</v>
      </c>
      <c r="AK319" s="18">
        <v>0</v>
      </c>
      <c r="AL319" s="18">
        <v>0</v>
      </c>
      <c r="AM319" s="18">
        <v>0</v>
      </c>
      <c r="AN319" s="18">
        <v>0</v>
      </c>
      <c r="AO319" s="18">
        <v>0</v>
      </c>
      <c r="AP319" s="18">
        <v>-53275.788036195234</v>
      </c>
      <c r="AQ319" s="11">
        <f t="shared" si="203"/>
        <v>233965.33263748899</v>
      </c>
      <c r="AR319" s="18"/>
      <c r="AS319" s="10">
        <f>VLOOKUP($C319,'[1]New ISB'!$C$6:$BO$405,6,FALSE)</f>
        <v>86519.165999581775</v>
      </c>
      <c r="AT319" s="10">
        <f>VLOOKUP($C319,'[1]New ISB'!$C$6:$BO$405,7,FALSE)</f>
        <v>0</v>
      </c>
      <c r="AU319" s="10">
        <f>VLOOKUP($C319,'[1]New ISB'!$C$6:$BO$405,8,FALSE)</f>
        <v>0</v>
      </c>
      <c r="AV319" s="10">
        <f>VLOOKUP($C319,'[1]New ISB'!$C$6:$BO$405,9,FALSE)</f>
        <v>5389.9999999999955</v>
      </c>
      <c r="AW319" s="10">
        <f>VLOOKUP($C319,'[1]New ISB'!$C$6:$BO$405,10,FALSE)</f>
        <v>0</v>
      </c>
      <c r="AX319" s="10">
        <f>VLOOKUP($C319,'[1]New ISB'!$C$6:$BO$405,11,FALSE)</f>
        <v>9019.9999999999927</v>
      </c>
      <c r="AY319" s="10">
        <f>VLOOKUP($C319,'[1]New ISB'!$C$6:$BO$405,12,FALSE)</f>
        <v>0</v>
      </c>
      <c r="AZ319" s="10">
        <f>VLOOKUP($C319,'[1]New ISB'!$C$6:$BO$405,13,FALSE)</f>
        <v>235.0000000000002</v>
      </c>
      <c r="BA319" s="10">
        <f>VLOOKUP($C319,'[1]New ISB'!$C$6:$BO$405,14,FALSE)</f>
        <v>0</v>
      </c>
      <c r="BB319" s="10">
        <f>VLOOKUP($C319,'[1]New ISB'!$C$6:$BO$405,15,FALSE)</f>
        <v>0</v>
      </c>
      <c r="BC319" s="10">
        <f>VLOOKUP($C319,'[1]New ISB'!$C$6:$BO$405,16,FALSE)</f>
        <v>0</v>
      </c>
      <c r="BD319" s="10">
        <f>VLOOKUP($C319,'[1]New ISB'!$C$6:$BO$405,17,FALSE)</f>
        <v>0</v>
      </c>
      <c r="BE319" s="10">
        <f>VLOOKUP($C319,'[1]New ISB'!$C$6:$BO$405,18,FALSE)</f>
        <v>0</v>
      </c>
      <c r="BF319" s="10">
        <f>VLOOKUP($C319,'[1]New ISB'!$C$6:$BO$405,19,FALSE)</f>
        <v>0</v>
      </c>
      <c r="BG319" s="10">
        <f>VLOOKUP($C319,'[1]New ISB'!$C$6:$BO$405,20,FALSE)</f>
        <v>0</v>
      </c>
      <c r="BH319" s="10">
        <f>VLOOKUP($C319,'[1]New ISB'!$C$6:$BO$405,21,FALSE)</f>
        <v>0</v>
      </c>
      <c r="BI319" s="10">
        <f>VLOOKUP($C319,'[1]New ISB'!$C$6:$BO$405,22,FALSE)</f>
        <v>0</v>
      </c>
      <c r="BJ319" s="10">
        <f>VLOOKUP($C319,'[1]New ISB'!$C$6:$BO$405,23,FALSE)</f>
        <v>0</v>
      </c>
      <c r="BK319" s="10">
        <f>VLOOKUP($C319,'[1]New ISB'!$C$6:$BO$405,24,FALSE)</f>
        <v>0</v>
      </c>
      <c r="BL319" s="10">
        <f>VLOOKUP($C319,'[1]New ISB'!$C$6:$BO$405,25,FALSE)</f>
        <v>0</v>
      </c>
      <c r="BM319" s="10">
        <f>VLOOKUP($C319,'[1]New ISB'!$C$6:$BO$405,26,FALSE)</f>
        <v>0</v>
      </c>
      <c r="BN319" s="10">
        <f>VLOOKUP($C319,'[1]New ISB'!$C$6:$BO$405,27,FALSE)</f>
        <v>5911.5789473684226</v>
      </c>
      <c r="BO319" s="10">
        <f>VLOOKUP($C319,'[1]New ISB'!$C$6:$BO$405,28,FALSE)</f>
        <v>0</v>
      </c>
      <c r="BP319" s="10">
        <f>VLOOKUP($C319,'[1]New ISB'!$C$6:$BO$405,29,FALSE)</f>
        <v>1497.6000000000001</v>
      </c>
      <c r="BQ319" s="10">
        <f>VLOOKUP($C319,'[1]New ISB'!$C$6:$BO$405,30,FALSE)</f>
        <v>0</v>
      </c>
      <c r="BR319" s="10">
        <f>VLOOKUP($C319,'[1]New ISB'!$C$6:$BO$405,31,FALSE)</f>
        <v>134400</v>
      </c>
      <c r="BS319" s="10">
        <f>VLOOKUP($C319,'[1]New ISB'!$C$6:$BO$405,32,FALSE)</f>
        <v>57100</v>
      </c>
      <c r="BT319" s="10">
        <f>VLOOKUP($C319,'[1]New ISB'!$C$6:$BO$405,33,FALSE)</f>
        <v>0</v>
      </c>
      <c r="BU319" s="10">
        <f>VLOOKUP($C319,'[1]New ISB'!$C$6:$BO$405,34,FALSE)</f>
        <v>0</v>
      </c>
      <c r="BV319" s="10">
        <f>VLOOKUP($C319,'[1]New ISB'!$C$6:$BO$405,35,FALSE)</f>
        <v>910.13120000000004</v>
      </c>
      <c r="BW319" s="10">
        <f>VLOOKUP($C319,'[1]New ISB'!$C$6:$BO$405,36,FALSE)</f>
        <v>0</v>
      </c>
      <c r="BX319" s="10">
        <f>VLOOKUP($C319,'[1]New ISB'!$C$6:$BO$405,39,FALSE)+VLOOKUP($C319,'[1]New ISB'!$C$6:$BO$405,40,FALSE)</f>
        <v>0</v>
      </c>
      <c r="BY319" s="10">
        <f>VLOOKUP($C319,'[1]New ISB'!$C$6:$BO$405,37,FALSE)+VLOOKUP($C319,'[1]New ISB'!$C$6:$BO$405,41,FALSE)</f>
        <v>0</v>
      </c>
      <c r="BZ319" s="10">
        <f>VLOOKUP($C319,'[1]New ISB'!$C$6:$BO$405,38,FALSE)</f>
        <v>0</v>
      </c>
      <c r="CA319" s="10">
        <f t="shared" si="207"/>
        <v>300983.47614695021</v>
      </c>
      <c r="CB319" s="10">
        <f>VLOOKUP($C319,'[1]New ISB'!$C$6:$BO$405,52,FALSE)+VLOOKUP($C319,'[1]New ISB'!$C$6:$BO$405,53,FALSE)</f>
        <v>0</v>
      </c>
      <c r="CC319" s="10">
        <f>VLOOKUP($C319,'[1]New ISB'!$C$6:$BO$405,64,FALSE)</f>
        <v>0</v>
      </c>
      <c r="CD319" s="11">
        <f t="shared" si="206"/>
        <v>300983.47614695021</v>
      </c>
      <c r="CE319" s="10"/>
      <c r="CF319" s="10">
        <f t="shared" si="208"/>
        <v>5063.1659995817754</v>
      </c>
      <c r="CG319" s="10">
        <f t="shared" si="209"/>
        <v>0</v>
      </c>
      <c r="CH319" s="10">
        <f t="shared" si="210"/>
        <v>0</v>
      </c>
      <c r="CI319" s="10">
        <f t="shared" si="211"/>
        <v>110</v>
      </c>
      <c r="CJ319" s="10">
        <f t="shared" si="212"/>
        <v>0</v>
      </c>
      <c r="CK319" s="10">
        <f t="shared" si="213"/>
        <v>1264.9999999999991</v>
      </c>
      <c r="CL319" s="10">
        <f t="shared" si="214"/>
        <v>0</v>
      </c>
      <c r="CM319" s="10">
        <f t="shared" si="215"/>
        <v>5</v>
      </c>
      <c r="CN319" s="10">
        <f t="shared" si="216"/>
        <v>0</v>
      </c>
      <c r="CO319" s="10">
        <f t="shared" si="217"/>
        <v>0</v>
      </c>
      <c r="CP319" s="10">
        <f t="shared" si="218"/>
        <v>0</v>
      </c>
      <c r="CQ319" s="10">
        <f t="shared" si="219"/>
        <v>0</v>
      </c>
      <c r="CR319" s="10">
        <f t="shared" si="220"/>
        <v>0</v>
      </c>
      <c r="CS319" s="10">
        <f t="shared" si="221"/>
        <v>0</v>
      </c>
      <c r="CT319" s="10">
        <f t="shared" si="222"/>
        <v>0</v>
      </c>
      <c r="CU319" s="10">
        <f t="shared" si="223"/>
        <v>0</v>
      </c>
      <c r="CV319" s="10">
        <f t="shared" si="224"/>
        <v>0</v>
      </c>
      <c r="CW319" s="10">
        <f t="shared" si="225"/>
        <v>0</v>
      </c>
      <c r="CX319" s="10">
        <f t="shared" si="226"/>
        <v>0</v>
      </c>
      <c r="CY319" s="10">
        <f t="shared" si="227"/>
        <v>0</v>
      </c>
      <c r="CZ319" s="10">
        <f t="shared" si="228"/>
        <v>0</v>
      </c>
      <c r="DA319" s="10">
        <f t="shared" si="229"/>
        <v>75.789473684209952</v>
      </c>
      <c r="DB319" s="10">
        <f t="shared" si="230"/>
        <v>0</v>
      </c>
      <c r="DC319" s="10">
        <f t="shared" si="231"/>
        <v>23.400000000000091</v>
      </c>
      <c r="DD319" s="10">
        <f t="shared" si="232"/>
        <v>0</v>
      </c>
      <c r="DE319" s="10">
        <f t="shared" si="233"/>
        <v>6400</v>
      </c>
      <c r="DF319" s="10">
        <f t="shared" si="234"/>
        <v>800</v>
      </c>
      <c r="DG319" s="10">
        <f t="shared" si="235"/>
        <v>0</v>
      </c>
      <c r="DH319" s="10">
        <f t="shared" si="236"/>
        <v>0</v>
      </c>
      <c r="DI319" s="10">
        <f t="shared" si="237"/>
        <v>0</v>
      </c>
      <c r="DJ319" s="10">
        <f t="shared" si="238"/>
        <v>0</v>
      </c>
      <c r="DK319" s="10">
        <f t="shared" si="239"/>
        <v>0</v>
      </c>
      <c r="DL319" s="10">
        <f t="shared" si="240"/>
        <v>0</v>
      </c>
      <c r="DM319" s="10">
        <f t="shared" si="241"/>
        <v>0</v>
      </c>
      <c r="DN319" s="10">
        <f t="shared" si="242"/>
        <v>0</v>
      </c>
      <c r="DO319" s="10">
        <f t="shared" si="243"/>
        <v>53275.788036195234</v>
      </c>
      <c r="DP319" s="11">
        <f t="shared" si="202"/>
        <v>67018.143509461224</v>
      </c>
      <c r="DS319" s="14"/>
      <c r="DU319" s="16"/>
    </row>
    <row r="320" spans="1:125" x14ac:dyDescent="0.35">
      <c r="A320" s="2" t="s">
        <v>193</v>
      </c>
      <c r="B320" s="2" t="s">
        <v>948</v>
      </c>
      <c r="C320" s="2">
        <v>9262412</v>
      </c>
      <c r="D320" s="2" t="s">
        <v>949</v>
      </c>
      <c r="E320" s="18">
        <v>68</v>
      </c>
      <c r="G320" s="18">
        <v>230792</v>
      </c>
      <c r="H320" s="18">
        <v>0</v>
      </c>
      <c r="I320" s="18">
        <v>0</v>
      </c>
      <c r="J320" s="18">
        <v>2400.0000000000005</v>
      </c>
      <c r="K320" s="18">
        <v>0</v>
      </c>
      <c r="L320" s="18">
        <v>4230.0000000000027</v>
      </c>
      <c r="M320" s="18">
        <v>0</v>
      </c>
      <c r="N320" s="18">
        <v>689.99999999999955</v>
      </c>
      <c r="O320" s="18">
        <v>280.00000000000045</v>
      </c>
      <c r="P320" s="18">
        <v>440.00000000000068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17881.874999999993</v>
      </c>
      <c r="AC320" s="18">
        <v>0</v>
      </c>
      <c r="AD320" s="18">
        <v>3704.3999999999733</v>
      </c>
      <c r="AE320" s="18">
        <v>0</v>
      </c>
      <c r="AF320" s="18">
        <v>128000</v>
      </c>
      <c r="AG320" s="18">
        <v>56300</v>
      </c>
      <c r="AH320" s="18">
        <v>0</v>
      </c>
      <c r="AI320" s="18">
        <v>0</v>
      </c>
      <c r="AJ320" s="18">
        <v>1344.5119999999999</v>
      </c>
      <c r="AK320" s="18">
        <v>0</v>
      </c>
      <c r="AL320" s="18">
        <v>0</v>
      </c>
      <c r="AM320" s="18">
        <v>0</v>
      </c>
      <c r="AN320" s="18">
        <v>0</v>
      </c>
      <c r="AO320" s="18">
        <v>0</v>
      </c>
      <c r="AP320" s="18">
        <v>-22853.982954452691</v>
      </c>
      <c r="AQ320" s="11">
        <f t="shared" si="203"/>
        <v>423208.80404554727</v>
      </c>
      <c r="AR320" s="18"/>
      <c r="AS320" s="10">
        <f>VLOOKUP($C320,'[1]New ISB'!$C$6:$BO$405,6,FALSE)</f>
        <v>245137.63699881505</v>
      </c>
      <c r="AT320" s="10">
        <f>VLOOKUP($C320,'[1]New ISB'!$C$6:$BO$405,7,FALSE)</f>
        <v>0</v>
      </c>
      <c r="AU320" s="10">
        <f>VLOOKUP($C320,'[1]New ISB'!$C$6:$BO$405,8,FALSE)</f>
        <v>0</v>
      </c>
      <c r="AV320" s="10">
        <f>VLOOKUP($C320,'[1]New ISB'!$C$6:$BO$405,9,FALSE)</f>
        <v>2450.0000000000005</v>
      </c>
      <c r="AW320" s="10">
        <f>VLOOKUP($C320,'[1]New ISB'!$C$6:$BO$405,10,FALSE)</f>
        <v>0</v>
      </c>
      <c r="AX320" s="10">
        <f>VLOOKUP($C320,'[1]New ISB'!$C$6:$BO$405,11,FALSE)</f>
        <v>4920.0000000000027</v>
      </c>
      <c r="AY320" s="10">
        <f>VLOOKUP($C320,'[1]New ISB'!$C$6:$BO$405,12,FALSE)</f>
        <v>0</v>
      </c>
      <c r="AZ320" s="10">
        <f>VLOOKUP($C320,'[1]New ISB'!$C$6:$BO$405,13,FALSE)</f>
        <v>704.99999999999943</v>
      </c>
      <c r="BA320" s="10">
        <f>VLOOKUP($C320,'[1]New ISB'!$C$6:$BO$405,14,FALSE)</f>
        <v>285.00000000000045</v>
      </c>
      <c r="BB320" s="10">
        <f>VLOOKUP($C320,'[1]New ISB'!$C$6:$BO$405,15,FALSE)</f>
        <v>445.00000000000068</v>
      </c>
      <c r="BC320" s="10">
        <f>VLOOKUP($C320,'[1]New ISB'!$C$6:$BO$405,16,FALSE)</f>
        <v>0</v>
      </c>
      <c r="BD320" s="10">
        <f>VLOOKUP($C320,'[1]New ISB'!$C$6:$BO$405,17,FALSE)</f>
        <v>0</v>
      </c>
      <c r="BE320" s="10">
        <f>VLOOKUP($C320,'[1]New ISB'!$C$6:$BO$405,18,FALSE)</f>
        <v>0</v>
      </c>
      <c r="BF320" s="10">
        <f>VLOOKUP($C320,'[1]New ISB'!$C$6:$BO$405,19,FALSE)</f>
        <v>0</v>
      </c>
      <c r="BG320" s="10">
        <f>VLOOKUP($C320,'[1]New ISB'!$C$6:$BO$405,20,FALSE)</f>
        <v>0</v>
      </c>
      <c r="BH320" s="10">
        <f>VLOOKUP($C320,'[1]New ISB'!$C$6:$BO$405,21,FALSE)</f>
        <v>0</v>
      </c>
      <c r="BI320" s="10">
        <f>VLOOKUP($C320,'[1]New ISB'!$C$6:$BO$405,22,FALSE)</f>
        <v>0</v>
      </c>
      <c r="BJ320" s="10">
        <f>VLOOKUP($C320,'[1]New ISB'!$C$6:$BO$405,23,FALSE)</f>
        <v>0</v>
      </c>
      <c r="BK320" s="10">
        <f>VLOOKUP($C320,'[1]New ISB'!$C$6:$BO$405,24,FALSE)</f>
        <v>0</v>
      </c>
      <c r="BL320" s="10">
        <f>VLOOKUP($C320,'[1]New ISB'!$C$6:$BO$405,25,FALSE)</f>
        <v>0</v>
      </c>
      <c r="BM320" s="10">
        <f>VLOOKUP($C320,'[1]New ISB'!$C$6:$BO$405,26,FALSE)</f>
        <v>0</v>
      </c>
      <c r="BN320" s="10">
        <f>VLOOKUP($C320,'[1]New ISB'!$C$6:$BO$405,27,FALSE)</f>
        <v>18114.107142857138</v>
      </c>
      <c r="BO320" s="10">
        <f>VLOOKUP($C320,'[1]New ISB'!$C$6:$BO$405,28,FALSE)</f>
        <v>0</v>
      </c>
      <c r="BP320" s="10">
        <f>VLOOKUP($C320,'[1]New ISB'!$C$6:$BO$405,29,FALSE)</f>
        <v>3763.1999999999725</v>
      </c>
      <c r="BQ320" s="10">
        <f>VLOOKUP($C320,'[1]New ISB'!$C$6:$BO$405,30,FALSE)</f>
        <v>0</v>
      </c>
      <c r="BR320" s="10">
        <f>VLOOKUP($C320,'[1]New ISB'!$C$6:$BO$405,31,FALSE)</f>
        <v>134400</v>
      </c>
      <c r="BS320" s="10">
        <f>VLOOKUP($C320,'[1]New ISB'!$C$6:$BO$405,32,FALSE)</f>
        <v>57100</v>
      </c>
      <c r="BT320" s="10">
        <f>VLOOKUP($C320,'[1]New ISB'!$C$6:$BO$405,33,FALSE)</f>
        <v>0</v>
      </c>
      <c r="BU320" s="10">
        <f>VLOOKUP($C320,'[1]New ISB'!$C$6:$BO$405,34,FALSE)</f>
        <v>0</v>
      </c>
      <c r="BV320" s="10">
        <f>VLOOKUP($C320,'[1]New ISB'!$C$6:$BO$405,35,FALSE)</f>
        <v>1344.5119999999999</v>
      </c>
      <c r="BW320" s="10">
        <f>VLOOKUP($C320,'[1]New ISB'!$C$6:$BO$405,36,FALSE)</f>
        <v>0</v>
      </c>
      <c r="BX320" s="10">
        <f>VLOOKUP($C320,'[1]New ISB'!$C$6:$BO$405,39,FALSE)+VLOOKUP($C320,'[1]New ISB'!$C$6:$BO$405,40,FALSE)</f>
        <v>0</v>
      </c>
      <c r="BY320" s="10">
        <f>VLOOKUP($C320,'[1]New ISB'!$C$6:$BO$405,37,FALSE)+VLOOKUP($C320,'[1]New ISB'!$C$6:$BO$405,41,FALSE)</f>
        <v>0</v>
      </c>
      <c r="BZ320" s="10">
        <f>VLOOKUP($C320,'[1]New ISB'!$C$6:$BO$405,38,FALSE)</f>
        <v>0</v>
      </c>
      <c r="CA320" s="10">
        <f t="shared" si="207"/>
        <v>468664.45614167216</v>
      </c>
      <c r="CB320" s="10">
        <f>VLOOKUP($C320,'[1]New ISB'!$C$6:$BO$405,52,FALSE)+VLOOKUP($C320,'[1]New ISB'!$C$6:$BO$405,53,FALSE)</f>
        <v>0</v>
      </c>
      <c r="CC320" s="10">
        <f>VLOOKUP($C320,'[1]New ISB'!$C$6:$BO$405,64,FALSE)</f>
        <v>0</v>
      </c>
      <c r="CD320" s="11">
        <f t="shared" si="206"/>
        <v>468664.45614167216</v>
      </c>
      <c r="CE320" s="10"/>
      <c r="CF320" s="10">
        <f t="shared" si="208"/>
        <v>14345.636998815055</v>
      </c>
      <c r="CG320" s="10">
        <f t="shared" si="209"/>
        <v>0</v>
      </c>
      <c r="CH320" s="10">
        <f t="shared" si="210"/>
        <v>0</v>
      </c>
      <c r="CI320" s="10">
        <f t="shared" si="211"/>
        <v>50</v>
      </c>
      <c r="CJ320" s="10">
        <f t="shared" si="212"/>
        <v>0</v>
      </c>
      <c r="CK320" s="10">
        <f t="shared" si="213"/>
        <v>690</v>
      </c>
      <c r="CL320" s="10">
        <f t="shared" si="214"/>
        <v>0</v>
      </c>
      <c r="CM320" s="10">
        <f t="shared" si="215"/>
        <v>14.999999999999886</v>
      </c>
      <c r="CN320" s="10">
        <f t="shared" si="216"/>
        <v>5</v>
      </c>
      <c r="CO320" s="10">
        <f t="shared" si="217"/>
        <v>5</v>
      </c>
      <c r="CP320" s="10">
        <f t="shared" si="218"/>
        <v>0</v>
      </c>
      <c r="CQ320" s="10">
        <f t="shared" si="219"/>
        <v>0</v>
      </c>
      <c r="CR320" s="10">
        <f t="shared" si="220"/>
        <v>0</v>
      </c>
      <c r="CS320" s="10">
        <f t="shared" si="221"/>
        <v>0</v>
      </c>
      <c r="CT320" s="10">
        <f t="shared" si="222"/>
        <v>0</v>
      </c>
      <c r="CU320" s="10">
        <f t="shared" si="223"/>
        <v>0</v>
      </c>
      <c r="CV320" s="10">
        <f t="shared" si="224"/>
        <v>0</v>
      </c>
      <c r="CW320" s="10">
        <f t="shared" si="225"/>
        <v>0</v>
      </c>
      <c r="CX320" s="10">
        <f t="shared" si="226"/>
        <v>0</v>
      </c>
      <c r="CY320" s="10">
        <f t="shared" si="227"/>
        <v>0</v>
      </c>
      <c r="CZ320" s="10">
        <f t="shared" si="228"/>
        <v>0</v>
      </c>
      <c r="DA320" s="10">
        <f t="shared" si="229"/>
        <v>232.23214285714494</v>
      </c>
      <c r="DB320" s="10">
        <f t="shared" si="230"/>
        <v>0</v>
      </c>
      <c r="DC320" s="10">
        <f t="shared" si="231"/>
        <v>58.799999999999272</v>
      </c>
      <c r="DD320" s="10">
        <f t="shared" si="232"/>
        <v>0</v>
      </c>
      <c r="DE320" s="10">
        <f t="shared" si="233"/>
        <v>6400</v>
      </c>
      <c r="DF320" s="10">
        <f t="shared" si="234"/>
        <v>800</v>
      </c>
      <c r="DG320" s="10">
        <f t="shared" si="235"/>
        <v>0</v>
      </c>
      <c r="DH320" s="10">
        <f t="shared" si="236"/>
        <v>0</v>
      </c>
      <c r="DI320" s="10">
        <f t="shared" si="237"/>
        <v>0</v>
      </c>
      <c r="DJ320" s="10">
        <f t="shared" si="238"/>
        <v>0</v>
      </c>
      <c r="DK320" s="10">
        <f t="shared" si="239"/>
        <v>0</v>
      </c>
      <c r="DL320" s="10">
        <f t="shared" si="240"/>
        <v>0</v>
      </c>
      <c r="DM320" s="10">
        <f t="shared" si="241"/>
        <v>0</v>
      </c>
      <c r="DN320" s="10">
        <f t="shared" si="242"/>
        <v>0</v>
      </c>
      <c r="DO320" s="10">
        <f t="shared" si="243"/>
        <v>22853.982954452691</v>
      </c>
      <c r="DP320" s="11">
        <f t="shared" si="202"/>
        <v>45455.65209612489</v>
      </c>
      <c r="DS320" s="14"/>
      <c r="DU320" s="16"/>
    </row>
    <row r="321" spans="1:126" x14ac:dyDescent="0.35">
      <c r="A321" s="2" t="s">
        <v>122</v>
      </c>
      <c r="B321" s="2" t="s">
        <v>950</v>
      </c>
      <c r="C321" s="2">
        <v>9262167</v>
      </c>
      <c r="D321" s="2" t="s">
        <v>951</v>
      </c>
      <c r="E321" s="18">
        <v>167</v>
      </c>
      <c r="G321" s="18">
        <v>566798</v>
      </c>
      <c r="H321" s="18">
        <v>0</v>
      </c>
      <c r="I321" s="18">
        <v>0</v>
      </c>
      <c r="J321" s="18">
        <v>11999.999999999984</v>
      </c>
      <c r="K321" s="18">
        <v>0</v>
      </c>
      <c r="L321" s="18">
        <v>18329.999999999996</v>
      </c>
      <c r="M321" s="18">
        <v>0</v>
      </c>
      <c r="N321" s="18">
        <v>1379.9999999999982</v>
      </c>
      <c r="O321" s="18">
        <v>2240.0000000000014</v>
      </c>
      <c r="P321" s="18">
        <v>2639.9999999999964</v>
      </c>
      <c r="Q321" s="18">
        <v>0</v>
      </c>
      <c r="R321" s="18">
        <v>5610.0000000000009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46062.089552238809</v>
      </c>
      <c r="AC321" s="18">
        <v>0</v>
      </c>
      <c r="AD321" s="18">
        <v>0</v>
      </c>
      <c r="AE321" s="18">
        <v>0</v>
      </c>
      <c r="AF321" s="18">
        <v>128000</v>
      </c>
      <c r="AG321" s="18">
        <v>0</v>
      </c>
      <c r="AH321" s="18">
        <v>0</v>
      </c>
      <c r="AI321" s="18">
        <v>0</v>
      </c>
      <c r="AJ321" s="18">
        <v>39695.360000000001</v>
      </c>
      <c r="AK321" s="18">
        <v>0</v>
      </c>
      <c r="AL321" s="18">
        <v>0</v>
      </c>
      <c r="AM321" s="18">
        <v>0</v>
      </c>
      <c r="AN321" s="18">
        <v>0</v>
      </c>
      <c r="AO321" s="18">
        <v>0</v>
      </c>
      <c r="AP321" s="18">
        <v>-19198.106380339905</v>
      </c>
      <c r="AQ321" s="11">
        <f t="shared" si="203"/>
        <v>803557.34317189886</v>
      </c>
      <c r="AR321" s="18"/>
      <c r="AS321" s="10">
        <f>VLOOKUP($C321,'[1]New ISB'!$C$6:$BO$405,6,FALSE)</f>
        <v>602029.19674708985</v>
      </c>
      <c r="AT321" s="10">
        <f>VLOOKUP($C321,'[1]New ISB'!$C$6:$BO$405,7,FALSE)</f>
        <v>0</v>
      </c>
      <c r="AU321" s="10">
        <f>VLOOKUP($C321,'[1]New ISB'!$C$6:$BO$405,8,FALSE)</f>
        <v>0</v>
      </c>
      <c r="AV321" s="10">
        <f>VLOOKUP($C321,'[1]New ISB'!$C$6:$BO$405,9,FALSE)</f>
        <v>12249.999999999982</v>
      </c>
      <c r="AW321" s="10">
        <f>VLOOKUP($C321,'[1]New ISB'!$C$6:$BO$405,10,FALSE)</f>
        <v>0</v>
      </c>
      <c r="AX321" s="10">
        <f>VLOOKUP($C321,'[1]New ISB'!$C$6:$BO$405,11,FALSE)</f>
        <v>21319.999999999996</v>
      </c>
      <c r="AY321" s="10">
        <f>VLOOKUP($C321,'[1]New ISB'!$C$6:$BO$405,12,FALSE)</f>
        <v>0</v>
      </c>
      <c r="AZ321" s="10">
        <f>VLOOKUP($C321,'[1]New ISB'!$C$6:$BO$405,13,FALSE)</f>
        <v>1409.9999999999982</v>
      </c>
      <c r="BA321" s="10">
        <f>VLOOKUP($C321,'[1]New ISB'!$C$6:$BO$405,14,FALSE)</f>
        <v>2280.0000000000014</v>
      </c>
      <c r="BB321" s="10">
        <f>VLOOKUP($C321,'[1]New ISB'!$C$6:$BO$405,15,FALSE)</f>
        <v>2669.9999999999964</v>
      </c>
      <c r="BC321" s="10">
        <f>VLOOKUP($C321,'[1]New ISB'!$C$6:$BO$405,16,FALSE)</f>
        <v>0</v>
      </c>
      <c r="BD321" s="10">
        <f>VLOOKUP($C321,'[1]New ISB'!$C$6:$BO$405,17,FALSE)</f>
        <v>5665.0000000000009</v>
      </c>
      <c r="BE321" s="10">
        <f>VLOOKUP($C321,'[1]New ISB'!$C$6:$BO$405,18,FALSE)</f>
        <v>0</v>
      </c>
      <c r="BF321" s="10">
        <f>VLOOKUP($C321,'[1]New ISB'!$C$6:$BO$405,19,FALSE)</f>
        <v>0</v>
      </c>
      <c r="BG321" s="10">
        <f>VLOOKUP($C321,'[1]New ISB'!$C$6:$BO$405,20,FALSE)</f>
        <v>0</v>
      </c>
      <c r="BH321" s="10">
        <f>VLOOKUP($C321,'[1]New ISB'!$C$6:$BO$405,21,FALSE)</f>
        <v>0</v>
      </c>
      <c r="BI321" s="10">
        <f>VLOOKUP($C321,'[1]New ISB'!$C$6:$BO$405,22,FALSE)</f>
        <v>0</v>
      </c>
      <c r="BJ321" s="10">
        <f>VLOOKUP($C321,'[1]New ISB'!$C$6:$BO$405,23,FALSE)</f>
        <v>0</v>
      </c>
      <c r="BK321" s="10">
        <f>VLOOKUP($C321,'[1]New ISB'!$C$6:$BO$405,24,FALSE)</f>
        <v>0</v>
      </c>
      <c r="BL321" s="10">
        <f>VLOOKUP($C321,'[1]New ISB'!$C$6:$BO$405,25,FALSE)</f>
        <v>0</v>
      </c>
      <c r="BM321" s="10">
        <f>VLOOKUP($C321,'[1]New ISB'!$C$6:$BO$405,26,FALSE)</f>
        <v>0</v>
      </c>
      <c r="BN321" s="10">
        <f>VLOOKUP($C321,'[1]New ISB'!$C$6:$BO$405,27,FALSE)</f>
        <v>46660.298507462692</v>
      </c>
      <c r="BO321" s="10">
        <f>VLOOKUP($C321,'[1]New ISB'!$C$6:$BO$405,28,FALSE)</f>
        <v>0</v>
      </c>
      <c r="BP321" s="10">
        <f>VLOOKUP($C321,'[1]New ISB'!$C$6:$BO$405,29,FALSE)</f>
        <v>0</v>
      </c>
      <c r="BQ321" s="10">
        <f>VLOOKUP($C321,'[1]New ISB'!$C$6:$BO$405,30,FALSE)</f>
        <v>0</v>
      </c>
      <c r="BR321" s="10">
        <f>VLOOKUP($C321,'[1]New ISB'!$C$6:$BO$405,31,FALSE)</f>
        <v>134400</v>
      </c>
      <c r="BS321" s="10">
        <f>VLOOKUP($C321,'[1]New ISB'!$C$6:$BO$405,32,FALSE)</f>
        <v>0</v>
      </c>
      <c r="BT321" s="10">
        <f>VLOOKUP($C321,'[1]New ISB'!$C$6:$BO$405,33,FALSE)</f>
        <v>0</v>
      </c>
      <c r="BU321" s="10">
        <f>VLOOKUP($C321,'[1]New ISB'!$C$6:$BO$405,34,FALSE)</f>
        <v>0</v>
      </c>
      <c r="BV321" s="10">
        <f>VLOOKUP($C321,'[1]New ISB'!$C$6:$BO$405,35,FALSE)</f>
        <v>39695.360000000001</v>
      </c>
      <c r="BW321" s="10">
        <f>VLOOKUP($C321,'[1]New ISB'!$C$6:$BO$405,36,FALSE)</f>
        <v>0</v>
      </c>
      <c r="BX321" s="10">
        <f>VLOOKUP($C321,'[1]New ISB'!$C$6:$BO$405,39,FALSE)+VLOOKUP($C321,'[1]New ISB'!$C$6:$BO$405,40,FALSE)</f>
        <v>0</v>
      </c>
      <c r="BY321" s="10">
        <f>VLOOKUP($C321,'[1]New ISB'!$C$6:$BO$405,37,FALSE)+VLOOKUP($C321,'[1]New ISB'!$C$6:$BO$405,41,FALSE)</f>
        <v>0</v>
      </c>
      <c r="BZ321" s="10">
        <f>VLOOKUP($C321,'[1]New ISB'!$C$6:$BO$405,38,FALSE)</f>
        <v>0</v>
      </c>
      <c r="CA321" s="10">
        <f t="shared" si="207"/>
        <v>868379.85525455256</v>
      </c>
      <c r="CB321" s="10">
        <f>VLOOKUP($C321,'[1]New ISB'!$C$6:$BO$405,52,FALSE)+VLOOKUP($C321,'[1]New ISB'!$C$6:$BO$405,53,FALSE)</f>
        <v>0</v>
      </c>
      <c r="CC321" s="10">
        <f>VLOOKUP($C321,'[1]New ISB'!$C$6:$BO$405,64,FALSE)</f>
        <v>0</v>
      </c>
      <c r="CD321" s="11">
        <f t="shared" si="206"/>
        <v>868379.85525455256</v>
      </c>
      <c r="CE321" s="10"/>
      <c r="CF321" s="10">
        <f t="shared" si="208"/>
        <v>35231.196747089853</v>
      </c>
      <c r="CG321" s="10">
        <f t="shared" si="209"/>
        <v>0</v>
      </c>
      <c r="CH321" s="10">
        <f t="shared" si="210"/>
        <v>0</v>
      </c>
      <c r="CI321" s="10">
        <f t="shared" si="211"/>
        <v>249.99999999999818</v>
      </c>
      <c r="CJ321" s="10">
        <f t="shared" si="212"/>
        <v>0</v>
      </c>
      <c r="CK321" s="10">
        <f t="shared" si="213"/>
        <v>2990</v>
      </c>
      <c r="CL321" s="10">
        <f t="shared" si="214"/>
        <v>0</v>
      </c>
      <c r="CM321" s="10">
        <f t="shared" si="215"/>
        <v>30</v>
      </c>
      <c r="CN321" s="10">
        <f t="shared" si="216"/>
        <v>40</v>
      </c>
      <c r="CO321" s="10">
        <f t="shared" si="217"/>
        <v>30</v>
      </c>
      <c r="CP321" s="10">
        <f t="shared" si="218"/>
        <v>0</v>
      </c>
      <c r="CQ321" s="10">
        <f t="shared" si="219"/>
        <v>55</v>
      </c>
      <c r="CR321" s="10">
        <f t="shared" si="220"/>
        <v>0</v>
      </c>
      <c r="CS321" s="10">
        <f t="shared" si="221"/>
        <v>0</v>
      </c>
      <c r="CT321" s="10">
        <f t="shared" si="222"/>
        <v>0</v>
      </c>
      <c r="CU321" s="10">
        <f t="shared" si="223"/>
        <v>0</v>
      </c>
      <c r="CV321" s="10">
        <f t="shared" si="224"/>
        <v>0</v>
      </c>
      <c r="CW321" s="10">
        <f t="shared" si="225"/>
        <v>0</v>
      </c>
      <c r="CX321" s="10">
        <f t="shared" si="226"/>
        <v>0</v>
      </c>
      <c r="CY321" s="10">
        <f t="shared" si="227"/>
        <v>0</v>
      </c>
      <c r="CZ321" s="10">
        <f t="shared" si="228"/>
        <v>0</v>
      </c>
      <c r="DA321" s="10">
        <f t="shared" si="229"/>
        <v>598.20895522388309</v>
      </c>
      <c r="DB321" s="10">
        <f t="shared" si="230"/>
        <v>0</v>
      </c>
      <c r="DC321" s="10">
        <f t="shared" si="231"/>
        <v>0</v>
      </c>
      <c r="DD321" s="10">
        <f t="shared" si="232"/>
        <v>0</v>
      </c>
      <c r="DE321" s="10">
        <f t="shared" si="233"/>
        <v>6400</v>
      </c>
      <c r="DF321" s="10">
        <f t="shared" si="234"/>
        <v>0</v>
      </c>
      <c r="DG321" s="10">
        <f t="shared" si="235"/>
        <v>0</v>
      </c>
      <c r="DH321" s="10">
        <f t="shared" si="236"/>
        <v>0</v>
      </c>
      <c r="DI321" s="10">
        <f t="shared" si="237"/>
        <v>0</v>
      </c>
      <c r="DJ321" s="10">
        <f t="shared" si="238"/>
        <v>0</v>
      </c>
      <c r="DK321" s="10">
        <f t="shared" si="239"/>
        <v>0</v>
      </c>
      <c r="DL321" s="10">
        <f t="shared" si="240"/>
        <v>0</v>
      </c>
      <c r="DM321" s="10">
        <f t="shared" si="241"/>
        <v>0</v>
      </c>
      <c r="DN321" s="10">
        <f t="shared" si="242"/>
        <v>0</v>
      </c>
      <c r="DO321" s="10">
        <f t="shared" si="243"/>
        <v>19198.106380339905</v>
      </c>
      <c r="DP321" s="11">
        <f t="shared" si="202"/>
        <v>64822.512082653644</v>
      </c>
      <c r="DS321" s="14"/>
      <c r="DT321" s="14"/>
      <c r="DV321" s="16"/>
    </row>
    <row r="322" spans="1:126" x14ac:dyDescent="0.35">
      <c r="A322" s="2" t="s">
        <v>128</v>
      </c>
      <c r="B322" s="2" t="s">
        <v>952</v>
      </c>
      <c r="C322" s="2">
        <v>9262168</v>
      </c>
      <c r="D322" s="2" t="s">
        <v>953</v>
      </c>
      <c r="E322" s="18">
        <v>87</v>
      </c>
      <c r="G322" s="18">
        <v>295278</v>
      </c>
      <c r="H322" s="18">
        <v>0</v>
      </c>
      <c r="I322" s="18">
        <v>0</v>
      </c>
      <c r="J322" s="18">
        <v>3359.9999999999986</v>
      </c>
      <c r="K322" s="18">
        <v>0</v>
      </c>
      <c r="L322" s="18">
        <v>4934.9999999999982</v>
      </c>
      <c r="M322" s="18">
        <v>0</v>
      </c>
      <c r="N322" s="18">
        <v>0</v>
      </c>
      <c r="O322" s="18">
        <v>2520.0000000000009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2073.6986301369861</v>
      </c>
      <c r="AA322" s="18">
        <v>0</v>
      </c>
      <c r="AB322" s="18">
        <v>26838.942307692312</v>
      </c>
      <c r="AC322" s="18">
        <v>0</v>
      </c>
      <c r="AD322" s="18">
        <v>4517.0999999999849</v>
      </c>
      <c r="AE322" s="18">
        <v>0</v>
      </c>
      <c r="AF322" s="18">
        <v>128000</v>
      </c>
      <c r="AG322" s="18">
        <v>47204.806408544719</v>
      </c>
      <c r="AH322" s="18">
        <v>0</v>
      </c>
      <c r="AI322" s="18">
        <v>0</v>
      </c>
      <c r="AJ322" s="18">
        <v>11531</v>
      </c>
      <c r="AK322" s="18">
        <v>0</v>
      </c>
      <c r="AL322" s="18">
        <v>0</v>
      </c>
      <c r="AM322" s="18">
        <v>0</v>
      </c>
      <c r="AN322" s="18">
        <v>0</v>
      </c>
      <c r="AO322" s="18">
        <v>0</v>
      </c>
      <c r="AP322" s="18">
        <v>-61713.989797256239</v>
      </c>
      <c r="AQ322" s="11">
        <f t="shared" si="203"/>
        <v>464544.55754911777</v>
      </c>
      <c r="AR322" s="18"/>
      <c r="AS322" s="10">
        <f>VLOOKUP($C322,'[1]New ISB'!$C$6:$BO$405,6,FALSE)</f>
        <v>313631.97674848395</v>
      </c>
      <c r="AT322" s="10">
        <f>VLOOKUP($C322,'[1]New ISB'!$C$6:$BO$405,7,FALSE)</f>
        <v>0</v>
      </c>
      <c r="AU322" s="10">
        <f>VLOOKUP($C322,'[1]New ISB'!$C$6:$BO$405,8,FALSE)</f>
        <v>0</v>
      </c>
      <c r="AV322" s="10">
        <f>VLOOKUP($C322,'[1]New ISB'!$C$6:$BO$405,9,FALSE)</f>
        <v>3429.9999999999986</v>
      </c>
      <c r="AW322" s="10">
        <f>VLOOKUP($C322,'[1]New ISB'!$C$6:$BO$405,10,FALSE)</f>
        <v>0</v>
      </c>
      <c r="AX322" s="10">
        <f>VLOOKUP($C322,'[1]New ISB'!$C$6:$BO$405,11,FALSE)</f>
        <v>5739.9999999999982</v>
      </c>
      <c r="AY322" s="10">
        <f>VLOOKUP($C322,'[1]New ISB'!$C$6:$BO$405,12,FALSE)</f>
        <v>0</v>
      </c>
      <c r="AZ322" s="10">
        <f>VLOOKUP($C322,'[1]New ISB'!$C$6:$BO$405,13,FALSE)</f>
        <v>0</v>
      </c>
      <c r="BA322" s="10">
        <f>VLOOKUP($C322,'[1]New ISB'!$C$6:$BO$405,14,FALSE)</f>
        <v>2565.0000000000009</v>
      </c>
      <c r="BB322" s="10">
        <f>VLOOKUP($C322,'[1]New ISB'!$C$6:$BO$405,15,FALSE)</f>
        <v>0</v>
      </c>
      <c r="BC322" s="10">
        <f>VLOOKUP($C322,'[1]New ISB'!$C$6:$BO$405,16,FALSE)</f>
        <v>0</v>
      </c>
      <c r="BD322" s="10">
        <f>VLOOKUP($C322,'[1]New ISB'!$C$6:$BO$405,17,FALSE)</f>
        <v>0</v>
      </c>
      <c r="BE322" s="10">
        <f>VLOOKUP($C322,'[1]New ISB'!$C$6:$BO$405,18,FALSE)</f>
        <v>0</v>
      </c>
      <c r="BF322" s="10">
        <f>VLOOKUP($C322,'[1]New ISB'!$C$6:$BO$405,19,FALSE)</f>
        <v>0</v>
      </c>
      <c r="BG322" s="10">
        <f>VLOOKUP($C322,'[1]New ISB'!$C$6:$BO$405,20,FALSE)</f>
        <v>0</v>
      </c>
      <c r="BH322" s="10">
        <f>VLOOKUP($C322,'[1]New ISB'!$C$6:$BO$405,21,FALSE)</f>
        <v>0</v>
      </c>
      <c r="BI322" s="10">
        <f>VLOOKUP($C322,'[1]New ISB'!$C$6:$BO$405,22,FALSE)</f>
        <v>0</v>
      </c>
      <c r="BJ322" s="10">
        <f>VLOOKUP($C322,'[1]New ISB'!$C$6:$BO$405,23,FALSE)</f>
        <v>0</v>
      </c>
      <c r="BK322" s="10">
        <f>VLOOKUP($C322,'[1]New ISB'!$C$6:$BO$405,24,FALSE)</f>
        <v>0</v>
      </c>
      <c r="BL322" s="10">
        <f>VLOOKUP($C322,'[1]New ISB'!$C$6:$BO$405,25,FALSE)</f>
        <v>2109.4520547945203</v>
      </c>
      <c r="BM322" s="10">
        <f>VLOOKUP($C322,'[1]New ISB'!$C$6:$BO$405,26,FALSE)</f>
        <v>0</v>
      </c>
      <c r="BN322" s="10">
        <f>VLOOKUP($C322,'[1]New ISB'!$C$6:$BO$405,27,FALSE)</f>
        <v>27187.500000000007</v>
      </c>
      <c r="BO322" s="10">
        <f>VLOOKUP($C322,'[1]New ISB'!$C$6:$BO$405,28,FALSE)</f>
        <v>0</v>
      </c>
      <c r="BP322" s="10">
        <f>VLOOKUP($C322,'[1]New ISB'!$C$6:$BO$405,29,FALSE)</f>
        <v>4588.7999999999847</v>
      </c>
      <c r="BQ322" s="10">
        <f>VLOOKUP($C322,'[1]New ISB'!$C$6:$BO$405,30,FALSE)</f>
        <v>0</v>
      </c>
      <c r="BR322" s="10">
        <f>VLOOKUP($C322,'[1]New ISB'!$C$6:$BO$405,31,FALSE)</f>
        <v>134400</v>
      </c>
      <c r="BS322" s="10">
        <f>VLOOKUP($C322,'[1]New ISB'!$C$6:$BO$405,32,FALSE)</f>
        <v>47875.567423230968</v>
      </c>
      <c r="BT322" s="10">
        <f>VLOOKUP($C322,'[1]New ISB'!$C$6:$BO$405,33,FALSE)</f>
        <v>0</v>
      </c>
      <c r="BU322" s="10">
        <f>VLOOKUP($C322,'[1]New ISB'!$C$6:$BO$405,34,FALSE)</f>
        <v>0</v>
      </c>
      <c r="BV322" s="10">
        <f>VLOOKUP($C322,'[1]New ISB'!$C$6:$BO$405,35,FALSE)</f>
        <v>11531</v>
      </c>
      <c r="BW322" s="10">
        <f>VLOOKUP($C322,'[1]New ISB'!$C$6:$BO$405,36,FALSE)</f>
        <v>0</v>
      </c>
      <c r="BX322" s="10">
        <f>VLOOKUP($C322,'[1]New ISB'!$C$6:$BO$405,39,FALSE)+VLOOKUP($C322,'[1]New ISB'!$C$6:$BO$405,40,FALSE)</f>
        <v>0</v>
      </c>
      <c r="BY322" s="10">
        <f>VLOOKUP($C322,'[1]New ISB'!$C$6:$BO$405,37,FALSE)+VLOOKUP($C322,'[1]New ISB'!$C$6:$BO$405,41,FALSE)</f>
        <v>0</v>
      </c>
      <c r="BZ322" s="10">
        <f>VLOOKUP($C322,'[1]New ISB'!$C$6:$BO$405,38,FALSE)</f>
        <v>0</v>
      </c>
      <c r="CA322" s="10">
        <f t="shared" si="207"/>
        <v>553059.29622650938</v>
      </c>
      <c r="CB322" s="10">
        <f>VLOOKUP($C322,'[1]New ISB'!$C$6:$BO$405,52,FALSE)+VLOOKUP($C322,'[1]New ISB'!$C$6:$BO$405,53,FALSE)</f>
        <v>0</v>
      </c>
      <c r="CC322" s="10">
        <f>VLOOKUP($C322,'[1]New ISB'!$C$6:$BO$405,64,FALSE)</f>
        <v>0</v>
      </c>
      <c r="CD322" s="11">
        <f t="shared" si="206"/>
        <v>553059.29622650938</v>
      </c>
      <c r="CE322" s="10"/>
      <c r="CF322" s="10">
        <f t="shared" si="208"/>
        <v>18353.976748483954</v>
      </c>
      <c r="CG322" s="10">
        <f t="shared" si="209"/>
        <v>0</v>
      </c>
      <c r="CH322" s="10">
        <f t="shared" si="210"/>
        <v>0</v>
      </c>
      <c r="CI322" s="10">
        <f t="shared" si="211"/>
        <v>70</v>
      </c>
      <c r="CJ322" s="10">
        <f t="shared" si="212"/>
        <v>0</v>
      </c>
      <c r="CK322" s="10">
        <f t="shared" si="213"/>
        <v>805</v>
      </c>
      <c r="CL322" s="10">
        <f t="shared" si="214"/>
        <v>0</v>
      </c>
      <c r="CM322" s="10">
        <f t="shared" si="215"/>
        <v>0</v>
      </c>
      <c r="CN322" s="10">
        <f t="shared" si="216"/>
        <v>45</v>
      </c>
      <c r="CO322" s="10">
        <f t="shared" si="217"/>
        <v>0</v>
      </c>
      <c r="CP322" s="10">
        <f t="shared" si="218"/>
        <v>0</v>
      </c>
      <c r="CQ322" s="10">
        <f t="shared" si="219"/>
        <v>0</v>
      </c>
      <c r="CR322" s="10">
        <f t="shared" si="220"/>
        <v>0</v>
      </c>
      <c r="CS322" s="10">
        <f t="shared" si="221"/>
        <v>0</v>
      </c>
      <c r="CT322" s="10">
        <f t="shared" si="222"/>
        <v>0</v>
      </c>
      <c r="CU322" s="10">
        <f t="shared" si="223"/>
        <v>0</v>
      </c>
      <c r="CV322" s="10">
        <f t="shared" si="224"/>
        <v>0</v>
      </c>
      <c r="CW322" s="10">
        <f t="shared" si="225"/>
        <v>0</v>
      </c>
      <c r="CX322" s="10">
        <f t="shared" si="226"/>
        <v>0</v>
      </c>
      <c r="CY322" s="10">
        <f t="shared" si="227"/>
        <v>35.753424657534197</v>
      </c>
      <c r="CZ322" s="10">
        <f t="shared" si="228"/>
        <v>0</v>
      </c>
      <c r="DA322" s="10">
        <f t="shared" si="229"/>
        <v>348.55769230769511</v>
      </c>
      <c r="DB322" s="10">
        <f t="shared" si="230"/>
        <v>0</v>
      </c>
      <c r="DC322" s="10">
        <f t="shared" si="231"/>
        <v>71.699999999999818</v>
      </c>
      <c r="DD322" s="10">
        <f t="shared" si="232"/>
        <v>0</v>
      </c>
      <c r="DE322" s="10">
        <f t="shared" si="233"/>
        <v>6400</v>
      </c>
      <c r="DF322" s="10">
        <f t="shared" si="234"/>
        <v>670.76101468624984</v>
      </c>
      <c r="DG322" s="10">
        <f t="shared" si="235"/>
        <v>0</v>
      </c>
      <c r="DH322" s="10">
        <f t="shared" si="236"/>
        <v>0</v>
      </c>
      <c r="DI322" s="10">
        <f t="shared" si="237"/>
        <v>0</v>
      </c>
      <c r="DJ322" s="10">
        <f t="shared" si="238"/>
        <v>0</v>
      </c>
      <c r="DK322" s="10">
        <f t="shared" si="239"/>
        <v>0</v>
      </c>
      <c r="DL322" s="10">
        <f t="shared" si="240"/>
        <v>0</v>
      </c>
      <c r="DM322" s="10">
        <f t="shared" si="241"/>
        <v>0</v>
      </c>
      <c r="DN322" s="10">
        <f t="shared" si="242"/>
        <v>0</v>
      </c>
      <c r="DO322" s="10">
        <f t="shared" si="243"/>
        <v>61713.989797256239</v>
      </c>
      <c r="DP322" s="11">
        <f t="shared" si="202"/>
        <v>88514.738677391666</v>
      </c>
      <c r="DS322" s="14"/>
      <c r="DU322" s="16"/>
    </row>
    <row r="323" spans="1:126" x14ac:dyDescent="0.35">
      <c r="A323" s="2" t="s">
        <v>954</v>
      </c>
      <c r="B323" s="2" t="s">
        <v>1004</v>
      </c>
      <c r="C323" s="2">
        <v>9262154</v>
      </c>
      <c r="D323" s="2" t="s">
        <v>955</v>
      </c>
      <c r="E323" s="18">
        <v>200</v>
      </c>
      <c r="G323" s="18">
        <v>678800</v>
      </c>
      <c r="H323" s="18">
        <v>0</v>
      </c>
      <c r="I323" s="18">
        <v>0</v>
      </c>
      <c r="J323" s="18">
        <v>28320</v>
      </c>
      <c r="K323" s="18">
        <v>0</v>
      </c>
      <c r="L323" s="18">
        <v>44415</v>
      </c>
      <c r="M323" s="18">
        <v>0</v>
      </c>
      <c r="N323" s="18">
        <v>1610.0000000000002</v>
      </c>
      <c r="O323" s="18">
        <v>20160</v>
      </c>
      <c r="P323" s="18">
        <v>440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2035.0877192982448</v>
      </c>
      <c r="AA323" s="18">
        <v>0</v>
      </c>
      <c r="AB323" s="18">
        <v>69161.676646706575</v>
      </c>
      <c r="AC323" s="18">
        <v>0</v>
      </c>
      <c r="AD323" s="18">
        <v>945.0000000000008</v>
      </c>
      <c r="AE323" s="18">
        <v>0</v>
      </c>
      <c r="AF323" s="18">
        <v>128000</v>
      </c>
      <c r="AG323" s="18">
        <v>0</v>
      </c>
      <c r="AH323" s="18">
        <v>0</v>
      </c>
      <c r="AI323" s="18">
        <v>0</v>
      </c>
      <c r="AJ323" s="18">
        <v>2663.1680000000001</v>
      </c>
      <c r="AK323" s="18">
        <v>0</v>
      </c>
      <c r="AL323" s="18">
        <v>0</v>
      </c>
      <c r="AM323" s="18">
        <v>0</v>
      </c>
      <c r="AN323" s="18">
        <v>0</v>
      </c>
      <c r="AO323" s="18">
        <v>0</v>
      </c>
      <c r="AP323" s="18">
        <v>-5999.4232696687723</v>
      </c>
      <c r="AQ323" s="11">
        <f t="shared" si="203"/>
        <v>970550.50909633585</v>
      </c>
      <c r="AR323" s="18"/>
      <c r="AS323" s="10">
        <f>VLOOKUP($C323,'[1]New ISB'!$C$6:$BO$405,6,FALSE)</f>
        <v>720993.0499965148</v>
      </c>
      <c r="AT323" s="10">
        <f>VLOOKUP($C323,'[1]New ISB'!$C$6:$BO$405,7,FALSE)</f>
        <v>0</v>
      </c>
      <c r="AU323" s="10">
        <f>VLOOKUP($C323,'[1]New ISB'!$C$6:$BO$405,8,FALSE)</f>
        <v>0</v>
      </c>
      <c r="AV323" s="10">
        <f>VLOOKUP($C323,'[1]New ISB'!$C$6:$BO$405,9,FALSE)</f>
        <v>28910</v>
      </c>
      <c r="AW323" s="10">
        <f>VLOOKUP($C323,'[1]New ISB'!$C$6:$BO$405,10,FALSE)</f>
        <v>0</v>
      </c>
      <c r="AX323" s="10">
        <f>VLOOKUP($C323,'[1]New ISB'!$C$6:$BO$405,11,FALSE)</f>
        <v>51660</v>
      </c>
      <c r="AY323" s="10">
        <f>VLOOKUP($C323,'[1]New ISB'!$C$6:$BO$405,12,FALSE)</f>
        <v>0</v>
      </c>
      <c r="AZ323" s="10">
        <f>VLOOKUP($C323,'[1]New ISB'!$C$6:$BO$405,13,FALSE)</f>
        <v>1645.0000000000002</v>
      </c>
      <c r="BA323" s="10">
        <f>VLOOKUP($C323,'[1]New ISB'!$C$6:$BO$405,14,FALSE)</f>
        <v>20520</v>
      </c>
      <c r="BB323" s="10">
        <f>VLOOKUP($C323,'[1]New ISB'!$C$6:$BO$405,15,FALSE)</f>
        <v>445</v>
      </c>
      <c r="BC323" s="10">
        <f>VLOOKUP($C323,'[1]New ISB'!$C$6:$BO$405,16,FALSE)</f>
        <v>0</v>
      </c>
      <c r="BD323" s="10">
        <f>VLOOKUP($C323,'[1]New ISB'!$C$6:$BO$405,17,FALSE)</f>
        <v>0</v>
      </c>
      <c r="BE323" s="10">
        <f>VLOOKUP($C323,'[1]New ISB'!$C$6:$BO$405,18,FALSE)</f>
        <v>0</v>
      </c>
      <c r="BF323" s="10">
        <f>VLOOKUP($C323,'[1]New ISB'!$C$6:$BO$405,19,FALSE)</f>
        <v>0</v>
      </c>
      <c r="BG323" s="10">
        <f>VLOOKUP($C323,'[1]New ISB'!$C$6:$BO$405,20,FALSE)</f>
        <v>0</v>
      </c>
      <c r="BH323" s="10">
        <f>VLOOKUP($C323,'[1]New ISB'!$C$6:$BO$405,21,FALSE)</f>
        <v>0</v>
      </c>
      <c r="BI323" s="10">
        <f>VLOOKUP($C323,'[1]New ISB'!$C$6:$BO$405,22,FALSE)</f>
        <v>0</v>
      </c>
      <c r="BJ323" s="10">
        <f>VLOOKUP($C323,'[1]New ISB'!$C$6:$BO$405,23,FALSE)</f>
        <v>0</v>
      </c>
      <c r="BK323" s="10">
        <f>VLOOKUP($C323,'[1]New ISB'!$C$6:$BO$405,24,FALSE)</f>
        <v>0</v>
      </c>
      <c r="BL323" s="10">
        <f>VLOOKUP($C323,'[1]New ISB'!$C$6:$BO$405,25,FALSE)</f>
        <v>2070.1754385964905</v>
      </c>
      <c r="BM323" s="10">
        <f>VLOOKUP($C323,'[1]New ISB'!$C$6:$BO$405,26,FALSE)</f>
        <v>0</v>
      </c>
      <c r="BN323" s="10">
        <f>VLOOKUP($C323,'[1]New ISB'!$C$6:$BO$405,27,FALSE)</f>
        <v>70059.88023952095</v>
      </c>
      <c r="BO323" s="10">
        <f>VLOOKUP($C323,'[1]New ISB'!$C$6:$BO$405,28,FALSE)</f>
        <v>0</v>
      </c>
      <c r="BP323" s="10">
        <f>VLOOKUP($C323,'[1]New ISB'!$C$6:$BO$405,29,FALSE)</f>
        <v>960.00000000000091</v>
      </c>
      <c r="BQ323" s="10">
        <f>VLOOKUP($C323,'[1]New ISB'!$C$6:$BO$405,30,FALSE)</f>
        <v>0</v>
      </c>
      <c r="BR323" s="10">
        <f>VLOOKUP($C323,'[1]New ISB'!$C$6:$BO$405,31,FALSE)</f>
        <v>134400</v>
      </c>
      <c r="BS323" s="10">
        <f>VLOOKUP($C323,'[1]New ISB'!$C$6:$BO$405,32,FALSE)</f>
        <v>0</v>
      </c>
      <c r="BT323" s="10">
        <f>VLOOKUP($C323,'[1]New ISB'!$C$6:$BO$405,33,FALSE)</f>
        <v>0</v>
      </c>
      <c r="BU323" s="10">
        <f>VLOOKUP($C323,'[1]New ISB'!$C$6:$BO$405,34,FALSE)</f>
        <v>0</v>
      </c>
      <c r="BV323" s="10">
        <f>VLOOKUP($C323,'[1]New ISB'!$C$6:$BO$405,35,FALSE)</f>
        <v>2663.1680000000001</v>
      </c>
      <c r="BW323" s="10">
        <f>VLOOKUP($C323,'[1]New ISB'!$C$6:$BO$405,36,FALSE)</f>
        <v>0</v>
      </c>
      <c r="BX323" s="10">
        <f>VLOOKUP($C323,'[1]New ISB'!$C$6:$BO$405,39,FALSE)+VLOOKUP($C323,'[1]New ISB'!$C$6:$BO$405,40,FALSE)</f>
        <v>0</v>
      </c>
      <c r="BY323" s="10">
        <f>VLOOKUP($C323,'[1]New ISB'!$C$6:$BO$405,37,FALSE)+VLOOKUP($C323,'[1]New ISB'!$C$6:$BO$405,41,FALSE)</f>
        <v>0</v>
      </c>
      <c r="BZ323" s="10">
        <f>VLOOKUP($C323,'[1]New ISB'!$C$6:$BO$405,38,FALSE)</f>
        <v>0</v>
      </c>
      <c r="CA323" s="10">
        <f t="shared" si="207"/>
        <v>1034326.2736746322</v>
      </c>
      <c r="CB323" s="10">
        <f>VLOOKUP($C323,'[1]New ISB'!$C$6:$BO$405,52,FALSE)+VLOOKUP($C323,'[1]New ISB'!$C$6:$BO$405,53,FALSE)</f>
        <v>0</v>
      </c>
      <c r="CC323" s="10">
        <f>VLOOKUP($C323,'[1]New ISB'!$C$6:$BO$405,64,FALSE)</f>
        <v>0</v>
      </c>
      <c r="CD323" s="11">
        <f t="shared" si="206"/>
        <v>1034326.2736746322</v>
      </c>
      <c r="CE323" s="10"/>
      <c r="CF323" s="10">
        <f t="shared" si="208"/>
        <v>42193.049996514805</v>
      </c>
      <c r="CG323" s="10">
        <f t="shared" si="209"/>
        <v>0</v>
      </c>
      <c r="CH323" s="10">
        <f t="shared" si="210"/>
        <v>0</v>
      </c>
      <c r="CI323" s="10">
        <f t="shared" si="211"/>
        <v>590</v>
      </c>
      <c r="CJ323" s="10">
        <f t="shared" si="212"/>
        <v>0</v>
      </c>
      <c r="CK323" s="10">
        <f t="shared" si="213"/>
        <v>7245</v>
      </c>
      <c r="CL323" s="10">
        <f t="shared" si="214"/>
        <v>0</v>
      </c>
      <c r="CM323" s="10">
        <f t="shared" si="215"/>
        <v>35</v>
      </c>
      <c r="CN323" s="10">
        <f t="shared" si="216"/>
        <v>360</v>
      </c>
      <c r="CO323" s="10">
        <f t="shared" si="217"/>
        <v>5</v>
      </c>
      <c r="CP323" s="10">
        <f t="shared" si="218"/>
        <v>0</v>
      </c>
      <c r="CQ323" s="10">
        <f t="shared" si="219"/>
        <v>0</v>
      </c>
      <c r="CR323" s="10">
        <f t="shared" si="220"/>
        <v>0</v>
      </c>
      <c r="CS323" s="10">
        <f t="shared" si="221"/>
        <v>0</v>
      </c>
      <c r="CT323" s="10">
        <f t="shared" si="222"/>
        <v>0</v>
      </c>
      <c r="CU323" s="10">
        <f t="shared" si="223"/>
        <v>0</v>
      </c>
      <c r="CV323" s="10">
        <f t="shared" si="224"/>
        <v>0</v>
      </c>
      <c r="CW323" s="10">
        <f t="shared" si="225"/>
        <v>0</v>
      </c>
      <c r="CX323" s="10">
        <f t="shared" si="226"/>
        <v>0</v>
      </c>
      <c r="CY323" s="10">
        <f t="shared" si="227"/>
        <v>35.087719298245702</v>
      </c>
      <c r="CZ323" s="10">
        <f t="shared" si="228"/>
        <v>0</v>
      </c>
      <c r="DA323" s="10">
        <f t="shared" si="229"/>
        <v>898.20359281437413</v>
      </c>
      <c r="DB323" s="10">
        <f t="shared" si="230"/>
        <v>0</v>
      </c>
      <c r="DC323" s="10">
        <f t="shared" si="231"/>
        <v>15.000000000000114</v>
      </c>
      <c r="DD323" s="10">
        <f t="shared" si="232"/>
        <v>0</v>
      </c>
      <c r="DE323" s="10">
        <f t="shared" si="233"/>
        <v>6400</v>
      </c>
      <c r="DF323" s="10">
        <f t="shared" si="234"/>
        <v>0</v>
      </c>
      <c r="DG323" s="10">
        <f t="shared" si="235"/>
        <v>0</v>
      </c>
      <c r="DH323" s="10">
        <f t="shared" si="236"/>
        <v>0</v>
      </c>
      <c r="DI323" s="10">
        <f t="shared" si="237"/>
        <v>0</v>
      </c>
      <c r="DJ323" s="10">
        <f t="shared" si="238"/>
        <v>0</v>
      </c>
      <c r="DK323" s="10">
        <f t="shared" si="239"/>
        <v>0</v>
      </c>
      <c r="DL323" s="10">
        <f t="shared" si="240"/>
        <v>0</v>
      </c>
      <c r="DM323" s="10">
        <f t="shared" si="241"/>
        <v>0</v>
      </c>
      <c r="DN323" s="10">
        <f t="shared" si="242"/>
        <v>0</v>
      </c>
      <c r="DO323" s="10">
        <f t="shared" si="243"/>
        <v>5999.4232696687723</v>
      </c>
      <c r="DP323" s="11">
        <f t="shared" si="202"/>
        <v>63775.764578296192</v>
      </c>
      <c r="DS323" s="14"/>
      <c r="DU323" s="16"/>
    </row>
    <row r="324" spans="1:126" x14ac:dyDescent="0.35">
      <c r="A324" s="2" t="s">
        <v>172</v>
      </c>
      <c r="B324" s="2" t="s">
        <v>956</v>
      </c>
      <c r="C324" s="2">
        <v>9262226</v>
      </c>
      <c r="D324" s="2" t="s">
        <v>957</v>
      </c>
      <c r="E324" s="18">
        <v>56</v>
      </c>
      <c r="G324" s="18">
        <v>190064</v>
      </c>
      <c r="H324" s="18">
        <v>0</v>
      </c>
      <c r="I324" s="18">
        <v>0</v>
      </c>
      <c r="J324" s="18">
        <v>2400.0000000000005</v>
      </c>
      <c r="K324" s="18">
        <v>0</v>
      </c>
      <c r="L324" s="18">
        <v>4229.9999999999945</v>
      </c>
      <c r="M324" s="18">
        <v>0</v>
      </c>
      <c r="N324" s="18">
        <v>9199.9999999999964</v>
      </c>
      <c r="O324" s="18">
        <v>1119.9999999999995</v>
      </c>
      <c r="P324" s="18">
        <v>0</v>
      </c>
      <c r="Q324" s="18">
        <v>959.99999999999955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19082.608695652176</v>
      </c>
      <c r="AC324" s="18">
        <v>0</v>
      </c>
      <c r="AD324" s="18">
        <v>0</v>
      </c>
      <c r="AE324" s="18">
        <v>0</v>
      </c>
      <c r="AF324" s="18">
        <v>128000</v>
      </c>
      <c r="AG324" s="18">
        <v>56300</v>
      </c>
      <c r="AH324" s="18">
        <v>0</v>
      </c>
      <c r="AI324" s="18">
        <v>0</v>
      </c>
      <c r="AJ324" s="18">
        <v>876.47799999999995</v>
      </c>
      <c r="AK324" s="18">
        <v>0</v>
      </c>
      <c r="AL324" s="18">
        <v>0</v>
      </c>
      <c r="AM324" s="18">
        <v>0</v>
      </c>
      <c r="AN324" s="18">
        <v>0</v>
      </c>
      <c r="AO324" s="18">
        <v>0</v>
      </c>
      <c r="AP324" s="18">
        <v>-68266.26630291625</v>
      </c>
      <c r="AQ324" s="11">
        <f t="shared" si="203"/>
        <v>343966.82039273588</v>
      </c>
      <c r="AR324" s="18"/>
      <c r="AS324" s="10">
        <f>VLOOKUP($C324,'[1]New ISB'!$C$6:$BO$405,6,FALSE)</f>
        <v>201878.05399902415</v>
      </c>
      <c r="AT324" s="10">
        <f>VLOOKUP($C324,'[1]New ISB'!$C$6:$BO$405,7,FALSE)</f>
        <v>0</v>
      </c>
      <c r="AU324" s="10">
        <f>VLOOKUP($C324,'[1]New ISB'!$C$6:$BO$405,8,FALSE)</f>
        <v>0</v>
      </c>
      <c r="AV324" s="10">
        <f>VLOOKUP($C324,'[1]New ISB'!$C$6:$BO$405,9,FALSE)</f>
        <v>2450.0000000000005</v>
      </c>
      <c r="AW324" s="10">
        <f>VLOOKUP($C324,'[1]New ISB'!$C$6:$BO$405,10,FALSE)</f>
        <v>0</v>
      </c>
      <c r="AX324" s="10">
        <f>VLOOKUP($C324,'[1]New ISB'!$C$6:$BO$405,11,FALSE)</f>
        <v>4919.9999999999936</v>
      </c>
      <c r="AY324" s="10">
        <f>VLOOKUP($C324,'[1]New ISB'!$C$6:$BO$405,12,FALSE)</f>
        <v>0</v>
      </c>
      <c r="AZ324" s="10">
        <f>VLOOKUP($C324,'[1]New ISB'!$C$6:$BO$405,13,FALSE)</f>
        <v>9399.9999999999964</v>
      </c>
      <c r="BA324" s="10">
        <f>VLOOKUP($C324,'[1]New ISB'!$C$6:$BO$405,14,FALSE)</f>
        <v>1139.9999999999995</v>
      </c>
      <c r="BB324" s="10">
        <f>VLOOKUP($C324,'[1]New ISB'!$C$6:$BO$405,15,FALSE)</f>
        <v>0</v>
      </c>
      <c r="BC324" s="10">
        <f>VLOOKUP($C324,'[1]New ISB'!$C$6:$BO$405,16,FALSE)</f>
        <v>969.99999999999955</v>
      </c>
      <c r="BD324" s="10">
        <f>VLOOKUP($C324,'[1]New ISB'!$C$6:$BO$405,17,FALSE)</f>
        <v>0</v>
      </c>
      <c r="BE324" s="10">
        <f>VLOOKUP($C324,'[1]New ISB'!$C$6:$BO$405,18,FALSE)</f>
        <v>0</v>
      </c>
      <c r="BF324" s="10">
        <f>VLOOKUP($C324,'[1]New ISB'!$C$6:$BO$405,19,FALSE)</f>
        <v>0</v>
      </c>
      <c r="BG324" s="10">
        <f>VLOOKUP($C324,'[1]New ISB'!$C$6:$BO$405,20,FALSE)</f>
        <v>0</v>
      </c>
      <c r="BH324" s="10">
        <f>VLOOKUP($C324,'[1]New ISB'!$C$6:$BO$405,21,FALSE)</f>
        <v>0</v>
      </c>
      <c r="BI324" s="10">
        <f>VLOOKUP($C324,'[1]New ISB'!$C$6:$BO$405,22,FALSE)</f>
        <v>0</v>
      </c>
      <c r="BJ324" s="10">
        <f>VLOOKUP($C324,'[1]New ISB'!$C$6:$BO$405,23,FALSE)</f>
        <v>0</v>
      </c>
      <c r="BK324" s="10">
        <f>VLOOKUP($C324,'[1]New ISB'!$C$6:$BO$405,24,FALSE)</f>
        <v>0</v>
      </c>
      <c r="BL324" s="10">
        <f>VLOOKUP($C324,'[1]New ISB'!$C$6:$BO$405,25,FALSE)</f>
        <v>0</v>
      </c>
      <c r="BM324" s="10">
        <f>VLOOKUP($C324,'[1]New ISB'!$C$6:$BO$405,26,FALSE)</f>
        <v>0</v>
      </c>
      <c r="BN324" s="10">
        <f>VLOOKUP($C324,'[1]New ISB'!$C$6:$BO$405,27,FALSE)</f>
        <v>19330.4347826087</v>
      </c>
      <c r="BO324" s="10">
        <f>VLOOKUP($C324,'[1]New ISB'!$C$6:$BO$405,28,FALSE)</f>
        <v>0</v>
      </c>
      <c r="BP324" s="10">
        <f>VLOOKUP($C324,'[1]New ISB'!$C$6:$BO$405,29,FALSE)</f>
        <v>0</v>
      </c>
      <c r="BQ324" s="10">
        <f>VLOOKUP($C324,'[1]New ISB'!$C$6:$BO$405,30,FALSE)</f>
        <v>0</v>
      </c>
      <c r="BR324" s="10">
        <f>VLOOKUP($C324,'[1]New ISB'!$C$6:$BO$405,31,FALSE)</f>
        <v>134400</v>
      </c>
      <c r="BS324" s="10">
        <f>VLOOKUP($C324,'[1]New ISB'!$C$6:$BO$405,32,FALSE)</f>
        <v>57100</v>
      </c>
      <c r="BT324" s="10">
        <f>VLOOKUP($C324,'[1]New ISB'!$C$6:$BO$405,33,FALSE)</f>
        <v>0</v>
      </c>
      <c r="BU324" s="10">
        <f>VLOOKUP($C324,'[1]New ISB'!$C$6:$BO$405,34,FALSE)</f>
        <v>0</v>
      </c>
      <c r="BV324" s="10">
        <f>VLOOKUP($C324,'[1]New ISB'!$C$6:$BO$405,35,FALSE)</f>
        <v>876.47799999999995</v>
      </c>
      <c r="BW324" s="10">
        <f>VLOOKUP($C324,'[1]New ISB'!$C$6:$BO$405,36,FALSE)</f>
        <v>0</v>
      </c>
      <c r="BX324" s="10">
        <f>VLOOKUP($C324,'[1]New ISB'!$C$6:$BO$405,39,FALSE)+VLOOKUP($C324,'[1]New ISB'!$C$6:$BO$405,40,FALSE)</f>
        <v>0</v>
      </c>
      <c r="BY324" s="10">
        <f>VLOOKUP($C324,'[1]New ISB'!$C$6:$BO$405,37,FALSE)+VLOOKUP($C324,'[1]New ISB'!$C$6:$BO$405,41,FALSE)</f>
        <v>0</v>
      </c>
      <c r="BZ324" s="10">
        <f>VLOOKUP($C324,'[1]New ISB'!$C$6:$BO$405,38,FALSE)</f>
        <v>0</v>
      </c>
      <c r="CA324" s="10">
        <f t="shared" si="207"/>
        <v>432464.96678163286</v>
      </c>
      <c r="CB324" s="10">
        <f>VLOOKUP($C324,'[1]New ISB'!$C$6:$BO$405,52,FALSE)+VLOOKUP($C324,'[1]New ISB'!$C$6:$BO$405,53,FALSE)</f>
        <v>0</v>
      </c>
      <c r="CC324" s="10">
        <f>VLOOKUP($C324,'[1]New ISB'!$C$6:$BO$405,64,FALSE)</f>
        <v>0</v>
      </c>
      <c r="CD324" s="11">
        <f t="shared" si="206"/>
        <v>432464.96678163286</v>
      </c>
      <c r="CE324" s="10"/>
      <c r="CF324" s="10">
        <f t="shared" si="208"/>
        <v>11814.053999024152</v>
      </c>
      <c r="CG324" s="10">
        <f t="shared" si="209"/>
        <v>0</v>
      </c>
      <c r="CH324" s="10">
        <f t="shared" si="210"/>
        <v>0</v>
      </c>
      <c r="CI324" s="10">
        <f t="shared" si="211"/>
        <v>50</v>
      </c>
      <c r="CJ324" s="10">
        <f t="shared" si="212"/>
        <v>0</v>
      </c>
      <c r="CK324" s="10">
        <f t="shared" si="213"/>
        <v>689.99999999999909</v>
      </c>
      <c r="CL324" s="10">
        <f t="shared" si="214"/>
        <v>0</v>
      </c>
      <c r="CM324" s="10">
        <f t="shared" si="215"/>
        <v>200</v>
      </c>
      <c r="CN324" s="10">
        <f t="shared" si="216"/>
        <v>20</v>
      </c>
      <c r="CO324" s="10">
        <f t="shared" si="217"/>
        <v>0</v>
      </c>
      <c r="CP324" s="10">
        <f t="shared" si="218"/>
        <v>10</v>
      </c>
      <c r="CQ324" s="10">
        <f t="shared" si="219"/>
        <v>0</v>
      </c>
      <c r="CR324" s="10">
        <f t="shared" si="220"/>
        <v>0</v>
      </c>
      <c r="CS324" s="10">
        <f t="shared" si="221"/>
        <v>0</v>
      </c>
      <c r="CT324" s="10">
        <f t="shared" si="222"/>
        <v>0</v>
      </c>
      <c r="CU324" s="10">
        <f t="shared" si="223"/>
        <v>0</v>
      </c>
      <c r="CV324" s="10">
        <f t="shared" si="224"/>
        <v>0</v>
      </c>
      <c r="CW324" s="10">
        <f t="shared" si="225"/>
        <v>0</v>
      </c>
      <c r="CX324" s="10">
        <f t="shared" si="226"/>
        <v>0</v>
      </c>
      <c r="CY324" s="10">
        <f t="shared" si="227"/>
        <v>0</v>
      </c>
      <c r="CZ324" s="10">
        <f t="shared" si="228"/>
        <v>0</v>
      </c>
      <c r="DA324" s="10">
        <f t="shared" si="229"/>
        <v>247.8260869565238</v>
      </c>
      <c r="DB324" s="10">
        <f t="shared" si="230"/>
        <v>0</v>
      </c>
      <c r="DC324" s="10">
        <f t="shared" si="231"/>
        <v>0</v>
      </c>
      <c r="DD324" s="10">
        <f t="shared" si="232"/>
        <v>0</v>
      </c>
      <c r="DE324" s="10">
        <f t="shared" si="233"/>
        <v>6400</v>
      </c>
      <c r="DF324" s="10">
        <f t="shared" si="234"/>
        <v>800</v>
      </c>
      <c r="DG324" s="10">
        <f t="shared" si="235"/>
        <v>0</v>
      </c>
      <c r="DH324" s="10">
        <f t="shared" si="236"/>
        <v>0</v>
      </c>
      <c r="DI324" s="10">
        <f t="shared" si="237"/>
        <v>0</v>
      </c>
      <c r="DJ324" s="10">
        <f t="shared" si="238"/>
        <v>0</v>
      </c>
      <c r="DK324" s="10">
        <f t="shared" si="239"/>
        <v>0</v>
      </c>
      <c r="DL324" s="10">
        <f t="shared" si="240"/>
        <v>0</v>
      </c>
      <c r="DM324" s="10">
        <f t="shared" si="241"/>
        <v>0</v>
      </c>
      <c r="DN324" s="10">
        <f t="shared" si="242"/>
        <v>0</v>
      </c>
      <c r="DO324" s="10">
        <f t="shared" si="243"/>
        <v>68266.26630291625</v>
      </c>
      <c r="DP324" s="11">
        <f t="shared" si="202"/>
        <v>88498.14638889693</v>
      </c>
      <c r="DS324" s="14"/>
      <c r="DU324" s="16"/>
    </row>
    <row r="325" spans="1:126" x14ac:dyDescent="0.35">
      <c r="A325" s="2" t="s">
        <v>99</v>
      </c>
      <c r="B325" s="2" t="s">
        <v>958</v>
      </c>
      <c r="C325" s="2">
        <v>9262228</v>
      </c>
      <c r="D325" s="2" t="s">
        <v>959</v>
      </c>
      <c r="E325" s="18">
        <v>45</v>
      </c>
      <c r="G325" s="18">
        <v>152730</v>
      </c>
      <c r="H325" s="18">
        <v>0</v>
      </c>
      <c r="I325" s="18">
        <v>0</v>
      </c>
      <c r="J325" s="18">
        <v>8640</v>
      </c>
      <c r="K325" s="18">
        <v>0</v>
      </c>
      <c r="L325" s="18">
        <v>13394.999999999993</v>
      </c>
      <c r="M325" s="18">
        <v>0</v>
      </c>
      <c r="N325" s="18">
        <v>1840.0000000000025</v>
      </c>
      <c r="O325" s="18">
        <v>5599.9999999999936</v>
      </c>
      <c r="P325" s="18">
        <v>0</v>
      </c>
      <c r="Q325" s="18">
        <v>0</v>
      </c>
      <c r="R325" s="18">
        <v>1019.9999999999989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  <c r="Z325" s="18">
        <v>2116.2162162162167</v>
      </c>
      <c r="AA325" s="18">
        <v>0</v>
      </c>
      <c r="AB325" s="18">
        <v>25987.499999999996</v>
      </c>
      <c r="AC325" s="18">
        <v>0</v>
      </c>
      <c r="AD325" s="18">
        <v>0</v>
      </c>
      <c r="AE325" s="18">
        <v>0</v>
      </c>
      <c r="AF325" s="18">
        <v>128000</v>
      </c>
      <c r="AG325" s="18">
        <v>52077.499999999993</v>
      </c>
      <c r="AH325" s="18">
        <v>0</v>
      </c>
      <c r="AI325" s="18">
        <v>0</v>
      </c>
      <c r="AJ325" s="18">
        <v>6383.5499999999993</v>
      </c>
      <c r="AK325" s="18">
        <v>0</v>
      </c>
      <c r="AL325" s="18">
        <v>0</v>
      </c>
      <c r="AM325" s="18">
        <v>0</v>
      </c>
      <c r="AN325" s="18">
        <v>0</v>
      </c>
      <c r="AO325" s="18">
        <v>0</v>
      </c>
      <c r="AP325" s="18">
        <v>-50399.856677845273</v>
      </c>
      <c r="AQ325" s="11">
        <f t="shared" si="203"/>
        <v>347389.90953837091</v>
      </c>
      <c r="AR325" s="18"/>
      <c r="AS325" s="10">
        <f>VLOOKUP($C325,'[1]New ISB'!$C$6:$BO$405,6,FALSE)</f>
        <v>162223.43624921585</v>
      </c>
      <c r="AT325" s="10">
        <f>VLOOKUP($C325,'[1]New ISB'!$C$6:$BO$405,7,FALSE)</f>
        <v>0</v>
      </c>
      <c r="AU325" s="10">
        <f>VLOOKUP($C325,'[1]New ISB'!$C$6:$BO$405,8,FALSE)</f>
        <v>0</v>
      </c>
      <c r="AV325" s="10">
        <f>VLOOKUP($C325,'[1]New ISB'!$C$6:$BO$405,9,FALSE)</f>
        <v>8820</v>
      </c>
      <c r="AW325" s="10">
        <f>VLOOKUP($C325,'[1]New ISB'!$C$6:$BO$405,10,FALSE)</f>
        <v>0</v>
      </c>
      <c r="AX325" s="10">
        <f>VLOOKUP($C325,'[1]New ISB'!$C$6:$BO$405,11,FALSE)</f>
        <v>15579.999999999991</v>
      </c>
      <c r="AY325" s="10">
        <f>VLOOKUP($C325,'[1]New ISB'!$C$6:$BO$405,12,FALSE)</f>
        <v>0</v>
      </c>
      <c r="AZ325" s="10">
        <f>VLOOKUP($C325,'[1]New ISB'!$C$6:$BO$405,13,FALSE)</f>
        <v>1880.0000000000025</v>
      </c>
      <c r="BA325" s="10">
        <f>VLOOKUP($C325,'[1]New ISB'!$C$6:$BO$405,14,FALSE)</f>
        <v>5699.9999999999936</v>
      </c>
      <c r="BB325" s="10">
        <f>VLOOKUP($C325,'[1]New ISB'!$C$6:$BO$405,15,FALSE)</f>
        <v>0</v>
      </c>
      <c r="BC325" s="10">
        <f>VLOOKUP($C325,'[1]New ISB'!$C$6:$BO$405,16,FALSE)</f>
        <v>0</v>
      </c>
      <c r="BD325" s="10">
        <f>VLOOKUP($C325,'[1]New ISB'!$C$6:$BO$405,17,FALSE)</f>
        <v>1029.9999999999989</v>
      </c>
      <c r="BE325" s="10">
        <f>VLOOKUP($C325,'[1]New ISB'!$C$6:$BO$405,18,FALSE)</f>
        <v>0</v>
      </c>
      <c r="BF325" s="10">
        <f>VLOOKUP($C325,'[1]New ISB'!$C$6:$BO$405,19,FALSE)</f>
        <v>0</v>
      </c>
      <c r="BG325" s="10">
        <f>VLOOKUP($C325,'[1]New ISB'!$C$6:$BO$405,20,FALSE)</f>
        <v>0</v>
      </c>
      <c r="BH325" s="10">
        <f>VLOOKUP($C325,'[1]New ISB'!$C$6:$BO$405,21,FALSE)</f>
        <v>0</v>
      </c>
      <c r="BI325" s="10">
        <f>VLOOKUP($C325,'[1]New ISB'!$C$6:$BO$405,22,FALSE)</f>
        <v>0</v>
      </c>
      <c r="BJ325" s="10">
        <f>VLOOKUP($C325,'[1]New ISB'!$C$6:$BO$405,23,FALSE)</f>
        <v>0</v>
      </c>
      <c r="BK325" s="10">
        <f>VLOOKUP($C325,'[1]New ISB'!$C$6:$BO$405,24,FALSE)</f>
        <v>0</v>
      </c>
      <c r="BL325" s="10">
        <f>VLOOKUP($C325,'[1]New ISB'!$C$6:$BO$405,25,FALSE)</f>
        <v>2152.7027027027034</v>
      </c>
      <c r="BM325" s="10">
        <f>VLOOKUP($C325,'[1]New ISB'!$C$6:$BO$405,26,FALSE)</f>
        <v>0</v>
      </c>
      <c r="BN325" s="10">
        <f>VLOOKUP($C325,'[1]New ISB'!$C$6:$BO$405,27,FALSE)</f>
        <v>26324.999999999996</v>
      </c>
      <c r="BO325" s="10">
        <f>VLOOKUP($C325,'[1]New ISB'!$C$6:$BO$405,28,FALSE)</f>
        <v>0</v>
      </c>
      <c r="BP325" s="10">
        <f>VLOOKUP($C325,'[1]New ISB'!$C$6:$BO$405,29,FALSE)</f>
        <v>0</v>
      </c>
      <c r="BQ325" s="10">
        <f>VLOOKUP($C325,'[1]New ISB'!$C$6:$BO$405,30,FALSE)</f>
        <v>0</v>
      </c>
      <c r="BR325" s="10">
        <f>VLOOKUP($C325,'[1]New ISB'!$C$6:$BO$405,31,FALSE)</f>
        <v>134400</v>
      </c>
      <c r="BS325" s="10">
        <f>VLOOKUP($C325,'[1]New ISB'!$C$6:$BO$405,32,FALSE)</f>
        <v>52817.499999999993</v>
      </c>
      <c r="BT325" s="10">
        <f>VLOOKUP($C325,'[1]New ISB'!$C$6:$BO$405,33,FALSE)</f>
        <v>0</v>
      </c>
      <c r="BU325" s="10">
        <f>VLOOKUP($C325,'[1]New ISB'!$C$6:$BO$405,34,FALSE)</f>
        <v>0</v>
      </c>
      <c r="BV325" s="10">
        <f>VLOOKUP($C325,'[1]New ISB'!$C$6:$BO$405,35,FALSE)</f>
        <v>6383.5499999999993</v>
      </c>
      <c r="BW325" s="10">
        <f>VLOOKUP($C325,'[1]New ISB'!$C$6:$BO$405,36,FALSE)</f>
        <v>0</v>
      </c>
      <c r="BX325" s="10">
        <f>VLOOKUP($C325,'[1]New ISB'!$C$6:$BO$405,39,FALSE)+VLOOKUP($C325,'[1]New ISB'!$C$6:$BO$405,40,FALSE)</f>
        <v>0</v>
      </c>
      <c r="BY325" s="10">
        <f>VLOOKUP($C325,'[1]New ISB'!$C$6:$BO$405,37,FALSE)+VLOOKUP($C325,'[1]New ISB'!$C$6:$BO$405,41,FALSE)</f>
        <v>0</v>
      </c>
      <c r="BZ325" s="10">
        <f>VLOOKUP($C325,'[1]New ISB'!$C$6:$BO$405,38,FALSE)</f>
        <v>0</v>
      </c>
      <c r="CA325" s="10">
        <f t="shared" si="207"/>
        <v>417312.18895191856</v>
      </c>
      <c r="CB325" s="10">
        <f>VLOOKUP($C325,'[1]New ISB'!$C$6:$BO$405,52,FALSE)+VLOOKUP($C325,'[1]New ISB'!$C$6:$BO$405,53,FALSE)</f>
        <v>0</v>
      </c>
      <c r="CC325" s="10">
        <f>VLOOKUP($C325,'[1]New ISB'!$C$6:$BO$405,64,FALSE)</f>
        <v>0</v>
      </c>
      <c r="CD325" s="11">
        <f t="shared" si="206"/>
        <v>417312.18895191856</v>
      </c>
      <c r="CE325" s="10"/>
      <c r="CF325" s="10">
        <f t="shared" si="208"/>
        <v>9493.4362492158543</v>
      </c>
      <c r="CG325" s="10">
        <f t="shared" si="209"/>
        <v>0</v>
      </c>
      <c r="CH325" s="10">
        <f t="shared" si="210"/>
        <v>0</v>
      </c>
      <c r="CI325" s="10">
        <f t="shared" si="211"/>
        <v>180</v>
      </c>
      <c r="CJ325" s="10">
        <f t="shared" si="212"/>
        <v>0</v>
      </c>
      <c r="CK325" s="10">
        <f t="shared" si="213"/>
        <v>2184.9999999999982</v>
      </c>
      <c r="CL325" s="10">
        <f t="shared" si="214"/>
        <v>0</v>
      </c>
      <c r="CM325" s="10">
        <f t="shared" si="215"/>
        <v>40</v>
      </c>
      <c r="CN325" s="10">
        <f t="shared" si="216"/>
        <v>100</v>
      </c>
      <c r="CO325" s="10">
        <f t="shared" si="217"/>
        <v>0</v>
      </c>
      <c r="CP325" s="10">
        <f t="shared" si="218"/>
        <v>0</v>
      </c>
      <c r="CQ325" s="10">
        <f t="shared" si="219"/>
        <v>10</v>
      </c>
      <c r="CR325" s="10">
        <f t="shared" si="220"/>
        <v>0</v>
      </c>
      <c r="CS325" s="10">
        <f t="shared" si="221"/>
        <v>0</v>
      </c>
      <c r="CT325" s="10">
        <f t="shared" si="222"/>
        <v>0</v>
      </c>
      <c r="CU325" s="10">
        <f t="shared" si="223"/>
        <v>0</v>
      </c>
      <c r="CV325" s="10">
        <f t="shared" si="224"/>
        <v>0</v>
      </c>
      <c r="CW325" s="10">
        <f t="shared" si="225"/>
        <v>0</v>
      </c>
      <c r="CX325" s="10">
        <f t="shared" si="226"/>
        <v>0</v>
      </c>
      <c r="CY325" s="10">
        <f t="shared" si="227"/>
        <v>36.486486486486683</v>
      </c>
      <c r="CZ325" s="10">
        <f t="shared" si="228"/>
        <v>0</v>
      </c>
      <c r="DA325" s="10">
        <f t="shared" si="229"/>
        <v>337.5</v>
      </c>
      <c r="DB325" s="10">
        <f t="shared" si="230"/>
        <v>0</v>
      </c>
      <c r="DC325" s="10">
        <f t="shared" si="231"/>
        <v>0</v>
      </c>
      <c r="DD325" s="10">
        <f t="shared" si="232"/>
        <v>0</v>
      </c>
      <c r="DE325" s="10">
        <f t="shared" si="233"/>
        <v>6400</v>
      </c>
      <c r="DF325" s="10">
        <f t="shared" si="234"/>
        <v>740</v>
      </c>
      <c r="DG325" s="10">
        <f t="shared" si="235"/>
        <v>0</v>
      </c>
      <c r="DH325" s="10">
        <f t="shared" si="236"/>
        <v>0</v>
      </c>
      <c r="DI325" s="10">
        <f t="shared" si="237"/>
        <v>0</v>
      </c>
      <c r="DJ325" s="10">
        <f t="shared" si="238"/>
        <v>0</v>
      </c>
      <c r="DK325" s="10">
        <f t="shared" si="239"/>
        <v>0</v>
      </c>
      <c r="DL325" s="10">
        <f t="shared" si="240"/>
        <v>0</v>
      </c>
      <c r="DM325" s="10">
        <f t="shared" si="241"/>
        <v>0</v>
      </c>
      <c r="DN325" s="10">
        <f t="shared" si="242"/>
        <v>0</v>
      </c>
      <c r="DO325" s="10">
        <f t="shared" si="243"/>
        <v>50399.856677845273</v>
      </c>
      <c r="DP325" s="11">
        <f t="shared" si="202"/>
        <v>69922.279413547614</v>
      </c>
      <c r="DS325" s="14"/>
      <c r="DU325" s="16"/>
    </row>
    <row r="326" spans="1:126" x14ac:dyDescent="0.35">
      <c r="A326" s="2" t="s">
        <v>84</v>
      </c>
      <c r="B326" s="2" t="s">
        <v>960</v>
      </c>
      <c r="C326" s="2">
        <v>9263393</v>
      </c>
      <c r="D326" s="2" t="s">
        <v>1411</v>
      </c>
      <c r="E326" s="18">
        <v>201</v>
      </c>
      <c r="G326" s="18">
        <v>682194</v>
      </c>
      <c r="H326" s="18">
        <v>0</v>
      </c>
      <c r="I326" s="18">
        <v>0</v>
      </c>
      <c r="J326" s="18">
        <v>12959.999999999978</v>
      </c>
      <c r="K326" s="18">
        <v>0</v>
      </c>
      <c r="L326" s="18">
        <v>20444.999999999982</v>
      </c>
      <c r="M326" s="18">
        <v>0</v>
      </c>
      <c r="N326" s="18">
        <v>34040</v>
      </c>
      <c r="O326" s="18">
        <v>5880.0000000000282</v>
      </c>
      <c r="P326" s="18">
        <v>0</v>
      </c>
      <c r="Q326" s="18">
        <v>1440.0000000000041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1379.644970414199</v>
      </c>
      <c r="AA326" s="18">
        <v>0</v>
      </c>
      <c r="AB326" s="18">
        <v>53852.491832118569</v>
      </c>
      <c r="AC326" s="18">
        <v>0</v>
      </c>
      <c r="AD326" s="18">
        <v>0</v>
      </c>
      <c r="AE326" s="18">
        <v>0</v>
      </c>
      <c r="AF326" s="18">
        <v>128000</v>
      </c>
      <c r="AG326" s="18">
        <v>0</v>
      </c>
      <c r="AH326" s="18">
        <v>0</v>
      </c>
      <c r="AI326" s="18">
        <v>0</v>
      </c>
      <c r="AJ326" s="18">
        <v>2911.6280000000002</v>
      </c>
      <c r="AK326" s="18">
        <v>0</v>
      </c>
      <c r="AL326" s="18">
        <v>0</v>
      </c>
      <c r="AM326" s="18">
        <v>0</v>
      </c>
      <c r="AN326" s="18">
        <v>0</v>
      </c>
      <c r="AO326" s="18">
        <v>0</v>
      </c>
      <c r="AP326" s="18">
        <v>-16952.276355871341</v>
      </c>
      <c r="AQ326" s="11">
        <f t="shared" si="203"/>
        <v>926150.4884466615</v>
      </c>
      <c r="AR326" s="18"/>
      <c r="AS326" s="10">
        <f>VLOOKUP($C326,'[1]New ISB'!$C$6:$BO$405,6,FALSE)</f>
        <v>724598.01524649747</v>
      </c>
      <c r="AT326" s="10">
        <f>VLOOKUP($C326,'[1]New ISB'!$C$6:$BO$405,7,FALSE)</f>
        <v>0</v>
      </c>
      <c r="AU326" s="10">
        <f>VLOOKUP($C326,'[1]New ISB'!$C$6:$BO$405,8,FALSE)</f>
        <v>0</v>
      </c>
      <c r="AV326" s="10">
        <f>VLOOKUP($C326,'[1]New ISB'!$C$6:$BO$405,9,FALSE)</f>
        <v>13229.999999999978</v>
      </c>
      <c r="AW326" s="10">
        <f>VLOOKUP($C326,'[1]New ISB'!$C$6:$BO$405,10,FALSE)</f>
        <v>0</v>
      </c>
      <c r="AX326" s="10">
        <f>VLOOKUP($C326,'[1]New ISB'!$C$6:$BO$405,11,FALSE)</f>
        <v>23779.999999999978</v>
      </c>
      <c r="AY326" s="10">
        <f>VLOOKUP($C326,'[1]New ISB'!$C$6:$BO$405,12,FALSE)</f>
        <v>0</v>
      </c>
      <c r="AZ326" s="10">
        <f>VLOOKUP($C326,'[1]New ISB'!$C$6:$BO$405,13,FALSE)</f>
        <v>34780</v>
      </c>
      <c r="BA326" s="10">
        <f>VLOOKUP($C326,'[1]New ISB'!$C$6:$BO$405,14,FALSE)</f>
        <v>5985.0000000000282</v>
      </c>
      <c r="BB326" s="10">
        <f>VLOOKUP($C326,'[1]New ISB'!$C$6:$BO$405,15,FALSE)</f>
        <v>0</v>
      </c>
      <c r="BC326" s="10">
        <f>VLOOKUP($C326,'[1]New ISB'!$C$6:$BO$405,16,FALSE)</f>
        <v>1455.0000000000041</v>
      </c>
      <c r="BD326" s="10">
        <f>VLOOKUP($C326,'[1]New ISB'!$C$6:$BO$405,17,FALSE)</f>
        <v>0</v>
      </c>
      <c r="BE326" s="10">
        <f>VLOOKUP($C326,'[1]New ISB'!$C$6:$BO$405,18,FALSE)</f>
        <v>0</v>
      </c>
      <c r="BF326" s="10">
        <f>VLOOKUP($C326,'[1]New ISB'!$C$6:$BO$405,19,FALSE)</f>
        <v>0</v>
      </c>
      <c r="BG326" s="10">
        <f>VLOOKUP($C326,'[1]New ISB'!$C$6:$BO$405,20,FALSE)</f>
        <v>0</v>
      </c>
      <c r="BH326" s="10">
        <f>VLOOKUP($C326,'[1]New ISB'!$C$6:$BO$405,21,FALSE)</f>
        <v>0</v>
      </c>
      <c r="BI326" s="10">
        <f>VLOOKUP($C326,'[1]New ISB'!$C$6:$BO$405,22,FALSE)</f>
        <v>0</v>
      </c>
      <c r="BJ326" s="10">
        <f>VLOOKUP($C326,'[1]New ISB'!$C$6:$BO$405,23,FALSE)</f>
        <v>0</v>
      </c>
      <c r="BK326" s="10">
        <f>VLOOKUP($C326,'[1]New ISB'!$C$6:$BO$405,24,FALSE)</f>
        <v>0</v>
      </c>
      <c r="BL326" s="10">
        <f>VLOOKUP($C326,'[1]New ISB'!$C$6:$BO$405,25,FALSE)</f>
        <v>1403.4319526627196</v>
      </c>
      <c r="BM326" s="10">
        <f>VLOOKUP($C326,'[1]New ISB'!$C$6:$BO$405,26,FALSE)</f>
        <v>0</v>
      </c>
      <c r="BN326" s="10">
        <f>VLOOKUP($C326,'[1]New ISB'!$C$6:$BO$405,27,FALSE)</f>
        <v>54551.874842925303</v>
      </c>
      <c r="BO326" s="10">
        <f>VLOOKUP($C326,'[1]New ISB'!$C$6:$BO$405,28,FALSE)</f>
        <v>0</v>
      </c>
      <c r="BP326" s="10">
        <f>VLOOKUP($C326,'[1]New ISB'!$C$6:$BO$405,29,FALSE)</f>
        <v>0</v>
      </c>
      <c r="BQ326" s="10">
        <f>VLOOKUP($C326,'[1]New ISB'!$C$6:$BO$405,30,FALSE)</f>
        <v>0</v>
      </c>
      <c r="BR326" s="10">
        <f>VLOOKUP($C326,'[1]New ISB'!$C$6:$BO$405,31,FALSE)</f>
        <v>134400</v>
      </c>
      <c r="BS326" s="10">
        <f>VLOOKUP($C326,'[1]New ISB'!$C$6:$BO$405,32,FALSE)</f>
        <v>0</v>
      </c>
      <c r="BT326" s="10">
        <f>VLOOKUP($C326,'[1]New ISB'!$C$6:$BO$405,33,FALSE)</f>
        <v>0</v>
      </c>
      <c r="BU326" s="10">
        <f>VLOOKUP($C326,'[1]New ISB'!$C$6:$BO$405,34,FALSE)</f>
        <v>0</v>
      </c>
      <c r="BV326" s="10">
        <f>VLOOKUP($C326,'[1]New ISB'!$C$6:$BO$405,35,FALSE)</f>
        <v>2911.6280000000002</v>
      </c>
      <c r="BW326" s="10">
        <f>VLOOKUP($C326,'[1]New ISB'!$C$6:$BO$405,36,FALSE)</f>
        <v>0</v>
      </c>
      <c r="BX326" s="10">
        <f>VLOOKUP($C326,'[1]New ISB'!$C$6:$BO$405,39,FALSE)+VLOOKUP($C326,'[1]New ISB'!$C$6:$BO$405,40,FALSE)</f>
        <v>0</v>
      </c>
      <c r="BY326" s="10">
        <f>VLOOKUP($C326,'[1]New ISB'!$C$6:$BO$405,37,FALSE)+VLOOKUP($C326,'[1]New ISB'!$C$6:$BO$405,41,FALSE)</f>
        <v>0</v>
      </c>
      <c r="BZ326" s="10">
        <f>VLOOKUP($C326,'[1]New ISB'!$C$6:$BO$405,38,FALSE)</f>
        <v>0</v>
      </c>
      <c r="CA326" s="10">
        <f t="shared" si="207"/>
        <v>997094.95004208561</v>
      </c>
      <c r="CB326" s="10">
        <f>VLOOKUP($C326,'[1]New ISB'!$C$6:$BO$405,52,FALSE)+VLOOKUP($C326,'[1]New ISB'!$C$6:$BO$405,53,FALSE)</f>
        <v>0</v>
      </c>
      <c r="CC326" s="10">
        <f>VLOOKUP($C326,'[1]New ISB'!$C$6:$BO$405,64,FALSE)</f>
        <v>0</v>
      </c>
      <c r="CD326" s="11">
        <f t="shared" si="206"/>
        <v>997094.95004208561</v>
      </c>
      <c r="CE326" s="10"/>
      <c r="CF326" s="10">
        <f t="shared" si="208"/>
        <v>42404.015246497467</v>
      </c>
      <c r="CG326" s="10">
        <f t="shared" si="209"/>
        <v>0</v>
      </c>
      <c r="CH326" s="10">
        <f t="shared" si="210"/>
        <v>0</v>
      </c>
      <c r="CI326" s="10">
        <f t="shared" si="211"/>
        <v>270</v>
      </c>
      <c r="CJ326" s="10">
        <f t="shared" si="212"/>
        <v>0</v>
      </c>
      <c r="CK326" s="10">
        <f t="shared" si="213"/>
        <v>3334.9999999999964</v>
      </c>
      <c r="CL326" s="10">
        <f t="shared" si="214"/>
        <v>0</v>
      </c>
      <c r="CM326" s="10">
        <f t="shared" si="215"/>
        <v>740</v>
      </c>
      <c r="CN326" s="10">
        <f t="shared" si="216"/>
        <v>105</v>
      </c>
      <c r="CO326" s="10">
        <f t="shared" si="217"/>
        <v>0</v>
      </c>
      <c r="CP326" s="10">
        <f t="shared" si="218"/>
        <v>15</v>
      </c>
      <c r="CQ326" s="10">
        <f t="shared" si="219"/>
        <v>0</v>
      </c>
      <c r="CR326" s="10">
        <f t="shared" si="220"/>
        <v>0</v>
      </c>
      <c r="CS326" s="10">
        <f t="shared" si="221"/>
        <v>0</v>
      </c>
      <c r="CT326" s="10">
        <f t="shared" si="222"/>
        <v>0</v>
      </c>
      <c r="CU326" s="10">
        <f t="shared" si="223"/>
        <v>0</v>
      </c>
      <c r="CV326" s="10">
        <f t="shared" si="224"/>
        <v>0</v>
      </c>
      <c r="CW326" s="10">
        <f t="shared" si="225"/>
        <v>0</v>
      </c>
      <c r="CX326" s="10">
        <f t="shared" si="226"/>
        <v>0</v>
      </c>
      <c r="CY326" s="10">
        <f t="shared" si="227"/>
        <v>23.786982248520644</v>
      </c>
      <c r="CZ326" s="10">
        <f t="shared" si="228"/>
        <v>0</v>
      </c>
      <c r="DA326" s="10">
        <f t="shared" si="229"/>
        <v>699.38301080673409</v>
      </c>
      <c r="DB326" s="10">
        <f t="shared" si="230"/>
        <v>0</v>
      </c>
      <c r="DC326" s="10">
        <f t="shared" si="231"/>
        <v>0</v>
      </c>
      <c r="DD326" s="10">
        <f t="shared" si="232"/>
        <v>0</v>
      </c>
      <c r="DE326" s="10">
        <f t="shared" si="233"/>
        <v>6400</v>
      </c>
      <c r="DF326" s="10">
        <f t="shared" si="234"/>
        <v>0</v>
      </c>
      <c r="DG326" s="10">
        <f t="shared" si="235"/>
        <v>0</v>
      </c>
      <c r="DH326" s="10">
        <f t="shared" si="236"/>
        <v>0</v>
      </c>
      <c r="DI326" s="10">
        <f t="shared" si="237"/>
        <v>0</v>
      </c>
      <c r="DJ326" s="10">
        <f t="shared" si="238"/>
        <v>0</v>
      </c>
      <c r="DK326" s="10">
        <f t="shared" si="239"/>
        <v>0</v>
      </c>
      <c r="DL326" s="10">
        <f t="shared" si="240"/>
        <v>0</v>
      </c>
      <c r="DM326" s="10">
        <f t="shared" si="241"/>
        <v>0</v>
      </c>
      <c r="DN326" s="10">
        <f t="shared" si="242"/>
        <v>0</v>
      </c>
      <c r="DO326" s="10">
        <f t="shared" si="243"/>
        <v>16952.276355871341</v>
      </c>
      <c r="DP326" s="11">
        <f t="shared" si="202"/>
        <v>70944.461595424073</v>
      </c>
      <c r="DS326" s="14"/>
      <c r="DU326" s="16"/>
    </row>
    <row r="327" spans="1:126" x14ac:dyDescent="0.35">
      <c r="A327" s="2" t="s">
        <v>205</v>
      </c>
      <c r="B327" s="2" t="s">
        <v>962</v>
      </c>
      <c r="C327" s="2">
        <v>9262036</v>
      </c>
      <c r="D327" s="2" t="s">
        <v>1412</v>
      </c>
      <c r="E327" s="18">
        <v>35</v>
      </c>
      <c r="G327" s="18">
        <v>118790</v>
      </c>
      <c r="H327" s="18">
        <v>0</v>
      </c>
      <c r="I327" s="18">
        <v>0</v>
      </c>
      <c r="J327" s="18">
        <v>6239.9999999999927</v>
      </c>
      <c r="K327" s="18">
        <v>0</v>
      </c>
      <c r="L327" s="18">
        <v>9164.9999999999891</v>
      </c>
      <c r="M327" s="18">
        <v>0</v>
      </c>
      <c r="N327" s="18">
        <v>0</v>
      </c>
      <c r="O327" s="18">
        <v>280.00000000000023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  <c r="Z327" s="18">
        <v>634.375</v>
      </c>
      <c r="AA327" s="18">
        <v>0</v>
      </c>
      <c r="AB327" s="18">
        <v>18107.031250000004</v>
      </c>
      <c r="AC327" s="18">
        <v>0</v>
      </c>
      <c r="AD327" s="18">
        <v>2740.5000000000045</v>
      </c>
      <c r="AE327" s="18">
        <v>0</v>
      </c>
      <c r="AF327" s="18">
        <v>128000</v>
      </c>
      <c r="AG327" s="18">
        <v>56300</v>
      </c>
      <c r="AH327" s="18">
        <v>0</v>
      </c>
      <c r="AI327" s="18">
        <v>0</v>
      </c>
      <c r="AJ327" s="18">
        <v>942.38000000000011</v>
      </c>
      <c r="AK327" s="18">
        <v>0</v>
      </c>
      <c r="AL327" s="18">
        <v>0</v>
      </c>
      <c r="AM327" s="18">
        <v>0</v>
      </c>
      <c r="AN327" s="18">
        <v>0</v>
      </c>
      <c r="AO327" s="18">
        <v>0</v>
      </c>
      <c r="AP327" s="18">
        <v>-28054.982795744068</v>
      </c>
      <c r="AQ327" s="11">
        <f t="shared" si="203"/>
        <v>313144.30345425592</v>
      </c>
      <c r="AR327" s="18"/>
      <c r="AS327" s="10">
        <f>VLOOKUP($C327,'[1]New ISB'!$C$6:$BO$405,6,FALSE)</f>
        <v>126173.7837493901</v>
      </c>
      <c r="AT327" s="10">
        <f>VLOOKUP($C327,'[1]New ISB'!$C$6:$BO$405,7,FALSE)</f>
        <v>0</v>
      </c>
      <c r="AU327" s="10">
        <f>VLOOKUP($C327,'[1]New ISB'!$C$6:$BO$405,8,FALSE)</f>
        <v>0</v>
      </c>
      <c r="AV327" s="10">
        <f>VLOOKUP($C327,'[1]New ISB'!$C$6:$BO$405,9,FALSE)</f>
        <v>6369.9999999999927</v>
      </c>
      <c r="AW327" s="10">
        <f>VLOOKUP($C327,'[1]New ISB'!$C$6:$BO$405,10,FALSE)</f>
        <v>0</v>
      </c>
      <c r="AX327" s="10">
        <f>VLOOKUP($C327,'[1]New ISB'!$C$6:$BO$405,11,FALSE)</f>
        <v>10659.999999999989</v>
      </c>
      <c r="AY327" s="10">
        <f>VLOOKUP($C327,'[1]New ISB'!$C$6:$BO$405,12,FALSE)</f>
        <v>0</v>
      </c>
      <c r="AZ327" s="10">
        <f>VLOOKUP($C327,'[1]New ISB'!$C$6:$BO$405,13,FALSE)</f>
        <v>0</v>
      </c>
      <c r="BA327" s="10">
        <f>VLOOKUP($C327,'[1]New ISB'!$C$6:$BO$405,14,FALSE)</f>
        <v>285.00000000000023</v>
      </c>
      <c r="BB327" s="10">
        <f>VLOOKUP($C327,'[1]New ISB'!$C$6:$BO$405,15,FALSE)</f>
        <v>0</v>
      </c>
      <c r="BC327" s="10">
        <f>VLOOKUP($C327,'[1]New ISB'!$C$6:$BO$405,16,FALSE)</f>
        <v>0</v>
      </c>
      <c r="BD327" s="10">
        <f>VLOOKUP($C327,'[1]New ISB'!$C$6:$BO$405,17,FALSE)</f>
        <v>0</v>
      </c>
      <c r="BE327" s="10">
        <f>VLOOKUP($C327,'[1]New ISB'!$C$6:$BO$405,18,FALSE)</f>
        <v>0</v>
      </c>
      <c r="BF327" s="10">
        <f>VLOOKUP($C327,'[1]New ISB'!$C$6:$BO$405,19,FALSE)</f>
        <v>0</v>
      </c>
      <c r="BG327" s="10">
        <f>VLOOKUP($C327,'[1]New ISB'!$C$6:$BO$405,20,FALSE)</f>
        <v>0</v>
      </c>
      <c r="BH327" s="10">
        <f>VLOOKUP($C327,'[1]New ISB'!$C$6:$BO$405,21,FALSE)</f>
        <v>0</v>
      </c>
      <c r="BI327" s="10">
        <f>VLOOKUP($C327,'[1]New ISB'!$C$6:$BO$405,22,FALSE)</f>
        <v>0</v>
      </c>
      <c r="BJ327" s="10">
        <f>VLOOKUP($C327,'[1]New ISB'!$C$6:$BO$405,23,FALSE)</f>
        <v>0</v>
      </c>
      <c r="BK327" s="10">
        <f>VLOOKUP($C327,'[1]New ISB'!$C$6:$BO$405,24,FALSE)</f>
        <v>0</v>
      </c>
      <c r="BL327" s="10">
        <f>VLOOKUP($C327,'[1]New ISB'!$C$6:$BO$405,25,FALSE)</f>
        <v>645.3125</v>
      </c>
      <c r="BM327" s="10">
        <f>VLOOKUP($C327,'[1]New ISB'!$C$6:$BO$405,26,FALSE)</f>
        <v>0</v>
      </c>
      <c r="BN327" s="10">
        <f>VLOOKUP($C327,'[1]New ISB'!$C$6:$BO$405,27,FALSE)</f>
        <v>18342.187500000004</v>
      </c>
      <c r="BO327" s="10">
        <f>VLOOKUP($C327,'[1]New ISB'!$C$6:$BO$405,28,FALSE)</f>
        <v>0</v>
      </c>
      <c r="BP327" s="10">
        <f>VLOOKUP($C327,'[1]New ISB'!$C$6:$BO$405,29,FALSE)</f>
        <v>2784.0000000000045</v>
      </c>
      <c r="BQ327" s="10">
        <f>VLOOKUP($C327,'[1]New ISB'!$C$6:$BO$405,30,FALSE)</f>
        <v>0</v>
      </c>
      <c r="BR327" s="10">
        <f>VLOOKUP($C327,'[1]New ISB'!$C$6:$BO$405,31,FALSE)</f>
        <v>134400</v>
      </c>
      <c r="BS327" s="10">
        <f>VLOOKUP($C327,'[1]New ISB'!$C$6:$BO$405,32,FALSE)</f>
        <v>57100</v>
      </c>
      <c r="BT327" s="10">
        <f>VLOOKUP($C327,'[1]New ISB'!$C$6:$BO$405,33,FALSE)</f>
        <v>0</v>
      </c>
      <c r="BU327" s="10">
        <f>VLOOKUP($C327,'[1]New ISB'!$C$6:$BO$405,34,FALSE)</f>
        <v>0</v>
      </c>
      <c r="BV327" s="10">
        <f>VLOOKUP($C327,'[1]New ISB'!$C$6:$BO$405,35,FALSE)</f>
        <v>942.38000000000011</v>
      </c>
      <c r="BW327" s="10">
        <f>VLOOKUP($C327,'[1]New ISB'!$C$6:$BO$405,36,FALSE)</f>
        <v>0</v>
      </c>
      <c r="BX327" s="10">
        <f>VLOOKUP($C327,'[1]New ISB'!$C$6:$BO$405,39,FALSE)+VLOOKUP($C327,'[1]New ISB'!$C$6:$BO$405,40,FALSE)</f>
        <v>0</v>
      </c>
      <c r="BY327" s="10">
        <f>VLOOKUP($C327,'[1]New ISB'!$C$6:$BO$405,37,FALSE)+VLOOKUP($C327,'[1]New ISB'!$C$6:$BO$405,41,FALSE)</f>
        <v>0</v>
      </c>
      <c r="BZ327" s="10">
        <f>VLOOKUP($C327,'[1]New ISB'!$C$6:$BO$405,38,FALSE)</f>
        <v>0</v>
      </c>
      <c r="CA327" s="10">
        <f t="shared" si="207"/>
        <v>357702.66374939011</v>
      </c>
      <c r="CB327" s="10">
        <f>VLOOKUP($C327,'[1]New ISB'!$C$6:$BO$405,52,FALSE)+VLOOKUP($C327,'[1]New ISB'!$C$6:$BO$405,53,FALSE)</f>
        <v>0</v>
      </c>
      <c r="CC327" s="10">
        <f>VLOOKUP($C327,'[1]New ISB'!$C$6:$BO$405,64,FALSE)</f>
        <v>0</v>
      </c>
      <c r="CD327" s="11">
        <f t="shared" si="206"/>
        <v>357702.66374939011</v>
      </c>
      <c r="CE327" s="10"/>
      <c r="CF327" s="10">
        <f t="shared" si="208"/>
        <v>7383.7837493901025</v>
      </c>
      <c r="CG327" s="10">
        <f t="shared" si="209"/>
        <v>0</v>
      </c>
      <c r="CH327" s="10">
        <f t="shared" si="210"/>
        <v>0</v>
      </c>
      <c r="CI327" s="10">
        <f t="shared" si="211"/>
        <v>130</v>
      </c>
      <c r="CJ327" s="10">
        <f t="shared" si="212"/>
        <v>0</v>
      </c>
      <c r="CK327" s="10">
        <f t="shared" si="213"/>
        <v>1495</v>
      </c>
      <c r="CL327" s="10">
        <f t="shared" si="214"/>
        <v>0</v>
      </c>
      <c r="CM327" s="10">
        <f t="shared" si="215"/>
        <v>0</v>
      </c>
      <c r="CN327" s="10">
        <f t="shared" si="216"/>
        <v>5</v>
      </c>
      <c r="CO327" s="10">
        <f t="shared" si="217"/>
        <v>0</v>
      </c>
      <c r="CP327" s="10">
        <f t="shared" si="218"/>
        <v>0</v>
      </c>
      <c r="CQ327" s="10">
        <f t="shared" si="219"/>
        <v>0</v>
      </c>
      <c r="CR327" s="10">
        <f t="shared" si="220"/>
        <v>0</v>
      </c>
      <c r="CS327" s="10">
        <f t="shared" si="221"/>
        <v>0</v>
      </c>
      <c r="CT327" s="10">
        <f t="shared" si="222"/>
        <v>0</v>
      </c>
      <c r="CU327" s="10">
        <f t="shared" si="223"/>
        <v>0</v>
      </c>
      <c r="CV327" s="10">
        <f t="shared" si="224"/>
        <v>0</v>
      </c>
      <c r="CW327" s="10">
        <f t="shared" si="225"/>
        <v>0</v>
      </c>
      <c r="CX327" s="10">
        <f t="shared" si="226"/>
        <v>0</v>
      </c>
      <c r="CY327" s="10">
        <f t="shared" si="227"/>
        <v>10.9375</v>
      </c>
      <c r="CZ327" s="10">
        <f t="shared" si="228"/>
        <v>0</v>
      </c>
      <c r="DA327" s="10">
        <f t="shared" si="229"/>
        <v>235.15625</v>
      </c>
      <c r="DB327" s="10">
        <f t="shared" si="230"/>
        <v>0</v>
      </c>
      <c r="DC327" s="10">
        <f t="shared" si="231"/>
        <v>43.5</v>
      </c>
      <c r="DD327" s="10">
        <f t="shared" si="232"/>
        <v>0</v>
      </c>
      <c r="DE327" s="10">
        <f t="shared" si="233"/>
        <v>6400</v>
      </c>
      <c r="DF327" s="10">
        <f t="shared" si="234"/>
        <v>800</v>
      </c>
      <c r="DG327" s="10">
        <f t="shared" si="235"/>
        <v>0</v>
      </c>
      <c r="DH327" s="10">
        <f t="shared" si="236"/>
        <v>0</v>
      </c>
      <c r="DI327" s="10">
        <f t="shared" si="237"/>
        <v>0</v>
      </c>
      <c r="DJ327" s="10">
        <f t="shared" si="238"/>
        <v>0</v>
      </c>
      <c r="DK327" s="10">
        <f t="shared" si="239"/>
        <v>0</v>
      </c>
      <c r="DL327" s="10">
        <f t="shared" si="240"/>
        <v>0</v>
      </c>
      <c r="DM327" s="10">
        <f t="shared" si="241"/>
        <v>0</v>
      </c>
      <c r="DN327" s="10">
        <f t="shared" si="242"/>
        <v>0</v>
      </c>
      <c r="DO327" s="10">
        <f t="shared" si="243"/>
        <v>28054.982795744068</v>
      </c>
      <c r="DP327" s="11">
        <f t="shared" si="202"/>
        <v>44558.360295134175</v>
      </c>
      <c r="DS327" s="14"/>
      <c r="DU327" s="16"/>
    </row>
    <row r="328" spans="1:126" x14ac:dyDescent="0.35">
      <c r="A328" s="2" t="s">
        <v>964</v>
      </c>
      <c r="B328" s="2" t="s">
        <v>965</v>
      </c>
      <c r="C328" s="2">
        <v>9262229</v>
      </c>
      <c r="D328" s="2" t="s">
        <v>966</v>
      </c>
      <c r="E328" s="18">
        <v>171</v>
      </c>
      <c r="G328" s="18">
        <v>580374</v>
      </c>
      <c r="H328" s="18">
        <v>0</v>
      </c>
      <c r="I328" s="18">
        <v>0</v>
      </c>
      <c r="J328" s="18">
        <v>15360.000000000031</v>
      </c>
      <c r="K328" s="18">
        <v>0</v>
      </c>
      <c r="L328" s="18">
        <v>23265.000000000015</v>
      </c>
      <c r="M328" s="18">
        <v>0</v>
      </c>
      <c r="N328" s="18">
        <v>1149.9999999999982</v>
      </c>
      <c r="O328" s="18">
        <v>280.00000000000006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1331.2751677852341</v>
      </c>
      <c r="AA328" s="18">
        <v>0</v>
      </c>
      <c r="AB328" s="18">
        <v>59788.928571428558</v>
      </c>
      <c r="AC328" s="18">
        <v>0</v>
      </c>
      <c r="AD328" s="18">
        <v>0</v>
      </c>
      <c r="AE328" s="18">
        <v>0</v>
      </c>
      <c r="AF328" s="18">
        <v>128000</v>
      </c>
      <c r="AG328" s="18">
        <v>0</v>
      </c>
      <c r="AH328" s="18">
        <v>0</v>
      </c>
      <c r="AI328" s="18">
        <v>0</v>
      </c>
      <c r="AJ328" s="18">
        <v>13548</v>
      </c>
      <c r="AK328" s="18">
        <v>0</v>
      </c>
      <c r="AL328" s="18">
        <v>0</v>
      </c>
      <c r="AM328" s="18">
        <v>0</v>
      </c>
      <c r="AN328" s="18">
        <v>0</v>
      </c>
      <c r="AO328" s="18">
        <v>0</v>
      </c>
      <c r="AP328" s="18">
        <v>-14897.048078248405</v>
      </c>
      <c r="AQ328" s="11">
        <f t="shared" si="203"/>
        <v>808200.15566096536</v>
      </c>
      <c r="AR328" s="18"/>
      <c r="AS328" s="10">
        <f>VLOOKUP($C328,'[1]New ISB'!$C$6:$BO$405,6,FALSE)</f>
        <v>616449.05774702015</v>
      </c>
      <c r="AT328" s="10">
        <f>VLOOKUP($C328,'[1]New ISB'!$C$6:$BO$405,7,FALSE)</f>
        <v>0</v>
      </c>
      <c r="AU328" s="10">
        <f>VLOOKUP($C328,'[1]New ISB'!$C$6:$BO$405,8,FALSE)</f>
        <v>0</v>
      </c>
      <c r="AV328" s="10">
        <f>VLOOKUP($C328,'[1]New ISB'!$C$6:$BO$405,9,FALSE)</f>
        <v>15680.000000000031</v>
      </c>
      <c r="AW328" s="10">
        <f>VLOOKUP($C328,'[1]New ISB'!$C$6:$BO$405,10,FALSE)</f>
        <v>0</v>
      </c>
      <c r="AX328" s="10">
        <f>VLOOKUP($C328,'[1]New ISB'!$C$6:$BO$405,11,FALSE)</f>
        <v>27060.000000000018</v>
      </c>
      <c r="AY328" s="10">
        <f>VLOOKUP($C328,'[1]New ISB'!$C$6:$BO$405,12,FALSE)</f>
        <v>0</v>
      </c>
      <c r="AZ328" s="10">
        <f>VLOOKUP($C328,'[1]New ISB'!$C$6:$BO$405,13,FALSE)</f>
        <v>1174.9999999999982</v>
      </c>
      <c r="BA328" s="10">
        <f>VLOOKUP($C328,'[1]New ISB'!$C$6:$BO$405,14,FALSE)</f>
        <v>285.00000000000006</v>
      </c>
      <c r="BB328" s="10">
        <f>VLOOKUP($C328,'[1]New ISB'!$C$6:$BO$405,15,FALSE)</f>
        <v>0</v>
      </c>
      <c r="BC328" s="10">
        <f>VLOOKUP($C328,'[1]New ISB'!$C$6:$BO$405,16,FALSE)</f>
        <v>0</v>
      </c>
      <c r="BD328" s="10">
        <f>VLOOKUP($C328,'[1]New ISB'!$C$6:$BO$405,17,FALSE)</f>
        <v>0</v>
      </c>
      <c r="BE328" s="10">
        <f>VLOOKUP($C328,'[1]New ISB'!$C$6:$BO$405,18,FALSE)</f>
        <v>0</v>
      </c>
      <c r="BF328" s="10">
        <f>VLOOKUP($C328,'[1]New ISB'!$C$6:$BO$405,19,FALSE)</f>
        <v>0</v>
      </c>
      <c r="BG328" s="10">
        <f>VLOOKUP($C328,'[1]New ISB'!$C$6:$BO$405,20,FALSE)</f>
        <v>0</v>
      </c>
      <c r="BH328" s="10">
        <f>VLOOKUP($C328,'[1]New ISB'!$C$6:$BO$405,21,FALSE)</f>
        <v>0</v>
      </c>
      <c r="BI328" s="10">
        <f>VLOOKUP($C328,'[1]New ISB'!$C$6:$BO$405,22,FALSE)</f>
        <v>0</v>
      </c>
      <c r="BJ328" s="10">
        <f>VLOOKUP($C328,'[1]New ISB'!$C$6:$BO$405,23,FALSE)</f>
        <v>0</v>
      </c>
      <c r="BK328" s="10">
        <f>VLOOKUP($C328,'[1]New ISB'!$C$6:$BO$405,24,FALSE)</f>
        <v>0</v>
      </c>
      <c r="BL328" s="10">
        <f>VLOOKUP($C328,'[1]New ISB'!$C$6:$BO$405,25,FALSE)</f>
        <v>1354.2281879194622</v>
      </c>
      <c r="BM328" s="10">
        <f>VLOOKUP($C328,'[1]New ISB'!$C$6:$BO$405,26,FALSE)</f>
        <v>0</v>
      </c>
      <c r="BN328" s="10">
        <f>VLOOKUP($C328,'[1]New ISB'!$C$6:$BO$405,27,FALSE)</f>
        <v>60565.408163265296</v>
      </c>
      <c r="BO328" s="10">
        <f>VLOOKUP($C328,'[1]New ISB'!$C$6:$BO$405,28,FALSE)</f>
        <v>0</v>
      </c>
      <c r="BP328" s="10">
        <f>VLOOKUP($C328,'[1]New ISB'!$C$6:$BO$405,29,FALSE)</f>
        <v>0</v>
      </c>
      <c r="BQ328" s="10">
        <f>VLOOKUP($C328,'[1]New ISB'!$C$6:$BO$405,30,FALSE)</f>
        <v>0</v>
      </c>
      <c r="BR328" s="10">
        <f>VLOOKUP($C328,'[1]New ISB'!$C$6:$BO$405,31,FALSE)</f>
        <v>134400</v>
      </c>
      <c r="BS328" s="10">
        <f>VLOOKUP($C328,'[1]New ISB'!$C$6:$BO$405,32,FALSE)</f>
        <v>0</v>
      </c>
      <c r="BT328" s="10">
        <f>VLOOKUP($C328,'[1]New ISB'!$C$6:$BO$405,33,FALSE)</f>
        <v>0</v>
      </c>
      <c r="BU328" s="10">
        <f>VLOOKUP($C328,'[1]New ISB'!$C$6:$BO$405,34,FALSE)</f>
        <v>0</v>
      </c>
      <c r="BV328" s="10">
        <f>VLOOKUP($C328,'[1]New ISB'!$C$6:$BO$405,35,FALSE)</f>
        <v>13548</v>
      </c>
      <c r="BW328" s="10">
        <f>VLOOKUP($C328,'[1]New ISB'!$C$6:$BO$405,36,FALSE)</f>
        <v>0</v>
      </c>
      <c r="BX328" s="10">
        <f>VLOOKUP($C328,'[1]New ISB'!$C$6:$BO$405,39,FALSE)+VLOOKUP($C328,'[1]New ISB'!$C$6:$BO$405,40,FALSE)</f>
        <v>0</v>
      </c>
      <c r="BY328" s="10">
        <f>VLOOKUP($C328,'[1]New ISB'!$C$6:$BO$405,37,FALSE)+VLOOKUP($C328,'[1]New ISB'!$C$6:$BO$405,41,FALSE)</f>
        <v>0</v>
      </c>
      <c r="BZ328" s="10">
        <f>VLOOKUP($C328,'[1]New ISB'!$C$6:$BO$405,38,FALSE)</f>
        <v>0</v>
      </c>
      <c r="CA328" s="10">
        <f t="shared" si="207"/>
        <v>870516.69409820496</v>
      </c>
      <c r="CB328" s="10">
        <f>VLOOKUP($C328,'[1]New ISB'!$C$6:$BO$405,52,FALSE)+VLOOKUP($C328,'[1]New ISB'!$C$6:$BO$405,53,FALSE)</f>
        <v>0</v>
      </c>
      <c r="CC328" s="10">
        <f>VLOOKUP($C328,'[1]New ISB'!$C$6:$BO$405,64,FALSE)</f>
        <v>0</v>
      </c>
      <c r="CD328" s="11">
        <f t="shared" si="206"/>
        <v>870516.69409820496</v>
      </c>
      <c r="CE328" s="10"/>
      <c r="CF328" s="10">
        <f t="shared" si="208"/>
        <v>36075.057747020153</v>
      </c>
      <c r="CG328" s="10">
        <f t="shared" si="209"/>
        <v>0</v>
      </c>
      <c r="CH328" s="10">
        <f t="shared" si="210"/>
        <v>0</v>
      </c>
      <c r="CI328" s="10">
        <f t="shared" si="211"/>
        <v>320</v>
      </c>
      <c r="CJ328" s="10">
        <f t="shared" si="212"/>
        <v>0</v>
      </c>
      <c r="CK328" s="10">
        <f t="shared" si="213"/>
        <v>3795.0000000000036</v>
      </c>
      <c r="CL328" s="10">
        <f t="shared" si="214"/>
        <v>0</v>
      </c>
      <c r="CM328" s="10">
        <f t="shared" si="215"/>
        <v>25</v>
      </c>
      <c r="CN328" s="10">
        <f t="shared" si="216"/>
        <v>5</v>
      </c>
      <c r="CO328" s="10">
        <f t="shared" si="217"/>
        <v>0</v>
      </c>
      <c r="CP328" s="10">
        <f t="shared" si="218"/>
        <v>0</v>
      </c>
      <c r="CQ328" s="10">
        <f t="shared" si="219"/>
        <v>0</v>
      </c>
      <c r="CR328" s="10">
        <f t="shared" si="220"/>
        <v>0</v>
      </c>
      <c r="CS328" s="10">
        <f t="shared" si="221"/>
        <v>0</v>
      </c>
      <c r="CT328" s="10">
        <f t="shared" si="222"/>
        <v>0</v>
      </c>
      <c r="CU328" s="10">
        <f t="shared" si="223"/>
        <v>0</v>
      </c>
      <c r="CV328" s="10">
        <f t="shared" si="224"/>
        <v>0</v>
      </c>
      <c r="CW328" s="10">
        <f t="shared" si="225"/>
        <v>0</v>
      </c>
      <c r="CX328" s="10">
        <f t="shared" si="226"/>
        <v>0</v>
      </c>
      <c r="CY328" s="10">
        <f t="shared" si="227"/>
        <v>22.953020134228154</v>
      </c>
      <c r="CZ328" s="10">
        <f t="shared" si="228"/>
        <v>0</v>
      </c>
      <c r="DA328" s="10">
        <f t="shared" si="229"/>
        <v>776.47959183673811</v>
      </c>
      <c r="DB328" s="10">
        <f t="shared" si="230"/>
        <v>0</v>
      </c>
      <c r="DC328" s="10">
        <f t="shared" si="231"/>
        <v>0</v>
      </c>
      <c r="DD328" s="10">
        <f t="shared" si="232"/>
        <v>0</v>
      </c>
      <c r="DE328" s="10">
        <f t="shared" si="233"/>
        <v>6400</v>
      </c>
      <c r="DF328" s="10">
        <f t="shared" si="234"/>
        <v>0</v>
      </c>
      <c r="DG328" s="10">
        <f t="shared" si="235"/>
        <v>0</v>
      </c>
      <c r="DH328" s="10">
        <f t="shared" si="236"/>
        <v>0</v>
      </c>
      <c r="DI328" s="10">
        <f t="shared" si="237"/>
        <v>0</v>
      </c>
      <c r="DJ328" s="10">
        <f t="shared" si="238"/>
        <v>0</v>
      </c>
      <c r="DK328" s="10">
        <f t="shared" si="239"/>
        <v>0</v>
      </c>
      <c r="DL328" s="10">
        <f t="shared" si="240"/>
        <v>0</v>
      </c>
      <c r="DM328" s="10">
        <f t="shared" si="241"/>
        <v>0</v>
      </c>
      <c r="DN328" s="10">
        <f t="shared" si="242"/>
        <v>0</v>
      </c>
      <c r="DO328" s="10">
        <f t="shared" si="243"/>
        <v>14897.048078248405</v>
      </c>
      <c r="DP328" s="11">
        <f t="shared" si="202"/>
        <v>62316.53843723952</v>
      </c>
      <c r="DS328" s="14"/>
      <c r="DU328" s="16"/>
    </row>
    <row r="329" spans="1:126" x14ac:dyDescent="0.35">
      <c r="A329" s="2" t="s">
        <v>271</v>
      </c>
      <c r="B329" s="2" t="s">
        <v>1001</v>
      </c>
      <c r="C329" s="2">
        <v>9262151</v>
      </c>
      <c r="D329" s="2" t="s">
        <v>1413</v>
      </c>
      <c r="E329" s="18">
        <v>236</v>
      </c>
      <c r="G329" s="18">
        <v>800984</v>
      </c>
      <c r="H329" s="18">
        <v>0</v>
      </c>
      <c r="I329" s="18">
        <v>0</v>
      </c>
      <c r="J329" s="18">
        <v>27360.000000000051</v>
      </c>
      <c r="K329" s="18">
        <v>0</v>
      </c>
      <c r="L329" s="18">
        <v>40890.000000000044</v>
      </c>
      <c r="M329" s="18">
        <v>0</v>
      </c>
      <c r="N329" s="18">
        <v>8546.2127659574307</v>
      </c>
      <c r="O329" s="18">
        <v>0</v>
      </c>
      <c r="P329" s="18">
        <v>16791.148936170164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  <c r="Z329" s="18">
        <v>58662.857142857196</v>
      </c>
      <c r="AA329" s="18">
        <v>0</v>
      </c>
      <c r="AB329" s="18">
        <v>97065.149878850818</v>
      </c>
      <c r="AC329" s="18">
        <v>0</v>
      </c>
      <c r="AD329" s="18">
        <v>0</v>
      </c>
      <c r="AE329" s="18">
        <v>0</v>
      </c>
      <c r="AF329" s="18">
        <v>128000</v>
      </c>
      <c r="AG329" s="18">
        <v>0</v>
      </c>
      <c r="AH329" s="18">
        <v>0</v>
      </c>
      <c r="AI329" s="18">
        <v>0</v>
      </c>
      <c r="AJ329" s="18">
        <v>4835.0720000000001</v>
      </c>
      <c r="AK329" s="18">
        <v>0</v>
      </c>
      <c r="AL329" s="18">
        <v>0</v>
      </c>
      <c r="AM329" s="18">
        <v>0</v>
      </c>
      <c r="AN329" s="18">
        <v>0</v>
      </c>
      <c r="AO329" s="18">
        <v>0</v>
      </c>
      <c r="AP329" s="18">
        <v>-65272.931290955508</v>
      </c>
      <c r="AQ329" s="11">
        <f t="shared" si="203"/>
        <v>1117861.50943288</v>
      </c>
      <c r="AR329" s="18"/>
      <c r="AS329" s="10">
        <f>VLOOKUP($C329,'[1]New ISB'!$C$6:$BO$405,6,FALSE)</f>
        <v>850771.79899588751</v>
      </c>
      <c r="AT329" s="10">
        <f>VLOOKUP($C329,'[1]New ISB'!$C$6:$BO$405,7,FALSE)</f>
        <v>0</v>
      </c>
      <c r="AU329" s="10">
        <f>VLOOKUP($C329,'[1]New ISB'!$C$6:$BO$405,8,FALSE)</f>
        <v>0</v>
      </c>
      <c r="AV329" s="10">
        <f>VLOOKUP($C329,'[1]New ISB'!$C$6:$BO$405,9,FALSE)</f>
        <v>27930.000000000051</v>
      </c>
      <c r="AW329" s="10">
        <f>VLOOKUP($C329,'[1]New ISB'!$C$6:$BO$405,10,FALSE)</f>
        <v>0</v>
      </c>
      <c r="AX329" s="10">
        <f>VLOOKUP($C329,'[1]New ISB'!$C$6:$BO$405,11,FALSE)</f>
        <v>47560.000000000044</v>
      </c>
      <c r="AY329" s="10">
        <f>VLOOKUP($C329,'[1]New ISB'!$C$6:$BO$405,12,FALSE)</f>
        <v>0</v>
      </c>
      <c r="AZ329" s="10">
        <f>VLOOKUP($C329,'[1]New ISB'!$C$6:$BO$405,13,FALSE)</f>
        <v>8731.9999999999836</v>
      </c>
      <c r="BA329" s="10">
        <f>VLOOKUP($C329,'[1]New ISB'!$C$6:$BO$405,14,FALSE)</f>
        <v>0</v>
      </c>
      <c r="BB329" s="10">
        <f>VLOOKUP($C329,'[1]New ISB'!$C$6:$BO$405,15,FALSE)</f>
        <v>16981.957446808461</v>
      </c>
      <c r="BC329" s="10">
        <f>VLOOKUP($C329,'[1]New ISB'!$C$6:$BO$405,16,FALSE)</f>
        <v>0</v>
      </c>
      <c r="BD329" s="10">
        <f>VLOOKUP($C329,'[1]New ISB'!$C$6:$BO$405,17,FALSE)</f>
        <v>0</v>
      </c>
      <c r="BE329" s="10">
        <f>VLOOKUP($C329,'[1]New ISB'!$C$6:$BO$405,18,FALSE)</f>
        <v>0</v>
      </c>
      <c r="BF329" s="10">
        <f>VLOOKUP($C329,'[1]New ISB'!$C$6:$BO$405,19,FALSE)</f>
        <v>0</v>
      </c>
      <c r="BG329" s="10">
        <f>VLOOKUP($C329,'[1]New ISB'!$C$6:$BO$405,20,FALSE)</f>
        <v>0</v>
      </c>
      <c r="BH329" s="10">
        <f>VLOOKUP($C329,'[1]New ISB'!$C$6:$BO$405,21,FALSE)</f>
        <v>0</v>
      </c>
      <c r="BI329" s="10">
        <f>VLOOKUP($C329,'[1]New ISB'!$C$6:$BO$405,22,FALSE)</f>
        <v>0</v>
      </c>
      <c r="BJ329" s="10">
        <f>VLOOKUP($C329,'[1]New ISB'!$C$6:$BO$405,23,FALSE)</f>
        <v>0</v>
      </c>
      <c r="BK329" s="10">
        <f>VLOOKUP($C329,'[1]New ISB'!$C$6:$BO$405,24,FALSE)</f>
        <v>0</v>
      </c>
      <c r="BL329" s="10">
        <f>VLOOKUP($C329,'[1]New ISB'!$C$6:$BO$405,25,FALSE)</f>
        <v>59674.285714285768</v>
      </c>
      <c r="BM329" s="10">
        <f>VLOOKUP($C329,'[1]New ISB'!$C$6:$BO$405,26,FALSE)</f>
        <v>0</v>
      </c>
      <c r="BN329" s="10">
        <f>VLOOKUP($C329,'[1]New ISB'!$C$6:$BO$405,27,FALSE)</f>
        <v>98325.736240913815</v>
      </c>
      <c r="BO329" s="10">
        <f>VLOOKUP($C329,'[1]New ISB'!$C$6:$BO$405,28,FALSE)</f>
        <v>0</v>
      </c>
      <c r="BP329" s="10">
        <f>VLOOKUP($C329,'[1]New ISB'!$C$6:$BO$405,29,FALSE)</f>
        <v>0</v>
      </c>
      <c r="BQ329" s="10">
        <f>VLOOKUP($C329,'[1]New ISB'!$C$6:$BO$405,30,FALSE)</f>
        <v>0</v>
      </c>
      <c r="BR329" s="10">
        <f>VLOOKUP($C329,'[1]New ISB'!$C$6:$BO$405,31,FALSE)</f>
        <v>134400</v>
      </c>
      <c r="BS329" s="10">
        <f>VLOOKUP($C329,'[1]New ISB'!$C$6:$BO$405,32,FALSE)</f>
        <v>0</v>
      </c>
      <c r="BT329" s="10">
        <f>VLOOKUP($C329,'[1]New ISB'!$C$6:$BO$405,33,FALSE)</f>
        <v>0</v>
      </c>
      <c r="BU329" s="10">
        <f>VLOOKUP($C329,'[1]New ISB'!$C$6:$BO$405,34,FALSE)</f>
        <v>0</v>
      </c>
      <c r="BV329" s="10">
        <f>VLOOKUP($C329,'[1]New ISB'!$C$6:$BO$405,35,FALSE)</f>
        <v>4835.0720000000001</v>
      </c>
      <c r="BW329" s="10">
        <f>VLOOKUP($C329,'[1]New ISB'!$C$6:$BO$405,36,FALSE)</f>
        <v>0</v>
      </c>
      <c r="BX329" s="10">
        <f>VLOOKUP($C329,'[1]New ISB'!$C$6:$BO$405,39,FALSE)+VLOOKUP($C329,'[1]New ISB'!$C$6:$BO$405,40,FALSE)</f>
        <v>0</v>
      </c>
      <c r="BY329" s="10">
        <f>VLOOKUP($C329,'[1]New ISB'!$C$6:$BO$405,37,FALSE)+VLOOKUP($C329,'[1]New ISB'!$C$6:$BO$405,41,FALSE)</f>
        <v>0</v>
      </c>
      <c r="BZ329" s="10">
        <f>VLOOKUP($C329,'[1]New ISB'!$C$6:$BO$405,38,FALSE)</f>
        <v>0</v>
      </c>
      <c r="CA329" s="10">
        <f t="shared" si="207"/>
        <v>1249210.8503978956</v>
      </c>
      <c r="CB329" s="10">
        <f>VLOOKUP($C329,'[1]New ISB'!$C$6:$BO$405,52,FALSE)+VLOOKUP($C329,'[1]New ISB'!$C$6:$BO$405,53,FALSE)</f>
        <v>0</v>
      </c>
      <c r="CC329" s="10">
        <f>VLOOKUP($C329,'[1]New ISB'!$C$6:$BO$405,64,FALSE)</f>
        <v>0</v>
      </c>
      <c r="CD329" s="11">
        <f t="shared" si="206"/>
        <v>1249210.8503978956</v>
      </c>
      <c r="CE329" s="10"/>
      <c r="CF329" s="10">
        <f t="shared" si="208"/>
        <v>49787.798995887511</v>
      </c>
      <c r="CG329" s="10">
        <f t="shared" si="209"/>
        <v>0</v>
      </c>
      <c r="CH329" s="10">
        <f t="shared" si="210"/>
        <v>0</v>
      </c>
      <c r="CI329" s="10">
        <f t="shared" si="211"/>
        <v>570</v>
      </c>
      <c r="CJ329" s="10">
        <f t="shared" si="212"/>
        <v>0</v>
      </c>
      <c r="CK329" s="10">
        <f t="shared" si="213"/>
        <v>6670</v>
      </c>
      <c r="CL329" s="10">
        <f t="shared" si="214"/>
        <v>0</v>
      </c>
      <c r="CM329" s="10">
        <f t="shared" si="215"/>
        <v>185.78723404255288</v>
      </c>
      <c r="CN329" s="10">
        <f t="shared" si="216"/>
        <v>0</v>
      </c>
      <c r="CO329" s="10">
        <f t="shared" si="217"/>
        <v>190.80851063829687</v>
      </c>
      <c r="CP329" s="10">
        <f t="shared" si="218"/>
        <v>0</v>
      </c>
      <c r="CQ329" s="10">
        <f t="shared" si="219"/>
        <v>0</v>
      </c>
      <c r="CR329" s="10">
        <f t="shared" si="220"/>
        <v>0</v>
      </c>
      <c r="CS329" s="10">
        <f t="shared" si="221"/>
        <v>0</v>
      </c>
      <c r="CT329" s="10">
        <f t="shared" si="222"/>
        <v>0</v>
      </c>
      <c r="CU329" s="10">
        <f t="shared" si="223"/>
        <v>0</v>
      </c>
      <c r="CV329" s="10">
        <f t="shared" si="224"/>
        <v>0</v>
      </c>
      <c r="CW329" s="10">
        <f t="shared" si="225"/>
        <v>0</v>
      </c>
      <c r="CX329" s="10">
        <f t="shared" si="226"/>
        <v>0</v>
      </c>
      <c r="CY329" s="10">
        <f t="shared" si="227"/>
        <v>1011.4285714285725</v>
      </c>
      <c r="CZ329" s="10">
        <f t="shared" si="228"/>
        <v>0</v>
      </c>
      <c r="DA329" s="10">
        <f t="shared" si="229"/>
        <v>1260.5863620629971</v>
      </c>
      <c r="DB329" s="10">
        <f t="shared" si="230"/>
        <v>0</v>
      </c>
      <c r="DC329" s="10">
        <f t="shared" si="231"/>
        <v>0</v>
      </c>
      <c r="DD329" s="10">
        <f t="shared" si="232"/>
        <v>0</v>
      </c>
      <c r="DE329" s="10">
        <f t="shared" si="233"/>
        <v>6400</v>
      </c>
      <c r="DF329" s="10">
        <f t="shared" si="234"/>
        <v>0</v>
      </c>
      <c r="DG329" s="10">
        <f t="shared" si="235"/>
        <v>0</v>
      </c>
      <c r="DH329" s="10">
        <f t="shared" si="236"/>
        <v>0</v>
      </c>
      <c r="DI329" s="10">
        <f t="shared" si="237"/>
        <v>0</v>
      </c>
      <c r="DJ329" s="10">
        <f t="shared" si="238"/>
        <v>0</v>
      </c>
      <c r="DK329" s="10">
        <f t="shared" si="239"/>
        <v>0</v>
      </c>
      <c r="DL329" s="10">
        <f t="shared" si="240"/>
        <v>0</v>
      </c>
      <c r="DM329" s="10">
        <f t="shared" si="241"/>
        <v>0</v>
      </c>
      <c r="DN329" s="10">
        <f t="shared" si="242"/>
        <v>0</v>
      </c>
      <c r="DO329" s="10">
        <f t="shared" si="243"/>
        <v>65272.931290955508</v>
      </c>
      <c r="DP329" s="11">
        <f t="shared" ref="DP329:DP392" si="244">SUM(CF329:DO329)</f>
        <v>131349.34096501544</v>
      </c>
      <c r="DS329" s="14"/>
      <c r="DU329" s="16"/>
    </row>
    <row r="330" spans="1:126" x14ac:dyDescent="0.35">
      <c r="A330" s="2" t="s">
        <v>295</v>
      </c>
      <c r="B330" s="2" t="s">
        <v>1414</v>
      </c>
      <c r="C330" s="2">
        <v>9262227</v>
      </c>
      <c r="D330" s="2" t="s">
        <v>1415</v>
      </c>
      <c r="E330" s="18">
        <v>262</v>
      </c>
      <c r="G330" s="18">
        <v>889228</v>
      </c>
      <c r="H330" s="18">
        <v>0</v>
      </c>
      <c r="I330" s="18">
        <v>0</v>
      </c>
      <c r="J330" s="18">
        <v>38879.999999999942</v>
      </c>
      <c r="K330" s="18">
        <v>0</v>
      </c>
      <c r="L330" s="18">
        <v>59925.000000000087</v>
      </c>
      <c r="M330" s="18">
        <v>0</v>
      </c>
      <c r="N330" s="18">
        <v>8280.0000000000146</v>
      </c>
      <c r="O330" s="18">
        <v>0</v>
      </c>
      <c r="P330" s="18">
        <v>20679.999999999975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  <c r="Z330" s="18">
        <v>16620.625</v>
      </c>
      <c r="AA330" s="18">
        <v>0</v>
      </c>
      <c r="AB330" s="18">
        <v>94961.536569987496</v>
      </c>
      <c r="AC330" s="18">
        <v>0</v>
      </c>
      <c r="AD330" s="18">
        <v>0</v>
      </c>
      <c r="AE330" s="18">
        <v>0</v>
      </c>
      <c r="AF330" s="18">
        <v>128000</v>
      </c>
      <c r="AG330" s="18">
        <v>0</v>
      </c>
      <c r="AH330" s="18">
        <v>0</v>
      </c>
      <c r="AI330" s="18">
        <v>0</v>
      </c>
      <c r="AJ330" s="18">
        <v>4240.384</v>
      </c>
      <c r="AK330" s="18">
        <v>0</v>
      </c>
      <c r="AL330" s="18">
        <v>0</v>
      </c>
      <c r="AM330" s="18">
        <v>0</v>
      </c>
      <c r="AN330" s="18">
        <v>0</v>
      </c>
      <c r="AO330" s="18">
        <v>0</v>
      </c>
      <c r="AP330" s="18">
        <v>-2815.1472373120187</v>
      </c>
      <c r="AQ330" s="11">
        <f t="shared" ref="AQ330:AQ393" si="245">SUM(G330:AP330)</f>
        <v>1258000.3983326757</v>
      </c>
      <c r="AR330" s="18"/>
      <c r="AS330" s="10">
        <f>VLOOKUP($C330,'[1]New ISB'!$C$6:$BO$405,6,FALSE)</f>
        <v>944500.89549543441</v>
      </c>
      <c r="AT330" s="10">
        <f>VLOOKUP($C330,'[1]New ISB'!$C$6:$BO$405,7,FALSE)</f>
        <v>0</v>
      </c>
      <c r="AU330" s="10">
        <f>VLOOKUP($C330,'[1]New ISB'!$C$6:$BO$405,8,FALSE)</f>
        <v>0</v>
      </c>
      <c r="AV330" s="10">
        <f>VLOOKUP($C330,'[1]New ISB'!$C$6:$BO$405,9,FALSE)</f>
        <v>39689.999999999942</v>
      </c>
      <c r="AW330" s="10">
        <f>VLOOKUP($C330,'[1]New ISB'!$C$6:$BO$405,10,FALSE)</f>
        <v>0</v>
      </c>
      <c r="AX330" s="10">
        <f>VLOOKUP($C330,'[1]New ISB'!$C$6:$BO$405,11,FALSE)</f>
        <v>69700.000000000102</v>
      </c>
      <c r="AY330" s="10">
        <f>VLOOKUP($C330,'[1]New ISB'!$C$6:$BO$405,12,FALSE)</f>
        <v>0</v>
      </c>
      <c r="AZ330" s="10">
        <f>VLOOKUP($C330,'[1]New ISB'!$C$6:$BO$405,13,FALSE)</f>
        <v>8460.0000000000146</v>
      </c>
      <c r="BA330" s="10">
        <f>VLOOKUP($C330,'[1]New ISB'!$C$6:$BO$405,14,FALSE)</f>
        <v>0</v>
      </c>
      <c r="BB330" s="10">
        <f>VLOOKUP($C330,'[1]New ISB'!$C$6:$BO$405,15,FALSE)</f>
        <v>20914.999999999975</v>
      </c>
      <c r="BC330" s="10">
        <f>VLOOKUP($C330,'[1]New ISB'!$C$6:$BO$405,16,FALSE)</f>
        <v>0</v>
      </c>
      <c r="BD330" s="10">
        <f>VLOOKUP($C330,'[1]New ISB'!$C$6:$BO$405,17,FALSE)</f>
        <v>0</v>
      </c>
      <c r="BE330" s="10">
        <f>VLOOKUP($C330,'[1]New ISB'!$C$6:$BO$405,18,FALSE)</f>
        <v>0</v>
      </c>
      <c r="BF330" s="10">
        <f>VLOOKUP($C330,'[1]New ISB'!$C$6:$BO$405,19,FALSE)</f>
        <v>0</v>
      </c>
      <c r="BG330" s="10">
        <f>VLOOKUP($C330,'[1]New ISB'!$C$6:$BO$405,20,FALSE)</f>
        <v>0</v>
      </c>
      <c r="BH330" s="10">
        <f>VLOOKUP($C330,'[1]New ISB'!$C$6:$BO$405,21,FALSE)</f>
        <v>0</v>
      </c>
      <c r="BI330" s="10">
        <f>VLOOKUP($C330,'[1]New ISB'!$C$6:$BO$405,22,FALSE)</f>
        <v>0</v>
      </c>
      <c r="BJ330" s="10">
        <f>VLOOKUP($C330,'[1]New ISB'!$C$6:$BO$405,23,FALSE)</f>
        <v>0</v>
      </c>
      <c r="BK330" s="10">
        <f>VLOOKUP($C330,'[1]New ISB'!$C$6:$BO$405,24,FALSE)</f>
        <v>0</v>
      </c>
      <c r="BL330" s="10">
        <f>VLOOKUP($C330,'[1]New ISB'!$C$6:$BO$405,25,FALSE)</f>
        <v>16907.1875</v>
      </c>
      <c r="BM330" s="10">
        <f>VLOOKUP($C330,'[1]New ISB'!$C$6:$BO$405,26,FALSE)</f>
        <v>0</v>
      </c>
      <c r="BN330" s="10">
        <f>VLOOKUP($C330,'[1]New ISB'!$C$6:$BO$405,27,FALSE)</f>
        <v>96194.803278688632</v>
      </c>
      <c r="BO330" s="10">
        <f>VLOOKUP($C330,'[1]New ISB'!$C$6:$BO$405,28,FALSE)</f>
        <v>0</v>
      </c>
      <c r="BP330" s="10">
        <f>VLOOKUP($C330,'[1]New ISB'!$C$6:$BO$405,29,FALSE)</f>
        <v>0</v>
      </c>
      <c r="BQ330" s="10">
        <f>VLOOKUP($C330,'[1]New ISB'!$C$6:$BO$405,30,FALSE)</f>
        <v>0</v>
      </c>
      <c r="BR330" s="10">
        <f>VLOOKUP($C330,'[1]New ISB'!$C$6:$BO$405,31,FALSE)</f>
        <v>134400</v>
      </c>
      <c r="BS330" s="10">
        <f>VLOOKUP($C330,'[1]New ISB'!$C$6:$BO$405,32,FALSE)</f>
        <v>0</v>
      </c>
      <c r="BT330" s="10">
        <f>VLOOKUP($C330,'[1]New ISB'!$C$6:$BO$405,33,FALSE)</f>
        <v>0</v>
      </c>
      <c r="BU330" s="10">
        <f>VLOOKUP($C330,'[1]New ISB'!$C$6:$BO$405,34,FALSE)</f>
        <v>0</v>
      </c>
      <c r="BV330" s="10">
        <f>VLOOKUP($C330,'[1]New ISB'!$C$6:$BO$405,35,FALSE)</f>
        <v>4240.384</v>
      </c>
      <c r="BW330" s="10">
        <f>VLOOKUP($C330,'[1]New ISB'!$C$6:$BO$405,36,FALSE)</f>
        <v>0</v>
      </c>
      <c r="BX330" s="10">
        <f>VLOOKUP($C330,'[1]New ISB'!$C$6:$BO$405,39,FALSE)+VLOOKUP($C330,'[1]New ISB'!$C$6:$BO$405,40,FALSE)</f>
        <v>0</v>
      </c>
      <c r="BY330" s="10">
        <f>VLOOKUP($C330,'[1]New ISB'!$C$6:$BO$405,37,FALSE)+VLOOKUP($C330,'[1]New ISB'!$C$6:$BO$405,41,FALSE)</f>
        <v>0</v>
      </c>
      <c r="BZ330" s="10">
        <f>VLOOKUP($C330,'[1]New ISB'!$C$6:$BO$405,38,FALSE)</f>
        <v>0</v>
      </c>
      <c r="CA330" s="10">
        <f t="shared" si="207"/>
        <v>1335008.2702741229</v>
      </c>
      <c r="CB330" s="10">
        <f>VLOOKUP($C330,'[1]New ISB'!$C$6:$BO$405,52,FALSE)+VLOOKUP($C330,'[1]New ISB'!$C$6:$BO$405,53,FALSE)</f>
        <v>0</v>
      </c>
      <c r="CC330" s="10">
        <f>VLOOKUP($C330,'[1]New ISB'!$C$6:$BO$405,64,FALSE)</f>
        <v>0</v>
      </c>
      <c r="CD330" s="11">
        <f t="shared" si="206"/>
        <v>1335008.2702741229</v>
      </c>
      <c r="CE330" s="10"/>
      <c r="CF330" s="10">
        <f t="shared" si="208"/>
        <v>55272.895495434408</v>
      </c>
      <c r="CG330" s="10">
        <f t="shared" si="209"/>
        <v>0</v>
      </c>
      <c r="CH330" s="10">
        <f t="shared" si="210"/>
        <v>0</v>
      </c>
      <c r="CI330" s="10">
        <f t="shared" si="211"/>
        <v>810</v>
      </c>
      <c r="CJ330" s="10">
        <f t="shared" si="212"/>
        <v>0</v>
      </c>
      <c r="CK330" s="10">
        <f t="shared" si="213"/>
        <v>9775.0000000000146</v>
      </c>
      <c r="CL330" s="10">
        <f t="shared" si="214"/>
        <v>0</v>
      </c>
      <c r="CM330" s="10">
        <f t="shared" si="215"/>
        <v>180</v>
      </c>
      <c r="CN330" s="10">
        <f t="shared" si="216"/>
        <v>0</v>
      </c>
      <c r="CO330" s="10">
        <f t="shared" si="217"/>
        <v>235</v>
      </c>
      <c r="CP330" s="10">
        <f t="shared" si="218"/>
        <v>0</v>
      </c>
      <c r="CQ330" s="10">
        <f t="shared" si="219"/>
        <v>0</v>
      </c>
      <c r="CR330" s="10">
        <f t="shared" si="220"/>
        <v>0</v>
      </c>
      <c r="CS330" s="10">
        <f t="shared" si="221"/>
        <v>0</v>
      </c>
      <c r="CT330" s="10">
        <f t="shared" si="222"/>
        <v>0</v>
      </c>
      <c r="CU330" s="10">
        <f t="shared" si="223"/>
        <v>0</v>
      </c>
      <c r="CV330" s="10">
        <f t="shared" si="224"/>
        <v>0</v>
      </c>
      <c r="CW330" s="10">
        <f t="shared" si="225"/>
        <v>0</v>
      </c>
      <c r="CX330" s="10">
        <f t="shared" si="226"/>
        <v>0</v>
      </c>
      <c r="CY330" s="10">
        <f t="shared" si="227"/>
        <v>286.5625</v>
      </c>
      <c r="CZ330" s="10">
        <f t="shared" si="228"/>
        <v>0</v>
      </c>
      <c r="DA330" s="10">
        <f t="shared" si="229"/>
        <v>1233.2667087011359</v>
      </c>
      <c r="DB330" s="10">
        <f t="shared" si="230"/>
        <v>0</v>
      </c>
      <c r="DC330" s="10">
        <f t="shared" si="231"/>
        <v>0</v>
      </c>
      <c r="DD330" s="10">
        <f t="shared" si="232"/>
        <v>0</v>
      </c>
      <c r="DE330" s="10">
        <f t="shared" si="233"/>
        <v>6400</v>
      </c>
      <c r="DF330" s="10">
        <f t="shared" si="234"/>
        <v>0</v>
      </c>
      <c r="DG330" s="10">
        <f t="shared" si="235"/>
        <v>0</v>
      </c>
      <c r="DH330" s="10">
        <f t="shared" si="236"/>
        <v>0</v>
      </c>
      <c r="DI330" s="10">
        <f t="shared" si="237"/>
        <v>0</v>
      </c>
      <c r="DJ330" s="10">
        <f t="shared" si="238"/>
        <v>0</v>
      </c>
      <c r="DK330" s="10">
        <f t="shared" si="239"/>
        <v>0</v>
      </c>
      <c r="DL330" s="10">
        <f t="shared" si="240"/>
        <v>0</v>
      </c>
      <c r="DM330" s="10">
        <f t="shared" si="241"/>
        <v>0</v>
      </c>
      <c r="DN330" s="10">
        <f t="shared" si="242"/>
        <v>0</v>
      </c>
      <c r="DO330" s="10">
        <f t="shared" si="243"/>
        <v>2815.1472373120187</v>
      </c>
      <c r="DP330" s="11">
        <f t="shared" si="244"/>
        <v>77007.871941447578</v>
      </c>
      <c r="DS330" s="14"/>
      <c r="DU330" s="16"/>
    </row>
    <row r="331" spans="1:126" x14ac:dyDescent="0.35">
      <c r="A331" s="2" t="s">
        <v>969</v>
      </c>
      <c r="B331" s="2" t="s">
        <v>970</v>
      </c>
      <c r="C331" s="2">
        <v>9263089</v>
      </c>
      <c r="D331" s="2" t="s">
        <v>1416</v>
      </c>
      <c r="E331" s="18">
        <v>41</v>
      </c>
      <c r="G331" s="18">
        <v>139154</v>
      </c>
      <c r="H331" s="18">
        <v>0</v>
      </c>
      <c r="I331" s="18">
        <v>0</v>
      </c>
      <c r="J331" s="18">
        <v>9119.9999999999891</v>
      </c>
      <c r="K331" s="18">
        <v>0</v>
      </c>
      <c r="L331" s="18">
        <v>13394.999999999985</v>
      </c>
      <c r="M331" s="18">
        <v>0</v>
      </c>
      <c r="N331" s="18">
        <v>471.50000000000006</v>
      </c>
      <c r="O331" s="18">
        <v>860.99999999999989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22397.635135135133</v>
      </c>
      <c r="AC331" s="18">
        <v>0</v>
      </c>
      <c r="AD331" s="18">
        <v>2400.2999999999952</v>
      </c>
      <c r="AE331" s="18">
        <v>0</v>
      </c>
      <c r="AF331" s="18">
        <v>128000</v>
      </c>
      <c r="AG331" s="18">
        <v>56300</v>
      </c>
      <c r="AH331" s="18">
        <v>0</v>
      </c>
      <c r="AI331" s="18">
        <v>0</v>
      </c>
      <c r="AJ331" s="18">
        <v>579.17439999999999</v>
      </c>
      <c r="AK331" s="18">
        <v>0</v>
      </c>
      <c r="AL331" s="18">
        <v>0</v>
      </c>
      <c r="AM331" s="18">
        <v>0</v>
      </c>
      <c r="AN331" s="18">
        <v>0</v>
      </c>
      <c r="AO331" s="18">
        <v>0</v>
      </c>
      <c r="AP331" s="18">
        <v>-28789.890727999977</v>
      </c>
      <c r="AQ331" s="11">
        <f t="shared" si="245"/>
        <v>343888.71880713518</v>
      </c>
      <c r="AR331" s="18"/>
      <c r="AS331" s="10">
        <f>VLOOKUP($C331,'[1]New ISB'!$C$6:$BO$405,6,FALSE)</f>
        <v>147803.57524928555</v>
      </c>
      <c r="AT331" s="10">
        <f>VLOOKUP($C331,'[1]New ISB'!$C$6:$BO$405,7,FALSE)</f>
        <v>0</v>
      </c>
      <c r="AU331" s="10">
        <f>VLOOKUP($C331,'[1]New ISB'!$C$6:$BO$405,8,FALSE)</f>
        <v>0</v>
      </c>
      <c r="AV331" s="10">
        <f>VLOOKUP($C331,'[1]New ISB'!$C$6:$BO$405,9,FALSE)</f>
        <v>9309.9999999999891</v>
      </c>
      <c r="AW331" s="10">
        <f>VLOOKUP($C331,'[1]New ISB'!$C$6:$BO$405,10,FALSE)</f>
        <v>0</v>
      </c>
      <c r="AX331" s="10">
        <f>VLOOKUP($C331,'[1]New ISB'!$C$6:$BO$405,11,FALSE)</f>
        <v>15579.999999999982</v>
      </c>
      <c r="AY331" s="10">
        <f>VLOOKUP($C331,'[1]New ISB'!$C$6:$BO$405,12,FALSE)</f>
        <v>0</v>
      </c>
      <c r="AZ331" s="10">
        <f>VLOOKUP($C331,'[1]New ISB'!$C$6:$BO$405,13,FALSE)</f>
        <v>481.75000000000006</v>
      </c>
      <c r="BA331" s="10">
        <f>VLOOKUP($C331,'[1]New ISB'!$C$6:$BO$405,14,FALSE)</f>
        <v>876.37499999999989</v>
      </c>
      <c r="BB331" s="10">
        <f>VLOOKUP($C331,'[1]New ISB'!$C$6:$BO$405,15,FALSE)</f>
        <v>0</v>
      </c>
      <c r="BC331" s="10">
        <f>VLOOKUP($C331,'[1]New ISB'!$C$6:$BO$405,16,FALSE)</f>
        <v>0</v>
      </c>
      <c r="BD331" s="10">
        <f>VLOOKUP($C331,'[1]New ISB'!$C$6:$BO$405,17,FALSE)</f>
        <v>0</v>
      </c>
      <c r="BE331" s="10">
        <f>VLOOKUP($C331,'[1]New ISB'!$C$6:$BO$405,18,FALSE)</f>
        <v>0</v>
      </c>
      <c r="BF331" s="10">
        <f>VLOOKUP($C331,'[1]New ISB'!$C$6:$BO$405,19,FALSE)</f>
        <v>0</v>
      </c>
      <c r="BG331" s="10">
        <f>VLOOKUP($C331,'[1]New ISB'!$C$6:$BO$405,20,FALSE)</f>
        <v>0</v>
      </c>
      <c r="BH331" s="10">
        <f>VLOOKUP($C331,'[1]New ISB'!$C$6:$BO$405,21,FALSE)</f>
        <v>0</v>
      </c>
      <c r="BI331" s="10">
        <f>VLOOKUP($C331,'[1]New ISB'!$C$6:$BO$405,22,FALSE)</f>
        <v>0</v>
      </c>
      <c r="BJ331" s="10">
        <f>VLOOKUP($C331,'[1]New ISB'!$C$6:$BO$405,23,FALSE)</f>
        <v>0</v>
      </c>
      <c r="BK331" s="10">
        <f>VLOOKUP($C331,'[1]New ISB'!$C$6:$BO$405,24,FALSE)</f>
        <v>0</v>
      </c>
      <c r="BL331" s="10">
        <f>VLOOKUP($C331,'[1]New ISB'!$C$6:$BO$405,25,FALSE)</f>
        <v>0</v>
      </c>
      <c r="BM331" s="10">
        <f>VLOOKUP($C331,'[1]New ISB'!$C$6:$BO$405,26,FALSE)</f>
        <v>0</v>
      </c>
      <c r="BN331" s="10">
        <f>VLOOKUP($C331,'[1]New ISB'!$C$6:$BO$405,27,FALSE)</f>
        <v>22688.513513513513</v>
      </c>
      <c r="BO331" s="10">
        <f>VLOOKUP($C331,'[1]New ISB'!$C$6:$BO$405,28,FALSE)</f>
        <v>0</v>
      </c>
      <c r="BP331" s="10">
        <f>VLOOKUP($C331,'[1]New ISB'!$C$6:$BO$405,29,FALSE)</f>
        <v>2438.3999999999951</v>
      </c>
      <c r="BQ331" s="10">
        <f>VLOOKUP($C331,'[1]New ISB'!$C$6:$BO$405,30,FALSE)</f>
        <v>0</v>
      </c>
      <c r="BR331" s="10">
        <f>VLOOKUP($C331,'[1]New ISB'!$C$6:$BO$405,31,FALSE)</f>
        <v>134400</v>
      </c>
      <c r="BS331" s="10">
        <f>VLOOKUP($C331,'[1]New ISB'!$C$6:$BO$405,32,FALSE)</f>
        <v>57100</v>
      </c>
      <c r="BT331" s="10">
        <f>VLOOKUP($C331,'[1]New ISB'!$C$6:$BO$405,33,FALSE)</f>
        <v>0</v>
      </c>
      <c r="BU331" s="10">
        <f>VLOOKUP($C331,'[1]New ISB'!$C$6:$BO$405,34,FALSE)</f>
        <v>0</v>
      </c>
      <c r="BV331" s="10">
        <f>VLOOKUP($C331,'[1]New ISB'!$C$6:$BO$405,35,FALSE)</f>
        <v>579.17439999999999</v>
      </c>
      <c r="BW331" s="10">
        <f>VLOOKUP($C331,'[1]New ISB'!$C$6:$BO$405,36,FALSE)</f>
        <v>0</v>
      </c>
      <c r="BX331" s="10">
        <f>VLOOKUP($C331,'[1]New ISB'!$C$6:$BO$405,39,FALSE)+VLOOKUP($C331,'[1]New ISB'!$C$6:$BO$405,40,FALSE)</f>
        <v>0</v>
      </c>
      <c r="BY331" s="10">
        <f>VLOOKUP($C331,'[1]New ISB'!$C$6:$BO$405,37,FALSE)+VLOOKUP($C331,'[1]New ISB'!$C$6:$BO$405,41,FALSE)</f>
        <v>0</v>
      </c>
      <c r="BZ331" s="10">
        <f>VLOOKUP($C331,'[1]New ISB'!$C$6:$BO$405,38,FALSE)</f>
        <v>0</v>
      </c>
      <c r="CA331" s="10">
        <f t="shared" si="207"/>
        <v>391257.78816279909</v>
      </c>
      <c r="CB331" s="10">
        <f>VLOOKUP($C331,'[1]New ISB'!$C$6:$BO$405,52,FALSE)+VLOOKUP($C331,'[1]New ISB'!$C$6:$BO$405,53,FALSE)</f>
        <v>0</v>
      </c>
      <c r="CC331" s="10">
        <f>VLOOKUP($C331,'[1]New ISB'!$C$6:$BO$405,64,FALSE)</f>
        <v>0</v>
      </c>
      <c r="CD331" s="11">
        <f t="shared" si="206"/>
        <v>391257.78816279909</v>
      </c>
      <c r="CE331" s="10"/>
      <c r="CF331" s="10">
        <f t="shared" si="208"/>
        <v>8649.5752492855536</v>
      </c>
      <c r="CG331" s="10">
        <f t="shared" si="209"/>
        <v>0</v>
      </c>
      <c r="CH331" s="10">
        <f t="shared" si="210"/>
        <v>0</v>
      </c>
      <c r="CI331" s="10">
        <f t="shared" si="211"/>
        <v>190</v>
      </c>
      <c r="CJ331" s="10">
        <f t="shared" si="212"/>
        <v>0</v>
      </c>
      <c r="CK331" s="10">
        <f t="shared" si="213"/>
        <v>2184.9999999999964</v>
      </c>
      <c r="CL331" s="10">
        <f t="shared" si="214"/>
        <v>0</v>
      </c>
      <c r="CM331" s="10">
        <f t="shared" si="215"/>
        <v>10.25</v>
      </c>
      <c r="CN331" s="10">
        <f t="shared" si="216"/>
        <v>15.375</v>
      </c>
      <c r="CO331" s="10">
        <f t="shared" si="217"/>
        <v>0</v>
      </c>
      <c r="CP331" s="10">
        <f t="shared" si="218"/>
        <v>0</v>
      </c>
      <c r="CQ331" s="10">
        <f t="shared" si="219"/>
        <v>0</v>
      </c>
      <c r="CR331" s="10">
        <f t="shared" si="220"/>
        <v>0</v>
      </c>
      <c r="CS331" s="10">
        <f t="shared" si="221"/>
        <v>0</v>
      </c>
      <c r="CT331" s="10">
        <f t="shared" si="222"/>
        <v>0</v>
      </c>
      <c r="CU331" s="10">
        <f t="shared" si="223"/>
        <v>0</v>
      </c>
      <c r="CV331" s="10">
        <f t="shared" si="224"/>
        <v>0</v>
      </c>
      <c r="CW331" s="10">
        <f t="shared" si="225"/>
        <v>0</v>
      </c>
      <c r="CX331" s="10">
        <f t="shared" si="226"/>
        <v>0</v>
      </c>
      <c r="CY331" s="10">
        <f t="shared" si="227"/>
        <v>0</v>
      </c>
      <c r="CZ331" s="10">
        <f t="shared" si="228"/>
        <v>0</v>
      </c>
      <c r="DA331" s="10">
        <f t="shared" si="229"/>
        <v>290.87837837838015</v>
      </c>
      <c r="DB331" s="10">
        <f t="shared" si="230"/>
        <v>0</v>
      </c>
      <c r="DC331" s="10">
        <f t="shared" si="231"/>
        <v>38.099999999999909</v>
      </c>
      <c r="DD331" s="10">
        <f t="shared" si="232"/>
        <v>0</v>
      </c>
      <c r="DE331" s="10">
        <f t="shared" si="233"/>
        <v>6400</v>
      </c>
      <c r="DF331" s="10">
        <f t="shared" si="234"/>
        <v>800</v>
      </c>
      <c r="DG331" s="10">
        <f t="shared" si="235"/>
        <v>0</v>
      </c>
      <c r="DH331" s="10">
        <f t="shared" si="236"/>
        <v>0</v>
      </c>
      <c r="DI331" s="10">
        <f t="shared" si="237"/>
        <v>0</v>
      </c>
      <c r="DJ331" s="10">
        <f t="shared" si="238"/>
        <v>0</v>
      </c>
      <c r="DK331" s="10">
        <f t="shared" si="239"/>
        <v>0</v>
      </c>
      <c r="DL331" s="10">
        <f t="shared" si="240"/>
        <v>0</v>
      </c>
      <c r="DM331" s="10">
        <f t="shared" si="241"/>
        <v>0</v>
      </c>
      <c r="DN331" s="10">
        <f t="shared" si="242"/>
        <v>0</v>
      </c>
      <c r="DO331" s="10">
        <f t="shared" si="243"/>
        <v>28789.890727999977</v>
      </c>
      <c r="DP331" s="11">
        <f t="shared" si="244"/>
        <v>47369.069355663909</v>
      </c>
      <c r="DS331" s="14"/>
      <c r="DU331" s="16"/>
    </row>
    <row r="332" spans="1:126" x14ac:dyDescent="0.35">
      <c r="A332" s="2" t="s">
        <v>772</v>
      </c>
      <c r="B332" s="2" t="s">
        <v>972</v>
      </c>
      <c r="C332" s="2">
        <v>9262057</v>
      </c>
      <c r="D332" s="2" t="s">
        <v>1417</v>
      </c>
      <c r="E332" s="18">
        <v>92</v>
      </c>
      <c r="G332" s="18">
        <v>312248</v>
      </c>
      <c r="H332" s="18">
        <v>0</v>
      </c>
      <c r="I332" s="18">
        <v>0</v>
      </c>
      <c r="J332" s="18">
        <v>10079.999999999984</v>
      </c>
      <c r="K332" s="18">
        <v>0</v>
      </c>
      <c r="L332" s="18">
        <v>16215</v>
      </c>
      <c r="M332" s="18">
        <v>0</v>
      </c>
      <c r="N332" s="18">
        <v>475.50561797752914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30559.736842105292</v>
      </c>
      <c r="AC332" s="18">
        <v>0</v>
      </c>
      <c r="AD332" s="18">
        <v>579.60000000000252</v>
      </c>
      <c r="AE332" s="18">
        <v>0</v>
      </c>
      <c r="AF332" s="18">
        <v>128000</v>
      </c>
      <c r="AG332" s="18">
        <v>43446.461949265686</v>
      </c>
      <c r="AH332" s="18">
        <v>0</v>
      </c>
      <c r="AI332" s="18">
        <v>0</v>
      </c>
      <c r="AJ332" s="18">
        <v>4679.9359999999997</v>
      </c>
      <c r="AK332" s="18">
        <v>0</v>
      </c>
      <c r="AL332" s="18">
        <v>0</v>
      </c>
      <c r="AM332" s="18">
        <v>0</v>
      </c>
      <c r="AN332" s="18">
        <v>0</v>
      </c>
      <c r="AO332" s="18">
        <v>0</v>
      </c>
      <c r="AP332" s="18">
        <v>-44068.349455406904</v>
      </c>
      <c r="AQ332" s="11">
        <f t="shared" si="245"/>
        <v>502215.89095394162</v>
      </c>
      <c r="AR332" s="18"/>
      <c r="AS332" s="10">
        <f>VLOOKUP($C332,'[1]New ISB'!$C$6:$BO$405,6,FALSE)</f>
        <v>331656.80299839686</v>
      </c>
      <c r="AT332" s="10">
        <f>VLOOKUP($C332,'[1]New ISB'!$C$6:$BO$405,7,FALSE)</f>
        <v>0</v>
      </c>
      <c r="AU332" s="10">
        <f>VLOOKUP($C332,'[1]New ISB'!$C$6:$BO$405,8,FALSE)</f>
        <v>0</v>
      </c>
      <c r="AV332" s="10">
        <f>VLOOKUP($C332,'[1]New ISB'!$C$6:$BO$405,9,FALSE)</f>
        <v>10289.999999999982</v>
      </c>
      <c r="AW332" s="10">
        <f>VLOOKUP($C332,'[1]New ISB'!$C$6:$BO$405,10,FALSE)</f>
        <v>0</v>
      </c>
      <c r="AX332" s="10">
        <f>VLOOKUP($C332,'[1]New ISB'!$C$6:$BO$405,11,FALSE)</f>
        <v>18860</v>
      </c>
      <c r="AY332" s="10">
        <f>VLOOKUP($C332,'[1]New ISB'!$C$6:$BO$405,12,FALSE)</f>
        <v>0</v>
      </c>
      <c r="AZ332" s="10">
        <f>VLOOKUP($C332,'[1]New ISB'!$C$6:$BO$405,13,FALSE)</f>
        <v>485.84269662921457</v>
      </c>
      <c r="BA332" s="10">
        <f>VLOOKUP($C332,'[1]New ISB'!$C$6:$BO$405,14,FALSE)</f>
        <v>0</v>
      </c>
      <c r="BB332" s="10">
        <f>VLOOKUP($C332,'[1]New ISB'!$C$6:$BO$405,15,FALSE)</f>
        <v>0</v>
      </c>
      <c r="BC332" s="10">
        <f>VLOOKUP($C332,'[1]New ISB'!$C$6:$BO$405,16,FALSE)</f>
        <v>0</v>
      </c>
      <c r="BD332" s="10">
        <f>VLOOKUP($C332,'[1]New ISB'!$C$6:$BO$405,17,FALSE)</f>
        <v>0</v>
      </c>
      <c r="BE332" s="10">
        <f>VLOOKUP($C332,'[1]New ISB'!$C$6:$BO$405,18,FALSE)</f>
        <v>0</v>
      </c>
      <c r="BF332" s="10">
        <f>VLOOKUP($C332,'[1]New ISB'!$C$6:$BO$405,19,FALSE)</f>
        <v>0</v>
      </c>
      <c r="BG332" s="10">
        <f>VLOOKUP($C332,'[1]New ISB'!$C$6:$BO$405,20,FALSE)</f>
        <v>0</v>
      </c>
      <c r="BH332" s="10">
        <f>VLOOKUP($C332,'[1]New ISB'!$C$6:$BO$405,21,FALSE)</f>
        <v>0</v>
      </c>
      <c r="BI332" s="10">
        <f>VLOOKUP($C332,'[1]New ISB'!$C$6:$BO$405,22,FALSE)</f>
        <v>0</v>
      </c>
      <c r="BJ332" s="10">
        <f>VLOOKUP($C332,'[1]New ISB'!$C$6:$BO$405,23,FALSE)</f>
        <v>0</v>
      </c>
      <c r="BK332" s="10">
        <f>VLOOKUP($C332,'[1]New ISB'!$C$6:$BO$405,24,FALSE)</f>
        <v>0</v>
      </c>
      <c r="BL332" s="10">
        <f>VLOOKUP($C332,'[1]New ISB'!$C$6:$BO$405,25,FALSE)</f>
        <v>0</v>
      </c>
      <c r="BM332" s="10">
        <f>VLOOKUP($C332,'[1]New ISB'!$C$6:$BO$405,26,FALSE)</f>
        <v>0</v>
      </c>
      <c r="BN332" s="10">
        <f>VLOOKUP($C332,'[1]New ISB'!$C$6:$BO$405,27,FALSE)</f>
        <v>30956.616541353415</v>
      </c>
      <c r="BO332" s="10">
        <f>VLOOKUP($C332,'[1]New ISB'!$C$6:$BO$405,28,FALSE)</f>
        <v>0</v>
      </c>
      <c r="BP332" s="10">
        <f>VLOOKUP($C332,'[1]New ISB'!$C$6:$BO$405,29,FALSE)</f>
        <v>588.80000000000246</v>
      </c>
      <c r="BQ332" s="10">
        <f>VLOOKUP($C332,'[1]New ISB'!$C$6:$BO$405,30,FALSE)</f>
        <v>0</v>
      </c>
      <c r="BR332" s="10">
        <f>VLOOKUP($C332,'[1]New ISB'!$C$6:$BO$405,31,FALSE)</f>
        <v>134400</v>
      </c>
      <c r="BS332" s="10">
        <f>VLOOKUP($C332,'[1]New ISB'!$C$6:$BO$405,32,FALSE)</f>
        <v>44063.818424566081</v>
      </c>
      <c r="BT332" s="10">
        <f>VLOOKUP($C332,'[1]New ISB'!$C$6:$BO$405,33,FALSE)</f>
        <v>0</v>
      </c>
      <c r="BU332" s="10">
        <f>VLOOKUP($C332,'[1]New ISB'!$C$6:$BO$405,34,FALSE)</f>
        <v>0</v>
      </c>
      <c r="BV332" s="10">
        <f>VLOOKUP($C332,'[1]New ISB'!$C$6:$BO$405,35,FALSE)</f>
        <v>4679.9359999999997</v>
      </c>
      <c r="BW332" s="10">
        <f>VLOOKUP($C332,'[1]New ISB'!$C$6:$BO$405,36,FALSE)</f>
        <v>0</v>
      </c>
      <c r="BX332" s="10">
        <f>VLOOKUP($C332,'[1]New ISB'!$C$6:$BO$405,39,FALSE)+VLOOKUP($C332,'[1]New ISB'!$C$6:$BO$405,40,FALSE)</f>
        <v>0</v>
      </c>
      <c r="BY332" s="10">
        <f>VLOOKUP($C332,'[1]New ISB'!$C$6:$BO$405,37,FALSE)+VLOOKUP($C332,'[1]New ISB'!$C$6:$BO$405,41,FALSE)</f>
        <v>0</v>
      </c>
      <c r="BZ332" s="10">
        <f>VLOOKUP($C332,'[1]New ISB'!$C$6:$BO$405,38,FALSE)</f>
        <v>0</v>
      </c>
      <c r="CA332" s="10">
        <f t="shared" si="207"/>
        <v>575981.81666094554</v>
      </c>
      <c r="CB332" s="10">
        <f>VLOOKUP($C332,'[1]New ISB'!$C$6:$BO$405,52,FALSE)+VLOOKUP($C332,'[1]New ISB'!$C$6:$BO$405,53,FALSE)</f>
        <v>0</v>
      </c>
      <c r="CC332" s="10">
        <f>VLOOKUP($C332,'[1]New ISB'!$C$6:$BO$405,64,FALSE)</f>
        <v>0</v>
      </c>
      <c r="CD332" s="11">
        <f t="shared" si="206"/>
        <v>575981.81666094554</v>
      </c>
      <c r="CE332" s="10"/>
      <c r="CF332" s="10">
        <f t="shared" si="208"/>
        <v>19408.802998396859</v>
      </c>
      <c r="CG332" s="10">
        <f t="shared" si="209"/>
        <v>0</v>
      </c>
      <c r="CH332" s="10">
        <f t="shared" si="210"/>
        <v>0</v>
      </c>
      <c r="CI332" s="10">
        <f t="shared" si="211"/>
        <v>209.99999999999818</v>
      </c>
      <c r="CJ332" s="10">
        <f t="shared" si="212"/>
        <v>0</v>
      </c>
      <c r="CK332" s="10">
        <f t="shared" si="213"/>
        <v>2645</v>
      </c>
      <c r="CL332" s="10">
        <f t="shared" si="214"/>
        <v>0</v>
      </c>
      <c r="CM332" s="10">
        <f t="shared" si="215"/>
        <v>10.337078651685431</v>
      </c>
      <c r="CN332" s="10">
        <f t="shared" si="216"/>
        <v>0</v>
      </c>
      <c r="CO332" s="10">
        <f t="shared" si="217"/>
        <v>0</v>
      </c>
      <c r="CP332" s="10">
        <f t="shared" si="218"/>
        <v>0</v>
      </c>
      <c r="CQ332" s="10">
        <f t="shared" si="219"/>
        <v>0</v>
      </c>
      <c r="CR332" s="10">
        <f t="shared" si="220"/>
        <v>0</v>
      </c>
      <c r="CS332" s="10">
        <f t="shared" si="221"/>
        <v>0</v>
      </c>
      <c r="CT332" s="10">
        <f t="shared" si="222"/>
        <v>0</v>
      </c>
      <c r="CU332" s="10">
        <f t="shared" si="223"/>
        <v>0</v>
      </c>
      <c r="CV332" s="10">
        <f t="shared" si="224"/>
        <v>0</v>
      </c>
      <c r="CW332" s="10">
        <f t="shared" si="225"/>
        <v>0</v>
      </c>
      <c r="CX332" s="10">
        <f t="shared" si="226"/>
        <v>0</v>
      </c>
      <c r="CY332" s="10">
        <f t="shared" si="227"/>
        <v>0</v>
      </c>
      <c r="CZ332" s="10">
        <f t="shared" si="228"/>
        <v>0</v>
      </c>
      <c r="DA332" s="10">
        <f t="shared" si="229"/>
        <v>396.87969924812205</v>
      </c>
      <c r="DB332" s="10">
        <f t="shared" si="230"/>
        <v>0</v>
      </c>
      <c r="DC332" s="10">
        <f t="shared" si="231"/>
        <v>9.1999999999999318</v>
      </c>
      <c r="DD332" s="10">
        <f t="shared" si="232"/>
        <v>0</v>
      </c>
      <c r="DE332" s="10">
        <f t="shared" si="233"/>
        <v>6400</v>
      </c>
      <c r="DF332" s="10">
        <f t="shared" si="234"/>
        <v>617.35647530039569</v>
      </c>
      <c r="DG332" s="10">
        <f t="shared" si="235"/>
        <v>0</v>
      </c>
      <c r="DH332" s="10">
        <f t="shared" si="236"/>
        <v>0</v>
      </c>
      <c r="DI332" s="10">
        <f t="shared" si="237"/>
        <v>0</v>
      </c>
      <c r="DJ332" s="10">
        <f t="shared" si="238"/>
        <v>0</v>
      </c>
      <c r="DK332" s="10">
        <f t="shared" si="239"/>
        <v>0</v>
      </c>
      <c r="DL332" s="10">
        <f t="shared" si="240"/>
        <v>0</v>
      </c>
      <c r="DM332" s="10">
        <f t="shared" si="241"/>
        <v>0</v>
      </c>
      <c r="DN332" s="10">
        <f t="shared" si="242"/>
        <v>0</v>
      </c>
      <c r="DO332" s="10">
        <f t="shared" si="243"/>
        <v>44068.349455406904</v>
      </c>
      <c r="DP332" s="11">
        <f t="shared" si="244"/>
        <v>73765.925707003975</v>
      </c>
      <c r="DS332" s="14"/>
      <c r="DU332" s="16"/>
    </row>
    <row r="333" spans="1:126" x14ac:dyDescent="0.35">
      <c r="A333" s="2" t="s">
        <v>417</v>
      </c>
      <c r="B333" s="2" t="s">
        <v>1480</v>
      </c>
      <c r="C333" s="2">
        <v>9262177</v>
      </c>
      <c r="D333" s="2" t="s">
        <v>1418</v>
      </c>
      <c r="E333" s="18">
        <v>196</v>
      </c>
      <c r="G333" s="18">
        <v>665224</v>
      </c>
      <c r="H333" s="18">
        <v>0</v>
      </c>
      <c r="I333" s="18">
        <v>0</v>
      </c>
      <c r="J333" s="18">
        <v>23039.999999999956</v>
      </c>
      <c r="K333" s="18">
        <v>0</v>
      </c>
      <c r="L333" s="18">
        <v>33839.999999999935</v>
      </c>
      <c r="M333" s="18">
        <v>0</v>
      </c>
      <c r="N333" s="18">
        <v>924.71794871794805</v>
      </c>
      <c r="O333" s="18">
        <v>562.87179487179719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6495.9999999999955</v>
      </c>
      <c r="AA333" s="18">
        <v>0</v>
      </c>
      <c r="AB333" s="18">
        <v>61974.176706827311</v>
      </c>
      <c r="AC333" s="18">
        <v>0</v>
      </c>
      <c r="AD333" s="18">
        <v>0</v>
      </c>
      <c r="AE333" s="18">
        <v>0</v>
      </c>
      <c r="AF333" s="18">
        <v>128000</v>
      </c>
      <c r="AG333" s="18">
        <v>0</v>
      </c>
      <c r="AH333" s="18">
        <v>0</v>
      </c>
      <c r="AI333" s="18">
        <v>0</v>
      </c>
      <c r="AJ333" s="18">
        <v>3645.6959999999999</v>
      </c>
      <c r="AK333" s="18">
        <v>0</v>
      </c>
      <c r="AL333" s="18">
        <v>0</v>
      </c>
      <c r="AM333" s="18">
        <v>0</v>
      </c>
      <c r="AN333" s="18">
        <v>0</v>
      </c>
      <c r="AO333" s="18">
        <v>0</v>
      </c>
      <c r="AP333" s="18">
        <v>0</v>
      </c>
      <c r="AQ333" s="11">
        <f t="shared" si="245"/>
        <v>923707.46245041699</v>
      </c>
      <c r="AR333" s="18"/>
      <c r="AS333" s="10">
        <f>VLOOKUP($C333,'[1]New ISB'!$C$6:$BO$405,6,FALSE)</f>
        <v>706573.1889965845</v>
      </c>
      <c r="AT333" s="10">
        <f>VLOOKUP($C333,'[1]New ISB'!$C$6:$BO$405,7,FALSE)</f>
        <v>0</v>
      </c>
      <c r="AU333" s="10">
        <f>VLOOKUP($C333,'[1]New ISB'!$C$6:$BO$405,8,FALSE)</f>
        <v>0</v>
      </c>
      <c r="AV333" s="10">
        <f>VLOOKUP($C333,'[1]New ISB'!$C$6:$BO$405,9,FALSE)</f>
        <v>23519.999999999956</v>
      </c>
      <c r="AW333" s="10">
        <f>VLOOKUP($C333,'[1]New ISB'!$C$6:$BO$405,10,FALSE)</f>
        <v>0</v>
      </c>
      <c r="AX333" s="10">
        <f>VLOOKUP($C333,'[1]New ISB'!$C$6:$BO$405,11,FALSE)</f>
        <v>39359.999999999927</v>
      </c>
      <c r="AY333" s="10">
        <f>VLOOKUP($C333,'[1]New ISB'!$C$6:$BO$405,12,FALSE)</f>
        <v>0</v>
      </c>
      <c r="AZ333" s="10">
        <f>VLOOKUP($C333,'[1]New ISB'!$C$6:$BO$405,13,FALSE)</f>
        <v>944.82051282051214</v>
      </c>
      <c r="BA333" s="10">
        <f>VLOOKUP($C333,'[1]New ISB'!$C$6:$BO$405,14,FALSE)</f>
        <v>572.92307692307929</v>
      </c>
      <c r="BB333" s="10">
        <f>VLOOKUP($C333,'[1]New ISB'!$C$6:$BO$405,15,FALSE)</f>
        <v>0</v>
      </c>
      <c r="BC333" s="10">
        <f>VLOOKUP($C333,'[1]New ISB'!$C$6:$BO$405,16,FALSE)</f>
        <v>0</v>
      </c>
      <c r="BD333" s="10">
        <f>VLOOKUP($C333,'[1]New ISB'!$C$6:$BO$405,17,FALSE)</f>
        <v>0</v>
      </c>
      <c r="BE333" s="10">
        <f>VLOOKUP($C333,'[1]New ISB'!$C$6:$BO$405,18,FALSE)</f>
        <v>0</v>
      </c>
      <c r="BF333" s="10">
        <f>VLOOKUP($C333,'[1]New ISB'!$C$6:$BO$405,19,FALSE)</f>
        <v>0</v>
      </c>
      <c r="BG333" s="10">
        <f>VLOOKUP($C333,'[1]New ISB'!$C$6:$BO$405,20,FALSE)</f>
        <v>0</v>
      </c>
      <c r="BH333" s="10">
        <f>VLOOKUP($C333,'[1]New ISB'!$C$6:$BO$405,21,FALSE)</f>
        <v>0</v>
      </c>
      <c r="BI333" s="10">
        <f>VLOOKUP($C333,'[1]New ISB'!$C$6:$BO$405,22,FALSE)</f>
        <v>0</v>
      </c>
      <c r="BJ333" s="10">
        <f>VLOOKUP($C333,'[1]New ISB'!$C$6:$BO$405,23,FALSE)</f>
        <v>0</v>
      </c>
      <c r="BK333" s="10">
        <f>VLOOKUP($C333,'[1]New ISB'!$C$6:$BO$405,24,FALSE)</f>
        <v>0</v>
      </c>
      <c r="BL333" s="10">
        <f>VLOOKUP($C333,'[1]New ISB'!$C$6:$BO$405,25,FALSE)</f>
        <v>6607.9999999999955</v>
      </c>
      <c r="BM333" s="10">
        <f>VLOOKUP($C333,'[1]New ISB'!$C$6:$BO$405,26,FALSE)</f>
        <v>0</v>
      </c>
      <c r="BN333" s="10">
        <f>VLOOKUP($C333,'[1]New ISB'!$C$6:$BO$405,27,FALSE)</f>
        <v>62779.03614457832</v>
      </c>
      <c r="BO333" s="10">
        <f>VLOOKUP($C333,'[1]New ISB'!$C$6:$BO$405,28,FALSE)</f>
        <v>0</v>
      </c>
      <c r="BP333" s="10">
        <f>VLOOKUP($C333,'[1]New ISB'!$C$6:$BO$405,29,FALSE)</f>
        <v>0</v>
      </c>
      <c r="BQ333" s="10">
        <f>VLOOKUP($C333,'[1]New ISB'!$C$6:$BO$405,30,FALSE)</f>
        <v>0</v>
      </c>
      <c r="BR333" s="10">
        <f>VLOOKUP($C333,'[1]New ISB'!$C$6:$BO$405,31,FALSE)</f>
        <v>134400</v>
      </c>
      <c r="BS333" s="10">
        <f>VLOOKUP($C333,'[1]New ISB'!$C$6:$BO$405,32,FALSE)</f>
        <v>0</v>
      </c>
      <c r="BT333" s="10">
        <f>VLOOKUP($C333,'[1]New ISB'!$C$6:$BO$405,33,FALSE)</f>
        <v>0</v>
      </c>
      <c r="BU333" s="10">
        <f>VLOOKUP($C333,'[1]New ISB'!$C$6:$BO$405,34,FALSE)</f>
        <v>0</v>
      </c>
      <c r="BV333" s="10">
        <f>VLOOKUP($C333,'[1]New ISB'!$C$6:$BO$405,35,FALSE)</f>
        <v>3645.6959999999999</v>
      </c>
      <c r="BW333" s="10">
        <f>VLOOKUP($C333,'[1]New ISB'!$C$6:$BO$405,36,FALSE)</f>
        <v>0</v>
      </c>
      <c r="BX333" s="10">
        <f>VLOOKUP($C333,'[1]New ISB'!$C$6:$BO$405,39,FALSE)+VLOOKUP($C333,'[1]New ISB'!$C$6:$BO$405,40,FALSE)</f>
        <v>0</v>
      </c>
      <c r="BY333" s="10">
        <f>VLOOKUP($C333,'[1]New ISB'!$C$6:$BO$405,37,FALSE)+VLOOKUP($C333,'[1]New ISB'!$C$6:$BO$405,41,FALSE)</f>
        <v>0</v>
      </c>
      <c r="BZ333" s="10">
        <f>VLOOKUP($C333,'[1]New ISB'!$C$6:$BO$405,38,FALSE)</f>
        <v>0</v>
      </c>
      <c r="CA333" s="10">
        <f t="shared" si="207"/>
        <v>978403.66473090637</v>
      </c>
      <c r="CB333" s="10">
        <f>VLOOKUP($C333,'[1]New ISB'!$C$6:$BO$405,52,FALSE)+VLOOKUP($C333,'[1]New ISB'!$C$6:$BO$405,53,FALSE)</f>
        <v>0</v>
      </c>
      <c r="CC333" s="10">
        <f>VLOOKUP($C333,'[1]New ISB'!$C$6:$BO$405,64,FALSE)</f>
        <v>0</v>
      </c>
      <c r="CD333" s="11">
        <f t="shared" si="206"/>
        <v>978403.66473090637</v>
      </c>
      <c r="CE333" s="10"/>
      <c r="CF333" s="10">
        <f t="shared" si="208"/>
        <v>41349.188996584504</v>
      </c>
      <c r="CG333" s="10">
        <f t="shared" si="209"/>
        <v>0</v>
      </c>
      <c r="CH333" s="10">
        <f t="shared" si="210"/>
        <v>0</v>
      </c>
      <c r="CI333" s="10">
        <f t="shared" si="211"/>
        <v>480</v>
      </c>
      <c r="CJ333" s="10">
        <f t="shared" si="212"/>
        <v>0</v>
      </c>
      <c r="CK333" s="10">
        <f t="shared" si="213"/>
        <v>5519.9999999999927</v>
      </c>
      <c r="CL333" s="10">
        <f t="shared" si="214"/>
        <v>0</v>
      </c>
      <c r="CM333" s="10">
        <f t="shared" si="215"/>
        <v>20.102564102564088</v>
      </c>
      <c r="CN333" s="10">
        <f t="shared" si="216"/>
        <v>10.051282051282101</v>
      </c>
      <c r="CO333" s="10">
        <f t="shared" si="217"/>
        <v>0</v>
      </c>
      <c r="CP333" s="10">
        <f t="shared" si="218"/>
        <v>0</v>
      </c>
      <c r="CQ333" s="10">
        <f t="shared" si="219"/>
        <v>0</v>
      </c>
      <c r="CR333" s="10">
        <f t="shared" si="220"/>
        <v>0</v>
      </c>
      <c r="CS333" s="10">
        <f t="shared" si="221"/>
        <v>0</v>
      </c>
      <c r="CT333" s="10">
        <f t="shared" si="222"/>
        <v>0</v>
      </c>
      <c r="CU333" s="10">
        <f t="shared" si="223"/>
        <v>0</v>
      </c>
      <c r="CV333" s="10">
        <f t="shared" si="224"/>
        <v>0</v>
      </c>
      <c r="CW333" s="10">
        <f t="shared" si="225"/>
        <v>0</v>
      </c>
      <c r="CX333" s="10">
        <f t="shared" si="226"/>
        <v>0</v>
      </c>
      <c r="CY333" s="10">
        <f t="shared" si="227"/>
        <v>112</v>
      </c>
      <c r="CZ333" s="10">
        <f t="shared" si="228"/>
        <v>0</v>
      </c>
      <c r="DA333" s="10">
        <f t="shared" si="229"/>
        <v>804.85943775100895</v>
      </c>
      <c r="DB333" s="10">
        <f t="shared" si="230"/>
        <v>0</v>
      </c>
      <c r="DC333" s="10">
        <f t="shared" si="231"/>
        <v>0</v>
      </c>
      <c r="DD333" s="10">
        <f t="shared" si="232"/>
        <v>0</v>
      </c>
      <c r="DE333" s="10">
        <f t="shared" si="233"/>
        <v>6400</v>
      </c>
      <c r="DF333" s="10">
        <f t="shared" si="234"/>
        <v>0</v>
      </c>
      <c r="DG333" s="10">
        <f t="shared" si="235"/>
        <v>0</v>
      </c>
      <c r="DH333" s="10">
        <f t="shared" si="236"/>
        <v>0</v>
      </c>
      <c r="DI333" s="10">
        <f t="shared" si="237"/>
        <v>0</v>
      </c>
      <c r="DJ333" s="10">
        <f t="shared" si="238"/>
        <v>0</v>
      </c>
      <c r="DK333" s="10">
        <f t="shared" si="239"/>
        <v>0</v>
      </c>
      <c r="DL333" s="10">
        <f t="shared" si="240"/>
        <v>0</v>
      </c>
      <c r="DM333" s="10">
        <f t="shared" si="241"/>
        <v>0</v>
      </c>
      <c r="DN333" s="10">
        <f t="shared" si="242"/>
        <v>0</v>
      </c>
      <c r="DO333" s="10">
        <f t="shared" si="243"/>
        <v>0</v>
      </c>
      <c r="DP333" s="11">
        <f t="shared" si="244"/>
        <v>54696.20228048935</v>
      </c>
      <c r="DS333" s="14"/>
      <c r="DU333" s="16"/>
    </row>
    <row r="334" spans="1:126" x14ac:dyDescent="0.35">
      <c r="A334" s="2" t="s">
        <v>459</v>
      </c>
      <c r="B334" s="2" t="s">
        <v>975</v>
      </c>
      <c r="C334" s="2">
        <v>9262066</v>
      </c>
      <c r="D334" s="2" t="s">
        <v>976</v>
      </c>
      <c r="E334" s="18">
        <v>149</v>
      </c>
      <c r="G334" s="18">
        <v>505706</v>
      </c>
      <c r="H334" s="18">
        <v>0</v>
      </c>
      <c r="I334" s="18">
        <v>0</v>
      </c>
      <c r="J334" s="18">
        <v>17760.000000000022</v>
      </c>
      <c r="K334" s="18">
        <v>0</v>
      </c>
      <c r="L334" s="18">
        <v>27494.999999999996</v>
      </c>
      <c r="M334" s="18">
        <v>0</v>
      </c>
      <c r="N334" s="18">
        <v>26860.270270270277</v>
      </c>
      <c r="O334" s="18">
        <v>0</v>
      </c>
      <c r="P334" s="18">
        <v>0</v>
      </c>
      <c r="Q334" s="18">
        <v>483.24324324324346</v>
      </c>
      <c r="R334" s="18">
        <v>3594.1216216216217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  <c r="Z334" s="18">
        <v>2743.49206349206</v>
      </c>
      <c r="AA334" s="18">
        <v>0</v>
      </c>
      <c r="AB334" s="18">
        <v>52232.125984251987</v>
      </c>
      <c r="AC334" s="18">
        <v>0</v>
      </c>
      <c r="AD334" s="18">
        <v>2891.6999999999939</v>
      </c>
      <c r="AE334" s="18">
        <v>0</v>
      </c>
      <c r="AF334" s="18">
        <v>128000</v>
      </c>
      <c r="AG334" s="18">
        <v>0</v>
      </c>
      <c r="AH334" s="18">
        <v>0</v>
      </c>
      <c r="AI334" s="18">
        <v>0</v>
      </c>
      <c r="AJ334" s="18">
        <v>2895.8719999999998</v>
      </c>
      <c r="AK334" s="18">
        <v>0</v>
      </c>
      <c r="AL334" s="18">
        <v>0</v>
      </c>
      <c r="AM334" s="18">
        <v>0</v>
      </c>
      <c r="AN334" s="18">
        <v>0</v>
      </c>
      <c r="AO334" s="18">
        <v>0</v>
      </c>
      <c r="AP334" s="18">
        <v>-6386.1385881759661</v>
      </c>
      <c r="AQ334" s="11">
        <f t="shared" si="245"/>
        <v>764275.68659470312</v>
      </c>
      <c r="AR334" s="18"/>
      <c r="AS334" s="10">
        <f>VLOOKUP($C334,'[1]New ISB'!$C$6:$BO$405,6,FALSE)</f>
        <v>537139.82224740356</v>
      </c>
      <c r="AT334" s="10">
        <f>VLOOKUP($C334,'[1]New ISB'!$C$6:$BO$405,7,FALSE)</f>
        <v>0</v>
      </c>
      <c r="AU334" s="10">
        <f>VLOOKUP($C334,'[1]New ISB'!$C$6:$BO$405,8,FALSE)</f>
        <v>0</v>
      </c>
      <c r="AV334" s="10">
        <f>VLOOKUP($C334,'[1]New ISB'!$C$6:$BO$405,9,FALSE)</f>
        <v>18130.000000000022</v>
      </c>
      <c r="AW334" s="10">
        <f>VLOOKUP($C334,'[1]New ISB'!$C$6:$BO$405,10,FALSE)</f>
        <v>0</v>
      </c>
      <c r="AX334" s="10">
        <f>VLOOKUP($C334,'[1]New ISB'!$C$6:$BO$405,11,FALSE)</f>
        <v>31979.999999999993</v>
      </c>
      <c r="AY334" s="10">
        <f>VLOOKUP($C334,'[1]New ISB'!$C$6:$BO$405,12,FALSE)</f>
        <v>0</v>
      </c>
      <c r="AZ334" s="10">
        <f>VLOOKUP($C334,'[1]New ISB'!$C$6:$BO$405,13,FALSE)</f>
        <v>27444.189189189197</v>
      </c>
      <c r="BA334" s="10">
        <f>VLOOKUP($C334,'[1]New ISB'!$C$6:$BO$405,14,FALSE)</f>
        <v>0</v>
      </c>
      <c r="BB334" s="10">
        <f>VLOOKUP($C334,'[1]New ISB'!$C$6:$BO$405,15,FALSE)</f>
        <v>0</v>
      </c>
      <c r="BC334" s="10">
        <f>VLOOKUP($C334,'[1]New ISB'!$C$6:$BO$405,16,FALSE)</f>
        <v>488.27702702702726</v>
      </c>
      <c r="BD334" s="10">
        <f>VLOOKUP($C334,'[1]New ISB'!$C$6:$BO$405,17,FALSE)</f>
        <v>3629.3581081081084</v>
      </c>
      <c r="BE334" s="10">
        <f>VLOOKUP($C334,'[1]New ISB'!$C$6:$BO$405,18,FALSE)</f>
        <v>0</v>
      </c>
      <c r="BF334" s="10">
        <f>VLOOKUP($C334,'[1]New ISB'!$C$6:$BO$405,19,FALSE)</f>
        <v>0</v>
      </c>
      <c r="BG334" s="10">
        <f>VLOOKUP($C334,'[1]New ISB'!$C$6:$BO$405,20,FALSE)</f>
        <v>0</v>
      </c>
      <c r="BH334" s="10">
        <f>VLOOKUP($C334,'[1]New ISB'!$C$6:$BO$405,21,FALSE)</f>
        <v>0</v>
      </c>
      <c r="BI334" s="10">
        <f>VLOOKUP($C334,'[1]New ISB'!$C$6:$BO$405,22,FALSE)</f>
        <v>0</v>
      </c>
      <c r="BJ334" s="10">
        <f>VLOOKUP($C334,'[1]New ISB'!$C$6:$BO$405,23,FALSE)</f>
        <v>0</v>
      </c>
      <c r="BK334" s="10">
        <f>VLOOKUP($C334,'[1]New ISB'!$C$6:$BO$405,24,FALSE)</f>
        <v>0</v>
      </c>
      <c r="BL334" s="10">
        <f>VLOOKUP($C334,'[1]New ISB'!$C$6:$BO$405,25,FALSE)</f>
        <v>2790.793650793647</v>
      </c>
      <c r="BM334" s="10">
        <f>VLOOKUP($C334,'[1]New ISB'!$C$6:$BO$405,26,FALSE)</f>
        <v>0</v>
      </c>
      <c r="BN334" s="10">
        <f>VLOOKUP($C334,'[1]New ISB'!$C$6:$BO$405,27,FALSE)</f>
        <v>52910.465282748766</v>
      </c>
      <c r="BO334" s="10">
        <f>VLOOKUP($C334,'[1]New ISB'!$C$6:$BO$405,28,FALSE)</f>
        <v>0</v>
      </c>
      <c r="BP334" s="10">
        <f>VLOOKUP($C334,'[1]New ISB'!$C$6:$BO$405,29,FALSE)</f>
        <v>2937.5999999999935</v>
      </c>
      <c r="BQ334" s="10">
        <f>VLOOKUP($C334,'[1]New ISB'!$C$6:$BO$405,30,FALSE)</f>
        <v>0</v>
      </c>
      <c r="BR334" s="10">
        <f>VLOOKUP($C334,'[1]New ISB'!$C$6:$BO$405,31,FALSE)</f>
        <v>134400</v>
      </c>
      <c r="BS334" s="10">
        <f>VLOOKUP($C334,'[1]New ISB'!$C$6:$BO$405,32,FALSE)</f>
        <v>0</v>
      </c>
      <c r="BT334" s="10">
        <f>VLOOKUP($C334,'[1]New ISB'!$C$6:$BO$405,33,FALSE)</f>
        <v>0</v>
      </c>
      <c r="BU334" s="10">
        <f>VLOOKUP($C334,'[1]New ISB'!$C$6:$BO$405,34,FALSE)</f>
        <v>0</v>
      </c>
      <c r="BV334" s="10">
        <f>VLOOKUP($C334,'[1]New ISB'!$C$6:$BO$405,35,FALSE)</f>
        <v>2895.8719999999998</v>
      </c>
      <c r="BW334" s="10">
        <f>VLOOKUP($C334,'[1]New ISB'!$C$6:$BO$405,36,FALSE)</f>
        <v>0</v>
      </c>
      <c r="BX334" s="10">
        <f>VLOOKUP($C334,'[1]New ISB'!$C$6:$BO$405,39,FALSE)+VLOOKUP($C334,'[1]New ISB'!$C$6:$BO$405,40,FALSE)</f>
        <v>0</v>
      </c>
      <c r="BY334" s="10">
        <f>VLOOKUP($C334,'[1]New ISB'!$C$6:$BO$405,37,FALSE)+VLOOKUP($C334,'[1]New ISB'!$C$6:$BO$405,41,FALSE)</f>
        <v>0</v>
      </c>
      <c r="BZ334" s="10">
        <f>VLOOKUP($C334,'[1]New ISB'!$C$6:$BO$405,38,FALSE)</f>
        <v>0</v>
      </c>
      <c r="CA334" s="10">
        <f t="shared" si="207"/>
        <v>814746.3775052703</v>
      </c>
      <c r="CB334" s="10">
        <f>VLOOKUP($C334,'[1]New ISB'!$C$6:$BO$405,52,FALSE)+VLOOKUP($C334,'[1]New ISB'!$C$6:$BO$405,53,FALSE)</f>
        <v>0</v>
      </c>
      <c r="CC334" s="10">
        <f>VLOOKUP($C334,'[1]New ISB'!$C$6:$BO$405,64,FALSE)</f>
        <v>0</v>
      </c>
      <c r="CD334" s="11">
        <f t="shared" si="206"/>
        <v>814746.3775052703</v>
      </c>
      <c r="CE334" s="10"/>
      <c r="CF334" s="10">
        <f t="shared" si="208"/>
        <v>31433.822247403557</v>
      </c>
      <c r="CG334" s="10">
        <f t="shared" si="209"/>
        <v>0</v>
      </c>
      <c r="CH334" s="10">
        <f t="shared" si="210"/>
        <v>0</v>
      </c>
      <c r="CI334" s="10">
        <f t="shared" si="211"/>
        <v>370</v>
      </c>
      <c r="CJ334" s="10">
        <f t="shared" si="212"/>
        <v>0</v>
      </c>
      <c r="CK334" s="10">
        <f t="shared" si="213"/>
        <v>4484.9999999999964</v>
      </c>
      <c r="CL334" s="10">
        <f t="shared" si="214"/>
        <v>0</v>
      </c>
      <c r="CM334" s="10">
        <f t="shared" si="215"/>
        <v>583.9189189189201</v>
      </c>
      <c r="CN334" s="10">
        <f t="shared" si="216"/>
        <v>0</v>
      </c>
      <c r="CO334" s="10">
        <f t="shared" si="217"/>
        <v>0</v>
      </c>
      <c r="CP334" s="10">
        <f t="shared" si="218"/>
        <v>5.0337837837838038</v>
      </c>
      <c r="CQ334" s="10">
        <f t="shared" si="219"/>
        <v>35.236486486486683</v>
      </c>
      <c r="CR334" s="10">
        <f t="shared" si="220"/>
        <v>0</v>
      </c>
      <c r="CS334" s="10">
        <f t="shared" si="221"/>
        <v>0</v>
      </c>
      <c r="CT334" s="10">
        <f t="shared" si="222"/>
        <v>0</v>
      </c>
      <c r="CU334" s="10">
        <f t="shared" si="223"/>
        <v>0</v>
      </c>
      <c r="CV334" s="10">
        <f t="shared" si="224"/>
        <v>0</v>
      </c>
      <c r="CW334" s="10">
        <f t="shared" si="225"/>
        <v>0</v>
      </c>
      <c r="CX334" s="10">
        <f t="shared" si="226"/>
        <v>0</v>
      </c>
      <c r="CY334" s="10">
        <f t="shared" si="227"/>
        <v>47.301587301587006</v>
      </c>
      <c r="CZ334" s="10">
        <f t="shared" si="228"/>
        <v>0</v>
      </c>
      <c r="DA334" s="10">
        <f t="shared" si="229"/>
        <v>678.33929849677952</v>
      </c>
      <c r="DB334" s="10">
        <f t="shared" si="230"/>
        <v>0</v>
      </c>
      <c r="DC334" s="10">
        <f t="shared" si="231"/>
        <v>45.899999999999636</v>
      </c>
      <c r="DD334" s="10">
        <f t="shared" si="232"/>
        <v>0</v>
      </c>
      <c r="DE334" s="10">
        <f t="shared" si="233"/>
        <v>6400</v>
      </c>
      <c r="DF334" s="10">
        <f t="shared" si="234"/>
        <v>0</v>
      </c>
      <c r="DG334" s="10">
        <f t="shared" si="235"/>
        <v>0</v>
      </c>
      <c r="DH334" s="10">
        <f t="shared" si="236"/>
        <v>0</v>
      </c>
      <c r="DI334" s="10">
        <f t="shared" si="237"/>
        <v>0</v>
      </c>
      <c r="DJ334" s="10">
        <f t="shared" si="238"/>
        <v>0</v>
      </c>
      <c r="DK334" s="10">
        <f t="shared" si="239"/>
        <v>0</v>
      </c>
      <c r="DL334" s="10">
        <f t="shared" si="240"/>
        <v>0</v>
      </c>
      <c r="DM334" s="10">
        <f t="shared" si="241"/>
        <v>0</v>
      </c>
      <c r="DN334" s="10">
        <f t="shared" si="242"/>
        <v>0</v>
      </c>
      <c r="DO334" s="10">
        <f t="shared" si="243"/>
        <v>6386.1385881759661</v>
      </c>
      <c r="DP334" s="11">
        <f t="shared" si="244"/>
        <v>50470.690910567086</v>
      </c>
      <c r="DS334" s="14"/>
      <c r="DU334" s="16"/>
    </row>
    <row r="335" spans="1:126" x14ac:dyDescent="0.35">
      <c r="A335" s="2" t="s">
        <v>836</v>
      </c>
      <c r="B335" s="2" t="s">
        <v>980</v>
      </c>
      <c r="C335" s="2">
        <v>9262233</v>
      </c>
      <c r="D335" s="2" t="s">
        <v>1419</v>
      </c>
      <c r="E335" s="18">
        <v>209</v>
      </c>
      <c r="G335" s="18">
        <v>709346</v>
      </c>
      <c r="H335" s="18">
        <v>0</v>
      </c>
      <c r="I335" s="18">
        <v>0</v>
      </c>
      <c r="J335" s="18">
        <v>21600</v>
      </c>
      <c r="K335" s="18">
        <v>0</v>
      </c>
      <c r="L335" s="18">
        <v>33135.000000000058</v>
      </c>
      <c r="M335" s="18">
        <v>0</v>
      </c>
      <c r="N335" s="18">
        <v>12420.000000000007</v>
      </c>
      <c r="O335" s="18">
        <v>17080.000000000004</v>
      </c>
      <c r="P335" s="18">
        <v>879.99999999999977</v>
      </c>
      <c r="Q335" s="18">
        <v>479.99999999999989</v>
      </c>
      <c r="R335" s="18">
        <v>5609.9999999999973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  <c r="Z335" s="18">
        <v>2031.6201117318376</v>
      </c>
      <c r="AA335" s="18">
        <v>0</v>
      </c>
      <c r="AB335" s="18">
        <v>55114.19892473115</v>
      </c>
      <c r="AC335" s="18">
        <v>0</v>
      </c>
      <c r="AD335" s="18">
        <v>0</v>
      </c>
      <c r="AE335" s="18">
        <v>0</v>
      </c>
      <c r="AF335" s="18">
        <v>128000</v>
      </c>
      <c r="AG335" s="18">
        <v>0</v>
      </c>
      <c r="AH335" s="18">
        <v>0</v>
      </c>
      <c r="AI335" s="18">
        <v>0</v>
      </c>
      <c r="AJ335" s="18">
        <v>10654.75</v>
      </c>
      <c r="AK335" s="18">
        <v>0</v>
      </c>
      <c r="AL335" s="18">
        <v>0</v>
      </c>
      <c r="AM335" s="18">
        <v>0</v>
      </c>
      <c r="AN335" s="18">
        <v>0</v>
      </c>
      <c r="AO335" s="18">
        <v>0</v>
      </c>
      <c r="AP335" s="18">
        <v>-29693.898431952668</v>
      </c>
      <c r="AQ335" s="11">
        <f t="shared" si="245"/>
        <v>966657.67060451023</v>
      </c>
      <c r="AR335" s="18"/>
      <c r="AS335" s="10">
        <f>VLOOKUP($C335,'[1]New ISB'!$C$6:$BO$405,6,FALSE)</f>
        <v>753437.73724635807</v>
      </c>
      <c r="AT335" s="10">
        <f>VLOOKUP($C335,'[1]New ISB'!$C$6:$BO$405,7,FALSE)</f>
        <v>0</v>
      </c>
      <c r="AU335" s="10">
        <f>VLOOKUP($C335,'[1]New ISB'!$C$6:$BO$405,8,FALSE)</f>
        <v>0</v>
      </c>
      <c r="AV335" s="10">
        <f>VLOOKUP($C335,'[1]New ISB'!$C$6:$BO$405,9,FALSE)</f>
        <v>22050</v>
      </c>
      <c r="AW335" s="10">
        <f>VLOOKUP($C335,'[1]New ISB'!$C$6:$BO$405,10,FALSE)</f>
        <v>0</v>
      </c>
      <c r="AX335" s="10">
        <f>VLOOKUP($C335,'[1]New ISB'!$C$6:$BO$405,11,FALSE)</f>
        <v>38540.000000000073</v>
      </c>
      <c r="AY335" s="10">
        <f>VLOOKUP($C335,'[1]New ISB'!$C$6:$BO$405,12,FALSE)</f>
        <v>0</v>
      </c>
      <c r="AZ335" s="10">
        <f>VLOOKUP($C335,'[1]New ISB'!$C$6:$BO$405,13,FALSE)</f>
        <v>12690.000000000009</v>
      </c>
      <c r="BA335" s="10">
        <f>VLOOKUP($C335,'[1]New ISB'!$C$6:$BO$405,14,FALSE)</f>
        <v>17385.000000000004</v>
      </c>
      <c r="BB335" s="10">
        <f>VLOOKUP($C335,'[1]New ISB'!$C$6:$BO$405,15,FALSE)</f>
        <v>889.99999999999977</v>
      </c>
      <c r="BC335" s="10">
        <f>VLOOKUP($C335,'[1]New ISB'!$C$6:$BO$405,16,FALSE)</f>
        <v>484.99999999999989</v>
      </c>
      <c r="BD335" s="10">
        <f>VLOOKUP($C335,'[1]New ISB'!$C$6:$BO$405,17,FALSE)</f>
        <v>5664.9999999999973</v>
      </c>
      <c r="BE335" s="10">
        <f>VLOOKUP($C335,'[1]New ISB'!$C$6:$BO$405,18,FALSE)</f>
        <v>0</v>
      </c>
      <c r="BF335" s="10">
        <f>VLOOKUP($C335,'[1]New ISB'!$C$6:$BO$405,19,FALSE)</f>
        <v>0</v>
      </c>
      <c r="BG335" s="10">
        <f>VLOOKUP($C335,'[1]New ISB'!$C$6:$BO$405,20,FALSE)</f>
        <v>0</v>
      </c>
      <c r="BH335" s="10">
        <f>VLOOKUP($C335,'[1]New ISB'!$C$6:$BO$405,21,FALSE)</f>
        <v>0</v>
      </c>
      <c r="BI335" s="10">
        <f>VLOOKUP($C335,'[1]New ISB'!$C$6:$BO$405,22,FALSE)</f>
        <v>0</v>
      </c>
      <c r="BJ335" s="10">
        <f>VLOOKUP($C335,'[1]New ISB'!$C$6:$BO$405,23,FALSE)</f>
        <v>0</v>
      </c>
      <c r="BK335" s="10">
        <f>VLOOKUP($C335,'[1]New ISB'!$C$6:$BO$405,24,FALSE)</f>
        <v>0</v>
      </c>
      <c r="BL335" s="10">
        <f>VLOOKUP($C335,'[1]New ISB'!$C$6:$BO$405,25,FALSE)</f>
        <v>2066.6480446927312</v>
      </c>
      <c r="BM335" s="10">
        <f>VLOOKUP($C335,'[1]New ISB'!$C$6:$BO$405,26,FALSE)</f>
        <v>0</v>
      </c>
      <c r="BN335" s="10">
        <f>VLOOKUP($C335,'[1]New ISB'!$C$6:$BO$405,27,FALSE)</f>
        <v>55829.967741935456</v>
      </c>
      <c r="BO335" s="10">
        <f>VLOOKUP($C335,'[1]New ISB'!$C$6:$BO$405,28,FALSE)</f>
        <v>0</v>
      </c>
      <c r="BP335" s="10">
        <f>VLOOKUP($C335,'[1]New ISB'!$C$6:$BO$405,29,FALSE)</f>
        <v>0</v>
      </c>
      <c r="BQ335" s="10">
        <f>VLOOKUP($C335,'[1]New ISB'!$C$6:$BO$405,30,FALSE)</f>
        <v>0</v>
      </c>
      <c r="BR335" s="10">
        <f>VLOOKUP($C335,'[1]New ISB'!$C$6:$BO$405,31,FALSE)</f>
        <v>134400</v>
      </c>
      <c r="BS335" s="10">
        <f>VLOOKUP($C335,'[1]New ISB'!$C$6:$BO$405,32,FALSE)</f>
        <v>0</v>
      </c>
      <c r="BT335" s="10">
        <f>VLOOKUP($C335,'[1]New ISB'!$C$6:$BO$405,33,FALSE)</f>
        <v>0</v>
      </c>
      <c r="BU335" s="10">
        <f>VLOOKUP($C335,'[1]New ISB'!$C$6:$BO$405,34,FALSE)</f>
        <v>0</v>
      </c>
      <c r="BV335" s="10">
        <f>VLOOKUP($C335,'[1]New ISB'!$C$6:$BO$405,35,FALSE)</f>
        <v>10654.75</v>
      </c>
      <c r="BW335" s="10">
        <f>VLOOKUP($C335,'[1]New ISB'!$C$6:$BO$405,36,FALSE)</f>
        <v>0</v>
      </c>
      <c r="BX335" s="10">
        <f>VLOOKUP($C335,'[1]New ISB'!$C$6:$BO$405,39,FALSE)+VLOOKUP($C335,'[1]New ISB'!$C$6:$BO$405,40,FALSE)</f>
        <v>0</v>
      </c>
      <c r="BY335" s="10">
        <f>VLOOKUP($C335,'[1]New ISB'!$C$6:$BO$405,37,FALSE)+VLOOKUP($C335,'[1]New ISB'!$C$6:$BO$405,41,FALSE)</f>
        <v>0</v>
      </c>
      <c r="BZ335" s="10">
        <f>VLOOKUP($C335,'[1]New ISB'!$C$6:$BO$405,38,FALSE)</f>
        <v>0</v>
      </c>
      <c r="CA335" s="10">
        <f t="shared" si="207"/>
        <v>1054094.1030329864</v>
      </c>
      <c r="CB335" s="10">
        <f>VLOOKUP($C335,'[1]New ISB'!$C$6:$BO$405,52,FALSE)+VLOOKUP($C335,'[1]New ISB'!$C$6:$BO$405,53,FALSE)</f>
        <v>0</v>
      </c>
      <c r="CC335" s="10">
        <f>VLOOKUP($C335,'[1]New ISB'!$C$6:$BO$405,64,FALSE)</f>
        <v>0</v>
      </c>
      <c r="CD335" s="11">
        <f t="shared" si="206"/>
        <v>1054094.1030329864</v>
      </c>
      <c r="CE335" s="10"/>
      <c r="CF335" s="10">
        <f t="shared" si="208"/>
        <v>44091.737246358069</v>
      </c>
      <c r="CG335" s="10">
        <f t="shared" si="209"/>
        <v>0</v>
      </c>
      <c r="CH335" s="10">
        <f t="shared" si="210"/>
        <v>0</v>
      </c>
      <c r="CI335" s="10">
        <f t="shared" si="211"/>
        <v>450</v>
      </c>
      <c r="CJ335" s="10">
        <f t="shared" si="212"/>
        <v>0</v>
      </c>
      <c r="CK335" s="10">
        <f t="shared" si="213"/>
        <v>5405.0000000000146</v>
      </c>
      <c r="CL335" s="10">
        <f t="shared" si="214"/>
        <v>0</v>
      </c>
      <c r="CM335" s="10">
        <f t="shared" si="215"/>
        <v>270.00000000000182</v>
      </c>
      <c r="CN335" s="10">
        <f t="shared" si="216"/>
        <v>305</v>
      </c>
      <c r="CO335" s="10">
        <f t="shared" si="217"/>
        <v>10</v>
      </c>
      <c r="CP335" s="10">
        <f t="shared" si="218"/>
        <v>5</v>
      </c>
      <c r="CQ335" s="10">
        <f t="shared" si="219"/>
        <v>55</v>
      </c>
      <c r="CR335" s="10">
        <f t="shared" si="220"/>
        <v>0</v>
      </c>
      <c r="CS335" s="10">
        <f t="shared" si="221"/>
        <v>0</v>
      </c>
      <c r="CT335" s="10">
        <f t="shared" si="222"/>
        <v>0</v>
      </c>
      <c r="CU335" s="10">
        <f t="shared" si="223"/>
        <v>0</v>
      </c>
      <c r="CV335" s="10">
        <f t="shared" si="224"/>
        <v>0</v>
      </c>
      <c r="CW335" s="10">
        <f t="shared" si="225"/>
        <v>0</v>
      </c>
      <c r="CX335" s="10">
        <f t="shared" si="226"/>
        <v>0</v>
      </c>
      <c r="CY335" s="10">
        <f t="shared" si="227"/>
        <v>35.027932960893622</v>
      </c>
      <c r="CZ335" s="10">
        <f t="shared" si="228"/>
        <v>0</v>
      </c>
      <c r="DA335" s="10">
        <f t="shared" si="229"/>
        <v>715.76881720430538</v>
      </c>
      <c r="DB335" s="10">
        <f t="shared" si="230"/>
        <v>0</v>
      </c>
      <c r="DC335" s="10">
        <f t="shared" si="231"/>
        <v>0</v>
      </c>
      <c r="DD335" s="10">
        <f t="shared" si="232"/>
        <v>0</v>
      </c>
      <c r="DE335" s="10">
        <f t="shared" si="233"/>
        <v>6400</v>
      </c>
      <c r="DF335" s="10">
        <f t="shared" si="234"/>
        <v>0</v>
      </c>
      <c r="DG335" s="10">
        <f t="shared" si="235"/>
        <v>0</v>
      </c>
      <c r="DH335" s="10">
        <f t="shared" si="236"/>
        <v>0</v>
      </c>
      <c r="DI335" s="10">
        <f t="shared" si="237"/>
        <v>0</v>
      </c>
      <c r="DJ335" s="10">
        <f t="shared" si="238"/>
        <v>0</v>
      </c>
      <c r="DK335" s="10">
        <f t="shared" si="239"/>
        <v>0</v>
      </c>
      <c r="DL335" s="10">
        <f t="shared" si="240"/>
        <v>0</v>
      </c>
      <c r="DM335" s="10">
        <f t="shared" si="241"/>
        <v>0</v>
      </c>
      <c r="DN335" s="10">
        <f t="shared" si="242"/>
        <v>0</v>
      </c>
      <c r="DO335" s="10">
        <f t="shared" si="243"/>
        <v>29693.898431952668</v>
      </c>
      <c r="DP335" s="11">
        <f t="shared" si="244"/>
        <v>87436.43242847595</v>
      </c>
      <c r="DS335" s="14"/>
      <c r="DU335" s="16"/>
    </row>
    <row r="336" spans="1:126" x14ac:dyDescent="0.35">
      <c r="A336" s="2" t="s">
        <v>907</v>
      </c>
      <c r="B336" s="2" t="s">
        <v>982</v>
      </c>
      <c r="C336" s="2">
        <v>9262245</v>
      </c>
      <c r="D336" s="2" t="s">
        <v>983</v>
      </c>
      <c r="E336" s="18">
        <v>214</v>
      </c>
      <c r="G336" s="18">
        <v>726316</v>
      </c>
      <c r="H336" s="18">
        <v>0</v>
      </c>
      <c r="I336" s="18">
        <v>0</v>
      </c>
      <c r="J336" s="18">
        <v>16319.99999999998</v>
      </c>
      <c r="K336" s="18">
        <v>0</v>
      </c>
      <c r="L336" s="18">
        <v>24675.000000000022</v>
      </c>
      <c r="M336" s="18">
        <v>0</v>
      </c>
      <c r="N336" s="18">
        <v>2530</v>
      </c>
      <c r="O336" s="18">
        <v>2240.0000000000023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  <c r="Z336" s="18">
        <v>3982.4598930481279</v>
      </c>
      <c r="AA336" s="18">
        <v>0</v>
      </c>
      <c r="AB336" s="18">
        <v>32066.234221598876</v>
      </c>
      <c r="AC336" s="18">
        <v>0</v>
      </c>
      <c r="AD336" s="18">
        <v>0</v>
      </c>
      <c r="AE336" s="18">
        <v>0</v>
      </c>
      <c r="AF336" s="18">
        <v>128000</v>
      </c>
      <c r="AG336" s="18">
        <v>0</v>
      </c>
      <c r="AH336" s="18">
        <v>0</v>
      </c>
      <c r="AI336" s="18">
        <v>0</v>
      </c>
      <c r="AJ336" s="18">
        <v>18197.5</v>
      </c>
      <c r="AK336" s="18">
        <v>0</v>
      </c>
      <c r="AL336" s="18">
        <v>0</v>
      </c>
      <c r="AM336" s="18">
        <v>0</v>
      </c>
      <c r="AN336" s="18">
        <v>0</v>
      </c>
      <c r="AO336" s="18">
        <v>6540.3058853530092</v>
      </c>
      <c r="AP336" s="18">
        <v>0</v>
      </c>
      <c r="AQ336" s="11">
        <f t="shared" si="245"/>
        <v>960867.5</v>
      </c>
      <c r="AR336" s="18"/>
      <c r="AS336" s="10">
        <f>VLOOKUP($C336,'[1]New ISB'!$C$6:$BO$405,6,FALSE)</f>
        <v>771462.56349627092</v>
      </c>
      <c r="AT336" s="10">
        <f>VLOOKUP($C336,'[1]New ISB'!$C$6:$BO$405,7,FALSE)</f>
        <v>0</v>
      </c>
      <c r="AU336" s="10">
        <f>VLOOKUP($C336,'[1]New ISB'!$C$6:$BO$405,8,FALSE)</f>
        <v>0</v>
      </c>
      <c r="AV336" s="10">
        <f>VLOOKUP($C336,'[1]New ISB'!$C$6:$BO$405,9,FALSE)</f>
        <v>16659.999999999978</v>
      </c>
      <c r="AW336" s="10">
        <f>VLOOKUP($C336,'[1]New ISB'!$C$6:$BO$405,10,FALSE)</f>
        <v>0</v>
      </c>
      <c r="AX336" s="10">
        <f>VLOOKUP($C336,'[1]New ISB'!$C$6:$BO$405,11,FALSE)</f>
        <v>28700.000000000022</v>
      </c>
      <c r="AY336" s="10">
        <f>VLOOKUP($C336,'[1]New ISB'!$C$6:$BO$405,12,FALSE)</f>
        <v>0</v>
      </c>
      <c r="AZ336" s="10">
        <f>VLOOKUP($C336,'[1]New ISB'!$C$6:$BO$405,13,FALSE)</f>
        <v>2585</v>
      </c>
      <c r="BA336" s="10">
        <f>VLOOKUP($C336,'[1]New ISB'!$C$6:$BO$405,14,FALSE)</f>
        <v>2280.0000000000027</v>
      </c>
      <c r="BB336" s="10">
        <f>VLOOKUP($C336,'[1]New ISB'!$C$6:$BO$405,15,FALSE)</f>
        <v>0</v>
      </c>
      <c r="BC336" s="10">
        <f>VLOOKUP($C336,'[1]New ISB'!$C$6:$BO$405,16,FALSE)</f>
        <v>0</v>
      </c>
      <c r="BD336" s="10">
        <f>VLOOKUP($C336,'[1]New ISB'!$C$6:$BO$405,17,FALSE)</f>
        <v>0</v>
      </c>
      <c r="BE336" s="10">
        <f>VLOOKUP($C336,'[1]New ISB'!$C$6:$BO$405,18,FALSE)</f>
        <v>0</v>
      </c>
      <c r="BF336" s="10">
        <f>VLOOKUP($C336,'[1]New ISB'!$C$6:$BO$405,19,FALSE)</f>
        <v>0</v>
      </c>
      <c r="BG336" s="10">
        <f>VLOOKUP($C336,'[1]New ISB'!$C$6:$BO$405,20,FALSE)</f>
        <v>0</v>
      </c>
      <c r="BH336" s="10">
        <f>VLOOKUP($C336,'[1]New ISB'!$C$6:$BO$405,21,FALSE)</f>
        <v>0</v>
      </c>
      <c r="BI336" s="10">
        <f>VLOOKUP($C336,'[1]New ISB'!$C$6:$BO$405,22,FALSE)</f>
        <v>0</v>
      </c>
      <c r="BJ336" s="10">
        <f>VLOOKUP($C336,'[1]New ISB'!$C$6:$BO$405,23,FALSE)</f>
        <v>0</v>
      </c>
      <c r="BK336" s="10">
        <f>VLOOKUP($C336,'[1]New ISB'!$C$6:$BO$405,24,FALSE)</f>
        <v>0</v>
      </c>
      <c r="BL336" s="10">
        <f>VLOOKUP($C336,'[1]New ISB'!$C$6:$BO$405,25,FALSE)</f>
        <v>4051.1229946524059</v>
      </c>
      <c r="BM336" s="10">
        <f>VLOOKUP($C336,'[1]New ISB'!$C$6:$BO$405,26,FALSE)</f>
        <v>0</v>
      </c>
      <c r="BN336" s="10">
        <f>VLOOKUP($C336,'[1]New ISB'!$C$6:$BO$405,27,FALSE)</f>
        <v>32482.678821879381</v>
      </c>
      <c r="BO336" s="10">
        <f>VLOOKUP($C336,'[1]New ISB'!$C$6:$BO$405,28,FALSE)</f>
        <v>0</v>
      </c>
      <c r="BP336" s="10">
        <f>VLOOKUP($C336,'[1]New ISB'!$C$6:$BO$405,29,FALSE)</f>
        <v>0</v>
      </c>
      <c r="BQ336" s="10">
        <f>VLOOKUP($C336,'[1]New ISB'!$C$6:$BO$405,30,FALSE)</f>
        <v>0</v>
      </c>
      <c r="BR336" s="10">
        <f>VLOOKUP($C336,'[1]New ISB'!$C$6:$BO$405,31,FALSE)</f>
        <v>134400</v>
      </c>
      <c r="BS336" s="10">
        <f>VLOOKUP($C336,'[1]New ISB'!$C$6:$BO$405,32,FALSE)</f>
        <v>0</v>
      </c>
      <c r="BT336" s="10">
        <f>VLOOKUP($C336,'[1]New ISB'!$C$6:$BO$405,33,FALSE)</f>
        <v>0</v>
      </c>
      <c r="BU336" s="10">
        <f>VLOOKUP($C336,'[1]New ISB'!$C$6:$BO$405,34,FALSE)</f>
        <v>0</v>
      </c>
      <c r="BV336" s="10">
        <f>VLOOKUP($C336,'[1]New ISB'!$C$6:$BO$405,35,FALSE)</f>
        <v>18197.5</v>
      </c>
      <c r="BW336" s="10">
        <f>VLOOKUP($C336,'[1]New ISB'!$C$6:$BO$405,36,FALSE)</f>
        <v>0</v>
      </c>
      <c r="BX336" s="10">
        <f>VLOOKUP($C336,'[1]New ISB'!$C$6:$BO$405,39,FALSE)+VLOOKUP($C336,'[1]New ISB'!$C$6:$BO$405,40,FALSE)</f>
        <v>0</v>
      </c>
      <c r="BY336" s="10">
        <f>VLOOKUP($C336,'[1]New ISB'!$C$6:$BO$405,37,FALSE)+VLOOKUP($C336,'[1]New ISB'!$C$6:$BO$405,41,FALSE)</f>
        <v>0</v>
      </c>
      <c r="BZ336" s="10">
        <f>VLOOKUP($C336,'[1]New ISB'!$C$6:$BO$405,38,FALSE)</f>
        <v>0</v>
      </c>
      <c r="CA336" s="10">
        <f t="shared" si="207"/>
        <v>1010818.8653128026</v>
      </c>
      <c r="CB336" s="10">
        <f>VLOOKUP($C336,'[1]New ISB'!$C$6:$BO$405,52,FALSE)+VLOOKUP($C336,'[1]New ISB'!$C$6:$BO$405,53,FALSE)</f>
        <v>0</v>
      </c>
      <c r="CC336" s="10">
        <f>VLOOKUP($C336,'[1]New ISB'!$C$6:$BO$405,64,FALSE)</f>
        <v>0</v>
      </c>
      <c r="CD336" s="11">
        <f t="shared" si="206"/>
        <v>1010818.8653128026</v>
      </c>
      <c r="CE336" s="10"/>
      <c r="CF336" s="10">
        <f t="shared" si="208"/>
        <v>45146.563496270915</v>
      </c>
      <c r="CG336" s="10">
        <f t="shared" si="209"/>
        <v>0</v>
      </c>
      <c r="CH336" s="10">
        <f t="shared" si="210"/>
        <v>0</v>
      </c>
      <c r="CI336" s="10">
        <f t="shared" si="211"/>
        <v>339.99999999999818</v>
      </c>
      <c r="CJ336" s="10">
        <f t="shared" si="212"/>
        <v>0</v>
      </c>
      <c r="CK336" s="10">
        <f t="shared" si="213"/>
        <v>4025</v>
      </c>
      <c r="CL336" s="10">
        <f t="shared" si="214"/>
        <v>0</v>
      </c>
      <c r="CM336" s="10">
        <f t="shared" si="215"/>
        <v>55</v>
      </c>
      <c r="CN336" s="10">
        <f t="shared" si="216"/>
        <v>40.000000000000455</v>
      </c>
      <c r="CO336" s="10">
        <f t="shared" si="217"/>
        <v>0</v>
      </c>
      <c r="CP336" s="10">
        <f t="shared" si="218"/>
        <v>0</v>
      </c>
      <c r="CQ336" s="10">
        <f t="shared" si="219"/>
        <v>0</v>
      </c>
      <c r="CR336" s="10">
        <f t="shared" si="220"/>
        <v>0</v>
      </c>
      <c r="CS336" s="10">
        <f t="shared" si="221"/>
        <v>0</v>
      </c>
      <c r="CT336" s="10">
        <f t="shared" si="222"/>
        <v>0</v>
      </c>
      <c r="CU336" s="10">
        <f t="shared" si="223"/>
        <v>0</v>
      </c>
      <c r="CV336" s="10">
        <f t="shared" si="224"/>
        <v>0</v>
      </c>
      <c r="CW336" s="10">
        <f t="shared" si="225"/>
        <v>0</v>
      </c>
      <c r="CX336" s="10">
        <f t="shared" si="226"/>
        <v>0</v>
      </c>
      <c r="CY336" s="10">
        <f t="shared" si="227"/>
        <v>68.663101604277927</v>
      </c>
      <c r="CZ336" s="10">
        <f t="shared" si="228"/>
        <v>0</v>
      </c>
      <c r="DA336" s="10">
        <f t="shared" si="229"/>
        <v>416.44460028050526</v>
      </c>
      <c r="DB336" s="10">
        <f t="shared" si="230"/>
        <v>0</v>
      </c>
      <c r="DC336" s="10">
        <f t="shared" si="231"/>
        <v>0</v>
      </c>
      <c r="DD336" s="10">
        <f t="shared" si="232"/>
        <v>0</v>
      </c>
      <c r="DE336" s="10">
        <f t="shared" si="233"/>
        <v>6400</v>
      </c>
      <c r="DF336" s="10">
        <f t="shared" si="234"/>
        <v>0</v>
      </c>
      <c r="DG336" s="10">
        <f t="shared" si="235"/>
        <v>0</v>
      </c>
      <c r="DH336" s="10">
        <f t="shared" si="236"/>
        <v>0</v>
      </c>
      <c r="DI336" s="10">
        <f t="shared" si="237"/>
        <v>0</v>
      </c>
      <c r="DJ336" s="10">
        <f t="shared" si="238"/>
        <v>0</v>
      </c>
      <c r="DK336" s="10">
        <f t="shared" si="239"/>
        <v>0</v>
      </c>
      <c r="DL336" s="10">
        <f t="shared" si="240"/>
        <v>0</v>
      </c>
      <c r="DM336" s="10">
        <f t="shared" si="241"/>
        <v>0</v>
      </c>
      <c r="DN336" s="10">
        <f t="shared" si="242"/>
        <v>-6540.3058853530092</v>
      </c>
      <c r="DO336" s="10">
        <f t="shared" si="243"/>
        <v>0</v>
      </c>
      <c r="DP336" s="11">
        <f t="shared" si="244"/>
        <v>49951.365312802693</v>
      </c>
      <c r="DS336" s="14"/>
      <c r="DU336" s="16"/>
    </row>
    <row r="337" spans="1:125" x14ac:dyDescent="0.35">
      <c r="A337" s="2" t="s">
        <v>1171</v>
      </c>
      <c r="B337" s="2" t="s">
        <v>1171</v>
      </c>
      <c r="C337" s="2">
        <v>9262126</v>
      </c>
      <c r="D337" s="2" t="s">
        <v>1172</v>
      </c>
      <c r="E337" s="18">
        <v>403</v>
      </c>
      <c r="G337" s="18">
        <v>1367782</v>
      </c>
      <c r="H337" s="18">
        <v>0</v>
      </c>
      <c r="I337" s="18">
        <v>0</v>
      </c>
      <c r="J337" s="18">
        <v>40320.000000000036</v>
      </c>
      <c r="K337" s="18">
        <v>0</v>
      </c>
      <c r="L337" s="18">
        <v>59925.000000000124</v>
      </c>
      <c r="M337" s="18">
        <v>0</v>
      </c>
      <c r="N337" s="18">
        <v>3919.7263681592085</v>
      </c>
      <c r="O337" s="18">
        <v>37332.636815920436</v>
      </c>
      <c r="P337" s="18">
        <v>4852.0398009950268</v>
      </c>
      <c r="Q337" s="18">
        <v>5293.134328358211</v>
      </c>
      <c r="R337" s="18">
        <v>15849.328358208952</v>
      </c>
      <c r="S337" s="18">
        <v>671.66666666666754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55198.075801749204</v>
      </c>
      <c r="AA337" s="18">
        <v>0</v>
      </c>
      <c r="AB337" s="18">
        <v>91378.128947368445</v>
      </c>
      <c r="AC337" s="18">
        <v>0</v>
      </c>
      <c r="AD337" s="18">
        <v>24517.437313432718</v>
      </c>
      <c r="AE337" s="18">
        <v>0</v>
      </c>
      <c r="AF337" s="18">
        <v>128000</v>
      </c>
      <c r="AG337" s="18">
        <v>0</v>
      </c>
      <c r="AH337" s="18">
        <v>0</v>
      </c>
      <c r="AI337" s="18">
        <v>0</v>
      </c>
      <c r="AJ337" s="18">
        <v>24718.335999999999</v>
      </c>
      <c r="AK337" s="18">
        <v>0</v>
      </c>
      <c r="AL337" s="18">
        <v>0</v>
      </c>
      <c r="AM337" s="18">
        <v>0</v>
      </c>
      <c r="AN337" s="18">
        <v>0</v>
      </c>
      <c r="AO337" s="18">
        <v>0</v>
      </c>
      <c r="AP337" s="18">
        <v>0</v>
      </c>
      <c r="AQ337" s="11">
        <f t="shared" si="245"/>
        <v>1859757.5104008592</v>
      </c>
      <c r="AR337" s="18"/>
      <c r="AS337" s="10">
        <f>VLOOKUP($C337,'[1]New ISB'!$C$6:$BO$405,6,FALSE)</f>
        <v>1452800.9957429774</v>
      </c>
      <c r="AT337" s="10">
        <f>VLOOKUP($C337,'[1]New ISB'!$C$6:$BO$405,7,FALSE)</f>
        <v>0</v>
      </c>
      <c r="AU337" s="10">
        <f>VLOOKUP($C337,'[1]New ISB'!$C$6:$BO$405,8,FALSE)</f>
        <v>0</v>
      </c>
      <c r="AV337" s="10">
        <f>VLOOKUP($C337,'[1]New ISB'!$C$6:$BO$405,9,FALSE)</f>
        <v>41160.000000000036</v>
      </c>
      <c r="AW337" s="10">
        <f>VLOOKUP($C337,'[1]New ISB'!$C$6:$BO$405,10,FALSE)</f>
        <v>0</v>
      </c>
      <c r="AX337" s="10">
        <f>VLOOKUP($C337,'[1]New ISB'!$C$6:$BO$405,11,FALSE)</f>
        <v>69700.000000000146</v>
      </c>
      <c r="AY337" s="10">
        <f>VLOOKUP($C337,'[1]New ISB'!$C$6:$BO$405,12,FALSE)</f>
        <v>0</v>
      </c>
      <c r="AZ337" s="10">
        <f>VLOOKUP($C337,'[1]New ISB'!$C$6:$BO$405,13,FALSE)</f>
        <v>4004.9378109452782</v>
      </c>
      <c r="BA337" s="10">
        <f>VLOOKUP($C337,'[1]New ISB'!$C$6:$BO$405,14,FALSE)</f>
        <v>37999.291044776161</v>
      </c>
      <c r="BB337" s="10">
        <f>VLOOKUP($C337,'[1]New ISB'!$C$6:$BO$405,15,FALSE)</f>
        <v>4907.1766169154243</v>
      </c>
      <c r="BC337" s="10">
        <f>VLOOKUP($C337,'[1]New ISB'!$C$6:$BO$405,16,FALSE)</f>
        <v>5348.2711442786085</v>
      </c>
      <c r="BD337" s="10">
        <f>VLOOKUP($C337,'[1]New ISB'!$C$6:$BO$405,17,FALSE)</f>
        <v>16004.713930348255</v>
      </c>
      <c r="BE337" s="10">
        <f>VLOOKUP($C337,'[1]New ISB'!$C$6:$BO$405,18,FALSE)</f>
        <v>681.69154228855814</v>
      </c>
      <c r="BF337" s="10">
        <f>VLOOKUP($C337,'[1]New ISB'!$C$6:$BO$405,19,FALSE)</f>
        <v>0</v>
      </c>
      <c r="BG337" s="10">
        <f>VLOOKUP($C337,'[1]New ISB'!$C$6:$BO$405,20,FALSE)</f>
        <v>0</v>
      </c>
      <c r="BH337" s="10">
        <f>VLOOKUP($C337,'[1]New ISB'!$C$6:$BO$405,21,FALSE)</f>
        <v>0</v>
      </c>
      <c r="BI337" s="10">
        <f>VLOOKUP($C337,'[1]New ISB'!$C$6:$BO$405,22,FALSE)</f>
        <v>0</v>
      </c>
      <c r="BJ337" s="10">
        <f>VLOOKUP($C337,'[1]New ISB'!$C$6:$BO$405,23,FALSE)</f>
        <v>0</v>
      </c>
      <c r="BK337" s="10">
        <f>VLOOKUP($C337,'[1]New ISB'!$C$6:$BO$405,24,FALSE)</f>
        <v>0</v>
      </c>
      <c r="BL337" s="10">
        <f>VLOOKUP($C337,'[1]New ISB'!$C$6:$BO$405,25,FALSE)</f>
        <v>56149.766763848333</v>
      </c>
      <c r="BM337" s="10">
        <f>VLOOKUP($C337,'[1]New ISB'!$C$6:$BO$405,26,FALSE)</f>
        <v>0</v>
      </c>
      <c r="BN337" s="10">
        <f>VLOOKUP($C337,'[1]New ISB'!$C$6:$BO$405,27,FALSE)</f>
        <v>92564.857894736866</v>
      </c>
      <c r="BO337" s="10">
        <f>VLOOKUP($C337,'[1]New ISB'!$C$6:$BO$405,28,FALSE)</f>
        <v>0</v>
      </c>
      <c r="BP337" s="10">
        <f>VLOOKUP($C337,'[1]New ISB'!$C$6:$BO$405,29,FALSE)</f>
        <v>24906.602985074507</v>
      </c>
      <c r="BQ337" s="10">
        <f>VLOOKUP($C337,'[1]New ISB'!$C$6:$BO$405,30,FALSE)</f>
        <v>0</v>
      </c>
      <c r="BR337" s="10">
        <f>VLOOKUP($C337,'[1]New ISB'!$C$6:$BO$405,31,FALSE)</f>
        <v>134400</v>
      </c>
      <c r="BS337" s="10">
        <f>VLOOKUP($C337,'[1]New ISB'!$C$6:$BO$405,32,FALSE)</f>
        <v>0</v>
      </c>
      <c r="BT337" s="10">
        <f>VLOOKUP($C337,'[1]New ISB'!$C$6:$BO$405,33,FALSE)</f>
        <v>0</v>
      </c>
      <c r="BU337" s="10">
        <f>VLOOKUP($C337,'[1]New ISB'!$C$6:$BO$405,34,FALSE)</f>
        <v>0</v>
      </c>
      <c r="BV337" s="10">
        <f>VLOOKUP($C337,'[1]New ISB'!$C$6:$BO$405,35,FALSE)</f>
        <v>24718.335999999999</v>
      </c>
      <c r="BW337" s="10">
        <f>VLOOKUP($C337,'[1]New ISB'!$C$6:$BO$405,36,FALSE)</f>
        <v>0</v>
      </c>
      <c r="BX337" s="10">
        <f>VLOOKUP($C337,'[1]New ISB'!$C$6:$BO$405,39,FALSE)+VLOOKUP($C337,'[1]New ISB'!$C$6:$BO$405,40,FALSE)</f>
        <v>0</v>
      </c>
      <c r="BY337" s="10">
        <f>VLOOKUP($C337,'[1]New ISB'!$C$6:$BO$405,37,FALSE)+VLOOKUP($C337,'[1]New ISB'!$C$6:$BO$405,41,FALSE)</f>
        <v>0</v>
      </c>
      <c r="BZ337" s="10">
        <f>VLOOKUP($C337,'[1]New ISB'!$C$6:$BO$405,38,FALSE)</f>
        <v>0</v>
      </c>
      <c r="CA337" s="10">
        <f t="shared" si="207"/>
        <v>1965346.6414761893</v>
      </c>
      <c r="CB337" s="10">
        <f>VLOOKUP($C337,'[1]New ISB'!$C$6:$BO$405,52,FALSE)+VLOOKUP($C337,'[1]New ISB'!$C$6:$BO$405,53,FALSE)</f>
        <v>0</v>
      </c>
      <c r="CC337" s="10">
        <f>VLOOKUP($C337,'[1]New ISB'!$C$6:$BO$405,64,FALSE)</f>
        <v>0</v>
      </c>
      <c r="CD337" s="11">
        <f t="shared" si="206"/>
        <v>1965346.6414761893</v>
      </c>
      <c r="CE337" s="10"/>
      <c r="CF337" s="10">
        <f t="shared" si="208"/>
        <v>85018.995742977364</v>
      </c>
      <c r="CG337" s="10">
        <f t="shared" si="209"/>
        <v>0</v>
      </c>
      <c r="CH337" s="10">
        <f t="shared" si="210"/>
        <v>0</v>
      </c>
      <c r="CI337" s="10">
        <f t="shared" si="211"/>
        <v>840</v>
      </c>
      <c r="CJ337" s="10">
        <f t="shared" si="212"/>
        <v>0</v>
      </c>
      <c r="CK337" s="10">
        <f t="shared" si="213"/>
        <v>9775.0000000000218</v>
      </c>
      <c r="CL337" s="10">
        <f t="shared" si="214"/>
        <v>0</v>
      </c>
      <c r="CM337" s="10">
        <f t="shared" si="215"/>
        <v>85.211442786069711</v>
      </c>
      <c r="CN337" s="10">
        <f t="shared" si="216"/>
        <v>666.6542288557248</v>
      </c>
      <c r="CO337" s="10">
        <f t="shared" si="217"/>
        <v>55.136815920397567</v>
      </c>
      <c r="CP337" s="10">
        <f t="shared" si="218"/>
        <v>55.136815920397567</v>
      </c>
      <c r="CQ337" s="10">
        <f t="shared" si="219"/>
        <v>155.38557213930289</v>
      </c>
      <c r="CR337" s="10">
        <f t="shared" si="220"/>
        <v>10.024875621890601</v>
      </c>
      <c r="CS337" s="10">
        <f t="shared" si="221"/>
        <v>0</v>
      </c>
      <c r="CT337" s="10">
        <f t="shared" si="222"/>
        <v>0</v>
      </c>
      <c r="CU337" s="10">
        <f t="shared" si="223"/>
        <v>0</v>
      </c>
      <c r="CV337" s="10">
        <f t="shared" si="224"/>
        <v>0</v>
      </c>
      <c r="CW337" s="10">
        <f t="shared" si="225"/>
        <v>0</v>
      </c>
      <c r="CX337" s="10">
        <f t="shared" si="226"/>
        <v>0</v>
      </c>
      <c r="CY337" s="10">
        <f t="shared" si="227"/>
        <v>951.69096209912823</v>
      </c>
      <c r="CZ337" s="10">
        <f t="shared" si="228"/>
        <v>0</v>
      </c>
      <c r="DA337" s="10">
        <f t="shared" si="229"/>
        <v>1186.7289473684214</v>
      </c>
      <c r="DB337" s="10">
        <f t="shared" si="230"/>
        <v>0</v>
      </c>
      <c r="DC337" s="10">
        <f t="shared" si="231"/>
        <v>389.16567164178923</v>
      </c>
      <c r="DD337" s="10">
        <f t="shared" si="232"/>
        <v>0</v>
      </c>
      <c r="DE337" s="10">
        <f t="shared" si="233"/>
        <v>6400</v>
      </c>
      <c r="DF337" s="10">
        <f t="shared" si="234"/>
        <v>0</v>
      </c>
      <c r="DG337" s="10">
        <f t="shared" si="235"/>
        <v>0</v>
      </c>
      <c r="DH337" s="10">
        <f t="shared" si="236"/>
        <v>0</v>
      </c>
      <c r="DI337" s="10">
        <f t="shared" si="237"/>
        <v>0</v>
      </c>
      <c r="DJ337" s="10">
        <f t="shared" si="238"/>
        <v>0</v>
      </c>
      <c r="DK337" s="10">
        <f t="shared" si="239"/>
        <v>0</v>
      </c>
      <c r="DL337" s="10">
        <f t="shared" si="240"/>
        <v>0</v>
      </c>
      <c r="DM337" s="10">
        <f t="shared" si="241"/>
        <v>0</v>
      </c>
      <c r="DN337" s="10">
        <f t="shared" si="242"/>
        <v>0</v>
      </c>
      <c r="DO337" s="10">
        <f t="shared" si="243"/>
        <v>0</v>
      </c>
      <c r="DP337" s="11">
        <f t="shared" si="244"/>
        <v>105589.13107533052</v>
      </c>
      <c r="DS337" s="14"/>
      <c r="DU337" s="16"/>
    </row>
    <row r="338" spans="1:125" x14ac:dyDescent="0.35">
      <c r="A338" s="2" t="s">
        <v>746</v>
      </c>
      <c r="B338" s="2" t="s">
        <v>984</v>
      </c>
      <c r="C338" s="2">
        <v>9265215</v>
      </c>
      <c r="D338" s="2" t="s">
        <v>1464</v>
      </c>
      <c r="E338" s="18">
        <v>205</v>
      </c>
      <c r="G338" s="18">
        <v>695770</v>
      </c>
      <c r="H338" s="18">
        <v>0</v>
      </c>
      <c r="I338" s="18">
        <v>0</v>
      </c>
      <c r="J338" s="18">
        <v>6720.0000000000036</v>
      </c>
      <c r="K338" s="18">
        <v>0</v>
      </c>
      <c r="L338" s="18">
        <v>13395.000000000002</v>
      </c>
      <c r="M338" s="18">
        <v>0</v>
      </c>
      <c r="N338" s="18">
        <v>5315.9313725490347</v>
      </c>
      <c r="O338" s="18">
        <v>281.37254901960807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3284.5303867403322</v>
      </c>
      <c r="AA338" s="18">
        <v>0</v>
      </c>
      <c r="AB338" s="18">
        <v>56204.166666666628</v>
      </c>
      <c r="AC338" s="18">
        <v>0</v>
      </c>
      <c r="AD338" s="18">
        <v>0</v>
      </c>
      <c r="AE338" s="18">
        <v>0</v>
      </c>
      <c r="AF338" s="18">
        <v>128000</v>
      </c>
      <c r="AG338" s="18">
        <v>0</v>
      </c>
      <c r="AH338" s="18">
        <v>0</v>
      </c>
      <c r="AI338" s="18">
        <v>0</v>
      </c>
      <c r="AJ338" s="18">
        <v>5296.55</v>
      </c>
      <c r="AK338" s="18">
        <v>0</v>
      </c>
      <c r="AL338" s="18">
        <v>0</v>
      </c>
      <c r="AM338" s="18">
        <v>0</v>
      </c>
      <c r="AN338" s="18">
        <v>0</v>
      </c>
      <c r="AO338" s="18">
        <v>0</v>
      </c>
      <c r="AP338" s="18">
        <v>266.2608305800598</v>
      </c>
      <c r="AQ338" s="11">
        <f t="shared" si="245"/>
        <v>914533.81180555571</v>
      </c>
      <c r="AR338" s="18"/>
      <c r="AS338" s="10">
        <f>VLOOKUP($C338,'[1]New ISB'!$C$6:$BO$405,6,FALSE)</f>
        <v>739017.87624642777</v>
      </c>
      <c r="AT338" s="10">
        <f>VLOOKUP($C338,'[1]New ISB'!$C$6:$BO$405,7,FALSE)</f>
        <v>0</v>
      </c>
      <c r="AU338" s="10">
        <f>VLOOKUP($C338,'[1]New ISB'!$C$6:$BO$405,8,FALSE)</f>
        <v>0</v>
      </c>
      <c r="AV338" s="10">
        <f>VLOOKUP($C338,'[1]New ISB'!$C$6:$BO$405,9,FALSE)</f>
        <v>6860.0000000000036</v>
      </c>
      <c r="AW338" s="10">
        <f>VLOOKUP($C338,'[1]New ISB'!$C$6:$BO$405,10,FALSE)</f>
        <v>0</v>
      </c>
      <c r="AX338" s="10">
        <f>VLOOKUP($C338,'[1]New ISB'!$C$6:$BO$405,11,FALSE)</f>
        <v>15580.000000000004</v>
      </c>
      <c r="AY338" s="10">
        <f>VLOOKUP($C338,'[1]New ISB'!$C$6:$BO$405,12,FALSE)</f>
        <v>0</v>
      </c>
      <c r="AZ338" s="10">
        <f>VLOOKUP($C338,'[1]New ISB'!$C$6:$BO$405,13,FALSE)</f>
        <v>5431.4950980392305</v>
      </c>
      <c r="BA338" s="10">
        <f>VLOOKUP($C338,'[1]New ISB'!$C$6:$BO$405,14,FALSE)</f>
        <v>286.39705882352968</v>
      </c>
      <c r="BB338" s="10">
        <f>VLOOKUP($C338,'[1]New ISB'!$C$6:$BO$405,15,FALSE)</f>
        <v>0</v>
      </c>
      <c r="BC338" s="10">
        <f>VLOOKUP($C338,'[1]New ISB'!$C$6:$BO$405,16,FALSE)</f>
        <v>0</v>
      </c>
      <c r="BD338" s="10">
        <f>VLOOKUP($C338,'[1]New ISB'!$C$6:$BO$405,17,FALSE)</f>
        <v>0</v>
      </c>
      <c r="BE338" s="10">
        <f>VLOOKUP($C338,'[1]New ISB'!$C$6:$BO$405,18,FALSE)</f>
        <v>0</v>
      </c>
      <c r="BF338" s="10">
        <f>VLOOKUP($C338,'[1]New ISB'!$C$6:$BO$405,19,FALSE)</f>
        <v>0</v>
      </c>
      <c r="BG338" s="10">
        <f>VLOOKUP($C338,'[1]New ISB'!$C$6:$BO$405,20,FALSE)</f>
        <v>0</v>
      </c>
      <c r="BH338" s="10">
        <f>VLOOKUP($C338,'[1]New ISB'!$C$6:$BO$405,21,FALSE)</f>
        <v>0</v>
      </c>
      <c r="BI338" s="10">
        <f>VLOOKUP($C338,'[1]New ISB'!$C$6:$BO$405,22,FALSE)</f>
        <v>0</v>
      </c>
      <c r="BJ338" s="10">
        <f>VLOOKUP($C338,'[1]New ISB'!$C$6:$BO$405,23,FALSE)</f>
        <v>0</v>
      </c>
      <c r="BK338" s="10">
        <f>VLOOKUP($C338,'[1]New ISB'!$C$6:$BO$405,24,FALSE)</f>
        <v>0</v>
      </c>
      <c r="BL338" s="10">
        <f>VLOOKUP($C338,'[1]New ISB'!$C$6:$BO$405,25,FALSE)</f>
        <v>3341.1602209944758</v>
      </c>
      <c r="BM338" s="10">
        <f>VLOOKUP($C338,'[1]New ISB'!$C$6:$BO$405,26,FALSE)</f>
        <v>0</v>
      </c>
      <c r="BN338" s="10">
        <f>VLOOKUP($C338,'[1]New ISB'!$C$6:$BO$405,27,FALSE)</f>
        <v>56934.090909090875</v>
      </c>
      <c r="BO338" s="10">
        <f>VLOOKUP($C338,'[1]New ISB'!$C$6:$BO$405,28,FALSE)</f>
        <v>0</v>
      </c>
      <c r="BP338" s="10">
        <f>VLOOKUP($C338,'[1]New ISB'!$C$6:$BO$405,29,FALSE)</f>
        <v>0</v>
      </c>
      <c r="BQ338" s="10">
        <f>VLOOKUP($C338,'[1]New ISB'!$C$6:$BO$405,30,FALSE)</f>
        <v>0</v>
      </c>
      <c r="BR338" s="10">
        <f>VLOOKUP($C338,'[1]New ISB'!$C$6:$BO$405,31,FALSE)</f>
        <v>134400</v>
      </c>
      <c r="BS338" s="10">
        <f>VLOOKUP($C338,'[1]New ISB'!$C$6:$BO$405,32,FALSE)</f>
        <v>0</v>
      </c>
      <c r="BT338" s="10">
        <f>VLOOKUP($C338,'[1]New ISB'!$C$6:$BO$405,33,FALSE)</f>
        <v>0</v>
      </c>
      <c r="BU338" s="10">
        <f>VLOOKUP($C338,'[1]New ISB'!$C$6:$BO$405,34,FALSE)</f>
        <v>0</v>
      </c>
      <c r="BV338" s="10">
        <f>VLOOKUP($C338,'[1]New ISB'!$C$6:$BO$405,35,FALSE)</f>
        <v>5296.55</v>
      </c>
      <c r="BW338" s="10">
        <f>VLOOKUP($C338,'[1]New ISB'!$C$6:$BO$405,36,FALSE)</f>
        <v>0</v>
      </c>
      <c r="BX338" s="10">
        <f>VLOOKUP($C338,'[1]New ISB'!$C$6:$BO$405,39,FALSE)+VLOOKUP($C338,'[1]New ISB'!$C$6:$BO$405,40,FALSE)</f>
        <v>0</v>
      </c>
      <c r="BY338" s="10">
        <f>VLOOKUP($C338,'[1]New ISB'!$C$6:$BO$405,37,FALSE)+VLOOKUP($C338,'[1]New ISB'!$C$6:$BO$405,41,FALSE)</f>
        <v>0</v>
      </c>
      <c r="BZ338" s="10">
        <f>VLOOKUP($C338,'[1]New ISB'!$C$6:$BO$405,38,FALSE)</f>
        <v>0</v>
      </c>
      <c r="CA338" s="10">
        <f t="shared" si="207"/>
        <v>967147.56953337591</v>
      </c>
      <c r="CB338" s="10">
        <f>VLOOKUP($C338,'[1]New ISB'!$C$6:$BO$405,52,FALSE)+VLOOKUP($C338,'[1]New ISB'!$C$6:$BO$405,53,FALSE)</f>
        <v>0</v>
      </c>
      <c r="CC338" s="10">
        <f>VLOOKUP($C338,'[1]New ISB'!$C$6:$BO$405,64,FALSE)</f>
        <v>0</v>
      </c>
      <c r="CD338" s="11">
        <f t="shared" si="206"/>
        <v>967147.56953337591</v>
      </c>
      <c r="CE338" s="10"/>
      <c r="CF338" s="10">
        <f t="shared" si="208"/>
        <v>43247.876246427768</v>
      </c>
      <c r="CG338" s="10">
        <f t="shared" si="209"/>
        <v>0</v>
      </c>
      <c r="CH338" s="10">
        <f t="shared" si="210"/>
        <v>0</v>
      </c>
      <c r="CI338" s="10">
        <f t="shared" si="211"/>
        <v>140</v>
      </c>
      <c r="CJ338" s="10">
        <f t="shared" si="212"/>
        <v>0</v>
      </c>
      <c r="CK338" s="10">
        <f t="shared" si="213"/>
        <v>2185.0000000000018</v>
      </c>
      <c r="CL338" s="10">
        <f t="shared" si="214"/>
        <v>0</v>
      </c>
      <c r="CM338" s="10">
        <f t="shared" si="215"/>
        <v>115.56372549019579</v>
      </c>
      <c r="CN338" s="10">
        <f t="shared" si="216"/>
        <v>5.0245098039216032</v>
      </c>
      <c r="CO338" s="10">
        <f t="shared" si="217"/>
        <v>0</v>
      </c>
      <c r="CP338" s="10">
        <f t="shared" si="218"/>
        <v>0</v>
      </c>
      <c r="CQ338" s="10">
        <f t="shared" si="219"/>
        <v>0</v>
      </c>
      <c r="CR338" s="10">
        <f t="shared" si="220"/>
        <v>0</v>
      </c>
      <c r="CS338" s="10">
        <f t="shared" si="221"/>
        <v>0</v>
      </c>
      <c r="CT338" s="10">
        <f t="shared" si="222"/>
        <v>0</v>
      </c>
      <c r="CU338" s="10">
        <f t="shared" si="223"/>
        <v>0</v>
      </c>
      <c r="CV338" s="10">
        <f t="shared" si="224"/>
        <v>0</v>
      </c>
      <c r="CW338" s="10">
        <f t="shared" si="225"/>
        <v>0</v>
      </c>
      <c r="CX338" s="10">
        <f t="shared" si="226"/>
        <v>0</v>
      </c>
      <c r="CY338" s="10">
        <f t="shared" si="227"/>
        <v>56.629834254143589</v>
      </c>
      <c r="CZ338" s="10">
        <f t="shared" si="228"/>
        <v>0</v>
      </c>
      <c r="DA338" s="10">
        <f t="shared" si="229"/>
        <v>729.9242424242475</v>
      </c>
      <c r="DB338" s="10">
        <f t="shared" si="230"/>
        <v>0</v>
      </c>
      <c r="DC338" s="10">
        <f t="shared" si="231"/>
        <v>0</v>
      </c>
      <c r="DD338" s="10">
        <f t="shared" si="232"/>
        <v>0</v>
      </c>
      <c r="DE338" s="10">
        <f t="shared" si="233"/>
        <v>6400</v>
      </c>
      <c r="DF338" s="10">
        <f t="shared" si="234"/>
        <v>0</v>
      </c>
      <c r="DG338" s="10">
        <f t="shared" si="235"/>
        <v>0</v>
      </c>
      <c r="DH338" s="10">
        <f t="shared" si="236"/>
        <v>0</v>
      </c>
      <c r="DI338" s="10">
        <f t="shared" si="237"/>
        <v>0</v>
      </c>
      <c r="DJ338" s="10">
        <f t="shared" si="238"/>
        <v>0</v>
      </c>
      <c r="DK338" s="10">
        <f t="shared" si="239"/>
        <v>0</v>
      </c>
      <c r="DL338" s="10">
        <f t="shared" si="240"/>
        <v>0</v>
      </c>
      <c r="DM338" s="10">
        <f t="shared" si="241"/>
        <v>0</v>
      </c>
      <c r="DN338" s="10">
        <f t="shared" si="242"/>
        <v>0</v>
      </c>
      <c r="DO338" s="10">
        <f t="shared" si="243"/>
        <v>-266.2608305800598</v>
      </c>
      <c r="DP338" s="11">
        <f t="shared" si="244"/>
        <v>52613.757727820215</v>
      </c>
      <c r="DS338" s="14"/>
      <c r="DU338" s="16"/>
    </row>
    <row r="339" spans="1:125" x14ac:dyDescent="0.35">
      <c r="A339" s="2" t="s">
        <v>719</v>
      </c>
      <c r="B339" s="2" t="s">
        <v>986</v>
      </c>
      <c r="C339" s="2">
        <v>9262234</v>
      </c>
      <c r="D339" s="2" t="s">
        <v>1420</v>
      </c>
      <c r="E339" s="18">
        <v>112</v>
      </c>
      <c r="G339" s="18">
        <v>380128</v>
      </c>
      <c r="H339" s="18">
        <v>0</v>
      </c>
      <c r="I339" s="18">
        <v>0</v>
      </c>
      <c r="J339" s="18">
        <v>8640.0000000000146</v>
      </c>
      <c r="K339" s="18">
        <v>0</v>
      </c>
      <c r="L339" s="18">
        <v>12690.000000000022</v>
      </c>
      <c r="M339" s="18">
        <v>0</v>
      </c>
      <c r="N339" s="18">
        <v>0</v>
      </c>
      <c r="O339" s="18">
        <v>1399.9999999999989</v>
      </c>
      <c r="P339" s="18">
        <v>440.00000000000011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  <c r="Z339" s="18">
        <v>1353.3333333333312</v>
      </c>
      <c r="AA339" s="18">
        <v>0</v>
      </c>
      <c r="AB339" s="18">
        <v>37460.500000000022</v>
      </c>
      <c r="AC339" s="18">
        <v>0</v>
      </c>
      <c r="AD339" s="18">
        <v>4989.5999999999849</v>
      </c>
      <c r="AE339" s="18">
        <v>0</v>
      </c>
      <c r="AF339" s="18">
        <v>128000</v>
      </c>
      <c r="AG339" s="18">
        <v>28413.084112149525</v>
      </c>
      <c r="AH339" s="18">
        <v>0</v>
      </c>
      <c r="AI339" s="18">
        <v>0</v>
      </c>
      <c r="AJ339" s="18">
        <v>2482.1759999999999</v>
      </c>
      <c r="AK339" s="18">
        <v>0</v>
      </c>
      <c r="AL339" s="18">
        <v>0</v>
      </c>
      <c r="AM339" s="18">
        <v>0</v>
      </c>
      <c r="AN339" s="18">
        <v>0</v>
      </c>
      <c r="AO339" s="18">
        <v>0</v>
      </c>
      <c r="AP339" s="18">
        <v>-43568.654686997266</v>
      </c>
      <c r="AQ339" s="11">
        <f t="shared" si="245"/>
        <v>562428.03875848558</v>
      </c>
      <c r="AR339" s="18"/>
      <c r="AS339" s="10">
        <f>VLOOKUP($C339,'[1]New ISB'!$C$6:$BO$405,6,FALSE)</f>
        <v>403756.1079980483</v>
      </c>
      <c r="AT339" s="10">
        <f>VLOOKUP($C339,'[1]New ISB'!$C$6:$BO$405,7,FALSE)</f>
        <v>0</v>
      </c>
      <c r="AU339" s="10">
        <f>VLOOKUP($C339,'[1]New ISB'!$C$6:$BO$405,8,FALSE)</f>
        <v>0</v>
      </c>
      <c r="AV339" s="10">
        <f>VLOOKUP($C339,'[1]New ISB'!$C$6:$BO$405,9,FALSE)</f>
        <v>8820.0000000000164</v>
      </c>
      <c r="AW339" s="10">
        <f>VLOOKUP($C339,'[1]New ISB'!$C$6:$BO$405,10,FALSE)</f>
        <v>0</v>
      </c>
      <c r="AX339" s="10">
        <f>VLOOKUP($C339,'[1]New ISB'!$C$6:$BO$405,11,FALSE)</f>
        <v>14760.000000000025</v>
      </c>
      <c r="AY339" s="10">
        <f>VLOOKUP($C339,'[1]New ISB'!$C$6:$BO$405,12,FALSE)</f>
        <v>0</v>
      </c>
      <c r="AZ339" s="10">
        <f>VLOOKUP($C339,'[1]New ISB'!$C$6:$BO$405,13,FALSE)</f>
        <v>0</v>
      </c>
      <c r="BA339" s="10">
        <f>VLOOKUP($C339,'[1]New ISB'!$C$6:$BO$405,14,FALSE)</f>
        <v>1424.9999999999986</v>
      </c>
      <c r="BB339" s="10">
        <f>VLOOKUP($C339,'[1]New ISB'!$C$6:$BO$405,15,FALSE)</f>
        <v>445.00000000000011</v>
      </c>
      <c r="BC339" s="10">
        <f>VLOOKUP($C339,'[1]New ISB'!$C$6:$BO$405,16,FALSE)</f>
        <v>0</v>
      </c>
      <c r="BD339" s="10">
        <f>VLOOKUP($C339,'[1]New ISB'!$C$6:$BO$405,17,FALSE)</f>
        <v>0</v>
      </c>
      <c r="BE339" s="10">
        <f>VLOOKUP($C339,'[1]New ISB'!$C$6:$BO$405,18,FALSE)</f>
        <v>0</v>
      </c>
      <c r="BF339" s="10">
        <f>VLOOKUP($C339,'[1]New ISB'!$C$6:$BO$405,19,FALSE)</f>
        <v>0</v>
      </c>
      <c r="BG339" s="10">
        <f>VLOOKUP($C339,'[1]New ISB'!$C$6:$BO$405,20,FALSE)</f>
        <v>0</v>
      </c>
      <c r="BH339" s="10">
        <f>VLOOKUP($C339,'[1]New ISB'!$C$6:$BO$405,21,FALSE)</f>
        <v>0</v>
      </c>
      <c r="BI339" s="10">
        <f>VLOOKUP($C339,'[1]New ISB'!$C$6:$BO$405,22,FALSE)</f>
        <v>0</v>
      </c>
      <c r="BJ339" s="10">
        <f>VLOOKUP($C339,'[1]New ISB'!$C$6:$BO$405,23,FALSE)</f>
        <v>0</v>
      </c>
      <c r="BK339" s="10">
        <f>VLOOKUP($C339,'[1]New ISB'!$C$6:$BO$405,24,FALSE)</f>
        <v>0</v>
      </c>
      <c r="BL339" s="10">
        <f>VLOOKUP($C339,'[1]New ISB'!$C$6:$BO$405,25,FALSE)</f>
        <v>1376.6666666666645</v>
      </c>
      <c r="BM339" s="10">
        <f>VLOOKUP($C339,'[1]New ISB'!$C$6:$BO$405,26,FALSE)</f>
        <v>0</v>
      </c>
      <c r="BN339" s="10">
        <f>VLOOKUP($C339,'[1]New ISB'!$C$6:$BO$405,27,FALSE)</f>
        <v>37947.000000000022</v>
      </c>
      <c r="BO339" s="10">
        <f>VLOOKUP($C339,'[1]New ISB'!$C$6:$BO$405,28,FALSE)</f>
        <v>0</v>
      </c>
      <c r="BP339" s="10">
        <f>VLOOKUP($C339,'[1]New ISB'!$C$6:$BO$405,29,FALSE)</f>
        <v>5068.7999999999847</v>
      </c>
      <c r="BQ339" s="10">
        <f>VLOOKUP($C339,'[1]New ISB'!$C$6:$BO$405,30,FALSE)</f>
        <v>0</v>
      </c>
      <c r="BR339" s="10">
        <f>VLOOKUP($C339,'[1]New ISB'!$C$6:$BO$405,31,FALSE)</f>
        <v>134400</v>
      </c>
      <c r="BS339" s="10">
        <f>VLOOKUP($C339,'[1]New ISB'!$C$6:$BO$405,32,FALSE)</f>
        <v>28816.822429906533</v>
      </c>
      <c r="BT339" s="10">
        <f>VLOOKUP($C339,'[1]New ISB'!$C$6:$BO$405,33,FALSE)</f>
        <v>0</v>
      </c>
      <c r="BU339" s="10">
        <f>VLOOKUP($C339,'[1]New ISB'!$C$6:$BO$405,34,FALSE)</f>
        <v>0</v>
      </c>
      <c r="BV339" s="10">
        <f>VLOOKUP($C339,'[1]New ISB'!$C$6:$BO$405,35,FALSE)</f>
        <v>2482.1759999999999</v>
      </c>
      <c r="BW339" s="10">
        <f>VLOOKUP($C339,'[1]New ISB'!$C$6:$BO$405,36,FALSE)</f>
        <v>0</v>
      </c>
      <c r="BX339" s="10">
        <f>VLOOKUP($C339,'[1]New ISB'!$C$6:$BO$405,39,FALSE)+VLOOKUP($C339,'[1]New ISB'!$C$6:$BO$405,40,FALSE)</f>
        <v>0</v>
      </c>
      <c r="BY339" s="10">
        <f>VLOOKUP($C339,'[1]New ISB'!$C$6:$BO$405,37,FALSE)+VLOOKUP($C339,'[1]New ISB'!$C$6:$BO$405,41,FALSE)</f>
        <v>0</v>
      </c>
      <c r="BZ339" s="10">
        <f>VLOOKUP($C339,'[1]New ISB'!$C$6:$BO$405,38,FALSE)</f>
        <v>0</v>
      </c>
      <c r="CA339" s="10">
        <f t="shared" si="207"/>
        <v>639297.57309462153</v>
      </c>
      <c r="CB339" s="10">
        <f>VLOOKUP($C339,'[1]New ISB'!$C$6:$BO$405,52,FALSE)+VLOOKUP($C339,'[1]New ISB'!$C$6:$BO$405,53,FALSE)</f>
        <v>0</v>
      </c>
      <c r="CC339" s="10">
        <f>VLOOKUP($C339,'[1]New ISB'!$C$6:$BO$405,64,FALSE)</f>
        <v>0</v>
      </c>
      <c r="CD339" s="11">
        <f t="shared" si="206"/>
        <v>639297.57309462153</v>
      </c>
      <c r="CE339" s="10"/>
      <c r="CF339" s="10">
        <f t="shared" si="208"/>
        <v>23628.107998048305</v>
      </c>
      <c r="CG339" s="10">
        <f t="shared" si="209"/>
        <v>0</v>
      </c>
      <c r="CH339" s="10">
        <f t="shared" si="210"/>
        <v>0</v>
      </c>
      <c r="CI339" s="10">
        <f t="shared" si="211"/>
        <v>180.00000000000182</v>
      </c>
      <c r="CJ339" s="10">
        <f t="shared" si="212"/>
        <v>0</v>
      </c>
      <c r="CK339" s="10">
        <f t="shared" si="213"/>
        <v>2070.0000000000036</v>
      </c>
      <c r="CL339" s="10">
        <f t="shared" si="214"/>
        <v>0</v>
      </c>
      <c r="CM339" s="10">
        <f t="shared" si="215"/>
        <v>0</v>
      </c>
      <c r="CN339" s="10">
        <f t="shared" si="216"/>
        <v>24.999999999999773</v>
      </c>
      <c r="CO339" s="10">
        <f t="shared" si="217"/>
        <v>5</v>
      </c>
      <c r="CP339" s="10">
        <f t="shared" si="218"/>
        <v>0</v>
      </c>
      <c r="CQ339" s="10">
        <f t="shared" si="219"/>
        <v>0</v>
      </c>
      <c r="CR339" s="10">
        <f t="shared" si="220"/>
        <v>0</v>
      </c>
      <c r="CS339" s="10">
        <f t="shared" si="221"/>
        <v>0</v>
      </c>
      <c r="CT339" s="10">
        <f t="shared" si="222"/>
        <v>0</v>
      </c>
      <c r="CU339" s="10">
        <f t="shared" si="223"/>
        <v>0</v>
      </c>
      <c r="CV339" s="10">
        <f t="shared" si="224"/>
        <v>0</v>
      </c>
      <c r="CW339" s="10">
        <f t="shared" si="225"/>
        <v>0</v>
      </c>
      <c r="CX339" s="10">
        <f t="shared" si="226"/>
        <v>0</v>
      </c>
      <c r="CY339" s="10">
        <f t="shared" si="227"/>
        <v>23.333333333333258</v>
      </c>
      <c r="CZ339" s="10">
        <f t="shared" si="228"/>
        <v>0</v>
      </c>
      <c r="DA339" s="10">
        <f t="shared" si="229"/>
        <v>486.5</v>
      </c>
      <c r="DB339" s="10">
        <f t="shared" si="230"/>
        <v>0</v>
      </c>
      <c r="DC339" s="10">
        <f t="shared" si="231"/>
        <v>79.199999999999818</v>
      </c>
      <c r="DD339" s="10">
        <f t="shared" si="232"/>
        <v>0</v>
      </c>
      <c r="DE339" s="10">
        <f t="shared" si="233"/>
        <v>6400</v>
      </c>
      <c r="DF339" s="10">
        <f t="shared" si="234"/>
        <v>403.73831775700819</v>
      </c>
      <c r="DG339" s="10">
        <f t="shared" si="235"/>
        <v>0</v>
      </c>
      <c r="DH339" s="10">
        <f t="shared" si="236"/>
        <v>0</v>
      </c>
      <c r="DI339" s="10">
        <f t="shared" si="237"/>
        <v>0</v>
      </c>
      <c r="DJ339" s="10">
        <f t="shared" si="238"/>
        <v>0</v>
      </c>
      <c r="DK339" s="10">
        <f t="shared" si="239"/>
        <v>0</v>
      </c>
      <c r="DL339" s="10">
        <f t="shared" si="240"/>
        <v>0</v>
      </c>
      <c r="DM339" s="10">
        <f t="shared" si="241"/>
        <v>0</v>
      </c>
      <c r="DN339" s="10">
        <f t="shared" si="242"/>
        <v>0</v>
      </c>
      <c r="DO339" s="10">
        <f t="shared" si="243"/>
        <v>43568.654686997266</v>
      </c>
      <c r="DP339" s="11">
        <f t="shared" si="244"/>
        <v>76869.534336135926</v>
      </c>
      <c r="DS339" s="14"/>
      <c r="DU339" s="16"/>
    </row>
    <row r="340" spans="1:125" x14ac:dyDescent="0.35">
      <c r="A340" s="2" t="s">
        <v>988</v>
      </c>
      <c r="B340" s="2" t="s">
        <v>989</v>
      </c>
      <c r="C340" s="2">
        <v>9262235</v>
      </c>
      <c r="D340" s="2" t="s">
        <v>1421</v>
      </c>
      <c r="E340" s="18">
        <v>40</v>
      </c>
      <c r="G340" s="18">
        <v>135760</v>
      </c>
      <c r="H340" s="18">
        <v>0</v>
      </c>
      <c r="I340" s="18">
        <v>0</v>
      </c>
      <c r="J340" s="18">
        <v>5280</v>
      </c>
      <c r="K340" s="18">
        <v>0</v>
      </c>
      <c r="L340" s="18">
        <v>8460</v>
      </c>
      <c r="M340" s="18">
        <v>0</v>
      </c>
      <c r="N340" s="18">
        <v>0</v>
      </c>
      <c r="O340" s="18">
        <v>560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2320</v>
      </c>
      <c r="AA340" s="18">
        <v>0</v>
      </c>
      <c r="AB340" s="18">
        <v>15839.999999999989</v>
      </c>
      <c r="AC340" s="18">
        <v>0</v>
      </c>
      <c r="AD340" s="18">
        <v>2457</v>
      </c>
      <c r="AE340" s="18">
        <v>0</v>
      </c>
      <c r="AF340" s="18">
        <v>128000</v>
      </c>
      <c r="AG340" s="18">
        <v>56300</v>
      </c>
      <c r="AH340" s="18">
        <v>0</v>
      </c>
      <c r="AI340" s="18">
        <v>0</v>
      </c>
      <c r="AJ340" s="18">
        <v>1137.664</v>
      </c>
      <c r="AK340" s="18">
        <v>0</v>
      </c>
      <c r="AL340" s="18">
        <v>5273</v>
      </c>
      <c r="AM340" s="18">
        <v>0</v>
      </c>
      <c r="AN340" s="18">
        <v>0</v>
      </c>
      <c r="AO340" s="18">
        <v>0</v>
      </c>
      <c r="AP340" s="18">
        <v>-51803.183036283372</v>
      </c>
      <c r="AQ340" s="11">
        <f t="shared" si="245"/>
        <v>309584.48096371663</v>
      </c>
      <c r="AR340" s="18"/>
      <c r="AS340" s="10">
        <f>VLOOKUP($C340,'[1]New ISB'!$C$6:$BO$405,6,FALSE)</f>
        <v>144198.60999930298</v>
      </c>
      <c r="AT340" s="10">
        <f>VLOOKUP($C340,'[1]New ISB'!$C$6:$BO$405,7,FALSE)</f>
        <v>0</v>
      </c>
      <c r="AU340" s="10">
        <f>VLOOKUP($C340,'[1]New ISB'!$C$6:$BO$405,8,FALSE)</f>
        <v>0</v>
      </c>
      <c r="AV340" s="10">
        <f>VLOOKUP($C340,'[1]New ISB'!$C$6:$BO$405,9,FALSE)</f>
        <v>5390</v>
      </c>
      <c r="AW340" s="10">
        <f>VLOOKUP($C340,'[1]New ISB'!$C$6:$BO$405,10,FALSE)</f>
        <v>0</v>
      </c>
      <c r="AX340" s="10">
        <f>VLOOKUP($C340,'[1]New ISB'!$C$6:$BO$405,11,FALSE)</f>
        <v>9840</v>
      </c>
      <c r="AY340" s="10">
        <f>VLOOKUP($C340,'[1]New ISB'!$C$6:$BO$405,12,FALSE)</f>
        <v>0</v>
      </c>
      <c r="AZ340" s="10">
        <f>VLOOKUP($C340,'[1]New ISB'!$C$6:$BO$405,13,FALSE)</f>
        <v>0</v>
      </c>
      <c r="BA340" s="10">
        <f>VLOOKUP($C340,'[1]New ISB'!$C$6:$BO$405,14,FALSE)</f>
        <v>570</v>
      </c>
      <c r="BB340" s="10">
        <f>VLOOKUP($C340,'[1]New ISB'!$C$6:$BO$405,15,FALSE)</f>
        <v>0</v>
      </c>
      <c r="BC340" s="10">
        <f>VLOOKUP($C340,'[1]New ISB'!$C$6:$BO$405,16,FALSE)</f>
        <v>0</v>
      </c>
      <c r="BD340" s="10">
        <f>VLOOKUP($C340,'[1]New ISB'!$C$6:$BO$405,17,FALSE)</f>
        <v>0</v>
      </c>
      <c r="BE340" s="10">
        <f>VLOOKUP($C340,'[1]New ISB'!$C$6:$BO$405,18,FALSE)</f>
        <v>0</v>
      </c>
      <c r="BF340" s="10">
        <f>VLOOKUP($C340,'[1]New ISB'!$C$6:$BO$405,19,FALSE)</f>
        <v>0</v>
      </c>
      <c r="BG340" s="10">
        <f>VLOOKUP($C340,'[1]New ISB'!$C$6:$BO$405,20,FALSE)</f>
        <v>0</v>
      </c>
      <c r="BH340" s="10">
        <f>VLOOKUP($C340,'[1]New ISB'!$C$6:$BO$405,21,FALSE)</f>
        <v>0</v>
      </c>
      <c r="BI340" s="10">
        <f>VLOOKUP($C340,'[1]New ISB'!$C$6:$BO$405,22,FALSE)</f>
        <v>0</v>
      </c>
      <c r="BJ340" s="10">
        <f>VLOOKUP($C340,'[1]New ISB'!$C$6:$BO$405,23,FALSE)</f>
        <v>0</v>
      </c>
      <c r="BK340" s="10">
        <f>VLOOKUP($C340,'[1]New ISB'!$C$6:$BO$405,24,FALSE)</f>
        <v>0</v>
      </c>
      <c r="BL340" s="10">
        <f>VLOOKUP($C340,'[1]New ISB'!$C$6:$BO$405,25,FALSE)</f>
        <v>2360</v>
      </c>
      <c r="BM340" s="10">
        <f>VLOOKUP($C340,'[1]New ISB'!$C$6:$BO$405,26,FALSE)</f>
        <v>0</v>
      </c>
      <c r="BN340" s="10">
        <f>VLOOKUP($C340,'[1]New ISB'!$C$6:$BO$405,27,FALSE)</f>
        <v>16045.714285714275</v>
      </c>
      <c r="BO340" s="10">
        <f>VLOOKUP($C340,'[1]New ISB'!$C$6:$BO$405,28,FALSE)</f>
        <v>0</v>
      </c>
      <c r="BP340" s="10">
        <f>VLOOKUP($C340,'[1]New ISB'!$C$6:$BO$405,29,FALSE)</f>
        <v>2496</v>
      </c>
      <c r="BQ340" s="10">
        <f>VLOOKUP($C340,'[1]New ISB'!$C$6:$BO$405,30,FALSE)</f>
        <v>0</v>
      </c>
      <c r="BR340" s="10">
        <f>VLOOKUP($C340,'[1]New ISB'!$C$6:$BO$405,31,FALSE)</f>
        <v>134400</v>
      </c>
      <c r="BS340" s="10">
        <f>VLOOKUP($C340,'[1]New ISB'!$C$6:$BO$405,32,FALSE)</f>
        <v>57100</v>
      </c>
      <c r="BT340" s="10">
        <f>VLOOKUP($C340,'[1]New ISB'!$C$6:$BO$405,33,FALSE)</f>
        <v>0</v>
      </c>
      <c r="BU340" s="10">
        <f>VLOOKUP($C340,'[1]New ISB'!$C$6:$BO$405,34,FALSE)</f>
        <v>0</v>
      </c>
      <c r="BV340" s="10">
        <f>VLOOKUP($C340,'[1]New ISB'!$C$6:$BO$405,35,FALSE)</f>
        <v>1137.664</v>
      </c>
      <c r="BW340" s="10">
        <f>VLOOKUP($C340,'[1]New ISB'!$C$6:$BO$405,36,FALSE)</f>
        <v>0</v>
      </c>
      <c r="BX340" s="10">
        <f>VLOOKUP($C340,'[1]New ISB'!$C$6:$BO$405,39,FALSE)+VLOOKUP($C340,'[1]New ISB'!$C$6:$BO$405,40,FALSE)</f>
        <v>5273</v>
      </c>
      <c r="BY340" s="10">
        <f>VLOOKUP($C340,'[1]New ISB'!$C$6:$BO$405,37,FALSE)+VLOOKUP($C340,'[1]New ISB'!$C$6:$BO$405,41,FALSE)</f>
        <v>0</v>
      </c>
      <c r="BZ340" s="10">
        <f>VLOOKUP($C340,'[1]New ISB'!$C$6:$BO$405,38,FALSE)</f>
        <v>0</v>
      </c>
      <c r="CA340" s="10">
        <f t="shared" si="207"/>
        <v>378810.98828501726</v>
      </c>
      <c r="CB340" s="10">
        <f>VLOOKUP($C340,'[1]New ISB'!$C$6:$BO$405,52,FALSE)+VLOOKUP($C340,'[1]New ISB'!$C$6:$BO$405,53,FALSE)</f>
        <v>0</v>
      </c>
      <c r="CC340" s="10">
        <f>VLOOKUP($C340,'[1]New ISB'!$C$6:$BO$405,64,FALSE)</f>
        <v>0</v>
      </c>
      <c r="CD340" s="11">
        <f t="shared" si="206"/>
        <v>378810.98828501726</v>
      </c>
      <c r="CE340" s="10"/>
      <c r="CF340" s="10">
        <f t="shared" si="208"/>
        <v>8438.6099993029784</v>
      </c>
      <c r="CG340" s="10">
        <f t="shared" si="209"/>
        <v>0</v>
      </c>
      <c r="CH340" s="10">
        <f t="shared" si="210"/>
        <v>0</v>
      </c>
      <c r="CI340" s="10">
        <f t="shared" si="211"/>
        <v>110</v>
      </c>
      <c r="CJ340" s="10">
        <f t="shared" si="212"/>
        <v>0</v>
      </c>
      <c r="CK340" s="10">
        <f t="shared" si="213"/>
        <v>1380</v>
      </c>
      <c r="CL340" s="10">
        <f t="shared" si="214"/>
        <v>0</v>
      </c>
      <c r="CM340" s="10">
        <f t="shared" si="215"/>
        <v>0</v>
      </c>
      <c r="CN340" s="10">
        <f t="shared" si="216"/>
        <v>10</v>
      </c>
      <c r="CO340" s="10">
        <f t="shared" si="217"/>
        <v>0</v>
      </c>
      <c r="CP340" s="10">
        <f t="shared" si="218"/>
        <v>0</v>
      </c>
      <c r="CQ340" s="10">
        <f t="shared" si="219"/>
        <v>0</v>
      </c>
      <c r="CR340" s="10">
        <f t="shared" si="220"/>
        <v>0</v>
      </c>
      <c r="CS340" s="10">
        <f t="shared" si="221"/>
        <v>0</v>
      </c>
      <c r="CT340" s="10">
        <f t="shared" si="222"/>
        <v>0</v>
      </c>
      <c r="CU340" s="10">
        <f t="shared" si="223"/>
        <v>0</v>
      </c>
      <c r="CV340" s="10">
        <f t="shared" si="224"/>
        <v>0</v>
      </c>
      <c r="CW340" s="10">
        <f t="shared" si="225"/>
        <v>0</v>
      </c>
      <c r="CX340" s="10">
        <f t="shared" si="226"/>
        <v>0</v>
      </c>
      <c r="CY340" s="10">
        <f t="shared" si="227"/>
        <v>40</v>
      </c>
      <c r="CZ340" s="10">
        <f t="shared" si="228"/>
        <v>0</v>
      </c>
      <c r="DA340" s="10">
        <f t="shared" si="229"/>
        <v>205.71428571428623</v>
      </c>
      <c r="DB340" s="10">
        <f t="shared" si="230"/>
        <v>0</v>
      </c>
      <c r="DC340" s="10">
        <f t="shared" si="231"/>
        <v>39</v>
      </c>
      <c r="DD340" s="10">
        <f t="shared" si="232"/>
        <v>0</v>
      </c>
      <c r="DE340" s="10">
        <f t="shared" si="233"/>
        <v>6400</v>
      </c>
      <c r="DF340" s="10">
        <f t="shared" si="234"/>
        <v>800</v>
      </c>
      <c r="DG340" s="10">
        <f t="shared" si="235"/>
        <v>0</v>
      </c>
      <c r="DH340" s="10">
        <f t="shared" si="236"/>
        <v>0</v>
      </c>
      <c r="DI340" s="10">
        <f t="shared" si="237"/>
        <v>0</v>
      </c>
      <c r="DJ340" s="10">
        <f t="shared" si="238"/>
        <v>0</v>
      </c>
      <c r="DK340" s="10">
        <f t="shared" si="239"/>
        <v>0</v>
      </c>
      <c r="DL340" s="10">
        <f t="shared" si="240"/>
        <v>0</v>
      </c>
      <c r="DM340" s="10">
        <f t="shared" si="241"/>
        <v>0</v>
      </c>
      <c r="DN340" s="10">
        <f t="shared" si="242"/>
        <v>0</v>
      </c>
      <c r="DO340" s="10">
        <f t="shared" si="243"/>
        <v>51803.183036283372</v>
      </c>
      <c r="DP340" s="11">
        <f t="shared" si="244"/>
        <v>69226.50732130064</v>
      </c>
      <c r="DS340" s="14"/>
      <c r="DU340" s="16"/>
    </row>
    <row r="341" spans="1:125" x14ac:dyDescent="0.35">
      <c r="A341" s="2" t="s">
        <v>991</v>
      </c>
      <c r="B341" s="2" t="s">
        <v>992</v>
      </c>
      <c r="C341" s="2">
        <v>9262236</v>
      </c>
      <c r="D341" s="2" t="s">
        <v>1489</v>
      </c>
      <c r="E341" s="18">
        <v>100</v>
      </c>
      <c r="G341" s="18">
        <v>339400</v>
      </c>
      <c r="H341" s="18">
        <v>0</v>
      </c>
      <c r="I341" s="18">
        <v>0</v>
      </c>
      <c r="J341" s="18">
        <v>4320</v>
      </c>
      <c r="K341" s="18">
        <v>0</v>
      </c>
      <c r="L341" s="18">
        <v>6345</v>
      </c>
      <c r="M341" s="18">
        <v>0</v>
      </c>
      <c r="N341" s="18">
        <v>7130</v>
      </c>
      <c r="O341" s="18">
        <v>560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1870.9677419354816</v>
      </c>
      <c r="AA341" s="18">
        <v>0</v>
      </c>
      <c r="AB341" s="18">
        <v>22879.166195652655</v>
      </c>
      <c r="AC341" s="18">
        <v>0</v>
      </c>
      <c r="AD341" s="18">
        <v>0</v>
      </c>
      <c r="AE341" s="18">
        <v>0</v>
      </c>
      <c r="AF341" s="18">
        <v>128000</v>
      </c>
      <c r="AG341" s="18">
        <v>35748.620827770355</v>
      </c>
      <c r="AH341" s="18">
        <v>0</v>
      </c>
      <c r="AI341" s="18">
        <v>0</v>
      </c>
      <c r="AJ341" s="18">
        <v>1551.36</v>
      </c>
      <c r="AK341" s="18">
        <v>0</v>
      </c>
      <c r="AL341" s="18">
        <v>0</v>
      </c>
      <c r="AM341" s="18">
        <v>0</v>
      </c>
      <c r="AN341" s="18">
        <v>0</v>
      </c>
      <c r="AO341" s="18">
        <v>0</v>
      </c>
      <c r="AP341" s="18">
        <v>-35219.738578430246</v>
      </c>
      <c r="AQ341" s="11">
        <f t="shared" si="245"/>
        <v>512585.37618692825</v>
      </c>
      <c r="AR341" s="18"/>
      <c r="AS341" s="10">
        <f>VLOOKUP($C341,'[1]New ISB'!$C$6:$BO$405,6,FALSE)</f>
        <v>360496.5249982574</v>
      </c>
      <c r="AT341" s="10">
        <f>VLOOKUP($C341,'[1]New ISB'!$C$6:$BO$405,7,FALSE)</f>
        <v>0</v>
      </c>
      <c r="AU341" s="10">
        <f>VLOOKUP($C341,'[1]New ISB'!$C$6:$BO$405,8,FALSE)</f>
        <v>0</v>
      </c>
      <c r="AV341" s="10">
        <f>VLOOKUP($C341,'[1]New ISB'!$C$6:$BO$405,9,FALSE)</f>
        <v>4410</v>
      </c>
      <c r="AW341" s="10">
        <f>VLOOKUP($C341,'[1]New ISB'!$C$6:$BO$405,10,FALSE)</f>
        <v>0</v>
      </c>
      <c r="AX341" s="10">
        <f>VLOOKUP($C341,'[1]New ISB'!$C$6:$BO$405,11,FALSE)</f>
        <v>7380</v>
      </c>
      <c r="AY341" s="10">
        <f>VLOOKUP($C341,'[1]New ISB'!$C$6:$BO$405,12,FALSE)</f>
        <v>0</v>
      </c>
      <c r="AZ341" s="10">
        <f>VLOOKUP($C341,'[1]New ISB'!$C$6:$BO$405,13,FALSE)</f>
        <v>7285</v>
      </c>
      <c r="BA341" s="10">
        <f>VLOOKUP($C341,'[1]New ISB'!$C$6:$BO$405,14,FALSE)</f>
        <v>570</v>
      </c>
      <c r="BB341" s="10">
        <f>VLOOKUP($C341,'[1]New ISB'!$C$6:$BO$405,15,FALSE)</f>
        <v>0</v>
      </c>
      <c r="BC341" s="10">
        <f>VLOOKUP($C341,'[1]New ISB'!$C$6:$BO$405,16,FALSE)</f>
        <v>0</v>
      </c>
      <c r="BD341" s="10">
        <f>VLOOKUP($C341,'[1]New ISB'!$C$6:$BO$405,17,FALSE)</f>
        <v>0</v>
      </c>
      <c r="BE341" s="10">
        <f>VLOOKUP($C341,'[1]New ISB'!$C$6:$BO$405,18,FALSE)</f>
        <v>0</v>
      </c>
      <c r="BF341" s="10">
        <f>VLOOKUP($C341,'[1]New ISB'!$C$6:$BO$405,19,FALSE)</f>
        <v>0</v>
      </c>
      <c r="BG341" s="10">
        <f>VLOOKUP($C341,'[1]New ISB'!$C$6:$BO$405,20,FALSE)</f>
        <v>0</v>
      </c>
      <c r="BH341" s="10">
        <f>VLOOKUP($C341,'[1]New ISB'!$C$6:$BO$405,21,FALSE)</f>
        <v>0</v>
      </c>
      <c r="BI341" s="10">
        <f>VLOOKUP($C341,'[1]New ISB'!$C$6:$BO$405,22,FALSE)</f>
        <v>0</v>
      </c>
      <c r="BJ341" s="10">
        <f>VLOOKUP($C341,'[1]New ISB'!$C$6:$BO$405,23,FALSE)</f>
        <v>0</v>
      </c>
      <c r="BK341" s="10">
        <f>VLOOKUP($C341,'[1]New ISB'!$C$6:$BO$405,24,FALSE)</f>
        <v>0</v>
      </c>
      <c r="BL341" s="10">
        <f>VLOOKUP($C341,'[1]New ISB'!$C$6:$BO$405,25,FALSE)</f>
        <v>1903.2258064516107</v>
      </c>
      <c r="BM341" s="10">
        <f>VLOOKUP($C341,'[1]New ISB'!$C$6:$BO$405,26,FALSE)</f>
        <v>0</v>
      </c>
      <c r="BN341" s="10">
        <f>VLOOKUP($C341,'[1]New ISB'!$C$6:$BO$405,27,FALSE)</f>
        <v>23176.298224167625</v>
      </c>
      <c r="BO341" s="10">
        <f>VLOOKUP($C341,'[1]New ISB'!$C$6:$BO$405,28,FALSE)</f>
        <v>0</v>
      </c>
      <c r="BP341" s="10">
        <f>VLOOKUP($C341,'[1]New ISB'!$C$6:$BO$405,29,FALSE)</f>
        <v>0</v>
      </c>
      <c r="BQ341" s="10">
        <f>VLOOKUP($C341,'[1]New ISB'!$C$6:$BO$405,30,FALSE)</f>
        <v>0</v>
      </c>
      <c r="BR341" s="10">
        <f>VLOOKUP($C341,'[1]New ISB'!$C$6:$BO$405,31,FALSE)</f>
        <v>134400</v>
      </c>
      <c r="BS341" s="10">
        <f>VLOOKUP($C341,'[1]New ISB'!$C$6:$BO$405,32,FALSE)</f>
        <v>36256.594125500655</v>
      </c>
      <c r="BT341" s="10">
        <f>VLOOKUP($C341,'[1]New ISB'!$C$6:$BO$405,33,FALSE)</f>
        <v>0</v>
      </c>
      <c r="BU341" s="10">
        <f>VLOOKUP($C341,'[1]New ISB'!$C$6:$BO$405,34,FALSE)</f>
        <v>0</v>
      </c>
      <c r="BV341" s="10">
        <f>VLOOKUP($C341,'[1]New ISB'!$C$6:$BO$405,35,FALSE)</f>
        <v>1551.36</v>
      </c>
      <c r="BW341" s="10">
        <f>VLOOKUP($C341,'[1]New ISB'!$C$6:$BO$405,36,FALSE)</f>
        <v>0</v>
      </c>
      <c r="BX341" s="10">
        <f>VLOOKUP($C341,'[1]New ISB'!$C$6:$BO$405,39,FALSE)+VLOOKUP($C341,'[1]New ISB'!$C$6:$BO$405,40,FALSE)</f>
        <v>0</v>
      </c>
      <c r="BY341" s="10">
        <f>VLOOKUP($C341,'[1]New ISB'!$C$6:$BO$405,37,FALSE)+VLOOKUP($C341,'[1]New ISB'!$C$6:$BO$405,41,FALSE)</f>
        <v>0</v>
      </c>
      <c r="BZ341" s="10">
        <f>VLOOKUP($C341,'[1]New ISB'!$C$6:$BO$405,38,FALSE)</f>
        <v>0</v>
      </c>
      <c r="CA341" s="10">
        <f t="shared" si="207"/>
        <v>577429.00315437734</v>
      </c>
      <c r="CB341" s="10">
        <f>VLOOKUP($C341,'[1]New ISB'!$C$6:$BO$405,52,FALSE)+VLOOKUP($C341,'[1]New ISB'!$C$6:$BO$405,53,FALSE)</f>
        <v>0</v>
      </c>
      <c r="CC341" s="10">
        <f>VLOOKUP($C341,'[1]New ISB'!$C$6:$BO$405,64,FALSE)</f>
        <v>0</v>
      </c>
      <c r="CD341" s="11">
        <f t="shared" ref="CD341:CD371" si="246">SUM(CA341:CC341)</f>
        <v>577429.00315437734</v>
      </c>
      <c r="CE341" s="10"/>
      <c r="CF341" s="10">
        <f t="shared" si="208"/>
        <v>21096.524998257402</v>
      </c>
      <c r="CG341" s="10">
        <f t="shared" si="209"/>
        <v>0</v>
      </c>
      <c r="CH341" s="10">
        <f t="shared" si="210"/>
        <v>0</v>
      </c>
      <c r="CI341" s="10">
        <f t="shared" si="211"/>
        <v>90</v>
      </c>
      <c r="CJ341" s="10">
        <f t="shared" si="212"/>
        <v>0</v>
      </c>
      <c r="CK341" s="10">
        <f t="shared" si="213"/>
        <v>1035</v>
      </c>
      <c r="CL341" s="10">
        <f t="shared" si="214"/>
        <v>0</v>
      </c>
      <c r="CM341" s="10">
        <f t="shared" si="215"/>
        <v>155</v>
      </c>
      <c r="CN341" s="10">
        <f t="shared" si="216"/>
        <v>10</v>
      </c>
      <c r="CO341" s="10">
        <f t="shared" si="217"/>
        <v>0</v>
      </c>
      <c r="CP341" s="10">
        <f t="shared" si="218"/>
        <v>0</v>
      </c>
      <c r="CQ341" s="10">
        <f t="shared" si="219"/>
        <v>0</v>
      </c>
      <c r="CR341" s="10">
        <f t="shared" si="220"/>
        <v>0</v>
      </c>
      <c r="CS341" s="10">
        <f t="shared" si="221"/>
        <v>0</v>
      </c>
      <c r="CT341" s="10">
        <f t="shared" si="222"/>
        <v>0</v>
      </c>
      <c r="CU341" s="10">
        <f t="shared" si="223"/>
        <v>0</v>
      </c>
      <c r="CV341" s="10">
        <f t="shared" si="224"/>
        <v>0</v>
      </c>
      <c r="CW341" s="10">
        <f t="shared" si="225"/>
        <v>0</v>
      </c>
      <c r="CX341" s="10">
        <f t="shared" si="226"/>
        <v>0</v>
      </c>
      <c r="CY341" s="10">
        <f t="shared" si="227"/>
        <v>32.258064516129025</v>
      </c>
      <c r="CZ341" s="10">
        <f t="shared" si="228"/>
        <v>0</v>
      </c>
      <c r="DA341" s="10">
        <f t="shared" si="229"/>
        <v>297.13202851497044</v>
      </c>
      <c r="DB341" s="10">
        <f t="shared" si="230"/>
        <v>0</v>
      </c>
      <c r="DC341" s="10">
        <f t="shared" si="231"/>
        <v>0</v>
      </c>
      <c r="DD341" s="10">
        <f t="shared" si="232"/>
        <v>0</v>
      </c>
      <c r="DE341" s="10">
        <f t="shared" si="233"/>
        <v>6400</v>
      </c>
      <c r="DF341" s="10">
        <f t="shared" si="234"/>
        <v>507.97329773029924</v>
      </c>
      <c r="DG341" s="10">
        <f t="shared" si="235"/>
        <v>0</v>
      </c>
      <c r="DH341" s="10">
        <f t="shared" si="236"/>
        <v>0</v>
      </c>
      <c r="DI341" s="10">
        <f t="shared" si="237"/>
        <v>0</v>
      </c>
      <c r="DJ341" s="10">
        <f t="shared" si="238"/>
        <v>0</v>
      </c>
      <c r="DK341" s="10">
        <f t="shared" si="239"/>
        <v>0</v>
      </c>
      <c r="DL341" s="10">
        <f t="shared" si="240"/>
        <v>0</v>
      </c>
      <c r="DM341" s="10">
        <f t="shared" si="241"/>
        <v>0</v>
      </c>
      <c r="DN341" s="10">
        <f t="shared" si="242"/>
        <v>0</v>
      </c>
      <c r="DO341" s="10">
        <f t="shared" si="243"/>
        <v>35219.738578430246</v>
      </c>
      <c r="DP341" s="11">
        <f t="shared" si="244"/>
        <v>64843.626967449047</v>
      </c>
      <c r="DS341" s="14"/>
      <c r="DU341" s="16"/>
    </row>
    <row r="342" spans="1:125" x14ac:dyDescent="0.35">
      <c r="A342" s="2" t="s">
        <v>806</v>
      </c>
      <c r="B342" s="2" t="s">
        <v>994</v>
      </c>
      <c r="C342" s="2">
        <v>9263369</v>
      </c>
      <c r="D342" s="2" t="s">
        <v>1422</v>
      </c>
      <c r="E342" s="18">
        <v>47</v>
      </c>
      <c r="G342" s="18">
        <v>159518</v>
      </c>
      <c r="H342" s="18">
        <v>0</v>
      </c>
      <c r="I342" s="18">
        <v>0</v>
      </c>
      <c r="J342" s="18">
        <v>5279.9999999999927</v>
      </c>
      <c r="K342" s="18">
        <v>0</v>
      </c>
      <c r="L342" s="18">
        <v>8459.9999999999945</v>
      </c>
      <c r="M342" s="18">
        <v>0</v>
      </c>
      <c r="N342" s="18">
        <v>1840.000000000002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11365.921875000002</v>
      </c>
      <c r="AC342" s="18">
        <v>0</v>
      </c>
      <c r="AD342" s="18">
        <v>0</v>
      </c>
      <c r="AE342" s="18">
        <v>0</v>
      </c>
      <c r="AF342" s="18">
        <v>128000</v>
      </c>
      <c r="AG342" s="18">
        <v>56300</v>
      </c>
      <c r="AH342" s="18">
        <v>0</v>
      </c>
      <c r="AI342" s="18">
        <v>0</v>
      </c>
      <c r="AJ342" s="18">
        <v>2460.85</v>
      </c>
      <c r="AK342" s="18">
        <v>0</v>
      </c>
      <c r="AL342" s="18">
        <v>0</v>
      </c>
      <c r="AM342" s="18">
        <v>0</v>
      </c>
      <c r="AN342" s="18">
        <v>0</v>
      </c>
      <c r="AO342" s="18">
        <v>0</v>
      </c>
      <c r="AP342" s="18">
        <v>-12143.499954300687</v>
      </c>
      <c r="AQ342" s="11">
        <f t="shared" si="245"/>
        <v>361081.27192069928</v>
      </c>
      <c r="AR342" s="18"/>
      <c r="AS342" s="10">
        <f>VLOOKUP($C342,'[1]New ISB'!$C$6:$BO$405,6,FALSE)</f>
        <v>169433.366749181</v>
      </c>
      <c r="AT342" s="10">
        <f>VLOOKUP($C342,'[1]New ISB'!$C$6:$BO$405,7,FALSE)</f>
        <v>0</v>
      </c>
      <c r="AU342" s="10">
        <f>VLOOKUP($C342,'[1]New ISB'!$C$6:$BO$405,8,FALSE)</f>
        <v>0</v>
      </c>
      <c r="AV342" s="10">
        <f>VLOOKUP($C342,'[1]New ISB'!$C$6:$BO$405,9,FALSE)</f>
        <v>5389.9999999999918</v>
      </c>
      <c r="AW342" s="10">
        <f>VLOOKUP($C342,'[1]New ISB'!$C$6:$BO$405,10,FALSE)</f>
        <v>0</v>
      </c>
      <c r="AX342" s="10">
        <f>VLOOKUP($C342,'[1]New ISB'!$C$6:$BO$405,11,FALSE)</f>
        <v>9839.9999999999927</v>
      </c>
      <c r="AY342" s="10">
        <f>VLOOKUP($C342,'[1]New ISB'!$C$6:$BO$405,12,FALSE)</f>
        <v>0</v>
      </c>
      <c r="AZ342" s="10">
        <f>VLOOKUP($C342,'[1]New ISB'!$C$6:$BO$405,13,FALSE)</f>
        <v>1880.000000000002</v>
      </c>
      <c r="BA342" s="10">
        <f>VLOOKUP($C342,'[1]New ISB'!$C$6:$BO$405,14,FALSE)</f>
        <v>0</v>
      </c>
      <c r="BB342" s="10">
        <f>VLOOKUP($C342,'[1]New ISB'!$C$6:$BO$405,15,FALSE)</f>
        <v>0</v>
      </c>
      <c r="BC342" s="10">
        <f>VLOOKUP($C342,'[1]New ISB'!$C$6:$BO$405,16,FALSE)</f>
        <v>0</v>
      </c>
      <c r="BD342" s="10">
        <f>VLOOKUP($C342,'[1]New ISB'!$C$6:$BO$405,17,FALSE)</f>
        <v>0</v>
      </c>
      <c r="BE342" s="10">
        <f>VLOOKUP($C342,'[1]New ISB'!$C$6:$BO$405,18,FALSE)</f>
        <v>0</v>
      </c>
      <c r="BF342" s="10">
        <f>VLOOKUP($C342,'[1]New ISB'!$C$6:$BO$405,19,FALSE)</f>
        <v>0</v>
      </c>
      <c r="BG342" s="10">
        <f>VLOOKUP($C342,'[1]New ISB'!$C$6:$BO$405,20,FALSE)</f>
        <v>0</v>
      </c>
      <c r="BH342" s="10">
        <f>VLOOKUP($C342,'[1]New ISB'!$C$6:$BO$405,21,FALSE)</f>
        <v>0</v>
      </c>
      <c r="BI342" s="10">
        <f>VLOOKUP($C342,'[1]New ISB'!$C$6:$BO$405,22,FALSE)</f>
        <v>0</v>
      </c>
      <c r="BJ342" s="10">
        <f>VLOOKUP($C342,'[1]New ISB'!$C$6:$BO$405,23,FALSE)</f>
        <v>0</v>
      </c>
      <c r="BK342" s="10">
        <f>VLOOKUP($C342,'[1]New ISB'!$C$6:$BO$405,24,FALSE)</f>
        <v>0</v>
      </c>
      <c r="BL342" s="10">
        <f>VLOOKUP($C342,'[1]New ISB'!$C$6:$BO$405,25,FALSE)</f>
        <v>0</v>
      </c>
      <c r="BM342" s="10">
        <f>VLOOKUP($C342,'[1]New ISB'!$C$6:$BO$405,26,FALSE)</f>
        <v>0</v>
      </c>
      <c r="BN342" s="10">
        <f>VLOOKUP($C342,'[1]New ISB'!$C$6:$BO$405,27,FALSE)</f>
        <v>11513.531250000002</v>
      </c>
      <c r="BO342" s="10">
        <f>VLOOKUP($C342,'[1]New ISB'!$C$6:$BO$405,28,FALSE)</f>
        <v>0</v>
      </c>
      <c r="BP342" s="10">
        <f>VLOOKUP($C342,'[1]New ISB'!$C$6:$BO$405,29,FALSE)</f>
        <v>0</v>
      </c>
      <c r="BQ342" s="10">
        <f>VLOOKUP($C342,'[1]New ISB'!$C$6:$BO$405,30,FALSE)</f>
        <v>0</v>
      </c>
      <c r="BR342" s="10">
        <f>VLOOKUP($C342,'[1]New ISB'!$C$6:$BO$405,31,FALSE)</f>
        <v>134400</v>
      </c>
      <c r="BS342" s="10">
        <f>VLOOKUP($C342,'[1]New ISB'!$C$6:$BO$405,32,FALSE)</f>
        <v>57100</v>
      </c>
      <c r="BT342" s="10">
        <f>VLOOKUP($C342,'[1]New ISB'!$C$6:$BO$405,33,FALSE)</f>
        <v>0</v>
      </c>
      <c r="BU342" s="10">
        <f>VLOOKUP($C342,'[1]New ISB'!$C$6:$BO$405,34,FALSE)</f>
        <v>0</v>
      </c>
      <c r="BV342" s="10">
        <f>VLOOKUP($C342,'[1]New ISB'!$C$6:$BO$405,35,FALSE)</f>
        <v>2460.85</v>
      </c>
      <c r="BW342" s="10">
        <f>VLOOKUP($C342,'[1]New ISB'!$C$6:$BO$405,36,FALSE)</f>
        <v>0</v>
      </c>
      <c r="BX342" s="10">
        <f>VLOOKUP($C342,'[1]New ISB'!$C$6:$BO$405,39,FALSE)+VLOOKUP($C342,'[1]New ISB'!$C$6:$BO$405,40,FALSE)</f>
        <v>0</v>
      </c>
      <c r="BY342" s="10">
        <f>VLOOKUP($C342,'[1]New ISB'!$C$6:$BO$405,37,FALSE)+VLOOKUP($C342,'[1]New ISB'!$C$6:$BO$405,41,FALSE)</f>
        <v>0</v>
      </c>
      <c r="BZ342" s="10">
        <f>VLOOKUP($C342,'[1]New ISB'!$C$6:$BO$405,38,FALSE)</f>
        <v>0</v>
      </c>
      <c r="CA342" s="10">
        <f t="shared" si="207"/>
        <v>392017.74799918098</v>
      </c>
      <c r="CB342" s="10">
        <f>VLOOKUP($C342,'[1]New ISB'!$C$6:$BO$405,52,FALSE)+VLOOKUP($C342,'[1]New ISB'!$C$6:$BO$405,53,FALSE)</f>
        <v>0</v>
      </c>
      <c r="CC342" s="10">
        <f>VLOOKUP($C342,'[1]New ISB'!$C$6:$BO$405,64,FALSE)</f>
        <v>0</v>
      </c>
      <c r="CD342" s="11">
        <f t="shared" si="246"/>
        <v>392017.74799918098</v>
      </c>
      <c r="CE342" s="10"/>
      <c r="CF342" s="10">
        <f t="shared" si="208"/>
        <v>9915.3667491810047</v>
      </c>
      <c r="CG342" s="10">
        <f t="shared" si="209"/>
        <v>0</v>
      </c>
      <c r="CH342" s="10">
        <f t="shared" si="210"/>
        <v>0</v>
      </c>
      <c r="CI342" s="10">
        <f t="shared" si="211"/>
        <v>109.99999999999909</v>
      </c>
      <c r="CJ342" s="10">
        <f t="shared" si="212"/>
        <v>0</v>
      </c>
      <c r="CK342" s="10">
        <f t="shared" si="213"/>
        <v>1379.9999999999982</v>
      </c>
      <c r="CL342" s="10">
        <f t="shared" si="214"/>
        <v>0</v>
      </c>
      <c r="CM342" s="10">
        <f t="shared" si="215"/>
        <v>40</v>
      </c>
      <c r="CN342" s="10">
        <f t="shared" si="216"/>
        <v>0</v>
      </c>
      <c r="CO342" s="10">
        <f t="shared" si="217"/>
        <v>0</v>
      </c>
      <c r="CP342" s="10">
        <f t="shared" si="218"/>
        <v>0</v>
      </c>
      <c r="CQ342" s="10">
        <f t="shared" si="219"/>
        <v>0</v>
      </c>
      <c r="CR342" s="10">
        <f t="shared" si="220"/>
        <v>0</v>
      </c>
      <c r="CS342" s="10">
        <f t="shared" si="221"/>
        <v>0</v>
      </c>
      <c r="CT342" s="10">
        <f t="shared" si="222"/>
        <v>0</v>
      </c>
      <c r="CU342" s="10">
        <f t="shared" si="223"/>
        <v>0</v>
      </c>
      <c r="CV342" s="10">
        <f t="shared" si="224"/>
        <v>0</v>
      </c>
      <c r="CW342" s="10">
        <f t="shared" si="225"/>
        <v>0</v>
      </c>
      <c r="CX342" s="10">
        <f t="shared" si="226"/>
        <v>0</v>
      </c>
      <c r="CY342" s="10">
        <f t="shared" si="227"/>
        <v>0</v>
      </c>
      <c r="CZ342" s="10">
        <f t="shared" si="228"/>
        <v>0</v>
      </c>
      <c r="DA342" s="10">
        <f t="shared" si="229"/>
        <v>147.609375</v>
      </c>
      <c r="DB342" s="10">
        <f t="shared" si="230"/>
        <v>0</v>
      </c>
      <c r="DC342" s="10">
        <f t="shared" si="231"/>
        <v>0</v>
      </c>
      <c r="DD342" s="10">
        <f t="shared" si="232"/>
        <v>0</v>
      </c>
      <c r="DE342" s="10">
        <f t="shared" si="233"/>
        <v>6400</v>
      </c>
      <c r="DF342" s="10">
        <f t="shared" si="234"/>
        <v>800</v>
      </c>
      <c r="DG342" s="10">
        <f t="shared" si="235"/>
        <v>0</v>
      </c>
      <c r="DH342" s="10">
        <f t="shared" si="236"/>
        <v>0</v>
      </c>
      <c r="DI342" s="10">
        <f t="shared" si="237"/>
        <v>0</v>
      </c>
      <c r="DJ342" s="10">
        <f t="shared" si="238"/>
        <v>0</v>
      </c>
      <c r="DK342" s="10">
        <f t="shared" si="239"/>
        <v>0</v>
      </c>
      <c r="DL342" s="10">
        <f t="shared" si="240"/>
        <v>0</v>
      </c>
      <c r="DM342" s="10">
        <f t="shared" si="241"/>
        <v>0</v>
      </c>
      <c r="DN342" s="10">
        <f t="shared" si="242"/>
        <v>0</v>
      </c>
      <c r="DO342" s="10">
        <f t="shared" si="243"/>
        <v>12143.499954300687</v>
      </c>
      <c r="DP342" s="11">
        <f t="shared" si="244"/>
        <v>30936.47607848169</v>
      </c>
      <c r="DS342" s="14"/>
      <c r="DU342" s="16"/>
    </row>
    <row r="343" spans="1:125" x14ac:dyDescent="0.35">
      <c r="A343" s="2" t="s">
        <v>996</v>
      </c>
      <c r="B343" s="2" t="s">
        <v>1423</v>
      </c>
      <c r="C343" s="2">
        <v>9262217</v>
      </c>
      <c r="D343" s="2" t="s">
        <v>1424</v>
      </c>
      <c r="E343" s="18">
        <v>60</v>
      </c>
      <c r="G343" s="18">
        <v>203640</v>
      </c>
      <c r="H343" s="18">
        <v>0</v>
      </c>
      <c r="I343" s="18">
        <v>0</v>
      </c>
      <c r="J343" s="18">
        <v>8640</v>
      </c>
      <c r="K343" s="18">
        <v>0</v>
      </c>
      <c r="L343" s="18">
        <v>12690</v>
      </c>
      <c r="M343" s="18">
        <v>0</v>
      </c>
      <c r="N343" s="18">
        <v>1427.5862068965523</v>
      </c>
      <c r="O343" s="18">
        <v>0</v>
      </c>
      <c r="P343" s="18">
        <v>0</v>
      </c>
      <c r="Q343" s="18">
        <v>0</v>
      </c>
      <c r="R343" s="18">
        <v>0</v>
      </c>
      <c r="S343" s="18">
        <v>693.10344827586096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18723.913043478271</v>
      </c>
      <c r="AC343" s="18">
        <v>0</v>
      </c>
      <c r="AD343" s="18">
        <v>378.00000000000165</v>
      </c>
      <c r="AE343" s="18">
        <v>0</v>
      </c>
      <c r="AF343" s="18">
        <v>128000</v>
      </c>
      <c r="AG343" s="18">
        <v>0</v>
      </c>
      <c r="AH343" s="18">
        <v>0</v>
      </c>
      <c r="AI343" s="18">
        <v>0</v>
      </c>
      <c r="AJ343" s="18">
        <v>2197.7600000000002</v>
      </c>
      <c r="AK343" s="18">
        <v>0</v>
      </c>
      <c r="AL343" s="18">
        <v>7500</v>
      </c>
      <c r="AM343" s="18">
        <v>0</v>
      </c>
      <c r="AN343" s="18">
        <v>0</v>
      </c>
      <c r="AO343" s="18">
        <v>0</v>
      </c>
      <c r="AP343" s="18">
        <v>14626.223903849317</v>
      </c>
      <c r="AQ343" s="11">
        <f t="shared" si="245"/>
        <v>398516.5866025</v>
      </c>
      <c r="AR343" s="18"/>
      <c r="AS343" s="10">
        <f>VLOOKUP($C343,'[1]New ISB'!$C$6:$BO$405,6,FALSE)</f>
        <v>216297.91499895445</v>
      </c>
      <c r="AT343" s="10">
        <f>VLOOKUP($C343,'[1]New ISB'!$C$6:$BO$405,7,FALSE)</f>
        <v>0</v>
      </c>
      <c r="AU343" s="10">
        <f>VLOOKUP($C343,'[1]New ISB'!$C$6:$BO$405,8,FALSE)</f>
        <v>0</v>
      </c>
      <c r="AV343" s="10">
        <f>VLOOKUP($C343,'[1]New ISB'!$C$6:$BO$405,9,FALSE)</f>
        <v>8820</v>
      </c>
      <c r="AW343" s="10">
        <f>VLOOKUP($C343,'[1]New ISB'!$C$6:$BO$405,10,FALSE)</f>
        <v>0</v>
      </c>
      <c r="AX343" s="10">
        <f>VLOOKUP($C343,'[1]New ISB'!$C$6:$BO$405,11,FALSE)</f>
        <v>14760</v>
      </c>
      <c r="AY343" s="10">
        <f>VLOOKUP($C343,'[1]New ISB'!$C$6:$BO$405,12,FALSE)</f>
        <v>0</v>
      </c>
      <c r="AZ343" s="10">
        <f>VLOOKUP($C343,'[1]New ISB'!$C$6:$BO$405,13,FALSE)</f>
        <v>1458.620689655173</v>
      </c>
      <c r="BA343" s="10">
        <f>VLOOKUP($C343,'[1]New ISB'!$C$6:$BO$405,14,FALSE)</f>
        <v>0</v>
      </c>
      <c r="BB343" s="10">
        <f>VLOOKUP($C343,'[1]New ISB'!$C$6:$BO$405,15,FALSE)</f>
        <v>0</v>
      </c>
      <c r="BC343" s="10">
        <f>VLOOKUP($C343,'[1]New ISB'!$C$6:$BO$405,16,FALSE)</f>
        <v>0</v>
      </c>
      <c r="BD343" s="10">
        <f>VLOOKUP($C343,'[1]New ISB'!$C$6:$BO$405,17,FALSE)</f>
        <v>0</v>
      </c>
      <c r="BE343" s="10">
        <f>VLOOKUP($C343,'[1]New ISB'!$C$6:$BO$405,18,FALSE)</f>
        <v>703.44827586206782</v>
      </c>
      <c r="BF343" s="10">
        <f>VLOOKUP($C343,'[1]New ISB'!$C$6:$BO$405,19,FALSE)</f>
        <v>0</v>
      </c>
      <c r="BG343" s="10">
        <f>VLOOKUP($C343,'[1]New ISB'!$C$6:$BO$405,20,FALSE)</f>
        <v>0</v>
      </c>
      <c r="BH343" s="10">
        <f>VLOOKUP($C343,'[1]New ISB'!$C$6:$BO$405,21,FALSE)</f>
        <v>0</v>
      </c>
      <c r="BI343" s="10">
        <f>VLOOKUP($C343,'[1]New ISB'!$C$6:$BO$405,22,FALSE)</f>
        <v>0</v>
      </c>
      <c r="BJ343" s="10">
        <f>VLOOKUP($C343,'[1]New ISB'!$C$6:$BO$405,23,FALSE)</f>
        <v>0</v>
      </c>
      <c r="BK343" s="10">
        <f>VLOOKUP($C343,'[1]New ISB'!$C$6:$BO$405,24,FALSE)</f>
        <v>0</v>
      </c>
      <c r="BL343" s="10">
        <f>VLOOKUP($C343,'[1]New ISB'!$C$6:$BO$405,25,FALSE)</f>
        <v>0</v>
      </c>
      <c r="BM343" s="10">
        <f>VLOOKUP($C343,'[1]New ISB'!$C$6:$BO$405,26,FALSE)</f>
        <v>0</v>
      </c>
      <c r="BN343" s="10">
        <f>VLOOKUP($C343,'[1]New ISB'!$C$6:$BO$405,27,FALSE)</f>
        <v>18967.080745341624</v>
      </c>
      <c r="BO343" s="10">
        <f>VLOOKUP($C343,'[1]New ISB'!$C$6:$BO$405,28,FALSE)</f>
        <v>0</v>
      </c>
      <c r="BP343" s="10">
        <f>VLOOKUP($C343,'[1]New ISB'!$C$6:$BO$405,29,FALSE)</f>
        <v>384.00000000000165</v>
      </c>
      <c r="BQ343" s="10">
        <f>VLOOKUP($C343,'[1]New ISB'!$C$6:$BO$405,30,FALSE)</f>
        <v>0</v>
      </c>
      <c r="BR343" s="10">
        <f>VLOOKUP($C343,'[1]New ISB'!$C$6:$BO$405,31,FALSE)</f>
        <v>134400</v>
      </c>
      <c r="BS343" s="10">
        <f>VLOOKUP($C343,'[1]New ISB'!$C$6:$BO$405,32,FALSE)</f>
        <v>0</v>
      </c>
      <c r="BT343" s="10">
        <f>VLOOKUP($C343,'[1]New ISB'!$C$6:$BO$405,33,FALSE)</f>
        <v>0</v>
      </c>
      <c r="BU343" s="10">
        <f>VLOOKUP($C343,'[1]New ISB'!$C$6:$BO$405,34,FALSE)</f>
        <v>0</v>
      </c>
      <c r="BV343" s="10">
        <f>VLOOKUP($C343,'[1]New ISB'!$C$6:$BO$405,35,FALSE)</f>
        <v>2197.7600000000002</v>
      </c>
      <c r="BW343" s="10">
        <f>VLOOKUP($C343,'[1]New ISB'!$C$6:$BO$405,36,FALSE)</f>
        <v>0</v>
      </c>
      <c r="BX343" s="10">
        <f>VLOOKUP($C343,'[1]New ISB'!$C$6:$BO$405,39,FALSE)+VLOOKUP($C343,'[1]New ISB'!$C$6:$BO$405,40,FALSE)</f>
        <v>7500</v>
      </c>
      <c r="BY343" s="10">
        <f>VLOOKUP($C343,'[1]New ISB'!$C$6:$BO$405,37,FALSE)+VLOOKUP($C343,'[1]New ISB'!$C$6:$BO$405,41,FALSE)</f>
        <v>0</v>
      </c>
      <c r="BZ343" s="10">
        <f>VLOOKUP($C343,'[1]New ISB'!$C$6:$BO$405,38,FALSE)</f>
        <v>0</v>
      </c>
      <c r="CA343" s="10">
        <f t="shared" si="207"/>
        <v>405488.82470981334</v>
      </c>
      <c r="CB343" s="10">
        <f>VLOOKUP($C343,'[1]New ISB'!$C$6:$BO$405,52,FALSE)+VLOOKUP($C343,'[1]New ISB'!$C$6:$BO$405,53,FALSE)</f>
        <v>0</v>
      </c>
      <c r="CC343" s="10">
        <f>VLOOKUP($C343,'[1]New ISB'!$C$6:$BO$405,64,FALSE)</f>
        <v>7889.4660231866364</v>
      </c>
      <c r="CD343" s="11">
        <f t="shared" si="246"/>
        <v>413378.29073299997</v>
      </c>
      <c r="CE343" s="10"/>
      <c r="CF343" s="10">
        <f t="shared" si="208"/>
        <v>12657.914998954453</v>
      </c>
      <c r="CG343" s="10">
        <f t="shared" si="209"/>
        <v>0</v>
      </c>
      <c r="CH343" s="10">
        <f t="shared" si="210"/>
        <v>0</v>
      </c>
      <c r="CI343" s="10">
        <f t="shared" si="211"/>
        <v>180</v>
      </c>
      <c r="CJ343" s="10">
        <f t="shared" si="212"/>
        <v>0</v>
      </c>
      <c r="CK343" s="10">
        <f t="shared" si="213"/>
        <v>2070</v>
      </c>
      <c r="CL343" s="10">
        <f t="shared" si="214"/>
        <v>0</v>
      </c>
      <c r="CM343" s="10">
        <f t="shared" si="215"/>
        <v>31.034482758620697</v>
      </c>
      <c r="CN343" s="10">
        <f t="shared" si="216"/>
        <v>0</v>
      </c>
      <c r="CO343" s="10">
        <f t="shared" si="217"/>
        <v>0</v>
      </c>
      <c r="CP343" s="10">
        <f t="shared" si="218"/>
        <v>0</v>
      </c>
      <c r="CQ343" s="10">
        <f t="shared" si="219"/>
        <v>0</v>
      </c>
      <c r="CR343" s="10">
        <f t="shared" si="220"/>
        <v>10.344827586206861</v>
      </c>
      <c r="CS343" s="10">
        <f t="shared" si="221"/>
        <v>0</v>
      </c>
      <c r="CT343" s="10">
        <f t="shared" si="222"/>
        <v>0</v>
      </c>
      <c r="CU343" s="10">
        <f t="shared" si="223"/>
        <v>0</v>
      </c>
      <c r="CV343" s="10">
        <f t="shared" si="224"/>
        <v>0</v>
      </c>
      <c r="CW343" s="10">
        <f t="shared" si="225"/>
        <v>0</v>
      </c>
      <c r="CX343" s="10">
        <f t="shared" si="226"/>
        <v>0</v>
      </c>
      <c r="CY343" s="10">
        <f t="shared" si="227"/>
        <v>0</v>
      </c>
      <c r="CZ343" s="10">
        <f t="shared" si="228"/>
        <v>0</v>
      </c>
      <c r="DA343" s="10">
        <f t="shared" si="229"/>
        <v>243.1677018633527</v>
      </c>
      <c r="DB343" s="10">
        <f t="shared" si="230"/>
        <v>0</v>
      </c>
      <c r="DC343" s="10">
        <f t="shared" si="231"/>
        <v>6</v>
      </c>
      <c r="DD343" s="10">
        <f t="shared" si="232"/>
        <v>0</v>
      </c>
      <c r="DE343" s="10">
        <f t="shared" si="233"/>
        <v>6400</v>
      </c>
      <c r="DF343" s="10">
        <f t="shared" si="234"/>
        <v>0</v>
      </c>
      <c r="DG343" s="10">
        <f t="shared" si="235"/>
        <v>0</v>
      </c>
      <c r="DH343" s="10">
        <f t="shared" si="236"/>
        <v>0</v>
      </c>
      <c r="DI343" s="10">
        <f t="shared" si="237"/>
        <v>0</v>
      </c>
      <c r="DJ343" s="10">
        <f t="shared" si="238"/>
        <v>0</v>
      </c>
      <c r="DK343" s="10">
        <f t="shared" si="239"/>
        <v>0</v>
      </c>
      <c r="DL343" s="10">
        <f t="shared" si="240"/>
        <v>0</v>
      </c>
      <c r="DM343" s="10">
        <f t="shared" si="241"/>
        <v>0</v>
      </c>
      <c r="DN343" s="10">
        <f t="shared" si="242"/>
        <v>0</v>
      </c>
      <c r="DO343" s="10">
        <f t="shared" si="243"/>
        <v>-6736.7578806626807</v>
      </c>
      <c r="DP343" s="11">
        <f t="shared" si="244"/>
        <v>14861.704130499955</v>
      </c>
      <c r="DS343" s="14"/>
      <c r="DU343" s="16"/>
    </row>
    <row r="344" spans="1:125" x14ac:dyDescent="0.35">
      <c r="A344" s="2" t="s">
        <v>857</v>
      </c>
      <c r="B344" s="2" t="s">
        <v>999</v>
      </c>
      <c r="C344" s="2">
        <v>9262180</v>
      </c>
      <c r="D344" s="2" t="s">
        <v>1000</v>
      </c>
      <c r="E344" s="18">
        <v>57</v>
      </c>
      <c r="G344" s="18">
        <v>193458</v>
      </c>
      <c r="H344" s="18">
        <v>0</v>
      </c>
      <c r="I344" s="18">
        <v>0</v>
      </c>
      <c r="J344" s="18">
        <v>5760.0000000000082</v>
      </c>
      <c r="K344" s="18">
        <v>0</v>
      </c>
      <c r="L344" s="18">
        <v>8460.0000000000127</v>
      </c>
      <c r="M344" s="18">
        <v>0</v>
      </c>
      <c r="N344" s="18">
        <v>1149.9999999999995</v>
      </c>
      <c r="O344" s="18">
        <v>839.99999999999966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18660.714285714279</v>
      </c>
      <c r="AC344" s="18">
        <v>0</v>
      </c>
      <c r="AD344" s="18">
        <v>4328.0999999999758</v>
      </c>
      <c r="AE344" s="18">
        <v>0</v>
      </c>
      <c r="AF344" s="18">
        <v>128000</v>
      </c>
      <c r="AG344" s="18">
        <v>56300</v>
      </c>
      <c r="AH344" s="18">
        <v>0</v>
      </c>
      <c r="AI344" s="18">
        <v>0</v>
      </c>
      <c r="AJ344" s="18">
        <v>7132.0499999999993</v>
      </c>
      <c r="AK344" s="18">
        <v>0</v>
      </c>
      <c r="AL344" s="18">
        <v>0</v>
      </c>
      <c r="AM344" s="18">
        <v>0</v>
      </c>
      <c r="AN344" s="18">
        <v>0</v>
      </c>
      <c r="AO344" s="18">
        <v>0</v>
      </c>
      <c r="AP344" s="18">
        <v>-20450.509886692726</v>
      </c>
      <c r="AQ344" s="11">
        <f t="shared" si="245"/>
        <v>403638.35439902154</v>
      </c>
      <c r="AR344" s="18"/>
      <c r="AS344" s="10">
        <f>VLOOKUP($C344,'[1]New ISB'!$C$6:$BO$405,6,FALSE)</f>
        <v>205483.01924900673</v>
      </c>
      <c r="AT344" s="10">
        <f>VLOOKUP($C344,'[1]New ISB'!$C$6:$BO$405,7,FALSE)</f>
        <v>0</v>
      </c>
      <c r="AU344" s="10">
        <f>VLOOKUP($C344,'[1]New ISB'!$C$6:$BO$405,8,FALSE)</f>
        <v>0</v>
      </c>
      <c r="AV344" s="10">
        <f>VLOOKUP($C344,'[1]New ISB'!$C$6:$BO$405,9,FALSE)</f>
        <v>5880.0000000000091</v>
      </c>
      <c r="AW344" s="10">
        <f>VLOOKUP($C344,'[1]New ISB'!$C$6:$BO$405,10,FALSE)</f>
        <v>0</v>
      </c>
      <c r="AX344" s="10">
        <f>VLOOKUP($C344,'[1]New ISB'!$C$6:$BO$405,11,FALSE)</f>
        <v>9840.0000000000146</v>
      </c>
      <c r="AY344" s="10">
        <f>VLOOKUP($C344,'[1]New ISB'!$C$6:$BO$405,12,FALSE)</f>
        <v>0</v>
      </c>
      <c r="AZ344" s="10">
        <f>VLOOKUP($C344,'[1]New ISB'!$C$6:$BO$405,13,FALSE)</f>
        <v>1174.9999999999995</v>
      </c>
      <c r="BA344" s="10">
        <f>VLOOKUP($C344,'[1]New ISB'!$C$6:$BO$405,14,FALSE)</f>
        <v>854.99999999999966</v>
      </c>
      <c r="BB344" s="10">
        <f>VLOOKUP($C344,'[1]New ISB'!$C$6:$BO$405,15,FALSE)</f>
        <v>0</v>
      </c>
      <c r="BC344" s="10">
        <f>VLOOKUP($C344,'[1]New ISB'!$C$6:$BO$405,16,FALSE)</f>
        <v>0</v>
      </c>
      <c r="BD344" s="10">
        <f>VLOOKUP($C344,'[1]New ISB'!$C$6:$BO$405,17,FALSE)</f>
        <v>0</v>
      </c>
      <c r="BE344" s="10">
        <f>VLOOKUP($C344,'[1]New ISB'!$C$6:$BO$405,18,FALSE)</f>
        <v>0</v>
      </c>
      <c r="BF344" s="10">
        <f>VLOOKUP($C344,'[1]New ISB'!$C$6:$BO$405,19,FALSE)</f>
        <v>0</v>
      </c>
      <c r="BG344" s="10">
        <f>VLOOKUP($C344,'[1]New ISB'!$C$6:$BO$405,20,FALSE)</f>
        <v>0</v>
      </c>
      <c r="BH344" s="10">
        <f>VLOOKUP($C344,'[1]New ISB'!$C$6:$BO$405,21,FALSE)</f>
        <v>0</v>
      </c>
      <c r="BI344" s="10">
        <f>VLOOKUP($C344,'[1]New ISB'!$C$6:$BO$405,22,FALSE)</f>
        <v>0</v>
      </c>
      <c r="BJ344" s="10">
        <f>VLOOKUP($C344,'[1]New ISB'!$C$6:$BO$405,23,FALSE)</f>
        <v>0</v>
      </c>
      <c r="BK344" s="10">
        <f>VLOOKUP($C344,'[1]New ISB'!$C$6:$BO$405,24,FALSE)</f>
        <v>0</v>
      </c>
      <c r="BL344" s="10">
        <f>VLOOKUP($C344,'[1]New ISB'!$C$6:$BO$405,25,FALSE)</f>
        <v>0</v>
      </c>
      <c r="BM344" s="10">
        <f>VLOOKUP($C344,'[1]New ISB'!$C$6:$BO$405,26,FALSE)</f>
        <v>0</v>
      </c>
      <c r="BN344" s="10">
        <f>VLOOKUP($C344,'[1]New ISB'!$C$6:$BO$405,27,FALSE)</f>
        <v>18903.061224489789</v>
      </c>
      <c r="BO344" s="10">
        <f>VLOOKUP($C344,'[1]New ISB'!$C$6:$BO$405,28,FALSE)</f>
        <v>0</v>
      </c>
      <c r="BP344" s="10">
        <f>VLOOKUP($C344,'[1]New ISB'!$C$6:$BO$405,29,FALSE)</f>
        <v>4396.7999999999756</v>
      </c>
      <c r="BQ344" s="10">
        <f>VLOOKUP($C344,'[1]New ISB'!$C$6:$BO$405,30,FALSE)</f>
        <v>0</v>
      </c>
      <c r="BR344" s="10">
        <f>VLOOKUP($C344,'[1]New ISB'!$C$6:$BO$405,31,FALSE)</f>
        <v>134400</v>
      </c>
      <c r="BS344" s="10">
        <f>VLOOKUP($C344,'[1]New ISB'!$C$6:$BO$405,32,FALSE)</f>
        <v>57100</v>
      </c>
      <c r="BT344" s="10">
        <f>VLOOKUP($C344,'[1]New ISB'!$C$6:$BO$405,33,FALSE)</f>
        <v>0</v>
      </c>
      <c r="BU344" s="10">
        <f>VLOOKUP($C344,'[1]New ISB'!$C$6:$BO$405,34,FALSE)</f>
        <v>0</v>
      </c>
      <c r="BV344" s="10">
        <f>VLOOKUP($C344,'[1]New ISB'!$C$6:$BO$405,35,FALSE)</f>
        <v>7132.0499999999993</v>
      </c>
      <c r="BW344" s="10">
        <f>VLOOKUP($C344,'[1]New ISB'!$C$6:$BO$405,36,FALSE)</f>
        <v>0</v>
      </c>
      <c r="BX344" s="10">
        <f>VLOOKUP($C344,'[1]New ISB'!$C$6:$BO$405,39,FALSE)+VLOOKUP($C344,'[1]New ISB'!$C$6:$BO$405,40,FALSE)</f>
        <v>0</v>
      </c>
      <c r="BY344" s="10">
        <f>VLOOKUP($C344,'[1]New ISB'!$C$6:$BO$405,37,FALSE)+VLOOKUP($C344,'[1]New ISB'!$C$6:$BO$405,41,FALSE)</f>
        <v>0</v>
      </c>
      <c r="BZ344" s="10">
        <f>VLOOKUP($C344,'[1]New ISB'!$C$6:$BO$405,38,FALSE)</f>
        <v>0</v>
      </c>
      <c r="CA344" s="10">
        <f t="shared" si="207"/>
        <v>445164.9304734965</v>
      </c>
      <c r="CB344" s="10">
        <f>VLOOKUP($C344,'[1]New ISB'!$C$6:$BO$405,52,FALSE)+VLOOKUP($C344,'[1]New ISB'!$C$6:$BO$405,53,FALSE)</f>
        <v>0</v>
      </c>
      <c r="CC344" s="10">
        <f>VLOOKUP($C344,'[1]New ISB'!$C$6:$BO$405,64,FALSE)</f>
        <v>0</v>
      </c>
      <c r="CD344" s="11">
        <f t="shared" si="246"/>
        <v>445164.9304734965</v>
      </c>
      <c r="CE344" s="10"/>
      <c r="CF344" s="10">
        <f t="shared" si="208"/>
        <v>12025.019249006727</v>
      </c>
      <c r="CG344" s="10">
        <f t="shared" si="209"/>
        <v>0</v>
      </c>
      <c r="CH344" s="10">
        <f t="shared" si="210"/>
        <v>0</v>
      </c>
      <c r="CI344" s="10">
        <f t="shared" si="211"/>
        <v>120.00000000000091</v>
      </c>
      <c r="CJ344" s="10">
        <f t="shared" si="212"/>
        <v>0</v>
      </c>
      <c r="CK344" s="10">
        <f t="shared" si="213"/>
        <v>1380.0000000000018</v>
      </c>
      <c r="CL344" s="10">
        <f t="shared" si="214"/>
        <v>0</v>
      </c>
      <c r="CM344" s="10">
        <f t="shared" si="215"/>
        <v>25</v>
      </c>
      <c r="CN344" s="10">
        <f t="shared" si="216"/>
        <v>15</v>
      </c>
      <c r="CO344" s="10">
        <f t="shared" si="217"/>
        <v>0</v>
      </c>
      <c r="CP344" s="10">
        <f t="shared" si="218"/>
        <v>0</v>
      </c>
      <c r="CQ344" s="10">
        <f t="shared" si="219"/>
        <v>0</v>
      </c>
      <c r="CR344" s="10">
        <f t="shared" si="220"/>
        <v>0</v>
      </c>
      <c r="CS344" s="10">
        <f t="shared" si="221"/>
        <v>0</v>
      </c>
      <c r="CT344" s="10">
        <f t="shared" si="222"/>
        <v>0</v>
      </c>
      <c r="CU344" s="10">
        <f t="shared" si="223"/>
        <v>0</v>
      </c>
      <c r="CV344" s="10">
        <f t="shared" si="224"/>
        <v>0</v>
      </c>
      <c r="CW344" s="10">
        <f t="shared" si="225"/>
        <v>0</v>
      </c>
      <c r="CX344" s="10">
        <f t="shared" si="226"/>
        <v>0</v>
      </c>
      <c r="CY344" s="10">
        <f t="shared" si="227"/>
        <v>0</v>
      </c>
      <c r="CZ344" s="10">
        <f t="shared" si="228"/>
        <v>0</v>
      </c>
      <c r="DA344" s="10">
        <f t="shared" si="229"/>
        <v>242.34693877551035</v>
      </c>
      <c r="DB344" s="10">
        <f t="shared" si="230"/>
        <v>0</v>
      </c>
      <c r="DC344" s="10">
        <f t="shared" si="231"/>
        <v>68.699999999999818</v>
      </c>
      <c r="DD344" s="10">
        <f t="shared" si="232"/>
        <v>0</v>
      </c>
      <c r="DE344" s="10">
        <f t="shared" si="233"/>
        <v>6400</v>
      </c>
      <c r="DF344" s="10">
        <f t="shared" si="234"/>
        <v>800</v>
      </c>
      <c r="DG344" s="10">
        <f t="shared" si="235"/>
        <v>0</v>
      </c>
      <c r="DH344" s="10">
        <f t="shared" si="236"/>
        <v>0</v>
      </c>
      <c r="DI344" s="10">
        <f t="shared" si="237"/>
        <v>0</v>
      </c>
      <c r="DJ344" s="10">
        <f t="shared" si="238"/>
        <v>0</v>
      </c>
      <c r="DK344" s="10">
        <f t="shared" si="239"/>
        <v>0</v>
      </c>
      <c r="DL344" s="10">
        <f t="shared" si="240"/>
        <v>0</v>
      </c>
      <c r="DM344" s="10">
        <f t="shared" si="241"/>
        <v>0</v>
      </c>
      <c r="DN344" s="10">
        <f t="shared" si="242"/>
        <v>0</v>
      </c>
      <c r="DO344" s="10">
        <f t="shared" si="243"/>
        <v>20450.509886692726</v>
      </c>
      <c r="DP344" s="11">
        <f t="shared" si="244"/>
        <v>41526.576074474964</v>
      </c>
      <c r="DS344" s="14"/>
      <c r="DU344" s="16"/>
    </row>
    <row r="345" spans="1:125" x14ac:dyDescent="0.35">
      <c r="A345" s="2" t="s">
        <v>1004</v>
      </c>
      <c r="B345" s="2" t="s">
        <v>1005</v>
      </c>
      <c r="C345" s="2">
        <v>9263094</v>
      </c>
      <c r="D345" s="2" t="s">
        <v>1425</v>
      </c>
      <c r="E345" s="18">
        <v>112</v>
      </c>
      <c r="G345" s="18">
        <v>380128</v>
      </c>
      <c r="H345" s="18">
        <v>0</v>
      </c>
      <c r="I345" s="18">
        <v>0</v>
      </c>
      <c r="J345" s="18">
        <v>2880.0000000000018</v>
      </c>
      <c r="K345" s="18">
        <v>0</v>
      </c>
      <c r="L345" s="18">
        <v>4935</v>
      </c>
      <c r="M345" s="18">
        <v>0</v>
      </c>
      <c r="N345" s="18">
        <v>0</v>
      </c>
      <c r="O345" s="18">
        <v>560.00000000000136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32320.3881140085</v>
      </c>
      <c r="AC345" s="18">
        <v>0</v>
      </c>
      <c r="AD345" s="18">
        <v>0</v>
      </c>
      <c r="AE345" s="18">
        <v>0</v>
      </c>
      <c r="AF345" s="18">
        <v>128000</v>
      </c>
      <c r="AG345" s="18">
        <v>28413.084112149525</v>
      </c>
      <c r="AH345" s="18">
        <v>0</v>
      </c>
      <c r="AI345" s="18">
        <v>0</v>
      </c>
      <c r="AJ345" s="18">
        <v>2130.0500000000002</v>
      </c>
      <c r="AK345" s="18">
        <v>0</v>
      </c>
      <c r="AL345" s="18">
        <v>0</v>
      </c>
      <c r="AM345" s="18">
        <v>0</v>
      </c>
      <c r="AN345" s="18">
        <v>0</v>
      </c>
      <c r="AO345" s="18">
        <v>0</v>
      </c>
      <c r="AP345" s="18">
        <v>-16646.534134557904</v>
      </c>
      <c r="AQ345" s="11">
        <f t="shared" si="245"/>
        <v>562719.98809160013</v>
      </c>
      <c r="AR345" s="18"/>
      <c r="AS345" s="10">
        <f>VLOOKUP($C345,'[1]New ISB'!$C$6:$BO$405,6,FALSE)</f>
        <v>403756.1079980483</v>
      </c>
      <c r="AT345" s="10">
        <f>VLOOKUP($C345,'[1]New ISB'!$C$6:$BO$405,7,FALSE)</f>
        <v>0</v>
      </c>
      <c r="AU345" s="10">
        <f>VLOOKUP($C345,'[1]New ISB'!$C$6:$BO$405,8,FALSE)</f>
        <v>0</v>
      </c>
      <c r="AV345" s="10">
        <f>VLOOKUP($C345,'[1]New ISB'!$C$6:$BO$405,9,FALSE)</f>
        <v>2940.0000000000018</v>
      </c>
      <c r="AW345" s="10">
        <f>VLOOKUP($C345,'[1]New ISB'!$C$6:$BO$405,10,FALSE)</f>
        <v>0</v>
      </c>
      <c r="AX345" s="10">
        <f>VLOOKUP($C345,'[1]New ISB'!$C$6:$BO$405,11,FALSE)</f>
        <v>5740</v>
      </c>
      <c r="AY345" s="10">
        <f>VLOOKUP($C345,'[1]New ISB'!$C$6:$BO$405,12,FALSE)</f>
        <v>0</v>
      </c>
      <c r="AZ345" s="10">
        <f>VLOOKUP($C345,'[1]New ISB'!$C$6:$BO$405,13,FALSE)</f>
        <v>0</v>
      </c>
      <c r="BA345" s="10">
        <f>VLOOKUP($C345,'[1]New ISB'!$C$6:$BO$405,14,FALSE)</f>
        <v>570.00000000000136</v>
      </c>
      <c r="BB345" s="10">
        <f>VLOOKUP($C345,'[1]New ISB'!$C$6:$BO$405,15,FALSE)</f>
        <v>0</v>
      </c>
      <c r="BC345" s="10">
        <f>VLOOKUP($C345,'[1]New ISB'!$C$6:$BO$405,16,FALSE)</f>
        <v>0</v>
      </c>
      <c r="BD345" s="10">
        <f>VLOOKUP($C345,'[1]New ISB'!$C$6:$BO$405,17,FALSE)</f>
        <v>0</v>
      </c>
      <c r="BE345" s="10">
        <f>VLOOKUP($C345,'[1]New ISB'!$C$6:$BO$405,18,FALSE)</f>
        <v>0</v>
      </c>
      <c r="BF345" s="10">
        <f>VLOOKUP($C345,'[1]New ISB'!$C$6:$BO$405,19,FALSE)</f>
        <v>0</v>
      </c>
      <c r="BG345" s="10">
        <f>VLOOKUP($C345,'[1]New ISB'!$C$6:$BO$405,20,FALSE)</f>
        <v>0</v>
      </c>
      <c r="BH345" s="10">
        <f>VLOOKUP($C345,'[1]New ISB'!$C$6:$BO$405,21,FALSE)</f>
        <v>0</v>
      </c>
      <c r="BI345" s="10">
        <f>VLOOKUP($C345,'[1]New ISB'!$C$6:$BO$405,22,FALSE)</f>
        <v>0</v>
      </c>
      <c r="BJ345" s="10">
        <f>VLOOKUP($C345,'[1]New ISB'!$C$6:$BO$405,23,FALSE)</f>
        <v>0</v>
      </c>
      <c r="BK345" s="10">
        <f>VLOOKUP($C345,'[1]New ISB'!$C$6:$BO$405,24,FALSE)</f>
        <v>0</v>
      </c>
      <c r="BL345" s="10">
        <f>VLOOKUP($C345,'[1]New ISB'!$C$6:$BO$405,25,FALSE)</f>
        <v>0</v>
      </c>
      <c r="BM345" s="10">
        <f>VLOOKUP($C345,'[1]New ISB'!$C$6:$BO$405,26,FALSE)</f>
        <v>0</v>
      </c>
      <c r="BN345" s="10">
        <f>VLOOKUP($C345,'[1]New ISB'!$C$6:$BO$405,27,FALSE)</f>
        <v>32740.133414190426</v>
      </c>
      <c r="BO345" s="10">
        <f>VLOOKUP($C345,'[1]New ISB'!$C$6:$BO$405,28,FALSE)</f>
        <v>0</v>
      </c>
      <c r="BP345" s="10">
        <f>VLOOKUP($C345,'[1]New ISB'!$C$6:$BO$405,29,FALSE)</f>
        <v>0</v>
      </c>
      <c r="BQ345" s="10">
        <f>VLOOKUP($C345,'[1]New ISB'!$C$6:$BO$405,30,FALSE)</f>
        <v>0</v>
      </c>
      <c r="BR345" s="10">
        <f>VLOOKUP($C345,'[1]New ISB'!$C$6:$BO$405,31,FALSE)</f>
        <v>134400</v>
      </c>
      <c r="BS345" s="10">
        <f>VLOOKUP($C345,'[1]New ISB'!$C$6:$BO$405,32,FALSE)</f>
        <v>28816.822429906533</v>
      </c>
      <c r="BT345" s="10">
        <f>VLOOKUP($C345,'[1]New ISB'!$C$6:$BO$405,33,FALSE)</f>
        <v>0</v>
      </c>
      <c r="BU345" s="10">
        <f>VLOOKUP($C345,'[1]New ISB'!$C$6:$BO$405,34,FALSE)</f>
        <v>0</v>
      </c>
      <c r="BV345" s="10">
        <f>VLOOKUP($C345,'[1]New ISB'!$C$6:$BO$405,35,FALSE)</f>
        <v>2130.0500000000002</v>
      </c>
      <c r="BW345" s="10">
        <f>VLOOKUP($C345,'[1]New ISB'!$C$6:$BO$405,36,FALSE)</f>
        <v>0</v>
      </c>
      <c r="BX345" s="10">
        <f>VLOOKUP($C345,'[1]New ISB'!$C$6:$BO$405,39,FALSE)+VLOOKUP($C345,'[1]New ISB'!$C$6:$BO$405,40,FALSE)</f>
        <v>0</v>
      </c>
      <c r="BY345" s="10">
        <f>VLOOKUP($C345,'[1]New ISB'!$C$6:$BO$405,37,FALSE)+VLOOKUP($C345,'[1]New ISB'!$C$6:$BO$405,41,FALSE)</f>
        <v>0</v>
      </c>
      <c r="BZ345" s="10">
        <f>VLOOKUP($C345,'[1]New ISB'!$C$6:$BO$405,38,FALSE)</f>
        <v>0</v>
      </c>
      <c r="CA345" s="10">
        <f t="shared" si="207"/>
        <v>611093.11384214531</v>
      </c>
      <c r="CB345" s="10">
        <f>VLOOKUP($C345,'[1]New ISB'!$C$6:$BO$405,52,FALSE)+VLOOKUP($C345,'[1]New ISB'!$C$6:$BO$405,53,FALSE)</f>
        <v>0</v>
      </c>
      <c r="CC345" s="10">
        <f>VLOOKUP($C345,'[1]New ISB'!$C$6:$BO$405,64,FALSE)</f>
        <v>0</v>
      </c>
      <c r="CD345" s="11">
        <f t="shared" si="246"/>
        <v>611093.11384214531</v>
      </c>
      <c r="CE345" s="10"/>
      <c r="CF345" s="10">
        <f t="shared" si="208"/>
        <v>23628.107998048305</v>
      </c>
      <c r="CG345" s="10">
        <f t="shared" si="209"/>
        <v>0</v>
      </c>
      <c r="CH345" s="10">
        <f t="shared" si="210"/>
        <v>0</v>
      </c>
      <c r="CI345" s="10">
        <f t="shared" si="211"/>
        <v>60</v>
      </c>
      <c r="CJ345" s="10">
        <f t="shared" si="212"/>
        <v>0</v>
      </c>
      <c r="CK345" s="10">
        <f t="shared" si="213"/>
        <v>805</v>
      </c>
      <c r="CL345" s="10">
        <f t="shared" si="214"/>
        <v>0</v>
      </c>
      <c r="CM345" s="10">
        <f t="shared" si="215"/>
        <v>0</v>
      </c>
      <c r="CN345" s="10">
        <f t="shared" si="216"/>
        <v>10</v>
      </c>
      <c r="CO345" s="10">
        <f t="shared" si="217"/>
        <v>0</v>
      </c>
      <c r="CP345" s="10">
        <f t="shared" si="218"/>
        <v>0</v>
      </c>
      <c r="CQ345" s="10">
        <f t="shared" si="219"/>
        <v>0</v>
      </c>
      <c r="CR345" s="10">
        <f t="shared" si="220"/>
        <v>0</v>
      </c>
      <c r="CS345" s="10">
        <f t="shared" si="221"/>
        <v>0</v>
      </c>
      <c r="CT345" s="10">
        <f t="shared" si="222"/>
        <v>0</v>
      </c>
      <c r="CU345" s="10">
        <f t="shared" si="223"/>
        <v>0</v>
      </c>
      <c r="CV345" s="10">
        <f t="shared" si="224"/>
        <v>0</v>
      </c>
      <c r="CW345" s="10">
        <f t="shared" si="225"/>
        <v>0</v>
      </c>
      <c r="CX345" s="10">
        <f t="shared" si="226"/>
        <v>0</v>
      </c>
      <c r="CY345" s="10">
        <f t="shared" si="227"/>
        <v>0</v>
      </c>
      <c r="CZ345" s="10">
        <f t="shared" si="228"/>
        <v>0</v>
      </c>
      <c r="DA345" s="10">
        <f t="shared" si="229"/>
        <v>419.74530018192672</v>
      </c>
      <c r="DB345" s="10">
        <f t="shared" si="230"/>
        <v>0</v>
      </c>
      <c r="DC345" s="10">
        <f t="shared" si="231"/>
        <v>0</v>
      </c>
      <c r="DD345" s="10">
        <f t="shared" si="232"/>
        <v>0</v>
      </c>
      <c r="DE345" s="10">
        <f t="shared" si="233"/>
        <v>6400</v>
      </c>
      <c r="DF345" s="10">
        <f t="shared" si="234"/>
        <v>403.73831775700819</v>
      </c>
      <c r="DG345" s="10">
        <f t="shared" si="235"/>
        <v>0</v>
      </c>
      <c r="DH345" s="10">
        <f t="shared" si="236"/>
        <v>0</v>
      </c>
      <c r="DI345" s="10">
        <f t="shared" si="237"/>
        <v>0</v>
      </c>
      <c r="DJ345" s="10">
        <f t="shared" si="238"/>
        <v>0</v>
      </c>
      <c r="DK345" s="10">
        <f t="shared" si="239"/>
        <v>0</v>
      </c>
      <c r="DL345" s="10">
        <f t="shared" si="240"/>
        <v>0</v>
      </c>
      <c r="DM345" s="10">
        <f t="shared" si="241"/>
        <v>0</v>
      </c>
      <c r="DN345" s="10">
        <f t="shared" si="242"/>
        <v>0</v>
      </c>
      <c r="DO345" s="10">
        <f t="shared" si="243"/>
        <v>16646.534134557904</v>
      </c>
      <c r="DP345" s="11">
        <f t="shared" si="244"/>
        <v>48373.125750545143</v>
      </c>
      <c r="DS345" s="14"/>
      <c r="DU345" s="16"/>
    </row>
    <row r="346" spans="1:125" x14ac:dyDescent="0.35">
      <c r="A346" s="2" t="s">
        <v>1007</v>
      </c>
      <c r="B346" s="2" t="s">
        <v>1008</v>
      </c>
      <c r="C346" s="2">
        <v>9263138</v>
      </c>
      <c r="D346" s="2" t="s">
        <v>1426</v>
      </c>
      <c r="E346" s="18">
        <v>113</v>
      </c>
      <c r="G346" s="18">
        <v>383522</v>
      </c>
      <c r="H346" s="18">
        <v>0</v>
      </c>
      <c r="I346" s="18">
        <v>0</v>
      </c>
      <c r="J346" s="18">
        <v>5760.0000000000155</v>
      </c>
      <c r="K346" s="18">
        <v>0</v>
      </c>
      <c r="L346" s="18">
        <v>8460.0000000000218</v>
      </c>
      <c r="M346" s="18">
        <v>0</v>
      </c>
      <c r="N346" s="18">
        <v>1610.0000000000009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30549.466911764714</v>
      </c>
      <c r="AC346" s="18">
        <v>0</v>
      </c>
      <c r="AD346" s="18">
        <v>0</v>
      </c>
      <c r="AE346" s="18">
        <v>0</v>
      </c>
      <c r="AF346" s="18">
        <v>128000</v>
      </c>
      <c r="AG346" s="18">
        <v>27661.415220293718</v>
      </c>
      <c r="AH346" s="18">
        <v>0</v>
      </c>
      <c r="AI346" s="18">
        <v>0</v>
      </c>
      <c r="AJ346" s="18">
        <v>4662</v>
      </c>
      <c r="AK346" s="18">
        <v>0</v>
      </c>
      <c r="AL346" s="18">
        <v>0</v>
      </c>
      <c r="AM346" s="18">
        <v>0</v>
      </c>
      <c r="AN346" s="18">
        <v>0</v>
      </c>
      <c r="AO346" s="18">
        <v>0</v>
      </c>
      <c r="AP346" s="18">
        <v>-44453.377878419684</v>
      </c>
      <c r="AQ346" s="11">
        <f t="shared" si="245"/>
        <v>545771.50425363868</v>
      </c>
      <c r="AR346" s="18"/>
      <c r="AS346" s="10">
        <f>VLOOKUP($C346,'[1]New ISB'!$C$6:$BO$405,6,FALSE)</f>
        <v>407361.07324803091</v>
      </c>
      <c r="AT346" s="10">
        <f>VLOOKUP($C346,'[1]New ISB'!$C$6:$BO$405,7,FALSE)</f>
        <v>0</v>
      </c>
      <c r="AU346" s="10">
        <f>VLOOKUP($C346,'[1]New ISB'!$C$6:$BO$405,8,FALSE)</f>
        <v>0</v>
      </c>
      <c r="AV346" s="10">
        <f>VLOOKUP($C346,'[1]New ISB'!$C$6:$BO$405,9,FALSE)</f>
        <v>5880.0000000000155</v>
      </c>
      <c r="AW346" s="10">
        <f>VLOOKUP($C346,'[1]New ISB'!$C$6:$BO$405,10,FALSE)</f>
        <v>0</v>
      </c>
      <c r="AX346" s="10">
        <f>VLOOKUP($C346,'[1]New ISB'!$C$6:$BO$405,11,FALSE)</f>
        <v>9840.0000000000255</v>
      </c>
      <c r="AY346" s="10">
        <f>VLOOKUP($C346,'[1]New ISB'!$C$6:$BO$405,12,FALSE)</f>
        <v>0</v>
      </c>
      <c r="AZ346" s="10">
        <f>VLOOKUP($C346,'[1]New ISB'!$C$6:$BO$405,13,FALSE)</f>
        <v>1645.0000000000011</v>
      </c>
      <c r="BA346" s="10">
        <f>VLOOKUP($C346,'[1]New ISB'!$C$6:$BO$405,14,FALSE)</f>
        <v>0</v>
      </c>
      <c r="BB346" s="10">
        <f>VLOOKUP($C346,'[1]New ISB'!$C$6:$BO$405,15,FALSE)</f>
        <v>0</v>
      </c>
      <c r="BC346" s="10">
        <f>VLOOKUP($C346,'[1]New ISB'!$C$6:$BO$405,16,FALSE)</f>
        <v>0</v>
      </c>
      <c r="BD346" s="10">
        <f>VLOOKUP($C346,'[1]New ISB'!$C$6:$BO$405,17,FALSE)</f>
        <v>0</v>
      </c>
      <c r="BE346" s="10">
        <f>VLOOKUP($C346,'[1]New ISB'!$C$6:$BO$405,18,FALSE)</f>
        <v>0</v>
      </c>
      <c r="BF346" s="10">
        <f>VLOOKUP($C346,'[1]New ISB'!$C$6:$BO$405,19,FALSE)</f>
        <v>0</v>
      </c>
      <c r="BG346" s="10">
        <f>VLOOKUP($C346,'[1]New ISB'!$C$6:$BO$405,20,FALSE)</f>
        <v>0</v>
      </c>
      <c r="BH346" s="10">
        <f>VLOOKUP($C346,'[1]New ISB'!$C$6:$BO$405,21,FALSE)</f>
        <v>0</v>
      </c>
      <c r="BI346" s="10">
        <f>VLOOKUP($C346,'[1]New ISB'!$C$6:$BO$405,22,FALSE)</f>
        <v>0</v>
      </c>
      <c r="BJ346" s="10">
        <f>VLOOKUP($C346,'[1]New ISB'!$C$6:$BO$405,23,FALSE)</f>
        <v>0</v>
      </c>
      <c r="BK346" s="10">
        <f>VLOOKUP($C346,'[1]New ISB'!$C$6:$BO$405,24,FALSE)</f>
        <v>0</v>
      </c>
      <c r="BL346" s="10">
        <f>VLOOKUP($C346,'[1]New ISB'!$C$6:$BO$405,25,FALSE)</f>
        <v>0</v>
      </c>
      <c r="BM346" s="10">
        <f>VLOOKUP($C346,'[1]New ISB'!$C$6:$BO$405,26,FALSE)</f>
        <v>0</v>
      </c>
      <c r="BN346" s="10">
        <f>VLOOKUP($C346,'[1]New ISB'!$C$6:$BO$405,27,FALSE)</f>
        <v>30946.213235294126</v>
      </c>
      <c r="BO346" s="10">
        <f>VLOOKUP($C346,'[1]New ISB'!$C$6:$BO$405,28,FALSE)</f>
        <v>0</v>
      </c>
      <c r="BP346" s="10">
        <f>VLOOKUP($C346,'[1]New ISB'!$C$6:$BO$405,29,FALSE)</f>
        <v>0</v>
      </c>
      <c r="BQ346" s="10">
        <f>VLOOKUP($C346,'[1]New ISB'!$C$6:$BO$405,30,FALSE)</f>
        <v>0</v>
      </c>
      <c r="BR346" s="10">
        <f>VLOOKUP($C346,'[1]New ISB'!$C$6:$BO$405,31,FALSE)</f>
        <v>134400</v>
      </c>
      <c r="BS346" s="10">
        <f>VLOOKUP($C346,'[1]New ISB'!$C$6:$BO$405,32,FALSE)</f>
        <v>28054.472630173557</v>
      </c>
      <c r="BT346" s="10">
        <f>VLOOKUP($C346,'[1]New ISB'!$C$6:$BO$405,33,FALSE)</f>
        <v>0</v>
      </c>
      <c r="BU346" s="10">
        <f>VLOOKUP($C346,'[1]New ISB'!$C$6:$BO$405,34,FALSE)</f>
        <v>0</v>
      </c>
      <c r="BV346" s="10">
        <f>VLOOKUP($C346,'[1]New ISB'!$C$6:$BO$405,35,FALSE)</f>
        <v>4662</v>
      </c>
      <c r="BW346" s="10">
        <f>VLOOKUP($C346,'[1]New ISB'!$C$6:$BO$405,36,FALSE)</f>
        <v>0</v>
      </c>
      <c r="BX346" s="10">
        <f>VLOOKUP($C346,'[1]New ISB'!$C$6:$BO$405,39,FALSE)+VLOOKUP($C346,'[1]New ISB'!$C$6:$BO$405,40,FALSE)</f>
        <v>0</v>
      </c>
      <c r="BY346" s="10">
        <f>VLOOKUP($C346,'[1]New ISB'!$C$6:$BO$405,37,FALSE)+VLOOKUP($C346,'[1]New ISB'!$C$6:$BO$405,41,FALSE)</f>
        <v>0</v>
      </c>
      <c r="BZ346" s="10">
        <f>VLOOKUP($C346,'[1]New ISB'!$C$6:$BO$405,38,FALSE)</f>
        <v>0</v>
      </c>
      <c r="CA346" s="10">
        <f t="shared" si="207"/>
        <v>622788.75911349861</v>
      </c>
      <c r="CB346" s="10">
        <f>VLOOKUP($C346,'[1]New ISB'!$C$6:$BO$405,52,FALSE)+VLOOKUP($C346,'[1]New ISB'!$C$6:$BO$405,53,FALSE)</f>
        <v>0</v>
      </c>
      <c r="CC346" s="10">
        <f>VLOOKUP($C346,'[1]New ISB'!$C$6:$BO$405,64,FALSE)</f>
        <v>0</v>
      </c>
      <c r="CD346" s="11">
        <f t="shared" si="246"/>
        <v>622788.75911349861</v>
      </c>
      <c r="CE346" s="10"/>
      <c r="CF346" s="10">
        <f t="shared" si="208"/>
        <v>23839.073248030909</v>
      </c>
      <c r="CG346" s="10">
        <f t="shared" si="209"/>
        <v>0</v>
      </c>
      <c r="CH346" s="10">
        <f t="shared" si="210"/>
        <v>0</v>
      </c>
      <c r="CI346" s="10">
        <f t="shared" si="211"/>
        <v>120</v>
      </c>
      <c r="CJ346" s="10">
        <f t="shared" si="212"/>
        <v>0</v>
      </c>
      <c r="CK346" s="10">
        <f t="shared" si="213"/>
        <v>1380.0000000000036</v>
      </c>
      <c r="CL346" s="10">
        <f t="shared" si="214"/>
        <v>0</v>
      </c>
      <c r="CM346" s="10">
        <f t="shared" si="215"/>
        <v>35.000000000000227</v>
      </c>
      <c r="CN346" s="10">
        <f t="shared" si="216"/>
        <v>0</v>
      </c>
      <c r="CO346" s="10">
        <f t="shared" si="217"/>
        <v>0</v>
      </c>
      <c r="CP346" s="10">
        <f t="shared" si="218"/>
        <v>0</v>
      </c>
      <c r="CQ346" s="10">
        <f t="shared" si="219"/>
        <v>0</v>
      </c>
      <c r="CR346" s="10">
        <f t="shared" si="220"/>
        <v>0</v>
      </c>
      <c r="CS346" s="10">
        <f t="shared" si="221"/>
        <v>0</v>
      </c>
      <c r="CT346" s="10">
        <f t="shared" si="222"/>
        <v>0</v>
      </c>
      <c r="CU346" s="10">
        <f t="shared" si="223"/>
        <v>0</v>
      </c>
      <c r="CV346" s="10">
        <f t="shared" si="224"/>
        <v>0</v>
      </c>
      <c r="CW346" s="10">
        <f t="shared" si="225"/>
        <v>0</v>
      </c>
      <c r="CX346" s="10">
        <f t="shared" si="226"/>
        <v>0</v>
      </c>
      <c r="CY346" s="10">
        <f t="shared" si="227"/>
        <v>0</v>
      </c>
      <c r="CZ346" s="10">
        <f t="shared" si="228"/>
        <v>0</v>
      </c>
      <c r="DA346" s="10">
        <f t="shared" si="229"/>
        <v>396.74632352941262</v>
      </c>
      <c r="DB346" s="10">
        <f t="shared" si="230"/>
        <v>0</v>
      </c>
      <c r="DC346" s="10">
        <f t="shared" si="231"/>
        <v>0</v>
      </c>
      <c r="DD346" s="10">
        <f t="shared" si="232"/>
        <v>0</v>
      </c>
      <c r="DE346" s="10">
        <f t="shared" si="233"/>
        <v>6400</v>
      </c>
      <c r="DF346" s="10">
        <f t="shared" si="234"/>
        <v>393.05740987983881</v>
      </c>
      <c r="DG346" s="10">
        <f t="shared" si="235"/>
        <v>0</v>
      </c>
      <c r="DH346" s="10">
        <f t="shared" si="236"/>
        <v>0</v>
      </c>
      <c r="DI346" s="10">
        <f t="shared" si="237"/>
        <v>0</v>
      </c>
      <c r="DJ346" s="10">
        <f t="shared" si="238"/>
        <v>0</v>
      </c>
      <c r="DK346" s="10">
        <f t="shared" si="239"/>
        <v>0</v>
      </c>
      <c r="DL346" s="10">
        <f t="shared" si="240"/>
        <v>0</v>
      </c>
      <c r="DM346" s="10">
        <f t="shared" si="241"/>
        <v>0</v>
      </c>
      <c r="DN346" s="10">
        <f t="shared" si="242"/>
        <v>0</v>
      </c>
      <c r="DO346" s="10">
        <f t="shared" si="243"/>
        <v>44453.377878419684</v>
      </c>
      <c r="DP346" s="11">
        <f t="shared" si="244"/>
        <v>77017.254859859851</v>
      </c>
      <c r="DS346" s="14"/>
      <c r="DU346" s="16"/>
    </row>
    <row r="347" spans="1:125" x14ac:dyDescent="0.35">
      <c r="A347" s="2" t="s">
        <v>1010</v>
      </c>
      <c r="B347" s="2" t="s">
        <v>1011</v>
      </c>
      <c r="C347" s="2">
        <v>9262281</v>
      </c>
      <c r="D347" s="2" t="s">
        <v>1012</v>
      </c>
      <c r="E347" s="18">
        <v>435</v>
      </c>
      <c r="G347" s="18">
        <v>1476390</v>
      </c>
      <c r="H347" s="18">
        <v>0</v>
      </c>
      <c r="I347" s="18">
        <v>0</v>
      </c>
      <c r="J347" s="18">
        <v>22559.999999999949</v>
      </c>
      <c r="K347" s="18">
        <v>0</v>
      </c>
      <c r="L347" s="18">
        <v>34545.000000000138</v>
      </c>
      <c r="M347" s="18">
        <v>0</v>
      </c>
      <c r="N347" s="18">
        <v>7179.5138888888932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12046.153846153853</v>
      </c>
      <c r="AA347" s="18">
        <v>0</v>
      </c>
      <c r="AB347" s="18">
        <v>109414.84090010099</v>
      </c>
      <c r="AC347" s="18">
        <v>0</v>
      </c>
      <c r="AD347" s="18">
        <v>0</v>
      </c>
      <c r="AE347" s="18">
        <v>0</v>
      </c>
      <c r="AF347" s="18">
        <v>128000</v>
      </c>
      <c r="AG347" s="18">
        <v>0</v>
      </c>
      <c r="AH347" s="18">
        <v>0</v>
      </c>
      <c r="AI347" s="18">
        <v>0</v>
      </c>
      <c r="AJ347" s="18">
        <v>74112</v>
      </c>
      <c r="AK347" s="18">
        <v>0</v>
      </c>
      <c r="AL347" s="18">
        <v>0</v>
      </c>
      <c r="AM347" s="18">
        <v>0</v>
      </c>
      <c r="AN347" s="18">
        <v>0</v>
      </c>
      <c r="AO347" s="18">
        <v>126039.49136485625</v>
      </c>
      <c r="AP347" s="18">
        <v>0</v>
      </c>
      <c r="AQ347" s="11">
        <f t="shared" si="245"/>
        <v>1990287.0000000002</v>
      </c>
      <c r="AR347" s="18"/>
      <c r="AS347" s="10">
        <f>VLOOKUP($C347,'[1]New ISB'!$C$6:$BO$405,6,FALSE)</f>
        <v>1568159.8837424198</v>
      </c>
      <c r="AT347" s="10">
        <f>VLOOKUP($C347,'[1]New ISB'!$C$6:$BO$405,7,FALSE)</f>
        <v>0</v>
      </c>
      <c r="AU347" s="10">
        <f>VLOOKUP($C347,'[1]New ISB'!$C$6:$BO$405,8,FALSE)</f>
        <v>0</v>
      </c>
      <c r="AV347" s="10">
        <f>VLOOKUP($C347,'[1]New ISB'!$C$6:$BO$405,9,FALSE)</f>
        <v>23029.999999999949</v>
      </c>
      <c r="AW347" s="10">
        <f>VLOOKUP($C347,'[1]New ISB'!$C$6:$BO$405,10,FALSE)</f>
        <v>0</v>
      </c>
      <c r="AX347" s="10">
        <f>VLOOKUP($C347,'[1]New ISB'!$C$6:$BO$405,11,FALSE)</f>
        <v>40180.00000000016</v>
      </c>
      <c r="AY347" s="10">
        <f>VLOOKUP($C347,'[1]New ISB'!$C$6:$BO$405,12,FALSE)</f>
        <v>0</v>
      </c>
      <c r="AZ347" s="10">
        <f>VLOOKUP($C347,'[1]New ISB'!$C$6:$BO$405,13,FALSE)</f>
        <v>7335.5902777777819</v>
      </c>
      <c r="BA347" s="10">
        <f>VLOOKUP($C347,'[1]New ISB'!$C$6:$BO$405,14,FALSE)</f>
        <v>0</v>
      </c>
      <c r="BB347" s="10">
        <f>VLOOKUP($C347,'[1]New ISB'!$C$6:$BO$405,15,FALSE)</f>
        <v>0</v>
      </c>
      <c r="BC347" s="10">
        <f>VLOOKUP($C347,'[1]New ISB'!$C$6:$BO$405,16,FALSE)</f>
        <v>0</v>
      </c>
      <c r="BD347" s="10">
        <f>VLOOKUP($C347,'[1]New ISB'!$C$6:$BO$405,17,FALSE)</f>
        <v>0</v>
      </c>
      <c r="BE347" s="10">
        <f>VLOOKUP($C347,'[1]New ISB'!$C$6:$BO$405,18,FALSE)</f>
        <v>0</v>
      </c>
      <c r="BF347" s="10">
        <f>VLOOKUP($C347,'[1]New ISB'!$C$6:$BO$405,19,FALSE)</f>
        <v>0</v>
      </c>
      <c r="BG347" s="10">
        <f>VLOOKUP($C347,'[1]New ISB'!$C$6:$BO$405,20,FALSE)</f>
        <v>0</v>
      </c>
      <c r="BH347" s="10">
        <f>VLOOKUP($C347,'[1]New ISB'!$C$6:$BO$405,21,FALSE)</f>
        <v>0</v>
      </c>
      <c r="BI347" s="10">
        <f>VLOOKUP($C347,'[1]New ISB'!$C$6:$BO$405,22,FALSE)</f>
        <v>0</v>
      </c>
      <c r="BJ347" s="10">
        <f>VLOOKUP($C347,'[1]New ISB'!$C$6:$BO$405,23,FALSE)</f>
        <v>0</v>
      </c>
      <c r="BK347" s="10">
        <f>VLOOKUP($C347,'[1]New ISB'!$C$6:$BO$405,24,FALSE)</f>
        <v>0</v>
      </c>
      <c r="BL347" s="10">
        <f>VLOOKUP($C347,'[1]New ISB'!$C$6:$BO$405,25,FALSE)</f>
        <v>12253.84615384616</v>
      </c>
      <c r="BM347" s="10">
        <f>VLOOKUP($C347,'[1]New ISB'!$C$6:$BO$405,26,FALSE)</f>
        <v>0</v>
      </c>
      <c r="BN347" s="10">
        <f>VLOOKUP($C347,'[1]New ISB'!$C$6:$BO$405,27,FALSE)</f>
        <v>110835.81285984255</v>
      </c>
      <c r="BO347" s="10">
        <f>VLOOKUP($C347,'[1]New ISB'!$C$6:$BO$405,28,FALSE)</f>
        <v>0</v>
      </c>
      <c r="BP347" s="10">
        <f>VLOOKUP($C347,'[1]New ISB'!$C$6:$BO$405,29,FALSE)</f>
        <v>0</v>
      </c>
      <c r="BQ347" s="10">
        <f>VLOOKUP($C347,'[1]New ISB'!$C$6:$BO$405,30,FALSE)</f>
        <v>0</v>
      </c>
      <c r="BR347" s="10">
        <f>VLOOKUP($C347,'[1]New ISB'!$C$6:$BO$405,31,FALSE)</f>
        <v>134400</v>
      </c>
      <c r="BS347" s="10">
        <f>VLOOKUP($C347,'[1]New ISB'!$C$6:$BO$405,32,FALSE)</f>
        <v>0</v>
      </c>
      <c r="BT347" s="10">
        <f>VLOOKUP($C347,'[1]New ISB'!$C$6:$BO$405,33,FALSE)</f>
        <v>0</v>
      </c>
      <c r="BU347" s="10">
        <f>VLOOKUP($C347,'[1]New ISB'!$C$6:$BO$405,34,FALSE)</f>
        <v>0</v>
      </c>
      <c r="BV347" s="10">
        <f>VLOOKUP($C347,'[1]New ISB'!$C$6:$BO$405,35,FALSE)</f>
        <v>74112</v>
      </c>
      <c r="BW347" s="10">
        <f>VLOOKUP($C347,'[1]New ISB'!$C$6:$BO$405,36,FALSE)</f>
        <v>0</v>
      </c>
      <c r="BX347" s="10">
        <f>VLOOKUP($C347,'[1]New ISB'!$C$6:$BO$405,39,FALSE)+VLOOKUP($C347,'[1]New ISB'!$C$6:$BO$405,40,FALSE)</f>
        <v>0</v>
      </c>
      <c r="BY347" s="10">
        <f>VLOOKUP($C347,'[1]New ISB'!$C$6:$BO$405,37,FALSE)+VLOOKUP($C347,'[1]New ISB'!$C$6:$BO$405,41,FALSE)</f>
        <v>0</v>
      </c>
      <c r="BZ347" s="10">
        <f>VLOOKUP($C347,'[1]New ISB'!$C$6:$BO$405,38,FALSE)</f>
        <v>0</v>
      </c>
      <c r="CA347" s="10">
        <f t="shared" si="207"/>
        <v>1970307.1330338866</v>
      </c>
      <c r="CB347" s="10">
        <f>VLOOKUP($C347,'[1]New ISB'!$C$6:$BO$405,52,FALSE)+VLOOKUP($C347,'[1]New ISB'!$C$6:$BO$405,53,FALSE)</f>
        <v>109154.86696611368</v>
      </c>
      <c r="CC347" s="10">
        <f>VLOOKUP($C347,'[1]New ISB'!$C$6:$BO$405,64,FALSE)</f>
        <v>0</v>
      </c>
      <c r="CD347" s="11">
        <f t="shared" si="246"/>
        <v>2079462.0000000002</v>
      </c>
      <c r="CE347" s="10"/>
      <c r="CF347" s="10">
        <f t="shared" si="208"/>
        <v>91769.88374241977</v>
      </c>
      <c r="CG347" s="10">
        <f t="shared" si="209"/>
        <v>0</v>
      </c>
      <c r="CH347" s="10">
        <f t="shared" si="210"/>
        <v>0</v>
      </c>
      <c r="CI347" s="10">
        <f t="shared" si="211"/>
        <v>470</v>
      </c>
      <c r="CJ347" s="10">
        <f t="shared" si="212"/>
        <v>0</v>
      </c>
      <c r="CK347" s="10">
        <f t="shared" si="213"/>
        <v>5635.0000000000218</v>
      </c>
      <c r="CL347" s="10">
        <f t="shared" si="214"/>
        <v>0</v>
      </c>
      <c r="CM347" s="10">
        <f t="shared" si="215"/>
        <v>156.07638888888869</v>
      </c>
      <c r="CN347" s="10">
        <f t="shared" si="216"/>
        <v>0</v>
      </c>
      <c r="CO347" s="10">
        <f t="shared" si="217"/>
        <v>0</v>
      </c>
      <c r="CP347" s="10">
        <f t="shared" si="218"/>
        <v>0</v>
      </c>
      <c r="CQ347" s="10">
        <f t="shared" si="219"/>
        <v>0</v>
      </c>
      <c r="CR347" s="10">
        <f t="shared" si="220"/>
        <v>0</v>
      </c>
      <c r="CS347" s="10">
        <f t="shared" si="221"/>
        <v>0</v>
      </c>
      <c r="CT347" s="10">
        <f t="shared" si="222"/>
        <v>0</v>
      </c>
      <c r="CU347" s="10">
        <f t="shared" si="223"/>
        <v>0</v>
      </c>
      <c r="CV347" s="10">
        <f t="shared" si="224"/>
        <v>0</v>
      </c>
      <c r="CW347" s="10">
        <f t="shared" si="225"/>
        <v>0</v>
      </c>
      <c r="CX347" s="10">
        <f t="shared" si="226"/>
        <v>0</v>
      </c>
      <c r="CY347" s="10">
        <f t="shared" si="227"/>
        <v>207.69230769230671</v>
      </c>
      <c r="CZ347" s="10">
        <f t="shared" si="228"/>
        <v>0</v>
      </c>
      <c r="DA347" s="10">
        <f t="shared" si="229"/>
        <v>1420.9719597415678</v>
      </c>
      <c r="DB347" s="10">
        <f t="shared" si="230"/>
        <v>0</v>
      </c>
      <c r="DC347" s="10">
        <f t="shared" si="231"/>
        <v>0</v>
      </c>
      <c r="DD347" s="10">
        <f t="shared" si="232"/>
        <v>0</v>
      </c>
      <c r="DE347" s="10">
        <f t="shared" si="233"/>
        <v>6400</v>
      </c>
      <c r="DF347" s="10">
        <f t="shared" si="234"/>
        <v>0</v>
      </c>
      <c r="DG347" s="10">
        <f t="shared" si="235"/>
        <v>0</v>
      </c>
      <c r="DH347" s="10">
        <f t="shared" si="236"/>
        <v>0</v>
      </c>
      <c r="DI347" s="10">
        <f t="shared" si="237"/>
        <v>0</v>
      </c>
      <c r="DJ347" s="10">
        <f t="shared" si="238"/>
        <v>0</v>
      </c>
      <c r="DK347" s="10">
        <f t="shared" si="239"/>
        <v>0</v>
      </c>
      <c r="DL347" s="10">
        <f t="shared" si="240"/>
        <v>0</v>
      </c>
      <c r="DM347" s="10">
        <f t="shared" si="241"/>
        <v>0</v>
      </c>
      <c r="DN347" s="10">
        <f t="shared" si="242"/>
        <v>-16884.62439874257</v>
      </c>
      <c r="DO347" s="10">
        <f t="shared" si="243"/>
        <v>0</v>
      </c>
      <c r="DP347" s="11">
        <f t="shared" si="244"/>
        <v>89175</v>
      </c>
      <c r="DS347" s="14"/>
      <c r="DU347" s="16"/>
    </row>
    <row r="348" spans="1:125" x14ac:dyDescent="0.35">
      <c r="A348" s="2" t="s">
        <v>999</v>
      </c>
      <c r="B348" s="2" t="s">
        <v>1013</v>
      </c>
      <c r="C348" s="2">
        <v>9262184</v>
      </c>
      <c r="D348" s="2" t="s">
        <v>1427</v>
      </c>
      <c r="E348" s="18">
        <v>210</v>
      </c>
      <c r="G348" s="18">
        <v>712740</v>
      </c>
      <c r="H348" s="18">
        <v>0</v>
      </c>
      <c r="I348" s="18">
        <v>0</v>
      </c>
      <c r="J348" s="18">
        <v>15359.999999999962</v>
      </c>
      <c r="K348" s="18">
        <v>0</v>
      </c>
      <c r="L348" s="18">
        <v>23264.999999999978</v>
      </c>
      <c r="M348" s="18">
        <v>0</v>
      </c>
      <c r="N348" s="18">
        <v>11730.000000000007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4059.9999999999959</v>
      </c>
      <c r="AA348" s="18">
        <v>0</v>
      </c>
      <c r="AB348" s="18">
        <v>63156.14224137929</v>
      </c>
      <c r="AC348" s="18">
        <v>0</v>
      </c>
      <c r="AD348" s="18">
        <v>0</v>
      </c>
      <c r="AE348" s="18">
        <v>0</v>
      </c>
      <c r="AF348" s="18">
        <v>128000</v>
      </c>
      <c r="AG348" s="18">
        <v>0</v>
      </c>
      <c r="AH348" s="18">
        <v>0</v>
      </c>
      <c r="AI348" s="18">
        <v>0</v>
      </c>
      <c r="AJ348" s="18">
        <v>26242.5</v>
      </c>
      <c r="AK348" s="18">
        <v>0</v>
      </c>
      <c r="AL348" s="18">
        <v>0</v>
      </c>
      <c r="AM348" s="18">
        <v>0</v>
      </c>
      <c r="AN348" s="18">
        <v>0</v>
      </c>
      <c r="AO348" s="18">
        <v>0</v>
      </c>
      <c r="AP348" s="18">
        <v>-7494.4059400922542</v>
      </c>
      <c r="AQ348" s="11">
        <f t="shared" si="245"/>
        <v>977059.23630128696</v>
      </c>
      <c r="AR348" s="18"/>
      <c r="AS348" s="10">
        <f>VLOOKUP($C348,'[1]New ISB'!$C$6:$BO$405,6,FALSE)</f>
        <v>757042.70249634061</v>
      </c>
      <c r="AT348" s="10">
        <f>VLOOKUP($C348,'[1]New ISB'!$C$6:$BO$405,7,FALSE)</f>
        <v>0</v>
      </c>
      <c r="AU348" s="10">
        <f>VLOOKUP($C348,'[1]New ISB'!$C$6:$BO$405,8,FALSE)</f>
        <v>0</v>
      </c>
      <c r="AV348" s="10">
        <f>VLOOKUP($C348,'[1]New ISB'!$C$6:$BO$405,9,FALSE)</f>
        <v>15679.999999999962</v>
      </c>
      <c r="AW348" s="10">
        <f>VLOOKUP($C348,'[1]New ISB'!$C$6:$BO$405,10,FALSE)</f>
        <v>0</v>
      </c>
      <c r="AX348" s="10">
        <f>VLOOKUP($C348,'[1]New ISB'!$C$6:$BO$405,11,FALSE)</f>
        <v>27059.999999999978</v>
      </c>
      <c r="AY348" s="10">
        <f>VLOOKUP($C348,'[1]New ISB'!$C$6:$BO$405,12,FALSE)</f>
        <v>0</v>
      </c>
      <c r="AZ348" s="10">
        <f>VLOOKUP($C348,'[1]New ISB'!$C$6:$BO$405,13,FALSE)</f>
        <v>11985.000000000007</v>
      </c>
      <c r="BA348" s="10">
        <f>VLOOKUP($C348,'[1]New ISB'!$C$6:$BO$405,14,FALSE)</f>
        <v>0</v>
      </c>
      <c r="BB348" s="10">
        <f>VLOOKUP($C348,'[1]New ISB'!$C$6:$BO$405,15,FALSE)</f>
        <v>0</v>
      </c>
      <c r="BC348" s="10">
        <f>VLOOKUP($C348,'[1]New ISB'!$C$6:$BO$405,16,FALSE)</f>
        <v>0</v>
      </c>
      <c r="BD348" s="10">
        <f>VLOOKUP($C348,'[1]New ISB'!$C$6:$BO$405,17,FALSE)</f>
        <v>0</v>
      </c>
      <c r="BE348" s="10">
        <f>VLOOKUP($C348,'[1]New ISB'!$C$6:$BO$405,18,FALSE)</f>
        <v>0</v>
      </c>
      <c r="BF348" s="10">
        <f>VLOOKUP($C348,'[1]New ISB'!$C$6:$BO$405,19,FALSE)</f>
        <v>0</v>
      </c>
      <c r="BG348" s="10">
        <f>VLOOKUP($C348,'[1]New ISB'!$C$6:$BO$405,20,FALSE)</f>
        <v>0</v>
      </c>
      <c r="BH348" s="10">
        <f>VLOOKUP($C348,'[1]New ISB'!$C$6:$BO$405,21,FALSE)</f>
        <v>0</v>
      </c>
      <c r="BI348" s="10">
        <f>VLOOKUP($C348,'[1]New ISB'!$C$6:$BO$405,22,FALSE)</f>
        <v>0</v>
      </c>
      <c r="BJ348" s="10">
        <f>VLOOKUP($C348,'[1]New ISB'!$C$6:$BO$405,23,FALSE)</f>
        <v>0</v>
      </c>
      <c r="BK348" s="10">
        <f>VLOOKUP($C348,'[1]New ISB'!$C$6:$BO$405,24,FALSE)</f>
        <v>0</v>
      </c>
      <c r="BL348" s="10">
        <f>VLOOKUP($C348,'[1]New ISB'!$C$6:$BO$405,25,FALSE)</f>
        <v>4129.9999999999955</v>
      </c>
      <c r="BM348" s="10">
        <f>VLOOKUP($C348,'[1]New ISB'!$C$6:$BO$405,26,FALSE)</f>
        <v>0</v>
      </c>
      <c r="BN348" s="10">
        <f>VLOOKUP($C348,'[1]New ISB'!$C$6:$BO$405,27,FALSE)</f>
        <v>63976.351880877723</v>
      </c>
      <c r="BO348" s="10">
        <f>VLOOKUP($C348,'[1]New ISB'!$C$6:$BO$405,28,FALSE)</f>
        <v>0</v>
      </c>
      <c r="BP348" s="10">
        <f>VLOOKUP($C348,'[1]New ISB'!$C$6:$BO$405,29,FALSE)</f>
        <v>0</v>
      </c>
      <c r="BQ348" s="10">
        <f>VLOOKUP($C348,'[1]New ISB'!$C$6:$BO$405,30,FALSE)</f>
        <v>0</v>
      </c>
      <c r="BR348" s="10">
        <f>VLOOKUP($C348,'[1]New ISB'!$C$6:$BO$405,31,FALSE)</f>
        <v>134400</v>
      </c>
      <c r="BS348" s="10">
        <f>VLOOKUP($C348,'[1]New ISB'!$C$6:$BO$405,32,FALSE)</f>
        <v>0</v>
      </c>
      <c r="BT348" s="10">
        <f>VLOOKUP($C348,'[1]New ISB'!$C$6:$BO$405,33,FALSE)</f>
        <v>0</v>
      </c>
      <c r="BU348" s="10">
        <f>VLOOKUP($C348,'[1]New ISB'!$C$6:$BO$405,34,FALSE)</f>
        <v>0</v>
      </c>
      <c r="BV348" s="10">
        <f>VLOOKUP($C348,'[1]New ISB'!$C$6:$BO$405,35,FALSE)</f>
        <v>26242.5</v>
      </c>
      <c r="BW348" s="10">
        <f>VLOOKUP($C348,'[1]New ISB'!$C$6:$BO$405,36,FALSE)</f>
        <v>0</v>
      </c>
      <c r="BX348" s="10">
        <f>VLOOKUP($C348,'[1]New ISB'!$C$6:$BO$405,39,FALSE)+VLOOKUP($C348,'[1]New ISB'!$C$6:$BO$405,40,FALSE)</f>
        <v>0</v>
      </c>
      <c r="BY348" s="10">
        <f>VLOOKUP($C348,'[1]New ISB'!$C$6:$BO$405,37,FALSE)+VLOOKUP($C348,'[1]New ISB'!$C$6:$BO$405,41,FALSE)</f>
        <v>0</v>
      </c>
      <c r="BZ348" s="10">
        <f>VLOOKUP($C348,'[1]New ISB'!$C$6:$BO$405,38,FALSE)</f>
        <v>0</v>
      </c>
      <c r="CA348" s="10">
        <f t="shared" si="207"/>
        <v>1040516.5543772184</v>
      </c>
      <c r="CB348" s="10">
        <f>VLOOKUP($C348,'[1]New ISB'!$C$6:$BO$405,52,FALSE)+VLOOKUP($C348,'[1]New ISB'!$C$6:$BO$405,53,FALSE)</f>
        <v>0</v>
      </c>
      <c r="CC348" s="10">
        <f>VLOOKUP($C348,'[1]New ISB'!$C$6:$BO$405,64,FALSE)</f>
        <v>0</v>
      </c>
      <c r="CD348" s="11">
        <f t="shared" si="246"/>
        <v>1040516.5543772184</v>
      </c>
      <c r="CE348" s="10"/>
      <c r="CF348" s="10">
        <f t="shared" si="208"/>
        <v>44302.702496340615</v>
      </c>
      <c r="CG348" s="10">
        <f t="shared" si="209"/>
        <v>0</v>
      </c>
      <c r="CH348" s="10">
        <f t="shared" si="210"/>
        <v>0</v>
      </c>
      <c r="CI348" s="10">
        <f t="shared" si="211"/>
        <v>320</v>
      </c>
      <c r="CJ348" s="10">
        <f t="shared" si="212"/>
        <v>0</v>
      </c>
      <c r="CK348" s="10">
        <f t="shared" si="213"/>
        <v>3795</v>
      </c>
      <c r="CL348" s="10">
        <f t="shared" si="214"/>
        <v>0</v>
      </c>
      <c r="CM348" s="10">
        <f t="shared" si="215"/>
        <v>255</v>
      </c>
      <c r="CN348" s="10">
        <f t="shared" si="216"/>
        <v>0</v>
      </c>
      <c r="CO348" s="10">
        <f t="shared" si="217"/>
        <v>0</v>
      </c>
      <c r="CP348" s="10">
        <f t="shared" si="218"/>
        <v>0</v>
      </c>
      <c r="CQ348" s="10">
        <f t="shared" si="219"/>
        <v>0</v>
      </c>
      <c r="CR348" s="10">
        <f t="shared" si="220"/>
        <v>0</v>
      </c>
      <c r="CS348" s="10">
        <f t="shared" si="221"/>
        <v>0</v>
      </c>
      <c r="CT348" s="10">
        <f t="shared" si="222"/>
        <v>0</v>
      </c>
      <c r="CU348" s="10">
        <f t="shared" si="223"/>
        <v>0</v>
      </c>
      <c r="CV348" s="10">
        <f t="shared" si="224"/>
        <v>0</v>
      </c>
      <c r="CW348" s="10">
        <f t="shared" si="225"/>
        <v>0</v>
      </c>
      <c r="CX348" s="10">
        <f t="shared" si="226"/>
        <v>0</v>
      </c>
      <c r="CY348" s="10">
        <f t="shared" si="227"/>
        <v>69.999999999999545</v>
      </c>
      <c r="CZ348" s="10">
        <f t="shared" si="228"/>
        <v>0</v>
      </c>
      <c r="DA348" s="10">
        <f t="shared" si="229"/>
        <v>820.20963949843281</v>
      </c>
      <c r="DB348" s="10">
        <f t="shared" si="230"/>
        <v>0</v>
      </c>
      <c r="DC348" s="10">
        <f t="shared" si="231"/>
        <v>0</v>
      </c>
      <c r="DD348" s="10">
        <f t="shared" si="232"/>
        <v>0</v>
      </c>
      <c r="DE348" s="10">
        <f t="shared" si="233"/>
        <v>6400</v>
      </c>
      <c r="DF348" s="10">
        <f t="shared" si="234"/>
        <v>0</v>
      </c>
      <c r="DG348" s="10">
        <f t="shared" si="235"/>
        <v>0</v>
      </c>
      <c r="DH348" s="10">
        <f t="shared" si="236"/>
        <v>0</v>
      </c>
      <c r="DI348" s="10">
        <f t="shared" si="237"/>
        <v>0</v>
      </c>
      <c r="DJ348" s="10">
        <f t="shared" si="238"/>
        <v>0</v>
      </c>
      <c r="DK348" s="10">
        <f t="shared" si="239"/>
        <v>0</v>
      </c>
      <c r="DL348" s="10">
        <f t="shared" si="240"/>
        <v>0</v>
      </c>
      <c r="DM348" s="10">
        <f t="shared" si="241"/>
        <v>0</v>
      </c>
      <c r="DN348" s="10">
        <f t="shared" si="242"/>
        <v>0</v>
      </c>
      <c r="DO348" s="10">
        <f t="shared" si="243"/>
        <v>7494.4059400922542</v>
      </c>
      <c r="DP348" s="11">
        <f t="shared" si="244"/>
        <v>63457.318075931304</v>
      </c>
      <c r="DS348" s="14"/>
      <c r="DU348" s="16"/>
    </row>
    <row r="349" spans="1:125" x14ac:dyDescent="0.35">
      <c r="A349" s="2" t="s">
        <v>1015</v>
      </c>
      <c r="B349" s="2" t="s">
        <v>1016</v>
      </c>
      <c r="C349" s="2">
        <v>9265206</v>
      </c>
      <c r="D349" s="2" t="s">
        <v>1017</v>
      </c>
      <c r="E349" s="18">
        <v>601</v>
      </c>
      <c r="G349" s="18">
        <v>2039794</v>
      </c>
      <c r="H349" s="18">
        <v>0</v>
      </c>
      <c r="I349" s="18">
        <v>0</v>
      </c>
      <c r="J349" s="18">
        <v>50399.999999999905</v>
      </c>
      <c r="K349" s="18">
        <v>0</v>
      </c>
      <c r="L349" s="18">
        <v>78254.999999999927</v>
      </c>
      <c r="M349" s="18">
        <v>0</v>
      </c>
      <c r="N349" s="18">
        <v>22615.258764607752</v>
      </c>
      <c r="O349" s="18">
        <v>561.86978297161932</v>
      </c>
      <c r="P349" s="18">
        <v>441.46911519198801</v>
      </c>
      <c r="Q349" s="18">
        <v>481.60267111853238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13606.282527881029</v>
      </c>
      <c r="AA349" s="18">
        <v>0</v>
      </c>
      <c r="AB349" s="18">
        <v>116353.40773593141</v>
      </c>
      <c r="AC349" s="18">
        <v>0</v>
      </c>
      <c r="AD349" s="18">
        <v>0</v>
      </c>
      <c r="AE349" s="18">
        <v>0</v>
      </c>
      <c r="AF349" s="18">
        <v>128000</v>
      </c>
      <c r="AG349" s="18">
        <v>0</v>
      </c>
      <c r="AH349" s="18">
        <v>0</v>
      </c>
      <c r="AI349" s="18">
        <v>0</v>
      </c>
      <c r="AJ349" s="18">
        <v>11833.6</v>
      </c>
      <c r="AK349" s="18">
        <v>0</v>
      </c>
      <c r="AL349" s="18">
        <v>0</v>
      </c>
      <c r="AM349" s="18">
        <v>0</v>
      </c>
      <c r="AN349" s="18">
        <v>0</v>
      </c>
      <c r="AO349" s="18">
        <v>196896.109402298</v>
      </c>
      <c r="AP349" s="18">
        <v>4420.1504838705887</v>
      </c>
      <c r="AQ349" s="11">
        <f t="shared" si="245"/>
        <v>2663658.750483871</v>
      </c>
      <c r="AR349" s="18"/>
      <c r="AS349" s="10">
        <f>VLOOKUP($C349,'[1]New ISB'!$C$6:$BO$405,6,FALSE)</f>
        <v>2166584.1152395271</v>
      </c>
      <c r="AT349" s="10">
        <f>VLOOKUP($C349,'[1]New ISB'!$C$6:$BO$405,7,FALSE)</f>
        <v>0</v>
      </c>
      <c r="AU349" s="10">
        <f>VLOOKUP($C349,'[1]New ISB'!$C$6:$BO$405,8,FALSE)</f>
        <v>0</v>
      </c>
      <c r="AV349" s="10">
        <f>VLOOKUP($C349,'[1]New ISB'!$C$6:$BO$405,9,FALSE)</f>
        <v>51449.999999999905</v>
      </c>
      <c r="AW349" s="10">
        <f>VLOOKUP($C349,'[1]New ISB'!$C$6:$BO$405,10,FALSE)</f>
        <v>0</v>
      </c>
      <c r="AX349" s="10">
        <f>VLOOKUP($C349,'[1]New ISB'!$C$6:$BO$405,11,FALSE)</f>
        <v>91019.999999999913</v>
      </c>
      <c r="AY349" s="10">
        <f>VLOOKUP($C349,'[1]New ISB'!$C$6:$BO$405,12,FALSE)</f>
        <v>0</v>
      </c>
      <c r="AZ349" s="10">
        <f>VLOOKUP($C349,'[1]New ISB'!$C$6:$BO$405,13,FALSE)</f>
        <v>23106.894824707921</v>
      </c>
      <c r="BA349" s="10">
        <f>VLOOKUP($C349,'[1]New ISB'!$C$6:$BO$405,14,FALSE)</f>
        <v>571.90317195325542</v>
      </c>
      <c r="BB349" s="10">
        <f>VLOOKUP($C349,'[1]New ISB'!$C$6:$BO$405,15,FALSE)</f>
        <v>446.48580968280606</v>
      </c>
      <c r="BC349" s="10">
        <f>VLOOKUP($C349,'[1]New ISB'!$C$6:$BO$405,16,FALSE)</f>
        <v>486.61936560935044</v>
      </c>
      <c r="BD349" s="10">
        <f>VLOOKUP($C349,'[1]New ISB'!$C$6:$BO$405,17,FALSE)</f>
        <v>0</v>
      </c>
      <c r="BE349" s="10">
        <f>VLOOKUP($C349,'[1]New ISB'!$C$6:$BO$405,18,FALSE)</f>
        <v>0</v>
      </c>
      <c r="BF349" s="10">
        <f>VLOOKUP($C349,'[1]New ISB'!$C$6:$BO$405,19,FALSE)</f>
        <v>0</v>
      </c>
      <c r="BG349" s="10">
        <f>VLOOKUP($C349,'[1]New ISB'!$C$6:$BO$405,20,FALSE)</f>
        <v>0</v>
      </c>
      <c r="BH349" s="10">
        <f>VLOOKUP($C349,'[1]New ISB'!$C$6:$BO$405,21,FALSE)</f>
        <v>0</v>
      </c>
      <c r="BI349" s="10">
        <f>VLOOKUP($C349,'[1]New ISB'!$C$6:$BO$405,22,FALSE)</f>
        <v>0</v>
      </c>
      <c r="BJ349" s="10">
        <f>VLOOKUP($C349,'[1]New ISB'!$C$6:$BO$405,23,FALSE)</f>
        <v>0</v>
      </c>
      <c r="BK349" s="10">
        <f>VLOOKUP($C349,'[1]New ISB'!$C$6:$BO$405,24,FALSE)</f>
        <v>0</v>
      </c>
      <c r="BL349" s="10">
        <f>VLOOKUP($C349,'[1]New ISB'!$C$6:$BO$405,25,FALSE)</f>
        <v>13840.873605947942</v>
      </c>
      <c r="BM349" s="10">
        <f>VLOOKUP($C349,'[1]New ISB'!$C$6:$BO$405,26,FALSE)</f>
        <v>0</v>
      </c>
      <c r="BN349" s="10">
        <f>VLOOKUP($C349,'[1]New ISB'!$C$6:$BO$405,27,FALSE)</f>
        <v>117864.49095328117</v>
      </c>
      <c r="BO349" s="10">
        <f>VLOOKUP($C349,'[1]New ISB'!$C$6:$BO$405,28,FALSE)</f>
        <v>0</v>
      </c>
      <c r="BP349" s="10">
        <f>VLOOKUP($C349,'[1]New ISB'!$C$6:$BO$405,29,FALSE)</f>
        <v>0</v>
      </c>
      <c r="BQ349" s="10">
        <f>VLOOKUP($C349,'[1]New ISB'!$C$6:$BO$405,30,FALSE)</f>
        <v>0</v>
      </c>
      <c r="BR349" s="10">
        <f>VLOOKUP($C349,'[1]New ISB'!$C$6:$BO$405,31,FALSE)</f>
        <v>134400</v>
      </c>
      <c r="BS349" s="10">
        <f>VLOOKUP($C349,'[1]New ISB'!$C$6:$BO$405,32,FALSE)</f>
        <v>0</v>
      </c>
      <c r="BT349" s="10">
        <f>VLOOKUP($C349,'[1]New ISB'!$C$6:$BO$405,33,FALSE)</f>
        <v>0</v>
      </c>
      <c r="BU349" s="10">
        <f>VLOOKUP($C349,'[1]New ISB'!$C$6:$BO$405,34,FALSE)</f>
        <v>0</v>
      </c>
      <c r="BV349" s="10">
        <f>VLOOKUP($C349,'[1]New ISB'!$C$6:$BO$405,35,FALSE)</f>
        <v>11833.6</v>
      </c>
      <c r="BW349" s="10">
        <f>VLOOKUP($C349,'[1]New ISB'!$C$6:$BO$405,36,FALSE)</f>
        <v>0</v>
      </c>
      <c r="BX349" s="10">
        <f>VLOOKUP($C349,'[1]New ISB'!$C$6:$BO$405,39,FALSE)+VLOOKUP($C349,'[1]New ISB'!$C$6:$BO$405,40,FALSE)</f>
        <v>0</v>
      </c>
      <c r="BY349" s="10">
        <f>VLOOKUP($C349,'[1]New ISB'!$C$6:$BO$405,37,FALSE)+VLOOKUP($C349,'[1]New ISB'!$C$6:$BO$405,41,FALSE)</f>
        <v>0</v>
      </c>
      <c r="BZ349" s="10">
        <f>VLOOKUP($C349,'[1]New ISB'!$C$6:$BO$405,38,FALSE)</f>
        <v>0</v>
      </c>
      <c r="CA349" s="10">
        <f t="shared" si="207"/>
        <v>2611604.9829707094</v>
      </c>
      <c r="CB349" s="10">
        <f>VLOOKUP($C349,'[1]New ISB'!$C$6:$BO$405,52,FALSE)+VLOOKUP($C349,'[1]New ISB'!$C$6:$BO$405,53,FALSE)</f>
        <v>170838.61702929065</v>
      </c>
      <c r="CC349" s="10">
        <f>VLOOKUP($C349,'[1]New ISB'!$C$6:$BO$405,64,FALSE)</f>
        <v>0</v>
      </c>
      <c r="CD349" s="11">
        <f t="shared" si="246"/>
        <v>2782443.6</v>
      </c>
      <c r="CE349" s="10"/>
      <c r="CF349" s="10">
        <f t="shared" si="208"/>
        <v>126790.11523952708</v>
      </c>
      <c r="CG349" s="10">
        <f t="shared" si="209"/>
        <v>0</v>
      </c>
      <c r="CH349" s="10">
        <f t="shared" si="210"/>
        <v>0</v>
      </c>
      <c r="CI349" s="10">
        <f t="shared" si="211"/>
        <v>1050</v>
      </c>
      <c r="CJ349" s="10">
        <f t="shared" si="212"/>
        <v>0</v>
      </c>
      <c r="CK349" s="10">
        <f t="shared" si="213"/>
        <v>12764.999999999985</v>
      </c>
      <c r="CL349" s="10">
        <f t="shared" si="214"/>
        <v>0</v>
      </c>
      <c r="CM349" s="10">
        <f t="shared" si="215"/>
        <v>491.63606010016883</v>
      </c>
      <c r="CN349" s="10">
        <f t="shared" si="216"/>
        <v>10.033388981636108</v>
      </c>
      <c r="CO349" s="10">
        <f t="shared" si="217"/>
        <v>5.016694490818054</v>
      </c>
      <c r="CP349" s="10">
        <f t="shared" si="218"/>
        <v>5.016694490818054</v>
      </c>
      <c r="CQ349" s="10">
        <f t="shared" si="219"/>
        <v>0</v>
      </c>
      <c r="CR349" s="10">
        <f t="shared" si="220"/>
        <v>0</v>
      </c>
      <c r="CS349" s="10">
        <f t="shared" si="221"/>
        <v>0</v>
      </c>
      <c r="CT349" s="10">
        <f t="shared" si="222"/>
        <v>0</v>
      </c>
      <c r="CU349" s="10">
        <f t="shared" si="223"/>
        <v>0</v>
      </c>
      <c r="CV349" s="10">
        <f t="shared" si="224"/>
        <v>0</v>
      </c>
      <c r="CW349" s="10">
        <f t="shared" si="225"/>
        <v>0</v>
      </c>
      <c r="CX349" s="10">
        <f t="shared" si="226"/>
        <v>0</v>
      </c>
      <c r="CY349" s="10">
        <f t="shared" si="227"/>
        <v>234.59107806691281</v>
      </c>
      <c r="CZ349" s="10">
        <f t="shared" si="228"/>
        <v>0</v>
      </c>
      <c r="DA349" s="10">
        <f t="shared" si="229"/>
        <v>1511.083217349762</v>
      </c>
      <c r="DB349" s="10">
        <f t="shared" si="230"/>
        <v>0</v>
      </c>
      <c r="DC349" s="10">
        <f t="shared" si="231"/>
        <v>0</v>
      </c>
      <c r="DD349" s="10">
        <f t="shared" si="232"/>
        <v>0</v>
      </c>
      <c r="DE349" s="10">
        <f t="shared" si="233"/>
        <v>6400</v>
      </c>
      <c r="DF349" s="10">
        <f t="shared" si="234"/>
        <v>0</v>
      </c>
      <c r="DG349" s="10">
        <f t="shared" si="235"/>
        <v>0</v>
      </c>
      <c r="DH349" s="10">
        <f t="shared" si="236"/>
        <v>0</v>
      </c>
      <c r="DI349" s="10">
        <f t="shared" si="237"/>
        <v>0</v>
      </c>
      <c r="DJ349" s="10">
        <f t="shared" si="238"/>
        <v>0</v>
      </c>
      <c r="DK349" s="10">
        <f t="shared" si="239"/>
        <v>0</v>
      </c>
      <c r="DL349" s="10">
        <f t="shared" si="240"/>
        <v>0</v>
      </c>
      <c r="DM349" s="10">
        <f t="shared" si="241"/>
        <v>0</v>
      </c>
      <c r="DN349" s="10">
        <f t="shared" si="242"/>
        <v>-26057.49237300735</v>
      </c>
      <c r="DO349" s="10">
        <f t="shared" si="243"/>
        <v>-4420.1504838705887</v>
      </c>
      <c r="DP349" s="11">
        <f t="shared" si="244"/>
        <v>118784.84951612924</v>
      </c>
      <c r="DS349" s="14"/>
      <c r="DU349" s="16"/>
    </row>
    <row r="350" spans="1:125" x14ac:dyDescent="0.35">
      <c r="A350" s="2" t="s">
        <v>1018</v>
      </c>
      <c r="B350" s="2" t="s">
        <v>1019</v>
      </c>
      <c r="C350" s="2">
        <v>9262186</v>
      </c>
      <c r="D350" s="2" t="s">
        <v>1020</v>
      </c>
      <c r="E350" s="18">
        <v>100</v>
      </c>
      <c r="G350" s="18">
        <v>339400</v>
      </c>
      <c r="H350" s="18">
        <v>0</v>
      </c>
      <c r="I350" s="18">
        <v>0</v>
      </c>
      <c r="J350" s="18">
        <v>2400</v>
      </c>
      <c r="K350" s="18">
        <v>0</v>
      </c>
      <c r="L350" s="18">
        <v>4230</v>
      </c>
      <c r="M350" s="18">
        <v>0</v>
      </c>
      <c r="N350" s="18">
        <v>2300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19070.930232558156</v>
      </c>
      <c r="AC350" s="18">
        <v>0</v>
      </c>
      <c r="AD350" s="18">
        <v>0</v>
      </c>
      <c r="AE350" s="18">
        <v>0</v>
      </c>
      <c r="AF350" s="18">
        <v>128000</v>
      </c>
      <c r="AG350" s="18">
        <v>37433.110814419219</v>
      </c>
      <c r="AH350" s="18">
        <v>0</v>
      </c>
      <c r="AI350" s="18">
        <v>0</v>
      </c>
      <c r="AJ350" s="18">
        <v>868.76160000000004</v>
      </c>
      <c r="AK350" s="18">
        <v>0</v>
      </c>
      <c r="AL350" s="18">
        <v>0</v>
      </c>
      <c r="AM350" s="18">
        <v>0</v>
      </c>
      <c r="AN350" s="18">
        <v>0</v>
      </c>
      <c r="AO350" s="18">
        <v>0</v>
      </c>
      <c r="AP350" s="18">
        <v>-48370.544934618098</v>
      </c>
      <c r="AQ350" s="11">
        <f t="shared" si="245"/>
        <v>485332.25771235925</v>
      </c>
      <c r="AR350" s="18"/>
      <c r="AS350" s="10">
        <f>VLOOKUP($C350,'[1]New ISB'!$C$6:$BO$405,6,FALSE)</f>
        <v>360496.5249982574</v>
      </c>
      <c r="AT350" s="10">
        <f>VLOOKUP($C350,'[1]New ISB'!$C$6:$BO$405,7,FALSE)</f>
        <v>0</v>
      </c>
      <c r="AU350" s="10">
        <f>VLOOKUP($C350,'[1]New ISB'!$C$6:$BO$405,8,FALSE)</f>
        <v>0</v>
      </c>
      <c r="AV350" s="10">
        <f>VLOOKUP($C350,'[1]New ISB'!$C$6:$BO$405,9,FALSE)</f>
        <v>2450</v>
      </c>
      <c r="AW350" s="10">
        <f>VLOOKUP($C350,'[1]New ISB'!$C$6:$BO$405,10,FALSE)</f>
        <v>0</v>
      </c>
      <c r="AX350" s="10">
        <f>VLOOKUP($C350,'[1]New ISB'!$C$6:$BO$405,11,FALSE)</f>
        <v>4920</v>
      </c>
      <c r="AY350" s="10">
        <f>VLOOKUP($C350,'[1]New ISB'!$C$6:$BO$405,12,FALSE)</f>
        <v>0</v>
      </c>
      <c r="AZ350" s="10">
        <f>VLOOKUP($C350,'[1]New ISB'!$C$6:$BO$405,13,FALSE)</f>
        <v>2350</v>
      </c>
      <c r="BA350" s="10">
        <f>VLOOKUP($C350,'[1]New ISB'!$C$6:$BO$405,14,FALSE)</f>
        <v>0</v>
      </c>
      <c r="BB350" s="10">
        <f>VLOOKUP($C350,'[1]New ISB'!$C$6:$BO$405,15,FALSE)</f>
        <v>0</v>
      </c>
      <c r="BC350" s="10">
        <f>VLOOKUP($C350,'[1]New ISB'!$C$6:$BO$405,16,FALSE)</f>
        <v>0</v>
      </c>
      <c r="BD350" s="10">
        <f>VLOOKUP($C350,'[1]New ISB'!$C$6:$BO$405,17,FALSE)</f>
        <v>0</v>
      </c>
      <c r="BE350" s="10">
        <f>VLOOKUP($C350,'[1]New ISB'!$C$6:$BO$405,18,FALSE)</f>
        <v>0</v>
      </c>
      <c r="BF350" s="10">
        <f>VLOOKUP($C350,'[1]New ISB'!$C$6:$BO$405,19,FALSE)</f>
        <v>0</v>
      </c>
      <c r="BG350" s="10">
        <f>VLOOKUP($C350,'[1]New ISB'!$C$6:$BO$405,20,FALSE)</f>
        <v>0</v>
      </c>
      <c r="BH350" s="10">
        <f>VLOOKUP($C350,'[1]New ISB'!$C$6:$BO$405,21,FALSE)</f>
        <v>0</v>
      </c>
      <c r="BI350" s="10">
        <f>VLOOKUP($C350,'[1]New ISB'!$C$6:$BO$405,22,FALSE)</f>
        <v>0</v>
      </c>
      <c r="BJ350" s="10">
        <f>VLOOKUP($C350,'[1]New ISB'!$C$6:$BO$405,23,FALSE)</f>
        <v>0</v>
      </c>
      <c r="BK350" s="10">
        <f>VLOOKUP($C350,'[1]New ISB'!$C$6:$BO$405,24,FALSE)</f>
        <v>0</v>
      </c>
      <c r="BL350" s="10">
        <f>VLOOKUP($C350,'[1]New ISB'!$C$6:$BO$405,25,FALSE)</f>
        <v>0</v>
      </c>
      <c r="BM350" s="10">
        <f>VLOOKUP($C350,'[1]New ISB'!$C$6:$BO$405,26,FALSE)</f>
        <v>0</v>
      </c>
      <c r="BN350" s="10">
        <f>VLOOKUP($C350,'[1]New ISB'!$C$6:$BO$405,27,FALSE)</f>
        <v>19318.604651162808</v>
      </c>
      <c r="BO350" s="10">
        <f>VLOOKUP($C350,'[1]New ISB'!$C$6:$BO$405,28,FALSE)</f>
        <v>0</v>
      </c>
      <c r="BP350" s="10">
        <f>VLOOKUP($C350,'[1]New ISB'!$C$6:$BO$405,29,FALSE)</f>
        <v>0</v>
      </c>
      <c r="BQ350" s="10">
        <f>VLOOKUP($C350,'[1]New ISB'!$C$6:$BO$405,30,FALSE)</f>
        <v>0</v>
      </c>
      <c r="BR350" s="10">
        <f>VLOOKUP($C350,'[1]New ISB'!$C$6:$BO$405,31,FALSE)</f>
        <v>134400</v>
      </c>
      <c r="BS350" s="10">
        <f>VLOOKUP($C350,'[1]New ISB'!$C$6:$BO$405,32,FALSE)</f>
        <v>37965.020026702259</v>
      </c>
      <c r="BT350" s="10">
        <f>VLOOKUP($C350,'[1]New ISB'!$C$6:$BO$405,33,FALSE)</f>
        <v>0</v>
      </c>
      <c r="BU350" s="10">
        <f>VLOOKUP($C350,'[1]New ISB'!$C$6:$BO$405,34,FALSE)</f>
        <v>0</v>
      </c>
      <c r="BV350" s="10">
        <f>VLOOKUP($C350,'[1]New ISB'!$C$6:$BO$405,35,FALSE)</f>
        <v>868.76160000000004</v>
      </c>
      <c r="BW350" s="10">
        <f>VLOOKUP($C350,'[1]New ISB'!$C$6:$BO$405,36,FALSE)</f>
        <v>0</v>
      </c>
      <c r="BX350" s="10">
        <f>VLOOKUP($C350,'[1]New ISB'!$C$6:$BO$405,39,FALSE)+VLOOKUP($C350,'[1]New ISB'!$C$6:$BO$405,40,FALSE)</f>
        <v>0</v>
      </c>
      <c r="BY350" s="10">
        <f>VLOOKUP($C350,'[1]New ISB'!$C$6:$BO$405,37,FALSE)+VLOOKUP($C350,'[1]New ISB'!$C$6:$BO$405,41,FALSE)</f>
        <v>0</v>
      </c>
      <c r="BZ350" s="10">
        <f>VLOOKUP($C350,'[1]New ISB'!$C$6:$BO$405,38,FALSE)</f>
        <v>0</v>
      </c>
      <c r="CA350" s="10">
        <f t="shared" si="207"/>
        <v>562768.91127612244</v>
      </c>
      <c r="CB350" s="10">
        <f>VLOOKUP($C350,'[1]New ISB'!$C$6:$BO$405,52,FALSE)+VLOOKUP($C350,'[1]New ISB'!$C$6:$BO$405,53,FALSE)</f>
        <v>0</v>
      </c>
      <c r="CC350" s="10">
        <f>VLOOKUP($C350,'[1]New ISB'!$C$6:$BO$405,64,FALSE)</f>
        <v>0</v>
      </c>
      <c r="CD350" s="11">
        <f t="shared" si="246"/>
        <v>562768.91127612244</v>
      </c>
      <c r="CE350" s="10"/>
      <c r="CF350" s="10">
        <f t="shared" si="208"/>
        <v>21096.524998257402</v>
      </c>
      <c r="CG350" s="10">
        <f t="shared" si="209"/>
        <v>0</v>
      </c>
      <c r="CH350" s="10">
        <f t="shared" si="210"/>
        <v>0</v>
      </c>
      <c r="CI350" s="10">
        <f t="shared" si="211"/>
        <v>50</v>
      </c>
      <c r="CJ350" s="10">
        <f t="shared" si="212"/>
        <v>0</v>
      </c>
      <c r="CK350" s="10">
        <f t="shared" si="213"/>
        <v>690</v>
      </c>
      <c r="CL350" s="10">
        <f t="shared" si="214"/>
        <v>0</v>
      </c>
      <c r="CM350" s="10">
        <f t="shared" si="215"/>
        <v>50</v>
      </c>
      <c r="CN350" s="10">
        <f t="shared" si="216"/>
        <v>0</v>
      </c>
      <c r="CO350" s="10">
        <f t="shared" si="217"/>
        <v>0</v>
      </c>
      <c r="CP350" s="10">
        <f t="shared" si="218"/>
        <v>0</v>
      </c>
      <c r="CQ350" s="10">
        <f t="shared" si="219"/>
        <v>0</v>
      </c>
      <c r="CR350" s="10">
        <f t="shared" si="220"/>
        <v>0</v>
      </c>
      <c r="CS350" s="10">
        <f t="shared" si="221"/>
        <v>0</v>
      </c>
      <c r="CT350" s="10">
        <f t="shared" si="222"/>
        <v>0</v>
      </c>
      <c r="CU350" s="10">
        <f t="shared" si="223"/>
        <v>0</v>
      </c>
      <c r="CV350" s="10">
        <f t="shared" si="224"/>
        <v>0</v>
      </c>
      <c r="CW350" s="10">
        <f t="shared" si="225"/>
        <v>0</v>
      </c>
      <c r="CX350" s="10">
        <f t="shared" si="226"/>
        <v>0</v>
      </c>
      <c r="CY350" s="10">
        <f t="shared" si="227"/>
        <v>0</v>
      </c>
      <c r="CZ350" s="10">
        <f t="shared" si="228"/>
        <v>0</v>
      </c>
      <c r="DA350" s="10">
        <f t="shared" si="229"/>
        <v>247.6744186046526</v>
      </c>
      <c r="DB350" s="10">
        <f t="shared" si="230"/>
        <v>0</v>
      </c>
      <c r="DC350" s="10">
        <f t="shared" si="231"/>
        <v>0</v>
      </c>
      <c r="DD350" s="10">
        <f t="shared" si="232"/>
        <v>0</v>
      </c>
      <c r="DE350" s="10">
        <f t="shared" si="233"/>
        <v>6400</v>
      </c>
      <c r="DF350" s="10">
        <f t="shared" si="234"/>
        <v>531.90921228304069</v>
      </c>
      <c r="DG350" s="10">
        <f t="shared" si="235"/>
        <v>0</v>
      </c>
      <c r="DH350" s="10">
        <f t="shared" si="236"/>
        <v>0</v>
      </c>
      <c r="DI350" s="10">
        <f t="shared" si="237"/>
        <v>0</v>
      </c>
      <c r="DJ350" s="10">
        <f t="shared" si="238"/>
        <v>0</v>
      </c>
      <c r="DK350" s="10">
        <f t="shared" si="239"/>
        <v>0</v>
      </c>
      <c r="DL350" s="10">
        <f t="shared" si="240"/>
        <v>0</v>
      </c>
      <c r="DM350" s="10">
        <f t="shared" si="241"/>
        <v>0</v>
      </c>
      <c r="DN350" s="10">
        <f t="shared" si="242"/>
        <v>0</v>
      </c>
      <c r="DO350" s="10">
        <f t="shared" si="243"/>
        <v>48370.544934618098</v>
      </c>
      <c r="DP350" s="11">
        <f t="shared" si="244"/>
        <v>77436.65356376319</v>
      </c>
      <c r="DS350" s="14"/>
      <c r="DU350" s="16"/>
    </row>
    <row r="351" spans="1:125" x14ac:dyDescent="0.35">
      <c r="A351" s="2" t="s">
        <v>1428</v>
      </c>
      <c r="B351" s="2" t="s">
        <v>1429</v>
      </c>
      <c r="C351" s="2">
        <v>9262219</v>
      </c>
      <c r="D351" s="2" t="s">
        <v>1430</v>
      </c>
      <c r="E351" s="18">
        <v>102</v>
      </c>
      <c r="G351" s="18">
        <v>346188</v>
      </c>
      <c r="H351" s="18">
        <v>0</v>
      </c>
      <c r="I351" s="18">
        <v>0</v>
      </c>
      <c r="J351" s="18">
        <v>18720.000000000022</v>
      </c>
      <c r="K351" s="18">
        <v>0</v>
      </c>
      <c r="L351" s="18">
        <v>27495.000000000029</v>
      </c>
      <c r="M351" s="18">
        <v>0</v>
      </c>
      <c r="N351" s="18">
        <v>0</v>
      </c>
      <c r="O351" s="18">
        <v>4200.0000000000064</v>
      </c>
      <c r="P351" s="18">
        <v>17160.000000000018</v>
      </c>
      <c r="Q351" s="18">
        <v>5759.99999999998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6879.0697674418689</v>
      </c>
      <c r="AA351" s="18">
        <v>0</v>
      </c>
      <c r="AB351" s="18">
        <v>45530.43478260866</v>
      </c>
      <c r="AC351" s="18">
        <v>0</v>
      </c>
      <c r="AD351" s="18">
        <v>13116.599999999997</v>
      </c>
      <c r="AE351" s="18">
        <v>0</v>
      </c>
      <c r="AF351" s="18">
        <v>128000</v>
      </c>
      <c r="AG351" s="18">
        <v>0</v>
      </c>
      <c r="AH351" s="18">
        <v>0</v>
      </c>
      <c r="AI351" s="18">
        <v>0</v>
      </c>
      <c r="AJ351" s="18">
        <v>13795.4</v>
      </c>
      <c r="AK351" s="18">
        <v>0</v>
      </c>
      <c r="AL351" s="18">
        <v>0</v>
      </c>
      <c r="AM351" s="18">
        <v>0</v>
      </c>
      <c r="AN351" s="18">
        <v>0</v>
      </c>
      <c r="AO351" s="18">
        <v>0</v>
      </c>
      <c r="AP351" s="18">
        <v>-49832.581597304626</v>
      </c>
      <c r="AQ351" s="11">
        <f t="shared" si="245"/>
        <v>577011.92295274592</v>
      </c>
      <c r="AR351" s="18"/>
      <c r="AS351" s="10">
        <f>VLOOKUP($C351,'[1]New ISB'!$C$6:$BO$405,6,FALSE)</f>
        <v>367706.45549822255</v>
      </c>
      <c r="AT351" s="10">
        <f>VLOOKUP($C351,'[1]New ISB'!$C$6:$BO$405,7,FALSE)</f>
        <v>0</v>
      </c>
      <c r="AU351" s="10">
        <f>VLOOKUP($C351,'[1]New ISB'!$C$6:$BO$405,8,FALSE)</f>
        <v>0</v>
      </c>
      <c r="AV351" s="10">
        <f>VLOOKUP($C351,'[1]New ISB'!$C$6:$BO$405,9,FALSE)</f>
        <v>19110.000000000022</v>
      </c>
      <c r="AW351" s="10">
        <f>VLOOKUP($C351,'[1]New ISB'!$C$6:$BO$405,10,FALSE)</f>
        <v>0</v>
      </c>
      <c r="AX351" s="10">
        <f>VLOOKUP($C351,'[1]New ISB'!$C$6:$BO$405,11,FALSE)</f>
        <v>31980.000000000036</v>
      </c>
      <c r="AY351" s="10">
        <f>VLOOKUP($C351,'[1]New ISB'!$C$6:$BO$405,12,FALSE)</f>
        <v>0</v>
      </c>
      <c r="AZ351" s="10">
        <f>VLOOKUP($C351,'[1]New ISB'!$C$6:$BO$405,13,FALSE)</f>
        <v>0</v>
      </c>
      <c r="BA351" s="10">
        <f>VLOOKUP($C351,'[1]New ISB'!$C$6:$BO$405,14,FALSE)</f>
        <v>4275.0000000000064</v>
      </c>
      <c r="BB351" s="10">
        <f>VLOOKUP($C351,'[1]New ISB'!$C$6:$BO$405,15,FALSE)</f>
        <v>17355.000000000018</v>
      </c>
      <c r="BC351" s="10">
        <f>VLOOKUP($C351,'[1]New ISB'!$C$6:$BO$405,16,FALSE)</f>
        <v>5819.9999999999791</v>
      </c>
      <c r="BD351" s="10">
        <f>VLOOKUP($C351,'[1]New ISB'!$C$6:$BO$405,17,FALSE)</f>
        <v>0</v>
      </c>
      <c r="BE351" s="10">
        <f>VLOOKUP($C351,'[1]New ISB'!$C$6:$BO$405,18,FALSE)</f>
        <v>0</v>
      </c>
      <c r="BF351" s="10">
        <f>VLOOKUP($C351,'[1]New ISB'!$C$6:$BO$405,19,FALSE)</f>
        <v>0</v>
      </c>
      <c r="BG351" s="10">
        <f>VLOOKUP($C351,'[1]New ISB'!$C$6:$BO$405,20,FALSE)</f>
        <v>0</v>
      </c>
      <c r="BH351" s="10">
        <f>VLOOKUP($C351,'[1]New ISB'!$C$6:$BO$405,21,FALSE)</f>
        <v>0</v>
      </c>
      <c r="BI351" s="10">
        <f>VLOOKUP($C351,'[1]New ISB'!$C$6:$BO$405,22,FALSE)</f>
        <v>0</v>
      </c>
      <c r="BJ351" s="10">
        <f>VLOOKUP($C351,'[1]New ISB'!$C$6:$BO$405,23,FALSE)</f>
        <v>0</v>
      </c>
      <c r="BK351" s="10">
        <f>VLOOKUP($C351,'[1]New ISB'!$C$6:$BO$405,24,FALSE)</f>
        <v>0</v>
      </c>
      <c r="BL351" s="10">
        <f>VLOOKUP($C351,'[1]New ISB'!$C$6:$BO$405,25,FALSE)</f>
        <v>6997.674418604659</v>
      </c>
      <c r="BM351" s="10">
        <f>VLOOKUP($C351,'[1]New ISB'!$C$6:$BO$405,26,FALSE)</f>
        <v>0</v>
      </c>
      <c r="BN351" s="10">
        <f>VLOOKUP($C351,'[1]New ISB'!$C$6:$BO$405,27,FALSE)</f>
        <v>46121.739130434747</v>
      </c>
      <c r="BO351" s="10">
        <f>VLOOKUP($C351,'[1]New ISB'!$C$6:$BO$405,28,FALSE)</f>
        <v>0</v>
      </c>
      <c r="BP351" s="10">
        <f>VLOOKUP($C351,'[1]New ISB'!$C$6:$BO$405,29,FALSE)</f>
        <v>13324.799999999997</v>
      </c>
      <c r="BQ351" s="10">
        <f>VLOOKUP($C351,'[1]New ISB'!$C$6:$BO$405,30,FALSE)</f>
        <v>0</v>
      </c>
      <c r="BR351" s="10">
        <f>VLOOKUP($C351,'[1]New ISB'!$C$6:$BO$405,31,FALSE)</f>
        <v>134400</v>
      </c>
      <c r="BS351" s="10">
        <f>VLOOKUP($C351,'[1]New ISB'!$C$6:$BO$405,32,FALSE)</f>
        <v>0</v>
      </c>
      <c r="BT351" s="10">
        <f>VLOOKUP($C351,'[1]New ISB'!$C$6:$BO$405,33,FALSE)</f>
        <v>0</v>
      </c>
      <c r="BU351" s="10">
        <f>VLOOKUP($C351,'[1]New ISB'!$C$6:$BO$405,34,FALSE)</f>
        <v>0</v>
      </c>
      <c r="BV351" s="10">
        <f>VLOOKUP($C351,'[1]New ISB'!$C$6:$BO$405,35,FALSE)</f>
        <v>13795.4</v>
      </c>
      <c r="BW351" s="10">
        <f>VLOOKUP($C351,'[1]New ISB'!$C$6:$BO$405,36,FALSE)</f>
        <v>0</v>
      </c>
      <c r="BX351" s="10">
        <f>VLOOKUP($C351,'[1]New ISB'!$C$6:$BO$405,39,FALSE)+VLOOKUP($C351,'[1]New ISB'!$C$6:$BO$405,40,FALSE)</f>
        <v>0</v>
      </c>
      <c r="BY351" s="10">
        <f>VLOOKUP($C351,'[1]New ISB'!$C$6:$BO$405,37,FALSE)+VLOOKUP($C351,'[1]New ISB'!$C$6:$BO$405,41,FALSE)</f>
        <v>0</v>
      </c>
      <c r="BZ351" s="10">
        <f>VLOOKUP($C351,'[1]New ISB'!$C$6:$BO$405,38,FALSE)</f>
        <v>0</v>
      </c>
      <c r="CA351" s="10">
        <f t="shared" si="207"/>
        <v>660886.06904726208</v>
      </c>
      <c r="CB351" s="10">
        <f>VLOOKUP($C351,'[1]New ISB'!$C$6:$BO$405,52,FALSE)+VLOOKUP($C351,'[1]New ISB'!$C$6:$BO$405,53,FALSE)</f>
        <v>0</v>
      </c>
      <c r="CC351" s="10">
        <f>VLOOKUP($C351,'[1]New ISB'!$C$6:$BO$405,64,FALSE)</f>
        <v>0</v>
      </c>
      <c r="CD351" s="11">
        <f t="shared" si="246"/>
        <v>660886.06904726208</v>
      </c>
      <c r="CE351" s="10"/>
      <c r="CF351" s="10">
        <f t="shared" si="208"/>
        <v>21518.455498222553</v>
      </c>
      <c r="CG351" s="10">
        <f t="shared" si="209"/>
        <v>0</v>
      </c>
      <c r="CH351" s="10">
        <f t="shared" si="210"/>
        <v>0</v>
      </c>
      <c r="CI351" s="10">
        <f t="shared" si="211"/>
        <v>390</v>
      </c>
      <c r="CJ351" s="10">
        <f t="shared" si="212"/>
        <v>0</v>
      </c>
      <c r="CK351" s="10">
        <f t="shared" si="213"/>
        <v>4485.0000000000073</v>
      </c>
      <c r="CL351" s="10">
        <f t="shared" si="214"/>
        <v>0</v>
      </c>
      <c r="CM351" s="10">
        <f t="shared" si="215"/>
        <v>0</v>
      </c>
      <c r="CN351" s="10">
        <f t="shared" si="216"/>
        <v>75</v>
      </c>
      <c r="CO351" s="10">
        <f t="shared" si="217"/>
        <v>195</v>
      </c>
      <c r="CP351" s="10">
        <f t="shared" si="218"/>
        <v>59.999999999999091</v>
      </c>
      <c r="CQ351" s="10">
        <f t="shared" si="219"/>
        <v>0</v>
      </c>
      <c r="CR351" s="10">
        <f t="shared" si="220"/>
        <v>0</v>
      </c>
      <c r="CS351" s="10">
        <f t="shared" si="221"/>
        <v>0</v>
      </c>
      <c r="CT351" s="10">
        <f t="shared" si="222"/>
        <v>0</v>
      </c>
      <c r="CU351" s="10">
        <f t="shared" si="223"/>
        <v>0</v>
      </c>
      <c r="CV351" s="10">
        <f t="shared" si="224"/>
        <v>0</v>
      </c>
      <c r="CW351" s="10">
        <f t="shared" si="225"/>
        <v>0</v>
      </c>
      <c r="CX351" s="10">
        <f t="shared" si="226"/>
        <v>0</v>
      </c>
      <c r="CY351" s="10">
        <f t="shared" si="227"/>
        <v>118.60465116279011</v>
      </c>
      <c r="CZ351" s="10">
        <f t="shared" si="228"/>
        <v>0</v>
      </c>
      <c r="DA351" s="10">
        <f t="shared" si="229"/>
        <v>591.30434782608791</v>
      </c>
      <c r="DB351" s="10">
        <f t="shared" si="230"/>
        <v>0</v>
      </c>
      <c r="DC351" s="10">
        <f t="shared" si="231"/>
        <v>208.20000000000073</v>
      </c>
      <c r="DD351" s="10">
        <f t="shared" si="232"/>
        <v>0</v>
      </c>
      <c r="DE351" s="10">
        <f t="shared" si="233"/>
        <v>6400</v>
      </c>
      <c r="DF351" s="10">
        <f t="shared" si="234"/>
        <v>0</v>
      </c>
      <c r="DG351" s="10">
        <f t="shared" si="235"/>
        <v>0</v>
      </c>
      <c r="DH351" s="10">
        <f t="shared" si="236"/>
        <v>0</v>
      </c>
      <c r="DI351" s="10">
        <f t="shared" si="237"/>
        <v>0</v>
      </c>
      <c r="DJ351" s="10">
        <f t="shared" si="238"/>
        <v>0</v>
      </c>
      <c r="DK351" s="10">
        <f t="shared" si="239"/>
        <v>0</v>
      </c>
      <c r="DL351" s="10">
        <f t="shared" si="240"/>
        <v>0</v>
      </c>
      <c r="DM351" s="10">
        <f t="shared" si="241"/>
        <v>0</v>
      </c>
      <c r="DN351" s="10">
        <f t="shared" si="242"/>
        <v>0</v>
      </c>
      <c r="DO351" s="10">
        <f t="shared" si="243"/>
        <v>49832.581597304626</v>
      </c>
      <c r="DP351" s="11">
        <f t="shared" si="244"/>
        <v>83874.146094516065</v>
      </c>
      <c r="DS351" s="14"/>
      <c r="DU351" s="16"/>
    </row>
    <row r="352" spans="1:125" x14ac:dyDescent="0.35">
      <c r="A352" s="2" t="s">
        <v>1431</v>
      </c>
      <c r="B352" s="2" t="s">
        <v>1431</v>
      </c>
      <c r="C352" s="2">
        <v>9262199</v>
      </c>
      <c r="D352" s="2" t="s">
        <v>1176</v>
      </c>
      <c r="E352" s="18">
        <v>243</v>
      </c>
      <c r="G352" s="18">
        <v>824742</v>
      </c>
      <c r="H352" s="18">
        <v>0</v>
      </c>
      <c r="I352" s="18">
        <v>0</v>
      </c>
      <c r="J352" s="18">
        <v>17944.615384615401</v>
      </c>
      <c r="K352" s="18">
        <v>0</v>
      </c>
      <c r="L352" s="18">
        <v>27179.783653846127</v>
      </c>
      <c r="M352" s="18">
        <v>0</v>
      </c>
      <c r="N352" s="18">
        <v>10479.375</v>
      </c>
      <c r="O352" s="18">
        <v>6542.307692307696</v>
      </c>
      <c r="P352" s="18">
        <v>3598.2692307692359</v>
      </c>
      <c r="Q352" s="18">
        <v>8972.3076923076896</v>
      </c>
      <c r="R352" s="18">
        <v>4766.5384615384664</v>
      </c>
      <c r="S352" s="18">
        <v>782.74038461538498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25712.027027026968</v>
      </c>
      <c r="AA352" s="18">
        <v>0</v>
      </c>
      <c r="AB352" s="18">
        <v>88826.42890883323</v>
      </c>
      <c r="AC352" s="18">
        <v>0</v>
      </c>
      <c r="AD352" s="18">
        <v>574.08750000000055</v>
      </c>
      <c r="AE352" s="18">
        <v>0</v>
      </c>
      <c r="AF352" s="18">
        <v>128000</v>
      </c>
      <c r="AG352" s="18">
        <v>0</v>
      </c>
      <c r="AH352" s="18">
        <v>0</v>
      </c>
      <c r="AI352" s="18">
        <v>0</v>
      </c>
      <c r="AJ352" s="18">
        <v>11583.487999999999</v>
      </c>
      <c r="AK352" s="18">
        <v>0</v>
      </c>
      <c r="AL352" s="18">
        <v>0</v>
      </c>
      <c r="AM352" s="18">
        <v>0</v>
      </c>
      <c r="AN352" s="18">
        <v>0</v>
      </c>
      <c r="AO352" s="18">
        <v>0</v>
      </c>
      <c r="AP352" s="18">
        <v>0</v>
      </c>
      <c r="AQ352" s="11">
        <f t="shared" si="245"/>
        <v>1159703.9689358603</v>
      </c>
      <c r="AR352" s="18"/>
      <c r="AS352" s="10">
        <f>VLOOKUP($C352,'[1]New ISB'!$C$6:$BO$405,6,FALSE)</f>
        <v>876006.55574576557</v>
      </c>
      <c r="AT352" s="10">
        <f>VLOOKUP($C352,'[1]New ISB'!$C$6:$BO$405,7,FALSE)</f>
        <v>0</v>
      </c>
      <c r="AU352" s="10">
        <f>VLOOKUP($C352,'[1]New ISB'!$C$6:$BO$405,8,FALSE)</f>
        <v>0</v>
      </c>
      <c r="AV352" s="10">
        <f>VLOOKUP($C352,'[1]New ISB'!$C$6:$BO$405,9,FALSE)</f>
        <v>18318.461538461557</v>
      </c>
      <c r="AW352" s="10">
        <f>VLOOKUP($C352,'[1]New ISB'!$C$6:$BO$405,10,FALSE)</f>
        <v>0</v>
      </c>
      <c r="AX352" s="10">
        <f>VLOOKUP($C352,'[1]New ISB'!$C$6:$BO$405,11,FALSE)</f>
        <v>31613.365384615354</v>
      </c>
      <c r="AY352" s="10">
        <f>VLOOKUP($C352,'[1]New ISB'!$C$6:$BO$405,12,FALSE)</f>
        <v>0</v>
      </c>
      <c r="AZ352" s="10">
        <f>VLOOKUP($C352,'[1]New ISB'!$C$6:$BO$405,13,FALSE)</f>
        <v>10707.1875</v>
      </c>
      <c r="BA352" s="10">
        <f>VLOOKUP($C352,'[1]New ISB'!$C$6:$BO$405,14,FALSE)</f>
        <v>6659.1346153846189</v>
      </c>
      <c r="BB352" s="10">
        <f>VLOOKUP($C352,'[1]New ISB'!$C$6:$BO$405,15,FALSE)</f>
        <v>3639.1586538461593</v>
      </c>
      <c r="BC352" s="10">
        <f>VLOOKUP($C352,'[1]New ISB'!$C$6:$BO$405,16,FALSE)</f>
        <v>9065.7692307692287</v>
      </c>
      <c r="BD352" s="10">
        <f>VLOOKUP($C352,'[1]New ISB'!$C$6:$BO$405,17,FALSE)</f>
        <v>4813.2692307692359</v>
      </c>
      <c r="BE352" s="10">
        <f>VLOOKUP($C352,'[1]New ISB'!$C$6:$BO$405,18,FALSE)</f>
        <v>794.42307692307725</v>
      </c>
      <c r="BF352" s="10">
        <f>VLOOKUP($C352,'[1]New ISB'!$C$6:$BO$405,19,FALSE)</f>
        <v>0</v>
      </c>
      <c r="BG352" s="10">
        <f>VLOOKUP($C352,'[1]New ISB'!$C$6:$BO$405,20,FALSE)</f>
        <v>0</v>
      </c>
      <c r="BH352" s="10">
        <f>VLOOKUP($C352,'[1]New ISB'!$C$6:$BO$405,21,FALSE)</f>
        <v>0</v>
      </c>
      <c r="BI352" s="10">
        <f>VLOOKUP($C352,'[1]New ISB'!$C$6:$BO$405,22,FALSE)</f>
        <v>0</v>
      </c>
      <c r="BJ352" s="10">
        <f>VLOOKUP($C352,'[1]New ISB'!$C$6:$BO$405,23,FALSE)</f>
        <v>0</v>
      </c>
      <c r="BK352" s="10">
        <f>VLOOKUP($C352,'[1]New ISB'!$C$6:$BO$405,24,FALSE)</f>
        <v>0</v>
      </c>
      <c r="BL352" s="10">
        <f>VLOOKUP($C352,'[1]New ISB'!$C$6:$BO$405,25,FALSE)</f>
        <v>26155.337837837778</v>
      </c>
      <c r="BM352" s="10">
        <f>VLOOKUP($C352,'[1]New ISB'!$C$6:$BO$405,26,FALSE)</f>
        <v>0</v>
      </c>
      <c r="BN352" s="10">
        <f>VLOOKUP($C352,'[1]New ISB'!$C$6:$BO$405,27,FALSE)</f>
        <v>89980.018894662222</v>
      </c>
      <c r="BO352" s="10">
        <f>VLOOKUP($C352,'[1]New ISB'!$C$6:$BO$405,28,FALSE)</f>
        <v>0</v>
      </c>
      <c r="BP352" s="10">
        <f>VLOOKUP($C352,'[1]New ISB'!$C$6:$BO$405,29,FALSE)</f>
        <v>583.20000000000061</v>
      </c>
      <c r="BQ352" s="10">
        <f>VLOOKUP($C352,'[1]New ISB'!$C$6:$BO$405,30,FALSE)</f>
        <v>0</v>
      </c>
      <c r="BR352" s="10">
        <f>VLOOKUP($C352,'[1]New ISB'!$C$6:$BO$405,31,FALSE)</f>
        <v>134400</v>
      </c>
      <c r="BS352" s="10">
        <f>VLOOKUP($C352,'[1]New ISB'!$C$6:$BO$405,32,FALSE)</f>
        <v>0</v>
      </c>
      <c r="BT352" s="10">
        <f>VLOOKUP($C352,'[1]New ISB'!$C$6:$BO$405,33,FALSE)</f>
        <v>0</v>
      </c>
      <c r="BU352" s="10">
        <f>VLOOKUP($C352,'[1]New ISB'!$C$6:$BO$405,34,FALSE)</f>
        <v>0</v>
      </c>
      <c r="BV352" s="10">
        <f>VLOOKUP($C352,'[1]New ISB'!$C$6:$BO$405,35,FALSE)</f>
        <v>11583.487999999999</v>
      </c>
      <c r="BW352" s="10">
        <f>VLOOKUP($C352,'[1]New ISB'!$C$6:$BO$405,36,FALSE)</f>
        <v>0</v>
      </c>
      <c r="BX352" s="10">
        <f>VLOOKUP($C352,'[1]New ISB'!$C$6:$BO$405,39,FALSE)+VLOOKUP($C352,'[1]New ISB'!$C$6:$BO$405,40,FALSE)</f>
        <v>0</v>
      </c>
      <c r="BY352" s="10">
        <f>VLOOKUP($C352,'[1]New ISB'!$C$6:$BO$405,37,FALSE)+VLOOKUP($C352,'[1]New ISB'!$C$6:$BO$405,41,FALSE)</f>
        <v>0</v>
      </c>
      <c r="BZ352" s="10">
        <f>VLOOKUP($C352,'[1]New ISB'!$C$6:$BO$405,38,FALSE)</f>
        <v>0</v>
      </c>
      <c r="CA352" s="10">
        <f t="shared" si="207"/>
        <v>1224319.3697090347</v>
      </c>
      <c r="CB352" s="10">
        <f>VLOOKUP($C352,'[1]New ISB'!$C$6:$BO$405,52,FALSE)+VLOOKUP($C352,'[1]New ISB'!$C$6:$BO$405,53,FALSE)</f>
        <v>0</v>
      </c>
      <c r="CC352" s="10">
        <f>VLOOKUP($C352,'[1]New ISB'!$C$6:$BO$405,64,FALSE)</f>
        <v>0</v>
      </c>
      <c r="CD352" s="11">
        <f t="shared" si="246"/>
        <v>1224319.3697090347</v>
      </c>
      <c r="CE352" s="10"/>
      <c r="CF352" s="10">
        <f t="shared" si="208"/>
        <v>51264.555745765567</v>
      </c>
      <c r="CG352" s="10">
        <f t="shared" si="209"/>
        <v>0</v>
      </c>
      <c r="CH352" s="10">
        <f t="shared" si="210"/>
        <v>0</v>
      </c>
      <c r="CI352" s="10">
        <f t="shared" si="211"/>
        <v>373.84615384615608</v>
      </c>
      <c r="CJ352" s="10">
        <f t="shared" si="212"/>
        <v>0</v>
      </c>
      <c r="CK352" s="10">
        <f t="shared" si="213"/>
        <v>4433.5817307692269</v>
      </c>
      <c r="CL352" s="10">
        <f t="shared" si="214"/>
        <v>0</v>
      </c>
      <c r="CM352" s="10">
        <f t="shared" si="215"/>
        <v>227.8125</v>
      </c>
      <c r="CN352" s="10">
        <f t="shared" si="216"/>
        <v>116.82692307692287</v>
      </c>
      <c r="CO352" s="10">
        <f t="shared" si="217"/>
        <v>40.889423076923322</v>
      </c>
      <c r="CP352" s="10">
        <f t="shared" si="218"/>
        <v>93.461538461539021</v>
      </c>
      <c r="CQ352" s="10">
        <f t="shared" si="219"/>
        <v>46.730769230769511</v>
      </c>
      <c r="CR352" s="10">
        <f t="shared" si="220"/>
        <v>11.682692307692264</v>
      </c>
      <c r="CS352" s="10">
        <f t="shared" si="221"/>
        <v>0</v>
      </c>
      <c r="CT352" s="10">
        <f t="shared" si="222"/>
        <v>0</v>
      </c>
      <c r="CU352" s="10">
        <f t="shared" si="223"/>
        <v>0</v>
      </c>
      <c r="CV352" s="10">
        <f t="shared" si="224"/>
        <v>0</v>
      </c>
      <c r="CW352" s="10">
        <f t="shared" si="225"/>
        <v>0</v>
      </c>
      <c r="CX352" s="10">
        <f t="shared" si="226"/>
        <v>0</v>
      </c>
      <c r="CY352" s="10">
        <f t="shared" si="227"/>
        <v>443.31081081080993</v>
      </c>
      <c r="CZ352" s="10">
        <f t="shared" si="228"/>
        <v>0</v>
      </c>
      <c r="DA352" s="10">
        <f t="shared" si="229"/>
        <v>1153.5899858289922</v>
      </c>
      <c r="DB352" s="10">
        <f t="shared" si="230"/>
        <v>0</v>
      </c>
      <c r="DC352" s="10">
        <f t="shared" si="231"/>
        <v>9.1125000000000682</v>
      </c>
      <c r="DD352" s="10">
        <f t="shared" si="232"/>
        <v>0</v>
      </c>
      <c r="DE352" s="10">
        <f t="shared" si="233"/>
        <v>6400</v>
      </c>
      <c r="DF352" s="10">
        <f t="shared" si="234"/>
        <v>0</v>
      </c>
      <c r="DG352" s="10">
        <f t="shared" si="235"/>
        <v>0</v>
      </c>
      <c r="DH352" s="10">
        <f t="shared" si="236"/>
        <v>0</v>
      </c>
      <c r="DI352" s="10">
        <f t="shared" si="237"/>
        <v>0</v>
      </c>
      <c r="DJ352" s="10">
        <f t="shared" si="238"/>
        <v>0</v>
      </c>
      <c r="DK352" s="10">
        <f t="shared" si="239"/>
        <v>0</v>
      </c>
      <c r="DL352" s="10">
        <f t="shared" si="240"/>
        <v>0</v>
      </c>
      <c r="DM352" s="10">
        <f t="shared" si="241"/>
        <v>0</v>
      </c>
      <c r="DN352" s="10">
        <f t="shared" si="242"/>
        <v>0</v>
      </c>
      <c r="DO352" s="10">
        <f t="shared" si="243"/>
        <v>0</v>
      </c>
      <c r="DP352" s="11">
        <f t="shared" si="244"/>
        <v>64615.400773174595</v>
      </c>
      <c r="DS352" s="14"/>
      <c r="DU352" s="16"/>
    </row>
    <row r="353" spans="1:126" x14ac:dyDescent="0.35">
      <c r="A353" s="2" t="s">
        <v>798</v>
      </c>
      <c r="B353" s="2" t="s">
        <v>1021</v>
      </c>
      <c r="C353" s="2">
        <v>9263373</v>
      </c>
      <c r="D353" s="2" t="s">
        <v>1432</v>
      </c>
      <c r="E353" s="18">
        <v>67</v>
      </c>
      <c r="G353" s="18">
        <v>227398</v>
      </c>
      <c r="H353" s="18">
        <v>0</v>
      </c>
      <c r="I353" s="18">
        <v>0</v>
      </c>
      <c r="J353" s="18">
        <v>9120.0000000000073</v>
      </c>
      <c r="K353" s="18">
        <v>0</v>
      </c>
      <c r="L353" s="18">
        <v>13395.000000000011</v>
      </c>
      <c r="M353" s="18">
        <v>0</v>
      </c>
      <c r="N353" s="18">
        <v>459.99999999999977</v>
      </c>
      <c r="O353" s="18">
        <v>280.00000000000074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1850.4761904761899</v>
      </c>
      <c r="AA353" s="18">
        <v>0</v>
      </c>
      <c r="AB353" s="18">
        <v>22154.576612903224</v>
      </c>
      <c r="AC353" s="18">
        <v>0</v>
      </c>
      <c r="AD353" s="18">
        <v>926.10000000000059</v>
      </c>
      <c r="AE353" s="18">
        <v>0</v>
      </c>
      <c r="AF353" s="18">
        <v>128000</v>
      </c>
      <c r="AG353" s="18">
        <v>13511.99999999998</v>
      </c>
      <c r="AH353" s="18">
        <v>0</v>
      </c>
      <c r="AI353" s="18">
        <v>0</v>
      </c>
      <c r="AJ353" s="18">
        <v>3359.3500000000004</v>
      </c>
      <c r="AK353" s="18">
        <v>0</v>
      </c>
      <c r="AL353" s="18">
        <v>0</v>
      </c>
      <c r="AM353" s="18">
        <v>0</v>
      </c>
      <c r="AN353" s="18">
        <v>0</v>
      </c>
      <c r="AO353" s="18">
        <v>0</v>
      </c>
      <c r="AP353" s="18">
        <v>-30140.618151173348</v>
      </c>
      <c r="AQ353" s="11">
        <f t="shared" si="245"/>
        <v>390314.88465220603</v>
      </c>
      <c r="AR353" s="18"/>
      <c r="AS353" s="10">
        <f>VLOOKUP($C353,'[1]New ISB'!$C$6:$BO$405,6,FALSE)</f>
        <v>241532.67174883248</v>
      </c>
      <c r="AT353" s="10">
        <f>VLOOKUP($C353,'[1]New ISB'!$C$6:$BO$405,7,FALSE)</f>
        <v>0</v>
      </c>
      <c r="AU353" s="10">
        <f>VLOOKUP($C353,'[1]New ISB'!$C$6:$BO$405,8,FALSE)</f>
        <v>0</v>
      </c>
      <c r="AV353" s="10">
        <f>VLOOKUP($C353,'[1]New ISB'!$C$6:$BO$405,9,FALSE)</f>
        <v>9310.0000000000073</v>
      </c>
      <c r="AW353" s="10">
        <f>VLOOKUP($C353,'[1]New ISB'!$C$6:$BO$405,10,FALSE)</f>
        <v>0</v>
      </c>
      <c r="AX353" s="10">
        <f>VLOOKUP($C353,'[1]New ISB'!$C$6:$BO$405,11,FALSE)</f>
        <v>15580.000000000011</v>
      </c>
      <c r="AY353" s="10">
        <f>VLOOKUP($C353,'[1]New ISB'!$C$6:$BO$405,12,FALSE)</f>
        <v>0</v>
      </c>
      <c r="AZ353" s="10">
        <f>VLOOKUP($C353,'[1]New ISB'!$C$6:$BO$405,13,FALSE)</f>
        <v>469.99999999999972</v>
      </c>
      <c r="BA353" s="10">
        <f>VLOOKUP($C353,'[1]New ISB'!$C$6:$BO$405,14,FALSE)</f>
        <v>285.00000000000074</v>
      </c>
      <c r="BB353" s="10">
        <f>VLOOKUP($C353,'[1]New ISB'!$C$6:$BO$405,15,FALSE)</f>
        <v>0</v>
      </c>
      <c r="BC353" s="10">
        <f>VLOOKUP($C353,'[1]New ISB'!$C$6:$BO$405,16,FALSE)</f>
        <v>0</v>
      </c>
      <c r="BD353" s="10">
        <f>VLOOKUP($C353,'[1]New ISB'!$C$6:$BO$405,17,FALSE)</f>
        <v>0</v>
      </c>
      <c r="BE353" s="10">
        <f>VLOOKUP($C353,'[1]New ISB'!$C$6:$BO$405,18,FALSE)</f>
        <v>0</v>
      </c>
      <c r="BF353" s="10">
        <f>VLOOKUP($C353,'[1]New ISB'!$C$6:$BO$405,19,FALSE)</f>
        <v>0</v>
      </c>
      <c r="BG353" s="10">
        <f>VLOOKUP($C353,'[1]New ISB'!$C$6:$BO$405,20,FALSE)</f>
        <v>0</v>
      </c>
      <c r="BH353" s="10">
        <f>VLOOKUP($C353,'[1]New ISB'!$C$6:$BO$405,21,FALSE)</f>
        <v>0</v>
      </c>
      <c r="BI353" s="10">
        <f>VLOOKUP($C353,'[1]New ISB'!$C$6:$BO$405,22,FALSE)</f>
        <v>0</v>
      </c>
      <c r="BJ353" s="10">
        <f>VLOOKUP($C353,'[1]New ISB'!$C$6:$BO$405,23,FALSE)</f>
        <v>0</v>
      </c>
      <c r="BK353" s="10">
        <f>VLOOKUP($C353,'[1]New ISB'!$C$6:$BO$405,24,FALSE)</f>
        <v>0</v>
      </c>
      <c r="BL353" s="10">
        <f>VLOOKUP($C353,'[1]New ISB'!$C$6:$BO$405,25,FALSE)</f>
        <v>1882.3809523809516</v>
      </c>
      <c r="BM353" s="10">
        <f>VLOOKUP($C353,'[1]New ISB'!$C$6:$BO$405,26,FALSE)</f>
        <v>0</v>
      </c>
      <c r="BN353" s="10">
        <f>VLOOKUP($C353,'[1]New ISB'!$C$6:$BO$405,27,FALSE)</f>
        <v>22442.298387096773</v>
      </c>
      <c r="BO353" s="10">
        <f>VLOOKUP($C353,'[1]New ISB'!$C$6:$BO$405,28,FALSE)</f>
        <v>0</v>
      </c>
      <c r="BP353" s="10">
        <f>VLOOKUP($C353,'[1]New ISB'!$C$6:$BO$405,29,FALSE)</f>
        <v>940.80000000000064</v>
      </c>
      <c r="BQ353" s="10">
        <f>VLOOKUP($C353,'[1]New ISB'!$C$6:$BO$405,30,FALSE)</f>
        <v>0</v>
      </c>
      <c r="BR353" s="10">
        <f>VLOOKUP($C353,'[1]New ISB'!$C$6:$BO$405,31,FALSE)</f>
        <v>134400</v>
      </c>
      <c r="BS353" s="10">
        <f>VLOOKUP($C353,'[1]New ISB'!$C$6:$BO$405,32,FALSE)</f>
        <v>13703.99999999998</v>
      </c>
      <c r="BT353" s="10">
        <f>VLOOKUP($C353,'[1]New ISB'!$C$6:$BO$405,33,FALSE)</f>
        <v>0</v>
      </c>
      <c r="BU353" s="10">
        <f>VLOOKUP($C353,'[1]New ISB'!$C$6:$BO$405,34,FALSE)</f>
        <v>0</v>
      </c>
      <c r="BV353" s="10">
        <f>VLOOKUP($C353,'[1]New ISB'!$C$6:$BO$405,35,FALSE)</f>
        <v>3359.3500000000004</v>
      </c>
      <c r="BW353" s="10">
        <f>VLOOKUP($C353,'[1]New ISB'!$C$6:$BO$405,36,FALSE)</f>
        <v>0</v>
      </c>
      <c r="BX353" s="10">
        <f>VLOOKUP($C353,'[1]New ISB'!$C$6:$BO$405,39,FALSE)+VLOOKUP($C353,'[1]New ISB'!$C$6:$BO$405,40,FALSE)</f>
        <v>0</v>
      </c>
      <c r="BY353" s="10">
        <f>VLOOKUP($C353,'[1]New ISB'!$C$6:$BO$405,37,FALSE)+VLOOKUP($C353,'[1]New ISB'!$C$6:$BO$405,41,FALSE)</f>
        <v>0</v>
      </c>
      <c r="BZ353" s="10">
        <f>VLOOKUP($C353,'[1]New ISB'!$C$6:$BO$405,38,FALSE)</f>
        <v>0</v>
      </c>
      <c r="CA353" s="10">
        <f t="shared" si="207"/>
        <v>443906.50108831021</v>
      </c>
      <c r="CB353" s="10">
        <f>VLOOKUP($C353,'[1]New ISB'!$C$6:$BO$405,52,FALSE)+VLOOKUP($C353,'[1]New ISB'!$C$6:$BO$405,53,FALSE)</f>
        <v>0</v>
      </c>
      <c r="CC353" s="10">
        <f>VLOOKUP($C353,'[1]New ISB'!$C$6:$BO$405,64,FALSE)</f>
        <v>0</v>
      </c>
      <c r="CD353" s="11">
        <f t="shared" si="246"/>
        <v>443906.50108831021</v>
      </c>
      <c r="CE353" s="10"/>
      <c r="CF353" s="10">
        <f t="shared" si="208"/>
        <v>14134.671748832479</v>
      </c>
      <c r="CG353" s="10">
        <f t="shared" si="209"/>
        <v>0</v>
      </c>
      <c r="CH353" s="10">
        <f t="shared" si="210"/>
        <v>0</v>
      </c>
      <c r="CI353" s="10">
        <f t="shared" si="211"/>
        <v>190</v>
      </c>
      <c r="CJ353" s="10">
        <f t="shared" si="212"/>
        <v>0</v>
      </c>
      <c r="CK353" s="10">
        <f t="shared" si="213"/>
        <v>2185</v>
      </c>
      <c r="CL353" s="10">
        <f t="shared" si="214"/>
        <v>0</v>
      </c>
      <c r="CM353" s="10">
        <f t="shared" si="215"/>
        <v>9.9999999999999432</v>
      </c>
      <c r="CN353" s="10">
        <f t="shared" si="216"/>
        <v>5</v>
      </c>
      <c r="CO353" s="10">
        <f t="shared" si="217"/>
        <v>0</v>
      </c>
      <c r="CP353" s="10">
        <f t="shared" si="218"/>
        <v>0</v>
      </c>
      <c r="CQ353" s="10">
        <f t="shared" si="219"/>
        <v>0</v>
      </c>
      <c r="CR353" s="10">
        <f t="shared" si="220"/>
        <v>0</v>
      </c>
      <c r="CS353" s="10">
        <f t="shared" si="221"/>
        <v>0</v>
      </c>
      <c r="CT353" s="10">
        <f t="shared" si="222"/>
        <v>0</v>
      </c>
      <c r="CU353" s="10">
        <f t="shared" si="223"/>
        <v>0</v>
      </c>
      <c r="CV353" s="10">
        <f t="shared" si="224"/>
        <v>0</v>
      </c>
      <c r="CW353" s="10">
        <f t="shared" si="225"/>
        <v>0</v>
      </c>
      <c r="CX353" s="10">
        <f t="shared" si="226"/>
        <v>0</v>
      </c>
      <c r="CY353" s="10">
        <f t="shared" si="227"/>
        <v>31.904761904761699</v>
      </c>
      <c r="CZ353" s="10">
        <f t="shared" si="228"/>
        <v>0</v>
      </c>
      <c r="DA353" s="10">
        <f t="shared" si="229"/>
        <v>287.72177419354921</v>
      </c>
      <c r="DB353" s="10">
        <f t="shared" si="230"/>
        <v>0</v>
      </c>
      <c r="DC353" s="10">
        <f t="shared" si="231"/>
        <v>14.700000000000045</v>
      </c>
      <c r="DD353" s="10">
        <f t="shared" si="232"/>
        <v>0</v>
      </c>
      <c r="DE353" s="10">
        <f t="shared" si="233"/>
        <v>6400</v>
      </c>
      <c r="DF353" s="10">
        <f t="shared" si="234"/>
        <v>192</v>
      </c>
      <c r="DG353" s="10">
        <f t="shared" si="235"/>
        <v>0</v>
      </c>
      <c r="DH353" s="10">
        <f t="shared" si="236"/>
        <v>0</v>
      </c>
      <c r="DI353" s="10">
        <f t="shared" si="237"/>
        <v>0</v>
      </c>
      <c r="DJ353" s="10">
        <f t="shared" si="238"/>
        <v>0</v>
      </c>
      <c r="DK353" s="10">
        <f t="shared" si="239"/>
        <v>0</v>
      </c>
      <c r="DL353" s="10">
        <f t="shared" si="240"/>
        <v>0</v>
      </c>
      <c r="DM353" s="10">
        <f t="shared" si="241"/>
        <v>0</v>
      </c>
      <c r="DN353" s="10">
        <f t="shared" si="242"/>
        <v>0</v>
      </c>
      <c r="DO353" s="10">
        <f t="shared" si="243"/>
        <v>30140.618151173348</v>
      </c>
      <c r="DP353" s="11">
        <f t="shared" si="244"/>
        <v>53591.616436104145</v>
      </c>
      <c r="DS353" s="14"/>
      <c r="DU353" s="16"/>
    </row>
    <row r="354" spans="1:126" x14ac:dyDescent="0.35">
      <c r="A354" s="2" t="s">
        <v>1023</v>
      </c>
      <c r="B354" s="2" t="s">
        <v>1024</v>
      </c>
      <c r="C354" s="2">
        <v>9265405</v>
      </c>
      <c r="D354" s="2" t="s">
        <v>1025</v>
      </c>
      <c r="E354" s="18">
        <v>571</v>
      </c>
      <c r="G354" s="18">
        <v>0</v>
      </c>
      <c r="H354" s="18">
        <v>1693890</v>
      </c>
      <c r="I354" s="18">
        <v>1170281</v>
      </c>
      <c r="J354" s="18">
        <v>0</v>
      </c>
      <c r="K354" s="18">
        <v>66719.999999999971</v>
      </c>
      <c r="L354" s="18">
        <v>0</v>
      </c>
      <c r="M354" s="18">
        <v>153469.99999999971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1005.0000000000008</v>
      </c>
      <c r="U354" s="18">
        <v>0</v>
      </c>
      <c r="V354" s="18">
        <v>1239.9999999999998</v>
      </c>
      <c r="W354" s="18">
        <v>2719.9999999999995</v>
      </c>
      <c r="X354" s="18">
        <v>2190.0000000000018</v>
      </c>
      <c r="Y354" s="18">
        <v>930.0000000000025</v>
      </c>
      <c r="Z354" s="18">
        <v>0</v>
      </c>
      <c r="AA354" s="18">
        <v>15650.000000000042</v>
      </c>
      <c r="AB354" s="18">
        <v>0</v>
      </c>
      <c r="AC354" s="18">
        <v>261721.59312800862</v>
      </c>
      <c r="AD354" s="18">
        <v>0</v>
      </c>
      <c r="AE354" s="18">
        <v>0</v>
      </c>
      <c r="AF354" s="18">
        <v>128000</v>
      </c>
      <c r="AG354" s="18">
        <v>7916.9999999999918</v>
      </c>
      <c r="AH354" s="18">
        <v>0</v>
      </c>
      <c r="AI354" s="18">
        <v>0</v>
      </c>
      <c r="AJ354" s="18">
        <v>13962.24</v>
      </c>
      <c r="AK354" s="18">
        <v>0</v>
      </c>
      <c r="AL354" s="18">
        <v>0</v>
      </c>
      <c r="AM354" s="18">
        <v>0</v>
      </c>
      <c r="AN354" s="18">
        <v>0</v>
      </c>
      <c r="AO354" s="18">
        <v>0</v>
      </c>
      <c r="AP354" s="18">
        <v>-79192.189962750243</v>
      </c>
      <c r="AQ354" s="11">
        <f t="shared" si="245"/>
        <v>3440504.6431652582</v>
      </c>
      <c r="AR354" s="18"/>
      <c r="AS354" s="10">
        <f>VLOOKUP($C354,'[1]New ISB'!$C$6:$BO$405,6,FALSE)</f>
        <v>0</v>
      </c>
      <c r="AT354" s="10">
        <f>VLOOKUP($C354,'[1]New ISB'!$C$6:$BO$405,7,FALSE)</f>
        <v>1799231.8814811965</v>
      </c>
      <c r="AU354" s="10">
        <f>VLOOKUP($C354,'[1]New ISB'!$C$6:$BO$405,8,FALSE)</f>
        <v>1243254.5471063571</v>
      </c>
      <c r="AV354" s="10">
        <f>VLOOKUP($C354,'[1]New ISB'!$C$6:$BO$405,9,FALSE)</f>
        <v>0</v>
      </c>
      <c r="AW354" s="10">
        <f>VLOOKUP($C354,'[1]New ISB'!$C$6:$BO$405,10,FALSE)</f>
        <v>68109.999999999971</v>
      </c>
      <c r="AX354" s="10">
        <f>VLOOKUP($C354,'[1]New ISB'!$C$6:$BO$405,11,FALSE)</f>
        <v>0</v>
      </c>
      <c r="AY354" s="10">
        <f>VLOOKUP($C354,'[1]New ISB'!$C$6:$BO$405,12,FALSE)</f>
        <v>178799.99999999965</v>
      </c>
      <c r="AZ354" s="10">
        <f>VLOOKUP($C354,'[1]New ISB'!$C$6:$BO$405,13,FALSE)</f>
        <v>0</v>
      </c>
      <c r="BA354" s="10">
        <f>VLOOKUP($C354,'[1]New ISB'!$C$6:$BO$405,14,FALSE)</f>
        <v>0</v>
      </c>
      <c r="BB354" s="10">
        <f>VLOOKUP($C354,'[1]New ISB'!$C$6:$BO$405,15,FALSE)</f>
        <v>0</v>
      </c>
      <c r="BC354" s="10">
        <f>VLOOKUP($C354,'[1]New ISB'!$C$6:$BO$405,16,FALSE)</f>
        <v>0</v>
      </c>
      <c r="BD354" s="10">
        <f>VLOOKUP($C354,'[1]New ISB'!$C$6:$BO$405,17,FALSE)</f>
        <v>0</v>
      </c>
      <c r="BE354" s="10">
        <f>VLOOKUP($C354,'[1]New ISB'!$C$6:$BO$405,18,FALSE)</f>
        <v>0</v>
      </c>
      <c r="BF354" s="10">
        <f>VLOOKUP($C354,'[1]New ISB'!$C$6:$BO$405,19,FALSE)</f>
        <v>1020.0000000000008</v>
      </c>
      <c r="BG354" s="10">
        <f>VLOOKUP($C354,'[1]New ISB'!$C$6:$BO$405,20,FALSE)</f>
        <v>0</v>
      </c>
      <c r="BH354" s="10">
        <f>VLOOKUP($C354,'[1]New ISB'!$C$6:$BO$405,21,FALSE)</f>
        <v>1259.9999999999998</v>
      </c>
      <c r="BI354" s="10">
        <f>VLOOKUP($C354,'[1]New ISB'!$C$6:$BO$405,22,FALSE)</f>
        <v>2759.9999999999995</v>
      </c>
      <c r="BJ354" s="10">
        <f>VLOOKUP($C354,'[1]New ISB'!$C$6:$BO$405,23,FALSE)</f>
        <v>2220.0000000000018</v>
      </c>
      <c r="BK354" s="10">
        <f>VLOOKUP($C354,'[1]New ISB'!$C$6:$BO$405,24,FALSE)</f>
        <v>945.0000000000025</v>
      </c>
      <c r="BL354" s="10">
        <f>VLOOKUP($C354,'[1]New ISB'!$C$6:$BO$405,25,FALSE)</f>
        <v>0</v>
      </c>
      <c r="BM354" s="10">
        <f>VLOOKUP($C354,'[1]New ISB'!$C$6:$BO$405,26,FALSE)</f>
        <v>15850.000000000042</v>
      </c>
      <c r="BN354" s="10">
        <f>VLOOKUP($C354,'[1]New ISB'!$C$6:$BO$405,27,FALSE)</f>
        <v>0</v>
      </c>
      <c r="BO354" s="10">
        <f>VLOOKUP($C354,'[1]New ISB'!$C$6:$BO$405,28,FALSE)</f>
        <v>265460.4730298373</v>
      </c>
      <c r="BP354" s="10">
        <f>VLOOKUP($C354,'[1]New ISB'!$C$6:$BO$405,29,FALSE)</f>
        <v>0</v>
      </c>
      <c r="BQ354" s="10">
        <f>VLOOKUP($C354,'[1]New ISB'!$C$6:$BO$405,30,FALSE)</f>
        <v>0</v>
      </c>
      <c r="BR354" s="10">
        <f>VLOOKUP($C354,'[1]New ISB'!$C$6:$BO$405,31,FALSE)</f>
        <v>134400</v>
      </c>
      <c r="BS354" s="10">
        <f>VLOOKUP($C354,'[1]New ISB'!$C$6:$BO$405,32,FALSE)</f>
        <v>8023.3333333333248</v>
      </c>
      <c r="BT354" s="10">
        <f>VLOOKUP($C354,'[1]New ISB'!$C$6:$BO$405,33,FALSE)</f>
        <v>0</v>
      </c>
      <c r="BU354" s="10">
        <f>VLOOKUP($C354,'[1]New ISB'!$C$6:$BO$405,34,FALSE)</f>
        <v>0</v>
      </c>
      <c r="BV354" s="10">
        <f>VLOOKUP($C354,'[1]New ISB'!$C$6:$BO$405,35,FALSE)</f>
        <v>13962.24</v>
      </c>
      <c r="BW354" s="10">
        <f>VLOOKUP($C354,'[1]New ISB'!$C$6:$BO$405,36,FALSE)</f>
        <v>0</v>
      </c>
      <c r="BX354" s="10">
        <f>VLOOKUP($C354,'[1]New ISB'!$C$6:$BO$405,39,FALSE)+VLOOKUP($C354,'[1]New ISB'!$C$6:$BO$405,40,FALSE)</f>
        <v>0</v>
      </c>
      <c r="BY354" s="10">
        <f>VLOOKUP($C354,'[1]New ISB'!$C$6:$BO$405,37,FALSE)+VLOOKUP($C354,'[1]New ISB'!$C$6:$BO$405,41,FALSE)</f>
        <v>0</v>
      </c>
      <c r="BZ354" s="10">
        <f>VLOOKUP($C354,'[1]New ISB'!$C$6:$BO$405,38,FALSE)</f>
        <v>0</v>
      </c>
      <c r="CA354" s="10">
        <f t="shared" si="207"/>
        <v>3735297.4749507243</v>
      </c>
      <c r="CB354" s="10">
        <f>VLOOKUP($C354,'[1]New ISB'!$C$6:$BO$405,52,FALSE)+VLOOKUP($C354,'[1]New ISB'!$C$6:$BO$405,53,FALSE)</f>
        <v>0</v>
      </c>
      <c r="CC354" s="10">
        <f>VLOOKUP($C354,'[1]New ISB'!$C$6:$BO$405,64,FALSE)</f>
        <v>0</v>
      </c>
      <c r="CD354" s="11">
        <f t="shared" si="246"/>
        <v>3735297.4749507243</v>
      </c>
      <c r="CE354" s="10"/>
      <c r="CF354" s="10">
        <f t="shared" si="208"/>
        <v>0</v>
      </c>
      <c r="CG354" s="10">
        <f t="shared" si="209"/>
        <v>105341.8814811965</v>
      </c>
      <c r="CH354" s="10">
        <f t="shared" si="210"/>
        <v>72973.547106357059</v>
      </c>
      <c r="CI354" s="10">
        <f t="shared" si="211"/>
        <v>0</v>
      </c>
      <c r="CJ354" s="10">
        <f t="shared" si="212"/>
        <v>1390</v>
      </c>
      <c r="CK354" s="10">
        <f t="shared" si="213"/>
        <v>0</v>
      </c>
      <c r="CL354" s="10">
        <f t="shared" si="214"/>
        <v>25329.999999999942</v>
      </c>
      <c r="CM354" s="10">
        <f t="shared" si="215"/>
        <v>0</v>
      </c>
      <c r="CN354" s="10">
        <f t="shared" si="216"/>
        <v>0</v>
      </c>
      <c r="CO354" s="10">
        <f t="shared" si="217"/>
        <v>0</v>
      </c>
      <c r="CP354" s="10">
        <f t="shared" si="218"/>
        <v>0</v>
      </c>
      <c r="CQ354" s="10">
        <f t="shared" si="219"/>
        <v>0</v>
      </c>
      <c r="CR354" s="10">
        <f t="shared" si="220"/>
        <v>0</v>
      </c>
      <c r="CS354" s="10">
        <f t="shared" si="221"/>
        <v>15</v>
      </c>
      <c r="CT354" s="10">
        <f t="shared" si="222"/>
        <v>0</v>
      </c>
      <c r="CU354" s="10">
        <f t="shared" si="223"/>
        <v>20</v>
      </c>
      <c r="CV354" s="10">
        <f t="shared" si="224"/>
        <v>40</v>
      </c>
      <c r="CW354" s="10">
        <f t="shared" si="225"/>
        <v>30</v>
      </c>
      <c r="CX354" s="10">
        <f t="shared" si="226"/>
        <v>15</v>
      </c>
      <c r="CY354" s="10">
        <f t="shared" si="227"/>
        <v>0</v>
      </c>
      <c r="CZ354" s="10">
        <f t="shared" si="228"/>
        <v>200</v>
      </c>
      <c r="DA354" s="10">
        <f t="shared" si="229"/>
        <v>0</v>
      </c>
      <c r="DB354" s="10">
        <f t="shared" si="230"/>
        <v>3738.8799018286809</v>
      </c>
      <c r="DC354" s="10">
        <f t="shared" si="231"/>
        <v>0</v>
      </c>
      <c r="DD354" s="10">
        <f t="shared" si="232"/>
        <v>0</v>
      </c>
      <c r="DE354" s="10">
        <f t="shared" si="233"/>
        <v>6400</v>
      </c>
      <c r="DF354" s="10">
        <f t="shared" si="234"/>
        <v>106.33333333333303</v>
      </c>
      <c r="DG354" s="10">
        <f t="shared" si="235"/>
        <v>0</v>
      </c>
      <c r="DH354" s="10">
        <f t="shared" si="236"/>
        <v>0</v>
      </c>
      <c r="DI354" s="10">
        <f t="shared" si="237"/>
        <v>0</v>
      </c>
      <c r="DJ354" s="10">
        <f t="shared" si="238"/>
        <v>0</v>
      </c>
      <c r="DK354" s="10">
        <f t="shared" si="239"/>
        <v>0</v>
      </c>
      <c r="DL354" s="10">
        <f t="shared" si="240"/>
        <v>0</v>
      </c>
      <c r="DM354" s="10">
        <f t="shared" si="241"/>
        <v>0</v>
      </c>
      <c r="DN354" s="10">
        <f t="shared" si="242"/>
        <v>0</v>
      </c>
      <c r="DO354" s="10">
        <f t="shared" si="243"/>
        <v>79192.189962750243</v>
      </c>
      <c r="DP354" s="11">
        <f t="shared" si="244"/>
        <v>294792.83178546577</v>
      </c>
      <c r="DS354" s="14"/>
      <c r="DU354" s="16"/>
    </row>
    <row r="355" spans="1:126" x14ac:dyDescent="0.35">
      <c r="A355" s="2" t="s">
        <v>1026</v>
      </c>
      <c r="B355" s="2" t="s">
        <v>1027</v>
      </c>
      <c r="C355" s="2">
        <v>9264052</v>
      </c>
      <c r="D355" s="2" t="s">
        <v>1433</v>
      </c>
      <c r="E355" s="18">
        <v>750</v>
      </c>
      <c r="G355" s="18">
        <v>0</v>
      </c>
      <c r="H355" s="18">
        <v>2062335</v>
      </c>
      <c r="I355" s="18">
        <v>1720367</v>
      </c>
      <c r="J355" s="18">
        <v>0</v>
      </c>
      <c r="K355" s="18">
        <v>60480.000000000007</v>
      </c>
      <c r="L355" s="18">
        <v>0</v>
      </c>
      <c r="M355" s="18">
        <v>150380.00000000023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12764.037433155092</v>
      </c>
      <c r="U355" s="18">
        <v>892.37967914438502</v>
      </c>
      <c r="V355" s="18">
        <v>6216.5775401069741</v>
      </c>
      <c r="W355" s="18">
        <v>1363.6363636363637</v>
      </c>
      <c r="X355" s="18">
        <v>731.95187165775678</v>
      </c>
      <c r="Y355" s="18">
        <v>0</v>
      </c>
      <c r="Z355" s="18">
        <v>0</v>
      </c>
      <c r="AA355" s="18">
        <v>14085</v>
      </c>
      <c r="AB355" s="18">
        <v>0</v>
      </c>
      <c r="AC355" s="18">
        <v>408863.52088633564</v>
      </c>
      <c r="AD355" s="18">
        <v>0</v>
      </c>
      <c r="AE355" s="18">
        <v>0</v>
      </c>
      <c r="AF355" s="18">
        <v>128000</v>
      </c>
      <c r="AG355" s="18">
        <v>0</v>
      </c>
      <c r="AH355" s="18">
        <v>0</v>
      </c>
      <c r="AI355" s="18">
        <v>0</v>
      </c>
      <c r="AJ355" s="18">
        <v>19133.439999999999</v>
      </c>
      <c r="AK355" s="18">
        <v>0</v>
      </c>
      <c r="AL355" s="18">
        <v>0</v>
      </c>
      <c r="AM355" s="18">
        <v>0</v>
      </c>
      <c r="AN355" s="18">
        <v>0</v>
      </c>
      <c r="AO355" s="18">
        <v>0</v>
      </c>
      <c r="AP355" s="18">
        <v>-97577.900842333082</v>
      </c>
      <c r="AQ355" s="11">
        <f t="shared" si="245"/>
        <v>4488034.6429317035</v>
      </c>
      <c r="AR355" s="18"/>
      <c r="AS355" s="10">
        <f>VLOOKUP($C355,'[1]New ISB'!$C$6:$BO$405,6,FALSE)</f>
        <v>0</v>
      </c>
      <c r="AT355" s="10">
        <f>VLOOKUP($C355,'[1]New ISB'!$C$6:$BO$405,7,FALSE)</f>
        <v>2190590.2285830383</v>
      </c>
      <c r="AU355" s="10">
        <f>VLOOKUP($C355,'[1]New ISB'!$C$6:$BO$405,8,FALSE)</f>
        <v>1827641.4770826169</v>
      </c>
      <c r="AV355" s="10">
        <f>VLOOKUP($C355,'[1]New ISB'!$C$6:$BO$405,9,FALSE)</f>
        <v>0</v>
      </c>
      <c r="AW355" s="10">
        <f>VLOOKUP($C355,'[1]New ISB'!$C$6:$BO$405,10,FALSE)</f>
        <v>61740.000000000007</v>
      </c>
      <c r="AX355" s="10">
        <f>VLOOKUP($C355,'[1]New ISB'!$C$6:$BO$405,11,FALSE)</f>
        <v>0</v>
      </c>
      <c r="AY355" s="10">
        <f>VLOOKUP($C355,'[1]New ISB'!$C$6:$BO$405,12,FALSE)</f>
        <v>175200.00000000026</v>
      </c>
      <c r="AZ355" s="10">
        <f>VLOOKUP($C355,'[1]New ISB'!$C$6:$BO$405,13,FALSE)</f>
        <v>0</v>
      </c>
      <c r="BA355" s="10">
        <f>VLOOKUP($C355,'[1]New ISB'!$C$6:$BO$405,14,FALSE)</f>
        <v>0</v>
      </c>
      <c r="BB355" s="10">
        <f>VLOOKUP($C355,'[1]New ISB'!$C$6:$BO$405,15,FALSE)</f>
        <v>0</v>
      </c>
      <c r="BC355" s="10">
        <f>VLOOKUP($C355,'[1]New ISB'!$C$6:$BO$405,16,FALSE)</f>
        <v>0</v>
      </c>
      <c r="BD355" s="10">
        <f>VLOOKUP($C355,'[1]New ISB'!$C$6:$BO$405,17,FALSE)</f>
        <v>0</v>
      </c>
      <c r="BE355" s="10">
        <f>VLOOKUP($C355,'[1]New ISB'!$C$6:$BO$405,18,FALSE)</f>
        <v>0</v>
      </c>
      <c r="BF355" s="10">
        <f>VLOOKUP($C355,'[1]New ISB'!$C$6:$BO$405,19,FALSE)</f>
        <v>12954.545454545467</v>
      </c>
      <c r="BG355" s="10">
        <f>VLOOKUP($C355,'[1]New ISB'!$C$6:$BO$405,20,FALSE)</f>
        <v>902.40641711229944</v>
      </c>
      <c r="BH355" s="10">
        <f>VLOOKUP($C355,'[1]New ISB'!$C$6:$BO$405,21,FALSE)</f>
        <v>6316.8449197861191</v>
      </c>
      <c r="BI355" s="10">
        <f>VLOOKUP($C355,'[1]New ISB'!$C$6:$BO$405,22,FALSE)</f>
        <v>1383.6898395721926</v>
      </c>
      <c r="BJ355" s="10">
        <f>VLOOKUP($C355,'[1]New ISB'!$C$6:$BO$405,23,FALSE)</f>
        <v>741.9786096256712</v>
      </c>
      <c r="BK355" s="10">
        <f>VLOOKUP($C355,'[1]New ISB'!$C$6:$BO$405,24,FALSE)</f>
        <v>0</v>
      </c>
      <c r="BL355" s="10">
        <f>VLOOKUP($C355,'[1]New ISB'!$C$6:$BO$405,25,FALSE)</f>
        <v>0</v>
      </c>
      <c r="BM355" s="10">
        <f>VLOOKUP($C355,'[1]New ISB'!$C$6:$BO$405,26,FALSE)</f>
        <v>14265</v>
      </c>
      <c r="BN355" s="10">
        <f>VLOOKUP($C355,'[1]New ISB'!$C$6:$BO$405,27,FALSE)</f>
        <v>0</v>
      </c>
      <c r="BO355" s="10">
        <f>VLOOKUP($C355,'[1]New ISB'!$C$6:$BO$405,28,FALSE)</f>
        <v>414704.42832756904</v>
      </c>
      <c r="BP355" s="10">
        <f>VLOOKUP($C355,'[1]New ISB'!$C$6:$BO$405,29,FALSE)</f>
        <v>0</v>
      </c>
      <c r="BQ355" s="10">
        <f>VLOOKUP($C355,'[1]New ISB'!$C$6:$BO$405,30,FALSE)</f>
        <v>0</v>
      </c>
      <c r="BR355" s="10">
        <f>VLOOKUP($C355,'[1]New ISB'!$C$6:$BO$405,31,FALSE)</f>
        <v>134400</v>
      </c>
      <c r="BS355" s="10">
        <f>VLOOKUP($C355,'[1]New ISB'!$C$6:$BO$405,32,FALSE)</f>
        <v>0</v>
      </c>
      <c r="BT355" s="10">
        <f>VLOOKUP($C355,'[1]New ISB'!$C$6:$BO$405,33,FALSE)</f>
        <v>0</v>
      </c>
      <c r="BU355" s="10">
        <f>VLOOKUP($C355,'[1]New ISB'!$C$6:$BO$405,34,FALSE)</f>
        <v>0</v>
      </c>
      <c r="BV355" s="10">
        <f>VLOOKUP($C355,'[1]New ISB'!$C$6:$BO$405,35,FALSE)</f>
        <v>19133.439999999999</v>
      </c>
      <c r="BW355" s="10">
        <f>VLOOKUP($C355,'[1]New ISB'!$C$6:$BO$405,36,FALSE)</f>
        <v>0</v>
      </c>
      <c r="BX355" s="10">
        <f>VLOOKUP($C355,'[1]New ISB'!$C$6:$BO$405,39,FALSE)+VLOOKUP($C355,'[1]New ISB'!$C$6:$BO$405,40,FALSE)</f>
        <v>0</v>
      </c>
      <c r="BY355" s="10">
        <f>VLOOKUP($C355,'[1]New ISB'!$C$6:$BO$405,37,FALSE)+VLOOKUP($C355,'[1]New ISB'!$C$6:$BO$405,41,FALSE)</f>
        <v>0</v>
      </c>
      <c r="BZ355" s="10">
        <f>VLOOKUP($C355,'[1]New ISB'!$C$6:$BO$405,38,FALSE)</f>
        <v>0</v>
      </c>
      <c r="CA355" s="10">
        <f t="shared" si="207"/>
        <v>4859974.0392338661</v>
      </c>
      <c r="CB355" s="10">
        <f>VLOOKUP($C355,'[1]New ISB'!$C$6:$BO$405,52,FALSE)+VLOOKUP($C355,'[1]New ISB'!$C$6:$BO$405,53,FALSE)</f>
        <v>0</v>
      </c>
      <c r="CC355" s="10">
        <f>VLOOKUP($C355,'[1]New ISB'!$C$6:$BO$405,64,FALSE)</f>
        <v>0</v>
      </c>
      <c r="CD355" s="11">
        <f t="shared" si="246"/>
        <v>4859974.0392338661</v>
      </c>
      <c r="CE355" s="10"/>
      <c r="CF355" s="10">
        <f t="shared" si="208"/>
        <v>0</v>
      </c>
      <c r="CG355" s="10">
        <f t="shared" si="209"/>
        <v>128255.22858303832</v>
      </c>
      <c r="CH355" s="10">
        <f t="shared" si="210"/>
        <v>107274.47708261688</v>
      </c>
      <c r="CI355" s="10">
        <f t="shared" si="211"/>
        <v>0</v>
      </c>
      <c r="CJ355" s="10">
        <f t="shared" si="212"/>
        <v>1260</v>
      </c>
      <c r="CK355" s="10">
        <f t="shared" si="213"/>
        <v>0</v>
      </c>
      <c r="CL355" s="10">
        <f t="shared" si="214"/>
        <v>24820.000000000029</v>
      </c>
      <c r="CM355" s="10">
        <f t="shared" si="215"/>
        <v>0</v>
      </c>
      <c r="CN355" s="10">
        <f t="shared" si="216"/>
        <v>0</v>
      </c>
      <c r="CO355" s="10">
        <f t="shared" si="217"/>
        <v>0</v>
      </c>
      <c r="CP355" s="10">
        <f t="shared" si="218"/>
        <v>0</v>
      </c>
      <c r="CQ355" s="10">
        <f t="shared" si="219"/>
        <v>0</v>
      </c>
      <c r="CR355" s="10">
        <f t="shared" si="220"/>
        <v>0</v>
      </c>
      <c r="CS355" s="10">
        <f t="shared" si="221"/>
        <v>190.50802139037478</v>
      </c>
      <c r="CT355" s="10">
        <f t="shared" si="222"/>
        <v>10.026737967914414</v>
      </c>
      <c r="CU355" s="10">
        <f t="shared" si="223"/>
        <v>100.26737967914505</v>
      </c>
      <c r="CV355" s="10">
        <f t="shared" si="224"/>
        <v>20.053475935828828</v>
      </c>
      <c r="CW355" s="10">
        <f t="shared" si="225"/>
        <v>10.026737967914414</v>
      </c>
      <c r="CX355" s="10">
        <f t="shared" si="226"/>
        <v>0</v>
      </c>
      <c r="CY355" s="10">
        <f t="shared" si="227"/>
        <v>0</v>
      </c>
      <c r="CZ355" s="10">
        <f t="shared" si="228"/>
        <v>180</v>
      </c>
      <c r="DA355" s="10">
        <f t="shared" si="229"/>
        <v>0</v>
      </c>
      <c r="DB355" s="10">
        <f t="shared" si="230"/>
        <v>5840.9074412334012</v>
      </c>
      <c r="DC355" s="10">
        <f t="shared" si="231"/>
        <v>0</v>
      </c>
      <c r="DD355" s="10">
        <f t="shared" si="232"/>
        <v>0</v>
      </c>
      <c r="DE355" s="10">
        <f t="shared" si="233"/>
        <v>6400</v>
      </c>
      <c r="DF355" s="10">
        <f t="shared" si="234"/>
        <v>0</v>
      </c>
      <c r="DG355" s="10">
        <f t="shared" si="235"/>
        <v>0</v>
      </c>
      <c r="DH355" s="10">
        <f t="shared" si="236"/>
        <v>0</v>
      </c>
      <c r="DI355" s="10">
        <f t="shared" si="237"/>
        <v>0</v>
      </c>
      <c r="DJ355" s="10">
        <f t="shared" si="238"/>
        <v>0</v>
      </c>
      <c r="DK355" s="10">
        <f t="shared" si="239"/>
        <v>0</v>
      </c>
      <c r="DL355" s="10">
        <f t="shared" si="240"/>
        <v>0</v>
      </c>
      <c r="DM355" s="10">
        <f t="shared" si="241"/>
        <v>0</v>
      </c>
      <c r="DN355" s="10">
        <f t="shared" si="242"/>
        <v>0</v>
      </c>
      <c r="DO355" s="10">
        <f t="shared" si="243"/>
        <v>97577.900842333082</v>
      </c>
      <c r="DP355" s="11">
        <f t="shared" si="244"/>
        <v>371939.3963021629</v>
      </c>
      <c r="DS355" s="14"/>
      <c r="DU355" s="16"/>
    </row>
    <row r="356" spans="1:126" x14ac:dyDescent="0.35">
      <c r="A356" s="2" t="s">
        <v>1029</v>
      </c>
      <c r="B356" s="2" t="s">
        <v>1030</v>
      </c>
      <c r="C356" s="2">
        <v>9264046</v>
      </c>
      <c r="D356" s="2" t="s">
        <v>1031</v>
      </c>
      <c r="E356" s="18">
        <v>1144</v>
      </c>
      <c r="G356" s="18">
        <v>0</v>
      </c>
      <c r="H356" s="18">
        <v>3301650</v>
      </c>
      <c r="I356" s="18">
        <v>2448422</v>
      </c>
      <c r="J356" s="18">
        <v>0</v>
      </c>
      <c r="K356" s="18">
        <v>84000.000000000015</v>
      </c>
      <c r="L356" s="18">
        <v>0</v>
      </c>
      <c r="M356" s="18">
        <v>198790.00000000035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31155.000000000004</v>
      </c>
      <c r="U356" s="18">
        <v>14684.999999999975</v>
      </c>
      <c r="V356" s="18">
        <v>0</v>
      </c>
      <c r="W356" s="18">
        <v>1360.0000000000011</v>
      </c>
      <c r="X356" s="18">
        <v>0</v>
      </c>
      <c r="Y356" s="18">
        <v>0</v>
      </c>
      <c r="Z356" s="18">
        <v>0</v>
      </c>
      <c r="AA356" s="18">
        <v>14085.000000000005</v>
      </c>
      <c r="AB356" s="18">
        <v>0</v>
      </c>
      <c r="AC356" s="18">
        <v>411748.24552989803</v>
      </c>
      <c r="AD356" s="18">
        <v>0</v>
      </c>
      <c r="AE356" s="18">
        <v>0</v>
      </c>
      <c r="AF356" s="18">
        <v>128000</v>
      </c>
      <c r="AG356" s="18">
        <v>0</v>
      </c>
      <c r="AH356" s="18">
        <v>0</v>
      </c>
      <c r="AI356" s="18">
        <v>0</v>
      </c>
      <c r="AJ356" s="18">
        <v>36262.5</v>
      </c>
      <c r="AK356" s="18">
        <v>0</v>
      </c>
      <c r="AL356" s="18">
        <v>0</v>
      </c>
      <c r="AM356" s="18">
        <v>0</v>
      </c>
      <c r="AN356" s="18">
        <v>0</v>
      </c>
      <c r="AO356" s="18">
        <v>0</v>
      </c>
      <c r="AP356" s="18">
        <v>0</v>
      </c>
      <c r="AQ356" s="11">
        <f t="shared" si="245"/>
        <v>6670157.7455298984</v>
      </c>
      <c r="AR356" s="18"/>
      <c r="AS356" s="10">
        <f>VLOOKUP($C356,'[1]New ISB'!$C$6:$BO$405,6,FALSE)</f>
        <v>0</v>
      </c>
      <c r="AT356" s="10">
        <f>VLOOKUP($C356,'[1]New ISB'!$C$6:$BO$405,7,FALSE)</f>
        <v>3506977.3961074166</v>
      </c>
      <c r="AU356" s="10">
        <f>VLOOKUP($C356,'[1]New ISB'!$C$6:$BO$405,8,FALSE)</f>
        <v>2601094.7667570785</v>
      </c>
      <c r="AV356" s="10">
        <f>VLOOKUP($C356,'[1]New ISB'!$C$6:$BO$405,9,FALSE)</f>
        <v>0</v>
      </c>
      <c r="AW356" s="10">
        <f>VLOOKUP($C356,'[1]New ISB'!$C$6:$BO$405,10,FALSE)</f>
        <v>85750.000000000015</v>
      </c>
      <c r="AX356" s="10">
        <f>VLOOKUP($C356,'[1]New ISB'!$C$6:$BO$405,11,FALSE)</f>
        <v>0</v>
      </c>
      <c r="AY356" s="10">
        <f>VLOOKUP($C356,'[1]New ISB'!$C$6:$BO$405,12,FALSE)</f>
        <v>231600.00000000041</v>
      </c>
      <c r="AZ356" s="10">
        <f>VLOOKUP($C356,'[1]New ISB'!$C$6:$BO$405,13,FALSE)</f>
        <v>0</v>
      </c>
      <c r="BA356" s="10">
        <f>VLOOKUP($C356,'[1]New ISB'!$C$6:$BO$405,14,FALSE)</f>
        <v>0</v>
      </c>
      <c r="BB356" s="10">
        <f>VLOOKUP($C356,'[1]New ISB'!$C$6:$BO$405,15,FALSE)</f>
        <v>0</v>
      </c>
      <c r="BC356" s="10">
        <f>VLOOKUP($C356,'[1]New ISB'!$C$6:$BO$405,16,FALSE)</f>
        <v>0</v>
      </c>
      <c r="BD356" s="10">
        <f>VLOOKUP($C356,'[1]New ISB'!$C$6:$BO$405,17,FALSE)</f>
        <v>0</v>
      </c>
      <c r="BE356" s="10">
        <f>VLOOKUP($C356,'[1]New ISB'!$C$6:$BO$405,18,FALSE)</f>
        <v>0</v>
      </c>
      <c r="BF356" s="10">
        <f>VLOOKUP($C356,'[1]New ISB'!$C$6:$BO$405,19,FALSE)</f>
        <v>31620.000000000004</v>
      </c>
      <c r="BG356" s="10">
        <f>VLOOKUP($C356,'[1]New ISB'!$C$6:$BO$405,20,FALSE)</f>
        <v>14849.999999999975</v>
      </c>
      <c r="BH356" s="10">
        <f>VLOOKUP($C356,'[1]New ISB'!$C$6:$BO$405,21,FALSE)</f>
        <v>0</v>
      </c>
      <c r="BI356" s="10">
        <f>VLOOKUP($C356,'[1]New ISB'!$C$6:$BO$405,22,FALSE)</f>
        <v>1380.0000000000011</v>
      </c>
      <c r="BJ356" s="10">
        <f>VLOOKUP($C356,'[1]New ISB'!$C$6:$BO$405,23,FALSE)</f>
        <v>0</v>
      </c>
      <c r="BK356" s="10">
        <f>VLOOKUP($C356,'[1]New ISB'!$C$6:$BO$405,24,FALSE)</f>
        <v>0</v>
      </c>
      <c r="BL356" s="10">
        <f>VLOOKUP($C356,'[1]New ISB'!$C$6:$BO$405,25,FALSE)</f>
        <v>0</v>
      </c>
      <c r="BM356" s="10">
        <f>VLOOKUP($C356,'[1]New ISB'!$C$6:$BO$405,26,FALSE)</f>
        <v>14265.000000000005</v>
      </c>
      <c r="BN356" s="10">
        <f>VLOOKUP($C356,'[1]New ISB'!$C$6:$BO$405,27,FALSE)</f>
        <v>0</v>
      </c>
      <c r="BO356" s="10">
        <f>VLOOKUP($C356,'[1]New ISB'!$C$6:$BO$405,28,FALSE)</f>
        <v>417630.36332318228</v>
      </c>
      <c r="BP356" s="10">
        <f>VLOOKUP($C356,'[1]New ISB'!$C$6:$BO$405,29,FALSE)</f>
        <v>0</v>
      </c>
      <c r="BQ356" s="10">
        <f>VLOOKUP($C356,'[1]New ISB'!$C$6:$BO$405,30,FALSE)</f>
        <v>0</v>
      </c>
      <c r="BR356" s="10">
        <f>VLOOKUP($C356,'[1]New ISB'!$C$6:$BO$405,31,FALSE)</f>
        <v>134400</v>
      </c>
      <c r="BS356" s="10">
        <f>VLOOKUP($C356,'[1]New ISB'!$C$6:$BO$405,32,FALSE)</f>
        <v>0</v>
      </c>
      <c r="BT356" s="10">
        <f>VLOOKUP($C356,'[1]New ISB'!$C$6:$BO$405,33,FALSE)</f>
        <v>0</v>
      </c>
      <c r="BU356" s="10">
        <f>VLOOKUP($C356,'[1]New ISB'!$C$6:$BO$405,34,FALSE)</f>
        <v>0</v>
      </c>
      <c r="BV356" s="10">
        <f>VLOOKUP($C356,'[1]New ISB'!$C$6:$BO$405,35,FALSE)</f>
        <v>36262.5</v>
      </c>
      <c r="BW356" s="10">
        <f>VLOOKUP($C356,'[1]New ISB'!$C$6:$BO$405,36,FALSE)</f>
        <v>0</v>
      </c>
      <c r="BX356" s="10">
        <f>VLOOKUP($C356,'[1]New ISB'!$C$6:$BO$405,39,FALSE)+VLOOKUP($C356,'[1]New ISB'!$C$6:$BO$405,40,FALSE)</f>
        <v>0</v>
      </c>
      <c r="BY356" s="10">
        <f>VLOOKUP($C356,'[1]New ISB'!$C$6:$BO$405,37,FALSE)+VLOOKUP($C356,'[1]New ISB'!$C$6:$BO$405,41,FALSE)</f>
        <v>0</v>
      </c>
      <c r="BZ356" s="10">
        <f>VLOOKUP($C356,'[1]New ISB'!$C$6:$BO$405,38,FALSE)</f>
        <v>0</v>
      </c>
      <c r="CA356" s="10">
        <f t="shared" si="207"/>
        <v>7075830.0261876769</v>
      </c>
      <c r="CB356" s="10">
        <f>VLOOKUP($C356,'[1]New ISB'!$C$6:$BO$405,52,FALSE)+VLOOKUP($C356,'[1]New ISB'!$C$6:$BO$405,53,FALSE)</f>
        <v>0</v>
      </c>
      <c r="CC356" s="10">
        <f>VLOOKUP($C356,'[1]New ISB'!$C$6:$BO$405,64,FALSE)</f>
        <v>0</v>
      </c>
      <c r="CD356" s="11">
        <f t="shared" si="246"/>
        <v>7075830.0261876769</v>
      </c>
      <c r="CE356" s="10"/>
      <c r="CF356" s="10">
        <f t="shared" si="208"/>
        <v>0</v>
      </c>
      <c r="CG356" s="10">
        <f t="shared" si="209"/>
        <v>205327.3961074166</v>
      </c>
      <c r="CH356" s="10">
        <f t="shared" si="210"/>
        <v>152672.76675707847</v>
      </c>
      <c r="CI356" s="10">
        <f t="shared" si="211"/>
        <v>0</v>
      </c>
      <c r="CJ356" s="10">
        <f t="shared" si="212"/>
        <v>1750</v>
      </c>
      <c r="CK356" s="10">
        <f t="shared" si="213"/>
        <v>0</v>
      </c>
      <c r="CL356" s="10">
        <f t="shared" si="214"/>
        <v>32810.000000000058</v>
      </c>
      <c r="CM356" s="10">
        <f t="shared" si="215"/>
        <v>0</v>
      </c>
      <c r="CN356" s="10">
        <f t="shared" si="216"/>
        <v>0</v>
      </c>
      <c r="CO356" s="10">
        <f t="shared" si="217"/>
        <v>0</v>
      </c>
      <c r="CP356" s="10">
        <f t="shared" si="218"/>
        <v>0</v>
      </c>
      <c r="CQ356" s="10">
        <f t="shared" si="219"/>
        <v>0</v>
      </c>
      <c r="CR356" s="10">
        <f t="shared" si="220"/>
        <v>0</v>
      </c>
      <c r="CS356" s="10">
        <f t="shared" si="221"/>
        <v>465</v>
      </c>
      <c r="CT356" s="10">
        <f t="shared" si="222"/>
        <v>165</v>
      </c>
      <c r="CU356" s="10">
        <f t="shared" si="223"/>
        <v>0</v>
      </c>
      <c r="CV356" s="10">
        <f t="shared" si="224"/>
        <v>20</v>
      </c>
      <c r="CW356" s="10">
        <f t="shared" si="225"/>
        <v>0</v>
      </c>
      <c r="CX356" s="10">
        <f t="shared" si="226"/>
        <v>0</v>
      </c>
      <c r="CY356" s="10">
        <f t="shared" si="227"/>
        <v>0</v>
      </c>
      <c r="CZ356" s="10">
        <f t="shared" si="228"/>
        <v>180</v>
      </c>
      <c r="DA356" s="10">
        <f t="shared" si="229"/>
        <v>0</v>
      </c>
      <c r="DB356" s="10">
        <f t="shared" si="230"/>
        <v>5882.1177932842402</v>
      </c>
      <c r="DC356" s="10">
        <f t="shared" si="231"/>
        <v>0</v>
      </c>
      <c r="DD356" s="10">
        <f t="shared" si="232"/>
        <v>0</v>
      </c>
      <c r="DE356" s="10">
        <f t="shared" si="233"/>
        <v>6400</v>
      </c>
      <c r="DF356" s="10">
        <f t="shared" si="234"/>
        <v>0</v>
      </c>
      <c r="DG356" s="10">
        <f t="shared" si="235"/>
        <v>0</v>
      </c>
      <c r="DH356" s="10">
        <f t="shared" si="236"/>
        <v>0</v>
      </c>
      <c r="DI356" s="10">
        <f t="shared" si="237"/>
        <v>0</v>
      </c>
      <c r="DJ356" s="10">
        <f t="shared" si="238"/>
        <v>0</v>
      </c>
      <c r="DK356" s="10">
        <f t="shared" si="239"/>
        <v>0</v>
      </c>
      <c r="DL356" s="10">
        <f t="shared" si="240"/>
        <v>0</v>
      </c>
      <c r="DM356" s="10">
        <f t="shared" si="241"/>
        <v>0</v>
      </c>
      <c r="DN356" s="10">
        <f t="shared" si="242"/>
        <v>0</v>
      </c>
      <c r="DO356" s="10">
        <f t="shared" si="243"/>
        <v>0</v>
      </c>
      <c r="DP356" s="11">
        <f t="shared" si="244"/>
        <v>405672.28065777937</v>
      </c>
      <c r="DS356" s="14"/>
      <c r="DU356" s="16"/>
    </row>
    <row r="357" spans="1:126" x14ac:dyDescent="0.35">
      <c r="A357" s="2" t="s">
        <v>833</v>
      </c>
      <c r="B357" s="2" t="s">
        <v>1032</v>
      </c>
      <c r="C357" s="2">
        <v>9264017</v>
      </c>
      <c r="D357" s="2" t="s">
        <v>1434</v>
      </c>
      <c r="E357" s="18">
        <v>703</v>
      </c>
      <c r="G357" s="18">
        <v>0</v>
      </c>
      <c r="H357" s="18">
        <v>1937925</v>
      </c>
      <c r="I357" s="18">
        <v>1607114</v>
      </c>
      <c r="J357" s="18">
        <v>0</v>
      </c>
      <c r="K357" s="18">
        <v>121439.99999999994</v>
      </c>
      <c r="L357" s="18">
        <v>0</v>
      </c>
      <c r="M357" s="18">
        <v>288399.99999999983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54347.307692307746</v>
      </c>
      <c r="U357" s="18">
        <v>7130.1424501424526</v>
      </c>
      <c r="V357" s="18">
        <v>44082.706552706484</v>
      </c>
      <c r="W357" s="18">
        <v>10214.52991452993</v>
      </c>
      <c r="X357" s="18">
        <v>95766.225071225272</v>
      </c>
      <c r="Y357" s="18">
        <v>101514.40170940154</v>
      </c>
      <c r="Z357" s="18">
        <v>0</v>
      </c>
      <c r="AA357" s="18">
        <v>32911.81623931622</v>
      </c>
      <c r="AB357" s="18">
        <v>0</v>
      </c>
      <c r="AC357" s="18">
        <v>348056.31368981127</v>
      </c>
      <c r="AD357" s="18">
        <v>0</v>
      </c>
      <c r="AE357" s="18">
        <v>0</v>
      </c>
      <c r="AF357" s="18">
        <v>128000</v>
      </c>
      <c r="AG357" s="18">
        <v>0</v>
      </c>
      <c r="AH357" s="18">
        <v>0</v>
      </c>
      <c r="AI357" s="18">
        <v>0</v>
      </c>
      <c r="AJ357" s="18">
        <v>17892.351999999999</v>
      </c>
      <c r="AK357" s="18">
        <v>0</v>
      </c>
      <c r="AL357" s="18">
        <v>0</v>
      </c>
      <c r="AM357" s="18">
        <v>0</v>
      </c>
      <c r="AN357" s="18">
        <v>0</v>
      </c>
      <c r="AO357" s="18">
        <v>0</v>
      </c>
      <c r="AP357" s="18">
        <v>-154958.77157128681</v>
      </c>
      <c r="AQ357" s="11">
        <f t="shared" si="245"/>
        <v>4639836.0237481548</v>
      </c>
      <c r="AR357" s="18"/>
      <c r="AS357" s="10">
        <f>VLOOKUP($C357,'[1]New ISB'!$C$6:$BO$405,6,FALSE)</f>
        <v>0</v>
      </c>
      <c r="AT357" s="10">
        <f>VLOOKUP($C357,'[1]New ISB'!$C$6:$BO$405,7,FALSE)</f>
        <v>2058443.2542369619</v>
      </c>
      <c r="AU357" s="10">
        <f>VLOOKUP($C357,'[1]New ISB'!$C$6:$BO$405,8,FALSE)</f>
        <v>1707326.520911034</v>
      </c>
      <c r="AV357" s="10">
        <f>VLOOKUP($C357,'[1]New ISB'!$C$6:$BO$405,9,FALSE)</f>
        <v>0</v>
      </c>
      <c r="AW357" s="10">
        <f>VLOOKUP($C357,'[1]New ISB'!$C$6:$BO$405,10,FALSE)</f>
        <v>123969.99999999994</v>
      </c>
      <c r="AX357" s="10">
        <f>VLOOKUP($C357,'[1]New ISB'!$C$6:$BO$405,11,FALSE)</f>
        <v>0</v>
      </c>
      <c r="AY357" s="10">
        <f>VLOOKUP($C357,'[1]New ISB'!$C$6:$BO$405,12,FALSE)</f>
        <v>335999.99999999977</v>
      </c>
      <c r="AZ357" s="10">
        <f>VLOOKUP($C357,'[1]New ISB'!$C$6:$BO$405,13,FALSE)</f>
        <v>0</v>
      </c>
      <c r="BA357" s="10">
        <f>VLOOKUP($C357,'[1]New ISB'!$C$6:$BO$405,14,FALSE)</f>
        <v>0</v>
      </c>
      <c r="BB357" s="10">
        <f>VLOOKUP($C357,'[1]New ISB'!$C$6:$BO$405,15,FALSE)</f>
        <v>0</v>
      </c>
      <c r="BC357" s="10">
        <f>VLOOKUP($C357,'[1]New ISB'!$C$6:$BO$405,16,FALSE)</f>
        <v>0</v>
      </c>
      <c r="BD357" s="10">
        <f>VLOOKUP($C357,'[1]New ISB'!$C$6:$BO$405,17,FALSE)</f>
        <v>0</v>
      </c>
      <c r="BE357" s="10">
        <f>VLOOKUP($C357,'[1]New ISB'!$C$6:$BO$405,18,FALSE)</f>
        <v>0</v>
      </c>
      <c r="BF357" s="10">
        <f>VLOOKUP($C357,'[1]New ISB'!$C$6:$BO$405,19,FALSE)</f>
        <v>55158.461538461597</v>
      </c>
      <c r="BG357" s="10">
        <f>VLOOKUP($C357,'[1]New ISB'!$C$6:$BO$405,20,FALSE)</f>
        <v>7210.2564102564129</v>
      </c>
      <c r="BH357" s="10">
        <f>VLOOKUP($C357,'[1]New ISB'!$C$6:$BO$405,21,FALSE)</f>
        <v>44793.71794871788</v>
      </c>
      <c r="BI357" s="10">
        <f>VLOOKUP($C357,'[1]New ISB'!$C$6:$BO$405,22,FALSE)</f>
        <v>10364.743589743606</v>
      </c>
      <c r="BJ357" s="10">
        <f>VLOOKUP($C357,'[1]New ISB'!$C$6:$BO$405,23,FALSE)</f>
        <v>97078.09116809137</v>
      </c>
      <c r="BK357" s="10">
        <f>VLOOKUP($C357,'[1]New ISB'!$C$6:$BO$405,24,FALSE)</f>
        <v>103151.73076923059</v>
      </c>
      <c r="BL357" s="10">
        <f>VLOOKUP($C357,'[1]New ISB'!$C$6:$BO$405,25,FALSE)</f>
        <v>0</v>
      </c>
      <c r="BM357" s="10">
        <f>VLOOKUP($C357,'[1]New ISB'!$C$6:$BO$405,26,FALSE)</f>
        <v>33332.414529914509</v>
      </c>
      <c r="BN357" s="10">
        <f>VLOOKUP($C357,'[1]New ISB'!$C$6:$BO$405,27,FALSE)</f>
        <v>0</v>
      </c>
      <c r="BO357" s="10">
        <f>VLOOKUP($C357,'[1]New ISB'!$C$6:$BO$405,28,FALSE)</f>
        <v>353028.54674252286</v>
      </c>
      <c r="BP357" s="10">
        <f>VLOOKUP($C357,'[1]New ISB'!$C$6:$BO$405,29,FALSE)</f>
        <v>0</v>
      </c>
      <c r="BQ357" s="10">
        <f>VLOOKUP($C357,'[1]New ISB'!$C$6:$BO$405,30,FALSE)</f>
        <v>0</v>
      </c>
      <c r="BR357" s="10">
        <f>VLOOKUP($C357,'[1]New ISB'!$C$6:$BO$405,31,FALSE)</f>
        <v>134400</v>
      </c>
      <c r="BS357" s="10">
        <f>VLOOKUP($C357,'[1]New ISB'!$C$6:$BO$405,32,FALSE)</f>
        <v>0</v>
      </c>
      <c r="BT357" s="10">
        <f>VLOOKUP($C357,'[1]New ISB'!$C$6:$BO$405,33,FALSE)</f>
        <v>0</v>
      </c>
      <c r="BU357" s="10">
        <f>VLOOKUP($C357,'[1]New ISB'!$C$6:$BO$405,34,FALSE)</f>
        <v>0</v>
      </c>
      <c r="BV357" s="10">
        <f>VLOOKUP($C357,'[1]New ISB'!$C$6:$BO$405,35,FALSE)</f>
        <v>17892.351999999999</v>
      </c>
      <c r="BW357" s="10">
        <f>VLOOKUP($C357,'[1]New ISB'!$C$6:$BO$405,36,FALSE)</f>
        <v>0</v>
      </c>
      <c r="BX357" s="10">
        <f>VLOOKUP($C357,'[1]New ISB'!$C$6:$BO$405,39,FALSE)+VLOOKUP($C357,'[1]New ISB'!$C$6:$BO$405,40,FALSE)</f>
        <v>0</v>
      </c>
      <c r="BY357" s="10">
        <f>VLOOKUP($C357,'[1]New ISB'!$C$6:$BO$405,37,FALSE)+VLOOKUP($C357,'[1]New ISB'!$C$6:$BO$405,41,FALSE)</f>
        <v>0</v>
      </c>
      <c r="BZ357" s="10">
        <f>VLOOKUP($C357,'[1]New ISB'!$C$6:$BO$405,38,FALSE)</f>
        <v>0</v>
      </c>
      <c r="CA357" s="10">
        <f t="shared" si="207"/>
        <v>5082150.0898449365</v>
      </c>
      <c r="CB357" s="10">
        <f>VLOOKUP($C357,'[1]New ISB'!$C$6:$BO$405,52,FALSE)+VLOOKUP($C357,'[1]New ISB'!$C$6:$BO$405,53,FALSE)</f>
        <v>0</v>
      </c>
      <c r="CC357" s="10">
        <f>VLOOKUP($C357,'[1]New ISB'!$C$6:$BO$405,64,FALSE)</f>
        <v>0</v>
      </c>
      <c r="CD357" s="11">
        <f t="shared" si="246"/>
        <v>5082150.0898449365</v>
      </c>
      <c r="CE357" s="10"/>
      <c r="CF357" s="10">
        <f t="shared" si="208"/>
        <v>0</v>
      </c>
      <c r="CG357" s="10">
        <f t="shared" si="209"/>
        <v>120518.25423696195</v>
      </c>
      <c r="CH357" s="10">
        <f t="shared" si="210"/>
        <v>100212.52091103396</v>
      </c>
      <c r="CI357" s="10">
        <f t="shared" si="211"/>
        <v>0</v>
      </c>
      <c r="CJ357" s="10">
        <f t="shared" si="212"/>
        <v>2530</v>
      </c>
      <c r="CK357" s="10">
        <f t="shared" si="213"/>
        <v>0</v>
      </c>
      <c r="CL357" s="10">
        <f t="shared" si="214"/>
        <v>47599.999999999942</v>
      </c>
      <c r="CM357" s="10">
        <f t="shared" si="215"/>
        <v>0</v>
      </c>
      <c r="CN357" s="10">
        <f t="shared" si="216"/>
        <v>0</v>
      </c>
      <c r="CO357" s="10">
        <f t="shared" si="217"/>
        <v>0</v>
      </c>
      <c r="CP357" s="10">
        <f t="shared" si="218"/>
        <v>0</v>
      </c>
      <c r="CQ357" s="10">
        <f t="shared" si="219"/>
        <v>0</v>
      </c>
      <c r="CR357" s="10">
        <f t="shared" si="220"/>
        <v>0</v>
      </c>
      <c r="CS357" s="10">
        <f t="shared" si="221"/>
        <v>811.15384615385119</v>
      </c>
      <c r="CT357" s="10">
        <f t="shared" si="222"/>
        <v>80.113960113960275</v>
      </c>
      <c r="CU357" s="10">
        <f t="shared" si="223"/>
        <v>711.01139601139585</v>
      </c>
      <c r="CV357" s="10">
        <f t="shared" si="224"/>
        <v>150.21367521367574</v>
      </c>
      <c r="CW357" s="10">
        <f t="shared" si="225"/>
        <v>1311.8660968660988</v>
      </c>
      <c r="CX357" s="10">
        <f t="shared" si="226"/>
        <v>1637.3290598290478</v>
      </c>
      <c r="CY357" s="10">
        <f t="shared" si="227"/>
        <v>0</v>
      </c>
      <c r="CZ357" s="10">
        <f t="shared" si="228"/>
        <v>420.59829059828917</v>
      </c>
      <c r="DA357" s="10">
        <f t="shared" si="229"/>
        <v>0</v>
      </c>
      <c r="DB357" s="10">
        <f t="shared" si="230"/>
        <v>4972.2330527115846</v>
      </c>
      <c r="DC357" s="10">
        <f t="shared" si="231"/>
        <v>0</v>
      </c>
      <c r="DD357" s="10">
        <f t="shared" si="232"/>
        <v>0</v>
      </c>
      <c r="DE357" s="10">
        <f t="shared" si="233"/>
        <v>6400</v>
      </c>
      <c r="DF357" s="10">
        <f t="shared" si="234"/>
        <v>0</v>
      </c>
      <c r="DG357" s="10">
        <f t="shared" si="235"/>
        <v>0</v>
      </c>
      <c r="DH357" s="10">
        <f t="shared" si="236"/>
        <v>0</v>
      </c>
      <c r="DI357" s="10">
        <f t="shared" si="237"/>
        <v>0</v>
      </c>
      <c r="DJ357" s="10">
        <f t="shared" si="238"/>
        <v>0</v>
      </c>
      <c r="DK357" s="10">
        <f t="shared" si="239"/>
        <v>0</v>
      </c>
      <c r="DL357" s="10">
        <f t="shared" si="240"/>
        <v>0</v>
      </c>
      <c r="DM357" s="10">
        <f t="shared" si="241"/>
        <v>0</v>
      </c>
      <c r="DN357" s="10">
        <f t="shared" si="242"/>
        <v>0</v>
      </c>
      <c r="DO357" s="10">
        <f t="shared" si="243"/>
        <v>154958.77157128681</v>
      </c>
      <c r="DP357" s="11">
        <f t="shared" si="244"/>
        <v>442314.06609678059</v>
      </c>
      <c r="DS357" s="14"/>
      <c r="DU357" s="16"/>
    </row>
    <row r="358" spans="1:126" x14ac:dyDescent="0.35">
      <c r="A358" s="2" t="s">
        <v>1034</v>
      </c>
      <c r="B358" s="2" t="s">
        <v>1035</v>
      </c>
      <c r="C358" s="2">
        <v>9266907</v>
      </c>
      <c r="D358" s="2" t="s">
        <v>1036</v>
      </c>
      <c r="E358" s="18">
        <v>1178</v>
      </c>
      <c r="G358" s="18">
        <v>0</v>
      </c>
      <c r="H358" s="18">
        <v>3421275</v>
      </c>
      <c r="I358" s="18">
        <v>2496959</v>
      </c>
      <c r="J358" s="18">
        <v>0</v>
      </c>
      <c r="K358" s="18">
        <v>143519.99999999977</v>
      </c>
      <c r="L358" s="18">
        <v>0</v>
      </c>
      <c r="M358" s="18">
        <v>351229.99999999959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94470.000000000073</v>
      </c>
      <c r="U358" s="18">
        <v>41384.999999999978</v>
      </c>
      <c r="V358" s="18">
        <v>5579.9999999999991</v>
      </c>
      <c r="W358" s="18">
        <v>42159.999999999978</v>
      </c>
      <c r="X358" s="18">
        <v>94900.000000000276</v>
      </c>
      <c r="Y358" s="18">
        <v>24179.999999999956</v>
      </c>
      <c r="Z358" s="18">
        <v>0</v>
      </c>
      <c r="AA358" s="18">
        <v>31567.979452054838</v>
      </c>
      <c r="AB358" s="18">
        <v>0</v>
      </c>
      <c r="AC358" s="18">
        <v>514269.35710897174</v>
      </c>
      <c r="AD358" s="18">
        <v>0</v>
      </c>
      <c r="AE358" s="18">
        <v>0</v>
      </c>
      <c r="AF358" s="18">
        <v>128000</v>
      </c>
      <c r="AG358" s="18">
        <v>0</v>
      </c>
      <c r="AH358" s="18">
        <v>0</v>
      </c>
      <c r="AI358" s="18">
        <v>0</v>
      </c>
      <c r="AJ358" s="18">
        <v>40593.919999999998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18">
        <v>0</v>
      </c>
      <c r="AQ358" s="11">
        <f t="shared" si="245"/>
        <v>7430090.2565610269</v>
      </c>
      <c r="AR358" s="18"/>
      <c r="AS358" s="10">
        <f>VLOOKUP($C358,'[1]New ISB'!$C$6:$BO$405,6,FALSE)</f>
        <v>0</v>
      </c>
      <c r="AT358" s="10">
        <f>VLOOKUP($C358,'[1]New ISB'!$C$6:$BO$405,7,FALSE)</f>
        <v>3634041.7945171059</v>
      </c>
      <c r="AU358" s="10">
        <f>VLOOKUP($C358,'[1]New ISB'!$C$6:$BO$405,8,FALSE)</f>
        <v>2652658.3194020428</v>
      </c>
      <c r="AV358" s="10">
        <f>VLOOKUP($C358,'[1]New ISB'!$C$6:$BO$405,9,FALSE)</f>
        <v>0</v>
      </c>
      <c r="AW358" s="10">
        <f>VLOOKUP($C358,'[1]New ISB'!$C$6:$BO$405,10,FALSE)</f>
        <v>146509.99999999977</v>
      </c>
      <c r="AX358" s="10">
        <f>VLOOKUP($C358,'[1]New ISB'!$C$6:$BO$405,11,FALSE)</f>
        <v>0</v>
      </c>
      <c r="AY358" s="10">
        <f>VLOOKUP($C358,'[1]New ISB'!$C$6:$BO$405,12,FALSE)</f>
        <v>409199.99999999953</v>
      </c>
      <c r="AZ358" s="10">
        <f>VLOOKUP($C358,'[1]New ISB'!$C$6:$BO$405,13,FALSE)</f>
        <v>0</v>
      </c>
      <c r="BA358" s="10">
        <f>VLOOKUP($C358,'[1]New ISB'!$C$6:$BO$405,14,FALSE)</f>
        <v>0</v>
      </c>
      <c r="BB358" s="10">
        <f>VLOOKUP($C358,'[1]New ISB'!$C$6:$BO$405,15,FALSE)</f>
        <v>0</v>
      </c>
      <c r="BC358" s="10">
        <f>VLOOKUP($C358,'[1]New ISB'!$C$6:$BO$405,16,FALSE)</f>
        <v>0</v>
      </c>
      <c r="BD358" s="10">
        <f>VLOOKUP($C358,'[1]New ISB'!$C$6:$BO$405,17,FALSE)</f>
        <v>0</v>
      </c>
      <c r="BE358" s="10">
        <f>VLOOKUP($C358,'[1]New ISB'!$C$6:$BO$405,18,FALSE)</f>
        <v>0</v>
      </c>
      <c r="BF358" s="10">
        <f>VLOOKUP($C358,'[1]New ISB'!$C$6:$BO$405,19,FALSE)</f>
        <v>95880.000000000073</v>
      </c>
      <c r="BG358" s="10">
        <f>VLOOKUP($C358,'[1]New ISB'!$C$6:$BO$405,20,FALSE)</f>
        <v>41849.999999999978</v>
      </c>
      <c r="BH358" s="10">
        <f>VLOOKUP($C358,'[1]New ISB'!$C$6:$BO$405,21,FALSE)</f>
        <v>5669.9999999999991</v>
      </c>
      <c r="BI358" s="10">
        <f>VLOOKUP($C358,'[1]New ISB'!$C$6:$BO$405,22,FALSE)</f>
        <v>42779.999999999978</v>
      </c>
      <c r="BJ358" s="10">
        <f>VLOOKUP($C358,'[1]New ISB'!$C$6:$BO$405,23,FALSE)</f>
        <v>96200.000000000276</v>
      </c>
      <c r="BK358" s="10">
        <f>VLOOKUP($C358,'[1]New ISB'!$C$6:$BO$405,24,FALSE)</f>
        <v>24569.999999999956</v>
      </c>
      <c r="BL358" s="10">
        <f>VLOOKUP($C358,'[1]New ISB'!$C$6:$BO$405,25,FALSE)</f>
        <v>0</v>
      </c>
      <c r="BM358" s="10">
        <f>VLOOKUP($C358,'[1]New ISB'!$C$6:$BO$405,26,FALSE)</f>
        <v>31971.404109589083</v>
      </c>
      <c r="BN358" s="10">
        <f>VLOOKUP($C358,'[1]New ISB'!$C$6:$BO$405,27,FALSE)</f>
        <v>0</v>
      </c>
      <c r="BO358" s="10">
        <f>VLOOKUP($C358,'[1]New ISB'!$C$6:$BO$405,28,FALSE)</f>
        <v>521616.06221052847</v>
      </c>
      <c r="BP358" s="10">
        <f>VLOOKUP($C358,'[1]New ISB'!$C$6:$BO$405,29,FALSE)</f>
        <v>0</v>
      </c>
      <c r="BQ358" s="10">
        <f>VLOOKUP($C358,'[1]New ISB'!$C$6:$BO$405,30,FALSE)</f>
        <v>0</v>
      </c>
      <c r="BR358" s="10">
        <f>VLOOKUP($C358,'[1]New ISB'!$C$6:$BO$405,31,FALSE)</f>
        <v>134400</v>
      </c>
      <c r="BS358" s="10">
        <f>VLOOKUP($C358,'[1]New ISB'!$C$6:$BO$405,32,FALSE)</f>
        <v>0</v>
      </c>
      <c r="BT358" s="10">
        <f>VLOOKUP($C358,'[1]New ISB'!$C$6:$BO$405,33,FALSE)</f>
        <v>0</v>
      </c>
      <c r="BU358" s="10">
        <f>VLOOKUP($C358,'[1]New ISB'!$C$6:$BO$405,34,FALSE)</f>
        <v>0</v>
      </c>
      <c r="BV358" s="10">
        <f>VLOOKUP($C358,'[1]New ISB'!$C$6:$BO$405,35,FALSE)</f>
        <v>40593.919999999998</v>
      </c>
      <c r="BW358" s="10">
        <f>VLOOKUP($C358,'[1]New ISB'!$C$6:$BO$405,36,FALSE)</f>
        <v>0</v>
      </c>
      <c r="BX358" s="10">
        <f>VLOOKUP($C358,'[1]New ISB'!$C$6:$BO$405,39,FALSE)+VLOOKUP($C358,'[1]New ISB'!$C$6:$BO$405,40,FALSE)</f>
        <v>0</v>
      </c>
      <c r="BY358" s="10">
        <f>VLOOKUP($C358,'[1]New ISB'!$C$6:$BO$405,37,FALSE)+VLOOKUP($C358,'[1]New ISB'!$C$6:$BO$405,41,FALSE)</f>
        <v>0</v>
      </c>
      <c r="BZ358" s="10">
        <f>VLOOKUP($C358,'[1]New ISB'!$C$6:$BO$405,38,FALSE)</f>
        <v>0</v>
      </c>
      <c r="CA358" s="10">
        <f t="shared" si="207"/>
        <v>7877941.5002392652</v>
      </c>
      <c r="CB358" s="10">
        <f>VLOOKUP($C358,'[1]New ISB'!$C$6:$BO$405,52,FALSE)+VLOOKUP($C358,'[1]New ISB'!$C$6:$BO$405,53,FALSE)</f>
        <v>0</v>
      </c>
      <c r="CC358" s="10">
        <f>VLOOKUP($C358,'[1]New ISB'!$C$6:$BO$405,64,FALSE)</f>
        <v>0</v>
      </c>
      <c r="CD358" s="11">
        <f t="shared" si="246"/>
        <v>7877941.5002392652</v>
      </c>
      <c r="CE358" s="10"/>
      <c r="CF358" s="10">
        <f t="shared" si="208"/>
        <v>0</v>
      </c>
      <c r="CG358" s="10">
        <f t="shared" si="209"/>
        <v>212766.79451710591</v>
      </c>
      <c r="CH358" s="10">
        <f t="shared" si="210"/>
        <v>155699.31940204278</v>
      </c>
      <c r="CI358" s="10">
        <f t="shared" si="211"/>
        <v>0</v>
      </c>
      <c r="CJ358" s="10">
        <f t="shared" si="212"/>
        <v>2990</v>
      </c>
      <c r="CK358" s="10">
        <f t="shared" si="213"/>
        <v>0</v>
      </c>
      <c r="CL358" s="10">
        <f t="shared" si="214"/>
        <v>57969.999999999942</v>
      </c>
      <c r="CM358" s="10">
        <f t="shared" si="215"/>
        <v>0</v>
      </c>
      <c r="CN358" s="10">
        <f t="shared" si="216"/>
        <v>0</v>
      </c>
      <c r="CO358" s="10">
        <f t="shared" si="217"/>
        <v>0</v>
      </c>
      <c r="CP358" s="10">
        <f t="shared" si="218"/>
        <v>0</v>
      </c>
      <c r="CQ358" s="10">
        <f t="shared" si="219"/>
        <v>0</v>
      </c>
      <c r="CR358" s="10">
        <f t="shared" si="220"/>
        <v>0</v>
      </c>
      <c r="CS358" s="10">
        <f t="shared" si="221"/>
        <v>1410</v>
      </c>
      <c r="CT358" s="10">
        <f t="shared" si="222"/>
        <v>465</v>
      </c>
      <c r="CU358" s="10">
        <f t="shared" si="223"/>
        <v>90</v>
      </c>
      <c r="CV358" s="10">
        <f t="shared" si="224"/>
        <v>620</v>
      </c>
      <c r="CW358" s="10">
        <f t="shared" si="225"/>
        <v>1300</v>
      </c>
      <c r="CX358" s="10">
        <f t="shared" si="226"/>
        <v>390</v>
      </c>
      <c r="CY358" s="10">
        <f t="shared" si="227"/>
        <v>0</v>
      </c>
      <c r="CZ358" s="10">
        <f t="shared" si="228"/>
        <v>403.42465753424403</v>
      </c>
      <c r="DA358" s="10">
        <f t="shared" si="229"/>
        <v>0</v>
      </c>
      <c r="DB358" s="10">
        <f t="shared" si="230"/>
        <v>7346.7051015567267</v>
      </c>
      <c r="DC358" s="10">
        <f t="shared" si="231"/>
        <v>0</v>
      </c>
      <c r="DD358" s="10">
        <f t="shared" si="232"/>
        <v>0</v>
      </c>
      <c r="DE358" s="10">
        <f t="shared" si="233"/>
        <v>6400</v>
      </c>
      <c r="DF358" s="10">
        <f t="shared" si="234"/>
        <v>0</v>
      </c>
      <c r="DG358" s="10">
        <f t="shared" si="235"/>
        <v>0</v>
      </c>
      <c r="DH358" s="10">
        <f t="shared" si="236"/>
        <v>0</v>
      </c>
      <c r="DI358" s="10">
        <f t="shared" si="237"/>
        <v>0</v>
      </c>
      <c r="DJ358" s="10">
        <f t="shared" si="238"/>
        <v>0</v>
      </c>
      <c r="DK358" s="10">
        <f t="shared" si="239"/>
        <v>0</v>
      </c>
      <c r="DL358" s="10">
        <f t="shared" si="240"/>
        <v>0</v>
      </c>
      <c r="DM358" s="10">
        <f t="shared" si="241"/>
        <v>0</v>
      </c>
      <c r="DN358" s="10">
        <f t="shared" si="242"/>
        <v>0</v>
      </c>
      <c r="DO358" s="10">
        <f t="shared" si="243"/>
        <v>0</v>
      </c>
      <c r="DP358" s="11">
        <f t="shared" si="244"/>
        <v>447851.24367823958</v>
      </c>
      <c r="DS358" s="14"/>
      <c r="DU358" s="16"/>
    </row>
    <row r="359" spans="1:126" x14ac:dyDescent="0.35">
      <c r="A359" s="2" t="s">
        <v>535</v>
      </c>
      <c r="B359" s="2" t="s">
        <v>1037</v>
      </c>
      <c r="C359" s="2">
        <v>9265401</v>
      </c>
      <c r="D359" s="2" t="s">
        <v>1038</v>
      </c>
      <c r="E359" s="18">
        <v>688</v>
      </c>
      <c r="G359" s="18">
        <v>0</v>
      </c>
      <c r="H359" s="18">
        <v>2009700</v>
      </c>
      <c r="I359" s="18">
        <v>1445324</v>
      </c>
      <c r="J359" s="18">
        <v>0</v>
      </c>
      <c r="K359" s="18">
        <v>71999.99999999984</v>
      </c>
      <c r="L359" s="18">
        <v>0</v>
      </c>
      <c r="M359" s="18">
        <v>174070.00000000006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97150.000000000058</v>
      </c>
      <c r="U359" s="18">
        <v>6229.9999999999918</v>
      </c>
      <c r="V359" s="18">
        <v>0</v>
      </c>
      <c r="W359" s="18">
        <v>0</v>
      </c>
      <c r="X359" s="18">
        <v>0</v>
      </c>
      <c r="Y359" s="18">
        <v>1860.000000000002</v>
      </c>
      <c r="Z359" s="18">
        <v>0</v>
      </c>
      <c r="AA359" s="18">
        <v>1574.1520467836287</v>
      </c>
      <c r="AB359" s="18">
        <v>0</v>
      </c>
      <c r="AC359" s="18">
        <v>330486.21348441363</v>
      </c>
      <c r="AD359" s="18">
        <v>0</v>
      </c>
      <c r="AE359" s="18">
        <v>0</v>
      </c>
      <c r="AF359" s="18">
        <v>128000</v>
      </c>
      <c r="AG359" s="18">
        <v>0</v>
      </c>
      <c r="AH359" s="18">
        <v>0</v>
      </c>
      <c r="AI359" s="18">
        <v>0</v>
      </c>
      <c r="AJ359" s="18">
        <v>16340.992</v>
      </c>
      <c r="AK359" s="18">
        <v>0</v>
      </c>
      <c r="AL359" s="18">
        <v>0</v>
      </c>
      <c r="AM359" s="18">
        <v>0</v>
      </c>
      <c r="AN359" s="18">
        <v>0</v>
      </c>
      <c r="AO359" s="18">
        <v>0</v>
      </c>
      <c r="AP359" s="18">
        <v>-129808.89840418688</v>
      </c>
      <c r="AQ359" s="11">
        <f t="shared" si="245"/>
        <v>4152926.4591270094</v>
      </c>
      <c r="AR359" s="18"/>
      <c r="AS359" s="10">
        <f>VLOOKUP($C359,'[1]New ISB'!$C$6:$BO$405,6,FALSE)</f>
        <v>0</v>
      </c>
      <c r="AT359" s="10">
        <f>VLOOKUP($C359,'[1]New ISB'!$C$6:$BO$405,7,FALSE)</f>
        <v>2134681.8932827753</v>
      </c>
      <c r="AU359" s="10">
        <f>VLOOKUP($C359,'[1]New ISB'!$C$6:$BO$405,8,FALSE)</f>
        <v>1535448.012094487</v>
      </c>
      <c r="AV359" s="10">
        <f>VLOOKUP($C359,'[1]New ISB'!$C$6:$BO$405,9,FALSE)</f>
        <v>0</v>
      </c>
      <c r="AW359" s="10">
        <f>VLOOKUP($C359,'[1]New ISB'!$C$6:$BO$405,10,FALSE)</f>
        <v>73499.99999999984</v>
      </c>
      <c r="AX359" s="10">
        <f>VLOOKUP($C359,'[1]New ISB'!$C$6:$BO$405,11,FALSE)</f>
        <v>0</v>
      </c>
      <c r="AY359" s="10">
        <f>VLOOKUP($C359,'[1]New ISB'!$C$6:$BO$405,12,FALSE)</f>
        <v>202800.00000000006</v>
      </c>
      <c r="AZ359" s="10">
        <f>VLOOKUP($C359,'[1]New ISB'!$C$6:$BO$405,13,FALSE)</f>
        <v>0</v>
      </c>
      <c r="BA359" s="10">
        <f>VLOOKUP($C359,'[1]New ISB'!$C$6:$BO$405,14,FALSE)</f>
        <v>0</v>
      </c>
      <c r="BB359" s="10">
        <f>VLOOKUP($C359,'[1]New ISB'!$C$6:$BO$405,15,FALSE)</f>
        <v>0</v>
      </c>
      <c r="BC359" s="10">
        <f>VLOOKUP($C359,'[1]New ISB'!$C$6:$BO$405,16,FALSE)</f>
        <v>0</v>
      </c>
      <c r="BD359" s="10">
        <f>VLOOKUP($C359,'[1]New ISB'!$C$6:$BO$405,17,FALSE)</f>
        <v>0</v>
      </c>
      <c r="BE359" s="10">
        <f>VLOOKUP($C359,'[1]New ISB'!$C$6:$BO$405,18,FALSE)</f>
        <v>0</v>
      </c>
      <c r="BF359" s="10">
        <f>VLOOKUP($C359,'[1]New ISB'!$C$6:$BO$405,19,FALSE)</f>
        <v>98600.000000000058</v>
      </c>
      <c r="BG359" s="10">
        <f>VLOOKUP($C359,'[1]New ISB'!$C$6:$BO$405,20,FALSE)</f>
        <v>6299.9999999999918</v>
      </c>
      <c r="BH359" s="10">
        <f>VLOOKUP($C359,'[1]New ISB'!$C$6:$BO$405,21,FALSE)</f>
        <v>0</v>
      </c>
      <c r="BI359" s="10">
        <f>VLOOKUP($C359,'[1]New ISB'!$C$6:$BO$405,22,FALSE)</f>
        <v>0</v>
      </c>
      <c r="BJ359" s="10">
        <f>VLOOKUP($C359,'[1]New ISB'!$C$6:$BO$405,23,FALSE)</f>
        <v>0</v>
      </c>
      <c r="BK359" s="10">
        <f>VLOOKUP($C359,'[1]New ISB'!$C$6:$BO$405,24,FALSE)</f>
        <v>1890.000000000002</v>
      </c>
      <c r="BL359" s="10">
        <f>VLOOKUP($C359,'[1]New ISB'!$C$6:$BO$405,25,FALSE)</f>
        <v>0</v>
      </c>
      <c r="BM359" s="10">
        <f>VLOOKUP($C359,'[1]New ISB'!$C$6:$BO$405,26,FALSE)</f>
        <v>1594.2690058479564</v>
      </c>
      <c r="BN359" s="10">
        <f>VLOOKUP($C359,'[1]New ISB'!$C$6:$BO$405,27,FALSE)</f>
        <v>0</v>
      </c>
      <c r="BO359" s="10">
        <f>VLOOKUP($C359,'[1]New ISB'!$C$6:$BO$405,28,FALSE)</f>
        <v>335207.4451056195</v>
      </c>
      <c r="BP359" s="10">
        <f>VLOOKUP($C359,'[1]New ISB'!$C$6:$BO$405,29,FALSE)</f>
        <v>0</v>
      </c>
      <c r="BQ359" s="10">
        <f>VLOOKUP($C359,'[1]New ISB'!$C$6:$BO$405,30,FALSE)</f>
        <v>0</v>
      </c>
      <c r="BR359" s="10">
        <f>VLOOKUP($C359,'[1]New ISB'!$C$6:$BO$405,31,FALSE)</f>
        <v>134400</v>
      </c>
      <c r="BS359" s="10">
        <f>VLOOKUP($C359,'[1]New ISB'!$C$6:$BO$405,32,FALSE)</f>
        <v>0</v>
      </c>
      <c r="BT359" s="10">
        <f>VLOOKUP($C359,'[1]New ISB'!$C$6:$BO$405,33,FALSE)</f>
        <v>0</v>
      </c>
      <c r="BU359" s="10">
        <f>VLOOKUP($C359,'[1]New ISB'!$C$6:$BO$405,34,FALSE)</f>
        <v>0</v>
      </c>
      <c r="BV359" s="10">
        <f>VLOOKUP($C359,'[1]New ISB'!$C$6:$BO$405,35,FALSE)</f>
        <v>16340.992</v>
      </c>
      <c r="BW359" s="10">
        <f>VLOOKUP($C359,'[1]New ISB'!$C$6:$BO$405,36,FALSE)</f>
        <v>0</v>
      </c>
      <c r="BX359" s="10">
        <f>VLOOKUP($C359,'[1]New ISB'!$C$6:$BO$405,39,FALSE)+VLOOKUP($C359,'[1]New ISB'!$C$6:$BO$405,40,FALSE)</f>
        <v>0</v>
      </c>
      <c r="BY359" s="10">
        <f>VLOOKUP($C359,'[1]New ISB'!$C$6:$BO$405,37,FALSE)+VLOOKUP($C359,'[1]New ISB'!$C$6:$BO$405,41,FALSE)</f>
        <v>0</v>
      </c>
      <c r="BZ359" s="10">
        <f>VLOOKUP($C359,'[1]New ISB'!$C$6:$BO$405,38,FALSE)</f>
        <v>0</v>
      </c>
      <c r="CA359" s="10">
        <f t="shared" si="207"/>
        <v>4540762.6114887297</v>
      </c>
      <c r="CB359" s="10">
        <f>VLOOKUP($C359,'[1]New ISB'!$C$6:$BO$405,52,FALSE)+VLOOKUP($C359,'[1]New ISB'!$C$6:$BO$405,53,FALSE)</f>
        <v>0</v>
      </c>
      <c r="CC359" s="10">
        <f>VLOOKUP($C359,'[1]New ISB'!$C$6:$BO$405,64,FALSE)</f>
        <v>0</v>
      </c>
      <c r="CD359" s="11">
        <f t="shared" si="246"/>
        <v>4540762.6114887297</v>
      </c>
      <c r="CE359" s="10"/>
      <c r="CF359" s="10">
        <f t="shared" si="208"/>
        <v>0</v>
      </c>
      <c r="CG359" s="10">
        <f t="shared" si="209"/>
        <v>124981.8932827753</v>
      </c>
      <c r="CH359" s="10">
        <f t="shared" si="210"/>
        <v>90124.01209448697</v>
      </c>
      <c r="CI359" s="10">
        <f t="shared" si="211"/>
        <v>0</v>
      </c>
      <c r="CJ359" s="10">
        <f t="shared" si="212"/>
        <v>1500</v>
      </c>
      <c r="CK359" s="10">
        <f t="shared" si="213"/>
        <v>0</v>
      </c>
      <c r="CL359" s="10">
        <f t="shared" si="214"/>
        <v>28730</v>
      </c>
      <c r="CM359" s="10">
        <f t="shared" si="215"/>
        <v>0</v>
      </c>
      <c r="CN359" s="10">
        <f t="shared" si="216"/>
        <v>0</v>
      </c>
      <c r="CO359" s="10">
        <f t="shared" si="217"/>
        <v>0</v>
      </c>
      <c r="CP359" s="10">
        <f t="shared" si="218"/>
        <v>0</v>
      </c>
      <c r="CQ359" s="10">
        <f t="shared" si="219"/>
        <v>0</v>
      </c>
      <c r="CR359" s="10">
        <f t="shared" si="220"/>
        <v>0</v>
      </c>
      <c r="CS359" s="10">
        <f t="shared" si="221"/>
        <v>1450</v>
      </c>
      <c r="CT359" s="10">
        <f t="shared" si="222"/>
        <v>70</v>
      </c>
      <c r="CU359" s="10">
        <f t="shared" si="223"/>
        <v>0</v>
      </c>
      <c r="CV359" s="10">
        <f t="shared" si="224"/>
        <v>0</v>
      </c>
      <c r="CW359" s="10">
        <f t="shared" si="225"/>
        <v>0</v>
      </c>
      <c r="CX359" s="10">
        <f t="shared" si="226"/>
        <v>30</v>
      </c>
      <c r="CY359" s="10">
        <f t="shared" si="227"/>
        <v>0</v>
      </c>
      <c r="CZ359" s="10">
        <f t="shared" si="228"/>
        <v>20.116959064327602</v>
      </c>
      <c r="DA359" s="10">
        <f t="shared" si="229"/>
        <v>0</v>
      </c>
      <c r="DB359" s="10">
        <f t="shared" si="230"/>
        <v>4721.2316212058649</v>
      </c>
      <c r="DC359" s="10">
        <f t="shared" si="231"/>
        <v>0</v>
      </c>
      <c r="DD359" s="10">
        <f t="shared" si="232"/>
        <v>0</v>
      </c>
      <c r="DE359" s="10">
        <f t="shared" si="233"/>
        <v>6400</v>
      </c>
      <c r="DF359" s="10">
        <f t="shared" si="234"/>
        <v>0</v>
      </c>
      <c r="DG359" s="10">
        <f t="shared" si="235"/>
        <v>0</v>
      </c>
      <c r="DH359" s="10">
        <f t="shared" si="236"/>
        <v>0</v>
      </c>
      <c r="DI359" s="10">
        <f t="shared" si="237"/>
        <v>0</v>
      </c>
      <c r="DJ359" s="10">
        <f t="shared" si="238"/>
        <v>0</v>
      </c>
      <c r="DK359" s="10">
        <f t="shared" si="239"/>
        <v>0</v>
      </c>
      <c r="DL359" s="10">
        <f t="shared" si="240"/>
        <v>0</v>
      </c>
      <c r="DM359" s="10">
        <f t="shared" si="241"/>
        <v>0</v>
      </c>
      <c r="DN359" s="10">
        <f t="shared" si="242"/>
        <v>0</v>
      </c>
      <c r="DO359" s="10">
        <f t="shared" si="243"/>
        <v>129808.89840418688</v>
      </c>
      <c r="DP359" s="11">
        <f t="shared" si="244"/>
        <v>387836.15236171935</v>
      </c>
      <c r="DS359" s="14"/>
      <c r="DU359" s="16"/>
    </row>
    <row r="360" spans="1:126" x14ac:dyDescent="0.35">
      <c r="A360" s="2" t="s">
        <v>396</v>
      </c>
      <c r="B360" s="2" t="s">
        <v>1039</v>
      </c>
      <c r="C360" s="2">
        <v>9264089</v>
      </c>
      <c r="D360" s="2" t="s">
        <v>1040</v>
      </c>
      <c r="E360" s="18">
        <v>815</v>
      </c>
      <c r="G360" s="18">
        <v>0</v>
      </c>
      <c r="H360" s="18">
        <v>2430780</v>
      </c>
      <c r="I360" s="18">
        <v>1655651</v>
      </c>
      <c r="J360" s="18">
        <v>0</v>
      </c>
      <c r="K360" s="18">
        <v>75840.000000000146</v>
      </c>
      <c r="L360" s="18">
        <v>0</v>
      </c>
      <c r="M360" s="18">
        <v>181280.00000000017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42879.999999999898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18826.199261992602</v>
      </c>
      <c r="AB360" s="18">
        <v>0</v>
      </c>
      <c r="AC360" s="18">
        <v>346175.62834508246</v>
      </c>
      <c r="AD360" s="18">
        <v>0</v>
      </c>
      <c r="AE360" s="18">
        <v>0</v>
      </c>
      <c r="AF360" s="18">
        <v>128000</v>
      </c>
      <c r="AG360" s="18">
        <v>0</v>
      </c>
      <c r="AH360" s="18">
        <v>0</v>
      </c>
      <c r="AI360" s="18">
        <v>0</v>
      </c>
      <c r="AJ360" s="18">
        <v>29475.84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18">
        <v>-73933.290617010047</v>
      </c>
      <c r="AQ360" s="11">
        <f t="shared" si="245"/>
        <v>4834975.376990065</v>
      </c>
      <c r="AR360" s="18"/>
      <c r="AS360" s="10">
        <f>VLOOKUP($C360,'[1]New ISB'!$C$6:$BO$405,6,FALSE)</f>
        <v>0</v>
      </c>
      <c r="AT360" s="10">
        <f>VLOOKUP($C360,'[1]New ISB'!$C$6:$BO$405,7,FALSE)</f>
        <v>2581948.5756848808</v>
      </c>
      <c r="AU360" s="10">
        <f>VLOOKUP($C360,'[1]New ISB'!$C$6:$BO$405,8,FALSE)</f>
        <v>1758890.073555998</v>
      </c>
      <c r="AV360" s="10">
        <f>VLOOKUP($C360,'[1]New ISB'!$C$6:$BO$405,9,FALSE)</f>
        <v>0</v>
      </c>
      <c r="AW360" s="10">
        <f>VLOOKUP($C360,'[1]New ISB'!$C$6:$BO$405,10,FALSE)</f>
        <v>77420.00000000016</v>
      </c>
      <c r="AX360" s="10">
        <f>VLOOKUP($C360,'[1]New ISB'!$C$6:$BO$405,11,FALSE)</f>
        <v>0</v>
      </c>
      <c r="AY360" s="10">
        <f>VLOOKUP($C360,'[1]New ISB'!$C$6:$BO$405,12,FALSE)</f>
        <v>211200.0000000002</v>
      </c>
      <c r="AZ360" s="10">
        <f>VLOOKUP($C360,'[1]New ISB'!$C$6:$BO$405,13,FALSE)</f>
        <v>0</v>
      </c>
      <c r="BA360" s="10">
        <f>VLOOKUP($C360,'[1]New ISB'!$C$6:$BO$405,14,FALSE)</f>
        <v>0</v>
      </c>
      <c r="BB360" s="10">
        <f>VLOOKUP($C360,'[1]New ISB'!$C$6:$BO$405,15,FALSE)</f>
        <v>0</v>
      </c>
      <c r="BC360" s="10">
        <f>VLOOKUP($C360,'[1]New ISB'!$C$6:$BO$405,16,FALSE)</f>
        <v>0</v>
      </c>
      <c r="BD360" s="10">
        <f>VLOOKUP($C360,'[1]New ISB'!$C$6:$BO$405,17,FALSE)</f>
        <v>0</v>
      </c>
      <c r="BE360" s="10">
        <f>VLOOKUP($C360,'[1]New ISB'!$C$6:$BO$405,18,FALSE)</f>
        <v>0</v>
      </c>
      <c r="BF360" s="10">
        <f>VLOOKUP($C360,'[1]New ISB'!$C$6:$BO$405,19,FALSE)</f>
        <v>43519.999999999891</v>
      </c>
      <c r="BG360" s="10">
        <f>VLOOKUP($C360,'[1]New ISB'!$C$6:$BO$405,20,FALSE)</f>
        <v>0</v>
      </c>
      <c r="BH360" s="10">
        <f>VLOOKUP($C360,'[1]New ISB'!$C$6:$BO$405,21,FALSE)</f>
        <v>0</v>
      </c>
      <c r="BI360" s="10">
        <f>VLOOKUP($C360,'[1]New ISB'!$C$6:$BO$405,22,FALSE)</f>
        <v>0</v>
      </c>
      <c r="BJ360" s="10">
        <f>VLOOKUP($C360,'[1]New ISB'!$C$6:$BO$405,23,FALSE)</f>
        <v>0</v>
      </c>
      <c r="BK360" s="10">
        <f>VLOOKUP($C360,'[1]New ISB'!$C$6:$BO$405,24,FALSE)</f>
        <v>0</v>
      </c>
      <c r="BL360" s="10">
        <f>VLOOKUP($C360,'[1]New ISB'!$C$6:$BO$405,25,FALSE)</f>
        <v>0</v>
      </c>
      <c r="BM360" s="10">
        <f>VLOOKUP($C360,'[1]New ISB'!$C$6:$BO$405,26,FALSE)</f>
        <v>19066.789667896661</v>
      </c>
      <c r="BN360" s="10">
        <f>VLOOKUP($C360,'[1]New ISB'!$C$6:$BO$405,27,FALSE)</f>
        <v>0</v>
      </c>
      <c r="BO360" s="10">
        <f>VLOOKUP($C360,'[1]New ISB'!$C$6:$BO$405,28,FALSE)</f>
        <v>351120.9944642979</v>
      </c>
      <c r="BP360" s="10">
        <f>VLOOKUP($C360,'[1]New ISB'!$C$6:$BO$405,29,FALSE)</f>
        <v>0</v>
      </c>
      <c r="BQ360" s="10">
        <f>VLOOKUP($C360,'[1]New ISB'!$C$6:$BO$405,30,FALSE)</f>
        <v>0</v>
      </c>
      <c r="BR360" s="10">
        <f>VLOOKUP($C360,'[1]New ISB'!$C$6:$BO$405,31,FALSE)</f>
        <v>134400</v>
      </c>
      <c r="BS360" s="10">
        <f>VLOOKUP($C360,'[1]New ISB'!$C$6:$BO$405,32,FALSE)</f>
        <v>0</v>
      </c>
      <c r="BT360" s="10">
        <f>VLOOKUP($C360,'[1]New ISB'!$C$6:$BO$405,33,FALSE)</f>
        <v>0</v>
      </c>
      <c r="BU360" s="10">
        <f>VLOOKUP($C360,'[1]New ISB'!$C$6:$BO$405,34,FALSE)</f>
        <v>0</v>
      </c>
      <c r="BV360" s="10">
        <f>VLOOKUP($C360,'[1]New ISB'!$C$6:$BO$405,35,FALSE)</f>
        <v>29475.84</v>
      </c>
      <c r="BW360" s="10">
        <f>VLOOKUP($C360,'[1]New ISB'!$C$6:$BO$405,36,FALSE)</f>
        <v>0</v>
      </c>
      <c r="BX360" s="10">
        <f>VLOOKUP($C360,'[1]New ISB'!$C$6:$BO$405,39,FALSE)+VLOOKUP($C360,'[1]New ISB'!$C$6:$BO$405,40,FALSE)</f>
        <v>0</v>
      </c>
      <c r="BY360" s="10">
        <f>VLOOKUP($C360,'[1]New ISB'!$C$6:$BO$405,37,FALSE)+VLOOKUP($C360,'[1]New ISB'!$C$6:$BO$405,41,FALSE)</f>
        <v>0</v>
      </c>
      <c r="BZ360" s="10">
        <f>VLOOKUP($C360,'[1]New ISB'!$C$6:$BO$405,38,FALSE)</f>
        <v>0</v>
      </c>
      <c r="CA360" s="10">
        <f t="shared" si="207"/>
        <v>5207042.2733730739</v>
      </c>
      <c r="CB360" s="10">
        <f>VLOOKUP($C360,'[1]New ISB'!$C$6:$BO$405,52,FALSE)+VLOOKUP($C360,'[1]New ISB'!$C$6:$BO$405,53,FALSE)</f>
        <v>0</v>
      </c>
      <c r="CC360" s="10">
        <f>VLOOKUP($C360,'[1]New ISB'!$C$6:$BO$405,64,FALSE)</f>
        <v>0</v>
      </c>
      <c r="CD360" s="11">
        <f t="shared" si="246"/>
        <v>5207042.2733730739</v>
      </c>
      <c r="CE360" s="10"/>
      <c r="CF360" s="10">
        <f t="shared" si="208"/>
        <v>0</v>
      </c>
      <c r="CG360" s="10">
        <f t="shared" si="209"/>
        <v>151168.57568488084</v>
      </c>
      <c r="CH360" s="10">
        <f t="shared" si="210"/>
        <v>103239.07355599804</v>
      </c>
      <c r="CI360" s="10">
        <f t="shared" si="211"/>
        <v>0</v>
      </c>
      <c r="CJ360" s="10">
        <f t="shared" si="212"/>
        <v>1580.0000000000146</v>
      </c>
      <c r="CK360" s="10">
        <f t="shared" si="213"/>
        <v>0</v>
      </c>
      <c r="CL360" s="10">
        <f t="shared" si="214"/>
        <v>29920.000000000029</v>
      </c>
      <c r="CM360" s="10">
        <f t="shared" si="215"/>
        <v>0</v>
      </c>
      <c r="CN360" s="10">
        <f t="shared" si="216"/>
        <v>0</v>
      </c>
      <c r="CO360" s="10">
        <f t="shared" si="217"/>
        <v>0</v>
      </c>
      <c r="CP360" s="10">
        <f t="shared" si="218"/>
        <v>0</v>
      </c>
      <c r="CQ360" s="10">
        <f t="shared" si="219"/>
        <v>0</v>
      </c>
      <c r="CR360" s="10">
        <f t="shared" si="220"/>
        <v>0</v>
      </c>
      <c r="CS360" s="10">
        <f t="shared" si="221"/>
        <v>639.99999999999272</v>
      </c>
      <c r="CT360" s="10">
        <f t="shared" si="222"/>
        <v>0</v>
      </c>
      <c r="CU360" s="10">
        <f t="shared" si="223"/>
        <v>0</v>
      </c>
      <c r="CV360" s="10">
        <f t="shared" si="224"/>
        <v>0</v>
      </c>
      <c r="CW360" s="10">
        <f t="shared" si="225"/>
        <v>0</v>
      </c>
      <c r="CX360" s="10">
        <f t="shared" si="226"/>
        <v>0</v>
      </c>
      <c r="CY360" s="10">
        <f t="shared" si="227"/>
        <v>0</v>
      </c>
      <c r="CZ360" s="10">
        <f t="shared" si="228"/>
        <v>240.59040590405857</v>
      </c>
      <c r="DA360" s="10">
        <f t="shared" si="229"/>
        <v>0</v>
      </c>
      <c r="DB360" s="10">
        <f t="shared" si="230"/>
        <v>4945.3661192154395</v>
      </c>
      <c r="DC360" s="10">
        <f t="shared" si="231"/>
        <v>0</v>
      </c>
      <c r="DD360" s="10">
        <f t="shared" si="232"/>
        <v>0</v>
      </c>
      <c r="DE360" s="10">
        <f t="shared" si="233"/>
        <v>6400</v>
      </c>
      <c r="DF360" s="10">
        <f t="shared" si="234"/>
        <v>0</v>
      </c>
      <c r="DG360" s="10">
        <f t="shared" si="235"/>
        <v>0</v>
      </c>
      <c r="DH360" s="10">
        <f t="shared" si="236"/>
        <v>0</v>
      </c>
      <c r="DI360" s="10">
        <f t="shared" si="237"/>
        <v>0</v>
      </c>
      <c r="DJ360" s="10">
        <f t="shared" si="238"/>
        <v>0</v>
      </c>
      <c r="DK360" s="10">
        <f t="shared" si="239"/>
        <v>0</v>
      </c>
      <c r="DL360" s="10">
        <f t="shared" si="240"/>
        <v>0</v>
      </c>
      <c r="DM360" s="10">
        <f t="shared" si="241"/>
        <v>0</v>
      </c>
      <c r="DN360" s="10">
        <f t="shared" si="242"/>
        <v>0</v>
      </c>
      <c r="DO360" s="10">
        <f t="shared" si="243"/>
        <v>73933.290617010047</v>
      </c>
      <c r="DP360" s="11">
        <f t="shared" si="244"/>
        <v>372066.8963830084</v>
      </c>
      <c r="DS360" s="14"/>
      <c r="DU360" s="16"/>
    </row>
    <row r="361" spans="1:126" x14ac:dyDescent="0.35">
      <c r="A361" s="2" t="s">
        <v>665</v>
      </c>
      <c r="B361" s="2" t="s">
        <v>1435</v>
      </c>
      <c r="C361" s="2">
        <v>9264029</v>
      </c>
      <c r="D361" s="2" t="s">
        <v>1042</v>
      </c>
      <c r="E361" s="18">
        <v>1111</v>
      </c>
      <c r="G361" s="18">
        <v>0</v>
      </c>
      <c r="H361" s="18">
        <v>3512190</v>
      </c>
      <c r="I361" s="18">
        <v>2033161</v>
      </c>
      <c r="J361" s="18">
        <v>0</v>
      </c>
      <c r="K361" s="18">
        <v>132959.99999999983</v>
      </c>
      <c r="L361" s="18">
        <v>0</v>
      </c>
      <c r="M361" s="18">
        <v>319300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86429.999999999927</v>
      </c>
      <c r="U361" s="18">
        <v>95230.000000000189</v>
      </c>
      <c r="V361" s="18">
        <v>2480</v>
      </c>
      <c r="W361" s="18">
        <v>680</v>
      </c>
      <c r="X361" s="18">
        <v>0</v>
      </c>
      <c r="Y361" s="18">
        <v>0</v>
      </c>
      <c r="Z361" s="18">
        <v>0</v>
      </c>
      <c r="AA361" s="18">
        <v>17214.999999999996</v>
      </c>
      <c r="AB361" s="18">
        <v>0</v>
      </c>
      <c r="AC361" s="18">
        <v>478784.04631618771</v>
      </c>
      <c r="AD361" s="18">
        <v>0</v>
      </c>
      <c r="AE361" s="18">
        <v>0</v>
      </c>
      <c r="AF361" s="18">
        <v>128000</v>
      </c>
      <c r="AG361" s="18">
        <v>0</v>
      </c>
      <c r="AH361" s="18">
        <v>0</v>
      </c>
      <c r="AI361" s="18">
        <v>0</v>
      </c>
      <c r="AJ361" s="18">
        <v>42920.959999999999</v>
      </c>
      <c r="AK361" s="18">
        <v>0</v>
      </c>
      <c r="AL361" s="18">
        <v>0</v>
      </c>
      <c r="AM361" s="18">
        <v>0</v>
      </c>
      <c r="AN361" s="18">
        <v>0</v>
      </c>
      <c r="AO361" s="18">
        <v>0</v>
      </c>
      <c r="AP361" s="18">
        <v>-78046.473330969617</v>
      </c>
      <c r="AQ361" s="11">
        <f t="shared" si="245"/>
        <v>6771304.5329852179</v>
      </c>
      <c r="AR361" s="18"/>
      <c r="AS361" s="10">
        <f>VLOOKUP($C361,'[1]New ISB'!$C$6:$BO$405,6,FALSE)</f>
        <v>0</v>
      </c>
      <c r="AT361" s="10">
        <f>VLOOKUP($C361,'[1]New ISB'!$C$6:$BO$405,7,FALSE)</f>
        <v>3730610.7373084691</v>
      </c>
      <c r="AU361" s="10">
        <f>VLOOKUP($C361,'[1]New ISB'!$C$6:$BO$405,8,FALSE)</f>
        <v>2159939.9274612744</v>
      </c>
      <c r="AV361" s="10">
        <f>VLOOKUP($C361,'[1]New ISB'!$C$6:$BO$405,9,FALSE)</f>
        <v>0</v>
      </c>
      <c r="AW361" s="10">
        <f>VLOOKUP($C361,'[1]New ISB'!$C$6:$BO$405,10,FALSE)</f>
        <v>135729.99999999983</v>
      </c>
      <c r="AX361" s="10">
        <f>VLOOKUP($C361,'[1]New ISB'!$C$6:$BO$405,11,FALSE)</f>
        <v>0</v>
      </c>
      <c r="AY361" s="10">
        <f>VLOOKUP($C361,'[1]New ISB'!$C$6:$BO$405,12,FALSE)</f>
        <v>372000</v>
      </c>
      <c r="AZ361" s="10">
        <f>VLOOKUP($C361,'[1]New ISB'!$C$6:$BO$405,13,FALSE)</f>
        <v>0</v>
      </c>
      <c r="BA361" s="10">
        <f>VLOOKUP($C361,'[1]New ISB'!$C$6:$BO$405,14,FALSE)</f>
        <v>0</v>
      </c>
      <c r="BB361" s="10">
        <f>VLOOKUP($C361,'[1]New ISB'!$C$6:$BO$405,15,FALSE)</f>
        <v>0</v>
      </c>
      <c r="BC361" s="10">
        <f>VLOOKUP($C361,'[1]New ISB'!$C$6:$BO$405,16,FALSE)</f>
        <v>0</v>
      </c>
      <c r="BD361" s="10">
        <f>VLOOKUP($C361,'[1]New ISB'!$C$6:$BO$405,17,FALSE)</f>
        <v>0</v>
      </c>
      <c r="BE361" s="10">
        <f>VLOOKUP($C361,'[1]New ISB'!$C$6:$BO$405,18,FALSE)</f>
        <v>0</v>
      </c>
      <c r="BF361" s="10">
        <f>VLOOKUP($C361,'[1]New ISB'!$C$6:$BO$405,19,FALSE)</f>
        <v>87719.999999999927</v>
      </c>
      <c r="BG361" s="10">
        <f>VLOOKUP($C361,'[1]New ISB'!$C$6:$BO$405,20,FALSE)</f>
        <v>96300.000000000189</v>
      </c>
      <c r="BH361" s="10">
        <f>VLOOKUP($C361,'[1]New ISB'!$C$6:$BO$405,21,FALSE)</f>
        <v>2520</v>
      </c>
      <c r="BI361" s="10">
        <f>VLOOKUP($C361,'[1]New ISB'!$C$6:$BO$405,22,FALSE)</f>
        <v>690</v>
      </c>
      <c r="BJ361" s="10">
        <f>VLOOKUP($C361,'[1]New ISB'!$C$6:$BO$405,23,FALSE)</f>
        <v>0</v>
      </c>
      <c r="BK361" s="10">
        <f>VLOOKUP($C361,'[1]New ISB'!$C$6:$BO$405,24,FALSE)</f>
        <v>0</v>
      </c>
      <c r="BL361" s="10">
        <f>VLOOKUP($C361,'[1]New ISB'!$C$6:$BO$405,25,FALSE)</f>
        <v>0</v>
      </c>
      <c r="BM361" s="10">
        <f>VLOOKUP($C361,'[1]New ISB'!$C$6:$BO$405,26,FALSE)</f>
        <v>17434.999999999996</v>
      </c>
      <c r="BN361" s="10">
        <f>VLOOKUP($C361,'[1]New ISB'!$C$6:$BO$405,27,FALSE)</f>
        <v>0</v>
      </c>
      <c r="BO361" s="10">
        <f>VLOOKUP($C361,'[1]New ISB'!$C$6:$BO$405,28,FALSE)</f>
        <v>485623.81840641896</v>
      </c>
      <c r="BP361" s="10">
        <f>VLOOKUP($C361,'[1]New ISB'!$C$6:$BO$405,29,FALSE)</f>
        <v>0</v>
      </c>
      <c r="BQ361" s="10">
        <f>VLOOKUP($C361,'[1]New ISB'!$C$6:$BO$405,30,FALSE)</f>
        <v>0</v>
      </c>
      <c r="BR361" s="10">
        <f>VLOOKUP($C361,'[1]New ISB'!$C$6:$BO$405,31,FALSE)</f>
        <v>134400</v>
      </c>
      <c r="BS361" s="10">
        <f>VLOOKUP($C361,'[1]New ISB'!$C$6:$BO$405,32,FALSE)</f>
        <v>0</v>
      </c>
      <c r="BT361" s="10">
        <f>VLOOKUP($C361,'[1]New ISB'!$C$6:$BO$405,33,FALSE)</f>
        <v>0</v>
      </c>
      <c r="BU361" s="10">
        <f>VLOOKUP($C361,'[1]New ISB'!$C$6:$BO$405,34,FALSE)</f>
        <v>0</v>
      </c>
      <c r="BV361" s="10">
        <f>VLOOKUP($C361,'[1]New ISB'!$C$6:$BO$405,35,FALSE)</f>
        <v>42920.959999999999</v>
      </c>
      <c r="BW361" s="10">
        <f>VLOOKUP($C361,'[1]New ISB'!$C$6:$BO$405,36,FALSE)</f>
        <v>0</v>
      </c>
      <c r="BX361" s="10">
        <f>VLOOKUP($C361,'[1]New ISB'!$C$6:$BO$405,39,FALSE)+VLOOKUP($C361,'[1]New ISB'!$C$6:$BO$405,40,FALSE)</f>
        <v>0</v>
      </c>
      <c r="BY361" s="10">
        <f>VLOOKUP($C361,'[1]New ISB'!$C$6:$BO$405,37,FALSE)+VLOOKUP($C361,'[1]New ISB'!$C$6:$BO$405,41,FALSE)</f>
        <v>0</v>
      </c>
      <c r="BZ361" s="10">
        <f>VLOOKUP($C361,'[1]New ISB'!$C$6:$BO$405,38,FALSE)</f>
        <v>0</v>
      </c>
      <c r="CA361" s="10">
        <f t="shared" si="207"/>
        <v>7265890.4431761624</v>
      </c>
      <c r="CB361" s="10">
        <f>VLOOKUP($C361,'[1]New ISB'!$C$6:$BO$405,52,FALSE)+VLOOKUP($C361,'[1]New ISB'!$C$6:$BO$405,53,FALSE)</f>
        <v>0</v>
      </c>
      <c r="CC361" s="10">
        <f>VLOOKUP($C361,'[1]New ISB'!$C$6:$BO$405,64,FALSE)</f>
        <v>0</v>
      </c>
      <c r="CD361" s="11">
        <f t="shared" si="246"/>
        <v>7265890.4431761624</v>
      </c>
      <c r="CE361" s="10"/>
      <c r="CF361" s="10">
        <f t="shared" si="208"/>
        <v>0</v>
      </c>
      <c r="CG361" s="10">
        <f t="shared" si="209"/>
        <v>218420.73730846914</v>
      </c>
      <c r="CH361" s="10">
        <f t="shared" si="210"/>
        <v>126778.92746127443</v>
      </c>
      <c r="CI361" s="10">
        <f t="shared" si="211"/>
        <v>0</v>
      </c>
      <c r="CJ361" s="10">
        <f t="shared" si="212"/>
        <v>2770</v>
      </c>
      <c r="CK361" s="10">
        <f t="shared" si="213"/>
        <v>0</v>
      </c>
      <c r="CL361" s="10">
        <f t="shared" si="214"/>
        <v>52700</v>
      </c>
      <c r="CM361" s="10">
        <f t="shared" si="215"/>
        <v>0</v>
      </c>
      <c r="CN361" s="10">
        <f t="shared" si="216"/>
        <v>0</v>
      </c>
      <c r="CO361" s="10">
        <f t="shared" si="217"/>
        <v>0</v>
      </c>
      <c r="CP361" s="10">
        <f t="shared" si="218"/>
        <v>0</v>
      </c>
      <c r="CQ361" s="10">
        <f t="shared" si="219"/>
        <v>0</v>
      </c>
      <c r="CR361" s="10">
        <f t="shared" si="220"/>
        <v>0</v>
      </c>
      <c r="CS361" s="10">
        <f t="shared" si="221"/>
        <v>1290</v>
      </c>
      <c r="CT361" s="10">
        <f t="shared" si="222"/>
        <v>1070</v>
      </c>
      <c r="CU361" s="10">
        <f t="shared" si="223"/>
        <v>40</v>
      </c>
      <c r="CV361" s="10">
        <f t="shared" si="224"/>
        <v>10</v>
      </c>
      <c r="CW361" s="10">
        <f t="shared" si="225"/>
        <v>0</v>
      </c>
      <c r="CX361" s="10">
        <f t="shared" si="226"/>
        <v>0</v>
      </c>
      <c r="CY361" s="10">
        <f t="shared" si="227"/>
        <v>0</v>
      </c>
      <c r="CZ361" s="10">
        <f t="shared" si="228"/>
        <v>220</v>
      </c>
      <c r="DA361" s="10">
        <f t="shared" si="229"/>
        <v>0</v>
      </c>
      <c r="DB361" s="10">
        <f t="shared" si="230"/>
        <v>6839.7720902312431</v>
      </c>
      <c r="DC361" s="10">
        <f t="shared" si="231"/>
        <v>0</v>
      </c>
      <c r="DD361" s="10">
        <f t="shared" si="232"/>
        <v>0</v>
      </c>
      <c r="DE361" s="10">
        <f t="shared" si="233"/>
        <v>6400</v>
      </c>
      <c r="DF361" s="10">
        <f t="shared" si="234"/>
        <v>0</v>
      </c>
      <c r="DG361" s="10">
        <f t="shared" si="235"/>
        <v>0</v>
      </c>
      <c r="DH361" s="10">
        <f t="shared" si="236"/>
        <v>0</v>
      </c>
      <c r="DI361" s="10">
        <f t="shared" si="237"/>
        <v>0</v>
      </c>
      <c r="DJ361" s="10">
        <f t="shared" si="238"/>
        <v>0</v>
      </c>
      <c r="DK361" s="10">
        <f t="shared" si="239"/>
        <v>0</v>
      </c>
      <c r="DL361" s="10">
        <f t="shared" si="240"/>
        <v>0</v>
      </c>
      <c r="DM361" s="10">
        <f t="shared" si="241"/>
        <v>0</v>
      </c>
      <c r="DN361" s="10">
        <f t="shared" si="242"/>
        <v>0</v>
      </c>
      <c r="DO361" s="10">
        <f t="shared" si="243"/>
        <v>78046.473330969617</v>
      </c>
      <c r="DP361" s="11">
        <f t="shared" si="244"/>
        <v>494585.91019094444</v>
      </c>
      <c r="DS361" s="14"/>
      <c r="DU361" s="16"/>
    </row>
    <row r="362" spans="1:126" x14ac:dyDescent="0.35">
      <c r="A362" s="2" t="s">
        <v>692</v>
      </c>
      <c r="B362" s="2" t="s">
        <v>1043</v>
      </c>
      <c r="C362" s="2">
        <v>9264085</v>
      </c>
      <c r="D362" s="2" t="s">
        <v>1436</v>
      </c>
      <c r="E362" s="18">
        <v>1192</v>
      </c>
      <c r="G362" s="18">
        <v>0</v>
      </c>
      <c r="H362" s="18">
        <v>3344715</v>
      </c>
      <c r="I362" s="18">
        <v>2658749</v>
      </c>
      <c r="J362" s="18">
        <v>0</v>
      </c>
      <c r="K362" s="18">
        <v>99840</v>
      </c>
      <c r="L362" s="18">
        <v>0</v>
      </c>
      <c r="M362" s="18">
        <v>225569.99999999985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10719.999999999993</v>
      </c>
      <c r="U362" s="18">
        <v>37825.000000000022</v>
      </c>
      <c r="V362" s="18">
        <v>4959.9999999999964</v>
      </c>
      <c r="W362" s="18">
        <v>2720.0000000000023</v>
      </c>
      <c r="X362" s="18">
        <v>729.99999999999966</v>
      </c>
      <c r="Y362" s="18">
        <v>0</v>
      </c>
      <c r="Z362" s="18">
        <v>0</v>
      </c>
      <c r="AA362" s="18">
        <v>26627.33837111669</v>
      </c>
      <c r="AB362" s="18">
        <v>0</v>
      </c>
      <c r="AC362" s="18">
        <v>453525.32572975149</v>
      </c>
      <c r="AD362" s="18">
        <v>0</v>
      </c>
      <c r="AE362" s="18">
        <v>0</v>
      </c>
      <c r="AF362" s="18">
        <v>128000</v>
      </c>
      <c r="AG362" s="18">
        <v>0</v>
      </c>
      <c r="AH362" s="18">
        <v>0</v>
      </c>
      <c r="AI362" s="18">
        <v>0</v>
      </c>
      <c r="AJ362" s="18">
        <v>25856</v>
      </c>
      <c r="AK362" s="18">
        <v>0</v>
      </c>
      <c r="AL362" s="18">
        <v>0</v>
      </c>
      <c r="AM362" s="18">
        <v>0</v>
      </c>
      <c r="AN362" s="18">
        <v>0</v>
      </c>
      <c r="AO362" s="18">
        <v>0</v>
      </c>
      <c r="AP362" s="18">
        <v>-32865.075981499118</v>
      </c>
      <c r="AQ362" s="11">
        <f t="shared" si="245"/>
        <v>6986972.5881193699</v>
      </c>
      <c r="AR362" s="18"/>
      <c r="AS362" s="10">
        <f>VLOOKUP($C362,'[1]New ISB'!$C$6:$BO$405,6,FALSE)</f>
        <v>0</v>
      </c>
      <c r="AT362" s="10">
        <f>VLOOKUP($C362,'[1]New ISB'!$C$6:$BO$405,7,FALSE)</f>
        <v>3552720.5795349046</v>
      </c>
      <c r="AU362" s="10">
        <f>VLOOKUP($C362,'[1]New ISB'!$C$6:$BO$405,8,FALSE)</f>
        <v>2824536.82821859</v>
      </c>
      <c r="AV362" s="10">
        <f>VLOOKUP($C362,'[1]New ISB'!$C$6:$BO$405,9,FALSE)</f>
        <v>0</v>
      </c>
      <c r="AW362" s="10">
        <f>VLOOKUP($C362,'[1]New ISB'!$C$6:$BO$405,10,FALSE)</f>
        <v>101920</v>
      </c>
      <c r="AX362" s="10">
        <f>VLOOKUP($C362,'[1]New ISB'!$C$6:$BO$405,11,FALSE)</f>
        <v>0</v>
      </c>
      <c r="AY362" s="10">
        <f>VLOOKUP($C362,'[1]New ISB'!$C$6:$BO$405,12,FALSE)</f>
        <v>262799.99999999983</v>
      </c>
      <c r="AZ362" s="10">
        <f>VLOOKUP($C362,'[1]New ISB'!$C$6:$BO$405,13,FALSE)</f>
        <v>0</v>
      </c>
      <c r="BA362" s="10">
        <f>VLOOKUP($C362,'[1]New ISB'!$C$6:$BO$405,14,FALSE)</f>
        <v>0</v>
      </c>
      <c r="BB362" s="10">
        <f>VLOOKUP($C362,'[1]New ISB'!$C$6:$BO$405,15,FALSE)</f>
        <v>0</v>
      </c>
      <c r="BC362" s="10">
        <f>VLOOKUP($C362,'[1]New ISB'!$C$6:$BO$405,16,FALSE)</f>
        <v>0</v>
      </c>
      <c r="BD362" s="10">
        <f>VLOOKUP($C362,'[1]New ISB'!$C$6:$BO$405,17,FALSE)</f>
        <v>0</v>
      </c>
      <c r="BE362" s="10">
        <f>VLOOKUP($C362,'[1]New ISB'!$C$6:$BO$405,18,FALSE)</f>
        <v>0</v>
      </c>
      <c r="BF362" s="10">
        <f>VLOOKUP($C362,'[1]New ISB'!$C$6:$BO$405,19,FALSE)</f>
        <v>10879.999999999993</v>
      </c>
      <c r="BG362" s="10">
        <f>VLOOKUP($C362,'[1]New ISB'!$C$6:$BO$405,20,FALSE)</f>
        <v>38250.000000000022</v>
      </c>
      <c r="BH362" s="10">
        <f>VLOOKUP($C362,'[1]New ISB'!$C$6:$BO$405,21,FALSE)</f>
        <v>5039.9999999999964</v>
      </c>
      <c r="BI362" s="10">
        <f>VLOOKUP($C362,'[1]New ISB'!$C$6:$BO$405,22,FALSE)</f>
        <v>2760.0000000000023</v>
      </c>
      <c r="BJ362" s="10">
        <f>VLOOKUP($C362,'[1]New ISB'!$C$6:$BO$405,23,FALSE)</f>
        <v>739.99999999999966</v>
      </c>
      <c r="BK362" s="10">
        <f>VLOOKUP($C362,'[1]New ISB'!$C$6:$BO$405,24,FALSE)</f>
        <v>0</v>
      </c>
      <c r="BL362" s="10">
        <f>VLOOKUP($C362,'[1]New ISB'!$C$6:$BO$405,25,FALSE)</f>
        <v>0</v>
      </c>
      <c r="BM362" s="10">
        <f>VLOOKUP($C362,'[1]New ISB'!$C$6:$BO$405,26,FALSE)</f>
        <v>26967.623845507958</v>
      </c>
      <c r="BN362" s="10">
        <f>VLOOKUP($C362,'[1]New ISB'!$C$6:$BO$405,27,FALSE)</f>
        <v>0</v>
      </c>
      <c r="BO362" s="10">
        <f>VLOOKUP($C362,'[1]New ISB'!$C$6:$BO$405,28,FALSE)</f>
        <v>460004.25895446219</v>
      </c>
      <c r="BP362" s="10">
        <f>VLOOKUP($C362,'[1]New ISB'!$C$6:$BO$405,29,FALSE)</f>
        <v>0</v>
      </c>
      <c r="BQ362" s="10">
        <f>VLOOKUP($C362,'[1]New ISB'!$C$6:$BO$405,30,FALSE)</f>
        <v>0</v>
      </c>
      <c r="BR362" s="10">
        <f>VLOOKUP($C362,'[1]New ISB'!$C$6:$BO$405,31,FALSE)</f>
        <v>134400</v>
      </c>
      <c r="BS362" s="10">
        <f>VLOOKUP($C362,'[1]New ISB'!$C$6:$BO$405,32,FALSE)</f>
        <v>0</v>
      </c>
      <c r="BT362" s="10">
        <f>VLOOKUP($C362,'[1]New ISB'!$C$6:$BO$405,33,FALSE)</f>
        <v>0</v>
      </c>
      <c r="BU362" s="10">
        <f>VLOOKUP($C362,'[1]New ISB'!$C$6:$BO$405,34,FALSE)</f>
        <v>0</v>
      </c>
      <c r="BV362" s="10">
        <f>VLOOKUP($C362,'[1]New ISB'!$C$6:$BO$405,35,FALSE)</f>
        <v>25856</v>
      </c>
      <c r="BW362" s="10">
        <f>VLOOKUP($C362,'[1]New ISB'!$C$6:$BO$405,36,FALSE)</f>
        <v>0</v>
      </c>
      <c r="BX362" s="10">
        <f>VLOOKUP($C362,'[1]New ISB'!$C$6:$BO$405,39,FALSE)+VLOOKUP($C362,'[1]New ISB'!$C$6:$BO$405,40,FALSE)</f>
        <v>0</v>
      </c>
      <c r="BY362" s="10">
        <f>VLOOKUP($C362,'[1]New ISB'!$C$6:$BO$405,37,FALSE)+VLOOKUP($C362,'[1]New ISB'!$C$6:$BO$405,41,FALSE)</f>
        <v>0</v>
      </c>
      <c r="BZ362" s="10">
        <f>VLOOKUP($C362,'[1]New ISB'!$C$6:$BO$405,38,FALSE)</f>
        <v>0</v>
      </c>
      <c r="CA362" s="10">
        <f t="shared" si="207"/>
        <v>7446875.2905534655</v>
      </c>
      <c r="CB362" s="10">
        <f>VLOOKUP($C362,'[1]New ISB'!$C$6:$BO$405,52,FALSE)+VLOOKUP($C362,'[1]New ISB'!$C$6:$BO$405,53,FALSE)</f>
        <v>0</v>
      </c>
      <c r="CC362" s="10">
        <f>VLOOKUP($C362,'[1]New ISB'!$C$6:$BO$405,64,FALSE)</f>
        <v>0</v>
      </c>
      <c r="CD362" s="11">
        <f t="shared" si="246"/>
        <v>7446875.2905534655</v>
      </c>
      <c r="CE362" s="10"/>
      <c r="CF362" s="10">
        <f t="shared" si="208"/>
        <v>0</v>
      </c>
      <c r="CG362" s="10">
        <f t="shared" si="209"/>
        <v>208005.57953490457</v>
      </c>
      <c r="CH362" s="10">
        <f t="shared" si="210"/>
        <v>165787.82821859</v>
      </c>
      <c r="CI362" s="10">
        <f t="shared" si="211"/>
        <v>0</v>
      </c>
      <c r="CJ362" s="10">
        <f t="shared" si="212"/>
        <v>2080</v>
      </c>
      <c r="CK362" s="10">
        <f t="shared" si="213"/>
        <v>0</v>
      </c>
      <c r="CL362" s="10">
        <f t="shared" si="214"/>
        <v>37229.999999999971</v>
      </c>
      <c r="CM362" s="10">
        <f t="shared" si="215"/>
        <v>0</v>
      </c>
      <c r="CN362" s="10">
        <f t="shared" si="216"/>
        <v>0</v>
      </c>
      <c r="CO362" s="10">
        <f t="shared" si="217"/>
        <v>0</v>
      </c>
      <c r="CP362" s="10">
        <f t="shared" si="218"/>
        <v>0</v>
      </c>
      <c r="CQ362" s="10">
        <f t="shared" si="219"/>
        <v>0</v>
      </c>
      <c r="CR362" s="10">
        <f t="shared" si="220"/>
        <v>0</v>
      </c>
      <c r="CS362" s="10">
        <f t="shared" si="221"/>
        <v>160</v>
      </c>
      <c r="CT362" s="10">
        <f t="shared" si="222"/>
        <v>425</v>
      </c>
      <c r="CU362" s="10">
        <f t="shared" si="223"/>
        <v>80</v>
      </c>
      <c r="CV362" s="10">
        <f t="shared" si="224"/>
        <v>40</v>
      </c>
      <c r="CW362" s="10">
        <f t="shared" si="225"/>
        <v>10</v>
      </c>
      <c r="CX362" s="10">
        <f t="shared" si="226"/>
        <v>0</v>
      </c>
      <c r="CY362" s="10">
        <f t="shared" si="227"/>
        <v>0</v>
      </c>
      <c r="CZ362" s="10">
        <f t="shared" si="228"/>
        <v>340.28547439126851</v>
      </c>
      <c r="DA362" s="10">
        <f t="shared" si="229"/>
        <v>0</v>
      </c>
      <c r="DB362" s="10">
        <f t="shared" si="230"/>
        <v>6478.933224710694</v>
      </c>
      <c r="DC362" s="10">
        <f t="shared" si="231"/>
        <v>0</v>
      </c>
      <c r="DD362" s="10">
        <f t="shared" si="232"/>
        <v>0</v>
      </c>
      <c r="DE362" s="10">
        <f t="shared" si="233"/>
        <v>6400</v>
      </c>
      <c r="DF362" s="10">
        <f t="shared" si="234"/>
        <v>0</v>
      </c>
      <c r="DG362" s="10">
        <f t="shared" si="235"/>
        <v>0</v>
      </c>
      <c r="DH362" s="10">
        <f t="shared" si="236"/>
        <v>0</v>
      </c>
      <c r="DI362" s="10">
        <f t="shared" si="237"/>
        <v>0</v>
      </c>
      <c r="DJ362" s="10">
        <f t="shared" si="238"/>
        <v>0</v>
      </c>
      <c r="DK362" s="10">
        <f t="shared" si="239"/>
        <v>0</v>
      </c>
      <c r="DL362" s="10">
        <f t="shared" si="240"/>
        <v>0</v>
      </c>
      <c r="DM362" s="10">
        <f t="shared" si="241"/>
        <v>0</v>
      </c>
      <c r="DN362" s="10">
        <f t="shared" si="242"/>
        <v>0</v>
      </c>
      <c r="DO362" s="10">
        <f t="shared" si="243"/>
        <v>32865.075981499118</v>
      </c>
      <c r="DP362" s="11">
        <f t="shared" si="244"/>
        <v>459902.70243409561</v>
      </c>
      <c r="DS362" s="14"/>
      <c r="DU362" s="16"/>
    </row>
    <row r="363" spans="1:126" x14ac:dyDescent="0.35">
      <c r="A363" s="2" t="s">
        <v>1045</v>
      </c>
      <c r="B363" s="2" t="s">
        <v>1046</v>
      </c>
      <c r="C363" s="2">
        <v>9264002</v>
      </c>
      <c r="D363" s="2" t="s">
        <v>1047</v>
      </c>
      <c r="E363" s="18">
        <v>793</v>
      </c>
      <c r="G363" s="18">
        <v>0</v>
      </c>
      <c r="H363" s="18">
        <v>2516910</v>
      </c>
      <c r="I363" s="18">
        <v>1439931</v>
      </c>
      <c r="J363" s="18">
        <v>0</v>
      </c>
      <c r="K363" s="18">
        <v>92640.000000000116</v>
      </c>
      <c r="L363" s="18">
        <v>0</v>
      </c>
      <c r="M363" s="18">
        <v>228659.99999999983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17106.571969696975</v>
      </c>
      <c r="U363" s="18">
        <v>24505.902777777763</v>
      </c>
      <c r="V363" s="18">
        <v>3724.6969696969722</v>
      </c>
      <c r="W363" s="18">
        <v>680.85858585858432</v>
      </c>
      <c r="X363" s="18">
        <v>0</v>
      </c>
      <c r="Y363" s="18">
        <v>0</v>
      </c>
      <c r="Z363" s="18">
        <v>0</v>
      </c>
      <c r="AA363" s="18">
        <v>26807.833545108009</v>
      </c>
      <c r="AB363" s="18">
        <v>0</v>
      </c>
      <c r="AC363" s="18">
        <v>387055.29559371393</v>
      </c>
      <c r="AD363" s="18">
        <v>0</v>
      </c>
      <c r="AE363" s="18">
        <v>0</v>
      </c>
      <c r="AF363" s="18">
        <v>128000</v>
      </c>
      <c r="AG363" s="18">
        <v>0</v>
      </c>
      <c r="AH363" s="18">
        <v>0</v>
      </c>
      <c r="AI363" s="18">
        <v>0</v>
      </c>
      <c r="AJ363" s="18">
        <v>34491.904000000002</v>
      </c>
      <c r="AK363" s="18">
        <v>0</v>
      </c>
      <c r="AL363" s="18">
        <v>0</v>
      </c>
      <c r="AM363" s="18">
        <v>0</v>
      </c>
      <c r="AN363" s="18">
        <v>0</v>
      </c>
      <c r="AO363" s="18">
        <v>0</v>
      </c>
      <c r="AP363" s="18">
        <v>-33448.34959499455</v>
      </c>
      <c r="AQ363" s="11">
        <f t="shared" si="245"/>
        <v>4867065.7138468595</v>
      </c>
      <c r="AR363" s="18"/>
      <c r="AS363" s="10">
        <f>VLOOKUP($C363,'[1]New ISB'!$C$6:$BO$405,6,FALSE)</f>
        <v>0</v>
      </c>
      <c r="AT363" s="10">
        <f>VLOOKUP($C363,'[1]New ISB'!$C$6:$BO$405,7,FALSE)</f>
        <v>2673434.9425398568</v>
      </c>
      <c r="AU363" s="10">
        <f>VLOOKUP($C363,'[1]New ISB'!$C$6:$BO$405,8,FALSE)</f>
        <v>1529718.7284672686</v>
      </c>
      <c r="AV363" s="10">
        <f>VLOOKUP($C363,'[1]New ISB'!$C$6:$BO$405,9,FALSE)</f>
        <v>0</v>
      </c>
      <c r="AW363" s="10">
        <f>VLOOKUP($C363,'[1]New ISB'!$C$6:$BO$405,10,FALSE)</f>
        <v>94570.000000000116</v>
      </c>
      <c r="AX363" s="10">
        <f>VLOOKUP($C363,'[1]New ISB'!$C$6:$BO$405,11,FALSE)</f>
        <v>0</v>
      </c>
      <c r="AY363" s="10">
        <f>VLOOKUP($C363,'[1]New ISB'!$C$6:$BO$405,12,FALSE)</f>
        <v>266399.99999999977</v>
      </c>
      <c r="AZ363" s="10">
        <f>VLOOKUP($C363,'[1]New ISB'!$C$6:$BO$405,13,FALSE)</f>
        <v>0</v>
      </c>
      <c r="BA363" s="10">
        <f>VLOOKUP($C363,'[1]New ISB'!$C$6:$BO$405,14,FALSE)</f>
        <v>0</v>
      </c>
      <c r="BB363" s="10">
        <f>VLOOKUP($C363,'[1]New ISB'!$C$6:$BO$405,15,FALSE)</f>
        <v>0</v>
      </c>
      <c r="BC363" s="10">
        <f>VLOOKUP($C363,'[1]New ISB'!$C$6:$BO$405,16,FALSE)</f>
        <v>0</v>
      </c>
      <c r="BD363" s="10">
        <f>VLOOKUP($C363,'[1]New ISB'!$C$6:$BO$405,17,FALSE)</f>
        <v>0</v>
      </c>
      <c r="BE363" s="10">
        <f>VLOOKUP($C363,'[1]New ISB'!$C$6:$BO$405,18,FALSE)</f>
        <v>0</v>
      </c>
      <c r="BF363" s="10">
        <f>VLOOKUP($C363,'[1]New ISB'!$C$6:$BO$405,19,FALSE)</f>
        <v>17361.893939393944</v>
      </c>
      <c r="BG363" s="10">
        <f>VLOOKUP($C363,'[1]New ISB'!$C$6:$BO$405,20,FALSE)</f>
        <v>24781.249999999985</v>
      </c>
      <c r="BH363" s="10">
        <f>VLOOKUP($C363,'[1]New ISB'!$C$6:$BO$405,21,FALSE)</f>
        <v>3784.7727272727298</v>
      </c>
      <c r="BI363" s="10">
        <f>VLOOKUP($C363,'[1]New ISB'!$C$6:$BO$405,22,FALSE)</f>
        <v>690.87121212121065</v>
      </c>
      <c r="BJ363" s="10">
        <f>VLOOKUP($C363,'[1]New ISB'!$C$6:$BO$405,23,FALSE)</f>
        <v>0</v>
      </c>
      <c r="BK363" s="10">
        <f>VLOOKUP($C363,'[1]New ISB'!$C$6:$BO$405,24,FALSE)</f>
        <v>0</v>
      </c>
      <c r="BL363" s="10">
        <f>VLOOKUP($C363,'[1]New ISB'!$C$6:$BO$405,25,FALSE)</f>
        <v>0</v>
      </c>
      <c r="BM363" s="10">
        <f>VLOOKUP($C363,'[1]New ISB'!$C$6:$BO$405,26,FALSE)</f>
        <v>27150.425667090221</v>
      </c>
      <c r="BN363" s="10">
        <f>VLOOKUP($C363,'[1]New ISB'!$C$6:$BO$405,27,FALSE)</f>
        <v>0</v>
      </c>
      <c r="BO363" s="10">
        <f>VLOOKUP($C363,'[1]New ISB'!$C$6:$BO$405,28,FALSE)</f>
        <v>392584.6569593384</v>
      </c>
      <c r="BP363" s="10">
        <f>VLOOKUP($C363,'[1]New ISB'!$C$6:$BO$405,29,FALSE)</f>
        <v>0</v>
      </c>
      <c r="BQ363" s="10">
        <f>VLOOKUP($C363,'[1]New ISB'!$C$6:$BO$405,30,FALSE)</f>
        <v>0</v>
      </c>
      <c r="BR363" s="10">
        <f>VLOOKUP($C363,'[1]New ISB'!$C$6:$BO$405,31,FALSE)</f>
        <v>134400</v>
      </c>
      <c r="BS363" s="10">
        <f>VLOOKUP($C363,'[1]New ISB'!$C$6:$BO$405,32,FALSE)</f>
        <v>0</v>
      </c>
      <c r="BT363" s="10">
        <f>VLOOKUP($C363,'[1]New ISB'!$C$6:$BO$405,33,FALSE)</f>
        <v>0</v>
      </c>
      <c r="BU363" s="10">
        <f>VLOOKUP($C363,'[1]New ISB'!$C$6:$BO$405,34,FALSE)</f>
        <v>0</v>
      </c>
      <c r="BV363" s="10">
        <f>VLOOKUP($C363,'[1]New ISB'!$C$6:$BO$405,35,FALSE)</f>
        <v>34491.904000000002</v>
      </c>
      <c r="BW363" s="10">
        <f>VLOOKUP($C363,'[1]New ISB'!$C$6:$BO$405,36,FALSE)</f>
        <v>0</v>
      </c>
      <c r="BX363" s="10">
        <f>VLOOKUP($C363,'[1]New ISB'!$C$6:$BO$405,39,FALSE)+VLOOKUP($C363,'[1]New ISB'!$C$6:$BO$405,40,FALSE)</f>
        <v>0</v>
      </c>
      <c r="BY363" s="10">
        <f>VLOOKUP($C363,'[1]New ISB'!$C$6:$BO$405,37,FALSE)+VLOOKUP($C363,'[1]New ISB'!$C$6:$BO$405,41,FALSE)</f>
        <v>0</v>
      </c>
      <c r="BZ363" s="10">
        <f>VLOOKUP($C363,'[1]New ISB'!$C$6:$BO$405,38,FALSE)</f>
        <v>0</v>
      </c>
      <c r="CA363" s="10">
        <f t="shared" si="207"/>
        <v>5199369.4455123413</v>
      </c>
      <c r="CB363" s="10">
        <f>VLOOKUP($C363,'[1]New ISB'!$C$6:$BO$405,52,FALSE)+VLOOKUP($C363,'[1]New ISB'!$C$6:$BO$405,53,FALSE)</f>
        <v>0</v>
      </c>
      <c r="CC363" s="10">
        <f>VLOOKUP($C363,'[1]New ISB'!$C$6:$BO$405,64,FALSE)</f>
        <v>0</v>
      </c>
      <c r="CD363" s="11">
        <f t="shared" si="246"/>
        <v>5199369.4455123413</v>
      </c>
      <c r="CE363" s="10"/>
      <c r="CF363" s="10">
        <f t="shared" si="208"/>
        <v>0</v>
      </c>
      <c r="CG363" s="10">
        <f t="shared" si="209"/>
        <v>156524.94253985677</v>
      </c>
      <c r="CH363" s="10">
        <f t="shared" si="210"/>
        <v>89787.728467268636</v>
      </c>
      <c r="CI363" s="10">
        <f t="shared" si="211"/>
        <v>0</v>
      </c>
      <c r="CJ363" s="10">
        <f t="shared" si="212"/>
        <v>1930</v>
      </c>
      <c r="CK363" s="10">
        <f t="shared" si="213"/>
        <v>0</v>
      </c>
      <c r="CL363" s="10">
        <f t="shared" si="214"/>
        <v>37739.999999999942</v>
      </c>
      <c r="CM363" s="10">
        <f t="shared" si="215"/>
        <v>0</v>
      </c>
      <c r="CN363" s="10">
        <f t="shared" si="216"/>
        <v>0</v>
      </c>
      <c r="CO363" s="10">
        <f t="shared" si="217"/>
        <v>0</v>
      </c>
      <c r="CP363" s="10">
        <f t="shared" si="218"/>
        <v>0</v>
      </c>
      <c r="CQ363" s="10">
        <f t="shared" si="219"/>
        <v>0</v>
      </c>
      <c r="CR363" s="10">
        <f t="shared" si="220"/>
        <v>0</v>
      </c>
      <c r="CS363" s="10">
        <f t="shared" si="221"/>
        <v>255.32196969696815</v>
      </c>
      <c r="CT363" s="10">
        <f t="shared" si="222"/>
        <v>275.34722222222263</v>
      </c>
      <c r="CU363" s="10">
        <f t="shared" si="223"/>
        <v>60.075757575757507</v>
      </c>
      <c r="CV363" s="10">
        <f t="shared" si="224"/>
        <v>10.012626262626327</v>
      </c>
      <c r="CW363" s="10">
        <f t="shared" si="225"/>
        <v>0</v>
      </c>
      <c r="CX363" s="10">
        <f t="shared" si="226"/>
        <v>0</v>
      </c>
      <c r="CY363" s="10">
        <f t="shared" si="227"/>
        <v>0</v>
      </c>
      <c r="CZ363" s="10">
        <f t="shared" si="228"/>
        <v>342.59212198221212</v>
      </c>
      <c r="DA363" s="10">
        <f t="shared" si="229"/>
        <v>0</v>
      </c>
      <c r="DB363" s="10">
        <f t="shared" si="230"/>
        <v>5529.3613656244706</v>
      </c>
      <c r="DC363" s="10">
        <f t="shared" si="231"/>
        <v>0</v>
      </c>
      <c r="DD363" s="10">
        <f t="shared" si="232"/>
        <v>0</v>
      </c>
      <c r="DE363" s="10">
        <f t="shared" si="233"/>
        <v>6400</v>
      </c>
      <c r="DF363" s="10">
        <f t="shared" si="234"/>
        <v>0</v>
      </c>
      <c r="DG363" s="10">
        <f t="shared" si="235"/>
        <v>0</v>
      </c>
      <c r="DH363" s="10">
        <f t="shared" si="236"/>
        <v>0</v>
      </c>
      <c r="DI363" s="10">
        <f t="shared" si="237"/>
        <v>0</v>
      </c>
      <c r="DJ363" s="10">
        <f t="shared" si="238"/>
        <v>0</v>
      </c>
      <c r="DK363" s="10">
        <f t="shared" si="239"/>
        <v>0</v>
      </c>
      <c r="DL363" s="10">
        <f t="shared" si="240"/>
        <v>0</v>
      </c>
      <c r="DM363" s="10">
        <f t="shared" si="241"/>
        <v>0</v>
      </c>
      <c r="DN363" s="10">
        <f t="shared" si="242"/>
        <v>0</v>
      </c>
      <c r="DO363" s="10">
        <f t="shared" si="243"/>
        <v>33448.34959499455</v>
      </c>
      <c r="DP363" s="11">
        <f t="shared" si="244"/>
        <v>332303.73166548414</v>
      </c>
      <c r="DS363" s="14"/>
      <c r="DU363" s="16"/>
    </row>
    <row r="364" spans="1:126" x14ac:dyDescent="0.35">
      <c r="A364" s="2" t="s">
        <v>626</v>
      </c>
      <c r="B364" s="2" t="s">
        <v>1048</v>
      </c>
      <c r="C364" s="2">
        <v>9264003</v>
      </c>
      <c r="D364" s="2" t="s">
        <v>1437</v>
      </c>
      <c r="E364" s="18">
        <v>657</v>
      </c>
      <c r="G364" s="18">
        <v>0</v>
      </c>
      <c r="H364" s="18">
        <v>1933140</v>
      </c>
      <c r="I364" s="18">
        <v>1364429</v>
      </c>
      <c r="J364" s="18">
        <v>0</v>
      </c>
      <c r="K364" s="18">
        <v>70560.000000000029</v>
      </c>
      <c r="L364" s="18">
        <v>0</v>
      </c>
      <c r="M364" s="18">
        <v>169950.00000000032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15075</v>
      </c>
      <c r="U364" s="18">
        <v>27590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4695</v>
      </c>
      <c r="AB364" s="18">
        <v>0</v>
      </c>
      <c r="AC364" s="18">
        <v>374733.14989524125</v>
      </c>
      <c r="AD364" s="18">
        <v>0</v>
      </c>
      <c r="AE364" s="18">
        <v>0</v>
      </c>
      <c r="AF364" s="18">
        <v>128000</v>
      </c>
      <c r="AG364" s="18">
        <v>0</v>
      </c>
      <c r="AH364" s="18">
        <v>0</v>
      </c>
      <c r="AI364" s="18">
        <v>0</v>
      </c>
      <c r="AJ364" s="18">
        <v>21719.040000000001</v>
      </c>
      <c r="AK364" s="18">
        <v>0</v>
      </c>
      <c r="AL364" s="18">
        <v>0</v>
      </c>
      <c r="AM364" s="18">
        <v>0</v>
      </c>
      <c r="AN364" s="18">
        <v>0</v>
      </c>
      <c r="AO364" s="18">
        <v>0</v>
      </c>
      <c r="AP364" s="18">
        <v>-33832.605885603465</v>
      </c>
      <c r="AQ364" s="11">
        <f t="shared" si="245"/>
        <v>4076058.5840096381</v>
      </c>
      <c r="AR364" s="18"/>
      <c r="AS364" s="10">
        <f>VLOOKUP($C364,'[1]New ISB'!$C$6:$BO$405,6,FALSE)</f>
        <v>0</v>
      </c>
      <c r="AT364" s="10">
        <f>VLOOKUP($C364,'[1]New ISB'!$C$6:$BO$405,7,FALSE)</f>
        <v>2053360.6783005744</v>
      </c>
      <c r="AU364" s="10">
        <f>VLOOKUP($C364,'[1]New ISB'!$C$6:$BO$405,8,FALSE)</f>
        <v>1449508.7576862134</v>
      </c>
      <c r="AV364" s="10">
        <f>VLOOKUP($C364,'[1]New ISB'!$C$6:$BO$405,9,FALSE)</f>
        <v>0</v>
      </c>
      <c r="AW364" s="10">
        <f>VLOOKUP($C364,'[1]New ISB'!$C$6:$BO$405,10,FALSE)</f>
        <v>72030.000000000029</v>
      </c>
      <c r="AX364" s="10">
        <f>VLOOKUP($C364,'[1]New ISB'!$C$6:$BO$405,11,FALSE)</f>
        <v>0</v>
      </c>
      <c r="AY364" s="10">
        <f>VLOOKUP($C364,'[1]New ISB'!$C$6:$BO$405,12,FALSE)</f>
        <v>198000.00000000038</v>
      </c>
      <c r="AZ364" s="10">
        <f>VLOOKUP($C364,'[1]New ISB'!$C$6:$BO$405,13,FALSE)</f>
        <v>0</v>
      </c>
      <c r="BA364" s="10">
        <f>VLOOKUP($C364,'[1]New ISB'!$C$6:$BO$405,14,FALSE)</f>
        <v>0</v>
      </c>
      <c r="BB364" s="10">
        <f>VLOOKUP($C364,'[1]New ISB'!$C$6:$BO$405,15,FALSE)</f>
        <v>0</v>
      </c>
      <c r="BC364" s="10">
        <f>VLOOKUP($C364,'[1]New ISB'!$C$6:$BO$405,16,FALSE)</f>
        <v>0</v>
      </c>
      <c r="BD364" s="10">
        <f>VLOOKUP($C364,'[1]New ISB'!$C$6:$BO$405,17,FALSE)</f>
        <v>0</v>
      </c>
      <c r="BE364" s="10">
        <f>VLOOKUP($C364,'[1]New ISB'!$C$6:$BO$405,18,FALSE)</f>
        <v>0</v>
      </c>
      <c r="BF364" s="10">
        <f>VLOOKUP($C364,'[1]New ISB'!$C$6:$BO$405,19,FALSE)</f>
        <v>15300</v>
      </c>
      <c r="BG364" s="10">
        <f>VLOOKUP($C364,'[1]New ISB'!$C$6:$BO$405,20,FALSE)</f>
        <v>27900</v>
      </c>
      <c r="BH364" s="10">
        <f>VLOOKUP($C364,'[1]New ISB'!$C$6:$BO$405,21,FALSE)</f>
        <v>0</v>
      </c>
      <c r="BI364" s="10">
        <f>VLOOKUP($C364,'[1]New ISB'!$C$6:$BO$405,22,FALSE)</f>
        <v>0</v>
      </c>
      <c r="BJ364" s="10">
        <f>VLOOKUP($C364,'[1]New ISB'!$C$6:$BO$405,23,FALSE)</f>
        <v>0</v>
      </c>
      <c r="BK364" s="10">
        <f>VLOOKUP($C364,'[1]New ISB'!$C$6:$BO$405,24,FALSE)</f>
        <v>0</v>
      </c>
      <c r="BL364" s="10">
        <f>VLOOKUP($C364,'[1]New ISB'!$C$6:$BO$405,25,FALSE)</f>
        <v>0</v>
      </c>
      <c r="BM364" s="10">
        <f>VLOOKUP($C364,'[1]New ISB'!$C$6:$BO$405,26,FALSE)</f>
        <v>4755</v>
      </c>
      <c r="BN364" s="10">
        <f>VLOOKUP($C364,'[1]New ISB'!$C$6:$BO$405,27,FALSE)</f>
        <v>0</v>
      </c>
      <c r="BO364" s="10">
        <f>VLOOKUP($C364,'[1]New ISB'!$C$6:$BO$405,28,FALSE)</f>
        <v>380086.4806080304</v>
      </c>
      <c r="BP364" s="10">
        <f>VLOOKUP($C364,'[1]New ISB'!$C$6:$BO$405,29,FALSE)</f>
        <v>0</v>
      </c>
      <c r="BQ364" s="10">
        <f>VLOOKUP($C364,'[1]New ISB'!$C$6:$BO$405,30,FALSE)</f>
        <v>0</v>
      </c>
      <c r="BR364" s="10">
        <f>VLOOKUP($C364,'[1]New ISB'!$C$6:$BO$405,31,FALSE)</f>
        <v>134400</v>
      </c>
      <c r="BS364" s="10">
        <f>VLOOKUP($C364,'[1]New ISB'!$C$6:$BO$405,32,FALSE)</f>
        <v>0</v>
      </c>
      <c r="BT364" s="10">
        <f>VLOOKUP($C364,'[1]New ISB'!$C$6:$BO$405,33,FALSE)</f>
        <v>0</v>
      </c>
      <c r="BU364" s="10">
        <f>VLOOKUP($C364,'[1]New ISB'!$C$6:$BO$405,34,FALSE)</f>
        <v>0</v>
      </c>
      <c r="BV364" s="10">
        <f>VLOOKUP($C364,'[1]New ISB'!$C$6:$BO$405,35,FALSE)</f>
        <v>21719.040000000001</v>
      </c>
      <c r="BW364" s="10">
        <f>VLOOKUP($C364,'[1]New ISB'!$C$6:$BO$405,36,FALSE)</f>
        <v>0</v>
      </c>
      <c r="BX364" s="10">
        <f>VLOOKUP($C364,'[1]New ISB'!$C$6:$BO$405,39,FALSE)+VLOOKUP($C364,'[1]New ISB'!$C$6:$BO$405,40,FALSE)</f>
        <v>0</v>
      </c>
      <c r="BY364" s="10">
        <f>VLOOKUP($C364,'[1]New ISB'!$C$6:$BO$405,37,FALSE)+VLOOKUP($C364,'[1]New ISB'!$C$6:$BO$405,41,FALSE)</f>
        <v>0</v>
      </c>
      <c r="BZ364" s="10">
        <f>VLOOKUP($C364,'[1]New ISB'!$C$6:$BO$405,38,FALSE)</f>
        <v>0</v>
      </c>
      <c r="CA364" s="10">
        <f t="shared" si="207"/>
        <v>4357059.9565948192</v>
      </c>
      <c r="CB364" s="10">
        <f>VLOOKUP($C364,'[1]New ISB'!$C$6:$BO$405,52,FALSE)+VLOOKUP($C364,'[1]New ISB'!$C$6:$BO$405,53,FALSE)</f>
        <v>0</v>
      </c>
      <c r="CC364" s="10">
        <f>VLOOKUP($C364,'[1]New ISB'!$C$6:$BO$405,64,FALSE)</f>
        <v>0</v>
      </c>
      <c r="CD364" s="11">
        <f t="shared" si="246"/>
        <v>4357059.9565948192</v>
      </c>
      <c r="CE364" s="10"/>
      <c r="CF364" s="10">
        <f t="shared" si="208"/>
        <v>0</v>
      </c>
      <c r="CG364" s="10">
        <f t="shared" si="209"/>
        <v>120220.67830057442</v>
      </c>
      <c r="CH364" s="10">
        <f t="shared" si="210"/>
        <v>85079.757686213357</v>
      </c>
      <c r="CI364" s="10">
        <f t="shared" si="211"/>
        <v>0</v>
      </c>
      <c r="CJ364" s="10">
        <f t="shared" si="212"/>
        <v>1470</v>
      </c>
      <c r="CK364" s="10">
        <f t="shared" si="213"/>
        <v>0</v>
      </c>
      <c r="CL364" s="10">
        <f t="shared" si="214"/>
        <v>28050.000000000058</v>
      </c>
      <c r="CM364" s="10">
        <f t="shared" si="215"/>
        <v>0</v>
      </c>
      <c r="CN364" s="10">
        <f t="shared" si="216"/>
        <v>0</v>
      </c>
      <c r="CO364" s="10">
        <f t="shared" si="217"/>
        <v>0</v>
      </c>
      <c r="CP364" s="10">
        <f t="shared" si="218"/>
        <v>0</v>
      </c>
      <c r="CQ364" s="10">
        <f t="shared" si="219"/>
        <v>0</v>
      </c>
      <c r="CR364" s="10">
        <f t="shared" si="220"/>
        <v>0</v>
      </c>
      <c r="CS364" s="10">
        <f t="shared" si="221"/>
        <v>225</v>
      </c>
      <c r="CT364" s="10">
        <f t="shared" si="222"/>
        <v>310</v>
      </c>
      <c r="CU364" s="10">
        <f t="shared" si="223"/>
        <v>0</v>
      </c>
      <c r="CV364" s="10">
        <f t="shared" si="224"/>
        <v>0</v>
      </c>
      <c r="CW364" s="10">
        <f t="shared" si="225"/>
        <v>0</v>
      </c>
      <c r="CX364" s="10">
        <f t="shared" si="226"/>
        <v>0</v>
      </c>
      <c r="CY364" s="10">
        <f t="shared" si="227"/>
        <v>0</v>
      </c>
      <c r="CZ364" s="10">
        <f t="shared" si="228"/>
        <v>60</v>
      </c>
      <c r="DA364" s="10">
        <f t="shared" si="229"/>
        <v>0</v>
      </c>
      <c r="DB364" s="10">
        <f t="shared" si="230"/>
        <v>5353.3307127891458</v>
      </c>
      <c r="DC364" s="10">
        <f t="shared" si="231"/>
        <v>0</v>
      </c>
      <c r="DD364" s="10">
        <f t="shared" si="232"/>
        <v>0</v>
      </c>
      <c r="DE364" s="10">
        <f t="shared" si="233"/>
        <v>6400</v>
      </c>
      <c r="DF364" s="10">
        <f t="shared" si="234"/>
        <v>0</v>
      </c>
      <c r="DG364" s="10">
        <f t="shared" si="235"/>
        <v>0</v>
      </c>
      <c r="DH364" s="10">
        <f t="shared" si="236"/>
        <v>0</v>
      </c>
      <c r="DI364" s="10">
        <f t="shared" si="237"/>
        <v>0</v>
      </c>
      <c r="DJ364" s="10">
        <f t="shared" si="238"/>
        <v>0</v>
      </c>
      <c r="DK364" s="10">
        <f t="shared" si="239"/>
        <v>0</v>
      </c>
      <c r="DL364" s="10">
        <f t="shared" si="240"/>
        <v>0</v>
      </c>
      <c r="DM364" s="10">
        <f t="shared" si="241"/>
        <v>0</v>
      </c>
      <c r="DN364" s="10">
        <f t="shared" si="242"/>
        <v>0</v>
      </c>
      <c r="DO364" s="10">
        <f t="shared" si="243"/>
        <v>33832.605885603465</v>
      </c>
      <c r="DP364" s="11">
        <f t="shared" si="244"/>
        <v>281001.37258518045</v>
      </c>
      <c r="DS364" s="14"/>
      <c r="DU364" s="16"/>
    </row>
    <row r="365" spans="1:126" x14ac:dyDescent="0.35">
      <c r="A365" s="2" t="s">
        <v>1050</v>
      </c>
      <c r="B365" s="2" t="s">
        <v>1051</v>
      </c>
      <c r="C365" s="2">
        <v>9264044</v>
      </c>
      <c r="D365" s="2" t="s">
        <v>1052</v>
      </c>
      <c r="E365" s="18">
        <v>793</v>
      </c>
      <c r="G365" s="18">
        <v>0</v>
      </c>
      <c r="H365" s="18">
        <v>2287230</v>
      </c>
      <c r="I365" s="18">
        <v>1698795</v>
      </c>
      <c r="J365" s="18">
        <v>0</v>
      </c>
      <c r="K365" s="18">
        <v>48960.000000000007</v>
      </c>
      <c r="L365" s="18">
        <v>0</v>
      </c>
      <c r="M365" s="18">
        <v>112269.99999999997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3349.99999999999</v>
      </c>
      <c r="U365" s="18">
        <v>1780.0000000000016</v>
      </c>
      <c r="V365" s="18">
        <v>9299.9999999999964</v>
      </c>
      <c r="W365" s="18">
        <v>3400.0000000000005</v>
      </c>
      <c r="X365" s="18">
        <v>12410.000000000002</v>
      </c>
      <c r="Y365" s="18">
        <v>0</v>
      </c>
      <c r="Z365" s="18">
        <v>0</v>
      </c>
      <c r="AA365" s="18">
        <v>3133.9520202020258</v>
      </c>
      <c r="AB365" s="18">
        <v>0</v>
      </c>
      <c r="AC365" s="18">
        <v>273105.47098142264</v>
      </c>
      <c r="AD365" s="18">
        <v>0</v>
      </c>
      <c r="AE365" s="18">
        <v>0</v>
      </c>
      <c r="AF365" s="18">
        <v>128000</v>
      </c>
      <c r="AG365" s="18">
        <v>0</v>
      </c>
      <c r="AH365" s="18">
        <v>0</v>
      </c>
      <c r="AI365" s="18">
        <v>0</v>
      </c>
      <c r="AJ365" s="18">
        <v>20477.952000000001</v>
      </c>
      <c r="AK365" s="18">
        <v>0</v>
      </c>
      <c r="AL365" s="18">
        <v>0</v>
      </c>
      <c r="AM365" s="18">
        <v>0</v>
      </c>
      <c r="AN365" s="18">
        <v>0</v>
      </c>
      <c r="AO365" s="18">
        <v>0</v>
      </c>
      <c r="AP365" s="18">
        <v>0</v>
      </c>
      <c r="AQ365" s="11">
        <f t="shared" si="245"/>
        <v>4602212.3750016242</v>
      </c>
      <c r="AR365" s="18"/>
      <c r="AS365" s="10">
        <f>VLOOKUP($C365,'[1]New ISB'!$C$6:$BO$405,6,FALSE)</f>
        <v>0</v>
      </c>
      <c r="AT365" s="10">
        <f>VLOOKUP($C365,'[1]New ISB'!$C$6:$BO$405,7,FALSE)</f>
        <v>2429471.2975932537</v>
      </c>
      <c r="AU365" s="10">
        <f>VLOOKUP($C365,'[1]New ISB'!$C$6:$BO$405,8,FALSE)</f>
        <v>1804724.342573744</v>
      </c>
      <c r="AV365" s="10">
        <f>VLOOKUP($C365,'[1]New ISB'!$C$6:$BO$405,9,FALSE)</f>
        <v>0</v>
      </c>
      <c r="AW365" s="10">
        <f>VLOOKUP($C365,'[1]New ISB'!$C$6:$BO$405,10,FALSE)</f>
        <v>49980.000000000007</v>
      </c>
      <c r="AX365" s="10">
        <f>VLOOKUP($C365,'[1]New ISB'!$C$6:$BO$405,11,FALSE)</f>
        <v>0</v>
      </c>
      <c r="AY365" s="10">
        <f>VLOOKUP($C365,'[1]New ISB'!$C$6:$BO$405,12,FALSE)</f>
        <v>130799.99999999997</v>
      </c>
      <c r="AZ365" s="10">
        <f>VLOOKUP($C365,'[1]New ISB'!$C$6:$BO$405,13,FALSE)</f>
        <v>0</v>
      </c>
      <c r="BA365" s="10">
        <f>VLOOKUP($C365,'[1]New ISB'!$C$6:$BO$405,14,FALSE)</f>
        <v>0</v>
      </c>
      <c r="BB365" s="10">
        <f>VLOOKUP($C365,'[1]New ISB'!$C$6:$BO$405,15,FALSE)</f>
        <v>0</v>
      </c>
      <c r="BC365" s="10">
        <f>VLOOKUP($C365,'[1]New ISB'!$C$6:$BO$405,16,FALSE)</f>
        <v>0</v>
      </c>
      <c r="BD365" s="10">
        <f>VLOOKUP($C365,'[1]New ISB'!$C$6:$BO$405,17,FALSE)</f>
        <v>0</v>
      </c>
      <c r="BE365" s="10">
        <f>VLOOKUP($C365,'[1]New ISB'!$C$6:$BO$405,18,FALSE)</f>
        <v>0</v>
      </c>
      <c r="BF365" s="10">
        <f>VLOOKUP($C365,'[1]New ISB'!$C$6:$BO$405,19,FALSE)</f>
        <v>3399.9999999999895</v>
      </c>
      <c r="BG365" s="10">
        <f>VLOOKUP($C365,'[1]New ISB'!$C$6:$BO$405,20,FALSE)</f>
        <v>1800.0000000000016</v>
      </c>
      <c r="BH365" s="10">
        <f>VLOOKUP($C365,'[1]New ISB'!$C$6:$BO$405,21,FALSE)</f>
        <v>9449.9999999999964</v>
      </c>
      <c r="BI365" s="10">
        <f>VLOOKUP($C365,'[1]New ISB'!$C$6:$BO$405,22,FALSE)</f>
        <v>3450.0000000000005</v>
      </c>
      <c r="BJ365" s="10">
        <f>VLOOKUP($C365,'[1]New ISB'!$C$6:$BO$405,23,FALSE)</f>
        <v>12580.000000000002</v>
      </c>
      <c r="BK365" s="10">
        <f>VLOOKUP($C365,'[1]New ISB'!$C$6:$BO$405,24,FALSE)</f>
        <v>0</v>
      </c>
      <c r="BL365" s="10">
        <f>VLOOKUP($C365,'[1]New ISB'!$C$6:$BO$405,25,FALSE)</f>
        <v>0</v>
      </c>
      <c r="BM365" s="10">
        <f>VLOOKUP($C365,'[1]New ISB'!$C$6:$BO$405,26,FALSE)</f>
        <v>3174.0025252525311</v>
      </c>
      <c r="BN365" s="10">
        <f>VLOOKUP($C365,'[1]New ISB'!$C$6:$BO$405,27,FALSE)</f>
        <v>0</v>
      </c>
      <c r="BO365" s="10">
        <f>VLOOKUP($C365,'[1]New ISB'!$C$6:$BO$405,28,FALSE)</f>
        <v>277006.97770972864</v>
      </c>
      <c r="BP365" s="10">
        <f>VLOOKUP($C365,'[1]New ISB'!$C$6:$BO$405,29,FALSE)</f>
        <v>0</v>
      </c>
      <c r="BQ365" s="10">
        <f>VLOOKUP($C365,'[1]New ISB'!$C$6:$BO$405,30,FALSE)</f>
        <v>0</v>
      </c>
      <c r="BR365" s="10">
        <f>VLOOKUP($C365,'[1]New ISB'!$C$6:$BO$405,31,FALSE)</f>
        <v>134400</v>
      </c>
      <c r="BS365" s="10">
        <f>VLOOKUP($C365,'[1]New ISB'!$C$6:$BO$405,32,FALSE)</f>
        <v>0</v>
      </c>
      <c r="BT365" s="10">
        <f>VLOOKUP($C365,'[1]New ISB'!$C$6:$BO$405,33,FALSE)</f>
        <v>0</v>
      </c>
      <c r="BU365" s="10">
        <f>VLOOKUP($C365,'[1]New ISB'!$C$6:$BO$405,34,FALSE)</f>
        <v>0</v>
      </c>
      <c r="BV365" s="10">
        <f>VLOOKUP($C365,'[1]New ISB'!$C$6:$BO$405,35,FALSE)</f>
        <v>20477.952000000001</v>
      </c>
      <c r="BW365" s="10">
        <f>VLOOKUP($C365,'[1]New ISB'!$C$6:$BO$405,36,FALSE)</f>
        <v>0</v>
      </c>
      <c r="BX365" s="10">
        <f>VLOOKUP($C365,'[1]New ISB'!$C$6:$BO$405,39,FALSE)+VLOOKUP($C365,'[1]New ISB'!$C$6:$BO$405,40,FALSE)</f>
        <v>0</v>
      </c>
      <c r="BY365" s="10">
        <f>VLOOKUP($C365,'[1]New ISB'!$C$6:$BO$405,37,FALSE)+VLOOKUP($C365,'[1]New ISB'!$C$6:$BO$405,41,FALSE)</f>
        <v>0</v>
      </c>
      <c r="BZ365" s="10">
        <f>VLOOKUP($C365,'[1]New ISB'!$C$6:$BO$405,38,FALSE)</f>
        <v>0</v>
      </c>
      <c r="CA365" s="10">
        <f t="shared" si="207"/>
        <v>4880714.5724019781</v>
      </c>
      <c r="CB365" s="10">
        <f>VLOOKUP($C365,'[1]New ISB'!$C$6:$BO$405,52,FALSE)+VLOOKUP($C365,'[1]New ISB'!$C$6:$BO$405,53,FALSE)</f>
        <v>0</v>
      </c>
      <c r="CC365" s="10">
        <f>VLOOKUP($C365,'[1]New ISB'!$C$6:$BO$405,64,FALSE)</f>
        <v>0</v>
      </c>
      <c r="CD365" s="11">
        <f t="shared" si="246"/>
        <v>4880714.5724019781</v>
      </c>
      <c r="CE365" s="10"/>
      <c r="CF365" s="10">
        <f t="shared" si="208"/>
        <v>0</v>
      </c>
      <c r="CG365" s="10">
        <f t="shared" si="209"/>
        <v>142241.29759325366</v>
      </c>
      <c r="CH365" s="10">
        <f t="shared" si="210"/>
        <v>105929.34257374401</v>
      </c>
      <c r="CI365" s="10">
        <f t="shared" si="211"/>
        <v>0</v>
      </c>
      <c r="CJ365" s="10">
        <f t="shared" si="212"/>
        <v>1020</v>
      </c>
      <c r="CK365" s="10">
        <f t="shared" si="213"/>
        <v>0</v>
      </c>
      <c r="CL365" s="10">
        <f t="shared" si="214"/>
        <v>18530</v>
      </c>
      <c r="CM365" s="10">
        <f t="shared" si="215"/>
        <v>0</v>
      </c>
      <c r="CN365" s="10">
        <f t="shared" si="216"/>
        <v>0</v>
      </c>
      <c r="CO365" s="10">
        <f t="shared" si="217"/>
        <v>0</v>
      </c>
      <c r="CP365" s="10">
        <f t="shared" si="218"/>
        <v>0</v>
      </c>
      <c r="CQ365" s="10">
        <f t="shared" si="219"/>
        <v>0</v>
      </c>
      <c r="CR365" s="10">
        <f t="shared" si="220"/>
        <v>0</v>
      </c>
      <c r="CS365" s="10">
        <f t="shared" si="221"/>
        <v>49.999999999999545</v>
      </c>
      <c r="CT365" s="10">
        <f t="shared" si="222"/>
        <v>20</v>
      </c>
      <c r="CU365" s="10">
        <f t="shared" si="223"/>
        <v>150</v>
      </c>
      <c r="CV365" s="10">
        <f t="shared" si="224"/>
        <v>50</v>
      </c>
      <c r="CW365" s="10">
        <f t="shared" si="225"/>
        <v>170</v>
      </c>
      <c r="CX365" s="10">
        <f t="shared" si="226"/>
        <v>0</v>
      </c>
      <c r="CY365" s="10">
        <f t="shared" si="227"/>
        <v>0</v>
      </c>
      <c r="CZ365" s="10">
        <f t="shared" si="228"/>
        <v>40.050505050505308</v>
      </c>
      <c r="DA365" s="10">
        <f t="shared" si="229"/>
        <v>0</v>
      </c>
      <c r="DB365" s="10">
        <f t="shared" si="230"/>
        <v>3901.5067283060052</v>
      </c>
      <c r="DC365" s="10">
        <f t="shared" si="231"/>
        <v>0</v>
      </c>
      <c r="DD365" s="10">
        <f t="shared" si="232"/>
        <v>0</v>
      </c>
      <c r="DE365" s="10">
        <f t="shared" si="233"/>
        <v>6400</v>
      </c>
      <c r="DF365" s="10">
        <f t="shared" si="234"/>
        <v>0</v>
      </c>
      <c r="DG365" s="10">
        <f t="shared" si="235"/>
        <v>0</v>
      </c>
      <c r="DH365" s="10">
        <f t="shared" si="236"/>
        <v>0</v>
      </c>
      <c r="DI365" s="10">
        <f t="shared" si="237"/>
        <v>0</v>
      </c>
      <c r="DJ365" s="10">
        <f t="shared" si="238"/>
        <v>0</v>
      </c>
      <c r="DK365" s="10">
        <f t="shared" si="239"/>
        <v>0</v>
      </c>
      <c r="DL365" s="10">
        <f t="shared" si="240"/>
        <v>0</v>
      </c>
      <c r="DM365" s="10">
        <f t="shared" si="241"/>
        <v>0</v>
      </c>
      <c r="DN365" s="10">
        <f t="shared" si="242"/>
        <v>0</v>
      </c>
      <c r="DO365" s="10">
        <f t="shared" si="243"/>
        <v>0</v>
      </c>
      <c r="DP365" s="11">
        <f t="shared" si="244"/>
        <v>278502.1974003542</v>
      </c>
      <c r="DS365" s="14"/>
      <c r="DT365" s="14"/>
      <c r="DV365" s="16"/>
    </row>
    <row r="366" spans="1:126" x14ac:dyDescent="0.35">
      <c r="A366" s="2" t="s">
        <v>1053</v>
      </c>
      <c r="B366" s="2" t="s">
        <v>1054</v>
      </c>
      <c r="C366" s="2">
        <v>9264011</v>
      </c>
      <c r="D366" s="2" t="s">
        <v>1438</v>
      </c>
      <c r="E366" s="18">
        <v>842</v>
      </c>
      <c r="G366" s="18">
        <v>0</v>
      </c>
      <c r="H366" s="18">
        <v>2392500</v>
      </c>
      <c r="I366" s="18">
        <v>1844406</v>
      </c>
      <c r="J366" s="18">
        <v>0</v>
      </c>
      <c r="K366" s="18">
        <v>146399.99999999991</v>
      </c>
      <c r="L366" s="18">
        <v>0</v>
      </c>
      <c r="M366" s="18">
        <v>338869.99999999971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44890.000000000022</v>
      </c>
      <c r="U366" s="18">
        <v>9790.0000000000164</v>
      </c>
      <c r="V366" s="18">
        <v>120279.99999999981</v>
      </c>
      <c r="W366" s="18">
        <v>34680.000000000022</v>
      </c>
      <c r="X366" s="18">
        <v>83950.000000000116</v>
      </c>
      <c r="Y366" s="18">
        <v>61380.000000000015</v>
      </c>
      <c r="Z366" s="18">
        <v>0</v>
      </c>
      <c r="AA366" s="18">
        <v>23474.999999999993</v>
      </c>
      <c r="AB366" s="18">
        <v>0</v>
      </c>
      <c r="AC366" s="18">
        <v>446477.64668648352</v>
      </c>
      <c r="AD366" s="18">
        <v>0</v>
      </c>
      <c r="AE366" s="18">
        <v>0</v>
      </c>
      <c r="AF366" s="18">
        <v>128000</v>
      </c>
      <c r="AG366" s="18">
        <v>0</v>
      </c>
      <c r="AH366" s="18">
        <v>0</v>
      </c>
      <c r="AI366" s="18">
        <v>0</v>
      </c>
      <c r="AJ366" s="18">
        <v>4347.8076000000001</v>
      </c>
      <c r="AK366" s="18">
        <v>0</v>
      </c>
      <c r="AL366" s="18">
        <v>0</v>
      </c>
      <c r="AM366" s="18">
        <v>0</v>
      </c>
      <c r="AN366" s="18">
        <v>0</v>
      </c>
      <c r="AO366" s="18">
        <v>0</v>
      </c>
      <c r="AP366" s="18">
        <v>-27351.920641464007</v>
      </c>
      <c r="AQ366" s="11">
        <f t="shared" si="245"/>
        <v>5652094.5336450189</v>
      </c>
      <c r="AR366" s="18"/>
      <c r="AS366" s="10">
        <f>VLOOKUP($C366,'[1]New ISB'!$C$6:$BO$405,6,FALSE)</f>
        <v>0</v>
      </c>
      <c r="AT366" s="10">
        <f>VLOOKUP($C366,'[1]New ISB'!$C$6:$BO$405,7,FALSE)</f>
        <v>2541287.9681937802</v>
      </c>
      <c r="AU366" s="10">
        <f>VLOOKUP($C366,'[1]New ISB'!$C$6:$BO$405,8,FALSE)</f>
        <v>1959415.0005086362</v>
      </c>
      <c r="AV366" s="10">
        <f>VLOOKUP($C366,'[1]New ISB'!$C$6:$BO$405,9,FALSE)</f>
        <v>0</v>
      </c>
      <c r="AW366" s="10">
        <f>VLOOKUP($C366,'[1]New ISB'!$C$6:$BO$405,10,FALSE)</f>
        <v>149449.99999999991</v>
      </c>
      <c r="AX366" s="10">
        <f>VLOOKUP($C366,'[1]New ISB'!$C$6:$BO$405,11,FALSE)</f>
        <v>0</v>
      </c>
      <c r="AY366" s="10">
        <f>VLOOKUP($C366,'[1]New ISB'!$C$6:$BO$405,12,FALSE)</f>
        <v>394799.99999999965</v>
      </c>
      <c r="AZ366" s="10">
        <f>VLOOKUP($C366,'[1]New ISB'!$C$6:$BO$405,13,FALSE)</f>
        <v>0</v>
      </c>
      <c r="BA366" s="10">
        <f>VLOOKUP($C366,'[1]New ISB'!$C$6:$BO$405,14,FALSE)</f>
        <v>0</v>
      </c>
      <c r="BB366" s="10">
        <f>VLOOKUP($C366,'[1]New ISB'!$C$6:$BO$405,15,FALSE)</f>
        <v>0</v>
      </c>
      <c r="BC366" s="10">
        <f>VLOOKUP($C366,'[1]New ISB'!$C$6:$BO$405,16,FALSE)</f>
        <v>0</v>
      </c>
      <c r="BD366" s="10">
        <f>VLOOKUP($C366,'[1]New ISB'!$C$6:$BO$405,17,FALSE)</f>
        <v>0</v>
      </c>
      <c r="BE366" s="10">
        <f>VLOOKUP($C366,'[1]New ISB'!$C$6:$BO$405,18,FALSE)</f>
        <v>0</v>
      </c>
      <c r="BF366" s="10">
        <f>VLOOKUP($C366,'[1]New ISB'!$C$6:$BO$405,19,FALSE)</f>
        <v>45560.000000000022</v>
      </c>
      <c r="BG366" s="10">
        <f>VLOOKUP($C366,'[1]New ISB'!$C$6:$BO$405,20,FALSE)</f>
        <v>9900.0000000000164</v>
      </c>
      <c r="BH366" s="10">
        <f>VLOOKUP($C366,'[1]New ISB'!$C$6:$BO$405,21,FALSE)</f>
        <v>122219.9999999998</v>
      </c>
      <c r="BI366" s="10">
        <f>VLOOKUP($C366,'[1]New ISB'!$C$6:$BO$405,22,FALSE)</f>
        <v>35190.000000000022</v>
      </c>
      <c r="BJ366" s="10">
        <f>VLOOKUP($C366,'[1]New ISB'!$C$6:$BO$405,23,FALSE)</f>
        <v>85100.000000000116</v>
      </c>
      <c r="BK366" s="10">
        <f>VLOOKUP($C366,'[1]New ISB'!$C$6:$BO$405,24,FALSE)</f>
        <v>62370.000000000015</v>
      </c>
      <c r="BL366" s="10">
        <f>VLOOKUP($C366,'[1]New ISB'!$C$6:$BO$405,25,FALSE)</f>
        <v>0</v>
      </c>
      <c r="BM366" s="10">
        <f>VLOOKUP($C366,'[1]New ISB'!$C$6:$BO$405,26,FALSE)</f>
        <v>23774.999999999993</v>
      </c>
      <c r="BN366" s="10">
        <f>VLOOKUP($C366,'[1]New ISB'!$C$6:$BO$405,27,FALSE)</f>
        <v>0</v>
      </c>
      <c r="BO366" s="10">
        <f>VLOOKUP($C366,'[1]New ISB'!$C$6:$BO$405,28,FALSE)</f>
        <v>452855.89878200472</v>
      </c>
      <c r="BP366" s="10">
        <f>VLOOKUP($C366,'[1]New ISB'!$C$6:$BO$405,29,FALSE)</f>
        <v>0</v>
      </c>
      <c r="BQ366" s="10">
        <f>VLOOKUP($C366,'[1]New ISB'!$C$6:$BO$405,30,FALSE)</f>
        <v>0</v>
      </c>
      <c r="BR366" s="10">
        <f>VLOOKUP($C366,'[1]New ISB'!$C$6:$BO$405,31,FALSE)</f>
        <v>134400</v>
      </c>
      <c r="BS366" s="10">
        <f>VLOOKUP($C366,'[1]New ISB'!$C$6:$BO$405,32,FALSE)</f>
        <v>0</v>
      </c>
      <c r="BT366" s="10">
        <f>VLOOKUP($C366,'[1]New ISB'!$C$6:$BO$405,33,FALSE)</f>
        <v>0</v>
      </c>
      <c r="BU366" s="10">
        <f>VLOOKUP($C366,'[1]New ISB'!$C$6:$BO$405,34,FALSE)</f>
        <v>0</v>
      </c>
      <c r="BV366" s="10">
        <f>VLOOKUP($C366,'[1]New ISB'!$C$6:$BO$405,35,FALSE)</f>
        <v>4347.8076000000001</v>
      </c>
      <c r="BW366" s="10">
        <f>VLOOKUP($C366,'[1]New ISB'!$C$6:$BO$405,36,FALSE)</f>
        <v>0</v>
      </c>
      <c r="BX366" s="10">
        <f>VLOOKUP($C366,'[1]New ISB'!$C$6:$BO$405,39,FALSE)+VLOOKUP($C366,'[1]New ISB'!$C$6:$BO$405,40,FALSE)</f>
        <v>0</v>
      </c>
      <c r="BY366" s="10">
        <f>VLOOKUP($C366,'[1]New ISB'!$C$6:$BO$405,37,FALSE)+VLOOKUP($C366,'[1]New ISB'!$C$6:$BO$405,41,FALSE)</f>
        <v>0</v>
      </c>
      <c r="BZ366" s="10">
        <f>VLOOKUP($C366,'[1]New ISB'!$C$6:$BO$405,38,FALSE)</f>
        <v>0</v>
      </c>
      <c r="CA366" s="10">
        <f t="shared" si="207"/>
        <v>6020671.6750844214</v>
      </c>
      <c r="CB366" s="10">
        <f>VLOOKUP($C366,'[1]New ISB'!$C$6:$BO$405,52,FALSE)+VLOOKUP($C366,'[1]New ISB'!$C$6:$BO$405,53,FALSE)</f>
        <v>0</v>
      </c>
      <c r="CC366" s="10">
        <f>VLOOKUP($C366,'[1]New ISB'!$C$6:$BO$405,64,FALSE)</f>
        <v>0</v>
      </c>
      <c r="CD366" s="11">
        <f t="shared" si="246"/>
        <v>6020671.6750844214</v>
      </c>
      <c r="CE366" s="10"/>
      <c r="CF366" s="10">
        <f t="shared" si="208"/>
        <v>0</v>
      </c>
      <c r="CG366" s="10">
        <f t="shared" si="209"/>
        <v>148787.96819378017</v>
      </c>
      <c r="CH366" s="10">
        <f t="shared" si="210"/>
        <v>115009.00050863624</v>
      </c>
      <c r="CI366" s="10">
        <f t="shared" si="211"/>
        <v>0</v>
      </c>
      <c r="CJ366" s="10">
        <f t="shared" si="212"/>
        <v>3050</v>
      </c>
      <c r="CK366" s="10">
        <f t="shared" si="213"/>
        <v>0</v>
      </c>
      <c r="CL366" s="10">
        <f t="shared" si="214"/>
        <v>55929.999999999942</v>
      </c>
      <c r="CM366" s="10">
        <f t="shared" si="215"/>
        <v>0</v>
      </c>
      <c r="CN366" s="10">
        <f t="shared" si="216"/>
        <v>0</v>
      </c>
      <c r="CO366" s="10">
        <f t="shared" si="217"/>
        <v>0</v>
      </c>
      <c r="CP366" s="10">
        <f t="shared" si="218"/>
        <v>0</v>
      </c>
      <c r="CQ366" s="10">
        <f t="shared" si="219"/>
        <v>0</v>
      </c>
      <c r="CR366" s="10">
        <f t="shared" si="220"/>
        <v>0</v>
      </c>
      <c r="CS366" s="10">
        <f t="shared" si="221"/>
        <v>670</v>
      </c>
      <c r="CT366" s="10">
        <f t="shared" si="222"/>
        <v>110</v>
      </c>
      <c r="CU366" s="10">
        <f t="shared" si="223"/>
        <v>1939.9999999999854</v>
      </c>
      <c r="CV366" s="10">
        <f t="shared" si="224"/>
        <v>510</v>
      </c>
      <c r="CW366" s="10">
        <f t="shared" si="225"/>
        <v>1150</v>
      </c>
      <c r="CX366" s="10">
        <f t="shared" si="226"/>
        <v>990</v>
      </c>
      <c r="CY366" s="10">
        <f t="shared" si="227"/>
        <v>0</v>
      </c>
      <c r="CZ366" s="10">
        <f t="shared" si="228"/>
        <v>300</v>
      </c>
      <c r="DA366" s="10">
        <f t="shared" si="229"/>
        <v>0</v>
      </c>
      <c r="DB366" s="10">
        <f t="shared" si="230"/>
        <v>6378.2520955211949</v>
      </c>
      <c r="DC366" s="10">
        <f t="shared" si="231"/>
        <v>0</v>
      </c>
      <c r="DD366" s="10">
        <f t="shared" si="232"/>
        <v>0</v>
      </c>
      <c r="DE366" s="10">
        <f t="shared" si="233"/>
        <v>6400</v>
      </c>
      <c r="DF366" s="10">
        <f t="shared" si="234"/>
        <v>0</v>
      </c>
      <c r="DG366" s="10">
        <f t="shared" si="235"/>
        <v>0</v>
      </c>
      <c r="DH366" s="10">
        <f t="shared" si="236"/>
        <v>0</v>
      </c>
      <c r="DI366" s="10">
        <f t="shared" si="237"/>
        <v>0</v>
      </c>
      <c r="DJ366" s="10">
        <f t="shared" si="238"/>
        <v>0</v>
      </c>
      <c r="DK366" s="10">
        <f t="shared" si="239"/>
        <v>0</v>
      </c>
      <c r="DL366" s="10">
        <f t="shared" si="240"/>
        <v>0</v>
      </c>
      <c r="DM366" s="10">
        <f t="shared" si="241"/>
        <v>0</v>
      </c>
      <c r="DN366" s="10">
        <f t="shared" si="242"/>
        <v>0</v>
      </c>
      <c r="DO366" s="10">
        <f t="shared" si="243"/>
        <v>27351.920641464007</v>
      </c>
      <c r="DP366" s="11">
        <f t="shared" si="244"/>
        <v>368577.14143940154</v>
      </c>
      <c r="DS366" s="14"/>
      <c r="DT366" s="14"/>
      <c r="DV366" s="16"/>
    </row>
    <row r="367" spans="1:126" x14ac:dyDescent="0.35">
      <c r="A367" s="2" t="s">
        <v>1056</v>
      </c>
      <c r="B367" s="2" t="s">
        <v>1057</v>
      </c>
      <c r="C367" s="2">
        <v>9265407</v>
      </c>
      <c r="D367" s="2" t="s">
        <v>1501</v>
      </c>
      <c r="E367" s="18">
        <v>1199</v>
      </c>
      <c r="G367" s="18">
        <v>0</v>
      </c>
      <c r="H367" s="18">
        <v>3378210</v>
      </c>
      <c r="I367" s="18">
        <v>2658749</v>
      </c>
      <c r="J367" s="18">
        <v>0</v>
      </c>
      <c r="K367" s="18">
        <v>172799.99999999985</v>
      </c>
      <c r="L367" s="18">
        <v>0</v>
      </c>
      <c r="M367" s="18">
        <v>389340.00000000035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21775.000000000004</v>
      </c>
      <c r="U367" s="18">
        <v>3559.9999999999977</v>
      </c>
      <c r="V367" s="18">
        <v>140739.99999999997</v>
      </c>
      <c r="W367" s="18">
        <v>84999.999999999927</v>
      </c>
      <c r="X367" s="18">
        <v>85410</v>
      </c>
      <c r="Y367" s="18">
        <v>66959.999999999942</v>
      </c>
      <c r="Z367" s="18">
        <v>0</v>
      </c>
      <c r="AA367" s="18">
        <v>9389.9999999999982</v>
      </c>
      <c r="AB367" s="18">
        <v>0</v>
      </c>
      <c r="AC367" s="18">
        <v>523536.8252931977</v>
      </c>
      <c r="AD367" s="18">
        <v>0</v>
      </c>
      <c r="AE367" s="18">
        <v>0</v>
      </c>
      <c r="AF367" s="18">
        <v>128000</v>
      </c>
      <c r="AG367" s="18">
        <v>0</v>
      </c>
      <c r="AH367" s="18">
        <v>0</v>
      </c>
      <c r="AI367" s="18">
        <v>0</v>
      </c>
      <c r="AJ367" s="18">
        <v>32320</v>
      </c>
      <c r="AK367" s="18">
        <v>0</v>
      </c>
      <c r="AL367" s="18">
        <v>0</v>
      </c>
      <c r="AM367" s="18">
        <v>0</v>
      </c>
      <c r="AN367" s="18">
        <v>0</v>
      </c>
      <c r="AO367" s="18">
        <v>0</v>
      </c>
      <c r="AP367" s="18">
        <v>-194820.55156772083</v>
      </c>
      <c r="AQ367" s="11">
        <f t="shared" si="245"/>
        <v>7500970.2737254761</v>
      </c>
      <c r="AR367" s="18"/>
      <c r="AS367" s="10">
        <f>VLOOKUP($C367,'[1]New ISB'!$C$6:$BO$405,6,FALSE)</f>
        <v>0</v>
      </c>
      <c r="AT367" s="10">
        <f>VLOOKUP($C367,'[1]New ISB'!$C$6:$BO$405,7,FALSE)</f>
        <v>3588298.6110896175</v>
      </c>
      <c r="AU367" s="10">
        <f>VLOOKUP($C367,'[1]New ISB'!$C$6:$BO$405,8,FALSE)</f>
        <v>2824536.82821859</v>
      </c>
      <c r="AV367" s="10">
        <f>VLOOKUP($C367,'[1]New ISB'!$C$6:$BO$405,9,FALSE)</f>
        <v>0</v>
      </c>
      <c r="AW367" s="10">
        <f>VLOOKUP($C367,'[1]New ISB'!$C$6:$BO$405,10,FALSE)</f>
        <v>176399.99999999985</v>
      </c>
      <c r="AX367" s="10">
        <f>VLOOKUP($C367,'[1]New ISB'!$C$6:$BO$405,11,FALSE)</f>
        <v>0</v>
      </c>
      <c r="AY367" s="10">
        <f>VLOOKUP($C367,'[1]New ISB'!$C$6:$BO$405,12,FALSE)</f>
        <v>453600.00000000041</v>
      </c>
      <c r="AZ367" s="10">
        <f>VLOOKUP($C367,'[1]New ISB'!$C$6:$BO$405,13,FALSE)</f>
        <v>0</v>
      </c>
      <c r="BA367" s="10">
        <f>VLOOKUP($C367,'[1]New ISB'!$C$6:$BO$405,14,FALSE)</f>
        <v>0</v>
      </c>
      <c r="BB367" s="10">
        <f>VLOOKUP($C367,'[1]New ISB'!$C$6:$BO$405,15,FALSE)</f>
        <v>0</v>
      </c>
      <c r="BC367" s="10">
        <f>VLOOKUP($C367,'[1]New ISB'!$C$6:$BO$405,16,FALSE)</f>
        <v>0</v>
      </c>
      <c r="BD367" s="10">
        <f>VLOOKUP($C367,'[1]New ISB'!$C$6:$BO$405,17,FALSE)</f>
        <v>0</v>
      </c>
      <c r="BE367" s="10">
        <f>VLOOKUP($C367,'[1]New ISB'!$C$6:$BO$405,18,FALSE)</f>
        <v>0</v>
      </c>
      <c r="BF367" s="10">
        <f>VLOOKUP($C367,'[1]New ISB'!$C$6:$BO$405,19,FALSE)</f>
        <v>22100.000000000004</v>
      </c>
      <c r="BG367" s="10">
        <f>VLOOKUP($C367,'[1]New ISB'!$C$6:$BO$405,20,FALSE)</f>
        <v>3599.9999999999977</v>
      </c>
      <c r="BH367" s="10">
        <f>VLOOKUP($C367,'[1]New ISB'!$C$6:$BO$405,21,FALSE)</f>
        <v>143009.99999999997</v>
      </c>
      <c r="BI367" s="10">
        <f>VLOOKUP($C367,'[1]New ISB'!$C$6:$BO$405,22,FALSE)</f>
        <v>86249.999999999927</v>
      </c>
      <c r="BJ367" s="10">
        <f>VLOOKUP($C367,'[1]New ISB'!$C$6:$BO$405,23,FALSE)</f>
        <v>86580</v>
      </c>
      <c r="BK367" s="10">
        <f>VLOOKUP($C367,'[1]New ISB'!$C$6:$BO$405,24,FALSE)</f>
        <v>68039.999999999942</v>
      </c>
      <c r="BL367" s="10">
        <f>VLOOKUP($C367,'[1]New ISB'!$C$6:$BO$405,25,FALSE)</f>
        <v>0</v>
      </c>
      <c r="BM367" s="10">
        <f>VLOOKUP($C367,'[1]New ISB'!$C$6:$BO$405,26,FALSE)</f>
        <v>9509.9999999999982</v>
      </c>
      <c r="BN367" s="10">
        <f>VLOOKUP($C367,'[1]New ISB'!$C$6:$BO$405,27,FALSE)</f>
        <v>0</v>
      </c>
      <c r="BO367" s="10">
        <f>VLOOKUP($C367,'[1]New ISB'!$C$6:$BO$405,28,FALSE)</f>
        <v>531015.9227973863</v>
      </c>
      <c r="BP367" s="10">
        <f>VLOOKUP($C367,'[1]New ISB'!$C$6:$BO$405,29,FALSE)</f>
        <v>0</v>
      </c>
      <c r="BQ367" s="10">
        <f>VLOOKUP($C367,'[1]New ISB'!$C$6:$BO$405,30,FALSE)</f>
        <v>0</v>
      </c>
      <c r="BR367" s="10">
        <f>VLOOKUP($C367,'[1]New ISB'!$C$6:$BO$405,31,FALSE)</f>
        <v>134400</v>
      </c>
      <c r="BS367" s="10">
        <f>VLOOKUP($C367,'[1]New ISB'!$C$6:$BO$405,32,FALSE)</f>
        <v>0</v>
      </c>
      <c r="BT367" s="10">
        <f>VLOOKUP($C367,'[1]New ISB'!$C$6:$BO$405,33,FALSE)</f>
        <v>0</v>
      </c>
      <c r="BU367" s="10">
        <f>VLOOKUP($C367,'[1]New ISB'!$C$6:$BO$405,34,FALSE)</f>
        <v>0</v>
      </c>
      <c r="BV367" s="10">
        <f>VLOOKUP($C367,'[1]New ISB'!$C$6:$BO$405,35,FALSE)</f>
        <v>32320</v>
      </c>
      <c r="BW367" s="10">
        <f>VLOOKUP($C367,'[1]New ISB'!$C$6:$BO$405,36,FALSE)</f>
        <v>0</v>
      </c>
      <c r="BX367" s="10">
        <f>VLOOKUP($C367,'[1]New ISB'!$C$6:$BO$405,39,FALSE)+VLOOKUP($C367,'[1]New ISB'!$C$6:$BO$405,40,FALSE)</f>
        <v>0</v>
      </c>
      <c r="BY367" s="10">
        <f>VLOOKUP($C367,'[1]New ISB'!$C$6:$BO$405,37,FALSE)+VLOOKUP($C367,'[1]New ISB'!$C$6:$BO$405,41,FALSE)</f>
        <v>0</v>
      </c>
      <c r="BZ367" s="10">
        <f>VLOOKUP($C367,'[1]New ISB'!$C$6:$BO$405,38,FALSE)</f>
        <v>0</v>
      </c>
      <c r="CA367" s="10">
        <f t="shared" si="207"/>
        <v>8159661.362105594</v>
      </c>
      <c r="CB367" s="10">
        <f>VLOOKUP($C367,'[1]New ISB'!$C$6:$BO$405,52,FALSE)+VLOOKUP($C367,'[1]New ISB'!$C$6:$BO$405,53,FALSE)</f>
        <v>0</v>
      </c>
      <c r="CC367" s="10">
        <f>VLOOKUP($C367,'[1]New ISB'!$C$6:$BO$405,64,FALSE)</f>
        <v>0</v>
      </c>
      <c r="CD367" s="11">
        <f t="shared" si="246"/>
        <v>8159661.362105594</v>
      </c>
      <c r="CE367" s="10"/>
      <c r="CF367" s="10">
        <f t="shared" si="208"/>
        <v>0</v>
      </c>
      <c r="CG367" s="10">
        <f t="shared" si="209"/>
        <v>210088.61108961748</v>
      </c>
      <c r="CH367" s="10">
        <f t="shared" si="210"/>
        <v>165787.82821859</v>
      </c>
      <c r="CI367" s="10">
        <f t="shared" si="211"/>
        <v>0</v>
      </c>
      <c r="CJ367" s="10">
        <f t="shared" si="212"/>
        <v>3600</v>
      </c>
      <c r="CK367" s="10">
        <f t="shared" si="213"/>
        <v>0</v>
      </c>
      <c r="CL367" s="10">
        <f t="shared" si="214"/>
        <v>64260.000000000058</v>
      </c>
      <c r="CM367" s="10">
        <f t="shared" si="215"/>
        <v>0</v>
      </c>
      <c r="CN367" s="10">
        <f t="shared" si="216"/>
        <v>0</v>
      </c>
      <c r="CO367" s="10">
        <f t="shared" si="217"/>
        <v>0</v>
      </c>
      <c r="CP367" s="10">
        <f t="shared" si="218"/>
        <v>0</v>
      </c>
      <c r="CQ367" s="10">
        <f t="shared" si="219"/>
        <v>0</v>
      </c>
      <c r="CR367" s="10">
        <f t="shared" si="220"/>
        <v>0</v>
      </c>
      <c r="CS367" s="10">
        <f t="shared" si="221"/>
        <v>325</v>
      </c>
      <c r="CT367" s="10">
        <f t="shared" si="222"/>
        <v>40</v>
      </c>
      <c r="CU367" s="10">
        <f t="shared" si="223"/>
        <v>2270</v>
      </c>
      <c r="CV367" s="10">
        <f t="shared" si="224"/>
        <v>1250</v>
      </c>
      <c r="CW367" s="10">
        <f t="shared" si="225"/>
        <v>1170</v>
      </c>
      <c r="CX367" s="10">
        <f t="shared" si="226"/>
        <v>1080</v>
      </c>
      <c r="CY367" s="10">
        <f t="shared" si="227"/>
        <v>0</v>
      </c>
      <c r="CZ367" s="10">
        <f t="shared" si="228"/>
        <v>120</v>
      </c>
      <c r="DA367" s="10">
        <f t="shared" si="229"/>
        <v>0</v>
      </c>
      <c r="DB367" s="10">
        <f t="shared" si="230"/>
        <v>7479.0975041885977</v>
      </c>
      <c r="DC367" s="10">
        <f t="shared" si="231"/>
        <v>0</v>
      </c>
      <c r="DD367" s="10">
        <f t="shared" si="232"/>
        <v>0</v>
      </c>
      <c r="DE367" s="10">
        <f t="shared" si="233"/>
        <v>6400</v>
      </c>
      <c r="DF367" s="10">
        <f t="shared" si="234"/>
        <v>0</v>
      </c>
      <c r="DG367" s="10">
        <f t="shared" si="235"/>
        <v>0</v>
      </c>
      <c r="DH367" s="10">
        <f t="shared" si="236"/>
        <v>0</v>
      </c>
      <c r="DI367" s="10">
        <f t="shared" si="237"/>
        <v>0</v>
      </c>
      <c r="DJ367" s="10">
        <f t="shared" si="238"/>
        <v>0</v>
      </c>
      <c r="DK367" s="10">
        <f t="shared" si="239"/>
        <v>0</v>
      </c>
      <c r="DL367" s="10">
        <f t="shared" si="240"/>
        <v>0</v>
      </c>
      <c r="DM367" s="10">
        <f t="shared" si="241"/>
        <v>0</v>
      </c>
      <c r="DN367" s="10">
        <f t="shared" si="242"/>
        <v>0</v>
      </c>
      <c r="DO367" s="10">
        <f t="shared" si="243"/>
        <v>194820.55156772083</v>
      </c>
      <c r="DP367" s="11">
        <f t="shared" si="244"/>
        <v>658691.08838011697</v>
      </c>
      <c r="DS367" s="14"/>
      <c r="DU367" s="16"/>
    </row>
    <row r="368" spans="1:126" x14ac:dyDescent="0.35">
      <c r="A368" s="2" t="s">
        <v>1059</v>
      </c>
      <c r="B368" s="2" t="s">
        <v>1173</v>
      </c>
      <c r="C368" s="2">
        <v>9264025</v>
      </c>
      <c r="D368" s="2" t="s">
        <v>1060</v>
      </c>
      <c r="E368" s="18">
        <v>878</v>
      </c>
      <c r="G368" s="18">
        <v>0</v>
      </c>
      <c r="H368" s="18">
        <v>2665245</v>
      </c>
      <c r="I368" s="18">
        <v>1731153</v>
      </c>
      <c r="J368" s="18">
        <v>0</v>
      </c>
      <c r="K368" s="18">
        <v>233279.99999999991</v>
      </c>
      <c r="L368" s="18">
        <v>0</v>
      </c>
      <c r="M368" s="18">
        <v>528389.99999999977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13065.000000000015</v>
      </c>
      <c r="U368" s="18">
        <v>21360.000000000015</v>
      </c>
      <c r="V368" s="18">
        <v>139499.99999999994</v>
      </c>
      <c r="W368" s="18">
        <v>41479.999999999993</v>
      </c>
      <c r="X368" s="18">
        <v>137240</v>
      </c>
      <c r="Y368" s="18">
        <v>282720.00000000006</v>
      </c>
      <c r="Z368" s="18">
        <v>0</v>
      </c>
      <c r="AA368" s="18">
        <v>86468.935926773425</v>
      </c>
      <c r="AB368" s="18">
        <v>0</v>
      </c>
      <c r="AC368" s="18">
        <v>500362.09663533029</v>
      </c>
      <c r="AD368" s="18">
        <v>0</v>
      </c>
      <c r="AE368" s="18">
        <v>14035.199999999966</v>
      </c>
      <c r="AF368" s="18">
        <v>128000</v>
      </c>
      <c r="AG368" s="18">
        <v>0</v>
      </c>
      <c r="AH368" s="18">
        <v>0</v>
      </c>
      <c r="AI368" s="18">
        <v>0</v>
      </c>
      <c r="AJ368" s="18">
        <v>17409.228599999999</v>
      </c>
      <c r="AK368" s="18">
        <v>0</v>
      </c>
      <c r="AL368" s="18">
        <v>0</v>
      </c>
      <c r="AM368" s="18">
        <v>0</v>
      </c>
      <c r="AN368" s="18">
        <v>0</v>
      </c>
      <c r="AO368" s="18">
        <v>0</v>
      </c>
      <c r="AP368" s="18">
        <v>-81753.207482858692</v>
      </c>
      <c r="AQ368" s="11">
        <f t="shared" si="245"/>
        <v>6457955.2536792457</v>
      </c>
      <c r="AR368" s="18"/>
      <c r="AS368" s="10">
        <f>VLOOKUP($C368,'[1]New ISB'!$C$6:$BO$405,6,FALSE)</f>
        <v>0</v>
      </c>
      <c r="AT368" s="10">
        <f>VLOOKUP($C368,'[1]New ISB'!$C$6:$BO$405,7,FALSE)</f>
        <v>2830994.7965678712</v>
      </c>
      <c r="AU368" s="10">
        <f>VLOOKUP($C368,'[1]New ISB'!$C$6:$BO$405,8,FALSE)</f>
        <v>1839100.0443370533</v>
      </c>
      <c r="AV368" s="10">
        <f>VLOOKUP($C368,'[1]New ISB'!$C$6:$BO$405,9,FALSE)</f>
        <v>0</v>
      </c>
      <c r="AW368" s="10">
        <f>VLOOKUP($C368,'[1]New ISB'!$C$6:$BO$405,10,FALSE)</f>
        <v>238139.99999999991</v>
      </c>
      <c r="AX368" s="10">
        <f>VLOOKUP($C368,'[1]New ISB'!$C$6:$BO$405,11,FALSE)</f>
        <v>0</v>
      </c>
      <c r="AY368" s="10">
        <f>VLOOKUP($C368,'[1]New ISB'!$C$6:$BO$405,12,FALSE)</f>
        <v>615599.99999999977</v>
      </c>
      <c r="AZ368" s="10">
        <f>VLOOKUP($C368,'[1]New ISB'!$C$6:$BO$405,13,FALSE)</f>
        <v>0</v>
      </c>
      <c r="BA368" s="10">
        <f>VLOOKUP($C368,'[1]New ISB'!$C$6:$BO$405,14,FALSE)</f>
        <v>0</v>
      </c>
      <c r="BB368" s="10">
        <f>VLOOKUP($C368,'[1]New ISB'!$C$6:$BO$405,15,FALSE)</f>
        <v>0</v>
      </c>
      <c r="BC368" s="10">
        <f>VLOOKUP($C368,'[1]New ISB'!$C$6:$BO$405,16,FALSE)</f>
        <v>0</v>
      </c>
      <c r="BD368" s="10">
        <f>VLOOKUP($C368,'[1]New ISB'!$C$6:$BO$405,17,FALSE)</f>
        <v>0</v>
      </c>
      <c r="BE368" s="10">
        <f>VLOOKUP($C368,'[1]New ISB'!$C$6:$BO$405,18,FALSE)</f>
        <v>0</v>
      </c>
      <c r="BF368" s="10">
        <f>VLOOKUP($C368,'[1]New ISB'!$C$6:$BO$405,19,FALSE)</f>
        <v>13260.000000000015</v>
      </c>
      <c r="BG368" s="10">
        <f>VLOOKUP($C368,'[1]New ISB'!$C$6:$BO$405,20,FALSE)</f>
        <v>21600.000000000015</v>
      </c>
      <c r="BH368" s="10">
        <f>VLOOKUP($C368,'[1]New ISB'!$C$6:$BO$405,21,FALSE)</f>
        <v>141749.99999999994</v>
      </c>
      <c r="BI368" s="10">
        <f>VLOOKUP($C368,'[1]New ISB'!$C$6:$BO$405,22,FALSE)</f>
        <v>42089.999999999993</v>
      </c>
      <c r="BJ368" s="10">
        <f>VLOOKUP($C368,'[1]New ISB'!$C$6:$BO$405,23,FALSE)</f>
        <v>139120</v>
      </c>
      <c r="BK368" s="10">
        <f>VLOOKUP($C368,'[1]New ISB'!$C$6:$BO$405,24,FALSE)</f>
        <v>287280.00000000006</v>
      </c>
      <c r="BL368" s="10">
        <f>VLOOKUP($C368,'[1]New ISB'!$C$6:$BO$405,25,FALSE)</f>
        <v>0</v>
      </c>
      <c r="BM368" s="10">
        <f>VLOOKUP($C368,'[1]New ISB'!$C$6:$BO$405,26,FALSE)</f>
        <v>87573.970251716222</v>
      </c>
      <c r="BN368" s="10">
        <f>VLOOKUP($C368,'[1]New ISB'!$C$6:$BO$405,27,FALSE)</f>
        <v>0</v>
      </c>
      <c r="BO368" s="10">
        <f>VLOOKUP($C368,'[1]New ISB'!$C$6:$BO$405,28,FALSE)</f>
        <v>507510.1265872636</v>
      </c>
      <c r="BP368" s="10">
        <f>VLOOKUP($C368,'[1]New ISB'!$C$6:$BO$405,29,FALSE)</f>
        <v>0</v>
      </c>
      <c r="BQ368" s="10">
        <f>VLOOKUP($C368,'[1]New ISB'!$C$6:$BO$405,30,FALSE)</f>
        <v>14241.599999999966</v>
      </c>
      <c r="BR368" s="10">
        <f>VLOOKUP($C368,'[1]New ISB'!$C$6:$BO$405,31,FALSE)</f>
        <v>134400</v>
      </c>
      <c r="BS368" s="10">
        <f>VLOOKUP($C368,'[1]New ISB'!$C$6:$BO$405,32,FALSE)</f>
        <v>0</v>
      </c>
      <c r="BT368" s="10">
        <f>VLOOKUP($C368,'[1]New ISB'!$C$6:$BO$405,33,FALSE)</f>
        <v>0</v>
      </c>
      <c r="BU368" s="10">
        <f>VLOOKUP($C368,'[1]New ISB'!$C$6:$BO$405,34,FALSE)</f>
        <v>0</v>
      </c>
      <c r="BV368" s="10">
        <f>VLOOKUP($C368,'[1]New ISB'!$C$6:$BO$405,35,FALSE)</f>
        <v>17409.228599999999</v>
      </c>
      <c r="BW368" s="10">
        <f>VLOOKUP($C368,'[1]New ISB'!$C$6:$BO$405,36,FALSE)</f>
        <v>0</v>
      </c>
      <c r="BX368" s="10">
        <f>VLOOKUP($C368,'[1]New ISB'!$C$6:$BO$405,39,FALSE)+VLOOKUP($C368,'[1]New ISB'!$C$6:$BO$405,40,FALSE)</f>
        <v>0</v>
      </c>
      <c r="BY368" s="10">
        <f>VLOOKUP($C368,'[1]New ISB'!$C$6:$BO$405,37,FALSE)+VLOOKUP($C368,'[1]New ISB'!$C$6:$BO$405,41,FALSE)</f>
        <v>0</v>
      </c>
      <c r="BZ368" s="10">
        <f>VLOOKUP($C368,'[1]New ISB'!$C$6:$BO$405,38,FALSE)</f>
        <v>0</v>
      </c>
      <c r="CA368" s="10">
        <f t="shared" si="207"/>
        <v>6930069.7663439047</v>
      </c>
      <c r="CB368" s="10">
        <f>VLOOKUP($C368,'[1]New ISB'!$C$6:$BO$405,52,FALSE)+VLOOKUP($C368,'[1]New ISB'!$C$6:$BO$405,53,FALSE)</f>
        <v>0</v>
      </c>
      <c r="CC368" s="10">
        <f>VLOOKUP($C368,'[1]New ISB'!$C$6:$BO$405,64,FALSE)</f>
        <v>0</v>
      </c>
      <c r="CD368" s="11">
        <f t="shared" si="246"/>
        <v>6930069.7663439047</v>
      </c>
      <c r="CE368" s="10"/>
      <c r="CF368" s="10">
        <f t="shared" si="208"/>
        <v>0</v>
      </c>
      <c r="CG368" s="10">
        <f t="shared" si="209"/>
        <v>165749.79656787124</v>
      </c>
      <c r="CH368" s="10">
        <f t="shared" si="210"/>
        <v>107947.04433705332</v>
      </c>
      <c r="CI368" s="10">
        <f t="shared" si="211"/>
        <v>0</v>
      </c>
      <c r="CJ368" s="10">
        <f t="shared" si="212"/>
        <v>4860</v>
      </c>
      <c r="CK368" s="10">
        <f t="shared" si="213"/>
        <v>0</v>
      </c>
      <c r="CL368" s="10">
        <f t="shared" si="214"/>
        <v>87210</v>
      </c>
      <c r="CM368" s="10">
        <f t="shared" si="215"/>
        <v>0</v>
      </c>
      <c r="CN368" s="10">
        <f t="shared" si="216"/>
        <v>0</v>
      </c>
      <c r="CO368" s="10">
        <f t="shared" si="217"/>
        <v>0</v>
      </c>
      <c r="CP368" s="10">
        <f t="shared" si="218"/>
        <v>0</v>
      </c>
      <c r="CQ368" s="10">
        <f t="shared" si="219"/>
        <v>0</v>
      </c>
      <c r="CR368" s="10">
        <f t="shared" si="220"/>
        <v>0</v>
      </c>
      <c r="CS368" s="10">
        <f t="shared" si="221"/>
        <v>195</v>
      </c>
      <c r="CT368" s="10">
        <f t="shared" si="222"/>
        <v>240</v>
      </c>
      <c r="CU368" s="10">
        <f t="shared" si="223"/>
        <v>2250</v>
      </c>
      <c r="CV368" s="10">
        <f t="shared" si="224"/>
        <v>610</v>
      </c>
      <c r="CW368" s="10">
        <f t="shared" si="225"/>
        <v>1880</v>
      </c>
      <c r="CX368" s="10">
        <f t="shared" si="226"/>
        <v>4560</v>
      </c>
      <c r="CY368" s="10">
        <f t="shared" si="227"/>
        <v>0</v>
      </c>
      <c r="CZ368" s="10">
        <f t="shared" si="228"/>
        <v>1105.034324942797</v>
      </c>
      <c r="DA368" s="10">
        <f t="shared" si="229"/>
        <v>0</v>
      </c>
      <c r="DB368" s="10">
        <f t="shared" si="230"/>
        <v>7148.0299519333057</v>
      </c>
      <c r="DC368" s="10">
        <f t="shared" si="231"/>
        <v>0</v>
      </c>
      <c r="DD368" s="10">
        <f t="shared" si="232"/>
        <v>206.39999999999964</v>
      </c>
      <c r="DE368" s="10">
        <f t="shared" si="233"/>
        <v>6400</v>
      </c>
      <c r="DF368" s="10">
        <f t="shared" si="234"/>
        <v>0</v>
      </c>
      <c r="DG368" s="10">
        <f t="shared" si="235"/>
        <v>0</v>
      </c>
      <c r="DH368" s="10">
        <f t="shared" si="236"/>
        <v>0</v>
      </c>
      <c r="DI368" s="10">
        <f t="shared" si="237"/>
        <v>0</v>
      </c>
      <c r="DJ368" s="10">
        <f t="shared" si="238"/>
        <v>0</v>
      </c>
      <c r="DK368" s="10">
        <f t="shared" si="239"/>
        <v>0</v>
      </c>
      <c r="DL368" s="10">
        <f t="shared" si="240"/>
        <v>0</v>
      </c>
      <c r="DM368" s="10">
        <f t="shared" si="241"/>
        <v>0</v>
      </c>
      <c r="DN368" s="10">
        <f t="shared" si="242"/>
        <v>0</v>
      </c>
      <c r="DO368" s="10">
        <f t="shared" si="243"/>
        <v>81753.207482858692</v>
      </c>
      <c r="DP368" s="11">
        <f t="shared" si="244"/>
        <v>472114.51266465936</v>
      </c>
      <c r="DS368" s="14"/>
      <c r="DT368" s="14"/>
      <c r="DV368" s="16"/>
    </row>
    <row r="369" spans="1:126" x14ac:dyDescent="0.35">
      <c r="A369" s="2" t="s">
        <v>1061</v>
      </c>
      <c r="B369" s="2" t="s">
        <v>1062</v>
      </c>
      <c r="C369" s="2">
        <v>9266908</v>
      </c>
      <c r="D369" s="2" t="s">
        <v>1063</v>
      </c>
      <c r="E369" s="18">
        <v>899</v>
      </c>
      <c r="G369" s="18">
        <v>0</v>
      </c>
      <c r="H369" s="18">
        <v>2593470</v>
      </c>
      <c r="I369" s="18">
        <v>1925301</v>
      </c>
      <c r="J369" s="18">
        <v>0</v>
      </c>
      <c r="K369" s="18">
        <v>162720.0000000002</v>
      </c>
      <c r="L369" s="18">
        <v>0</v>
      </c>
      <c r="M369" s="18">
        <v>376980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32531.185968819707</v>
      </c>
      <c r="U369" s="18">
        <v>16037.839643652562</v>
      </c>
      <c r="V369" s="18">
        <v>164482.96213808449</v>
      </c>
      <c r="W369" s="18">
        <v>66033.452115813139</v>
      </c>
      <c r="X369" s="18">
        <v>85505.111358574839</v>
      </c>
      <c r="Y369" s="18">
        <v>14896.570155902007</v>
      </c>
      <c r="Z369" s="18">
        <v>0</v>
      </c>
      <c r="AA369" s="18">
        <v>9400.456570155904</v>
      </c>
      <c r="AB369" s="18">
        <v>0</v>
      </c>
      <c r="AC369" s="18">
        <v>435734.10422982217</v>
      </c>
      <c r="AD369" s="18">
        <v>0</v>
      </c>
      <c r="AE369" s="18">
        <v>0</v>
      </c>
      <c r="AF369" s="18">
        <v>128000</v>
      </c>
      <c r="AG369" s="18">
        <v>0</v>
      </c>
      <c r="AH369" s="18">
        <v>0</v>
      </c>
      <c r="AI369" s="18">
        <v>0</v>
      </c>
      <c r="AJ369" s="18">
        <v>25230.4565</v>
      </c>
      <c r="AK369" s="18">
        <v>0</v>
      </c>
      <c r="AL369" s="18">
        <v>0</v>
      </c>
      <c r="AM369" s="18">
        <v>0</v>
      </c>
      <c r="AN369" s="18">
        <v>0</v>
      </c>
      <c r="AO369" s="18">
        <v>0</v>
      </c>
      <c r="AP369" s="18">
        <v>-51130.18283664342</v>
      </c>
      <c r="AQ369" s="11">
        <f t="shared" si="245"/>
        <v>5985192.9558441816</v>
      </c>
      <c r="AR369" s="18"/>
      <c r="AS369" s="10">
        <f>VLOOKUP($C369,'[1]New ISB'!$C$6:$BO$405,6,FALSE)</f>
        <v>0</v>
      </c>
      <c r="AT369" s="10">
        <f>VLOOKUP($C369,'[1]New ISB'!$C$6:$BO$405,7,FALSE)</f>
        <v>2754756.1575220576</v>
      </c>
      <c r="AU369" s="10">
        <f>VLOOKUP($C369,'[1]New ISB'!$C$6:$BO$405,8,FALSE)</f>
        <v>2045354.2549169098</v>
      </c>
      <c r="AV369" s="10">
        <f>VLOOKUP($C369,'[1]New ISB'!$C$6:$BO$405,9,FALSE)</f>
        <v>0</v>
      </c>
      <c r="AW369" s="10">
        <f>VLOOKUP($C369,'[1]New ISB'!$C$6:$BO$405,10,FALSE)</f>
        <v>166110.0000000002</v>
      </c>
      <c r="AX369" s="10">
        <f>VLOOKUP($C369,'[1]New ISB'!$C$6:$BO$405,11,FALSE)</f>
        <v>0</v>
      </c>
      <c r="AY369" s="10">
        <f>VLOOKUP($C369,'[1]New ISB'!$C$6:$BO$405,12,FALSE)</f>
        <v>439200</v>
      </c>
      <c r="AZ369" s="10">
        <f>VLOOKUP($C369,'[1]New ISB'!$C$6:$BO$405,13,FALSE)</f>
        <v>0</v>
      </c>
      <c r="BA369" s="10">
        <f>VLOOKUP($C369,'[1]New ISB'!$C$6:$BO$405,14,FALSE)</f>
        <v>0</v>
      </c>
      <c r="BB369" s="10">
        <f>VLOOKUP($C369,'[1]New ISB'!$C$6:$BO$405,15,FALSE)</f>
        <v>0</v>
      </c>
      <c r="BC369" s="10">
        <f>VLOOKUP($C369,'[1]New ISB'!$C$6:$BO$405,16,FALSE)</f>
        <v>0</v>
      </c>
      <c r="BD369" s="10">
        <f>VLOOKUP($C369,'[1]New ISB'!$C$6:$BO$405,17,FALSE)</f>
        <v>0</v>
      </c>
      <c r="BE369" s="10">
        <f>VLOOKUP($C369,'[1]New ISB'!$C$6:$BO$405,18,FALSE)</f>
        <v>0</v>
      </c>
      <c r="BF369" s="10">
        <f>VLOOKUP($C369,'[1]New ISB'!$C$6:$BO$405,19,FALSE)</f>
        <v>33016.72605790657</v>
      </c>
      <c r="BG369" s="10">
        <f>VLOOKUP($C369,'[1]New ISB'!$C$6:$BO$405,20,FALSE)</f>
        <v>16218.040089086859</v>
      </c>
      <c r="BH369" s="10">
        <f>VLOOKUP($C369,'[1]New ISB'!$C$6:$BO$405,21,FALSE)</f>
        <v>167135.91314031166</v>
      </c>
      <c r="BI369" s="10">
        <f>VLOOKUP($C369,'[1]New ISB'!$C$6:$BO$405,22,FALSE)</f>
        <v>67004.532293986864</v>
      </c>
      <c r="BJ369" s="10">
        <f>VLOOKUP($C369,'[1]New ISB'!$C$6:$BO$405,23,FALSE)</f>
        <v>86676.414253897776</v>
      </c>
      <c r="BK369" s="10">
        <f>VLOOKUP($C369,'[1]New ISB'!$C$6:$BO$405,24,FALSE)</f>
        <v>15136.837416481072</v>
      </c>
      <c r="BL369" s="10">
        <f>VLOOKUP($C369,'[1]New ISB'!$C$6:$BO$405,25,FALSE)</f>
        <v>0</v>
      </c>
      <c r="BM369" s="10">
        <f>VLOOKUP($C369,'[1]New ISB'!$C$6:$BO$405,26,FALSE)</f>
        <v>9520.5902004454347</v>
      </c>
      <c r="BN369" s="10">
        <f>VLOOKUP($C369,'[1]New ISB'!$C$6:$BO$405,27,FALSE)</f>
        <v>0</v>
      </c>
      <c r="BO369" s="10">
        <f>VLOOKUP($C369,'[1]New ISB'!$C$6:$BO$405,28,FALSE)</f>
        <v>441958.87714739109</v>
      </c>
      <c r="BP369" s="10">
        <f>VLOOKUP($C369,'[1]New ISB'!$C$6:$BO$405,29,FALSE)</f>
        <v>0</v>
      </c>
      <c r="BQ369" s="10">
        <f>VLOOKUP($C369,'[1]New ISB'!$C$6:$BO$405,30,FALSE)</f>
        <v>0</v>
      </c>
      <c r="BR369" s="10">
        <f>VLOOKUP($C369,'[1]New ISB'!$C$6:$BO$405,31,FALSE)</f>
        <v>134400</v>
      </c>
      <c r="BS369" s="10">
        <f>VLOOKUP($C369,'[1]New ISB'!$C$6:$BO$405,32,FALSE)</f>
        <v>0</v>
      </c>
      <c r="BT369" s="10">
        <f>VLOOKUP($C369,'[1]New ISB'!$C$6:$BO$405,33,FALSE)</f>
        <v>0</v>
      </c>
      <c r="BU369" s="10">
        <f>VLOOKUP($C369,'[1]New ISB'!$C$6:$BO$405,34,FALSE)</f>
        <v>0</v>
      </c>
      <c r="BV369" s="10">
        <f>VLOOKUP($C369,'[1]New ISB'!$C$6:$BO$405,35,FALSE)</f>
        <v>25230.4565</v>
      </c>
      <c r="BW369" s="10">
        <f>VLOOKUP($C369,'[1]New ISB'!$C$6:$BO$405,36,FALSE)</f>
        <v>0</v>
      </c>
      <c r="BX369" s="10">
        <f>VLOOKUP($C369,'[1]New ISB'!$C$6:$BO$405,39,FALSE)+VLOOKUP($C369,'[1]New ISB'!$C$6:$BO$405,40,FALSE)</f>
        <v>0</v>
      </c>
      <c r="BY369" s="10">
        <f>VLOOKUP($C369,'[1]New ISB'!$C$6:$BO$405,37,FALSE)+VLOOKUP($C369,'[1]New ISB'!$C$6:$BO$405,41,FALSE)</f>
        <v>0</v>
      </c>
      <c r="BZ369" s="10">
        <f>VLOOKUP($C369,'[1]New ISB'!$C$6:$BO$405,38,FALSE)</f>
        <v>0</v>
      </c>
      <c r="CA369" s="10">
        <f t="shared" si="207"/>
        <v>6401718.7995384755</v>
      </c>
      <c r="CB369" s="10">
        <f>VLOOKUP($C369,'[1]New ISB'!$C$6:$BO$405,52,FALSE)+VLOOKUP($C369,'[1]New ISB'!$C$6:$BO$405,53,FALSE)</f>
        <v>0</v>
      </c>
      <c r="CC369" s="10">
        <f>VLOOKUP($C369,'[1]New ISB'!$C$6:$BO$405,64,FALSE)</f>
        <v>0</v>
      </c>
      <c r="CD369" s="11">
        <f t="shared" si="246"/>
        <v>6401718.7995384755</v>
      </c>
      <c r="CE369" s="10"/>
      <c r="CF369" s="10">
        <f t="shared" si="208"/>
        <v>0</v>
      </c>
      <c r="CG369" s="10">
        <f t="shared" si="209"/>
        <v>161286.15752205765</v>
      </c>
      <c r="CH369" s="10">
        <f t="shared" si="210"/>
        <v>120053.25491690985</v>
      </c>
      <c r="CI369" s="10">
        <f t="shared" si="211"/>
        <v>0</v>
      </c>
      <c r="CJ369" s="10">
        <f t="shared" si="212"/>
        <v>3390</v>
      </c>
      <c r="CK369" s="10">
        <f t="shared" si="213"/>
        <v>0</v>
      </c>
      <c r="CL369" s="10">
        <f t="shared" si="214"/>
        <v>62220</v>
      </c>
      <c r="CM369" s="10">
        <f t="shared" si="215"/>
        <v>0</v>
      </c>
      <c r="CN369" s="10">
        <f t="shared" si="216"/>
        <v>0</v>
      </c>
      <c r="CO369" s="10">
        <f t="shared" si="217"/>
        <v>0</v>
      </c>
      <c r="CP369" s="10">
        <f t="shared" si="218"/>
        <v>0</v>
      </c>
      <c r="CQ369" s="10">
        <f t="shared" si="219"/>
        <v>0</v>
      </c>
      <c r="CR369" s="10">
        <f t="shared" si="220"/>
        <v>0</v>
      </c>
      <c r="CS369" s="10">
        <f t="shared" si="221"/>
        <v>485.54008908686228</v>
      </c>
      <c r="CT369" s="10">
        <f t="shared" si="222"/>
        <v>180.20044543429685</v>
      </c>
      <c r="CU369" s="10">
        <f t="shared" si="223"/>
        <v>2652.9510022271716</v>
      </c>
      <c r="CV369" s="10">
        <f t="shared" si="224"/>
        <v>971.08017817372456</v>
      </c>
      <c r="CW369" s="10">
        <f t="shared" si="225"/>
        <v>1171.3028953229368</v>
      </c>
      <c r="CX369" s="10">
        <f t="shared" si="226"/>
        <v>240.2672605790649</v>
      </c>
      <c r="CY369" s="10">
        <f t="shared" si="227"/>
        <v>0</v>
      </c>
      <c r="CZ369" s="10">
        <f t="shared" si="228"/>
        <v>120.13363028953063</v>
      </c>
      <c r="DA369" s="10">
        <f t="shared" si="229"/>
        <v>0</v>
      </c>
      <c r="DB369" s="10">
        <f t="shared" si="230"/>
        <v>6224.7729175689165</v>
      </c>
      <c r="DC369" s="10">
        <f t="shared" si="231"/>
        <v>0</v>
      </c>
      <c r="DD369" s="10">
        <f t="shared" si="232"/>
        <v>0</v>
      </c>
      <c r="DE369" s="10">
        <f t="shared" si="233"/>
        <v>6400</v>
      </c>
      <c r="DF369" s="10">
        <f t="shared" si="234"/>
        <v>0</v>
      </c>
      <c r="DG369" s="10">
        <f t="shared" si="235"/>
        <v>0</v>
      </c>
      <c r="DH369" s="10">
        <f t="shared" si="236"/>
        <v>0</v>
      </c>
      <c r="DI369" s="10">
        <f t="shared" si="237"/>
        <v>0</v>
      </c>
      <c r="DJ369" s="10">
        <f t="shared" si="238"/>
        <v>0</v>
      </c>
      <c r="DK369" s="10">
        <f t="shared" si="239"/>
        <v>0</v>
      </c>
      <c r="DL369" s="10">
        <f t="shared" si="240"/>
        <v>0</v>
      </c>
      <c r="DM369" s="10">
        <f t="shared" si="241"/>
        <v>0</v>
      </c>
      <c r="DN369" s="10">
        <f t="shared" si="242"/>
        <v>0</v>
      </c>
      <c r="DO369" s="10">
        <f t="shared" si="243"/>
        <v>51130.18283664342</v>
      </c>
      <c r="DP369" s="11">
        <f t="shared" si="244"/>
        <v>416525.84369429335</v>
      </c>
      <c r="DS369" s="14"/>
      <c r="DT369" s="14"/>
      <c r="DV369" s="16"/>
    </row>
    <row r="370" spans="1:126" x14ac:dyDescent="0.35">
      <c r="A370" s="2" t="s">
        <v>1064</v>
      </c>
      <c r="B370" s="2" t="s">
        <v>1065</v>
      </c>
      <c r="C370" s="2">
        <v>9264005</v>
      </c>
      <c r="D370" s="2" t="s">
        <v>1066</v>
      </c>
      <c r="E370" s="18">
        <v>1232</v>
      </c>
      <c r="G370" s="18">
        <v>0</v>
      </c>
      <c r="H370" s="18">
        <v>3560040</v>
      </c>
      <c r="I370" s="18">
        <v>2631784</v>
      </c>
      <c r="J370" s="18">
        <v>0</v>
      </c>
      <c r="K370" s="18">
        <v>128640.00000000028</v>
      </c>
      <c r="L370" s="18">
        <v>0</v>
      </c>
      <c r="M370" s="18">
        <v>314149.99999999988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3015.0000000000018</v>
      </c>
      <c r="U370" s="18">
        <v>16464.999999999985</v>
      </c>
      <c r="V370" s="18">
        <v>78740.00000000032</v>
      </c>
      <c r="W370" s="18">
        <v>74800.000000000015</v>
      </c>
      <c r="X370" s="18">
        <v>17520.000000000018</v>
      </c>
      <c r="Y370" s="18">
        <v>70680.000000000015</v>
      </c>
      <c r="Z370" s="18">
        <v>0</v>
      </c>
      <c r="AA370" s="18">
        <v>18780</v>
      </c>
      <c r="AB370" s="18">
        <v>0</v>
      </c>
      <c r="AC370" s="18">
        <v>496436.94700164086</v>
      </c>
      <c r="AD370" s="18">
        <v>0</v>
      </c>
      <c r="AE370" s="18">
        <v>0</v>
      </c>
      <c r="AF370" s="18">
        <v>128000</v>
      </c>
      <c r="AG370" s="18">
        <v>0</v>
      </c>
      <c r="AH370" s="18">
        <v>0</v>
      </c>
      <c r="AI370" s="18">
        <v>0</v>
      </c>
      <c r="AJ370" s="18">
        <v>34905.599999999999</v>
      </c>
      <c r="AK370" s="18">
        <v>0</v>
      </c>
      <c r="AL370" s="18">
        <v>0</v>
      </c>
      <c r="AM370" s="18">
        <v>0</v>
      </c>
      <c r="AN370" s="18">
        <v>0</v>
      </c>
      <c r="AO370" s="18">
        <v>0</v>
      </c>
      <c r="AP370" s="18">
        <v>-22728.639802357444</v>
      </c>
      <c r="AQ370" s="11">
        <f t="shared" si="245"/>
        <v>7551227.9071992831</v>
      </c>
      <c r="AR370" s="18"/>
      <c r="AS370" s="10">
        <f>VLOOKUP($C370,'[1]New ISB'!$C$6:$BO$405,6,FALSE)</f>
        <v>0</v>
      </c>
      <c r="AT370" s="10">
        <f>VLOOKUP($C370,'[1]New ISB'!$C$6:$BO$405,7,FALSE)</f>
        <v>3781436.4966723449</v>
      </c>
      <c r="AU370" s="10">
        <f>VLOOKUP($C370,'[1]New ISB'!$C$6:$BO$405,8,FALSE)</f>
        <v>2795890.4100824986</v>
      </c>
      <c r="AV370" s="10">
        <f>VLOOKUP($C370,'[1]New ISB'!$C$6:$BO$405,9,FALSE)</f>
        <v>0</v>
      </c>
      <c r="AW370" s="10">
        <f>VLOOKUP($C370,'[1]New ISB'!$C$6:$BO$405,10,FALSE)</f>
        <v>131320.00000000029</v>
      </c>
      <c r="AX370" s="10">
        <f>VLOOKUP($C370,'[1]New ISB'!$C$6:$BO$405,11,FALSE)</f>
        <v>0</v>
      </c>
      <c r="AY370" s="10">
        <f>VLOOKUP($C370,'[1]New ISB'!$C$6:$BO$405,12,FALSE)</f>
        <v>365999.99999999988</v>
      </c>
      <c r="AZ370" s="10">
        <f>VLOOKUP($C370,'[1]New ISB'!$C$6:$BO$405,13,FALSE)</f>
        <v>0</v>
      </c>
      <c r="BA370" s="10">
        <f>VLOOKUP($C370,'[1]New ISB'!$C$6:$BO$405,14,FALSE)</f>
        <v>0</v>
      </c>
      <c r="BB370" s="10">
        <f>VLOOKUP($C370,'[1]New ISB'!$C$6:$BO$405,15,FALSE)</f>
        <v>0</v>
      </c>
      <c r="BC370" s="10">
        <f>VLOOKUP($C370,'[1]New ISB'!$C$6:$BO$405,16,FALSE)</f>
        <v>0</v>
      </c>
      <c r="BD370" s="10">
        <f>VLOOKUP($C370,'[1]New ISB'!$C$6:$BO$405,17,FALSE)</f>
        <v>0</v>
      </c>
      <c r="BE370" s="10">
        <f>VLOOKUP($C370,'[1]New ISB'!$C$6:$BO$405,18,FALSE)</f>
        <v>0</v>
      </c>
      <c r="BF370" s="10">
        <f>VLOOKUP($C370,'[1]New ISB'!$C$6:$BO$405,19,FALSE)</f>
        <v>3060.0000000000018</v>
      </c>
      <c r="BG370" s="10">
        <f>VLOOKUP($C370,'[1]New ISB'!$C$6:$BO$405,20,FALSE)</f>
        <v>16649.999999999985</v>
      </c>
      <c r="BH370" s="10">
        <f>VLOOKUP($C370,'[1]New ISB'!$C$6:$BO$405,21,FALSE)</f>
        <v>80010.00000000032</v>
      </c>
      <c r="BI370" s="10">
        <f>VLOOKUP($C370,'[1]New ISB'!$C$6:$BO$405,22,FALSE)</f>
        <v>75900.000000000015</v>
      </c>
      <c r="BJ370" s="10">
        <f>VLOOKUP($C370,'[1]New ISB'!$C$6:$BO$405,23,FALSE)</f>
        <v>17760.000000000018</v>
      </c>
      <c r="BK370" s="10">
        <f>VLOOKUP($C370,'[1]New ISB'!$C$6:$BO$405,24,FALSE)</f>
        <v>71820.000000000015</v>
      </c>
      <c r="BL370" s="10">
        <f>VLOOKUP($C370,'[1]New ISB'!$C$6:$BO$405,25,FALSE)</f>
        <v>0</v>
      </c>
      <c r="BM370" s="10">
        <f>VLOOKUP($C370,'[1]New ISB'!$C$6:$BO$405,26,FALSE)</f>
        <v>19020</v>
      </c>
      <c r="BN370" s="10">
        <f>VLOOKUP($C370,'[1]New ISB'!$C$6:$BO$405,27,FALSE)</f>
        <v>0</v>
      </c>
      <c r="BO370" s="10">
        <f>VLOOKUP($C370,'[1]New ISB'!$C$6:$BO$405,28,FALSE)</f>
        <v>503528.90338737861</v>
      </c>
      <c r="BP370" s="10">
        <f>VLOOKUP($C370,'[1]New ISB'!$C$6:$BO$405,29,FALSE)</f>
        <v>0</v>
      </c>
      <c r="BQ370" s="10">
        <f>VLOOKUP($C370,'[1]New ISB'!$C$6:$BO$405,30,FALSE)</f>
        <v>0</v>
      </c>
      <c r="BR370" s="10">
        <f>VLOOKUP($C370,'[1]New ISB'!$C$6:$BO$405,31,FALSE)</f>
        <v>134400</v>
      </c>
      <c r="BS370" s="10">
        <f>VLOOKUP($C370,'[1]New ISB'!$C$6:$BO$405,32,FALSE)</f>
        <v>0</v>
      </c>
      <c r="BT370" s="10">
        <f>VLOOKUP($C370,'[1]New ISB'!$C$6:$BO$405,33,FALSE)</f>
        <v>0</v>
      </c>
      <c r="BU370" s="10">
        <f>VLOOKUP($C370,'[1]New ISB'!$C$6:$BO$405,34,FALSE)</f>
        <v>0</v>
      </c>
      <c r="BV370" s="10">
        <f>VLOOKUP($C370,'[1]New ISB'!$C$6:$BO$405,35,FALSE)</f>
        <v>34905.599999999999</v>
      </c>
      <c r="BW370" s="10">
        <f>VLOOKUP($C370,'[1]New ISB'!$C$6:$BO$405,36,FALSE)</f>
        <v>0</v>
      </c>
      <c r="BX370" s="10">
        <f>VLOOKUP($C370,'[1]New ISB'!$C$6:$BO$405,39,FALSE)+VLOOKUP($C370,'[1]New ISB'!$C$6:$BO$405,40,FALSE)</f>
        <v>0</v>
      </c>
      <c r="BY370" s="10">
        <f>VLOOKUP($C370,'[1]New ISB'!$C$6:$BO$405,37,FALSE)+VLOOKUP($C370,'[1]New ISB'!$C$6:$BO$405,41,FALSE)</f>
        <v>0</v>
      </c>
      <c r="BZ370" s="10">
        <f>VLOOKUP($C370,'[1]New ISB'!$C$6:$BO$405,38,FALSE)</f>
        <v>0</v>
      </c>
      <c r="CA370" s="10">
        <f t="shared" si="207"/>
        <v>8031701.4101422224</v>
      </c>
      <c r="CB370" s="10">
        <f>VLOOKUP($C370,'[1]New ISB'!$C$6:$BO$405,52,FALSE)+VLOOKUP($C370,'[1]New ISB'!$C$6:$BO$405,53,FALSE)</f>
        <v>0</v>
      </c>
      <c r="CC370" s="10">
        <f>VLOOKUP($C370,'[1]New ISB'!$C$6:$BO$405,64,FALSE)</f>
        <v>0</v>
      </c>
      <c r="CD370" s="11">
        <f t="shared" si="246"/>
        <v>8031701.4101422224</v>
      </c>
      <c r="CE370" s="10"/>
      <c r="CF370" s="10">
        <f t="shared" si="208"/>
        <v>0</v>
      </c>
      <c r="CG370" s="10">
        <f t="shared" si="209"/>
        <v>221396.49667234486</v>
      </c>
      <c r="CH370" s="10">
        <f t="shared" si="210"/>
        <v>164106.41008249857</v>
      </c>
      <c r="CI370" s="10">
        <f t="shared" si="211"/>
        <v>0</v>
      </c>
      <c r="CJ370" s="10">
        <f t="shared" si="212"/>
        <v>2680.0000000000146</v>
      </c>
      <c r="CK370" s="10">
        <f t="shared" si="213"/>
        <v>0</v>
      </c>
      <c r="CL370" s="10">
        <f t="shared" si="214"/>
        <v>51850</v>
      </c>
      <c r="CM370" s="10">
        <f t="shared" si="215"/>
        <v>0</v>
      </c>
      <c r="CN370" s="10">
        <f t="shared" si="216"/>
        <v>0</v>
      </c>
      <c r="CO370" s="10">
        <f t="shared" si="217"/>
        <v>0</v>
      </c>
      <c r="CP370" s="10">
        <f t="shared" si="218"/>
        <v>0</v>
      </c>
      <c r="CQ370" s="10">
        <f t="shared" si="219"/>
        <v>0</v>
      </c>
      <c r="CR370" s="10">
        <f t="shared" si="220"/>
        <v>0</v>
      </c>
      <c r="CS370" s="10">
        <f t="shared" si="221"/>
        <v>45</v>
      </c>
      <c r="CT370" s="10">
        <f t="shared" si="222"/>
        <v>185</v>
      </c>
      <c r="CU370" s="10">
        <f t="shared" si="223"/>
        <v>1270</v>
      </c>
      <c r="CV370" s="10">
        <f t="shared" si="224"/>
        <v>1100</v>
      </c>
      <c r="CW370" s="10">
        <f t="shared" si="225"/>
        <v>240</v>
      </c>
      <c r="CX370" s="10">
        <f t="shared" si="226"/>
        <v>1140</v>
      </c>
      <c r="CY370" s="10">
        <f t="shared" si="227"/>
        <v>0</v>
      </c>
      <c r="CZ370" s="10">
        <f t="shared" si="228"/>
        <v>240</v>
      </c>
      <c r="DA370" s="10">
        <f t="shared" si="229"/>
        <v>0</v>
      </c>
      <c r="DB370" s="10">
        <f t="shared" si="230"/>
        <v>7091.9563857377507</v>
      </c>
      <c r="DC370" s="10">
        <f t="shared" si="231"/>
        <v>0</v>
      </c>
      <c r="DD370" s="10">
        <f t="shared" si="232"/>
        <v>0</v>
      </c>
      <c r="DE370" s="10">
        <f t="shared" si="233"/>
        <v>6400</v>
      </c>
      <c r="DF370" s="10">
        <f t="shared" si="234"/>
        <v>0</v>
      </c>
      <c r="DG370" s="10">
        <f t="shared" si="235"/>
        <v>0</v>
      </c>
      <c r="DH370" s="10">
        <f t="shared" si="236"/>
        <v>0</v>
      </c>
      <c r="DI370" s="10">
        <f t="shared" si="237"/>
        <v>0</v>
      </c>
      <c r="DJ370" s="10">
        <f t="shared" si="238"/>
        <v>0</v>
      </c>
      <c r="DK370" s="10">
        <f t="shared" si="239"/>
        <v>0</v>
      </c>
      <c r="DL370" s="10">
        <f t="shared" si="240"/>
        <v>0</v>
      </c>
      <c r="DM370" s="10">
        <f t="shared" si="241"/>
        <v>0</v>
      </c>
      <c r="DN370" s="10">
        <f t="shared" si="242"/>
        <v>0</v>
      </c>
      <c r="DO370" s="10">
        <f t="shared" si="243"/>
        <v>22728.639802357444</v>
      </c>
      <c r="DP370" s="11">
        <f t="shared" si="244"/>
        <v>480473.50294293859</v>
      </c>
      <c r="DS370" s="14"/>
      <c r="DT370" s="14"/>
      <c r="DV370" s="16"/>
    </row>
    <row r="371" spans="1:126" x14ac:dyDescent="0.35">
      <c r="A371" s="2" t="s">
        <v>1067</v>
      </c>
      <c r="B371" s="2" t="s">
        <v>1068</v>
      </c>
      <c r="C371" s="2">
        <v>9264009</v>
      </c>
      <c r="D371" s="2" t="s">
        <v>1069</v>
      </c>
      <c r="E371" s="18">
        <v>1113</v>
      </c>
      <c r="G371" s="18">
        <v>0</v>
      </c>
      <c r="H371" s="18">
        <v>3330360</v>
      </c>
      <c r="I371" s="18">
        <v>2248881</v>
      </c>
      <c r="J371" s="18">
        <v>0</v>
      </c>
      <c r="K371" s="18">
        <v>81120.000000000058</v>
      </c>
      <c r="L371" s="18">
        <v>0</v>
      </c>
      <c r="M371" s="18">
        <v>202909.99999999953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41875.000000000182</v>
      </c>
      <c r="U371" s="18">
        <v>24919.999999999985</v>
      </c>
      <c r="V371" s="18">
        <v>2480.0000000000027</v>
      </c>
      <c r="W371" s="18">
        <v>14960.000000000007</v>
      </c>
      <c r="X371" s="18">
        <v>26280.00000000004</v>
      </c>
      <c r="Y371" s="18">
        <v>18600.000000000018</v>
      </c>
      <c r="Z371" s="18">
        <v>0</v>
      </c>
      <c r="AA371" s="18">
        <v>39160.184352517972</v>
      </c>
      <c r="AB371" s="18">
        <v>0</v>
      </c>
      <c r="AC371" s="18">
        <v>461396.71179764852</v>
      </c>
      <c r="AD371" s="18">
        <v>0</v>
      </c>
      <c r="AE371" s="18">
        <v>0</v>
      </c>
      <c r="AF371" s="18">
        <v>128000</v>
      </c>
      <c r="AG371" s="18">
        <v>0</v>
      </c>
      <c r="AH371" s="18">
        <v>0</v>
      </c>
      <c r="AI371" s="18">
        <v>0</v>
      </c>
      <c r="AJ371" s="18">
        <v>31285.759999999998</v>
      </c>
      <c r="AK371" s="18">
        <v>0</v>
      </c>
      <c r="AL371" s="18">
        <v>0</v>
      </c>
      <c r="AM371" s="18">
        <v>0</v>
      </c>
      <c r="AN371" s="18">
        <v>0</v>
      </c>
      <c r="AO371" s="18">
        <v>0</v>
      </c>
      <c r="AP371" s="18">
        <v>-111567.38154925301</v>
      </c>
      <c r="AQ371" s="11">
        <f t="shared" si="245"/>
        <v>6540661.2746009128</v>
      </c>
      <c r="AR371" s="18"/>
      <c r="AS371" s="10">
        <f>VLOOKUP($C371,'[1]New ISB'!$C$6:$BO$405,6,FALSE)</f>
        <v>0</v>
      </c>
      <c r="AT371" s="10">
        <f>VLOOKUP($C371,'[1]New ISB'!$C$6:$BO$405,7,FALSE)</f>
        <v>3537472.8517257422</v>
      </c>
      <c r="AU371" s="10">
        <f>VLOOKUP($C371,'[1]New ISB'!$C$6:$BO$405,8,FALSE)</f>
        <v>2389111.2725500041</v>
      </c>
      <c r="AV371" s="10">
        <f>VLOOKUP($C371,'[1]New ISB'!$C$6:$BO$405,9,FALSE)</f>
        <v>0</v>
      </c>
      <c r="AW371" s="10">
        <f>VLOOKUP($C371,'[1]New ISB'!$C$6:$BO$405,10,FALSE)</f>
        <v>82810.000000000058</v>
      </c>
      <c r="AX371" s="10">
        <f>VLOOKUP($C371,'[1]New ISB'!$C$6:$BO$405,11,FALSE)</f>
        <v>0</v>
      </c>
      <c r="AY371" s="10">
        <f>VLOOKUP($C371,'[1]New ISB'!$C$6:$BO$405,12,FALSE)</f>
        <v>236399.99999999945</v>
      </c>
      <c r="AZ371" s="10">
        <f>VLOOKUP($C371,'[1]New ISB'!$C$6:$BO$405,13,FALSE)</f>
        <v>0</v>
      </c>
      <c r="BA371" s="10">
        <f>VLOOKUP($C371,'[1]New ISB'!$C$6:$BO$405,14,FALSE)</f>
        <v>0</v>
      </c>
      <c r="BB371" s="10">
        <f>VLOOKUP($C371,'[1]New ISB'!$C$6:$BO$405,15,FALSE)</f>
        <v>0</v>
      </c>
      <c r="BC371" s="10">
        <f>VLOOKUP($C371,'[1]New ISB'!$C$6:$BO$405,16,FALSE)</f>
        <v>0</v>
      </c>
      <c r="BD371" s="10">
        <f>VLOOKUP($C371,'[1]New ISB'!$C$6:$BO$405,17,FALSE)</f>
        <v>0</v>
      </c>
      <c r="BE371" s="10">
        <f>VLOOKUP($C371,'[1]New ISB'!$C$6:$BO$405,18,FALSE)</f>
        <v>0</v>
      </c>
      <c r="BF371" s="10">
        <f>VLOOKUP($C371,'[1]New ISB'!$C$6:$BO$405,19,FALSE)</f>
        <v>42500.000000000182</v>
      </c>
      <c r="BG371" s="10">
        <f>VLOOKUP($C371,'[1]New ISB'!$C$6:$BO$405,20,FALSE)</f>
        <v>25199.999999999985</v>
      </c>
      <c r="BH371" s="10">
        <f>VLOOKUP($C371,'[1]New ISB'!$C$6:$BO$405,21,FALSE)</f>
        <v>2520.0000000000027</v>
      </c>
      <c r="BI371" s="10">
        <f>VLOOKUP($C371,'[1]New ISB'!$C$6:$BO$405,22,FALSE)</f>
        <v>15180.000000000007</v>
      </c>
      <c r="BJ371" s="10">
        <f>VLOOKUP($C371,'[1]New ISB'!$C$6:$BO$405,23,FALSE)</f>
        <v>26640.000000000044</v>
      </c>
      <c r="BK371" s="10">
        <f>VLOOKUP($C371,'[1]New ISB'!$C$6:$BO$405,24,FALSE)</f>
        <v>18900.000000000022</v>
      </c>
      <c r="BL371" s="10">
        <f>VLOOKUP($C371,'[1]New ISB'!$C$6:$BO$405,25,FALSE)</f>
        <v>0</v>
      </c>
      <c r="BM371" s="10">
        <f>VLOOKUP($C371,'[1]New ISB'!$C$6:$BO$405,26,FALSE)</f>
        <v>39660.633992805742</v>
      </c>
      <c r="BN371" s="10">
        <f>VLOOKUP($C371,'[1]New ISB'!$C$6:$BO$405,27,FALSE)</f>
        <v>0</v>
      </c>
      <c r="BO371" s="10">
        <f>VLOOKUP($C371,'[1]New ISB'!$C$6:$BO$405,28,FALSE)</f>
        <v>467988.09339475777</v>
      </c>
      <c r="BP371" s="10">
        <f>VLOOKUP($C371,'[1]New ISB'!$C$6:$BO$405,29,FALSE)</f>
        <v>0</v>
      </c>
      <c r="BQ371" s="10">
        <f>VLOOKUP($C371,'[1]New ISB'!$C$6:$BO$405,30,FALSE)</f>
        <v>0</v>
      </c>
      <c r="BR371" s="10">
        <f>VLOOKUP($C371,'[1]New ISB'!$C$6:$BO$405,31,FALSE)</f>
        <v>134400</v>
      </c>
      <c r="BS371" s="10">
        <f>VLOOKUP($C371,'[1]New ISB'!$C$6:$BO$405,32,FALSE)</f>
        <v>0</v>
      </c>
      <c r="BT371" s="10">
        <f>VLOOKUP($C371,'[1]New ISB'!$C$6:$BO$405,33,FALSE)</f>
        <v>0</v>
      </c>
      <c r="BU371" s="10">
        <f>VLOOKUP($C371,'[1]New ISB'!$C$6:$BO$405,34,FALSE)</f>
        <v>0</v>
      </c>
      <c r="BV371" s="10">
        <f>VLOOKUP($C371,'[1]New ISB'!$C$6:$BO$405,35,FALSE)</f>
        <v>31285.759999999998</v>
      </c>
      <c r="BW371" s="10">
        <f>VLOOKUP($C371,'[1]New ISB'!$C$6:$BO$405,36,FALSE)</f>
        <v>0</v>
      </c>
      <c r="BX371" s="10">
        <f>VLOOKUP($C371,'[1]New ISB'!$C$6:$BO$405,39,FALSE)+VLOOKUP($C371,'[1]New ISB'!$C$6:$BO$405,40,FALSE)</f>
        <v>0</v>
      </c>
      <c r="BY371" s="10">
        <f>VLOOKUP($C371,'[1]New ISB'!$C$6:$BO$405,37,FALSE)+VLOOKUP($C371,'[1]New ISB'!$C$6:$BO$405,41,FALSE)</f>
        <v>0</v>
      </c>
      <c r="BZ371" s="10">
        <f>VLOOKUP($C371,'[1]New ISB'!$C$6:$BO$405,38,FALSE)</f>
        <v>0</v>
      </c>
      <c r="CA371" s="10">
        <f t="shared" si="207"/>
        <v>7050068.6116633089</v>
      </c>
      <c r="CB371" s="10">
        <f>VLOOKUP($C371,'[1]New ISB'!$C$6:$BO$405,52,FALSE)+VLOOKUP($C371,'[1]New ISB'!$C$6:$BO$405,53,FALSE)</f>
        <v>0</v>
      </c>
      <c r="CC371" s="10">
        <f>VLOOKUP($C371,'[1]New ISB'!$C$6:$BO$405,64,FALSE)</f>
        <v>0</v>
      </c>
      <c r="CD371" s="11">
        <f t="shared" si="246"/>
        <v>7050068.6116633089</v>
      </c>
      <c r="CE371" s="10"/>
      <c r="CF371" s="10">
        <f t="shared" si="208"/>
        <v>0</v>
      </c>
      <c r="CG371" s="10">
        <f t="shared" si="209"/>
        <v>207112.85172574222</v>
      </c>
      <c r="CH371" s="10">
        <f t="shared" si="210"/>
        <v>140230.27255000407</v>
      </c>
      <c r="CI371" s="10">
        <f t="shared" si="211"/>
        <v>0</v>
      </c>
      <c r="CJ371" s="10">
        <f t="shared" si="212"/>
        <v>1690</v>
      </c>
      <c r="CK371" s="10">
        <f t="shared" si="213"/>
        <v>0</v>
      </c>
      <c r="CL371" s="10">
        <f t="shared" si="214"/>
        <v>33489.999999999913</v>
      </c>
      <c r="CM371" s="10">
        <f t="shared" si="215"/>
        <v>0</v>
      </c>
      <c r="CN371" s="10">
        <f t="shared" si="216"/>
        <v>0</v>
      </c>
      <c r="CO371" s="10">
        <f t="shared" si="217"/>
        <v>0</v>
      </c>
      <c r="CP371" s="10">
        <f t="shared" si="218"/>
        <v>0</v>
      </c>
      <c r="CQ371" s="10">
        <f t="shared" si="219"/>
        <v>0</v>
      </c>
      <c r="CR371" s="10">
        <f t="shared" si="220"/>
        <v>0</v>
      </c>
      <c r="CS371" s="10">
        <f t="shared" si="221"/>
        <v>625</v>
      </c>
      <c r="CT371" s="10">
        <f t="shared" si="222"/>
        <v>280</v>
      </c>
      <c r="CU371" s="10">
        <f t="shared" si="223"/>
        <v>40</v>
      </c>
      <c r="CV371" s="10">
        <f t="shared" si="224"/>
        <v>220</v>
      </c>
      <c r="CW371" s="10">
        <f t="shared" si="225"/>
        <v>360.00000000000364</v>
      </c>
      <c r="CX371" s="10">
        <f t="shared" si="226"/>
        <v>300.00000000000364</v>
      </c>
      <c r="CY371" s="10">
        <f t="shared" si="227"/>
        <v>0</v>
      </c>
      <c r="CZ371" s="10">
        <f t="shared" si="228"/>
        <v>500.44964028777031</v>
      </c>
      <c r="DA371" s="10">
        <f t="shared" si="229"/>
        <v>0</v>
      </c>
      <c r="DB371" s="10">
        <f t="shared" si="230"/>
        <v>6591.3815971092554</v>
      </c>
      <c r="DC371" s="10">
        <f t="shared" si="231"/>
        <v>0</v>
      </c>
      <c r="DD371" s="10">
        <f t="shared" si="232"/>
        <v>0</v>
      </c>
      <c r="DE371" s="10">
        <f t="shared" si="233"/>
        <v>6400</v>
      </c>
      <c r="DF371" s="10">
        <f t="shared" si="234"/>
        <v>0</v>
      </c>
      <c r="DG371" s="10">
        <f t="shared" si="235"/>
        <v>0</v>
      </c>
      <c r="DH371" s="10">
        <f t="shared" si="236"/>
        <v>0</v>
      </c>
      <c r="DI371" s="10">
        <f t="shared" si="237"/>
        <v>0</v>
      </c>
      <c r="DJ371" s="10">
        <f t="shared" si="238"/>
        <v>0</v>
      </c>
      <c r="DK371" s="10">
        <f t="shared" si="239"/>
        <v>0</v>
      </c>
      <c r="DL371" s="10">
        <f t="shared" si="240"/>
        <v>0</v>
      </c>
      <c r="DM371" s="10">
        <f t="shared" si="241"/>
        <v>0</v>
      </c>
      <c r="DN371" s="10">
        <f t="shared" si="242"/>
        <v>0</v>
      </c>
      <c r="DO371" s="10">
        <f t="shared" si="243"/>
        <v>111567.38154925301</v>
      </c>
      <c r="DP371" s="11">
        <f t="shared" si="244"/>
        <v>509407.33706239623</v>
      </c>
      <c r="DS371" s="14"/>
      <c r="DT371" s="14"/>
      <c r="DV371" s="16"/>
    </row>
    <row r="372" spans="1:126" x14ac:dyDescent="0.35">
      <c r="A372" s="2" t="s">
        <v>892</v>
      </c>
      <c r="B372" s="2" t="s">
        <v>1070</v>
      </c>
      <c r="C372" s="2">
        <v>9264037</v>
      </c>
      <c r="D372" s="2" t="s">
        <v>1439</v>
      </c>
      <c r="E372" s="18">
        <v>743</v>
      </c>
      <c r="G372" s="18">
        <v>0</v>
      </c>
      <c r="H372" s="18">
        <v>2153250</v>
      </c>
      <c r="I372" s="18">
        <v>1580149</v>
      </c>
      <c r="J372" s="18">
        <v>0</v>
      </c>
      <c r="K372" s="18">
        <v>44640.00000000016</v>
      </c>
      <c r="L372" s="18">
        <v>0</v>
      </c>
      <c r="M372" s="18">
        <v>114329.99999999984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671.80836707152548</v>
      </c>
      <c r="U372" s="18">
        <v>41050.499325236233</v>
      </c>
      <c r="V372" s="18">
        <v>0</v>
      </c>
      <c r="W372" s="18">
        <v>681.83535762483177</v>
      </c>
      <c r="X372" s="18">
        <v>0</v>
      </c>
      <c r="Y372" s="18">
        <v>0</v>
      </c>
      <c r="Z372" s="18">
        <v>0</v>
      </c>
      <c r="AA372" s="18">
        <v>10969.764150943391</v>
      </c>
      <c r="AB372" s="18">
        <v>0</v>
      </c>
      <c r="AC372" s="18">
        <v>243464.62386175949</v>
      </c>
      <c r="AD372" s="18">
        <v>0</v>
      </c>
      <c r="AE372" s="18">
        <v>0</v>
      </c>
      <c r="AF372" s="18">
        <v>128000</v>
      </c>
      <c r="AG372" s="18">
        <v>0</v>
      </c>
      <c r="AH372" s="18">
        <v>0</v>
      </c>
      <c r="AI372" s="18">
        <v>0</v>
      </c>
      <c r="AJ372" s="18">
        <v>18719.743999999999</v>
      </c>
      <c r="AK372" s="18">
        <v>0</v>
      </c>
      <c r="AL372" s="18">
        <v>0</v>
      </c>
      <c r="AM372" s="18">
        <v>0</v>
      </c>
      <c r="AN372" s="18">
        <v>0</v>
      </c>
      <c r="AO372" s="18">
        <v>0</v>
      </c>
      <c r="AP372" s="18">
        <v>0</v>
      </c>
      <c r="AQ372" s="11">
        <f t="shared" si="245"/>
        <v>4335927.2750626365</v>
      </c>
      <c r="AR372" s="18"/>
      <c r="AS372" s="10">
        <f>VLOOKUP($C372,'[1]New ISB'!$C$6:$BO$405,6,FALSE)</f>
        <v>0</v>
      </c>
      <c r="AT372" s="10">
        <f>VLOOKUP($C372,'[1]New ISB'!$C$6:$BO$405,7,FALSE)</f>
        <v>2287159.171374402</v>
      </c>
      <c r="AU372" s="10">
        <f>VLOOKUP($C372,'[1]New ISB'!$C$6:$BO$405,8,FALSE)</f>
        <v>1678680.1027749428</v>
      </c>
      <c r="AV372" s="10">
        <f>VLOOKUP($C372,'[1]New ISB'!$C$6:$BO$405,9,FALSE)</f>
        <v>0</v>
      </c>
      <c r="AW372" s="10">
        <f>VLOOKUP($C372,'[1]New ISB'!$C$6:$BO$405,10,FALSE)</f>
        <v>45570.00000000016</v>
      </c>
      <c r="AX372" s="10">
        <f>VLOOKUP($C372,'[1]New ISB'!$C$6:$BO$405,11,FALSE)</f>
        <v>0</v>
      </c>
      <c r="AY372" s="10">
        <f>VLOOKUP($C372,'[1]New ISB'!$C$6:$BO$405,12,FALSE)</f>
        <v>133199.99999999983</v>
      </c>
      <c r="AZ372" s="10">
        <f>VLOOKUP($C372,'[1]New ISB'!$C$6:$BO$405,13,FALSE)</f>
        <v>0</v>
      </c>
      <c r="BA372" s="10">
        <f>VLOOKUP($C372,'[1]New ISB'!$C$6:$BO$405,14,FALSE)</f>
        <v>0</v>
      </c>
      <c r="BB372" s="10">
        <f>VLOOKUP($C372,'[1]New ISB'!$C$6:$BO$405,15,FALSE)</f>
        <v>0</v>
      </c>
      <c r="BC372" s="10">
        <f>VLOOKUP($C372,'[1]New ISB'!$C$6:$BO$405,16,FALSE)</f>
        <v>0</v>
      </c>
      <c r="BD372" s="10">
        <f>VLOOKUP($C372,'[1]New ISB'!$C$6:$BO$405,17,FALSE)</f>
        <v>0</v>
      </c>
      <c r="BE372" s="10">
        <f>VLOOKUP($C372,'[1]New ISB'!$C$6:$BO$405,18,FALSE)</f>
        <v>0</v>
      </c>
      <c r="BF372" s="10">
        <f>VLOOKUP($C372,'[1]New ISB'!$C$6:$BO$405,19,FALSE)</f>
        <v>681.83535762483177</v>
      </c>
      <c r="BG372" s="10">
        <f>VLOOKUP($C372,'[1]New ISB'!$C$6:$BO$405,20,FALSE)</f>
        <v>41511.740890688328</v>
      </c>
      <c r="BH372" s="10">
        <f>VLOOKUP($C372,'[1]New ISB'!$C$6:$BO$405,21,FALSE)</f>
        <v>0</v>
      </c>
      <c r="BI372" s="10">
        <f>VLOOKUP($C372,'[1]New ISB'!$C$6:$BO$405,22,FALSE)</f>
        <v>691.86234817813818</v>
      </c>
      <c r="BJ372" s="10">
        <f>VLOOKUP($C372,'[1]New ISB'!$C$6:$BO$405,23,FALSE)</f>
        <v>0</v>
      </c>
      <c r="BK372" s="10">
        <f>VLOOKUP($C372,'[1]New ISB'!$C$6:$BO$405,24,FALSE)</f>
        <v>0</v>
      </c>
      <c r="BL372" s="10">
        <f>VLOOKUP($C372,'[1]New ISB'!$C$6:$BO$405,25,FALSE)</f>
        <v>0</v>
      </c>
      <c r="BM372" s="10">
        <f>VLOOKUP($C372,'[1]New ISB'!$C$6:$BO$405,26,FALSE)</f>
        <v>11109.952830188675</v>
      </c>
      <c r="BN372" s="10">
        <f>VLOOKUP($C372,'[1]New ISB'!$C$6:$BO$405,27,FALSE)</f>
        <v>0</v>
      </c>
      <c r="BO372" s="10">
        <f>VLOOKUP($C372,'[1]New ISB'!$C$6:$BO$405,28,FALSE)</f>
        <v>246942.68991692751</v>
      </c>
      <c r="BP372" s="10">
        <f>VLOOKUP($C372,'[1]New ISB'!$C$6:$BO$405,29,FALSE)</f>
        <v>0</v>
      </c>
      <c r="BQ372" s="10">
        <f>VLOOKUP($C372,'[1]New ISB'!$C$6:$BO$405,30,FALSE)</f>
        <v>0</v>
      </c>
      <c r="BR372" s="10">
        <f>VLOOKUP($C372,'[1]New ISB'!$C$6:$BO$405,31,FALSE)</f>
        <v>134400</v>
      </c>
      <c r="BS372" s="10">
        <f>VLOOKUP($C372,'[1]New ISB'!$C$6:$BO$405,32,FALSE)</f>
        <v>0</v>
      </c>
      <c r="BT372" s="10">
        <f>VLOOKUP($C372,'[1]New ISB'!$C$6:$BO$405,33,FALSE)</f>
        <v>0</v>
      </c>
      <c r="BU372" s="10">
        <f>VLOOKUP($C372,'[1]New ISB'!$C$6:$BO$405,34,FALSE)</f>
        <v>0</v>
      </c>
      <c r="BV372" s="10">
        <f>VLOOKUP($C372,'[1]New ISB'!$C$6:$BO$405,35,FALSE)</f>
        <v>18719.743999999999</v>
      </c>
      <c r="BW372" s="10">
        <f>VLOOKUP($C372,'[1]New ISB'!$C$6:$BO$405,36,FALSE)</f>
        <v>0</v>
      </c>
      <c r="BX372" s="10">
        <f>VLOOKUP($C372,'[1]New ISB'!$C$6:$BO$405,39,FALSE)+VLOOKUP($C372,'[1]New ISB'!$C$6:$BO$405,40,FALSE)</f>
        <v>0</v>
      </c>
      <c r="BY372" s="10">
        <f>VLOOKUP($C372,'[1]New ISB'!$C$6:$BO$405,37,FALSE)+VLOOKUP($C372,'[1]New ISB'!$C$6:$BO$405,41,FALSE)</f>
        <v>0</v>
      </c>
      <c r="BZ372" s="10">
        <f>VLOOKUP($C372,'[1]New ISB'!$C$6:$BO$405,38,FALSE)</f>
        <v>0</v>
      </c>
      <c r="CA372" s="10">
        <f t="shared" si="207"/>
        <v>4598667.0994929522</v>
      </c>
      <c r="CB372" s="10">
        <f>VLOOKUP($C372,'[1]New ISB'!$C$6:$BO$405,52,FALSE)+VLOOKUP($C372,'[1]New ISB'!$C$6:$BO$405,53,FALSE)</f>
        <v>0</v>
      </c>
      <c r="CC372" s="10">
        <f>VLOOKUP($C372,'[1]New ISB'!$C$6:$BO$405,64,FALSE)</f>
        <v>0</v>
      </c>
      <c r="CD372" s="11">
        <f t="shared" ref="CD372:CD403" si="247">SUM(CA372:CC372)</f>
        <v>4598667.0994929522</v>
      </c>
      <c r="CE372" s="10"/>
      <c r="CF372" s="10">
        <f t="shared" si="208"/>
        <v>0</v>
      </c>
      <c r="CG372" s="10">
        <f t="shared" si="209"/>
        <v>133909.17137440201</v>
      </c>
      <c r="CH372" s="10">
        <f t="shared" si="210"/>
        <v>98531.102774942759</v>
      </c>
      <c r="CI372" s="10">
        <f t="shared" si="211"/>
        <v>0</v>
      </c>
      <c r="CJ372" s="10">
        <f t="shared" si="212"/>
        <v>930</v>
      </c>
      <c r="CK372" s="10">
        <f t="shared" si="213"/>
        <v>0</v>
      </c>
      <c r="CL372" s="10">
        <f t="shared" si="214"/>
        <v>18869.999999999985</v>
      </c>
      <c r="CM372" s="10">
        <f t="shared" si="215"/>
        <v>0</v>
      </c>
      <c r="CN372" s="10">
        <f t="shared" si="216"/>
        <v>0</v>
      </c>
      <c r="CO372" s="10">
        <f t="shared" si="217"/>
        <v>0</v>
      </c>
      <c r="CP372" s="10">
        <f t="shared" si="218"/>
        <v>0</v>
      </c>
      <c r="CQ372" s="10">
        <f t="shared" si="219"/>
        <v>0</v>
      </c>
      <c r="CR372" s="10">
        <f t="shared" si="220"/>
        <v>0</v>
      </c>
      <c r="CS372" s="10">
        <f t="shared" si="221"/>
        <v>10.026990553306291</v>
      </c>
      <c r="CT372" s="10">
        <f t="shared" si="222"/>
        <v>461.24156545209553</v>
      </c>
      <c r="CU372" s="10">
        <f t="shared" si="223"/>
        <v>0</v>
      </c>
      <c r="CV372" s="10">
        <f t="shared" si="224"/>
        <v>10.026990553306405</v>
      </c>
      <c r="CW372" s="10">
        <f t="shared" si="225"/>
        <v>0</v>
      </c>
      <c r="CX372" s="10">
        <f t="shared" si="226"/>
        <v>0</v>
      </c>
      <c r="CY372" s="10">
        <f t="shared" si="227"/>
        <v>0</v>
      </c>
      <c r="CZ372" s="10">
        <f t="shared" si="228"/>
        <v>140.18867924528422</v>
      </c>
      <c r="DA372" s="10">
        <f t="shared" si="229"/>
        <v>0</v>
      </c>
      <c r="DB372" s="10">
        <f t="shared" si="230"/>
        <v>3478.0660551680194</v>
      </c>
      <c r="DC372" s="10">
        <f t="shared" si="231"/>
        <v>0</v>
      </c>
      <c r="DD372" s="10">
        <f t="shared" si="232"/>
        <v>0</v>
      </c>
      <c r="DE372" s="10">
        <f t="shared" si="233"/>
        <v>6400</v>
      </c>
      <c r="DF372" s="10">
        <f t="shared" si="234"/>
        <v>0</v>
      </c>
      <c r="DG372" s="10">
        <f t="shared" si="235"/>
        <v>0</v>
      </c>
      <c r="DH372" s="10">
        <f t="shared" si="236"/>
        <v>0</v>
      </c>
      <c r="DI372" s="10">
        <f t="shared" si="237"/>
        <v>0</v>
      </c>
      <c r="DJ372" s="10">
        <f t="shared" si="238"/>
        <v>0</v>
      </c>
      <c r="DK372" s="10">
        <f t="shared" si="239"/>
        <v>0</v>
      </c>
      <c r="DL372" s="10">
        <f t="shared" si="240"/>
        <v>0</v>
      </c>
      <c r="DM372" s="10">
        <f t="shared" si="241"/>
        <v>0</v>
      </c>
      <c r="DN372" s="10">
        <f t="shared" si="242"/>
        <v>0</v>
      </c>
      <c r="DO372" s="10">
        <f t="shared" si="243"/>
        <v>0</v>
      </c>
      <c r="DP372" s="11">
        <f t="shared" si="244"/>
        <v>262739.8244303168</v>
      </c>
      <c r="DS372" s="14"/>
      <c r="DT372" s="14"/>
      <c r="DV372" s="16"/>
    </row>
    <row r="373" spans="1:126" x14ac:dyDescent="0.35">
      <c r="A373" s="2" t="s">
        <v>1072</v>
      </c>
      <c r="B373" s="2" t="s">
        <v>1073</v>
      </c>
      <c r="C373" s="2">
        <v>9264026</v>
      </c>
      <c r="D373" s="2" t="s">
        <v>1440</v>
      </c>
      <c r="E373" s="18">
        <v>611</v>
      </c>
      <c r="G373" s="18">
        <v>0</v>
      </c>
      <c r="H373" s="18">
        <v>1727385</v>
      </c>
      <c r="I373" s="18">
        <v>1348250</v>
      </c>
      <c r="J373" s="18">
        <v>0</v>
      </c>
      <c r="K373" s="18">
        <v>64320.00000000008</v>
      </c>
      <c r="L373" s="18">
        <v>0</v>
      </c>
      <c r="M373" s="18">
        <v>161710.00000000032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16777.459016393444</v>
      </c>
      <c r="U373" s="18">
        <v>20949.286885245914</v>
      </c>
      <c r="V373" s="18">
        <v>0</v>
      </c>
      <c r="W373" s="18">
        <v>2724.4590163934431</v>
      </c>
      <c r="X373" s="18">
        <v>45334.19672131144</v>
      </c>
      <c r="Y373" s="18">
        <v>0</v>
      </c>
      <c r="Z373" s="18">
        <v>0</v>
      </c>
      <c r="AA373" s="18">
        <v>7824.9999999999982</v>
      </c>
      <c r="AB373" s="18">
        <v>0</v>
      </c>
      <c r="AC373" s="18">
        <v>275586.17132837803</v>
      </c>
      <c r="AD373" s="18">
        <v>0</v>
      </c>
      <c r="AE373" s="18">
        <v>0</v>
      </c>
      <c r="AF373" s="18">
        <v>128000</v>
      </c>
      <c r="AG373" s="18">
        <v>0</v>
      </c>
      <c r="AH373" s="18">
        <v>0</v>
      </c>
      <c r="AI373" s="18">
        <v>0</v>
      </c>
      <c r="AJ373" s="18">
        <v>19133.439999999999</v>
      </c>
      <c r="AK373" s="18">
        <v>0</v>
      </c>
      <c r="AL373" s="18">
        <v>0</v>
      </c>
      <c r="AM373" s="18">
        <v>0</v>
      </c>
      <c r="AN373" s="18">
        <v>0</v>
      </c>
      <c r="AO373" s="18">
        <v>0</v>
      </c>
      <c r="AP373" s="18">
        <v>-43133.064722418625</v>
      </c>
      <c r="AQ373" s="11">
        <f t="shared" si="245"/>
        <v>3774861.9482453037</v>
      </c>
      <c r="AR373" s="18"/>
      <c r="AS373" s="10">
        <f>VLOOKUP($C373,'[1]New ISB'!$C$6:$BO$405,6,FALSE)</f>
        <v>0</v>
      </c>
      <c r="AT373" s="10">
        <f>VLOOKUP($C373,'[1]New ISB'!$C$6:$BO$405,7,FALSE)</f>
        <v>1834809.9130359094</v>
      </c>
      <c r="AU373" s="10">
        <f>VLOOKUP($C373,'[1]New ISB'!$C$6:$BO$405,8,FALSE)</f>
        <v>1432320.9068045588</v>
      </c>
      <c r="AV373" s="10">
        <f>VLOOKUP($C373,'[1]New ISB'!$C$6:$BO$405,9,FALSE)</f>
        <v>0</v>
      </c>
      <c r="AW373" s="10">
        <f>VLOOKUP($C373,'[1]New ISB'!$C$6:$BO$405,10,FALSE)</f>
        <v>65660.000000000087</v>
      </c>
      <c r="AX373" s="10">
        <f>VLOOKUP($C373,'[1]New ISB'!$C$6:$BO$405,11,FALSE)</f>
        <v>0</v>
      </c>
      <c r="AY373" s="10">
        <f>VLOOKUP($C373,'[1]New ISB'!$C$6:$BO$405,12,FALSE)</f>
        <v>188400.00000000038</v>
      </c>
      <c r="AZ373" s="10">
        <f>VLOOKUP($C373,'[1]New ISB'!$C$6:$BO$405,13,FALSE)</f>
        <v>0</v>
      </c>
      <c r="BA373" s="10">
        <f>VLOOKUP($C373,'[1]New ISB'!$C$6:$BO$405,14,FALSE)</f>
        <v>0</v>
      </c>
      <c r="BB373" s="10">
        <f>VLOOKUP($C373,'[1]New ISB'!$C$6:$BO$405,15,FALSE)</f>
        <v>0</v>
      </c>
      <c r="BC373" s="10">
        <f>VLOOKUP($C373,'[1]New ISB'!$C$6:$BO$405,16,FALSE)</f>
        <v>0</v>
      </c>
      <c r="BD373" s="10">
        <f>VLOOKUP($C373,'[1]New ISB'!$C$6:$BO$405,17,FALSE)</f>
        <v>0</v>
      </c>
      <c r="BE373" s="10">
        <f>VLOOKUP($C373,'[1]New ISB'!$C$6:$BO$405,18,FALSE)</f>
        <v>0</v>
      </c>
      <c r="BF373" s="10">
        <f>VLOOKUP($C373,'[1]New ISB'!$C$6:$BO$405,19,FALSE)</f>
        <v>17027.868852459018</v>
      </c>
      <c r="BG373" s="10">
        <f>VLOOKUP($C373,'[1]New ISB'!$C$6:$BO$405,20,FALSE)</f>
        <v>21184.672131147552</v>
      </c>
      <c r="BH373" s="10">
        <f>VLOOKUP($C373,'[1]New ISB'!$C$6:$BO$405,21,FALSE)</f>
        <v>0</v>
      </c>
      <c r="BI373" s="10">
        <f>VLOOKUP($C373,'[1]New ISB'!$C$6:$BO$405,22,FALSE)</f>
        <v>2764.524590163935</v>
      </c>
      <c r="BJ373" s="10">
        <f>VLOOKUP($C373,'[1]New ISB'!$C$6:$BO$405,23,FALSE)</f>
        <v>45955.213114754064</v>
      </c>
      <c r="BK373" s="10">
        <f>VLOOKUP($C373,'[1]New ISB'!$C$6:$BO$405,24,FALSE)</f>
        <v>0</v>
      </c>
      <c r="BL373" s="10">
        <f>VLOOKUP($C373,'[1]New ISB'!$C$6:$BO$405,25,FALSE)</f>
        <v>0</v>
      </c>
      <c r="BM373" s="10">
        <f>VLOOKUP($C373,'[1]New ISB'!$C$6:$BO$405,26,FALSE)</f>
        <v>7924.9999999999982</v>
      </c>
      <c r="BN373" s="10">
        <f>VLOOKUP($C373,'[1]New ISB'!$C$6:$BO$405,27,FALSE)</f>
        <v>0</v>
      </c>
      <c r="BO373" s="10">
        <f>VLOOKUP($C373,'[1]New ISB'!$C$6:$BO$405,28,FALSE)</f>
        <v>279523.11663306912</v>
      </c>
      <c r="BP373" s="10">
        <f>VLOOKUP($C373,'[1]New ISB'!$C$6:$BO$405,29,FALSE)</f>
        <v>0</v>
      </c>
      <c r="BQ373" s="10">
        <f>VLOOKUP($C373,'[1]New ISB'!$C$6:$BO$405,30,FALSE)</f>
        <v>0</v>
      </c>
      <c r="BR373" s="10">
        <f>VLOOKUP($C373,'[1]New ISB'!$C$6:$BO$405,31,FALSE)</f>
        <v>134400</v>
      </c>
      <c r="BS373" s="10">
        <f>VLOOKUP($C373,'[1]New ISB'!$C$6:$BO$405,32,FALSE)</f>
        <v>0</v>
      </c>
      <c r="BT373" s="10">
        <f>VLOOKUP($C373,'[1]New ISB'!$C$6:$BO$405,33,FALSE)</f>
        <v>0</v>
      </c>
      <c r="BU373" s="10">
        <f>VLOOKUP($C373,'[1]New ISB'!$C$6:$BO$405,34,FALSE)</f>
        <v>0</v>
      </c>
      <c r="BV373" s="10">
        <f>VLOOKUP($C373,'[1]New ISB'!$C$6:$BO$405,35,FALSE)</f>
        <v>19133.439999999999</v>
      </c>
      <c r="BW373" s="10">
        <f>VLOOKUP($C373,'[1]New ISB'!$C$6:$BO$405,36,FALSE)</f>
        <v>0</v>
      </c>
      <c r="BX373" s="10">
        <f>VLOOKUP($C373,'[1]New ISB'!$C$6:$BO$405,39,FALSE)+VLOOKUP($C373,'[1]New ISB'!$C$6:$BO$405,40,FALSE)</f>
        <v>0</v>
      </c>
      <c r="BY373" s="10">
        <f>VLOOKUP($C373,'[1]New ISB'!$C$6:$BO$405,37,FALSE)+VLOOKUP($C373,'[1]New ISB'!$C$6:$BO$405,41,FALSE)</f>
        <v>0</v>
      </c>
      <c r="BZ373" s="10">
        <f>VLOOKUP($C373,'[1]New ISB'!$C$6:$BO$405,38,FALSE)</f>
        <v>0</v>
      </c>
      <c r="CA373" s="10">
        <f t="shared" si="207"/>
        <v>4049104.6551620625</v>
      </c>
      <c r="CB373" s="10">
        <f>VLOOKUP($C373,'[1]New ISB'!$C$6:$BO$405,52,FALSE)+VLOOKUP($C373,'[1]New ISB'!$C$6:$BO$405,53,FALSE)</f>
        <v>0</v>
      </c>
      <c r="CC373" s="10">
        <f>VLOOKUP($C373,'[1]New ISB'!$C$6:$BO$405,64,FALSE)</f>
        <v>0</v>
      </c>
      <c r="CD373" s="11">
        <f t="shared" si="247"/>
        <v>4049104.6551620625</v>
      </c>
      <c r="CE373" s="10"/>
      <c r="CF373" s="10">
        <f t="shared" si="208"/>
        <v>0</v>
      </c>
      <c r="CG373" s="10">
        <f t="shared" si="209"/>
        <v>107424.91303590941</v>
      </c>
      <c r="CH373" s="10">
        <f t="shared" si="210"/>
        <v>84070.906804558821</v>
      </c>
      <c r="CI373" s="10">
        <f t="shared" si="211"/>
        <v>0</v>
      </c>
      <c r="CJ373" s="10">
        <f t="shared" si="212"/>
        <v>1340.0000000000073</v>
      </c>
      <c r="CK373" s="10">
        <f t="shared" si="213"/>
        <v>0</v>
      </c>
      <c r="CL373" s="10">
        <f t="shared" si="214"/>
        <v>26690.000000000058</v>
      </c>
      <c r="CM373" s="10">
        <f t="shared" si="215"/>
        <v>0</v>
      </c>
      <c r="CN373" s="10">
        <f t="shared" si="216"/>
        <v>0</v>
      </c>
      <c r="CO373" s="10">
        <f t="shared" si="217"/>
        <v>0</v>
      </c>
      <c r="CP373" s="10">
        <f t="shared" si="218"/>
        <v>0</v>
      </c>
      <c r="CQ373" s="10">
        <f t="shared" si="219"/>
        <v>0</v>
      </c>
      <c r="CR373" s="10">
        <f t="shared" si="220"/>
        <v>0</v>
      </c>
      <c r="CS373" s="10">
        <f t="shared" si="221"/>
        <v>250.40983606557347</v>
      </c>
      <c r="CT373" s="10">
        <f t="shared" si="222"/>
        <v>235.38524590163797</v>
      </c>
      <c r="CU373" s="10">
        <f t="shared" si="223"/>
        <v>0</v>
      </c>
      <c r="CV373" s="10">
        <f t="shared" si="224"/>
        <v>40.065573770491937</v>
      </c>
      <c r="CW373" s="10">
        <f t="shared" si="225"/>
        <v>621.01639344262367</v>
      </c>
      <c r="CX373" s="10">
        <f t="shared" si="226"/>
        <v>0</v>
      </c>
      <c r="CY373" s="10">
        <f t="shared" si="227"/>
        <v>0</v>
      </c>
      <c r="CZ373" s="10">
        <f t="shared" si="228"/>
        <v>100</v>
      </c>
      <c r="DA373" s="10">
        <f t="shared" si="229"/>
        <v>0</v>
      </c>
      <c r="DB373" s="10">
        <f t="shared" si="230"/>
        <v>3936.945304691093</v>
      </c>
      <c r="DC373" s="10">
        <f t="shared" si="231"/>
        <v>0</v>
      </c>
      <c r="DD373" s="10">
        <f t="shared" si="232"/>
        <v>0</v>
      </c>
      <c r="DE373" s="10">
        <f t="shared" si="233"/>
        <v>6400</v>
      </c>
      <c r="DF373" s="10">
        <f t="shared" si="234"/>
        <v>0</v>
      </c>
      <c r="DG373" s="10">
        <f t="shared" si="235"/>
        <v>0</v>
      </c>
      <c r="DH373" s="10">
        <f t="shared" si="236"/>
        <v>0</v>
      </c>
      <c r="DI373" s="10">
        <f t="shared" si="237"/>
        <v>0</v>
      </c>
      <c r="DJ373" s="10">
        <f t="shared" si="238"/>
        <v>0</v>
      </c>
      <c r="DK373" s="10">
        <f t="shared" si="239"/>
        <v>0</v>
      </c>
      <c r="DL373" s="10">
        <f t="shared" si="240"/>
        <v>0</v>
      </c>
      <c r="DM373" s="10">
        <f t="shared" si="241"/>
        <v>0</v>
      </c>
      <c r="DN373" s="10">
        <f t="shared" si="242"/>
        <v>0</v>
      </c>
      <c r="DO373" s="10">
        <f t="shared" si="243"/>
        <v>43133.064722418625</v>
      </c>
      <c r="DP373" s="11">
        <f t="shared" si="244"/>
        <v>274242.70691675832</v>
      </c>
      <c r="DS373" s="14"/>
      <c r="DT373" s="14"/>
      <c r="DV373" s="16"/>
    </row>
    <row r="374" spans="1:126" x14ac:dyDescent="0.35">
      <c r="A374" s="2" t="s">
        <v>1075</v>
      </c>
      <c r="B374" s="2" t="s">
        <v>1076</v>
      </c>
      <c r="C374" s="2">
        <v>9264081</v>
      </c>
      <c r="D374" s="2" t="s">
        <v>1077</v>
      </c>
      <c r="E374" s="18">
        <v>1403</v>
      </c>
      <c r="G374" s="18">
        <v>0</v>
      </c>
      <c r="H374" s="18">
        <v>4048110</v>
      </c>
      <c r="I374" s="18">
        <v>3003901</v>
      </c>
      <c r="J374" s="18">
        <v>0</v>
      </c>
      <c r="K374" s="18">
        <v>117600.00000000015</v>
      </c>
      <c r="L374" s="18">
        <v>0</v>
      </c>
      <c r="M374" s="18">
        <v>294580.00000000012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18090.000000000007</v>
      </c>
      <c r="U374" s="18">
        <v>136615.00000000006</v>
      </c>
      <c r="V374" s="18">
        <v>29760.000000000044</v>
      </c>
      <c r="W374" s="18">
        <v>19039.99999999996</v>
      </c>
      <c r="X374" s="18">
        <v>28470</v>
      </c>
      <c r="Y374" s="18">
        <v>0</v>
      </c>
      <c r="Z374" s="18">
        <v>0</v>
      </c>
      <c r="AA374" s="18">
        <v>50080.000000000065</v>
      </c>
      <c r="AB374" s="18">
        <v>0</v>
      </c>
      <c r="AC374" s="18">
        <v>541437.78434528492</v>
      </c>
      <c r="AD374" s="18">
        <v>0</v>
      </c>
      <c r="AE374" s="18">
        <v>0</v>
      </c>
      <c r="AF374" s="18">
        <v>128000</v>
      </c>
      <c r="AG374" s="18">
        <v>0</v>
      </c>
      <c r="AH374" s="18">
        <v>0</v>
      </c>
      <c r="AI374" s="18">
        <v>0</v>
      </c>
      <c r="AJ374" s="18">
        <v>40593.919999999998</v>
      </c>
      <c r="AK374" s="18">
        <v>0</v>
      </c>
      <c r="AL374" s="18">
        <v>0</v>
      </c>
      <c r="AM374" s="18">
        <v>0</v>
      </c>
      <c r="AN374" s="18">
        <v>0</v>
      </c>
      <c r="AO374" s="18">
        <v>0</v>
      </c>
      <c r="AP374" s="18">
        <v>-61640.281396237297</v>
      </c>
      <c r="AQ374" s="11">
        <f t="shared" si="245"/>
        <v>8394637.4229490459</v>
      </c>
      <c r="AR374" s="18"/>
      <c r="AS374" s="10">
        <f>VLOOKUP($C374,'[1]New ISB'!$C$6:$BO$405,6,FALSE)</f>
        <v>0</v>
      </c>
      <c r="AT374" s="10">
        <f>VLOOKUP($C374,'[1]New ISB'!$C$6:$BO$405,7,FALSE)</f>
        <v>4299859.2421838762</v>
      </c>
      <c r="AU374" s="10">
        <f>VLOOKUP($C374,'[1]New ISB'!$C$6:$BO$405,8,FALSE)</f>
        <v>3191210.9803605569</v>
      </c>
      <c r="AV374" s="10">
        <f>VLOOKUP($C374,'[1]New ISB'!$C$6:$BO$405,9,FALSE)</f>
        <v>0</v>
      </c>
      <c r="AW374" s="10">
        <f>VLOOKUP($C374,'[1]New ISB'!$C$6:$BO$405,10,FALSE)</f>
        <v>120050.00000000016</v>
      </c>
      <c r="AX374" s="10">
        <f>VLOOKUP($C374,'[1]New ISB'!$C$6:$BO$405,11,FALSE)</f>
        <v>0</v>
      </c>
      <c r="AY374" s="10">
        <f>VLOOKUP($C374,'[1]New ISB'!$C$6:$BO$405,12,FALSE)</f>
        <v>343200.00000000012</v>
      </c>
      <c r="AZ374" s="10">
        <f>VLOOKUP($C374,'[1]New ISB'!$C$6:$BO$405,13,FALSE)</f>
        <v>0</v>
      </c>
      <c r="BA374" s="10">
        <f>VLOOKUP($C374,'[1]New ISB'!$C$6:$BO$405,14,FALSE)</f>
        <v>0</v>
      </c>
      <c r="BB374" s="10">
        <f>VLOOKUP($C374,'[1]New ISB'!$C$6:$BO$405,15,FALSE)</f>
        <v>0</v>
      </c>
      <c r="BC374" s="10">
        <f>VLOOKUP($C374,'[1]New ISB'!$C$6:$BO$405,16,FALSE)</f>
        <v>0</v>
      </c>
      <c r="BD374" s="10">
        <f>VLOOKUP($C374,'[1]New ISB'!$C$6:$BO$405,17,FALSE)</f>
        <v>0</v>
      </c>
      <c r="BE374" s="10">
        <f>VLOOKUP($C374,'[1]New ISB'!$C$6:$BO$405,18,FALSE)</f>
        <v>0</v>
      </c>
      <c r="BF374" s="10">
        <f>VLOOKUP($C374,'[1]New ISB'!$C$6:$BO$405,19,FALSE)</f>
        <v>18360.000000000007</v>
      </c>
      <c r="BG374" s="10">
        <f>VLOOKUP($C374,'[1]New ISB'!$C$6:$BO$405,20,FALSE)</f>
        <v>138150.00000000006</v>
      </c>
      <c r="BH374" s="10">
        <f>VLOOKUP($C374,'[1]New ISB'!$C$6:$BO$405,21,FALSE)</f>
        <v>30240.000000000044</v>
      </c>
      <c r="BI374" s="10">
        <f>VLOOKUP($C374,'[1]New ISB'!$C$6:$BO$405,22,FALSE)</f>
        <v>19319.99999999996</v>
      </c>
      <c r="BJ374" s="10">
        <f>VLOOKUP($C374,'[1]New ISB'!$C$6:$BO$405,23,FALSE)</f>
        <v>28860</v>
      </c>
      <c r="BK374" s="10">
        <f>VLOOKUP($C374,'[1]New ISB'!$C$6:$BO$405,24,FALSE)</f>
        <v>0</v>
      </c>
      <c r="BL374" s="10">
        <f>VLOOKUP($C374,'[1]New ISB'!$C$6:$BO$405,25,FALSE)</f>
        <v>0</v>
      </c>
      <c r="BM374" s="10">
        <f>VLOOKUP($C374,'[1]New ISB'!$C$6:$BO$405,26,FALSE)</f>
        <v>50720.000000000065</v>
      </c>
      <c r="BN374" s="10">
        <f>VLOOKUP($C374,'[1]New ISB'!$C$6:$BO$405,27,FALSE)</f>
        <v>0</v>
      </c>
      <c r="BO374" s="10">
        <f>VLOOKUP($C374,'[1]New ISB'!$C$6:$BO$405,28,FALSE)</f>
        <v>549172.60983593191</v>
      </c>
      <c r="BP374" s="10">
        <f>VLOOKUP($C374,'[1]New ISB'!$C$6:$BO$405,29,FALSE)</f>
        <v>0</v>
      </c>
      <c r="BQ374" s="10">
        <f>VLOOKUP($C374,'[1]New ISB'!$C$6:$BO$405,30,FALSE)</f>
        <v>0</v>
      </c>
      <c r="BR374" s="10">
        <f>VLOOKUP($C374,'[1]New ISB'!$C$6:$BO$405,31,FALSE)</f>
        <v>134400</v>
      </c>
      <c r="BS374" s="10">
        <f>VLOOKUP($C374,'[1]New ISB'!$C$6:$BO$405,32,FALSE)</f>
        <v>0</v>
      </c>
      <c r="BT374" s="10">
        <f>VLOOKUP($C374,'[1]New ISB'!$C$6:$BO$405,33,FALSE)</f>
        <v>0</v>
      </c>
      <c r="BU374" s="10">
        <f>VLOOKUP($C374,'[1]New ISB'!$C$6:$BO$405,34,FALSE)</f>
        <v>0</v>
      </c>
      <c r="BV374" s="10">
        <f>VLOOKUP($C374,'[1]New ISB'!$C$6:$BO$405,35,FALSE)</f>
        <v>40593.919999999998</v>
      </c>
      <c r="BW374" s="10">
        <f>VLOOKUP($C374,'[1]New ISB'!$C$6:$BO$405,36,FALSE)</f>
        <v>0</v>
      </c>
      <c r="BX374" s="10">
        <f>VLOOKUP($C374,'[1]New ISB'!$C$6:$BO$405,39,FALSE)+VLOOKUP($C374,'[1]New ISB'!$C$6:$BO$405,40,FALSE)</f>
        <v>0</v>
      </c>
      <c r="BY374" s="10">
        <f>VLOOKUP($C374,'[1]New ISB'!$C$6:$BO$405,37,FALSE)+VLOOKUP($C374,'[1]New ISB'!$C$6:$BO$405,41,FALSE)</f>
        <v>0</v>
      </c>
      <c r="BZ374" s="10">
        <f>VLOOKUP($C374,'[1]New ISB'!$C$6:$BO$405,38,FALSE)</f>
        <v>0</v>
      </c>
      <c r="CA374" s="10">
        <f t="shared" si="207"/>
        <v>8964136.7523803655</v>
      </c>
      <c r="CB374" s="10">
        <f>VLOOKUP($C374,'[1]New ISB'!$C$6:$BO$405,52,FALSE)+VLOOKUP($C374,'[1]New ISB'!$C$6:$BO$405,53,FALSE)</f>
        <v>0</v>
      </c>
      <c r="CC374" s="10">
        <f>VLOOKUP($C374,'[1]New ISB'!$C$6:$BO$405,64,FALSE)</f>
        <v>0</v>
      </c>
      <c r="CD374" s="11">
        <f t="shared" si="247"/>
        <v>8964136.7523803655</v>
      </c>
      <c r="CE374" s="10"/>
      <c r="CF374" s="10">
        <f t="shared" si="208"/>
        <v>0</v>
      </c>
      <c r="CG374" s="10">
        <f t="shared" si="209"/>
        <v>251749.24218387622</v>
      </c>
      <c r="CH374" s="10">
        <f t="shared" si="210"/>
        <v>187309.98036055686</v>
      </c>
      <c r="CI374" s="10">
        <f t="shared" si="211"/>
        <v>0</v>
      </c>
      <c r="CJ374" s="10">
        <f t="shared" si="212"/>
        <v>2450.0000000000146</v>
      </c>
      <c r="CK374" s="10">
        <f t="shared" si="213"/>
        <v>0</v>
      </c>
      <c r="CL374" s="10">
        <f t="shared" si="214"/>
        <v>48620</v>
      </c>
      <c r="CM374" s="10">
        <f t="shared" si="215"/>
        <v>0</v>
      </c>
      <c r="CN374" s="10">
        <f t="shared" si="216"/>
        <v>0</v>
      </c>
      <c r="CO374" s="10">
        <f t="shared" si="217"/>
        <v>0</v>
      </c>
      <c r="CP374" s="10">
        <f t="shared" si="218"/>
        <v>0</v>
      </c>
      <c r="CQ374" s="10">
        <f t="shared" si="219"/>
        <v>0</v>
      </c>
      <c r="CR374" s="10">
        <f t="shared" si="220"/>
        <v>0</v>
      </c>
      <c r="CS374" s="10">
        <f t="shared" si="221"/>
        <v>270</v>
      </c>
      <c r="CT374" s="10">
        <f t="shared" si="222"/>
        <v>1535</v>
      </c>
      <c r="CU374" s="10">
        <f t="shared" si="223"/>
        <v>480</v>
      </c>
      <c r="CV374" s="10">
        <f t="shared" si="224"/>
        <v>280</v>
      </c>
      <c r="CW374" s="10">
        <f t="shared" si="225"/>
        <v>390</v>
      </c>
      <c r="CX374" s="10">
        <f t="shared" si="226"/>
        <v>0</v>
      </c>
      <c r="CY374" s="10">
        <f t="shared" si="227"/>
        <v>0</v>
      </c>
      <c r="CZ374" s="10">
        <f t="shared" si="228"/>
        <v>640</v>
      </c>
      <c r="DA374" s="10">
        <f t="shared" si="229"/>
        <v>0</v>
      </c>
      <c r="DB374" s="10">
        <f t="shared" si="230"/>
        <v>7734.8254906469956</v>
      </c>
      <c r="DC374" s="10">
        <f t="shared" si="231"/>
        <v>0</v>
      </c>
      <c r="DD374" s="10">
        <f t="shared" si="232"/>
        <v>0</v>
      </c>
      <c r="DE374" s="10">
        <f t="shared" si="233"/>
        <v>6400</v>
      </c>
      <c r="DF374" s="10">
        <f t="shared" si="234"/>
        <v>0</v>
      </c>
      <c r="DG374" s="10">
        <f t="shared" si="235"/>
        <v>0</v>
      </c>
      <c r="DH374" s="10">
        <f t="shared" si="236"/>
        <v>0</v>
      </c>
      <c r="DI374" s="10">
        <f t="shared" si="237"/>
        <v>0</v>
      </c>
      <c r="DJ374" s="10">
        <f t="shared" si="238"/>
        <v>0</v>
      </c>
      <c r="DK374" s="10">
        <f t="shared" si="239"/>
        <v>0</v>
      </c>
      <c r="DL374" s="10">
        <f t="shared" si="240"/>
        <v>0</v>
      </c>
      <c r="DM374" s="10">
        <f t="shared" si="241"/>
        <v>0</v>
      </c>
      <c r="DN374" s="10">
        <f t="shared" si="242"/>
        <v>0</v>
      </c>
      <c r="DO374" s="10">
        <f t="shared" si="243"/>
        <v>61640.281396237297</v>
      </c>
      <c r="DP374" s="11">
        <f t="shared" si="244"/>
        <v>569499.3294313174</v>
      </c>
      <c r="DS374" s="14"/>
      <c r="DT374" s="14"/>
      <c r="DV374" s="16"/>
    </row>
    <row r="375" spans="1:126" x14ac:dyDescent="0.35">
      <c r="A375" s="2" t="s">
        <v>1078</v>
      </c>
      <c r="B375" s="2" t="s">
        <v>1079</v>
      </c>
      <c r="C375" s="2">
        <v>9266909</v>
      </c>
      <c r="D375" s="2" t="s">
        <v>1080</v>
      </c>
      <c r="E375" s="18">
        <v>949</v>
      </c>
      <c r="G375" s="18">
        <v>0</v>
      </c>
      <c r="H375" s="18">
        <v>2703525</v>
      </c>
      <c r="I375" s="18">
        <v>2070912</v>
      </c>
      <c r="J375" s="18">
        <v>0</v>
      </c>
      <c r="K375" s="18">
        <v>117599.99999999983</v>
      </c>
      <c r="L375" s="18">
        <v>0</v>
      </c>
      <c r="M375" s="18">
        <v>277070.00000000035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26130</v>
      </c>
      <c r="U375" s="18">
        <v>43609.999999999854</v>
      </c>
      <c r="V375" s="18">
        <v>62620.000000000073</v>
      </c>
      <c r="W375" s="18">
        <v>90440.000000000291</v>
      </c>
      <c r="X375" s="18">
        <v>55479.999999999971</v>
      </c>
      <c r="Y375" s="18">
        <v>0</v>
      </c>
      <c r="Z375" s="18">
        <v>0</v>
      </c>
      <c r="AA375" s="18">
        <v>21910.000000000029</v>
      </c>
      <c r="AB375" s="18">
        <v>0</v>
      </c>
      <c r="AC375" s="18">
        <v>421987.48471382074</v>
      </c>
      <c r="AD375" s="18">
        <v>0</v>
      </c>
      <c r="AE375" s="18">
        <v>0</v>
      </c>
      <c r="AF375" s="18">
        <v>128000</v>
      </c>
      <c r="AG375" s="18">
        <v>0</v>
      </c>
      <c r="AH375" s="18">
        <v>0</v>
      </c>
      <c r="AI375" s="18">
        <v>0</v>
      </c>
      <c r="AJ375" s="18">
        <v>19753.984</v>
      </c>
      <c r="AK375" s="18">
        <v>0</v>
      </c>
      <c r="AL375" s="18">
        <v>0</v>
      </c>
      <c r="AM375" s="18">
        <v>0</v>
      </c>
      <c r="AN375" s="18">
        <v>0</v>
      </c>
      <c r="AO375" s="18">
        <v>0</v>
      </c>
      <c r="AP375" s="18">
        <v>-43173.390539646498</v>
      </c>
      <c r="AQ375" s="11">
        <f t="shared" si="245"/>
        <v>5995865.0781741748</v>
      </c>
      <c r="AR375" s="18"/>
      <c r="AS375" s="10">
        <f>VLOOKUP($C375,'[1]New ISB'!$C$6:$BO$405,6,FALSE)</f>
        <v>0</v>
      </c>
      <c r="AT375" s="10">
        <f>VLOOKUP($C375,'[1]New ISB'!$C$6:$BO$405,7,FALSE)</f>
        <v>2871655.4040589714</v>
      </c>
      <c r="AU375" s="10">
        <f>VLOOKUP($C375,'[1]New ISB'!$C$6:$BO$405,8,FALSE)</f>
        <v>2200044.9128518021</v>
      </c>
      <c r="AV375" s="10">
        <f>VLOOKUP($C375,'[1]New ISB'!$C$6:$BO$405,9,FALSE)</f>
        <v>0</v>
      </c>
      <c r="AW375" s="10">
        <f>VLOOKUP($C375,'[1]New ISB'!$C$6:$BO$405,10,FALSE)</f>
        <v>120049.99999999983</v>
      </c>
      <c r="AX375" s="10">
        <f>VLOOKUP($C375,'[1]New ISB'!$C$6:$BO$405,11,FALSE)</f>
        <v>0</v>
      </c>
      <c r="AY375" s="10">
        <f>VLOOKUP($C375,'[1]New ISB'!$C$6:$BO$405,12,FALSE)</f>
        <v>322800.00000000041</v>
      </c>
      <c r="AZ375" s="10">
        <f>VLOOKUP($C375,'[1]New ISB'!$C$6:$BO$405,13,FALSE)</f>
        <v>0</v>
      </c>
      <c r="BA375" s="10">
        <f>VLOOKUP($C375,'[1]New ISB'!$C$6:$BO$405,14,FALSE)</f>
        <v>0</v>
      </c>
      <c r="BB375" s="10">
        <f>VLOOKUP($C375,'[1]New ISB'!$C$6:$BO$405,15,FALSE)</f>
        <v>0</v>
      </c>
      <c r="BC375" s="10">
        <f>VLOOKUP($C375,'[1]New ISB'!$C$6:$BO$405,16,FALSE)</f>
        <v>0</v>
      </c>
      <c r="BD375" s="10">
        <f>VLOOKUP($C375,'[1]New ISB'!$C$6:$BO$405,17,FALSE)</f>
        <v>0</v>
      </c>
      <c r="BE375" s="10">
        <f>VLOOKUP($C375,'[1]New ISB'!$C$6:$BO$405,18,FALSE)</f>
        <v>0</v>
      </c>
      <c r="BF375" s="10">
        <f>VLOOKUP($C375,'[1]New ISB'!$C$6:$BO$405,19,FALSE)</f>
        <v>26520</v>
      </c>
      <c r="BG375" s="10">
        <f>VLOOKUP($C375,'[1]New ISB'!$C$6:$BO$405,20,FALSE)</f>
        <v>44099.999999999854</v>
      </c>
      <c r="BH375" s="10">
        <f>VLOOKUP($C375,'[1]New ISB'!$C$6:$BO$405,21,FALSE)</f>
        <v>63630.000000000073</v>
      </c>
      <c r="BI375" s="10">
        <f>VLOOKUP($C375,'[1]New ISB'!$C$6:$BO$405,22,FALSE)</f>
        <v>91770.000000000291</v>
      </c>
      <c r="BJ375" s="10">
        <f>VLOOKUP($C375,'[1]New ISB'!$C$6:$BO$405,23,FALSE)</f>
        <v>56239.999999999971</v>
      </c>
      <c r="BK375" s="10">
        <f>VLOOKUP($C375,'[1]New ISB'!$C$6:$BO$405,24,FALSE)</f>
        <v>0</v>
      </c>
      <c r="BL375" s="10">
        <f>VLOOKUP($C375,'[1]New ISB'!$C$6:$BO$405,25,FALSE)</f>
        <v>0</v>
      </c>
      <c r="BM375" s="10">
        <f>VLOOKUP($C375,'[1]New ISB'!$C$6:$BO$405,26,FALSE)</f>
        <v>22190.000000000033</v>
      </c>
      <c r="BN375" s="10">
        <f>VLOOKUP($C375,'[1]New ISB'!$C$6:$BO$405,27,FALSE)</f>
        <v>0</v>
      </c>
      <c r="BO375" s="10">
        <f>VLOOKUP($C375,'[1]New ISB'!$C$6:$BO$405,28,FALSE)</f>
        <v>428015.87735258962</v>
      </c>
      <c r="BP375" s="10">
        <f>VLOOKUP($C375,'[1]New ISB'!$C$6:$BO$405,29,FALSE)</f>
        <v>0</v>
      </c>
      <c r="BQ375" s="10">
        <f>VLOOKUP($C375,'[1]New ISB'!$C$6:$BO$405,30,FALSE)</f>
        <v>0</v>
      </c>
      <c r="BR375" s="10">
        <f>VLOOKUP($C375,'[1]New ISB'!$C$6:$BO$405,31,FALSE)</f>
        <v>134400</v>
      </c>
      <c r="BS375" s="10">
        <f>VLOOKUP($C375,'[1]New ISB'!$C$6:$BO$405,32,FALSE)</f>
        <v>0</v>
      </c>
      <c r="BT375" s="10">
        <f>VLOOKUP($C375,'[1]New ISB'!$C$6:$BO$405,33,FALSE)</f>
        <v>0</v>
      </c>
      <c r="BU375" s="10">
        <f>VLOOKUP($C375,'[1]New ISB'!$C$6:$BO$405,34,FALSE)</f>
        <v>0</v>
      </c>
      <c r="BV375" s="10">
        <f>VLOOKUP($C375,'[1]New ISB'!$C$6:$BO$405,35,FALSE)</f>
        <v>19753.984</v>
      </c>
      <c r="BW375" s="10">
        <f>VLOOKUP($C375,'[1]New ISB'!$C$6:$BO$405,36,FALSE)</f>
        <v>0</v>
      </c>
      <c r="BX375" s="10">
        <f>VLOOKUP($C375,'[1]New ISB'!$C$6:$BO$405,39,FALSE)+VLOOKUP($C375,'[1]New ISB'!$C$6:$BO$405,40,FALSE)</f>
        <v>0</v>
      </c>
      <c r="BY375" s="10">
        <f>VLOOKUP($C375,'[1]New ISB'!$C$6:$BO$405,37,FALSE)+VLOOKUP($C375,'[1]New ISB'!$C$6:$BO$405,41,FALSE)</f>
        <v>0</v>
      </c>
      <c r="BZ375" s="10">
        <f>VLOOKUP($C375,'[1]New ISB'!$C$6:$BO$405,38,FALSE)</f>
        <v>0</v>
      </c>
      <c r="CA375" s="10">
        <f t="shared" si="207"/>
        <v>6401170.1782633634</v>
      </c>
      <c r="CB375" s="10">
        <f>VLOOKUP($C375,'[1]New ISB'!$C$6:$BO$405,52,FALSE)+VLOOKUP($C375,'[1]New ISB'!$C$6:$BO$405,53,FALSE)</f>
        <v>0</v>
      </c>
      <c r="CC375" s="10">
        <f>VLOOKUP($C375,'[1]New ISB'!$C$6:$BO$405,64,FALSE)</f>
        <v>0</v>
      </c>
      <c r="CD375" s="11">
        <f t="shared" si="247"/>
        <v>6401170.1782633634</v>
      </c>
      <c r="CE375" s="10"/>
      <c r="CF375" s="10">
        <f t="shared" si="208"/>
        <v>0</v>
      </c>
      <c r="CG375" s="10">
        <f t="shared" si="209"/>
        <v>168130.40405897144</v>
      </c>
      <c r="CH375" s="10">
        <f t="shared" si="210"/>
        <v>129132.91285180207</v>
      </c>
      <c r="CI375" s="10">
        <f t="shared" si="211"/>
        <v>0</v>
      </c>
      <c r="CJ375" s="10">
        <f t="shared" si="212"/>
        <v>2450</v>
      </c>
      <c r="CK375" s="10">
        <f t="shared" si="213"/>
        <v>0</v>
      </c>
      <c r="CL375" s="10">
        <f t="shared" si="214"/>
        <v>45730.000000000058</v>
      </c>
      <c r="CM375" s="10">
        <f t="shared" si="215"/>
        <v>0</v>
      </c>
      <c r="CN375" s="10">
        <f t="shared" si="216"/>
        <v>0</v>
      </c>
      <c r="CO375" s="10">
        <f t="shared" si="217"/>
        <v>0</v>
      </c>
      <c r="CP375" s="10">
        <f t="shared" si="218"/>
        <v>0</v>
      </c>
      <c r="CQ375" s="10">
        <f t="shared" si="219"/>
        <v>0</v>
      </c>
      <c r="CR375" s="10">
        <f t="shared" si="220"/>
        <v>0</v>
      </c>
      <c r="CS375" s="10">
        <f t="shared" si="221"/>
        <v>390</v>
      </c>
      <c r="CT375" s="10">
        <f t="shared" si="222"/>
        <v>490</v>
      </c>
      <c r="CU375" s="10">
        <f t="shared" si="223"/>
        <v>1010</v>
      </c>
      <c r="CV375" s="10">
        <f t="shared" si="224"/>
        <v>1330</v>
      </c>
      <c r="CW375" s="10">
        <f t="shared" si="225"/>
        <v>760</v>
      </c>
      <c r="CX375" s="10">
        <f t="shared" si="226"/>
        <v>0</v>
      </c>
      <c r="CY375" s="10">
        <f t="shared" si="227"/>
        <v>0</v>
      </c>
      <c r="CZ375" s="10">
        <f t="shared" si="228"/>
        <v>280.00000000000364</v>
      </c>
      <c r="DA375" s="10">
        <f t="shared" si="229"/>
        <v>0</v>
      </c>
      <c r="DB375" s="10">
        <f t="shared" si="230"/>
        <v>6028.3926387688844</v>
      </c>
      <c r="DC375" s="10">
        <f t="shared" si="231"/>
        <v>0</v>
      </c>
      <c r="DD375" s="10">
        <f t="shared" si="232"/>
        <v>0</v>
      </c>
      <c r="DE375" s="10">
        <f t="shared" si="233"/>
        <v>6400</v>
      </c>
      <c r="DF375" s="10">
        <f t="shared" si="234"/>
        <v>0</v>
      </c>
      <c r="DG375" s="10">
        <f t="shared" si="235"/>
        <v>0</v>
      </c>
      <c r="DH375" s="10">
        <f t="shared" si="236"/>
        <v>0</v>
      </c>
      <c r="DI375" s="10">
        <f t="shared" si="237"/>
        <v>0</v>
      </c>
      <c r="DJ375" s="10">
        <f t="shared" si="238"/>
        <v>0</v>
      </c>
      <c r="DK375" s="10">
        <f t="shared" si="239"/>
        <v>0</v>
      </c>
      <c r="DL375" s="10">
        <f t="shared" si="240"/>
        <v>0</v>
      </c>
      <c r="DM375" s="10">
        <f t="shared" si="241"/>
        <v>0</v>
      </c>
      <c r="DN375" s="10">
        <f t="shared" si="242"/>
        <v>0</v>
      </c>
      <c r="DO375" s="10">
        <f t="shared" si="243"/>
        <v>43173.390539646498</v>
      </c>
      <c r="DP375" s="11">
        <f t="shared" si="244"/>
        <v>405305.10008918896</v>
      </c>
      <c r="DS375" s="14"/>
      <c r="DT375" s="14"/>
      <c r="DV375" s="16"/>
    </row>
    <row r="376" spans="1:126" x14ac:dyDescent="0.35">
      <c r="A376" s="2" t="s">
        <v>164</v>
      </c>
      <c r="B376" s="2" t="s">
        <v>1500</v>
      </c>
      <c r="C376" s="2">
        <v>9264033</v>
      </c>
      <c r="D376" s="2" t="s">
        <v>1082</v>
      </c>
      <c r="E376" s="18">
        <v>982</v>
      </c>
      <c r="G376" s="18">
        <v>0</v>
      </c>
      <c r="H376" s="18">
        <v>2775300</v>
      </c>
      <c r="I376" s="18">
        <v>2167986</v>
      </c>
      <c r="J376" s="18">
        <v>0</v>
      </c>
      <c r="K376" s="18">
        <v>114239.99999999977</v>
      </c>
      <c r="L376" s="18">
        <v>0</v>
      </c>
      <c r="M376" s="18">
        <v>271920.00000000023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24790.000000000011</v>
      </c>
      <c r="U376" s="18">
        <v>47615.000000000087</v>
      </c>
      <c r="V376" s="18">
        <v>38439.999999999985</v>
      </c>
      <c r="W376" s="18">
        <v>75480.000000000262</v>
      </c>
      <c r="X376" s="18">
        <v>104389.9999999999</v>
      </c>
      <c r="Y376" s="18">
        <v>0</v>
      </c>
      <c r="Z376" s="18">
        <v>0</v>
      </c>
      <c r="AA376" s="18">
        <v>70713.036809815938</v>
      </c>
      <c r="AB376" s="18">
        <v>0</v>
      </c>
      <c r="AC376" s="18">
        <v>450149.59758170578</v>
      </c>
      <c r="AD376" s="18">
        <v>0</v>
      </c>
      <c r="AE376" s="18">
        <v>0</v>
      </c>
      <c r="AF376" s="18">
        <v>128000</v>
      </c>
      <c r="AG376" s="18">
        <v>0</v>
      </c>
      <c r="AH376" s="18">
        <v>0</v>
      </c>
      <c r="AI376" s="18">
        <v>0</v>
      </c>
      <c r="AJ376" s="18">
        <v>33940.241999999998</v>
      </c>
      <c r="AK376" s="18">
        <v>0</v>
      </c>
      <c r="AL376" s="18">
        <v>0</v>
      </c>
      <c r="AM376" s="18">
        <v>0</v>
      </c>
      <c r="AN376" s="18">
        <v>0</v>
      </c>
      <c r="AO376" s="18">
        <v>0</v>
      </c>
      <c r="AP376" s="18">
        <v>-60095.516523853839</v>
      </c>
      <c r="AQ376" s="11">
        <f t="shared" si="245"/>
        <v>6242868.3598676678</v>
      </c>
      <c r="AR376" s="18"/>
      <c r="AS376" s="10">
        <f>VLOOKUP($C376,'[1]New ISB'!$C$6:$BO$405,6,FALSE)</f>
        <v>0</v>
      </c>
      <c r="AT376" s="10">
        <f>VLOOKUP($C376,'[1]New ISB'!$C$6:$BO$405,7,FALSE)</f>
        <v>2947894.043104785</v>
      </c>
      <c r="AU376" s="10">
        <f>VLOOKUP($C376,'[1]New ISB'!$C$6:$BO$405,8,FALSE)</f>
        <v>2303172.0181417302</v>
      </c>
      <c r="AV376" s="10">
        <f>VLOOKUP($C376,'[1]New ISB'!$C$6:$BO$405,9,FALSE)</f>
        <v>0</v>
      </c>
      <c r="AW376" s="10">
        <f>VLOOKUP($C376,'[1]New ISB'!$C$6:$BO$405,10,FALSE)</f>
        <v>116619.99999999977</v>
      </c>
      <c r="AX376" s="10">
        <f>VLOOKUP($C376,'[1]New ISB'!$C$6:$BO$405,11,FALSE)</f>
        <v>0</v>
      </c>
      <c r="AY376" s="10">
        <f>VLOOKUP($C376,'[1]New ISB'!$C$6:$BO$405,12,FALSE)</f>
        <v>316800.00000000029</v>
      </c>
      <c r="AZ376" s="10">
        <f>VLOOKUP($C376,'[1]New ISB'!$C$6:$BO$405,13,FALSE)</f>
        <v>0</v>
      </c>
      <c r="BA376" s="10">
        <f>VLOOKUP($C376,'[1]New ISB'!$C$6:$BO$405,14,FALSE)</f>
        <v>0</v>
      </c>
      <c r="BB376" s="10">
        <f>VLOOKUP($C376,'[1]New ISB'!$C$6:$BO$405,15,FALSE)</f>
        <v>0</v>
      </c>
      <c r="BC376" s="10">
        <f>VLOOKUP($C376,'[1]New ISB'!$C$6:$BO$405,16,FALSE)</f>
        <v>0</v>
      </c>
      <c r="BD376" s="10">
        <f>VLOOKUP($C376,'[1]New ISB'!$C$6:$BO$405,17,FALSE)</f>
        <v>0</v>
      </c>
      <c r="BE376" s="10">
        <f>VLOOKUP($C376,'[1]New ISB'!$C$6:$BO$405,18,FALSE)</f>
        <v>0</v>
      </c>
      <c r="BF376" s="10">
        <f>VLOOKUP($C376,'[1]New ISB'!$C$6:$BO$405,19,FALSE)</f>
        <v>25160.000000000011</v>
      </c>
      <c r="BG376" s="10">
        <f>VLOOKUP($C376,'[1]New ISB'!$C$6:$BO$405,20,FALSE)</f>
        <v>48150.000000000087</v>
      </c>
      <c r="BH376" s="10">
        <f>VLOOKUP($C376,'[1]New ISB'!$C$6:$BO$405,21,FALSE)</f>
        <v>39059.999999999985</v>
      </c>
      <c r="BI376" s="10">
        <f>VLOOKUP($C376,'[1]New ISB'!$C$6:$BO$405,22,FALSE)</f>
        <v>76590.000000000262</v>
      </c>
      <c r="BJ376" s="10">
        <f>VLOOKUP($C376,'[1]New ISB'!$C$6:$BO$405,23,FALSE)</f>
        <v>105819.9999999999</v>
      </c>
      <c r="BK376" s="10">
        <f>VLOOKUP($C376,'[1]New ISB'!$C$6:$BO$405,24,FALSE)</f>
        <v>0</v>
      </c>
      <c r="BL376" s="10">
        <f>VLOOKUP($C376,'[1]New ISB'!$C$6:$BO$405,25,FALSE)</f>
        <v>0</v>
      </c>
      <c r="BM376" s="10">
        <f>VLOOKUP($C376,'[1]New ISB'!$C$6:$BO$405,26,FALSE)</f>
        <v>71616.717791411036</v>
      </c>
      <c r="BN376" s="10">
        <f>VLOOKUP($C376,'[1]New ISB'!$C$6:$BO$405,27,FALSE)</f>
        <v>0</v>
      </c>
      <c r="BO376" s="10">
        <f>VLOOKUP($C376,'[1]New ISB'!$C$6:$BO$405,28,FALSE)</f>
        <v>456580.30611858726</v>
      </c>
      <c r="BP376" s="10">
        <f>VLOOKUP($C376,'[1]New ISB'!$C$6:$BO$405,29,FALSE)</f>
        <v>0</v>
      </c>
      <c r="BQ376" s="10">
        <f>VLOOKUP($C376,'[1]New ISB'!$C$6:$BO$405,30,FALSE)</f>
        <v>0</v>
      </c>
      <c r="BR376" s="10">
        <f>VLOOKUP($C376,'[1]New ISB'!$C$6:$BO$405,31,FALSE)</f>
        <v>134400</v>
      </c>
      <c r="BS376" s="10">
        <f>VLOOKUP($C376,'[1]New ISB'!$C$6:$BO$405,32,FALSE)</f>
        <v>0</v>
      </c>
      <c r="BT376" s="10">
        <f>VLOOKUP($C376,'[1]New ISB'!$C$6:$BO$405,33,FALSE)</f>
        <v>0</v>
      </c>
      <c r="BU376" s="10">
        <f>VLOOKUP($C376,'[1]New ISB'!$C$6:$BO$405,34,FALSE)</f>
        <v>0</v>
      </c>
      <c r="BV376" s="10">
        <f>VLOOKUP($C376,'[1]New ISB'!$C$6:$BO$405,35,FALSE)</f>
        <v>33940.241999999998</v>
      </c>
      <c r="BW376" s="10">
        <f>VLOOKUP($C376,'[1]New ISB'!$C$6:$BO$405,36,FALSE)</f>
        <v>0</v>
      </c>
      <c r="BX376" s="10">
        <f>VLOOKUP($C376,'[1]New ISB'!$C$6:$BO$405,39,FALSE)+VLOOKUP($C376,'[1]New ISB'!$C$6:$BO$405,40,FALSE)</f>
        <v>0</v>
      </c>
      <c r="BY376" s="10">
        <f>VLOOKUP($C376,'[1]New ISB'!$C$6:$BO$405,37,FALSE)+VLOOKUP($C376,'[1]New ISB'!$C$6:$BO$405,41,FALSE)</f>
        <v>0</v>
      </c>
      <c r="BZ376" s="10">
        <f>VLOOKUP($C376,'[1]New ISB'!$C$6:$BO$405,38,FALSE)</f>
        <v>0</v>
      </c>
      <c r="CA376" s="10">
        <f t="shared" si="207"/>
        <v>6675803.327156513</v>
      </c>
      <c r="CB376" s="10">
        <f>VLOOKUP($C376,'[1]New ISB'!$C$6:$BO$405,52,FALSE)+VLOOKUP($C376,'[1]New ISB'!$C$6:$BO$405,53,FALSE)</f>
        <v>0</v>
      </c>
      <c r="CC376" s="10">
        <f>VLOOKUP($C376,'[1]New ISB'!$C$6:$BO$405,64,FALSE)</f>
        <v>0</v>
      </c>
      <c r="CD376" s="11">
        <f t="shared" si="247"/>
        <v>6675803.327156513</v>
      </c>
      <c r="CE376" s="10"/>
      <c r="CF376" s="10">
        <f t="shared" si="208"/>
        <v>0</v>
      </c>
      <c r="CG376" s="10">
        <f t="shared" si="209"/>
        <v>172594.04310478503</v>
      </c>
      <c r="CH376" s="10">
        <f t="shared" si="210"/>
        <v>135186.01814173022</v>
      </c>
      <c r="CI376" s="10">
        <f t="shared" si="211"/>
        <v>0</v>
      </c>
      <c r="CJ376" s="10">
        <f t="shared" si="212"/>
        <v>2380</v>
      </c>
      <c r="CK376" s="10">
        <f t="shared" si="213"/>
        <v>0</v>
      </c>
      <c r="CL376" s="10">
        <f t="shared" si="214"/>
        <v>44880.000000000058</v>
      </c>
      <c r="CM376" s="10">
        <f t="shared" si="215"/>
        <v>0</v>
      </c>
      <c r="CN376" s="10">
        <f t="shared" si="216"/>
        <v>0</v>
      </c>
      <c r="CO376" s="10">
        <f t="shared" si="217"/>
        <v>0</v>
      </c>
      <c r="CP376" s="10">
        <f t="shared" si="218"/>
        <v>0</v>
      </c>
      <c r="CQ376" s="10">
        <f t="shared" si="219"/>
        <v>0</v>
      </c>
      <c r="CR376" s="10">
        <f t="shared" si="220"/>
        <v>0</v>
      </c>
      <c r="CS376" s="10">
        <f t="shared" si="221"/>
        <v>370</v>
      </c>
      <c r="CT376" s="10">
        <f t="shared" si="222"/>
        <v>535</v>
      </c>
      <c r="CU376" s="10">
        <f t="shared" si="223"/>
        <v>620</v>
      </c>
      <c r="CV376" s="10">
        <f t="shared" si="224"/>
        <v>1110</v>
      </c>
      <c r="CW376" s="10">
        <f t="shared" si="225"/>
        <v>1430</v>
      </c>
      <c r="CX376" s="10">
        <f t="shared" si="226"/>
        <v>0</v>
      </c>
      <c r="CY376" s="10">
        <f t="shared" si="227"/>
        <v>0</v>
      </c>
      <c r="CZ376" s="10">
        <f t="shared" si="228"/>
        <v>903.68098159509827</v>
      </c>
      <c r="DA376" s="10">
        <f t="shared" si="229"/>
        <v>0</v>
      </c>
      <c r="DB376" s="10">
        <f t="shared" si="230"/>
        <v>6430.7085368814878</v>
      </c>
      <c r="DC376" s="10">
        <f t="shared" si="231"/>
        <v>0</v>
      </c>
      <c r="DD376" s="10">
        <f t="shared" si="232"/>
        <v>0</v>
      </c>
      <c r="DE376" s="10">
        <f t="shared" si="233"/>
        <v>6400</v>
      </c>
      <c r="DF376" s="10">
        <f t="shared" si="234"/>
        <v>0</v>
      </c>
      <c r="DG376" s="10">
        <f t="shared" si="235"/>
        <v>0</v>
      </c>
      <c r="DH376" s="10">
        <f t="shared" si="236"/>
        <v>0</v>
      </c>
      <c r="DI376" s="10">
        <f t="shared" si="237"/>
        <v>0</v>
      </c>
      <c r="DJ376" s="10">
        <f t="shared" si="238"/>
        <v>0</v>
      </c>
      <c r="DK376" s="10">
        <f t="shared" si="239"/>
        <v>0</v>
      </c>
      <c r="DL376" s="10">
        <f t="shared" si="240"/>
        <v>0</v>
      </c>
      <c r="DM376" s="10">
        <f t="shared" si="241"/>
        <v>0</v>
      </c>
      <c r="DN376" s="10">
        <f t="shared" si="242"/>
        <v>0</v>
      </c>
      <c r="DO376" s="10">
        <f t="shared" si="243"/>
        <v>60095.516523853839</v>
      </c>
      <c r="DP376" s="11">
        <f t="shared" si="244"/>
        <v>432934.96728884574</v>
      </c>
      <c r="DS376" s="14"/>
      <c r="DT376" s="14"/>
      <c r="DV376" s="16"/>
    </row>
    <row r="377" spans="1:126" x14ac:dyDescent="0.35">
      <c r="A377" s="2" t="s">
        <v>488</v>
      </c>
      <c r="B377" s="2" t="s">
        <v>1083</v>
      </c>
      <c r="C377" s="2">
        <v>9264053</v>
      </c>
      <c r="D377" s="2" t="s">
        <v>1084</v>
      </c>
      <c r="E377" s="18">
        <v>770</v>
      </c>
      <c r="G377" s="18">
        <v>570192</v>
      </c>
      <c r="H377" s="18">
        <v>1631685</v>
      </c>
      <c r="I377" s="18">
        <v>1407573</v>
      </c>
      <c r="J377" s="18">
        <v>11520.000000000011</v>
      </c>
      <c r="K377" s="18">
        <v>43199.999999999971</v>
      </c>
      <c r="L377" s="18">
        <v>17625.000000000022</v>
      </c>
      <c r="M377" s="18">
        <v>113299.99999999978</v>
      </c>
      <c r="N377" s="18">
        <v>459.99999999999983</v>
      </c>
      <c r="O377" s="18">
        <v>840.00000000000216</v>
      </c>
      <c r="P377" s="18">
        <v>879.99999999999966</v>
      </c>
      <c r="Q377" s="18">
        <v>1440.0000000000036</v>
      </c>
      <c r="R377" s="18">
        <v>0</v>
      </c>
      <c r="S377" s="18">
        <v>0</v>
      </c>
      <c r="T377" s="18">
        <v>11389.999999999995</v>
      </c>
      <c r="U377" s="18">
        <v>2224.9999999999995</v>
      </c>
      <c r="V377" s="18">
        <v>5579.9999999999955</v>
      </c>
      <c r="W377" s="18">
        <v>4079.9999999999982</v>
      </c>
      <c r="X377" s="18">
        <v>0</v>
      </c>
      <c r="Y377" s="18">
        <v>0</v>
      </c>
      <c r="Z377" s="18">
        <v>1487.6335877862612</v>
      </c>
      <c r="AA377" s="18">
        <v>6430.9215017064844</v>
      </c>
      <c r="AB377" s="18">
        <v>52324.753521126804</v>
      </c>
      <c r="AC377" s="18">
        <v>264867.73436528997</v>
      </c>
      <c r="AD377" s="18">
        <v>13154.400000000021</v>
      </c>
      <c r="AE377" s="18">
        <v>0</v>
      </c>
      <c r="AF377" s="18">
        <v>128000</v>
      </c>
      <c r="AG377" s="18">
        <v>0</v>
      </c>
      <c r="AH377" s="18">
        <v>0</v>
      </c>
      <c r="AI377" s="18">
        <v>89780</v>
      </c>
      <c r="AJ377" s="18">
        <v>15436.031999999999</v>
      </c>
      <c r="AK377" s="18">
        <v>0</v>
      </c>
      <c r="AL377" s="18">
        <v>0</v>
      </c>
      <c r="AM377" s="18">
        <v>0</v>
      </c>
      <c r="AN377" s="18">
        <v>0</v>
      </c>
      <c r="AO377" s="18">
        <v>0</v>
      </c>
      <c r="AP377" s="18">
        <v>-2013.6665076929346</v>
      </c>
      <c r="AQ377" s="11">
        <f t="shared" si="245"/>
        <v>4391457.8084682161</v>
      </c>
      <c r="AR377" s="18"/>
      <c r="AS377" s="10">
        <f>VLOOKUP($C377,'[1]New ISB'!$C$6:$BO$405,6,FALSE)</f>
        <v>605634.16199707252</v>
      </c>
      <c r="AT377" s="10">
        <f>VLOOKUP($C377,'[1]New ISB'!$C$6:$BO$405,7,FALSE)</f>
        <v>1733158.3943081582</v>
      </c>
      <c r="AU377" s="10">
        <f>VLOOKUP($C377,'[1]New ISB'!$C$6:$BO$405,8,FALSE)</f>
        <v>1495343.0267039593</v>
      </c>
      <c r="AV377" s="10">
        <f>VLOOKUP($C377,'[1]New ISB'!$C$6:$BO$405,9,FALSE)</f>
        <v>11760.000000000011</v>
      </c>
      <c r="AW377" s="10">
        <f>VLOOKUP($C377,'[1]New ISB'!$C$6:$BO$405,10,FALSE)</f>
        <v>44099.999999999971</v>
      </c>
      <c r="AX377" s="10">
        <f>VLOOKUP($C377,'[1]New ISB'!$C$6:$BO$405,11,FALSE)</f>
        <v>20500.000000000025</v>
      </c>
      <c r="AY377" s="10">
        <f>VLOOKUP($C377,'[1]New ISB'!$C$6:$BO$405,12,FALSE)</f>
        <v>131999.99999999974</v>
      </c>
      <c r="AZ377" s="10">
        <f>VLOOKUP($C377,'[1]New ISB'!$C$6:$BO$405,13,FALSE)</f>
        <v>469.99999999999983</v>
      </c>
      <c r="BA377" s="10">
        <f>VLOOKUP($C377,'[1]New ISB'!$C$6:$BO$405,14,FALSE)</f>
        <v>855.00000000000216</v>
      </c>
      <c r="BB377" s="10">
        <f>VLOOKUP($C377,'[1]New ISB'!$C$6:$BO$405,15,FALSE)</f>
        <v>889.99999999999966</v>
      </c>
      <c r="BC377" s="10">
        <f>VLOOKUP($C377,'[1]New ISB'!$C$6:$BO$405,16,FALSE)</f>
        <v>1455.0000000000036</v>
      </c>
      <c r="BD377" s="10">
        <f>VLOOKUP($C377,'[1]New ISB'!$C$6:$BO$405,17,FALSE)</f>
        <v>0</v>
      </c>
      <c r="BE377" s="10">
        <f>VLOOKUP($C377,'[1]New ISB'!$C$6:$BO$405,18,FALSE)</f>
        <v>0</v>
      </c>
      <c r="BF377" s="10">
        <f>VLOOKUP($C377,'[1]New ISB'!$C$6:$BO$405,19,FALSE)</f>
        <v>11559.999999999995</v>
      </c>
      <c r="BG377" s="10">
        <f>VLOOKUP($C377,'[1]New ISB'!$C$6:$BO$405,20,FALSE)</f>
        <v>2249.9999999999995</v>
      </c>
      <c r="BH377" s="10">
        <f>VLOOKUP($C377,'[1]New ISB'!$C$6:$BO$405,21,FALSE)</f>
        <v>5669.9999999999955</v>
      </c>
      <c r="BI377" s="10">
        <f>VLOOKUP($C377,'[1]New ISB'!$C$6:$BO$405,22,FALSE)</f>
        <v>4139.9999999999982</v>
      </c>
      <c r="BJ377" s="10">
        <f>VLOOKUP($C377,'[1]New ISB'!$C$6:$BO$405,23,FALSE)</f>
        <v>0</v>
      </c>
      <c r="BK377" s="10">
        <f>VLOOKUP($C377,'[1]New ISB'!$C$6:$BO$405,24,FALSE)</f>
        <v>0</v>
      </c>
      <c r="BL377" s="10">
        <f>VLOOKUP($C377,'[1]New ISB'!$C$6:$BO$405,25,FALSE)</f>
        <v>1513.2824427480934</v>
      </c>
      <c r="BM377" s="10">
        <f>VLOOKUP($C377,'[1]New ISB'!$C$6:$BO$405,26,FALSE)</f>
        <v>6513.1058020477813</v>
      </c>
      <c r="BN377" s="10">
        <f>VLOOKUP($C377,'[1]New ISB'!$C$6:$BO$405,27,FALSE)</f>
        <v>53004.295774647937</v>
      </c>
      <c r="BO377" s="10">
        <f>VLOOKUP($C377,'[1]New ISB'!$C$6:$BO$405,28,FALSE)</f>
        <v>268651.559141937</v>
      </c>
      <c r="BP377" s="10">
        <f>VLOOKUP($C377,'[1]New ISB'!$C$6:$BO$405,29,FALSE)</f>
        <v>13363.200000000023</v>
      </c>
      <c r="BQ377" s="10">
        <f>VLOOKUP($C377,'[1]New ISB'!$C$6:$BO$405,30,FALSE)</f>
        <v>0</v>
      </c>
      <c r="BR377" s="10">
        <f>VLOOKUP($C377,'[1]New ISB'!$C$6:$BO$405,31,FALSE)</f>
        <v>134400</v>
      </c>
      <c r="BS377" s="10">
        <f>VLOOKUP($C377,'[1]New ISB'!$C$6:$BO$405,32,FALSE)</f>
        <v>0</v>
      </c>
      <c r="BT377" s="10">
        <f>VLOOKUP($C377,'[1]New ISB'!$C$6:$BO$405,33,FALSE)</f>
        <v>0</v>
      </c>
      <c r="BU377" s="10">
        <f>VLOOKUP($C377,'[1]New ISB'!$C$6:$BO$405,34,FALSE)</f>
        <v>80600</v>
      </c>
      <c r="BV377" s="10">
        <f>VLOOKUP($C377,'[1]New ISB'!$C$6:$BO$405,35,FALSE)</f>
        <v>15436.031999999999</v>
      </c>
      <c r="BW377" s="10">
        <f>VLOOKUP($C377,'[1]New ISB'!$C$6:$BO$405,36,FALSE)</f>
        <v>0</v>
      </c>
      <c r="BX377" s="10">
        <f>VLOOKUP($C377,'[1]New ISB'!$C$6:$BO$405,39,FALSE)+VLOOKUP($C377,'[1]New ISB'!$C$6:$BO$405,40,FALSE)</f>
        <v>0</v>
      </c>
      <c r="BY377" s="10">
        <f>VLOOKUP($C377,'[1]New ISB'!$C$6:$BO$405,37,FALSE)+VLOOKUP($C377,'[1]New ISB'!$C$6:$BO$405,41,FALSE)</f>
        <v>0</v>
      </c>
      <c r="BZ377" s="10">
        <f>VLOOKUP($C377,'[1]New ISB'!$C$6:$BO$405,38,FALSE)</f>
        <v>0</v>
      </c>
      <c r="CA377" s="10">
        <f t="shared" si="207"/>
        <v>4643267.0581705701</v>
      </c>
      <c r="CB377" s="10">
        <f>VLOOKUP($C377,'[1]New ISB'!$C$6:$BO$405,52,FALSE)+VLOOKUP($C377,'[1]New ISB'!$C$6:$BO$405,53,FALSE)</f>
        <v>0</v>
      </c>
      <c r="CC377" s="10">
        <f>VLOOKUP($C377,'[1]New ISB'!$C$6:$BO$405,64,FALSE)</f>
        <v>0</v>
      </c>
      <c r="CD377" s="11">
        <f t="shared" si="247"/>
        <v>4643267.0581705701</v>
      </c>
      <c r="CE377" s="10"/>
      <c r="CF377" s="10">
        <f t="shared" si="208"/>
        <v>35442.161997072515</v>
      </c>
      <c r="CG377" s="10">
        <f t="shared" si="209"/>
        <v>101473.3943081582</v>
      </c>
      <c r="CH377" s="10">
        <f t="shared" si="210"/>
        <v>87770.026703959331</v>
      </c>
      <c r="CI377" s="10">
        <f t="shared" si="211"/>
        <v>240</v>
      </c>
      <c r="CJ377" s="10">
        <f t="shared" si="212"/>
        <v>900</v>
      </c>
      <c r="CK377" s="10">
        <f t="shared" si="213"/>
        <v>2875.0000000000036</v>
      </c>
      <c r="CL377" s="10">
        <f t="shared" si="214"/>
        <v>18699.999999999956</v>
      </c>
      <c r="CM377" s="10">
        <f t="shared" si="215"/>
        <v>10</v>
      </c>
      <c r="CN377" s="10">
        <f t="shared" si="216"/>
        <v>15</v>
      </c>
      <c r="CO377" s="10">
        <f t="shared" si="217"/>
        <v>10</v>
      </c>
      <c r="CP377" s="10">
        <f t="shared" si="218"/>
        <v>15</v>
      </c>
      <c r="CQ377" s="10">
        <f t="shared" si="219"/>
        <v>0</v>
      </c>
      <c r="CR377" s="10">
        <f t="shared" si="220"/>
        <v>0</v>
      </c>
      <c r="CS377" s="10">
        <f t="shared" si="221"/>
        <v>170</v>
      </c>
      <c r="CT377" s="10">
        <f t="shared" si="222"/>
        <v>25</v>
      </c>
      <c r="CU377" s="10">
        <f t="shared" si="223"/>
        <v>90</v>
      </c>
      <c r="CV377" s="10">
        <f t="shared" si="224"/>
        <v>60</v>
      </c>
      <c r="CW377" s="10">
        <f t="shared" si="225"/>
        <v>0</v>
      </c>
      <c r="CX377" s="10">
        <f t="shared" si="226"/>
        <v>0</v>
      </c>
      <c r="CY377" s="10">
        <f t="shared" si="227"/>
        <v>25.648854961832285</v>
      </c>
      <c r="CZ377" s="10">
        <f t="shared" si="228"/>
        <v>82.184300341296876</v>
      </c>
      <c r="DA377" s="10">
        <f t="shared" si="229"/>
        <v>679.54225352113281</v>
      </c>
      <c r="DB377" s="10">
        <f t="shared" si="230"/>
        <v>3783.8247766470304</v>
      </c>
      <c r="DC377" s="10">
        <f t="shared" si="231"/>
        <v>208.80000000000109</v>
      </c>
      <c r="DD377" s="10">
        <f t="shared" si="232"/>
        <v>0</v>
      </c>
      <c r="DE377" s="10">
        <f t="shared" si="233"/>
        <v>6400</v>
      </c>
      <c r="DF377" s="10">
        <f t="shared" si="234"/>
        <v>0</v>
      </c>
      <c r="DG377" s="10">
        <f t="shared" si="235"/>
        <v>0</v>
      </c>
      <c r="DH377" s="10">
        <f t="shared" si="236"/>
        <v>-9180</v>
      </c>
      <c r="DI377" s="10">
        <f t="shared" si="237"/>
        <v>0</v>
      </c>
      <c r="DJ377" s="10">
        <f t="shared" si="238"/>
        <v>0</v>
      </c>
      <c r="DK377" s="10">
        <f t="shared" si="239"/>
        <v>0</v>
      </c>
      <c r="DL377" s="10">
        <f t="shared" si="240"/>
        <v>0</v>
      </c>
      <c r="DM377" s="10">
        <f t="shared" si="241"/>
        <v>0</v>
      </c>
      <c r="DN377" s="10">
        <f t="shared" si="242"/>
        <v>0</v>
      </c>
      <c r="DO377" s="10">
        <f t="shared" si="243"/>
        <v>2013.6665076929346</v>
      </c>
      <c r="DP377" s="11">
        <f t="shared" si="244"/>
        <v>251809.24970235417</v>
      </c>
      <c r="DS377" s="14"/>
      <c r="DT377" s="14"/>
      <c r="DV377" s="16"/>
    </row>
    <row r="378" spans="1:126" x14ac:dyDescent="0.35">
      <c r="A378" s="2" t="s">
        <v>1085</v>
      </c>
      <c r="B378" s="2" t="s">
        <v>1086</v>
      </c>
      <c r="C378" s="2">
        <v>9264006</v>
      </c>
      <c r="D378" s="2" t="s">
        <v>1087</v>
      </c>
      <c r="E378" s="18">
        <v>658</v>
      </c>
      <c r="G378" s="18">
        <v>0</v>
      </c>
      <c r="H378" s="18">
        <v>2000130</v>
      </c>
      <c r="I378" s="18">
        <v>1294320</v>
      </c>
      <c r="J378" s="18">
        <v>0</v>
      </c>
      <c r="K378" s="18">
        <v>51840.000000000095</v>
      </c>
      <c r="L378" s="18">
        <v>0</v>
      </c>
      <c r="M378" s="18">
        <v>133900.00000000017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26505.28158295275</v>
      </c>
      <c r="U378" s="18">
        <v>3119.7412480974122</v>
      </c>
      <c r="V378" s="18">
        <v>620.94368340943686</v>
      </c>
      <c r="W378" s="18">
        <v>1362.0700152207003</v>
      </c>
      <c r="X378" s="18">
        <v>2924.4444444444448</v>
      </c>
      <c r="Y378" s="18">
        <v>3725.6621004566214</v>
      </c>
      <c r="Z378" s="18">
        <v>0</v>
      </c>
      <c r="AA378" s="18">
        <v>7825.0000000000045</v>
      </c>
      <c r="AB378" s="18">
        <v>0</v>
      </c>
      <c r="AC378" s="18">
        <v>297574.05248920491</v>
      </c>
      <c r="AD378" s="18">
        <v>0</v>
      </c>
      <c r="AE378" s="18">
        <v>0</v>
      </c>
      <c r="AF378" s="18">
        <v>128000</v>
      </c>
      <c r="AG378" s="18">
        <v>0</v>
      </c>
      <c r="AH378" s="18">
        <v>0</v>
      </c>
      <c r="AI378" s="18">
        <v>0</v>
      </c>
      <c r="AJ378" s="18">
        <v>21822.464</v>
      </c>
      <c r="AK378" s="18">
        <v>0</v>
      </c>
      <c r="AL378" s="18">
        <v>0</v>
      </c>
      <c r="AM378" s="18">
        <v>0</v>
      </c>
      <c r="AN378" s="18">
        <v>0</v>
      </c>
      <c r="AO378" s="18">
        <v>0</v>
      </c>
      <c r="AP378" s="18">
        <v>-39934.129104638858</v>
      </c>
      <c r="AQ378" s="11">
        <f t="shared" si="245"/>
        <v>3933735.5304591479</v>
      </c>
      <c r="AR378" s="18"/>
      <c r="AS378" s="10">
        <f>VLOOKUP($C378,'[1]New ISB'!$C$6:$BO$405,6,FALSE)</f>
        <v>0</v>
      </c>
      <c r="AT378" s="10">
        <f>VLOOKUP($C378,'[1]New ISB'!$C$6:$BO$405,7,FALSE)</f>
        <v>2124516.7414100002</v>
      </c>
      <c r="AU378" s="10">
        <f>VLOOKUP($C378,'[1]New ISB'!$C$6:$BO$405,8,FALSE)</f>
        <v>1375028.0705323764</v>
      </c>
      <c r="AV378" s="10">
        <f>VLOOKUP($C378,'[1]New ISB'!$C$6:$BO$405,9,FALSE)</f>
        <v>0</v>
      </c>
      <c r="AW378" s="10">
        <f>VLOOKUP($C378,'[1]New ISB'!$C$6:$BO$405,10,FALSE)</f>
        <v>52920.000000000095</v>
      </c>
      <c r="AX378" s="10">
        <f>VLOOKUP($C378,'[1]New ISB'!$C$6:$BO$405,11,FALSE)</f>
        <v>0</v>
      </c>
      <c r="AY378" s="10">
        <f>VLOOKUP($C378,'[1]New ISB'!$C$6:$BO$405,12,FALSE)</f>
        <v>156000.0000000002</v>
      </c>
      <c r="AZ378" s="10">
        <f>VLOOKUP($C378,'[1]New ISB'!$C$6:$BO$405,13,FALSE)</f>
        <v>0</v>
      </c>
      <c r="BA378" s="10">
        <f>VLOOKUP($C378,'[1]New ISB'!$C$6:$BO$405,14,FALSE)</f>
        <v>0</v>
      </c>
      <c r="BB378" s="10">
        <f>VLOOKUP($C378,'[1]New ISB'!$C$6:$BO$405,15,FALSE)</f>
        <v>0</v>
      </c>
      <c r="BC378" s="10">
        <f>VLOOKUP($C378,'[1]New ISB'!$C$6:$BO$405,16,FALSE)</f>
        <v>0</v>
      </c>
      <c r="BD378" s="10">
        <f>VLOOKUP($C378,'[1]New ISB'!$C$6:$BO$405,17,FALSE)</f>
        <v>0</v>
      </c>
      <c r="BE378" s="10">
        <f>VLOOKUP($C378,'[1]New ISB'!$C$6:$BO$405,18,FALSE)</f>
        <v>0</v>
      </c>
      <c r="BF378" s="10">
        <f>VLOOKUP($C378,'[1]New ISB'!$C$6:$BO$405,19,FALSE)</f>
        <v>26900.882800608761</v>
      </c>
      <c r="BG378" s="10">
        <f>VLOOKUP($C378,'[1]New ISB'!$C$6:$BO$405,20,FALSE)</f>
        <v>3154.794520547945</v>
      </c>
      <c r="BH378" s="10">
        <f>VLOOKUP($C378,'[1]New ISB'!$C$6:$BO$405,21,FALSE)</f>
        <v>630.95890410958907</v>
      </c>
      <c r="BI378" s="10">
        <f>VLOOKUP($C378,'[1]New ISB'!$C$6:$BO$405,22,FALSE)</f>
        <v>1382.1004566210047</v>
      </c>
      <c r="BJ378" s="10">
        <f>VLOOKUP($C378,'[1]New ISB'!$C$6:$BO$405,23,FALSE)</f>
        <v>2964.5053272450536</v>
      </c>
      <c r="BK378" s="10">
        <f>VLOOKUP($C378,'[1]New ISB'!$C$6:$BO$405,24,FALSE)</f>
        <v>3785.7534246575347</v>
      </c>
      <c r="BL378" s="10">
        <f>VLOOKUP($C378,'[1]New ISB'!$C$6:$BO$405,25,FALSE)</f>
        <v>0</v>
      </c>
      <c r="BM378" s="10">
        <f>VLOOKUP($C378,'[1]New ISB'!$C$6:$BO$405,26,FALSE)</f>
        <v>7925.0000000000045</v>
      </c>
      <c r="BN378" s="10">
        <f>VLOOKUP($C378,'[1]New ISB'!$C$6:$BO$405,27,FALSE)</f>
        <v>0</v>
      </c>
      <c r="BO378" s="10">
        <f>VLOOKUP($C378,'[1]New ISB'!$C$6:$BO$405,28,FALSE)</f>
        <v>301825.11038190784</v>
      </c>
      <c r="BP378" s="10">
        <f>VLOOKUP($C378,'[1]New ISB'!$C$6:$BO$405,29,FALSE)</f>
        <v>0</v>
      </c>
      <c r="BQ378" s="10">
        <f>VLOOKUP($C378,'[1]New ISB'!$C$6:$BO$405,30,FALSE)</f>
        <v>0</v>
      </c>
      <c r="BR378" s="10">
        <f>VLOOKUP($C378,'[1]New ISB'!$C$6:$BO$405,31,FALSE)</f>
        <v>134400</v>
      </c>
      <c r="BS378" s="10">
        <f>VLOOKUP($C378,'[1]New ISB'!$C$6:$BO$405,32,FALSE)</f>
        <v>0</v>
      </c>
      <c r="BT378" s="10">
        <f>VLOOKUP($C378,'[1]New ISB'!$C$6:$BO$405,33,FALSE)</f>
        <v>0</v>
      </c>
      <c r="BU378" s="10">
        <f>VLOOKUP($C378,'[1]New ISB'!$C$6:$BO$405,34,FALSE)</f>
        <v>0</v>
      </c>
      <c r="BV378" s="10">
        <f>VLOOKUP($C378,'[1]New ISB'!$C$6:$BO$405,35,FALSE)</f>
        <v>21822.464</v>
      </c>
      <c r="BW378" s="10">
        <f>VLOOKUP($C378,'[1]New ISB'!$C$6:$BO$405,36,FALSE)</f>
        <v>0</v>
      </c>
      <c r="BX378" s="10">
        <f>VLOOKUP($C378,'[1]New ISB'!$C$6:$BO$405,39,FALSE)+VLOOKUP($C378,'[1]New ISB'!$C$6:$BO$405,40,FALSE)</f>
        <v>0</v>
      </c>
      <c r="BY378" s="10">
        <f>VLOOKUP($C378,'[1]New ISB'!$C$6:$BO$405,37,FALSE)+VLOOKUP($C378,'[1]New ISB'!$C$6:$BO$405,41,FALSE)</f>
        <v>0</v>
      </c>
      <c r="BZ378" s="10">
        <f>VLOOKUP($C378,'[1]New ISB'!$C$6:$BO$405,38,FALSE)</f>
        <v>0</v>
      </c>
      <c r="CA378" s="10">
        <f t="shared" si="207"/>
        <v>4213256.3817580743</v>
      </c>
      <c r="CB378" s="10">
        <f>VLOOKUP($C378,'[1]New ISB'!$C$6:$BO$405,52,FALSE)+VLOOKUP($C378,'[1]New ISB'!$C$6:$BO$405,53,FALSE)</f>
        <v>0</v>
      </c>
      <c r="CC378" s="10">
        <f>VLOOKUP($C378,'[1]New ISB'!$C$6:$BO$405,64,FALSE)</f>
        <v>0</v>
      </c>
      <c r="CD378" s="11">
        <f t="shared" si="247"/>
        <v>4213256.3817580743</v>
      </c>
      <c r="CE378" s="10"/>
      <c r="CF378" s="10">
        <f t="shared" si="208"/>
        <v>0</v>
      </c>
      <c r="CG378" s="10">
        <f t="shared" si="209"/>
        <v>124386.74141000025</v>
      </c>
      <c r="CH378" s="10">
        <f t="shared" si="210"/>
        <v>80708.070532376412</v>
      </c>
      <c r="CI378" s="10">
        <f t="shared" si="211"/>
        <v>0</v>
      </c>
      <c r="CJ378" s="10">
        <f t="shared" si="212"/>
        <v>1080</v>
      </c>
      <c r="CK378" s="10">
        <f t="shared" si="213"/>
        <v>0</v>
      </c>
      <c r="CL378" s="10">
        <f t="shared" si="214"/>
        <v>22100.000000000029</v>
      </c>
      <c r="CM378" s="10">
        <f t="shared" si="215"/>
        <v>0</v>
      </c>
      <c r="CN378" s="10">
        <f t="shared" si="216"/>
        <v>0</v>
      </c>
      <c r="CO378" s="10">
        <f t="shared" si="217"/>
        <v>0</v>
      </c>
      <c r="CP378" s="10">
        <f t="shared" si="218"/>
        <v>0</v>
      </c>
      <c r="CQ378" s="10">
        <f t="shared" si="219"/>
        <v>0</v>
      </c>
      <c r="CR378" s="10">
        <f t="shared" si="220"/>
        <v>0</v>
      </c>
      <c r="CS378" s="10">
        <f t="shared" si="221"/>
        <v>395.6012176560107</v>
      </c>
      <c r="CT378" s="10">
        <f t="shared" si="222"/>
        <v>35.053272450532859</v>
      </c>
      <c r="CU378" s="10">
        <f t="shared" si="223"/>
        <v>10.015220700152213</v>
      </c>
      <c r="CV378" s="10">
        <f t="shared" si="224"/>
        <v>20.030441400304426</v>
      </c>
      <c r="CW378" s="10">
        <f t="shared" si="225"/>
        <v>40.060882800608852</v>
      </c>
      <c r="CX378" s="10">
        <f t="shared" si="226"/>
        <v>60.091324200913277</v>
      </c>
      <c r="CY378" s="10">
        <f t="shared" si="227"/>
        <v>0</v>
      </c>
      <c r="CZ378" s="10">
        <f t="shared" si="228"/>
        <v>100</v>
      </c>
      <c r="DA378" s="10">
        <f t="shared" si="229"/>
        <v>0</v>
      </c>
      <c r="DB378" s="10">
        <f t="shared" si="230"/>
        <v>4251.0578927029273</v>
      </c>
      <c r="DC378" s="10">
        <f t="shared" si="231"/>
        <v>0</v>
      </c>
      <c r="DD378" s="10">
        <f t="shared" si="232"/>
        <v>0</v>
      </c>
      <c r="DE378" s="10">
        <f t="shared" si="233"/>
        <v>6400</v>
      </c>
      <c r="DF378" s="10">
        <f t="shared" si="234"/>
        <v>0</v>
      </c>
      <c r="DG378" s="10">
        <f t="shared" si="235"/>
        <v>0</v>
      </c>
      <c r="DH378" s="10">
        <f t="shared" si="236"/>
        <v>0</v>
      </c>
      <c r="DI378" s="10">
        <f t="shared" si="237"/>
        <v>0</v>
      </c>
      <c r="DJ378" s="10">
        <f t="shared" si="238"/>
        <v>0</v>
      </c>
      <c r="DK378" s="10">
        <f t="shared" si="239"/>
        <v>0</v>
      </c>
      <c r="DL378" s="10">
        <f t="shared" si="240"/>
        <v>0</v>
      </c>
      <c r="DM378" s="10">
        <f t="shared" si="241"/>
        <v>0</v>
      </c>
      <c r="DN378" s="10">
        <f t="shared" si="242"/>
        <v>0</v>
      </c>
      <c r="DO378" s="10">
        <f t="shared" si="243"/>
        <v>39934.129104638858</v>
      </c>
      <c r="DP378" s="11">
        <f t="shared" si="244"/>
        <v>279520.85129892704</v>
      </c>
      <c r="DS378" s="14"/>
      <c r="DT378" s="14"/>
      <c r="DV378" s="16"/>
    </row>
    <row r="379" spans="1:126" x14ac:dyDescent="0.35">
      <c r="A379" s="2" t="s">
        <v>1088</v>
      </c>
      <c r="B379" s="2" t="s">
        <v>1499</v>
      </c>
      <c r="C379" s="2">
        <v>9264027</v>
      </c>
      <c r="D379" s="2" t="s">
        <v>1089</v>
      </c>
      <c r="E379" s="18">
        <v>679</v>
      </c>
      <c r="G379" s="18">
        <v>0</v>
      </c>
      <c r="H379" s="18">
        <v>2158035</v>
      </c>
      <c r="I379" s="18">
        <v>1229604</v>
      </c>
      <c r="J379" s="18">
        <v>0</v>
      </c>
      <c r="K379" s="18">
        <v>56639.99999999992</v>
      </c>
      <c r="L379" s="18">
        <v>0</v>
      </c>
      <c r="M379" s="18">
        <v>129779.99999999975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1339.9999999999998</v>
      </c>
      <c r="U379" s="18">
        <v>0</v>
      </c>
      <c r="V379" s="18">
        <v>620.00000000000091</v>
      </c>
      <c r="W379" s="18">
        <v>0</v>
      </c>
      <c r="X379" s="18">
        <v>0</v>
      </c>
      <c r="Y379" s="18">
        <v>0</v>
      </c>
      <c r="Z379" s="18">
        <v>0</v>
      </c>
      <c r="AA379" s="18">
        <v>3148.5481481481452</v>
      </c>
      <c r="AB379" s="18">
        <v>0</v>
      </c>
      <c r="AC379" s="18">
        <v>294960.16860488086</v>
      </c>
      <c r="AD379" s="18">
        <v>0</v>
      </c>
      <c r="AE379" s="18">
        <v>0</v>
      </c>
      <c r="AF379" s="18">
        <v>128000</v>
      </c>
      <c r="AG379" s="18">
        <v>0</v>
      </c>
      <c r="AH379" s="18">
        <v>0</v>
      </c>
      <c r="AI379" s="18">
        <v>0</v>
      </c>
      <c r="AJ379" s="18">
        <v>20167.68</v>
      </c>
      <c r="AK379" s="18">
        <v>0</v>
      </c>
      <c r="AL379" s="18">
        <v>0</v>
      </c>
      <c r="AM379" s="18">
        <v>0</v>
      </c>
      <c r="AN379" s="18">
        <v>0</v>
      </c>
      <c r="AO379" s="18">
        <v>0</v>
      </c>
      <c r="AP379" s="18">
        <v>-28537.886723499552</v>
      </c>
      <c r="AQ379" s="11">
        <f t="shared" si="245"/>
        <v>3993757.5100295292</v>
      </c>
      <c r="AR379" s="18"/>
      <c r="AS379" s="10">
        <f>VLOOKUP($C379,'[1]New ISB'!$C$6:$BO$405,6,FALSE)</f>
        <v>0</v>
      </c>
      <c r="AT379" s="10">
        <f>VLOOKUP($C379,'[1]New ISB'!$C$6:$BO$405,7,FALSE)</f>
        <v>2292241.7473107898</v>
      </c>
      <c r="AU379" s="10">
        <f>VLOOKUP($C379,'[1]New ISB'!$C$6:$BO$405,8,FALSE)</f>
        <v>1306276.6670057576</v>
      </c>
      <c r="AV379" s="10">
        <f>VLOOKUP($C379,'[1]New ISB'!$C$6:$BO$405,9,FALSE)</f>
        <v>0</v>
      </c>
      <c r="AW379" s="10">
        <f>VLOOKUP($C379,'[1]New ISB'!$C$6:$BO$405,10,FALSE)</f>
        <v>57819.99999999992</v>
      </c>
      <c r="AX379" s="10">
        <f>VLOOKUP($C379,'[1]New ISB'!$C$6:$BO$405,11,FALSE)</f>
        <v>0</v>
      </c>
      <c r="AY379" s="10">
        <f>VLOOKUP($C379,'[1]New ISB'!$C$6:$BO$405,12,FALSE)</f>
        <v>151199.99999999971</v>
      </c>
      <c r="AZ379" s="10">
        <f>VLOOKUP($C379,'[1]New ISB'!$C$6:$BO$405,13,FALSE)</f>
        <v>0</v>
      </c>
      <c r="BA379" s="10">
        <f>VLOOKUP($C379,'[1]New ISB'!$C$6:$BO$405,14,FALSE)</f>
        <v>0</v>
      </c>
      <c r="BB379" s="10">
        <f>VLOOKUP($C379,'[1]New ISB'!$C$6:$BO$405,15,FALSE)</f>
        <v>0</v>
      </c>
      <c r="BC379" s="10">
        <f>VLOOKUP($C379,'[1]New ISB'!$C$6:$BO$405,16,FALSE)</f>
        <v>0</v>
      </c>
      <c r="BD379" s="10">
        <f>VLOOKUP($C379,'[1]New ISB'!$C$6:$BO$405,17,FALSE)</f>
        <v>0</v>
      </c>
      <c r="BE379" s="10">
        <f>VLOOKUP($C379,'[1]New ISB'!$C$6:$BO$405,18,FALSE)</f>
        <v>0</v>
      </c>
      <c r="BF379" s="10">
        <f>VLOOKUP($C379,'[1]New ISB'!$C$6:$BO$405,19,FALSE)</f>
        <v>1359.9999999999998</v>
      </c>
      <c r="BG379" s="10">
        <f>VLOOKUP($C379,'[1]New ISB'!$C$6:$BO$405,20,FALSE)</f>
        <v>0</v>
      </c>
      <c r="BH379" s="10">
        <f>VLOOKUP($C379,'[1]New ISB'!$C$6:$BO$405,21,FALSE)</f>
        <v>630.00000000000102</v>
      </c>
      <c r="BI379" s="10">
        <f>VLOOKUP($C379,'[1]New ISB'!$C$6:$BO$405,22,FALSE)</f>
        <v>0</v>
      </c>
      <c r="BJ379" s="10">
        <f>VLOOKUP($C379,'[1]New ISB'!$C$6:$BO$405,23,FALSE)</f>
        <v>0</v>
      </c>
      <c r="BK379" s="10">
        <f>VLOOKUP($C379,'[1]New ISB'!$C$6:$BO$405,24,FALSE)</f>
        <v>0</v>
      </c>
      <c r="BL379" s="10">
        <f>VLOOKUP($C379,'[1]New ISB'!$C$6:$BO$405,25,FALSE)</f>
        <v>0</v>
      </c>
      <c r="BM379" s="10">
        <f>VLOOKUP($C379,'[1]New ISB'!$C$6:$BO$405,26,FALSE)</f>
        <v>3188.7851851851824</v>
      </c>
      <c r="BN379" s="10">
        <f>VLOOKUP($C379,'[1]New ISB'!$C$6:$BO$405,27,FALSE)</f>
        <v>0</v>
      </c>
      <c r="BO379" s="10">
        <f>VLOOKUP($C379,'[1]New ISB'!$C$6:$BO$405,28,FALSE)</f>
        <v>299173.88529923634</v>
      </c>
      <c r="BP379" s="10">
        <f>VLOOKUP($C379,'[1]New ISB'!$C$6:$BO$405,29,FALSE)</f>
        <v>0</v>
      </c>
      <c r="BQ379" s="10">
        <f>VLOOKUP($C379,'[1]New ISB'!$C$6:$BO$405,30,FALSE)</f>
        <v>0</v>
      </c>
      <c r="BR379" s="10">
        <f>VLOOKUP($C379,'[1]New ISB'!$C$6:$BO$405,31,FALSE)</f>
        <v>134400</v>
      </c>
      <c r="BS379" s="10">
        <f>VLOOKUP($C379,'[1]New ISB'!$C$6:$BO$405,32,FALSE)</f>
        <v>0</v>
      </c>
      <c r="BT379" s="10">
        <f>VLOOKUP($C379,'[1]New ISB'!$C$6:$BO$405,33,FALSE)</f>
        <v>0</v>
      </c>
      <c r="BU379" s="10">
        <f>VLOOKUP($C379,'[1]New ISB'!$C$6:$BO$405,34,FALSE)</f>
        <v>0</v>
      </c>
      <c r="BV379" s="10">
        <f>VLOOKUP($C379,'[1]New ISB'!$C$6:$BO$405,35,FALSE)</f>
        <v>20167.68</v>
      </c>
      <c r="BW379" s="10">
        <f>VLOOKUP($C379,'[1]New ISB'!$C$6:$BO$405,36,FALSE)</f>
        <v>0</v>
      </c>
      <c r="BX379" s="10">
        <f>VLOOKUP($C379,'[1]New ISB'!$C$6:$BO$405,39,FALSE)+VLOOKUP($C379,'[1]New ISB'!$C$6:$BO$405,40,FALSE)</f>
        <v>0</v>
      </c>
      <c r="BY379" s="10">
        <f>VLOOKUP($C379,'[1]New ISB'!$C$6:$BO$405,37,FALSE)+VLOOKUP($C379,'[1]New ISB'!$C$6:$BO$405,41,FALSE)</f>
        <v>0</v>
      </c>
      <c r="BZ379" s="10">
        <f>VLOOKUP($C379,'[1]New ISB'!$C$6:$BO$405,38,FALSE)</f>
        <v>0</v>
      </c>
      <c r="CA379" s="10">
        <f t="shared" ref="CA379:CA408" si="248">SUM(AS379:BZ379)</f>
        <v>4266458.7648009676</v>
      </c>
      <c r="CB379" s="10">
        <f>VLOOKUP($C379,'[1]New ISB'!$C$6:$BO$405,52,FALSE)+VLOOKUP($C379,'[1]New ISB'!$C$6:$BO$405,53,FALSE)</f>
        <v>0</v>
      </c>
      <c r="CC379" s="10">
        <f>VLOOKUP($C379,'[1]New ISB'!$C$6:$BO$405,64,FALSE)</f>
        <v>0</v>
      </c>
      <c r="CD379" s="11">
        <f t="shared" si="247"/>
        <v>4266458.7648009676</v>
      </c>
      <c r="CE379" s="10"/>
      <c r="CF379" s="10">
        <f t="shared" si="208"/>
        <v>0</v>
      </c>
      <c r="CG379" s="10">
        <f t="shared" si="209"/>
        <v>134206.74731078977</v>
      </c>
      <c r="CH379" s="10">
        <f t="shared" si="210"/>
        <v>76672.667005757568</v>
      </c>
      <c r="CI379" s="10">
        <f t="shared" si="211"/>
        <v>0</v>
      </c>
      <c r="CJ379" s="10">
        <f t="shared" si="212"/>
        <v>1180</v>
      </c>
      <c r="CK379" s="10">
        <f t="shared" si="213"/>
        <v>0</v>
      </c>
      <c r="CL379" s="10">
        <f t="shared" si="214"/>
        <v>21419.999999999956</v>
      </c>
      <c r="CM379" s="10">
        <f t="shared" si="215"/>
        <v>0</v>
      </c>
      <c r="CN379" s="10">
        <f t="shared" si="216"/>
        <v>0</v>
      </c>
      <c r="CO379" s="10">
        <f t="shared" si="217"/>
        <v>0</v>
      </c>
      <c r="CP379" s="10">
        <f t="shared" si="218"/>
        <v>0</v>
      </c>
      <c r="CQ379" s="10">
        <f t="shared" si="219"/>
        <v>0</v>
      </c>
      <c r="CR379" s="10">
        <f t="shared" si="220"/>
        <v>0</v>
      </c>
      <c r="CS379" s="10">
        <f t="shared" si="221"/>
        <v>20</v>
      </c>
      <c r="CT379" s="10">
        <f t="shared" si="222"/>
        <v>0</v>
      </c>
      <c r="CU379" s="10">
        <f t="shared" si="223"/>
        <v>10.000000000000114</v>
      </c>
      <c r="CV379" s="10">
        <f t="shared" si="224"/>
        <v>0</v>
      </c>
      <c r="CW379" s="10">
        <f t="shared" si="225"/>
        <v>0</v>
      </c>
      <c r="CX379" s="10">
        <f t="shared" si="226"/>
        <v>0</v>
      </c>
      <c r="CY379" s="10">
        <f t="shared" si="227"/>
        <v>0</v>
      </c>
      <c r="CZ379" s="10">
        <f t="shared" si="228"/>
        <v>40.237037037037226</v>
      </c>
      <c r="DA379" s="10">
        <f t="shared" si="229"/>
        <v>0</v>
      </c>
      <c r="DB379" s="10">
        <f t="shared" si="230"/>
        <v>4213.7166943554766</v>
      </c>
      <c r="DC379" s="10">
        <f t="shared" si="231"/>
        <v>0</v>
      </c>
      <c r="DD379" s="10">
        <f t="shared" si="232"/>
        <v>0</v>
      </c>
      <c r="DE379" s="10">
        <f t="shared" si="233"/>
        <v>6400</v>
      </c>
      <c r="DF379" s="10">
        <f t="shared" si="234"/>
        <v>0</v>
      </c>
      <c r="DG379" s="10">
        <f t="shared" si="235"/>
        <v>0</v>
      </c>
      <c r="DH379" s="10">
        <f t="shared" si="236"/>
        <v>0</v>
      </c>
      <c r="DI379" s="10">
        <f t="shared" si="237"/>
        <v>0</v>
      </c>
      <c r="DJ379" s="10">
        <f t="shared" si="238"/>
        <v>0</v>
      </c>
      <c r="DK379" s="10">
        <f t="shared" si="239"/>
        <v>0</v>
      </c>
      <c r="DL379" s="10">
        <f t="shared" si="240"/>
        <v>0</v>
      </c>
      <c r="DM379" s="10">
        <f t="shared" si="241"/>
        <v>0</v>
      </c>
      <c r="DN379" s="10">
        <f t="shared" si="242"/>
        <v>0</v>
      </c>
      <c r="DO379" s="10">
        <f t="shared" si="243"/>
        <v>28537.886723499552</v>
      </c>
      <c r="DP379" s="11">
        <f t="shared" si="244"/>
        <v>272701.25477143936</v>
      </c>
      <c r="DS379" s="14"/>
      <c r="DT379" s="14"/>
      <c r="DV379" s="16"/>
    </row>
    <row r="380" spans="1:126" x14ac:dyDescent="0.35">
      <c r="A380" s="2" t="s">
        <v>1090</v>
      </c>
      <c r="B380" s="2" t="s">
        <v>1441</v>
      </c>
      <c r="C380" s="2">
        <v>9264030</v>
      </c>
      <c r="D380" s="2" t="s">
        <v>1442</v>
      </c>
      <c r="E380" s="18">
        <v>790</v>
      </c>
      <c r="G380" s="18">
        <v>0</v>
      </c>
      <c r="H380" s="18">
        <v>2335080</v>
      </c>
      <c r="I380" s="18">
        <v>1628686</v>
      </c>
      <c r="J380" s="18">
        <v>0</v>
      </c>
      <c r="K380" s="18">
        <v>80159.999999999942</v>
      </c>
      <c r="L380" s="18">
        <v>0</v>
      </c>
      <c r="M380" s="18">
        <v>187459.99999999997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31529.911280101525</v>
      </c>
      <c r="U380" s="18">
        <v>2673.3840304182522</v>
      </c>
      <c r="V380" s="18">
        <v>9932.5728770595724</v>
      </c>
      <c r="W380" s="18">
        <v>2723.4474017743955</v>
      </c>
      <c r="X380" s="18">
        <v>5116.4765525982275</v>
      </c>
      <c r="Y380" s="18">
        <v>5587.0722433460105</v>
      </c>
      <c r="Z380" s="18">
        <v>0</v>
      </c>
      <c r="AA380" s="18">
        <v>4695.0000000000009</v>
      </c>
      <c r="AB380" s="18">
        <v>0</v>
      </c>
      <c r="AC380" s="18">
        <v>365899.06311538897</v>
      </c>
      <c r="AD380" s="18">
        <v>0</v>
      </c>
      <c r="AE380" s="18">
        <v>0</v>
      </c>
      <c r="AF380" s="18">
        <v>128000</v>
      </c>
      <c r="AG380" s="18">
        <v>0</v>
      </c>
      <c r="AH380" s="18">
        <v>0</v>
      </c>
      <c r="AI380" s="18">
        <v>0</v>
      </c>
      <c r="AJ380" s="18">
        <v>26631.68</v>
      </c>
      <c r="AK380" s="18">
        <v>0</v>
      </c>
      <c r="AL380" s="18">
        <v>0</v>
      </c>
      <c r="AM380" s="18">
        <v>0</v>
      </c>
      <c r="AN380" s="18">
        <v>0</v>
      </c>
      <c r="AO380" s="18">
        <v>0</v>
      </c>
      <c r="AP380" s="18">
        <v>-78290.094582201971</v>
      </c>
      <c r="AQ380" s="11">
        <f t="shared" si="245"/>
        <v>4735884.5129184844</v>
      </c>
      <c r="AR380" s="18"/>
      <c r="AS380" s="10">
        <f>VLOOKUP($C380,'[1]New ISB'!$C$6:$BO$405,6,FALSE)</f>
        <v>0</v>
      </c>
      <c r="AT380" s="10">
        <f>VLOOKUP($C380,'[1]New ISB'!$C$6:$BO$405,7,FALSE)</f>
        <v>2480297.0569571294</v>
      </c>
      <c r="AU380" s="10">
        <f>VLOOKUP($C380,'[1]New ISB'!$C$6:$BO$405,8,FALSE)</f>
        <v>1730243.6554199068</v>
      </c>
      <c r="AV380" s="10">
        <f>VLOOKUP($C380,'[1]New ISB'!$C$6:$BO$405,9,FALSE)</f>
        <v>0</v>
      </c>
      <c r="AW380" s="10">
        <f>VLOOKUP($C380,'[1]New ISB'!$C$6:$BO$405,10,FALSE)</f>
        <v>81829.999999999942</v>
      </c>
      <c r="AX380" s="10">
        <f>VLOOKUP($C380,'[1]New ISB'!$C$6:$BO$405,11,FALSE)</f>
        <v>0</v>
      </c>
      <c r="AY380" s="10">
        <f>VLOOKUP($C380,'[1]New ISB'!$C$6:$BO$405,12,FALSE)</f>
        <v>218399.99999999997</v>
      </c>
      <c r="AZ380" s="10">
        <f>VLOOKUP($C380,'[1]New ISB'!$C$6:$BO$405,13,FALSE)</f>
        <v>0</v>
      </c>
      <c r="BA380" s="10">
        <f>VLOOKUP($C380,'[1]New ISB'!$C$6:$BO$405,14,FALSE)</f>
        <v>0</v>
      </c>
      <c r="BB380" s="10">
        <f>VLOOKUP($C380,'[1]New ISB'!$C$6:$BO$405,15,FALSE)</f>
        <v>0</v>
      </c>
      <c r="BC380" s="10">
        <f>VLOOKUP($C380,'[1]New ISB'!$C$6:$BO$405,16,FALSE)</f>
        <v>0</v>
      </c>
      <c r="BD380" s="10">
        <f>VLOOKUP($C380,'[1]New ISB'!$C$6:$BO$405,17,FALSE)</f>
        <v>0</v>
      </c>
      <c r="BE380" s="10">
        <f>VLOOKUP($C380,'[1]New ISB'!$C$6:$BO$405,18,FALSE)</f>
        <v>0</v>
      </c>
      <c r="BF380" s="10">
        <f>VLOOKUP($C380,'[1]New ISB'!$C$6:$BO$405,19,FALSE)</f>
        <v>32000.50697084931</v>
      </c>
      <c r="BG380" s="10">
        <f>VLOOKUP($C380,'[1]New ISB'!$C$6:$BO$405,20,FALSE)</f>
        <v>2703.4220532319405</v>
      </c>
      <c r="BH380" s="10">
        <f>VLOOKUP($C380,'[1]New ISB'!$C$6:$BO$405,21,FALSE)</f>
        <v>10092.775665399242</v>
      </c>
      <c r="BI380" s="10">
        <f>VLOOKUP($C380,'[1]New ISB'!$C$6:$BO$405,22,FALSE)</f>
        <v>2763.4980988593134</v>
      </c>
      <c r="BJ380" s="10">
        <f>VLOOKUP($C380,'[1]New ISB'!$C$6:$BO$405,23,FALSE)</f>
        <v>5186.5652724968331</v>
      </c>
      <c r="BK380" s="10">
        <f>VLOOKUP($C380,'[1]New ISB'!$C$6:$BO$405,24,FALSE)</f>
        <v>5677.1863117870753</v>
      </c>
      <c r="BL380" s="10">
        <f>VLOOKUP($C380,'[1]New ISB'!$C$6:$BO$405,25,FALSE)</f>
        <v>0</v>
      </c>
      <c r="BM380" s="10">
        <f>VLOOKUP($C380,'[1]New ISB'!$C$6:$BO$405,26,FALSE)</f>
        <v>4755.0000000000009</v>
      </c>
      <c r="BN380" s="10">
        <f>VLOOKUP($C380,'[1]New ISB'!$C$6:$BO$405,27,FALSE)</f>
        <v>0</v>
      </c>
      <c r="BO380" s="10">
        <f>VLOOKUP($C380,'[1]New ISB'!$C$6:$BO$405,28,FALSE)</f>
        <v>371126.19258846593</v>
      </c>
      <c r="BP380" s="10">
        <f>VLOOKUP($C380,'[1]New ISB'!$C$6:$BO$405,29,FALSE)</f>
        <v>0</v>
      </c>
      <c r="BQ380" s="10">
        <f>VLOOKUP($C380,'[1]New ISB'!$C$6:$BO$405,30,FALSE)</f>
        <v>0</v>
      </c>
      <c r="BR380" s="10">
        <f>VLOOKUP($C380,'[1]New ISB'!$C$6:$BO$405,31,FALSE)</f>
        <v>134400</v>
      </c>
      <c r="BS380" s="10">
        <f>VLOOKUP($C380,'[1]New ISB'!$C$6:$BO$405,32,FALSE)</f>
        <v>0</v>
      </c>
      <c r="BT380" s="10">
        <f>VLOOKUP($C380,'[1]New ISB'!$C$6:$BO$405,33,FALSE)</f>
        <v>0</v>
      </c>
      <c r="BU380" s="10">
        <f>VLOOKUP($C380,'[1]New ISB'!$C$6:$BO$405,34,FALSE)</f>
        <v>0</v>
      </c>
      <c r="BV380" s="10">
        <f>VLOOKUP($C380,'[1]New ISB'!$C$6:$BO$405,35,FALSE)</f>
        <v>26631.68</v>
      </c>
      <c r="BW380" s="10">
        <f>VLOOKUP($C380,'[1]New ISB'!$C$6:$BO$405,36,FALSE)</f>
        <v>0</v>
      </c>
      <c r="BX380" s="10">
        <f>VLOOKUP($C380,'[1]New ISB'!$C$6:$BO$405,39,FALSE)+VLOOKUP($C380,'[1]New ISB'!$C$6:$BO$405,40,FALSE)</f>
        <v>0</v>
      </c>
      <c r="BY380" s="10">
        <f>VLOOKUP($C380,'[1]New ISB'!$C$6:$BO$405,37,FALSE)+VLOOKUP($C380,'[1]New ISB'!$C$6:$BO$405,41,FALSE)</f>
        <v>0</v>
      </c>
      <c r="BZ380" s="10">
        <f>VLOOKUP($C380,'[1]New ISB'!$C$6:$BO$405,38,FALSE)</f>
        <v>0</v>
      </c>
      <c r="CA380" s="10">
        <f t="shared" si="248"/>
        <v>5106107.5393381258</v>
      </c>
      <c r="CB380" s="10">
        <f>VLOOKUP($C380,'[1]New ISB'!$C$6:$BO$405,52,FALSE)+VLOOKUP($C380,'[1]New ISB'!$C$6:$BO$405,53,FALSE)</f>
        <v>0</v>
      </c>
      <c r="CC380" s="10">
        <f>VLOOKUP($C380,'[1]New ISB'!$C$6:$BO$405,64,FALSE)</f>
        <v>0</v>
      </c>
      <c r="CD380" s="11">
        <f t="shared" si="247"/>
        <v>5106107.5393381258</v>
      </c>
      <c r="CE380" s="10"/>
      <c r="CF380" s="10">
        <f t="shared" si="208"/>
        <v>0</v>
      </c>
      <c r="CG380" s="10">
        <f t="shared" si="209"/>
        <v>145217.05695712939</v>
      </c>
      <c r="CH380" s="10">
        <f t="shared" si="210"/>
        <v>101557.65541990683</v>
      </c>
      <c r="CI380" s="10">
        <f t="shared" si="211"/>
        <v>0</v>
      </c>
      <c r="CJ380" s="10">
        <f t="shared" si="212"/>
        <v>1670</v>
      </c>
      <c r="CK380" s="10">
        <f t="shared" si="213"/>
        <v>0</v>
      </c>
      <c r="CL380" s="10">
        <f t="shared" si="214"/>
        <v>30940</v>
      </c>
      <c r="CM380" s="10">
        <f t="shared" si="215"/>
        <v>0</v>
      </c>
      <c r="CN380" s="10">
        <f t="shared" si="216"/>
        <v>0</v>
      </c>
      <c r="CO380" s="10">
        <f t="shared" si="217"/>
        <v>0</v>
      </c>
      <c r="CP380" s="10">
        <f t="shared" si="218"/>
        <v>0</v>
      </c>
      <c r="CQ380" s="10">
        <f t="shared" si="219"/>
        <v>0</v>
      </c>
      <c r="CR380" s="10">
        <f t="shared" si="220"/>
        <v>0</v>
      </c>
      <c r="CS380" s="10">
        <f t="shared" si="221"/>
        <v>470.59569074778483</v>
      </c>
      <c r="CT380" s="10">
        <f t="shared" si="222"/>
        <v>30.038022813688258</v>
      </c>
      <c r="CU380" s="10">
        <f t="shared" si="223"/>
        <v>160.2027883396695</v>
      </c>
      <c r="CV380" s="10">
        <f t="shared" si="224"/>
        <v>40.050697084917829</v>
      </c>
      <c r="CW380" s="10">
        <f t="shared" si="225"/>
        <v>70.088719898605632</v>
      </c>
      <c r="CX380" s="10">
        <f t="shared" si="226"/>
        <v>90.114068441064774</v>
      </c>
      <c r="CY380" s="10">
        <f t="shared" si="227"/>
        <v>0</v>
      </c>
      <c r="CZ380" s="10">
        <f t="shared" si="228"/>
        <v>60</v>
      </c>
      <c r="DA380" s="10">
        <f t="shared" si="229"/>
        <v>0</v>
      </c>
      <c r="DB380" s="10">
        <f t="shared" si="230"/>
        <v>5227.1294730769587</v>
      </c>
      <c r="DC380" s="10">
        <f t="shared" si="231"/>
        <v>0</v>
      </c>
      <c r="DD380" s="10">
        <f t="shared" si="232"/>
        <v>0</v>
      </c>
      <c r="DE380" s="10">
        <f t="shared" si="233"/>
        <v>6400</v>
      </c>
      <c r="DF380" s="10">
        <f t="shared" si="234"/>
        <v>0</v>
      </c>
      <c r="DG380" s="10">
        <f t="shared" si="235"/>
        <v>0</v>
      </c>
      <c r="DH380" s="10">
        <f t="shared" si="236"/>
        <v>0</v>
      </c>
      <c r="DI380" s="10">
        <f t="shared" si="237"/>
        <v>0</v>
      </c>
      <c r="DJ380" s="10">
        <f t="shared" si="238"/>
        <v>0</v>
      </c>
      <c r="DK380" s="10">
        <f t="shared" si="239"/>
        <v>0</v>
      </c>
      <c r="DL380" s="10">
        <f t="shared" si="240"/>
        <v>0</v>
      </c>
      <c r="DM380" s="10">
        <f t="shared" si="241"/>
        <v>0</v>
      </c>
      <c r="DN380" s="10">
        <f t="shared" si="242"/>
        <v>0</v>
      </c>
      <c r="DO380" s="10">
        <f t="shared" si="243"/>
        <v>78290.094582201971</v>
      </c>
      <c r="DP380" s="11">
        <f t="shared" si="244"/>
        <v>370223.02641964093</v>
      </c>
      <c r="DS380" s="14"/>
      <c r="DT380" s="14"/>
      <c r="DV380" s="16"/>
    </row>
    <row r="381" spans="1:126" x14ac:dyDescent="0.35">
      <c r="A381" s="2" t="s">
        <v>1093</v>
      </c>
      <c r="B381" s="2" t="s">
        <v>1094</v>
      </c>
      <c r="C381" s="2">
        <v>9266911</v>
      </c>
      <c r="D381" s="2" t="s">
        <v>1095</v>
      </c>
      <c r="E381" s="18">
        <v>777</v>
      </c>
      <c r="G381" s="18">
        <v>403886</v>
      </c>
      <c r="H381" s="18">
        <v>1980990</v>
      </c>
      <c r="I381" s="18">
        <v>1315892</v>
      </c>
      <c r="J381" s="18">
        <v>6240.0000000000227</v>
      </c>
      <c r="K381" s="18">
        <v>65759.999999999942</v>
      </c>
      <c r="L381" s="18">
        <v>9165.0000000000346</v>
      </c>
      <c r="M381" s="18">
        <v>162739.99999999968</v>
      </c>
      <c r="N381" s="18">
        <v>229.99999999999986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12078.356164383562</v>
      </c>
      <c r="U381" s="18">
        <v>12924.642313546421</v>
      </c>
      <c r="V381" s="18">
        <v>6209.4368340943674</v>
      </c>
      <c r="W381" s="18">
        <v>4767.2450532724506</v>
      </c>
      <c r="X381" s="18">
        <v>0</v>
      </c>
      <c r="Y381" s="18">
        <v>0</v>
      </c>
      <c r="Z381" s="18">
        <v>0</v>
      </c>
      <c r="AA381" s="18">
        <v>6269.5281582952821</v>
      </c>
      <c r="AB381" s="18">
        <v>34768.695652173912</v>
      </c>
      <c r="AC381" s="18">
        <v>332830.62001632265</v>
      </c>
      <c r="AD381" s="18">
        <v>812.69999999999845</v>
      </c>
      <c r="AE381" s="18">
        <v>0</v>
      </c>
      <c r="AF381" s="18">
        <v>128000</v>
      </c>
      <c r="AG381" s="18">
        <v>0</v>
      </c>
      <c r="AH381" s="18">
        <v>0</v>
      </c>
      <c r="AI381" s="18">
        <v>89780</v>
      </c>
      <c r="AJ381" s="18">
        <v>19262.72</v>
      </c>
      <c r="AK381" s="18">
        <v>0</v>
      </c>
      <c r="AL381" s="18">
        <v>0</v>
      </c>
      <c r="AM381" s="18">
        <v>0</v>
      </c>
      <c r="AN381" s="18">
        <v>0</v>
      </c>
      <c r="AO381" s="18">
        <v>0</v>
      </c>
      <c r="AP381" s="18">
        <v>-22319.624900576469</v>
      </c>
      <c r="AQ381" s="11">
        <f t="shared" si="245"/>
        <v>4570287.3192915116</v>
      </c>
      <c r="AR381" s="18"/>
      <c r="AS381" s="10">
        <f>VLOOKUP($C381,'[1]New ISB'!$C$6:$BO$405,6,FALSE)</f>
        <v>428990.86474792636</v>
      </c>
      <c r="AT381" s="10">
        <f>VLOOKUP($C381,'[1]New ISB'!$C$6:$BO$405,7,FALSE)</f>
        <v>2104186.4376644501</v>
      </c>
      <c r="AU381" s="10">
        <f>VLOOKUP($C381,'[1]New ISB'!$C$6:$BO$405,8,FALSE)</f>
        <v>1397945.2050412493</v>
      </c>
      <c r="AV381" s="10">
        <f>VLOOKUP($C381,'[1]New ISB'!$C$6:$BO$405,9,FALSE)</f>
        <v>6370.0000000000236</v>
      </c>
      <c r="AW381" s="10">
        <f>VLOOKUP($C381,'[1]New ISB'!$C$6:$BO$405,10,FALSE)</f>
        <v>67129.999999999942</v>
      </c>
      <c r="AX381" s="10">
        <f>VLOOKUP($C381,'[1]New ISB'!$C$6:$BO$405,11,FALSE)</f>
        <v>10660.00000000004</v>
      </c>
      <c r="AY381" s="10">
        <f>VLOOKUP($C381,'[1]New ISB'!$C$6:$BO$405,12,FALSE)</f>
        <v>189599.99999999962</v>
      </c>
      <c r="AZ381" s="10">
        <f>VLOOKUP($C381,'[1]New ISB'!$C$6:$BO$405,13,FALSE)</f>
        <v>234.99999999999983</v>
      </c>
      <c r="BA381" s="10">
        <f>VLOOKUP($C381,'[1]New ISB'!$C$6:$BO$405,14,FALSE)</f>
        <v>0</v>
      </c>
      <c r="BB381" s="10">
        <f>VLOOKUP($C381,'[1]New ISB'!$C$6:$BO$405,15,FALSE)</f>
        <v>0</v>
      </c>
      <c r="BC381" s="10">
        <f>VLOOKUP($C381,'[1]New ISB'!$C$6:$BO$405,16,FALSE)</f>
        <v>0</v>
      </c>
      <c r="BD381" s="10">
        <f>VLOOKUP($C381,'[1]New ISB'!$C$6:$BO$405,17,FALSE)</f>
        <v>0</v>
      </c>
      <c r="BE381" s="10">
        <f>VLOOKUP($C381,'[1]New ISB'!$C$6:$BO$405,18,FALSE)</f>
        <v>0</v>
      </c>
      <c r="BF381" s="10">
        <f>VLOOKUP($C381,'[1]New ISB'!$C$6:$BO$405,19,FALSE)</f>
        <v>12258.630136986301</v>
      </c>
      <c r="BG381" s="10">
        <f>VLOOKUP($C381,'[1]New ISB'!$C$6:$BO$405,20,FALSE)</f>
        <v>13069.863013698628</v>
      </c>
      <c r="BH381" s="10">
        <f>VLOOKUP($C381,'[1]New ISB'!$C$6:$BO$405,21,FALSE)</f>
        <v>6309.58904109589</v>
      </c>
      <c r="BI381" s="10">
        <f>VLOOKUP($C381,'[1]New ISB'!$C$6:$BO$405,22,FALSE)</f>
        <v>4837.3515981735154</v>
      </c>
      <c r="BJ381" s="10">
        <f>VLOOKUP($C381,'[1]New ISB'!$C$6:$BO$405,23,FALSE)</f>
        <v>0</v>
      </c>
      <c r="BK381" s="10">
        <f>VLOOKUP($C381,'[1]New ISB'!$C$6:$BO$405,24,FALSE)</f>
        <v>0</v>
      </c>
      <c r="BL381" s="10">
        <f>VLOOKUP($C381,'[1]New ISB'!$C$6:$BO$405,25,FALSE)</f>
        <v>0</v>
      </c>
      <c r="BM381" s="10">
        <f>VLOOKUP($C381,'[1]New ISB'!$C$6:$BO$405,26,FALSE)</f>
        <v>6349.6499238964998</v>
      </c>
      <c r="BN381" s="10">
        <f>VLOOKUP($C381,'[1]New ISB'!$C$6:$BO$405,27,FALSE)</f>
        <v>35220.237154150193</v>
      </c>
      <c r="BO381" s="10">
        <f>VLOOKUP($C381,'[1]New ISB'!$C$6:$BO$405,28,FALSE)</f>
        <v>337585.34315941297</v>
      </c>
      <c r="BP381" s="10">
        <f>VLOOKUP($C381,'[1]New ISB'!$C$6:$BO$405,29,FALSE)</f>
        <v>825.59999999999843</v>
      </c>
      <c r="BQ381" s="10">
        <f>VLOOKUP($C381,'[1]New ISB'!$C$6:$BO$405,30,FALSE)</f>
        <v>0</v>
      </c>
      <c r="BR381" s="10">
        <f>VLOOKUP($C381,'[1]New ISB'!$C$6:$BO$405,31,FALSE)</f>
        <v>134400</v>
      </c>
      <c r="BS381" s="10">
        <f>VLOOKUP($C381,'[1]New ISB'!$C$6:$BO$405,32,FALSE)</f>
        <v>0</v>
      </c>
      <c r="BT381" s="10">
        <f>VLOOKUP($C381,'[1]New ISB'!$C$6:$BO$405,33,FALSE)</f>
        <v>0</v>
      </c>
      <c r="BU381" s="10">
        <f>VLOOKUP($C381,'[1]New ISB'!$C$6:$BO$405,34,FALSE)</f>
        <v>80600</v>
      </c>
      <c r="BV381" s="10">
        <f>VLOOKUP($C381,'[1]New ISB'!$C$6:$BO$405,35,FALSE)</f>
        <v>19262.72</v>
      </c>
      <c r="BW381" s="10">
        <f>VLOOKUP($C381,'[1]New ISB'!$C$6:$BO$405,36,FALSE)</f>
        <v>0</v>
      </c>
      <c r="BX381" s="10">
        <f>VLOOKUP($C381,'[1]New ISB'!$C$6:$BO$405,39,FALSE)+VLOOKUP($C381,'[1]New ISB'!$C$6:$BO$405,40,FALSE)</f>
        <v>0</v>
      </c>
      <c r="BY381" s="10">
        <f>VLOOKUP($C381,'[1]New ISB'!$C$6:$BO$405,37,FALSE)+VLOOKUP($C381,'[1]New ISB'!$C$6:$BO$405,41,FALSE)</f>
        <v>0</v>
      </c>
      <c r="BZ381" s="10">
        <f>VLOOKUP($C381,'[1]New ISB'!$C$6:$BO$405,38,FALSE)</f>
        <v>0</v>
      </c>
      <c r="CA381" s="10">
        <f t="shared" si="248"/>
        <v>4855836.4914810397</v>
      </c>
      <c r="CB381" s="10">
        <f>VLOOKUP($C381,'[1]New ISB'!$C$6:$BO$405,52,FALSE)+VLOOKUP($C381,'[1]New ISB'!$C$6:$BO$405,53,FALSE)</f>
        <v>0</v>
      </c>
      <c r="CC381" s="10">
        <f>VLOOKUP($C381,'[1]New ISB'!$C$6:$BO$405,64,FALSE)</f>
        <v>0</v>
      </c>
      <c r="CD381" s="11">
        <f t="shared" si="247"/>
        <v>4855836.4914810397</v>
      </c>
      <c r="CE381" s="10"/>
      <c r="CF381" s="10">
        <f t="shared" ref="CF381:CF408" si="249">AS381-G381</f>
        <v>25104.86474792636</v>
      </c>
      <c r="CG381" s="10">
        <f t="shared" ref="CG381:CG408" si="250">AT381-H381</f>
        <v>123196.43766445015</v>
      </c>
      <c r="CH381" s="10">
        <f t="shared" ref="CH381:CH408" si="251">AU381-I381</f>
        <v>82053.205041249283</v>
      </c>
      <c r="CI381" s="10">
        <f t="shared" ref="CI381:CI408" si="252">AV381-J381</f>
        <v>130.00000000000091</v>
      </c>
      <c r="CJ381" s="10">
        <f t="shared" ref="CJ381:CJ408" si="253">AW381-K381</f>
        <v>1370</v>
      </c>
      <c r="CK381" s="10">
        <f t="shared" ref="CK381:CK408" si="254">AX381-L381</f>
        <v>1495.0000000000055</v>
      </c>
      <c r="CL381" s="10">
        <f t="shared" ref="CL381:CL408" si="255">AY381-M381</f>
        <v>26859.999999999942</v>
      </c>
      <c r="CM381" s="10">
        <f t="shared" ref="CM381:CM408" si="256">AZ381-N381</f>
        <v>4.9999999999999716</v>
      </c>
      <c r="CN381" s="10">
        <f t="shared" ref="CN381:CN408" si="257">BA381-O381</f>
        <v>0</v>
      </c>
      <c r="CO381" s="10">
        <f t="shared" ref="CO381:CO408" si="258">BB381-P381</f>
        <v>0</v>
      </c>
      <c r="CP381" s="10">
        <f t="shared" ref="CP381:CP408" si="259">BC381-Q381</f>
        <v>0</v>
      </c>
      <c r="CQ381" s="10">
        <f t="shared" ref="CQ381:CQ408" si="260">BD381-R381</f>
        <v>0</v>
      </c>
      <c r="CR381" s="10">
        <f t="shared" ref="CR381:CR408" si="261">BE381-S381</f>
        <v>0</v>
      </c>
      <c r="CS381" s="10">
        <f t="shared" ref="CS381:CS408" si="262">BF381-T381</f>
        <v>180.27397260273938</v>
      </c>
      <c r="CT381" s="10">
        <f t="shared" ref="CT381:CT408" si="263">BG381-U381</f>
        <v>145.22070015220743</v>
      </c>
      <c r="CU381" s="10">
        <f t="shared" ref="CU381:CU408" si="264">BH381-V381</f>
        <v>100.15220700152258</v>
      </c>
      <c r="CV381" s="10">
        <f t="shared" ref="CV381:CV408" si="265">BI381-W381</f>
        <v>70.106544901064808</v>
      </c>
      <c r="CW381" s="10">
        <f t="shared" ref="CW381:CW408" si="266">BJ381-X381</f>
        <v>0</v>
      </c>
      <c r="CX381" s="10">
        <f t="shared" ref="CX381:CX408" si="267">BK381-Y381</f>
        <v>0</v>
      </c>
      <c r="CY381" s="10">
        <f t="shared" ref="CY381:CY408" si="268">BL381-Z381</f>
        <v>0</v>
      </c>
      <c r="CZ381" s="10">
        <f t="shared" ref="CZ381:CZ408" si="269">BM381-AA381</f>
        <v>80.121765601217703</v>
      </c>
      <c r="DA381" s="10">
        <f t="shared" ref="DA381:DA408" si="270">BN381-AB381</f>
        <v>451.54150197628041</v>
      </c>
      <c r="DB381" s="10">
        <f t="shared" ref="DB381:DB408" si="271">BO381-AC381</f>
        <v>4754.7231430903194</v>
      </c>
      <c r="DC381" s="10">
        <f t="shared" ref="DC381:DC408" si="272">BP381-AD381</f>
        <v>12.899999999999977</v>
      </c>
      <c r="DD381" s="10">
        <f t="shared" ref="DD381:DD408" si="273">BQ381-AE381</f>
        <v>0</v>
      </c>
      <c r="DE381" s="10">
        <f t="shared" ref="DE381:DE408" si="274">BR381-AF381</f>
        <v>6400</v>
      </c>
      <c r="DF381" s="10">
        <f t="shared" ref="DF381:DF408" si="275">BS381-AG381</f>
        <v>0</v>
      </c>
      <c r="DG381" s="10">
        <f t="shared" ref="DG381:DG408" si="276">BT381-AH381</f>
        <v>0</v>
      </c>
      <c r="DH381" s="10">
        <f t="shared" ref="DH381:DH408" si="277">BU381-AI381</f>
        <v>-9180</v>
      </c>
      <c r="DI381" s="10">
        <f t="shared" ref="DI381:DI408" si="278">BV381-AJ381</f>
        <v>0</v>
      </c>
      <c r="DJ381" s="10">
        <f t="shared" ref="DJ381:DJ408" si="279">BW381-AK381</f>
        <v>0</v>
      </c>
      <c r="DK381" s="10">
        <f t="shared" ref="DK381:DK408" si="280">BX381-AL381</f>
        <v>0</v>
      </c>
      <c r="DL381" s="10">
        <f t="shared" ref="DL381:DL408" si="281">BY381-AM381</f>
        <v>0</v>
      </c>
      <c r="DM381" s="10">
        <f t="shared" ref="DM381:DM408" si="282">BZ381-AN381</f>
        <v>0</v>
      </c>
      <c r="DN381" s="10">
        <f t="shared" ref="DN381:DN408" si="283">CB381-AO381</f>
        <v>0</v>
      </c>
      <c r="DO381" s="10">
        <f t="shared" ref="DO381:DO408" si="284">CC381-AP381</f>
        <v>22319.624900576469</v>
      </c>
      <c r="DP381" s="11">
        <f t="shared" si="244"/>
        <v>285549.1721895276</v>
      </c>
      <c r="DS381" s="14"/>
      <c r="DT381" s="14"/>
      <c r="DV381" s="16"/>
    </row>
    <row r="382" spans="1:126" x14ac:dyDescent="0.35">
      <c r="A382" s="2" t="s">
        <v>1096</v>
      </c>
      <c r="B382" s="2" t="s">
        <v>1097</v>
      </c>
      <c r="C382" s="2">
        <v>9264008</v>
      </c>
      <c r="D382" s="2" t="s">
        <v>1098</v>
      </c>
      <c r="E382" s="18">
        <v>574</v>
      </c>
      <c r="G382" s="18">
        <v>0</v>
      </c>
      <c r="H382" s="18">
        <v>1617330</v>
      </c>
      <c r="I382" s="18">
        <v>1272748</v>
      </c>
      <c r="J382" s="18">
        <v>0</v>
      </c>
      <c r="K382" s="18">
        <v>76319.999999999869</v>
      </c>
      <c r="L382" s="18">
        <v>0</v>
      </c>
      <c r="M382" s="18">
        <v>178190.00000000026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21105.000000000073</v>
      </c>
      <c r="U382" s="18">
        <v>41385.000000000015</v>
      </c>
      <c r="V382" s="18">
        <v>619.99999999999829</v>
      </c>
      <c r="W382" s="18">
        <v>0</v>
      </c>
      <c r="X382" s="18">
        <v>0</v>
      </c>
      <c r="Y382" s="18">
        <v>0</v>
      </c>
      <c r="Z382" s="18">
        <v>0</v>
      </c>
      <c r="AA382" s="18">
        <v>15677.312390924964</v>
      </c>
      <c r="AB382" s="18">
        <v>0</v>
      </c>
      <c r="AC382" s="18">
        <v>215093.00342994652</v>
      </c>
      <c r="AD382" s="18">
        <v>0</v>
      </c>
      <c r="AE382" s="18">
        <v>0</v>
      </c>
      <c r="AF382" s="18">
        <v>128000</v>
      </c>
      <c r="AG382" s="18">
        <v>7098</v>
      </c>
      <c r="AH382" s="18">
        <v>0</v>
      </c>
      <c r="AI382" s="18">
        <v>0</v>
      </c>
      <c r="AJ382" s="18">
        <v>26155.081200000001</v>
      </c>
      <c r="AK382" s="18">
        <v>0</v>
      </c>
      <c r="AL382" s="18">
        <v>0</v>
      </c>
      <c r="AM382" s="18">
        <v>0</v>
      </c>
      <c r="AN382" s="18">
        <v>0</v>
      </c>
      <c r="AO382" s="18">
        <v>0</v>
      </c>
      <c r="AP382" s="18">
        <v>-74274.159218967237</v>
      </c>
      <c r="AQ382" s="11">
        <f t="shared" si="245"/>
        <v>3525447.2378019043</v>
      </c>
      <c r="AR382" s="18"/>
      <c r="AS382" s="10">
        <f>VLOOKUP($C382,'[1]New ISB'!$C$6:$BO$405,6,FALSE)</f>
        <v>0</v>
      </c>
      <c r="AT382" s="10">
        <f>VLOOKUP($C382,'[1]New ISB'!$C$6:$BO$405,7,FALSE)</f>
        <v>1717910.6664989954</v>
      </c>
      <c r="AU382" s="10">
        <f>VLOOKUP($C382,'[1]New ISB'!$C$6:$BO$405,8,FALSE)</f>
        <v>1352110.9360235035</v>
      </c>
      <c r="AV382" s="10">
        <f>VLOOKUP($C382,'[1]New ISB'!$C$6:$BO$405,9,FALSE)</f>
        <v>0</v>
      </c>
      <c r="AW382" s="10">
        <f>VLOOKUP($C382,'[1]New ISB'!$C$6:$BO$405,10,FALSE)</f>
        <v>77909.999999999854</v>
      </c>
      <c r="AX382" s="10">
        <f>VLOOKUP($C382,'[1]New ISB'!$C$6:$BO$405,11,FALSE)</f>
        <v>0</v>
      </c>
      <c r="AY382" s="10">
        <f>VLOOKUP($C382,'[1]New ISB'!$C$6:$BO$405,12,FALSE)</f>
        <v>207600.00000000032</v>
      </c>
      <c r="AZ382" s="10">
        <f>VLOOKUP($C382,'[1]New ISB'!$C$6:$BO$405,13,FALSE)</f>
        <v>0</v>
      </c>
      <c r="BA382" s="10">
        <f>VLOOKUP($C382,'[1]New ISB'!$C$6:$BO$405,14,FALSE)</f>
        <v>0</v>
      </c>
      <c r="BB382" s="10">
        <f>VLOOKUP($C382,'[1]New ISB'!$C$6:$BO$405,15,FALSE)</f>
        <v>0</v>
      </c>
      <c r="BC382" s="10">
        <f>VLOOKUP($C382,'[1]New ISB'!$C$6:$BO$405,16,FALSE)</f>
        <v>0</v>
      </c>
      <c r="BD382" s="10">
        <f>VLOOKUP($C382,'[1]New ISB'!$C$6:$BO$405,17,FALSE)</f>
        <v>0</v>
      </c>
      <c r="BE382" s="10">
        <f>VLOOKUP($C382,'[1]New ISB'!$C$6:$BO$405,18,FALSE)</f>
        <v>0</v>
      </c>
      <c r="BF382" s="10">
        <f>VLOOKUP($C382,'[1]New ISB'!$C$6:$BO$405,19,FALSE)</f>
        <v>21420.000000000076</v>
      </c>
      <c r="BG382" s="10">
        <f>VLOOKUP($C382,'[1]New ISB'!$C$6:$BO$405,20,FALSE)</f>
        <v>41850.000000000015</v>
      </c>
      <c r="BH382" s="10">
        <f>VLOOKUP($C382,'[1]New ISB'!$C$6:$BO$405,21,FALSE)</f>
        <v>629.99999999999829</v>
      </c>
      <c r="BI382" s="10">
        <f>VLOOKUP($C382,'[1]New ISB'!$C$6:$BO$405,22,FALSE)</f>
        <v>0</v>
      </c>
      <c r="BJ382" s="10">
        <f>VLOOKUP($C382,'[1]New ISB'!$C$6:$BO$405,23,FALSE)</f>
        <v>0</v>
      </c>
      <c r="BK382" s="10">
        <f>VLOOKUP($C382,'[1]New ISB'!$C$6:$BO$405,24,FALSE)</f>
        <v>0</v>
      </c>
      <c r="BL382" s="10">
        <f>VLOOKUP($C382,'[1]New ISB'!$C$6:$BO$405,25,FALSE)</f>
        <v>0</v>
      </c>
      <c r="BM382" s="10">
        <f>VLOOKUP($C382,'[1]New ISB'!$C$6:$BO$405,26,FALSE)</f>
        <v>15877.66143106458</v>
      </c>
      <c r="BN382" s="10">
        <f>VLOOKUP($C382,'[1]New ISB'!$C$6:$BO$405,27,FALSE)</f>
        <v>0</v>
      </c>
      <c r="BO382" s="10">
        <f>VLOOKUP($C382,'[1]New ISB'!$C$6:$BO$405,28,FALSE)</f>
        <v>218165.76062180291</v>
      </c>
      <c r="BP382" s="10">
        <f>VLOOKUP($C382,'[1]New ISB'!$C$6:$BO$405,29,FALSE)</f>
        <v>0</v>
      </c>
      <c r="BQ382" s="10">
        <f>VLOOKUP($C382,'[1]New ISB'!$C$6:$BO$405,30,FALSE)</f>
        <v>0</v>
      </c>
      <c r="BR382" s="10">
        <f>VLOOKUP($C382,'[1]New ISB'!$C$6:$BO$405,31,FALSE)</f>
        <v>134400</v>
      </c>
      <c r="BS382" s="10">
        <f>VLOOKUP($C382,'[1]New ISB'!$C$6:$BO$405,32,FALSE)</f>
        <v>7193.3333333333339</v>
      </c>
      <c r="BT382" s="10">
        <f>VLOOKUP($C382,'[1]New ISB'!$C$6:$BO$405,33,FALSE)</f>
        <v>0</v>
      </c>
      <c r="BU382" s="10">
        <f>VLOOKUP($C382,'[1]New ISB'!$C$6:$BO$405,34,FALSE)</f>
        <v>0</v>
      </c>
      <c r="BV382" s="10">
        <f>VLOOKUP($C382,'[1]New ISB'!$C$6:$BO$405,35,FALSE)</f>
        <v>26155.081200000001</v>
      </c>
      <c r="BW382" s="10">
        <f>VLOOKUP($C382,'[1]New ISB'!$C$6:$BO$405,36,FALSE)</f>
        <v>0</v>
      </c>
      <c r="BX382" s="10">
        <f>VLOOKUP($C382,'[1]New ISB'!$C$6:$BO$405,39,FALSE)+VLOOKUP($C382,'[1]New ISB'!$C$6:$BO$405,40,FALSE)</f>
        <v>0</v>
      </c>
      <c r="BY382" s="10">
        <f>VLOOKUP($C382,'[1]New ISB'!$C$6:$BO$405,37,FALSE)+VLOOKUP($C382,'[1]New ISB'!$C$6:$BO$405,41,FALSE)</f>
        <v>0</v>
      </c>
      <c r="BZ382" s="10">
        <f>VLOOKUP($C382,'[1]New ISB'!$C$6:$BO$405,38,FALSE)</f>
        <v>0</v>
      </c>
      <c r="CA382" s="10">
        <f t="shared" si="248"/>
        <v>3821223.4391087</v>
      </c>
      <c r="CB382" s="10">
        <f>VLOOKUP($C382,'[1]New ISB'!$C$6:$BO$405,52,FALSE)+VLOOKUP($C382,'[1]New ISB'!$C$6:$BO$405,53,FALSE)</f>
        <v>0</v>
      </c>
      <c r="CC382" s="10">
        <f>VLOOKUP($C382,'[1]New ISB'!$C$6:$BO$405,64,FALSE)</f>
        <v>0</v>
      </c>
      <c r="CD382" s="11">
        <f t="shared" si="247"/>
        <v>3821223.4391087</v>
      </c>
      <c r="CE382" s="10"/>
      <c r="CF382" s="10">
        <f t="shared" si="249"/>
        <v>0</v>
      </c>
      <c r="CG382" s="10">
        <f t="shared" si="250"/>
        <v>100580.66649899539</v>
      </c>
      <c r="CH382" s="10">
        <f t="shared" si="251"/>
        <v>79362.936023503542</v>
      </c>
      <c r="CI382" s="10">
        <f t="shared" si="252"/>
        <v>0</v>
      </c>
      <c r="CJ382" s="10">
        <f t="shared" si="253"/>
        <v>1589.9999999999854</v>
      </c>
      <c r="CK382" s="10">
        <f t="shared" si="254"/>
        <v>0</v>
      </c>
      <c r="CL382" s="10">
        <f t="shared" si="255"/>
        <v>29410.000000000058</v>
      </c>
      <c r="CM382" s="10">
        <f t="shared" si="256"/>
        <v>0</v>
      </c>
      <c r="CN382" s="10">
        <f t="shared" si="257"/>
        <v>0</v>
      </c>
      <c r="CO382" s="10">
        <f t="shared" si="258"/>
        <v>0</v>
      </c>
      <c r="CP382" s="10">
        <f t="shared" si="259"/>
        <v>0</v>
      </c>
      <c r="CQ382" s="10">
        <f t="shared" si="260"/>
        <v>0</v>
      </c>
      <c r="CR382" s="10">
        <f t="shared" si="261"/>
        <v>0</v>
      </c>
      <c r="CS382" s="10">
        <f t="shared" si="262"/>
        <v>315.00000000000364</v>
      </c>
      <c r="CT382" s="10">
        <f t="shared" si="263"/>
        <v>465</v>
      </c>
      <c r="CU382" s="10">
        <f t="shared" si="264"/>
        <v>10</v>
      </c>
      <c r="CV382" s="10">
        <f t="shared" si="265"/>
        <v>0</v>
      </c>
      <c r="CW382" s="10">
        <f t="shared" si="266"/>
        <v>0</v>
      </c>
      <c r="CX382" s="10">
        <f t="shared" si="267"/>
        <v>0</v>
      </c>
      <c r="CY382" s="10">
        <f t="shared" si="268"/>
        <v>0</v>
      </c>
      <c r="CZ382" s="10">
        <f t="shared" si="269"/>
        <v>200.34904013961568</v>
      </c>
      <c r="DA382" s="10">
        <f t="shared" si="270"/>
        <v>0</v>
      </c>
      <c r="DB382" s="10">
        <f t="shared" si="271"/>
        <v>3072.7571918563917</v>
      </c>
      <c r="DC382" s="10">
        <f t="shared" si="272"/>
        <v>0</v>
      </c>
      <c r="DD382" s="10">
        <f t="shared" si="273"/>
        <v>0</v>
      </c>
      <c r="DE382" s="10">
        <f t="shared" si="274"/>
        <v>6400</v>
      </c>
      <c r="DF382" s="10">
        <f t="shared" si="275"/>
        <v>95.33333333333394</v>
      </c>
      <c r="DG382" s="10">
        <f t="shared" si="276"/>
        <v>0</v>
      </c>
      <c r="DH382" s="10">
        <f t="shared" si="277"/>
        <v>0</v>
      </c>
      <c r="DI382" s="10">
        <f t="shared" si="278"/>
        <v>0</v>
      </c>
      <c r="DJ382" s="10">
        <f t="shared" si="279"/>
        <v>0</v>
      </c>
      <c r="DK382" s="10">
        <f t="shared" si="280"/>
        <v>0</v>
      </c>
      <c r="DL382" s="10">
        <f t="shared" si="281"/>
        <v>0</v>
      </c>
      <c r="DM382" s="10">
        <f t="shared" si="282"/>
        <v>0</v>
      </c>
      <c r="DN382" s="10">
        <f t="shared" si="283"/>
        <v>0</v>
      </c>
      <c r="DO382" s="10">
        <f t="shared" si="284"/>
        <v>74274.159218967237</v>
      </c>
      <c r="DP382" s="11">
        <f t="shared" si="244"/>
        <v>295776.20130679558</v>
      </c>
      <c r="DS382" s="14"/>
      <c r="DT382" s="14"/>
      <c r="DV382" s="16"/>
    </row>
    <row r="383" spans="1:126" x14ac:dyDescent="0.35">
      <c r="A383" s="2" t="s">
        <v>1099</v>
      </c>
      <c r="B383" s="2" t="s">
        <v>1100</v>
      </c>
      <c r="C383" s="2">
        <v>9264020</v>
      </c>
      <c r="D383" s="2" t="s">
        <v>1443</v>
      </c>
      <c r="E383" s="18">
        <v>715</v>
      </c>
      <c r="G383" s="18">
        <v>0</v>
      </c>
      <c r="H383" s="18">
        <v>2225025</v>
      </c>
      <c r="I383" s="18">
        <v>1348250</v>
      </c>
      <c r="J383" s="18">
        <v>0</v>
      </c>
      <c r="K383" s="18">
        <v>141119.99999999994</v>
      </c>
      <c r="L383" s="18">
        <v>0</v>
      </c>
      <c r="M383" s="18">
        <v>333719.99999999988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25831.127450980403</v>
      </c>
      <c r="U383" s="18">
        <v>38323.599439776008</v>
      </c>
      <c r="V383" s="18">
        <v>92509.383753501505</v>
      </c>
      <c r="W383" s="18">
        <v>104866.6666666667</v>
      </c>
      <c r="X383" s="18">
        <v>37282.142857142841</v>
      </c>
      <c r="Y383" s="18">
        <v>13969.537815126025</v>
      </c>
      <c r="Z383" s="18">
        <v>0</v>
      </c>
      <c r="AA383" s="18">
        <v>57904.999999999942</v>
      </c>
      <c r="AB383" s="18">
        <v>0</v>
      </c>
      <c r="AC383" s="18">
        <v>404179.07741014322</v>
      </c>
      <c r="AD383" s="18">
        <v>0</v>
      </c>
      <c r="AE383" s="18">
        <v>1663.8541374473925</v>
      </c>
      <c r="AF383" s="18">
        <v>128000</v>
      </c>
      <c r="AG383" s="18">
        <v>0</v>
      </c>
      <c r="AH383" s="18">
        <v>0</v>
      </c>
      <c r="AI383" s="18">
        <v>0</v>
      </c>
      <c r="AJ383" s="18">
        <v>26382.149399999998</v>
      </c>
      <c r="AK383" s="18">
        <v>0</v>
      </c>
      <c r="AL383" s="18">
        <v>0</v>
      </c>
      <c r="AM383" s="18">
        <v>0</v>
      </c>
      <c r="AN383" s="18">
        <v>0</v>
      </c>
      <c r="AO383" s="18">
        <v>0</v>
      </c>
      <c r="AP383" s="18">
        <v>-35085.763727856807</v>
      </c>
      <c r="AQ383" s="11">
        <f t="shared" si="245"/>
        <v>4943941.7752029272</v>
      </c>
      <c r="AR383" s="18"/>
      <c r="AS383" s="10">
        <f>VLOOKUP($C383,'[1]New ISB'!$C$6:$BO$405,6,FALSE)</f>
        <v>0</v>
      </c>
      <c r="AT383" s="10">
        <f>VLOOKUP($C383,'[1]New ISB'!$C$6:$BO$405,7,FALSE)</f>
        <v>2363397.8104202156</v>
      </c>
      <c r="AU383" s="10">
        <f>VLOOKUP($C383,'[1]New ISB'!$C$6:$BO$405,8,FALSE)</f>
        <v>1432320.9068045588</v>
      </c>
      <c r="AV383" s="10">
        <f>VLOOKUP($C383,'[1]New ISB'!$C$6:$BO$405,9,FALSE)</f>
        <v>0</v>
      </c>
      <c r="AW383" s="10">
        <f>VLOOKUP($C383,'[1]New ISB'!$C$6:$BO$405,10,FALSE)</f>
        <v>144059.99999999994</v>
      </c>
      <c r="AX383" s="10">
        <f>VLOOKUP($C383,'[1]New ISB'!$C$6:$BO$405,11,FALSE)</f>
        <v>0</v>
      </c>
      <c r="AY383" s="10">
        <f>VLOOKUP($C383,'[1]New ISB'!$C$6:$BO$405,12,FALSE)</f>
        <v>388799.99999999988</v>
      </c>
      <c r="AZ383" s="10">
        <f>VLOOKUP($C383,'[1]New ISB'!$C$6:$BO$405,13,FALSE)</f>
        <v>0</v>
      </c>
      <c r="BA383" s="10">
        <f>VLOOKUP($C383,'[1]New ISB'!$C$6:$BO$405,14,FALSE)</f>
        <v>0</v>
      </c>
      <c r="BB383" s="10">
        <f>VLOOKUP($C383,'[1]New ISB'!$C$6:$BO$405,15,FALSE)</f>
        <v>0</v>
      </c>
      <c r="BC383" s="10">
        <f>VLOOKUP($C383,'[1]New ISB'!$C$6:$BO$405,16,FALSE)</f>
        <v>0</v>
      </c>
      <c r="BD383" s="10">
        <f>VLOOKUP($C383,'[1]New ISB'!$C$6:$BO$405,17,FALSE)</f>
        <v>0</v>
      </c>
      <c r="BE383" s="10">
        <f>VLOOKUP($C383,'[1]New ISB'!$C$6:$BO$405,18,FALSE)</f>
        <v>0</v>
      </c>
      <c r="BF383" s="10">
        <f>VLOOKUP($C383,'[1]New ISB'!$C$6:$BO$405,19,FALSE)</f>
        <v>26216.666666666675</v>
      </c>
      <c r="BG383" s="10">
        <f>VLOOKUP($C383,'[1]New ISB'!$C$6:$BO$405,20,FALSE)</f>
        <v>38754.20168067237</v>
      </c>
      <c r="BH383" s="10">
        <f>VLOOKUP($C383,'[1]New ISB'!$C$6:$BO$405,21,FALSE)</f>
        <v>94001.470588235403</v>
      </c>
      <c r="BI383" s="10">
        <f>VLOOKUP($C383,'[1]New ISB'!$C$6:$BO$405,22,FALSE)</f>
        <v>106408.82352941181</v>
      </c>
      <c r="BJ383" s="10">
        <f>VLOOKUP($C383,'[1]New ISB'!$C$6:$BO$405,23,FALSE)</f>
        <v>37792.857142857123</v>
      </c>
      <c r="BK383" s="10">
        <f>VLOOKUP($C383,'[1]New ISB'!$C$6:$BO$405,24,FALSE)</f>
        <v>14194.852941176445</v>
      </c>
      <c r="BL383" s="10">
        <f>VLOOKUP($C383,'[1]New ISB'!$C$6:$BO$405,25,FALSE)</f>
        <v>0</v>
      </c>
      <c r="BM383" s="10">
        <f>VLOOKUP($C383,'[1]New ISB'!$C$6:$BO$405,26,FALSE)</f>
        <v>58644.999999999942</v>
      </c>
      <c r="BN383" s="10">
        <f>VLOOKUP($C383,'[1]New ISB'!$C$6:$BO$405,27,FALSE)</f>
        <v>0</v>
      </c>
      <c r="BO383" s="10">
        <f>VLOOKUP($C383,'[1]New ISB'!$C$6:$BO$405,28,FALSE)</f>
        <v>409953.06423028815</v>
      </c>
      <c r="BP383" s="10">
        <f>VLOOKUP($C383,'[1]New ISB'!$C$6:$BO$405,29,FALSE)</f>
        <v>0</v>
      </c>
      <c r="BQ383" s="10">
        <f>VLOOKUP($C383,'[1]New ISB'!$C$6:$BO$405,30,FALSE)</f>
        <v>1688.3225806451483</v>
      </c>
      <c r="BR383" s="10">
        <f>VLOOKUP($C383,'[1]New ISB'!$C$6:$BO$405,31,FALSE)</f>
        <v>134400</v>
      </c>
      <c r="BS383" s="10">
        <f>VLOOKUP($C383,'[1]New ISB'!$C$6:$BO$405,32,FALSE)</f>
        <v>0</v>
      </c>
      <c r="BT383" s="10">
        <f>VLOOKUP($C383,'[1]New ISB'!$C$6:$BO$405,33,FALSE)</f>
        <v>0</v>
      </c>
      <c r="BU383" s="10">
        <f>VLOOKUP($C383,'[1]New ISB'!$C$6:$BO$405,34,FALSE)</f>
        <v>0</v>
      </c>
      <c r="BV383" s="10">
        <f>VLOOKUP($C383,'[1]New ISB'!$C$6:$BO$405,35,FALSE)</f>
        <v>26382.149399999998</v>
      </c>
      <c r="BW383" s="10">
        <f>VLOOKUP($C383,'[1]New ISB'!$C$6:$BO$405,36,FALSE)</f>
        <v>0</v>
      </c>
      <c r="BX383" s="10">
        <f>VLOOKUP($C383,'[1]New ISB'!$C$6:$BO$405,39,FALSE)+VLOOKUP($C383,'[1]New ISB'!$C$6:$BO$405,40,FALSE)</f>
        <v>0</v>
      </c>
      <c r="BY383" s="10">
        <f>VLOOKUP($C383,'[1]New ISB'!$C$6:$BO$405,37,FALSE)+VLOOKUP($C383,'[1]New ISB'!$C$6:$BO$405,41,FALSE)</f>
        <v>0</v>
      </c>
      <c r="BZ383" s="10">
        <f>VLOOKUP($C383,'[1]New ISB'!$C$6:$BO$405,38,FALSE)</f>
        <v>0</v>
      </c>
      <c r="CA383" s="10">
        <f t="shared" si="248"/>
        <v>5277016.1259847283</v>
      </c>
      <c r="CB383" s="10">
        <f>VLOOKUP($C383,'[1]New ISB'!$C$6:$BO$405,52,FALSE)+VLOOKUP($C383,'[1]New ISB'!$C$6:$BO$405,53,FALSE)</f>
        <v>0</v>
      </c>
      <c r="CC383" s="10">
        <f>VLOOKUP($C383,'[1]New ISB'!$C$6:$BO$405,64,FALSE)</f>
        <v>0</v>
      </c>
      <c r="CD383" s="11">
        <f t="shared" si="247"/>
        <v>5277016.1259847283</v>
      </c>
      <c r="CE383" s="10"/>
      <c r="CF383" s="10">
        <f t="shared" si="249"/>
        <v>0</v>
      </c>
      <c r="CG383" s="10">
        <f t="shared" si="250"/>
        <v>138372.8104202156</v>
      </c>
      <c r="CH383" s="10">
        <f t="shared" si="251"/>
        <v>84070.906804558821</v>
      </c>
      <c r="CI383" s="10">
        <f t="shared" si="252"/>
        <v>0</v>
      </c>
      <c r="CJ383" s="10">
        <f t="shared" si="253"/>
        <v>2940</v>
      </c>
      <c r="CK383" s="10">
        <f t="shared" si="254"/>
        <v>0</v>
      </c>
      <c r="CL383" s="10">
        <f t="shared" si="255"/>
        <v>55080</v>
      </c>
      <c r="CM383" s="10">
        <f t="shared" si="256"/>
        <v>0</v>
      </c>
      <c r="CN383" s="10">
        <f t="shared" si="257"/>
        <v>0</v>
      </c>
      <c r="CO383" s="10">
        <f t="shared" si="258"/>
        <v>0</v>
      </c>
      <c r="CP383" s="10">
        <f t="shared" si="259"/>
        <v>0</v>
      </c>
      <c r="CQ383" s="10">
        <f t="shared" si="260"/>
        <v>0</v>
      </c>
      <c r="CR383" s="10">
        <f t="shared" si="261"/>
        <v>0</v>
      </c>
      <c r="CS383" s="10">
        <f t="shared" si="262"/>
        <v>385.53921568627266</v>
      </c>
      <c r="CT383" s="10">
        <f t="shared" si="263"/>
        <v>430.60224089636176</v>
      </c>
      <c r="CU383" s="10">
        <f t="shared" si="264"/>
        <v>1492.0868347338983</v>
      </c>
      <c r="CV383" s="10">
        <f t="shared" si="265"/>
        <v>1542.1568627451052</v>
      </c>
      <c r="CW383" s="10">
        <f t="shared" si="266"/>
        <v>510.7142857142826</v>
      </c>
      <c r="CX383" s="10">
        <f t="shared" si="267"/>
        <v>225.31512605042008</v>
      </c>
      <c r="CY383" s="10">
        <f t="shared" si="268"/>
        <v>0</v>
      </c>
      <c r="CZ383" s="10">
        <f t="shared" si="269"/>
        <v>740</v>
      </c>
      <c r="DA383" s="10">
        <f t="shared" si="270"/>
        <v>0</v>
      </c>
      <c r="DB383" s="10">
        <f t="shared" si="271"/>
        <v>5773.9868201449281</v>
      </c>
      <c r="DC383" s="10">
        <f t="shared" si="272"/>
        <v>0</v>
      </c>
      <c r="DD383" s="10">
        <f t="shared" si="273"/>
        <v>24.468443197755732</v>
      </c>
      <c r="DE383" s="10">
        <f t="shared" si="274"/>
        <v>6400</v>
      </c>
      <c r="DF383" s="10">
        <f t="shared" si="275"/>
        <v>0</v>
      </c>
      <c r="DG383" s="10">
        <f t="shared" si="276"/>
        <v>0</v>
      </c>
      <c r="DH383" s="10">
        <f t="shared" si="277"/>
        <v>0</v>
      </c>
      <c r="DI383" s="10">
        <f t="shared" si="278"/>
        <v>0</v>
      </c>
      <c r="DJ383" s="10">
        <f t="shared" si="279"/>
        <v>0</v>
      </c>
      <c r="DK383" s="10">
        <f t="shared" si="280"/>
        <v>0</v>
      </c>
      <c r="DL383" s="10">
        <f t="shared" si="281"/>
        <v>0</v>
      </c>
      <c r="DM383" s="10">
        <f t="shared" si="282"/>
        <v>0</v>
      </c>
      <c r="DN383" s="10">
        <f t="shared" si="283"/>
        <v>0</v>
      </c>
      <c r="DO383" s="10">
        <f t="shared" si="284"/>
        <v>35085.763727856807</v>
      </c>
      <c r="DP383" s="11">
        <f t="shared" si="244"/>
        <v>333074.35078180028</v>
      </c>
      <c r="DS383" s="14"/>
      <c r="DT383" s="14"/>
      <c r="DV383" s="16"/>
    </row>
    <row r="384" spans="1:126" x14ac:dyDescent="0.35">
      <c r="A384" s="2" t="s">
        <v>1102</v>
      </c>
      <c r="B384" s="2" t="s">
        <v>1103</v>
      </c>
      <c r="C384" s="2">
        <v>9266906</v>
      </c>
      <c r="D384" s="2" t="s">
        <v>1104</v>
      </c>
      <c r="E384" s="18">
        <v>697</v>
      </c>
      <c r="G384" s="18">
        <v>0</v>
      </c>
      <c r="H384" s="18">
        <v>2062335</v>
      </c>
      <c r="I384" s="18">
        <v>1434538</v>
      </c>
      <c r="J384" s="18">
        <v>0</v>
      </c>
      <c r="K384" s="18">
        <v>167039.99999999985</v>
      </c>
      <c r="L384" s="18">
        <v>0</v>
      </c>
      <c r="M384" s="18">
        <v>390370.00000000017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14425.69683908046</v>
      </c>
      <c r="U384" s="18">
        <v>35651.149425287302</v>
      </c>
      <c r="V384" s="18">
        <v>13038.706896551748</v>
      </c>
      <c r="W384" s="18">
        <v>132109.54022988505</v>
      </c>
      <c r="X384" s="18">
        <v>166679.13793103461</v>
      </c>
      <c r="Y384" s="18">
        <v>64262.198275862102</v>
      </c>
      <c r="Z384" s="18">
        <v>0</v>
      </c>
      <c r="AA384" s="18">
        <v>56339.999999999978</v>
      </c>
      <c r="AB384" s="18">
        <v>0</v>
      </c>
      <c r="AC384" s="18">
        <v>396052.09044186259</v>
      </c>
      <c r="AD384" s="18">
        <v>0</v>
      </c>
      <c r="AE384" s="18">
        <v>0</v>
      </c>
      <c r="AF384" s="18">
        <v>128000</v>
      </c>
      <c r="AG384" s="18">
        <v>0</v>
      </c>
      <c r="AH384" s="18">
        <v>0</v>
      </c>
      <c r="AI384" s="18">
        <v>0</v>
      </c>
      <c r="AJ384" s="18">
        <v>62804.224000000002</v>
      </c>
      <c r="AK384" s="18">
        <v>0</v>
      </c>
      <c r="AL384" s="18">
        <v>0</v>
      </c>
      <c r="AM384" s="18">
        <v>0</v>
      </c>
      <c r="AN384" s="18">
        <v>0</v>
      </c>
      <c r="AO384" s="18">
        <v>0</v>
      </c>
      <c r="AP384" s="18">
        <v>-54411.705955748912</v>
      </c>
      <c r="AQ384" s="11">
        <f t="shared" si="245"/>
        <v>5069234.0380838159</v>
      </c>
      <c r="AR384" s="18"/>
      <c r="AS384" s="10">
        <f>VLOOKUP($C384,'[1]New ISB'!$C$6:$BO$405,6,FALSE)</f>
        <v>0</v>
      </c>
      <c r="AT384" s="10">
        <f>VLOOKUP($C384,'[1]New ISB'!$C$6:$BO$405,7,FALSE)</f>
        <v>2190590.2285830383</v>
      </c>
      <c r="AU384" s="10">
        <f>VLOOKUP($C384,'[1]New ISB'!$C$6:$BO$405,8,FALSE)</f>
        <v>1523989.4448400505</v>
      </c>
      <c r="AV384" s="10">
        <f>VLOOKUP($C384,'[1]New ISB'!$C$6:$BO$405,9,FALSE)</f>
        <v>0</v>
      </c>
      <c r="AW384" s="10">
        <f>VLOOKUP($C384,'[1]New ISB'!$C$6:$BO$405,10,FALSE)</f>
        <v>170519.99999999985</v>
      </c>
      <c r="AX384" s="10">
        <f>VLOOKUP($C384,'[1]New ISB'!$C$6:$BO$405,11,FALSE)</f>
        <v>0</v>
      </c>
      <c r="AY384" s="10">
        <f>VLOOKUP($C384,'[1]New ISB'!$C$6:$BO$405,12,FALSE)</f>
        <v>454800.00000000023</v>
      </c>
      <c r="AZ384" s="10">
        <f>VLOOKUP($C384,'[1]New ISB'!$C$6:$BO$405,13,FALSE)</f>
        <v>0</v>
      </c>
      <c r="BA384" s="10">
        <f>VLOOKUP($C384,'[1]New ISB'!$C$6:$BO$405,14,FALSE)</f>
        <v>0</v>
      </c>
      <c r="BB384" s="10">
        <f>VLOOKUP($C384,'[1]New ISB'!$C$6:$BO$405,15,FALSE)</f>
        <v>0</v>
      </c>
      <c r="BC384" s="10">
        <f>VLOOKUP($C384,'[1]New ISB'!$C$6:$BO$405,16,FALSE)</f>
        <v>0</v>
      </c>
      <c r="BD384" s="10">
        <f>VLOOKUP($C384,'[1]New ISB'!$C$6:$BO$405,17,FALSE)</f>
        <v>0</v>
      </c>
      <c r="BE384" s="10">
        <f>VLOOKUP($C384,'[1]New ISB'!$C$6:$BO$405,18,FALSE)</f>
        <v>0</v>
      </c>
      <c r="BF384" s="10">
        <f>VLOOKUP($C384,'[1]New ISB'!$C$6:$BO$405,19,FALSE)</f>
        <v>14641.005747126435</v>
      </c>
      <c r="BG384" s="10">
        <f>VLOOKUP($C384,'[1]New ISB'!$C$6:$BO$405,20,FALSE)</f>
        <v>36051.724137930978</v>
      </c>
      <c r="BH384" s="10">
        <f>VLOOKUP($C384,'[1]New ISB'!$C$6:$BO$405,21,FALSE)</f>
        <v>13249.008620689679</v>
      </c>
      <c r="BI384" s="10">
        <f>VLOOKUP($C384,'[1]New ISB'!$C$6:$BO$405,22,FALSE)</f>
        <v>134052.3275862069</v>
      </c>
      <c r="BJ384" s="10">
        <f>VLOOKUP($C384,'[1]New ISB'!$C$6:$BO$405,23,FALSE)</f>
        <v>168962.41379310359</v>
      </c>
      <c r="BK384" s="10">
        <f>VLOOKUP($C384,'[1]New ISB'!$C$6:$BO$405,24,FALSE)</f>
        <v>65298.685344827623</v>
      </c>
      <c r="BL384" s="10">
        <f>VLOOKUP($C384,'[1]New ISB'!$C$6:$BO$405,25,FALSE)</f>
        <v>0</v>
      </c>
      <c r="BM384" s="10">
        <f>VLOOKUP($C384,'[1]New ISB'!$C$6:$BO$405,26,FALSE)</f>
        <v>57059.999999999978</v>
      </c>
      <c r="BN384" s="10">
        <f>VLOOKUP($C384,'[1]New ISB'!$C$6:$BO$405,27,FALSE)</f>
        <v>0</v>
      </c>
      <c r="BO384" s="10">
        <f>VLOOKUP($C384,'[1]New ISB'!$C$6:$BO$405,28,FALSE)</f>
        <v>401709.9774481749</v>
      </c>
      <c r="BP384" s="10">
        <f>VLOOKUP($C384,'[1]New ISB'!$C$6:$BO$405,29,FALSE)</f>
        <v>0</v>
      </c>
      <c r="BQ384" s="10">
        <f>VLOOKUP($C384,'[1]New ISB'!$C$6:$BO$405,30,FALSE)</f>
        <v>0</v>
      </c>
      <c r="BR384" s="10">
        <f>VLOOKUP($C384,'[1]New ISB'!$C$6:$BO$405,31,FALSE)</f>
        <v>134400</v>
      </c>
      <c r="BS384" s="10">
        <f>VLOOKUP($C384,'[1]New ISB'!$C$6:$BO$405,32,FALSE)</f>
        <v>0</v>
      </c>
      <c r="BT384" s="10">
        <f>VLOOKUP($C384,'[1]New ISB'!$C$6:$BO$405,33,FALSE)</f>
        <v>0</v>
      </c>
      <c r="BU384" s="10">
        <f>VLOOKUP($C384,'[1]New ISB'!$C$6:$BO$405,34,FALSE)</f>
        <v>0</v>
      </c>
      <c r="BV384" s="10">
        <f>VLOOKUP($C384,'[1]New ISB'!$C$6:$BO$405,35,FALSE)</f>
        <v>62804.224000000002</v>
      </c>
      <c r="BW384" s="10">
        <f>VLOOKUP($C384,'[1]New ISB'!$C$6:$BO$405,36,FALSE)</f>
        <v>0</v>
      </c>
      <c r="BX384" s="10">
        <f>VLOOKUP($C384,'[1]New ISB'!$C$6:$BO$405,39,FALSE)+VLOOKUP($C384,'[1]New ISB'!$C$6:$BO$405,40,FALSE)</f>
        <v>0</v>
      </c>
      <c r="BY384" s="10">
        <f>VLOOKUP($C384,'[1]New ISB'!$C$6:$BO$405,37,FALSE)+VLOOKUP($C384,'[1]New ISB'!$C$6:$BO$405,41,FALSE)</f>
        <v>0</v>
      </c>
      <c r="BZ384" s="10">
        <f>VLOOKUP($C384,'[1]New ISB'!$C$6:$BO$405,38,FALSE)</f>
        <v>0</v>
      </c>
      <c r="CA384" s="10">
        <f t="shared" si="248"/>
        <v>5428129.0401011491</v>
      </c>
      <c r="CB384" s="10">
        <f>VLOOKUP($C384,'[1]New ISB'!$C$6:$BO$405,52,FALSE)+VLOOKUP($C384,'[1]New ISB'!$C$6:$BO$405,53,FALSE)</f>
        <v>0</v>
      </c>
      <c r="CC384" s="10">
        <f>VLOOKUP($C384,'[1]New ISB'!$C$6:$BO$405,64,FALSE)</f>
        <v>0</v>
      </c>
      <c r="CD384" s="11">
        <f t="shared" si="247"/>
        <v>5428129.0401011491</v>
      </c>
      <c r="CE384" s="10"/>
      <c r="CF384" s="10">
        <f t="shared" si="249"/>
        <v>0</v>
      </c>
      <c r="CG384" s="10">
        <f t="shared" si="250"/>
        <v>128255.22858303832</v>
      </c>
      <c r="CH384" s="10">
        <f t="shared" si="251"/>
        <v>89451.444840050535</v>
      </c>
      <c r="CI384" s="10">
        <f t="shared" si="252"/>
        <v>0</v>
      </c>
      <c r="CJ384" s="10">
        <f t="shared" si="253"/>
        <v>3480</v>
      </c>
      <c r="CK384" s="10">
        <f t="shared" si="254"/>
        <v>0</v>
      </c>
      <c r="CL384" s="10">
        <f t="shared" si="255"/>
        <v>64430.000000000058</v>
      </c>
      <c r="CM384" s="10">
        <f t="shared" si="256"/>
        <v>0</v>
      </c>
      <c r="CN384" s="10">
        <f t="shared" si="257"/>
        <v>0</v>
      </c>
      <c r="CO384" s="10">
        <f t="shared" si="258"/>
        <v>0</v>
      </c>
      <c r="CP384" s="10">
        <f t="shared" si="259"/>
        <v>0</v>
      </c>
      <c r="CQ384" s="10">
        <f t="shared" si="260"/>
        <v>0</v>
      </c>
      <c r="CR384" s="10">
        <f t="shared" si="261"/>
        <v>0</v>
      </c>
      <c r="CS384" s="10">
        <f t="shared" si="262"/>
        <v>215.30890804597584</v>
      </c>
      <c r="CT384" s="10">
        <f t="shared" si="263"/>
        <v>400.57471264367632</v>
      </c>
      <c r="CU384" s="10">
        <f t="shared" si="264"/>
        <v>210.30172413793116</v>
      </c>
      <c r="CV384" s="10">
        <f t="shared" si="265"/>
        <v>1942.7873563218454</v>
      </c>
      <c r="CW384" s="10">
        <f t="shared" si="266"/>
        <v>2283.2758620689856</v>
      </c>
      <c r="CX384" s="10">
        <f t="shared" si="267"/>
        <v>1036.4870689655218</v>
      </c>
      <c r="CY384" s="10">
        <f t="shared" si="268"/>
        <v>0</v>
      </c>
      <c r="CZ384" s="10">
        <f t="shared" si="269"/>
        <v>720</v>
      </c>
      <c r="DA384" s="10">
        <f t="shared" si="270"/>
        <v>0</v>
      </c>
      <c r="DB384" s="10">
        <f t="shared" si="271"/>
        <v>5657.8870063123177</v>
      </c>
      <c r="DC384" s="10">
        <f t="shared" si="272"/>
        <v>0</v>
      </c>
      <c r="DD384" s="10">
        <f t="shared" si="273"/>
        <v>0</v>
      </c>
      <c r="DE384" s="10">
        <f t="shared" si="274"/>
        <v>6400</v>
      </c>
      <c r="DF384" s="10">
        <f t="shared" si="275"/>
        <v>0</v>
      </c>
      <c r="DG384" s="10">
        <f t="shared" si="276"/>
        <v>0</v>
      </c>
      <c r="DH384" s="10">
        <f t="shared" si="277"/>
        <v>0</v>
      </c>
      <c r="DI384" s="10">
        <f t="shared" si="278"/>
        <v>0</v>
      </c>
      <c r="DJ384" s="10">
        <f t="shared" si="279"/>
        <v>0</v>
      </c>
      <c r="DK384" s="10">
        <f t="shared" si="280"/>
        <v>0</v>
      </c>
      <c r="DL384" s="10">
        <f t="shared" si="281"/>
        <v>0</v>
      </c>
      <c r="DM384" s="10">
        <f t="shared" si="282"/>
        <v>0</v>
      </c>
      <c r="DN384" s="10">
        <f t="shared" si="283"/>
        <v>0</v>
      </c>
      <c r="DO384" s="10">
        <f t="shared" si="284"/>
        <v>54411.705955748912</v>
      </c>
      <c r="DP384" s="11">
        <f t="shared" si="244"/>
        <v>358895.0020173341</v>
      </c>
      <c r="DS384" s="14"/>
      <c r="DT384" s="14"/>
      <c r="DV384" s="16"/>
    </row>
    <row r="385" spans="1:126" x14ac:dyDescent="0.35">
      <c r="A385" s="2" t="s">
        <v>1105</v>
      </c>
      <c r="B385" s="2" t="s">
        <v>1106</v>
      </c>
      <c r="C385" s="2">
        <v>9264065</v>
      </c>
      <c r="D385" s="2" t="s">
        <v>1444</v>
      </c>
      <c r="E385" s="18">
        <v>1330</v>
      </c>
      <c r="G385" s="18">
        <v>0</v>
      </c>
      <c r="H385" s="18">
        <v>3842355</v>
      </c>
      <c r="I385" s="18">
        <v>2842111</v>
      </c>
      <c r="J385" s="18">
        <v>0</v>
      </c>
      <c r="K385" s="18">
        <v>145439.99999999974</v>
      </c>
      <c r="L385" s="18">
        <v>0</v>
      </c>
      <c r="M385" s="18">
        <v>344019.99999999971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36514.999999999993</v>
      </c>
      <c r="U385" s="18">
        <v>72089.999999999709</v>
      </c>
      <c r="V385" s="18">
        <v>171119.99999999983</v>
      </c>
      <c r="W385" s="18">
        <v>27879.999999999971</v>
      </c>
      <c r="X385" s="18">
        <v>72999.999999999971</v>
      </c>
      <c r="Y385" s="18">
        <v>929.99999999999966</v>
      </c>
      <c r="Z385" s="18">
        <v>0</v>
      </c>
      <c r="AA385" s="18">
        <v>39361.762481089252</v>
      </c>
      <c r="AB385" s="18">
        <v>0</v>
      </c>
      <c r="AC385" s="18">
        <v>491412.87647785619</v>
      </c>
      <c r="AD385" s="18">
        <v>0</v>
      </c>
      <c r="AE385" s="18">
        <v>0</v>
      </c>
      <c r="AF385" s="18">
        <v>128000</v>
      </c>
      <c r="AG385" s="18">
        <v>0</v>
      </c>
      <c r="AH385" s="18">
        <v>0</v>
      </c>
      <c r="AI385" s="18">
        <v>0</v>
      </c>
      <c r="AJ385" s="18">
        <v>28958.720000000001</v>
      </c>
      <c r="AK385" s="18">
        <v>0</v>
      </c>
      <c r="AL385" s="18">
        <v>0</v>
      </c>
      <c r="AM385" s="18">
        <v>0</v>
      </c>
      <c r="AN385" s="18">
        <v>0</v>
      </c>
      <c r="AO385" s="18">
        <v>0</v>
      </c>
      <c r="AP385" s="18">
        <v>-93842.744275172707</v>
      </c>
      <c r="AQ385" s="11">
        <f t="shared" si="245"/>
        <v>8149351.6146837734</v>
      </c>
      <c r="AR385" s="18"/>
      <c r="AS385" s="10">
        <f>VLOOKUP($C385,'[1]New ISB'!$C$6:$BO$405,6,FALSE)</f>
        <v>0</v>
      </c>
      <c r="AT385" s="10">
        <f>VLOOKUP($C385,'[1]New ISB'!$C$6:$BO$405,7,FALSE)</f>
        <v>4081308.476919211</v>
      </c>
      <c r="AU385" s="10">
        <f>VLOOKUP($C385,'[1]New ISB'!$C$6:$BO$405,8,FALSE)</f>
        <v>3019332.4715440096</v>
      </c>
      <c r="AV385" s="10">
        <f>VLOOKUP($C385,'[1]New ISB'!$C$6:$BO$405,9,FALSE)</f>
        <v>0</v>
      </c>
      <c r="AW385" s="10">
        <f>VLOOKUP($C385,'[1]New ISB'!$C$6:$BO$405,10,FALSE)</f>
        <v>148469.99999999971</v>
      </c>
      <c r="AX385" s="10">
        <f>VLOOKUP($C385,'[1]New ISB'!$C$6:$BO$405,11,FALSE)</f>
        <v>0</v>
      </c>
      <c r="AY385" s="10">
        <f>VLOOKUP($C385,'[1]New ISB'!$C$6:$BO$405,12,FALSE)</f>
        <v>400799.99999999965</v>
      </c>
      <c r="AZ385" s="10">
        <f>VLOOKUP($C385,'[1]New ISB'!$C$6:$BO$405,13,FALSE)</f>
        <v>0</v>
      </c>
      <c r="BA385" s="10">
        <f>VLOOKUP($C385,'[1]New ISB'!$C$6:$BO$405,14,FALSE)</f>
        <v>0</v>
      </c>
      <c r="BB385" s="10">
        <f>VLOOKUP($C385,'[1]New ISB'!$C$6:$BO$405,15,FALSE)</f>
        <v>0</v>
      </c>
      <c r="BC385" s="10">
        <f>VLOOKUP($C385,'[1]New ISB'!$C$6:$BO$405,16,FALSE)</f>
        <v>0</v>
      </c>
      <c r="BD385" s="10">
        <f>VLOOKUP($C385,'[1]New ISB'!$C$6:$BO$405,17,FALSE)</f>
        <v>0</v>
      </c>
      <c r="BE385" s="10">
        <f>VLOOKUP($C385,'[1]New ISB'!$C$6:$BO$405,18,FALSE)</f>
        <v>0</v>
      </c>
      <c r="BF385" s="10">
        <f>VLOOKUP($C385,'[1]New ISB'!$C$6:$BO$405,19,FALSE)</f>
        <v>37059.999999999993</v>
      </c>
      <c r="BG385" s="10">
        <f>VLOOKUP($C385,'[1]New ISB'!$C$6:$BO$405,20,FALSE)</f>
        <v>72899.999999999709</v>
      </c>
      <c r="BH385" s="10">
        <f>VLOOKUP($C385,'[1]New ISB'!$C$6:$BO$405,21,FALSE)</f>
        <v>173879.99999999983</v>
      </c>
      <c r="BI385" s="10">
        <f>VLOOKUP($C385,'[1]New ISB'!$C$6:$BO$405,22,FALSE)</f>
        <v>28289.999999999971</v>
      </c>
      <c r="BJ385" s="10">
        <f>VLOOKUP($C385,'[1]New ISB'!$C$6:$BO$405,23,FALSE)</f>
        <v>73999.999999999971</v>
      </c>
      <c r="BK385" s="10">
        <f>VLOOKUP($C385,'[1]New ISB'!$C$6:$BO$405,24,FALSE)</f>
        <v>944.99999999999966</v>
      </c>
      <c r="BL385" s="10">
        <f>VLOOKUP($C385,'[1]New ISB'!$C$6:$BO$405,25,FALSE)</f>
        <v>0</v>
      </c>
      <c r="BM385" s="10">
        <f>VLOOKUP($C385,'[1]New ISB'!$C$6:$BO$405,26,FALSE)</f>
        <v>39864.788199697425</v>
      </c>
      <c r="BN385" s="10">
        <f>VLOOKUP($C385,'[1]New ISB'!$C$6:$BO$405,27,FALSE)</f>
        <v>0</v>
      </c>
      <c r="BO385" s="10">
        <f>VLOOKUP($C385,'[1]New ISB'!$C$6:$BO$405,28,FALSE)</f>
        <v>498433.06042753987</v>
      </c>
      <c r="BP385" s="10">
        <f>VLOOKUP($C385,'[1]New ISB'!$C$6:$BO$405,29,FALSE)</f>
        <v>0</v>
      </c>
      <c r="BQ385" s="10">
        <f>VLOOKUP($C385,'[1]New ISB'!$C$6:$BO$405,30,FALSE)</f>
        <v>0</v>
      </c>
      <c r="BR385" s="10">
        <f>VLOOKUP($C385,'[1]New ISB'!$C$6:$BO$405,31,FALSE)</f>
        <v>134400</v>
      </c>
      <c r="BS385" s="10">
        <f>VLOOKUP($C385,'[1]New ISB'!$C$6:$BO$405,32,FALSE)</f>
        <v>0</v>
      </c>
      <c r="BT385" s="10">
        <f>VLOOKUP($C385,'[1]New ISB'!$C$6:$BO$405,33,FALSE)</f>
        <v>0</v>
      </c>
      <c r="BU385" s="10">
        <f>VLOOKUP($C385,'[1]New ISB'!$C$6:$BO$405,34,FALSE)</f>
        <v>0</v>
      </c>
      <c r="BV385" s="10">
        <f>VLOOKUP($C385,'[1]New ISB'!$C$6:$BO$405,35,FALSE)</f>
        <v>28958.720000000001</v>
      </c>
      <c r="BW385" s="10">
        <f>VLOOKUP($C385,'[1]New ISB'!$C$6:$BO$405,36,FALSE)</f>
        <v>0</v>
      </c>
      <c r="BX385" s="10">
        <f>VLOOKUP($C385,'[1]New ISB'!$C$6:$BO$405,39,FALSE)+VLOOKUP($C385,'[1]New ISB'!$C$6:$BO$405,40,FALSE)</f>
        <v>0</v>
      </c>
      <c r="BY385" s="10">
        <f>VLOOKUP($C385,'[1]New ISB'!$C$6:$BO$405,37,FALSE)+VLOOKUP($C385,'[1]New ISB'!$C$6:$BO$405,41,FALSE)</f>
        <v>0</v>
      </c>
      <c r="BZ385" s="10">
        <f>VLOOKUP($C385,'[1]New ISB'!$C$6:$BO$405,38,FALSE)</f>
        <v>0</v>
      </c>
      <c r="CA385" s="10">
        <f t="shared" si="248"/>
        <v>8738642.5170904584</v>
      </c>
      <c r="CB385" s="10">
        <f>VLOOKUP($C385,'[1]New ISB'!$C$6:$BO$405,52,FALSE)+VLOOKUP($C385,'[1]New ISB'!$C$6:$BO$405,53,FALSE)</f>
        <v>0</v>
      </c>
      <c r="CC385" s="10">
        <f>VLOOKUP($C385,'[1]New ISB'!$C$6:$BO$405,64,FALSE)</f>
        <v>0</v>
      </c>
      <c r="CD385" s="11">
        <f t="shared" si="247"/>
        <v>8738642.5170904584</v>
      </c>
      <c r="CE385" s="10"/>
      <c r="CF385" s="10">
        <f t="shared" si="249"/>
        <v>0</v>
      </c>
      <c r="CG385" s="10">
        <f t="shared" si="250"/>
        <v>238953.47691921098</v>
      </c>
      <c r="CH385" s="10">
        <f t="shared" si="251"/>
        <v>177221.47154400963</v>
      </c>
      <c r="CI385" s="10">
        <f t="shared" si="252"/>
        <v>0</v>
      </c>
      <c r="CJ385" s="10">
        <f t="shared" si="253"/>
        <v>3029.9999999999709</v>
      </c>
      <c r="CK385" s="10">
        <f t="shared" si="254"/>
        <v>0</v>
      </c>
      <c r="CL385" s="10">
        <f t="shared" si="255"/>
        <v>56779.999999999942</v>
      </c>
      <c r="CM385" s="10">
        <f t="shared" si="256"/>
        <v>0</v>
      </c>
      <c r="CN385" s="10">
        <f t="shared" si="257"/>
        <v>0</v>
      </c>
      <c r="CO385" s="10">
        <f t="shared" si="258"/>
        <v>0</v>
      </c>
      <c r="CP385" s="10">
        <f t="shared" si="259"/>
        <v>0</v>
      </c>
      <c r="CQ385" s="10">
        <f t="shared" si="260"/>
        <v>0</v>
      </c>
      <c r="CR385" s="10">
        <f t="shared" si="261"/>
        <v>0</v>
      </c>
      <c r="CS385" s="10">
        <f t="shared" si="262"/>
        <v>545</v>
      </c>
      <c r="CT385" s="10">
        <f t="shared" si="263"/>
        <v>810</v>
      </c>
      <c r="CU385" s="10">
        <f t="shared" si="264"/>
        <v>2760</v>
      </c>
      <c r="CV385" s="10">
        <f t="shared" si="265"/>
        <v>410</v>
      </c>
      <c r="CW385" s="10">
        <f t="shared" si="266"/>
        <v>1000</v>
      </c>
      <c r="CX385" s="10">
        <f t="shared" si="267"/>
        <v>15</v>
      </c>
      <c r="CY385" s="10">
        <f t="shared" si="268"/>
        <v>0</v>
      </c>
      <c r="CZ385" s="10">
        <f t="shared" si="269"/>
        <v>503.02571860817261</v>
      </c>
      <c r="DA385" s="10">
        <f t="shared" si="270"/>
        <v>0</v>
      </c>
      <c r="DB385" s="10">
        <f t="shared" si="271"/>
        <v>7020.1839496836765</v>
      </c>
      <c r="DC385" s="10">
        <f t="shared" si="272"/>
        <v>0</v>
      </c>
      <c r="DD385" s="10">
        <f t="shared" si="273"/>
        <v>0</v>
      </c>
      <c r="DE385" s="10">
        <f t="shared" si="274"/>
        <v>6400</v>
      </c>
      <c r="DF385" s="10">
        <f t="shared" si="275"/>
        <v>0</v>
      </c>
      <c r="DG385" s="10">
        <f t="shared" si="276"/>
        <v>0</v>
      </c>
      <c r="DH385" s="10">
        <f t="shared" si="277"/>
        <v>0</v>
      </c>
      <c r="DI385" s="10">
        <f t="shared" si="278"/>
        <v>0</v>
      </c>
      <c r="DJ385" s="10">
        <f t="shared" si="279"/>
        <v>0</v>
      </c>
      <c r="DK385" s="10">
        <f t="shared" si="280"/>
        <v>0</v>
      </c>
      <c r="DL385" s="10">
        <f t="shared" si="281"/>
        <v>0</v>
      </c>
      <c r="DM385" s="10">
        <f t="shared" si="282"/>
        <v>0</v>
      </c>
      <c r="DN385" s="10">
        <f t="shared" si="283"/>
        <v>0</v>
      </c>
      <c r="DO385" s="10">
        <f t="shared" si="284"/>
        <v>93842.744275172707</v>
      </c>
      <c r="DP385" s="11">
        <f t="shared" si="244"/>
        <v>589290.90240668505</v>
      </c>
      <c r="DS385" s="14"/>
      <c r="DT385" s="14"/>
      <c r="DV385" s="16"/>
    </row>
    <row r="386" spans="1:126" x14ac:dyDescent="0.35">
      <c r="A386" s="2" t="s">
        <v>1108</v>
      </c>
      <c r="B386" s="2" t="s">
        <v>1109</v>
      </c>
      <c r="C386" s="2">
        <v>9266905</v>
      </c>
      <c r="D386" s="2" t="s">
        <v>1110</v>
      </c>
      <c r="E386" s="18">
        <v>526</v>
      </c>
      <c r="G386" s="18">
        <v>0</v>
      </c>
      <c r="H386" s="18">
        <v>1488135</v>
      </c>
      <c r="I386" s="18">
        <v>1159495</v>
      </c>
      <c r="J386" s="18">
        <v>0</v>
      </c>
      <c r="K386" s="18">
        <v>88320.000000000015</v>
      </c>
      <c r="L386" s="18">
        <v>0</v>
      </c>
      <c r="M386" s="18">
        <v>207030.00000000006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18090.000000000018</v>
      </c>
      <c r="U386" s="18">
        <v>57850</v>
      </c>
      <c r="V386" s="18">
        <v>33480.000000000029</v>
      </c>
      <c r="W386" s="18">
        <v>53039.999999999847</v>
      </c>
      <c r="X386" s="18">
        <v>44529.99999999984</v>
      </c>
      <c r="Y386" s="18">
        <v>930.00000000000182</v>
      </c>
      <c r="Z386" s="18">
        <v>0</v>
      </c>
      <c r="AA386" s="18">
        <v>18815.771428571461</v>
      </c>
      <c r="AB386" s="18">
        <v>0</v>
      </c>
      <c r="AC386" s="18">
        <v>290907.3372424827</v>
      </c>
      <c r="AD386" s="18">
        <v>0</v>
      </c>
      <c r="AE386" s="18">
        <v>0</v>
      </c>
      <c r="AF386" s="18">
        <v>128000</v>
      </c>
      <c r="AG386" s="18">
        <v>0</v>
      </c>
      <c r="AH386" s="18">
        <v>0</v>
      </c>
      <c r="AI386" s="18">
        <v>0</v>
      </c>
      <c r="AJ386" s="18">
        <v>38148.417099999999</v>
      </c>
      <c r="AK386" s="18">
        <v>0</v>
      </c>
      <c r="AL386" s="18">
        <v>0</v>
      </c>
      <c r="AM386" s="18">
        <v>0</v>
      </c>
      <c r="AN386" s="18">
        <v>0</v>
      </c>
      <c r="AO386" s="18">
        <v>0</v>
      </c>
      <c r="AP386" s="18">
        <v>-74707.540722626247</v>
      </c>
      <c r="AQ386" s="11">
        <f t="shared" si="245"/>
        <v>3552063.9850484282</v>
      </c>
      <c r="AR386" s="18"/>
      <c r="AS386" s="10">
        <f>VLOOKUP($C386,'[1]New ISB'!$C$6:$BO$405,6,FALSE)</f>
        <v>0</v>
      </c>
      <c r="AT386" s="10">
        <f>VLOOKUP($C386,'[1]New ISB'!$C$6:$BO$405,7,FALSE)</f>
        <v>1580681.1162165313</v>
      </c>
      <c r="AU386" s="10">
        <f>VLOOKUP($C386,'[1]New ISB'!$C$6:$BO$405,8,FALSE)</f>
        <v>1231795.9798519204</v>
      </c>
      <c r="AV386" s="10">
        <f>VLOOKUP($C386,'[1]New ISB'!$C$6:$BO$405,9,FALSE)</f>
        <v>0</v>
      </c>
      <c r="AW386" s="10">
        <f>VLOOKUP($C386,'[1]New ISB'!$C$6:$BO$405,10,FALSE)</f>
        <v>90160.000000000015</v>
      </c>
      <c r="AX386" s="10">
        <f>VLOOKUP($C386,'[1]New ISB'!$C$6:$BO$405,11,FALSE)</f>
        <v>0</v>
      </c>
      <c r="AY386" s="10">
        <f>VLOOKUP($C386,'[1]New ISB'!$C$6:$BO$405,12,FALSE)</f>
        <v>241200.00000000006</v>
      </c>
      <c r="AZ386" s="10">
        <f>VLOOKUP($C386,'[1]New ISB'!$C$6:$BO$405,13,FALSE)</f>
        <v>0</v>
      </c>
      <c r="BA386" s="10">
        <f>VLOOKUP($C386,'[1]New ISB'!$C$6:$BO$405,14,FALSE)</f>
        <v>0</v>
      </c>
      <c r="BB386" s="10">
        <f>VLOOKUP($C386,'[1]New ISB'!$C$6:$BO$405,15,FALSE)</f>
        <v>0</v>
      </c>
      <c r="BC386" s="10">
        <f>VLOOKUP($C386,'[1]New ISB'!$C$6:$BO$405,16,FALSE)</f>
        <v>0</v>
      </c>
      <c r="BD386" s="10">
        <f>VLOOKUP($C386,'[1]New ISB'!$C$6:$BO$405,17,FALSE)</f>
        <v>0</v>
      </c>
      <c r="BE386" s="10">
        <f>VLOOKUP($C386,'[1]New ISB'!$C$6:$BO$405,18,FALSE)</f>
        <v>0</v>
      </c>
      <c r="BF386" s="10">
        <f>VLOOKUP($C386,'[1]New ISB'!$C$6:$BO$405,19,FALSE)</f>
        <v>18360.000000000018</v>
      </c>
      <c r="BG386" s="10">
        <f>VLOOKUP($C386,'[1]New ISB'!$C$6:$BO$405,20,FALSE)</f>
        <v>58500</v>
      </c>
      <c r="BH386" s="10">
        <f>VLOOKUP($C386,'[1]New ISB'!$C$6:$BO$405,21,FALSE)</f>
        <v>34020.000000000029</v>
      </c>
      <c r="BI386" s="10">
        <f>VLOOKUP($C386,'[1]New ISB'!$C$6:$BO$405,22,FALSE)</f>
        <v>53819.99999999984</v>
      </c>
      <c r="BJ386" s="10">
        <f>VLOOKUP($C386,'[1]New ISB'!$C$6:$BO$405,23,FALSE)</f>
        <v>45139.99999999984</v>
      </c>
      <c r="BK386" s="10">
        <f>VLOOKUP($C386,'[1]New ISB'!$C$6:$BO$405,24,FALSE)</f>
        <v>945.00000000000193</v>
      </c>
      <c r="BL386" s="10">
        <f>VLOOKUP($C386,'[1]New ISB'!$C$6:$BO$405,25,FALSE)</f>
        <v>0</v>
      </c>
      <c r="BM386" s="10">
        <f>VLOOKUP($C386,'[1]New ISB'!$C$6:$BO$405,26,FALSE)</f>
        <v>19056.228571428604</v>
      </c>
      <c r="BN386" s="10">
        <f>VLOOKUP($C386,'[1]New ISB'!$C$6:$BO$405,27,FALSE)</f>
        <v>0</v>
      </c>
      <c r="BO386" s="10">
        <f>VLOOKUP($C386,'[1]New ISB'!$C$6:$BO$405,28,FALSE)</f>
        <v>295063.15634594677</v>
      </c>
      <c r="BP386" s="10">
        <f>VLOOKUP($C386,'[1]New ISB'!$C$6:$BO$405,29,FALSE)</f>
        <v>0</v>
      </c>
      <c r="BQ386" s="10">
        <f>VLOOKUP($C386,'[1]New ISB'!$C$6:$BO$405,30,FALSE)</f>
        <v>0</v>
      </c>
      <c r="BR386" s="10">
        <f>VLOOKUP($C386,'[1]New ISB'!$C$6:$BO$405,31,FALSE)</f>
        <v>134400</v>
      </c>
      <c r="BS386" s="10">
        <f>VLOOKUP($C386,'[1]New ISB'!$C$6:$BO$405,32,FALSE)</f>
        <v>0</v>
      </c>
      <c r="BT386" s="10">
        <f>VLOOKUP($C386,'[1]New ISB'!$C$6:$BO$405,33,FALSE)</f>
        <v>0</v>
      </c>
      <c r="BU386" s="10">
        <f>VLOOKUP($C386,'[1]New ISB'!$C$6:$BO$405,34,FALSE)</f>
        <v>0</v>
      </c>
      <c r="BV386" s="10">
        <f>VLOOKUP($C386,'[1]New ISB'!$C$6:$BO$405,35,FALSE)</f>
        <v>38148.417099999999</v>
      </c>
      <c r="BW386" s="10">
        <f>VLOOKUP($C386,'[1]New ISB'!$C$6:$BO$405,36,FALSE)</f>
        <v>0</v>
      </c>
      <c r="BX386" s="10">
        <f>VLOOKUP($C386,'[1]New ISB'!$C$6:$BO$405,39,FALSE)+VLOOKUP($C386,'[1]New ISB'!$C$6:$BO$405,40,FALSE)</f>
        <v>0</v>
      </c>
      <c r="BY386" s="10">
        <f>VLOOKUP($C386,'[1]New ISB'!$C$6:$BO$405,37,FALSE)+VLOOKUP($C386,'[1]New ISB'!$C$6:$BO$405,41,FALSE)</f>
        <v>0</v>
      </c>
      <c r="BZ386" s="10">
        <f>VLOOKUP($C386,'[1]New ISB'!$C$6:$BO$405,38,FALSE)</f>
        <v>0</v>
      </c>
      <c r="CA386" s="10">
        <f t="shared" si="248"/>
        <v>3841289.898085827</v>
      </c>
      <c r="CB386" s="10">
        <f>VLOOKUP($C386,'[1]New ISB'!$C$6:$BO$405,52,FALSE)+VLOOKUP($C386,'[1]New ISB'!$C$6:$BO$405,53,FALSE)</f>
        <v>0</v>
      </c>
      <c r="CC386" s="10">
        <f>VLOOKUP($C386,'[1]New ISB'!$C$6:$BO$405,64,FALSE)</f>
        <v>0</v>
      </c>
      <c r="CD386" s="11">
        <f t="shared" si="247"/>
        <v>3841289.898085827</v>
      </c>
      <c r="CE386" s="10"/>
      <c r="CF386" s="10">
        <f t="shared" si="249"/>
        <v>0</v>
      </c>
      <c r="CG386" s="10">
        <f t="shared" si="250"/>
        <v>92546.116216531256</v>
      </c>
      <c r="CH386" s="10">
        <f t="shared" si="251"/>
        <v>72300.979851920391</v>
      </c>
      <c r="CI386" s="10">
        <f t="shared" si="252"/>
        <v>0</v>
      </c>
      <c r="CJ386" s="10">
        <f t="shared" si="253"/>
        <v>1840</v>
      </c>
      <c r="CK386" s="10">
        <f t="shared" si="254"/>
        <v>0</v>
      </c>
      <c r="CL386" s="10">
        <f t="shared" si="255"/>
        <v>34170</v>
      </c>
      <c r="CM386" s="10">
        <f t="shared" si="256"/>
        <v>0</v>
      </c>
      <c r="CN386" s="10">
        <f t="shared" si="257"/>
        <v>0</v>
      </c>
      <c r="CO386" s="10">
        <f t="shared" si="258"/>
        <v>0</v>
      </c>
      <c r="CP386" s="10">
        <f t="shared" si="259"/>
        <v>0</v>
      </c>
      <c r="CQ386" s="10">
        <f t="shared" si="260"/>
        <v>0</v>
      </c>
      <c r="CR386" s="10">
        <f t="shared" si="261"/>
        <v>0</v>
      </c>
      <c r="CS386" s="10">
        <f t="shared" si="262"/>
        <v>270</v>
      </c>
      <c r="CT386" s="10">
        <f t="shared" si="263"/>
        <v>650</v>
      </c>
      <c r="CU386" s="10">
        <f t="shared" si="264"/>
        <v>540</v>
      </c>
      <c r="CV386" s="10">
        <f t="shared" si="265"/>
        <v>779.99999999999272</v>
      </c>
      <c r="CW386" s="10">
        <f t="shared" si="266"/>
        <v>610</v>
      </c>
      <c r="CX386" s="10">
        <f t="shared" si="267"/>
        <v>15.000000000000114</v>
      </c>
      <c r="CY386" s="10">
        <f t="shared" si="268"/>
        <v>0</v>
      </c>
      <c r="CZ386" s="10">
        <f t="shared" si="269"/>
        <v>240.45714285714348</v>
      </c>
      <c r="DA386" s="10">
        <f t="shared" si="270"/>
        <v>0</v>
      </c>
      <c r="DB386" s="10">
        <f t="shared" si="271"/>
        <v>4155.8191034640768</v>
      </c>
      <c r="DC386" s="10">
        <f t="shared" si="272"/>
        <v>0</v>
      </c>
      <c r="DD386" s="10">
        <f t="shared" si="273"/>
        <v>0</v>
      </c>
      <c r="DE386" s="10">
        <f t="shared" si="274"/>
        <v>6400</v>
      </c>
      <c r="DF386" s="10">
        <f t="shared" si="275"/>
        <v>0</v>
      </c>
      <c r="DG386" s="10">
        <f t="shared" si="276"/>
        <v>0</v>
      </c>
      <c r="DH386" s="10">
        <f t="shared" si="277"/>
        <v>0</v>
      </c>
      <c r="DI386" s="10">
        <f t="shared" si="278"/>
        <v>0</v>
      </c>
      <c r="DJ386" s="10">
        <f t="shared" si="279"/>
        <v>0</v>
      </c>
      <c r="DK386" s="10">
        <f t="shared" si="280"/>
        <v>0</v>
      </c>
      <c r="DL386" s="10">
        <f t="shared" si="281"/>
        <v>0</v>
      </c>
      <c r="DM386" s="10">
        <f t="shared" si="282"/>
        <v>0</v>
      </c>
      <c r="DN386" s="10">
        <f t="shared" si="283"/>
        <v>0</v>
      </c>
      <c r="DO386" s="10">
        <f t="shared" si="284"/>
        <v>74707.540722626247</v>
      </c>
      <c r="DP386" s="11">
        <f t="shared" si="244"/>
        <v>289225.91303739912</v>
      </c>
      <c r="DS386" s="14"/>
      <c r="DT386" s="14"/>
      <c r="DV386" s="16"/>
    </row>
    <row r="387" spans="1:126" x14ac:dyDescent="0.35">
      <c r="A387" s="2" t="s">
        <v>1111</v>
      </c>
      <c r="B387" s="2" t="s">
        <v>1112</v>
      </c>
      <c r="C387" s="2">
        <v>9264022</v>
      </c>
      <c r="D387" s="2" t="s">
        <v>1498</v>
      </c>
      <c r="E387" s="18">
        <v>307</v>
      </c>
      <c r="G387" s="18">
        <v>0</v>
      </c>
      <c r="H387" s="18">
        <v>913935</v>
      </c>
      <c r="I387" s="18">
        <v>625588</v>
      </c>
      <c r="J387" s="18">
        <v>0</v>
      </c>
      <c r="K387" s="18">
        <v>63360.000000000044</v>
      </c>
      <c r="L387" s="18">
        <v>0</v>
      </c>
      <c r="M387" s="18">
        <v>150380.00000000003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8039.9999999999991</v>
      </c>
      <c r="U387" s="18">
        <v>25810.000000000036</v>
      </c>
      <c r="V387" s="18">
        <v>17980.000000000004</v>
      </c>
      <c r="W387" s="18">
        <v>8160.00000000001</v>
      </c>
      <c r="X387" s="18">
        <v>54020.000000000007</v>
      </c>
      <c r="Y387" s="18">
        <v>5580.0000000000064</v>
      </c>
      <c r="Z387" s="18">
        <v>0</v>
      </c>
      <c r="AA387" s="18">
        <v>44842.466666666645</v>
      </c>
      <c r="AB387" s="18">
        <v>0</v>
      </c>
      <c r="AC387" s="18">
        <v>192779.40344190926</v>
      </c>
      <c r="AD387" s="18">
        <v>0</v>
      </c>
      <c r="AE387" s="18">
        <v>17246.577777777919</v>
      </c>
      <c r="AF387" s="18">
        <v>128000</v>
      </c>
      <c r="AG387" s="18">
        <v>0</v>
      </c>
      <c r="AH387" s="18">
        <v>0</v>
      </c>
      <c r="AI387" s="18">
        <v>0</v>
      </c>
      <c r="AJ387" s="18">
        <v>18616.32</v>
      </c>
      <c r="AK387" s="18">
        <v>0</v>
      </c>
      <c r="AL387" s="18">
        <v>0</v>
      </c>
      <c r="AM387" s="18">
        <v>0</v>
      </c>
      <c r="AN387" s="18">
        <v>0</v>
      </c>
      <c r="AO387" s="18">
        <v>0</v>
      </c>
      <c r="AP387" s="18">
        <v>-34936.624161094871</v>
      </c>
      <c r="AQ387" s="11">
        <f t="shared" si="245"/>
        <v>2239401.1437252588</v>
      </c>
      <c r="AR387" s="18"/>
      <c r="AS387" s="10">
        <f>VLOOKUP($C387,'[1]New ISB'!$C$6:$BO$405,6,FALSE)</f>
        <v>0</v>
      </c>
      <c r="AT387" s="10">
        <f>VLOOKUP($C387,'[1]New ISB'!$C$6:$BO$405,7,FALSE)</f>
        <v>970772.00385002408</v>
      </c>
      <c r="AU387" s="10">
        <f>VLOOKUP($C387,'[1]New ISB'!$C$6:$BO$405,8,FALSE)</f>
        <v>664596.90075731522</v>
      </c>
      <c r="AV387" s="10">
        <f>VLOOKUP($C387,'[1]New ISB'!$C$6:$BO$405,9,FALSE)</f>
        <v>0</v>
      </c>
      <c r="AW387" s="10">
        <f>VLOOKUP($C387,'[1]New ISB'!$C$6:$BO$405,10,FALSE)</f>
        <v>64680.000000000044</v>
      </c>
      <c r="AX387" s="10">
        <f>VLOOKUP($C387,'[1]New ISB'!$C$6:$BO$405,11,FALSE)</f>
        <v>0</v>
      </c>
      <c r="AY387" s="10">
        <f>VLOOKUP($C387,'[1]New ISB'!$C$6:$BO$405,12,FALSE)</f>
        <v>175200.00000000003</v>
      </c>
      <c r="AZ387" s="10">
        <f>VLOOKUP($C387,'[1]New ISB'!$C$6:$BO$405,13,FALSE)</f>
        <v>0</v>
      </c>
      <c r="BA387" s="10">
        <f>VLOOKUP($C387,'[1]New ISB'!$C$6:$BO$405,14,FALSE)</f>
        <v>0</v>
      </c>
      <c r="BB387" s="10">
        <f>VLOOKUP($C387,'[1]New ISB'!$C$6:$BO$405,15,FALSE)</f>
        <v>0</v>
      </c>
      <c r="BC387" s="10">
        <f>VLOOKUP($C387,'[1]New ISB'!$C$6:$BO$405,16,FALSE)</f>
        <v>0</v>
      </c>
      <c r="BD387" s="10">
        <f>VLOOKUP($C387,'[1]New ISB'!$C$6:$BO$405,17,FALSE)</f>
        <v>0</v>
      </c>
      <c r="BE387" s="10">
        <f>VLOOKUP($C387,'[1]New ISB'!$C$6:$BO$405,18,FALSE)</f>
        <v>0</v>
      </c>
      <c r="BF387" s="10">
        <f>VLOOKUP($C387,'[1]New ISB'!$C$6:$BO$405,19,FALSE)</f>
        <v>8159.9999999999991</v>
      </c>
      <c r="BG387" s="10">
        <f>VLOOKUP($C387,'[1]New ISB'!$C$6:$BO$405,20,FALSE)</f>
        <v>26100.000000000036</v>
      </c>
      <c r="BH387" s="10">
        <f>VLOOKUP($C387,'[1]New ISB'!$C$6:$BO$405,21,FALSE)</f>
        <v>18270.000000000004</v>
      </c>
      <c r="BI387" s="10">
        <f>VLOOKUP($C387,'[1]New ISB'!$C$6:$BO$405,22,FALSE)</f>
        <v>8280.0000000000091</v>
      </c>
      <c r="BJ387" s="10">
        <f>VLOOKUP($C387,'[1]New ISB'!$C$6:$BO$405,23,FALSE)</f>
        <v>54760.000000000007</v>
      </c>
      <c r="BK387" s="10">
        <f>VLOOKUP($C387,'[1]New ISB'!$C$6:$BO$405,24,FALSE)</f>
        <v>5670.0000000000064</v>
      </c>
      <c r="BL387" s="10">
        <f>VLOOKUP($C387,'[1]New ISB'!$C$6:$BO$405,25,FALSE)</f>
        <v>0</v>
      </c>
      <c r="BM387" s="10">
        <f>VLOOKUP($C387,'[1]New ISB'!$C$6:$BO$405,26,FALSE)</f>
        <v>45415.533333333318</v>
      </c>
      <c r="BN387" s="10">
        <f>VLOOKUP($C387,'[1]New ISB'!$C$6:$BO$405,27,FALSE)</f>
        <v>0</v>
      </c>
      <c r="BO387" s="10">
        <f>VLOOKUP($C387,'[1]New ISB'!$C$6:$BO$405,28,FALSE)</f>
        <v>195533.39491965083</v>
      </c>
      <c r="BP387" s="10">
        <f>VLOOKUP($C387,'[1]New ISB'!$C$6:$BO$405,29,FALSE)</f>
        <v>0</v>
      </c>
      <c r="BQ387" s="10">
        <f>VLOOKUP($C387,'[1]New ISB'!$C$6:$BO$405,30,FALSE)</f>
        <v>17500.203921568769</v>
      </c>
      <c r="BR387" s="10">
        <f>VLOOKUP($C387,'[1]New ISB'!$C$6:$BO$405,31,FALSE)</f>
        <v>134400</v>
      </c>
      <c r="BS387" s="10">
        <f>VLOOKUP($C387,'[1]New ISB'!$C$6:$BO$405,32,FALSE)</f>
        <v>0</v>
      </c>
      <c r="BT387" s="10">
        <f>VLOOKUP($C387,'[1]New ISB'!$C$6:$BO$405,33,FALSE)</f>
        <v>0</v>
      </c>
      <c r="BU387" s="10">
        <f>VLOOKUP($C387,'[1]New ISB'!$C$6:$BO$405,34,FALSE)</f>
        <v>0</v>
      </c>
      <c r="BV387" s="10">
        <f>VLOOKUP($C387,'[1]New ISB'!$C$6:$BO$405,35,FALSE)</f>
        <v>18616.32</v>
      </c>
      <c r="BW387" s="10">
        <f>VLOOKUP($C387,'[1]New ISB'!$C$6:$BO$405,36,FALSE)</f>
        <v>0</v>
      </c>
      <c r="BX387" s="10">
        <f>VLOOKUP($C387,'[1]New ISB'!$C$6:$BO$405,39,FALSE)+VLOOKUP($C387,'[1]New ISB'!$C$6:$BO$405,40,FALSE)</f>
        <v>0</v>
      </c>
      <c r="BY387" s="10">
        <f>VLOOKUP($C387,'[1]New ISB'!$C$6:$BO$405,37,FALSE)+VLOOKUP($C387,'[1]New ISB'!$C$6:$BO$405,41,FALSE)</f>
        <v>0</v>
      </c>
      <c r="BZ387" s="10">
        <f>VLOOKUP($C387,'[1]New ISB'!$C$6:$BO$405,38,FALSE)</f>
        <v>0</v>
      </c>
      <c r="CA387" s="10">
        <f t="shared" si="248"/>
        <v>2407954.3567818915</v>
      </c>
      <c r="CB387" s="10">
        <f>VLOOKUP($C387,'[1]New ISB'!$C$6:$BO$405,52,FALSE)+VLOOKUP($C387,'[1]New ISB'!$C$6:$BO$405,53,FALSE)</f>
        <v>0</v>
      </c>
      <c r="CC387" s="10">
        <f>VLOOKUP($C387,'[1]New ISB'!$C$6:$BO$405,64,FALSE)</f>
        <v>0</v>
      </c>
      <c r="CD387" s="11">
        <f t="shared" si="247"/>
        <v>2407954.3567818915</v>
      </c>
      <c r="CE387" s="10"/>
      <c r="CF387" s="10">
        <f t="shared" si="249"/>
        <v>0</v>
      </c>
      <c r="CG387" s="10">
        <f t="shared" si="250"/>
        <v>56837.003850024077</v>
      </c>
      <c r="CH387" s="10">
        <f t="shared" si="251"/>
        <v>39008.900757315219</v>
      </c>
      <c r="CI387" s="10">
        <f t="shared" si="252"/>
        <v>0</v>
      </c>
      <c r="CJ387" s="10">
        <f t="shared" si="253"/>
        <v>1320</v>
      </c>
      <c r="CK387" s="10">
        <f t="shared" si="254"/>
        <v>0</v>
      </c>
      <c r="CL387" s="10">
        <f t="shared" si="255"/>
        <v>24820</v>
      </c>
      <c r="CM387" s="10">
        <f t="shared" si="256"/>
        <v>0</v>
      </c>
      <c r="CN387" s="10">
        <f t="shared" si="257"/>
        <v>0</v>
      </c>
      <c r="CO387" s="10">
        <f t="shared" si="258"/>
        <v>0</v>
      </c>
      <c r="CP387" s="10">
        <f t="shared" si="259"/>
        <v>0</v>
      </c>
      <c r="CQ387" s="10">
        <f t="shared" si="260"/>
        <v>0</v>
      </c>
      <c r="CR387" s="10">
        <f t="shared" si="261"/>
        <v>0</v>
      </c>
      <c r="CS387" s="10">
        <f t="shared" si="262"/>
        <v>120</v>
      </c>
      <c r="CT387" s="10">
        <f t="shared" si="263"/>
        <v>290</v>
      </c>
      <c r="CU387" s="10">
        <f t="shared" si="264"/>
        <v>290</v>
      </c>
      <c r="CV387" s="10">
        <f t="shared" si="265"/>
        <v>119.99999999999909</v>
      </c>
      <c r="CW387" s="10">
        <f t="shared" si="266"/>
        <v>740</v>
      </c>
      <c r="CX387" s="10">
        <f t="shared" si="267"/>
        <v>90</v>
      </c>
      <c r="CY387" s="10">
        <f t="shared" si="268"/>
        <v>0</v>
      </c>
      <c r="CZ387" s="10">
        <f t="shared" si="269"/>
        <v>573.06666666667297</v>
      </c>
      <c r="DA387" s="10">
        <f t="shared" si="270"/>
        <v>0</v>
      </c>
      <c r="DB387" s="10">
        <f t="shared" si="271"/>
        <v>2753.9914777415688</v>
      </c>
      <c r="DC387" s="10">
        <f t="shared" si="272"/>
        <v>0</v>
      </c>
      <c r="DD387" s="10">
        <f t="shared" si="273"/>
        <v>253.62614379085062</v>
      </c>
      <c r="DE387" s="10">
        <f t="shared" si="274"/>
        <v>6400</v>
      </c>
      <c r="DF387" s="10">
        <f t="shared" si="275"/>
        <v>0</v>
      </c>
      <c r="DG387" s="10">
        <f t="shared" si="276"/>
        <v>0</v>
      </c>
      <c r="DH387" s="10">
        <f t="shared" si="277"/>
        <v>0</v>
      </c>
      <c r="DI387" s="10">
        <f t="shared" si="278"/>
        <v>0</v>
      </c>
      <c r="DJ387" s="10">
        <f t="shared" si="279"/>
        <v>0</v>
      </c>
      <c r="DK387" s="10">
        <f t="shared" si="280"/>
        <v>0</v>
      </c>
      <c r="DL387" s="10">
        <f t="shared" si="281"/>
        <v>0</v>
      </c>
      <c r="DM387" s="10">
        <f t="shared" si="282"/>
        <v>0</v>
      </c>
      <c r="DN387" s="10">
        <f t="shared" si="283"/>
        <v>0</v>
      </c>
      <c r="DO387" s="10">
        <f t="shared" si="284"/>
        <v>34936.624161094871</v>
      </c>
      <c r="DP387" s="11">
        <f t="shared" si="244"/>
        <v>168553.21305663328</v>
      </c>
      <c r="DS387" s="14"/>
      <c r="DT387" s="14"/>
      <c r="DV387" s="16"/>
    </row>
    <row r="388" spans="1:126" x14ac:dyDescent="0.35">
      <c r="A388" s="2" t="s">
        <v>1114</v>
      </c>
      <c r="B388" s="2" t="s">
        <v>1115</v>
      </c>
      <c r="C388" s="2">
        <v>9264605</v>
      </c>
      <c r="D388" s="2" t="s">
        <v>1116</v>
      </c>
      <c r="E388" s="18">
        <v>1060</v>
      </c>
      <c r="G388" s="18">
        <v>0</v>
      </c>
      <c r="H388" s="18">
        <v>3048045</v>
      </c>
      <c r="I388" s="18">
        <v>2281239</v>
      </c>
      <c r="J388" s="18">
        <v>0</v>
      </c>
      <c r="K388" s="18">
        <v>60960.000000000007</v>
      </c>
      <c r="L388" s="18">
        <v>0</v>
      </c>
      <c r="M388" s="18">
        <v>153469.99999999994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39194.999999999985</v>
      </c>
      <c r="U388" s="18">
        <v>48504.999999999869</v>
      </c>
      <c r="V388" s="18">
        <v>47740.000000000029</v>
      </c>
      <c r="W388" s="18">
        <v>33999.999999999985</v>
      </c>
      <c r="X388" s="18">
        <v>72269.999999999971</v>
      </c>
      <c r="Y388" s="18">
        <v>29759.999999999982</v>
      </c>
      <c r="Z388" s="18">
        <v>0</v>
      </c>
      <c r="AA388" s="18">
        <v>60711.473788328309</v>
      </c>
      <c r="AB388" s="18">
        <v>0</v>
      </c>
      <c r="AC388" s="18">
        <v>309406.36171897559</v>
      </c>
      <c r="AD388" s="18">
        <v>0</v>
      </c>
      <c r="AE388" s="18">
        <v>0</v>
      </c>
      <c r="AF388" s="18">
        <v>128000</v>
      </c>
      <c r="AG388" s="18">
        <v>0</v>
      </c>
      <c r="AH388" s="18">
        <v>0</v>
      </c>
      <c r="AI388" s="18">
        <v>0</v>
      </c>
      <c r="AJ388" s="18">
        <v>24097.792000000001</v>
      </c>
      <c r="AK388" s="18">
        <v>0</v>
      </c>
      <c r="AL388" s="18">
        <v>0</v>
      </c>
      <c r="AM388" s="18">
        <v>0</v>
      </c>
      <c r="AN388" s="18">
        <v>0</v>
      </c>
      <c r="AO388" s="18">
        <v>0</v>
      </c>
      <c r="AP388" s="18">
        <v>-74122.826857732376</v>
      </c>
      <c r="AQ388" s="11">
        <f t="shared" si="245"/>
        <v>6263276.8006495722</v>
      </c>
      <c r="AR388" s="18"/>
      <c r="AS388" s="10">
        <f>VLOOKUP($C388,'[1]New ISB'!$C$6:$BO$405,6,FALSE)</f>
        <v>0</v>
      </c>
      <c r="AT388" s="10">
        <f>VLOOKUP($C388,'[1]New ISB'!$C$6:$BO$405,7,FALSE)</f>
        <v>3237600.8714788761</v>
      </c>
      <c r="AU388" s="10">
        <f>VLOOKUP($C388,'[1]New ISB'!$C$6:$BO$405,8,FALSE)</f>
        <v>2423486.9743133131</v>
      </c>
      <c r="AV388" s="10">
        <f>VLOOKUP($C388,'[1]New ISB'!$C$6:$BO$405,9,FALSE)</f>
        <v>0</v>
      </c>
      <c r="AW388" s="10">
        <f>VLOOKUP($C388,'[1]New ISB'!$C$6:$BO$405,10,FALSE)</f>
        <v>62230.000000000007</v>
      </c>
      <c r="AX388" s="10">
        <f>VLOOKUP($C388,'[1]New ISB'!$C$6:$BO$405,11,FALSE)</f>
        <v>0</v>
      </c>
      <c r="AY388" s="10">
        <f>VLOOKUP($C388,'[1]New ISB'!$C$6:$BO$405,12,FALSE)</f>
        <v>178799.99999999994</v>
      </c>
      <c r="AZ388" s="10">
        <f>VLOOKUP($C388,'[1]New ISB'!$C$6:$BO$405,13,FALSE)</f>
        <v>0</v>
      </c>
      <c r="BA388" s="10">
        <f>VLOOKUP($C388,'[1]New ISB'!$C$6:$BO$405,14,FALSE)</f>
        <v>0</v>
      </c>
      <c r="BB388" s="10">
        <f>VLOOKUP($C388,'[1]New ISB'!$C$6:$BO$405,15,FALSE)</f>
        <v>0</v>
      </c>
      <c r="BC388" s="10">
        <f>VLOOKUP($C388,'[1]New ISB'!$C$6:$BO$405,16,FALSE)</f>
        <v>0</v>
      </c>
      <c r="BD388" s="10">
        <f>VLOOKUP($C388,'[1]New ISB'!$C$6:$BO$405,17,FALSE)</f>
        <v>0</v>
      </c>
      <c r="BE388" s="10">
        <f>VLOOKUP($C388,'[1]New ISB'!$C$6:$BO$405,18,FALSE)</f>
        <v>0</v>
      </c>
      <c r="BF388" s="10">
        <f>VLOOKUP($C388,'[1]New ISB'!$C$6:$BO$405,19,FALSE)</f>
        <v>39779.999999999985</v>
      </c>
      <c r="BG388" s="10">
        <f>VLOOKUP($C388,'[1]New ISB'!$C$6:$BO$405,20,FALSE)</f>
        <v>49049.999999999869</v>
      </c>
      <c r="BH388" s="10">
        <f>VLOOKUP($C388,'[1]New ISB'!$C$6:$BO$405,21,FALSE)</f>
        <v>48510.000000000029</v>
      </c>
      <c r="BI388" s="10">
        <f>VLOOKUP($C388,'[1]New ISB'!$C$6:$BO$405,22,FALSE)</f>
        <v>34499.999999999985</v>
      </c>
      <c r="BJ388" s="10">
        <f>VLOOKUP($C388,'[1]New ISB'!$C$6:$BO$405,23,FALSE)</f>
        <v>73259.999999999971</v>
      </c>
      <c r="BK388" s="10">
        <f>VLOOKUP($C388,'[1]New ISB'!$C$6:$BO$405,24,FALSE)</f>
        <v>30239.999999999978</v>
      </c>
      <c r="BL388" s="10">
        <f>VLOOKUP($C388,'[1]New ISB'!$C$6:$BO$405,25,FALSE)</f>
        <v>0</v>
      </c>
      <c r="BM388" s="10">
        <f>VLOOKUP($C388,'[1]New ISB'!$C$6:$BO$405,26,FALSE)</f>
        <v>61487.33926805135</v>
      </c>
      <c r="BN388" s="10">
        <f>VLOOKUP($C388,'[1]New ISB'!$C$6:$BO$405,27,FALSE)</f>
        <v>0</v>
      </c>
      <c r="BO388" s="10">
        <f>VLOOKUP($C388,'[1]New ISB'!$C$6:$BO$405,28,FALSE)</f>
        <v>313826.45260067529</v>
      </c>
      <c r="BP388" s="10">
        <f>VLOOKUP($C388,'[1]New ISB'!$C$6:$BO$405,29,FALSE)</f>
        <v>0</v>
      </c>
      <c r="BQ388" s="10">
        <f>VLOOKUP($C388,'[1]New ISB'!$C$6:$BO$405,30,FALSE)</f>
        <v>0</v>
      </c>
      <c r="BR388" s="10">
        <f>VLOOKUP($C388,'[1]New ISB'!$C$6:$BO$405,31,FALSE)</f>
        <v>134400</v>
      </c>
      <c r="BS388" s="10">
        <f>VLOOKUP($C388,'[1]New ISB'!$C$6:$BO$405,32,FALSE)</f>
        <v>0</v>
      </c>
      <c r="BT388" s="10">
        <f>VLOOKUP($C388,'[1]New ISB'!$C$6:$BO$405,33,FALSE)</f>
        <v>0</v>
      </c>
      <c r="BU388" s="10">
        <f>VLOOKUP($C388,'[1]New ISB'!$C$6:$BO$405,34,FALSE)</f>
        <v>0</v>
      </c>
      <c r="BV388" s="10">
        <f>VLOOKUP($C388,'[1]New ISB'!$C$6:$BO$405,35,FALSE)</f>
        <v>24097.792000000001</v>
      </c>
      <c r="BW388" s="10">
        <f>VLOOKUP($C388,'[1]New ISB'!$C$6:$BO$405,36,FALSE)</f>
        <v>0</v>
      </c>
      <c r="BX388" s="10">
        <f>VLOOKUP($C388,'[1]New ISB'!$C$6:$BO$405,39,FALSE)+VLOOKUP($C388,'[1]New ISB'!$C$6:$BO$405,40,FALSE)</f>
        <v>0</v>
      </c>
      <c r="BY388" s="10">
        <f>VLOOKUP($C388,'[1]New ISB'!$C$6:$BO$405,37,FALSE)+VLOOKUP($C388,'[1]New ISB'!$C$6:$BO$405,41,FALSE)</f>
        <v>0</v>
      </c>
      <c r="BZ388" s="10">
        <f>VLOOKUP($C388,'[1]New ISB'!$C$6:$BO$405,38,FALSE)</f>
        <v>0</v>
      </c>
      <c r="CA388" s="10">
        <f t="shared" si="248"/>
        <v>6711269.4296609163</v>
      </c>
      <c r="CB388" s="10">
        <f>VLOOKUP($C388,'[1]New ISB'!$C$6:$BO$405,52,FALSE)+VLOOKUP($C388,'[1]New ISB'!$C$6:$BO$405,53,FALSE)</f>
        <v>0</v>
      </c>
      <c r="CC388" s="10">
        <f>VLOOKUP($C388,'[1]New ISB'!$C$6:$BO$405,64,FALSE)</f>
        <v>0</v>
      </c>
      <c r="CD388" s="11">
        <f t="shared" si="247"/>
        <v>6711269.4296609163</v>
      </c>
      <c r="CE388" s="10"/>
      <c r="CF388" s="10">
        <f t="shared" si="249"/>
        <v>0</v>
      </c>
      <c r="CG388" s="10">
        <f t="shared" si="250"/>
        <v>189555.8714788761</v>
      </c>
      <c r="CH388" s="10">
        <f t="shared" si="251"/>
        <v>142247.97431331314</v>
      </c>
      <c r="CI388" s="10">
        <f t="shared" si="252"/>
        <v>0</v>
      </c>
      <c r="CJ388" s="10">
        <f t="shared" si="253"/>
        <v>1270</v>
      </c>
      <c r="CK388" s="10">
        <f t="shared" si="254"/>
        <v>0</v>
      </c>
      <c r="CL388" s="10">
        <f t="shared" si="255"/>
        <v>25330</v>
      </c>
      <c r="CM388" s="10">
        <f t="shared" si="256"/>
        <v>0</v>
      </c>
      <c r="CN388" s="10">
        <f t="shared" si="257"/>
        <v>0</v>
      </c>
      <c r="CO388" s="10">
        <f t="shared" si="258"/>
        <v>0</v>
      </c>
      <c r="CP388" s="10">
        <f t="shared" si="259"/>
        <v>0</v>
      </c>
      <c r="CQ388" s="10">
        <f t="shared" si="260"/>
        <v>0</v>
      </c>
      <c r="CR388" s="10">
        <f t="shared" si="261"/>
        <v>0</v>
      </c>
      <c r="CS388" s="10">
        <f t="shared" si="262"/>
        <v>585</v>
      </c>
      <c r="CT388" s="10">
        <f t="shared" si="263"/>
        <v>545</v>
      </c>
      <c r="CU388" s="10">
        <f t="shared" si="264"/>
        <v>770</v>
      </c>
      <c r="CV388" s="10">
        <f t="shared" si="265"/>
        <v>500</v>
      </c>
      <c r="CW388" s="10">
        <f t="shared" si="266"/>
        <v>990</v>
      </c>
      <c r="CX388" s="10">
        <f t="shared" si="267"/>
        <v>479.99999999999636</v>
      </c>
      <c r="CY388" s="10">
        <f t="shared" si="268"/>
        <v>0</v>
      </c>
      <c r="CZ388" s="10">
        <f t="shared" si="269"/>
        <v>775.86547972304106</v>
      </c>
      <c r="DA388" s="10">
        <f t="shared" si="270"/>
        <v>0</v>
      </c>
      <c r="DB388" s="10">
        <f t="shared" si="271"/>
        <v>4420.0908816996962</v>
      </c>
      <c r="DC388" s="10">
        <f t="shared" si="272"/>
        <v>0</v>
      </c>
      <c r="DD388" s="10">
        <f t="shared" si="273"/>
        <v>0</v>
      </c>
      <c r="DE388" s="10">
        <f t="shared" si="274"/>
        <v>6400</v>
      </c>
      <c r="DF388" s="10">
        <f t="shared" si="275"/>
        <v>0</v>
      </c>
      <c r="DG388" s="10">
        <f t="shared" si="276"/>
        <v>0</v>
      </c>
      <c r="DH388" s="10">
        <f t="shared" si="277"/>
        <v>0</v>
      </c>
      <c r="DI388" s="10">
        <f t="shared" si="278"/>
        <v>0</v>
      </c>
      <c r="DJ388" s="10">
        <f t="shared" si="279"/>
        <v>0</v>
      </c>
      <c r="DK388" s="10">
        <f t="shared" si="280"/>
        <v>0</v>
      </c>
      <c r="DL388" s="10">
        <f t="shared" si="281"/>
        <v>0</v>
      </c>
      <c r="DM388" s="10">
        <f t="shared" si="282"/>
        <v>0</v>
      </c>
      <c r="DN388" s="10">
        <f t="shared" si="283"/>
        <v>0</v>
      </c>
      <c r="DO388" s="10">
        <f t="shared" si="284"/>
        <v>74122.826857732376</v>
      </c>
      <c r="DP388" s="11">
        <f t="shared" si="244"/>
        <v>447992.62901134434</v>
      </c>
      <c r="DS388" s="14"/>
      <c r="DT388" s="14"/>
      <c r="DV388" s="16"/>
    </row>
    <row r="389" spans="1:126" x14ac:dyDescent="0.35">
      <c r="A389" s="2" t="s">
        <v>1117</v>
      </c>
      <c r="B389" s="2" t="s">
        <v>1118</v>
      </c>
      <c r="C389" s="2">
        <v>9264054</v>
      </c>
      <c r="D389" s="2" t="s">
        <v>1119</v>
      </c>
      <c r="E389" s="18">
        <v>507</v>
      </c>
      <c r="G389" s="18">
        <v>0</v>
      </c>
      <c r="H389" s="18">
        <v>1464210</v>
      </c>
      <c r="I389" s="18">
        <v>1083993</v>
      </c>
      <c r="J389" s="18">
        <v>0</v>
      </c>
      <c r="K389" s="18">
        <v>45599.999999999935</v>
      </c>
      <c r="L389" s="18">
        <v>0</v>
      </c>
      <c r="M389" s="18">
        <v>113299.99999999983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2344.9999999999964</v>
      </c>
      <c r="U389" s="18">
        <v>6674.99999999999</v>
      </c>
      <c r="V389" s="18">
        <v>4339.9999999999936</v>
      </c>
      <c r="W389" s="18">
        <v>12240.000000000015</v>
      </c>
      <c r="X389" s="18">
        <v>0</v>
      </c>
      <c r="Y389" s="18">
        <v>0</v>
      </c>
      <c r="Z389" s="18">
        <v>0</v>
      </c>
      <c r="AA389" s="18">
        <v>9389.9999999999854</v>
      </c>
      <c r="AB389" s="18">
        <v>0</v>
      </c>
      <c r="AC389" s="18">
        <v>239097.22548739708</v>
      </c>
      <c r="AD389" s="18">
        <v>0</v>
      </c>
      <c r="AE389" s="18">
        <v>0</v>
      </c>
      <c r="AF389" s="18">
        <v>128000</v>
      </c>
      <c r="AG389" s="18">
        <v>25388.999999999996</v>
      </c>
      <c r="AH389" s="18">
        <v>0</v>
      </c>
      <c r="AI389" s="18">
        <v>0</v>
      </c>
      <c r="AJ389" s="18">
        <v>12721.152</v>
      </c>
      <c r="AK389" s="18">
        <v>0</v>
      </c>
      <c r="AL389" s="18">
        <v>0</v>
      </c>
      <c r="AM389" s="18">
        <v>0</v>
      </c>
      <c r="AN389" s="18">
        <v>0</v>
      </c>
      <c r="AO389" s="18">
        <v>0</v>
      </c>
      <c r="AP389" s="18">
        <v>-54623.230849918909</v>
      </c>
      <c r="AQ389" s="11">
        <f t="shared" si="245"/>
        <v>3092677.1466374779</v>
      </c>
      <c r="AR389" s="18"/>
      <c r="AS389" s="10">
        <f>VLOOKUP($C389,'[1]New ISB'!$C$6:$BO$405,6,FALSE)</f>
        <v>0</v>
      </c>
      <c r="AT389" s="10">
        <f>VLOOKUP($C389,'[1]New ISB'!$C$6:$BO$405,7,FALSE)</f>
        <v>1555268.2365345934</v>
      </c>
      <c r="AU389" s="10">
        <f>VLOOKUP($C389,'[1]New ISB'!$C$6:$BO$405,8,FALSE)</f>
        <v>1151586.0090708651</v>
      </c>
      <c r="AV389" s="10">
        <f>VLOOKUP($C389,'[1]New ISB'!$C$6:$BO$405,9,FALSE)</f>
        <v>0</v>
      </c>
      <c r="AW389" s="10">
        <f>VLOOKUP($C389,'[1]New ISB'!$C$6:$BO$405,10,FALSE)</f>
        <v>46549.999999999927</v>
      </c>
      <c r="AX389" s="10">
        <f>VLOOKUP($C389,'[1]New ISB'!$C$6:$BO$405,11,FALSE)</f>
        <v>0</v>
      </c>
      <c r="AY389" s="10">
        <f>VLOOKUP($C389,'[1]New ISB'!$C$6:$BO$405,12,FALSE)</f>
        <v>131999.9999999998</v>
      </c>
      <c r="AZ389" s="10">
        <f>VLOOKUP($C389,'[1]New ISB'!$C$6:$BO$405,13,FALSE)</f>
        <v>0</v>
      </c>
      <c r="BA389" s="10">
        <f>VLOOKUP($C389,'[1]New ISB'!$C$6:$BO$405,14,FALSE)</f>
        <v>0</v>
      </c>
      <c r="BB389" s="10">
        <f>VLOOKUP($C389,'[1]New ISB'!$C$6:$BO$405,15,FALSE)</f>
        <v>0</v>
      </c>
      <c r="BC389" s="10">
        <f>VLOOKUP($C389,'[1]New ISB'!$C$6:$BO$405,16,FALSE)</f>
        <v>0</v>
      </c>
      <c r="BD389" s="10">
        <f>VLOOKUP($C389,'[1]New ISB'!$C$6:$BO$405,17,FALSE)</f>
        <v>0</v>
      </c>
      <c r="BE389" s="10">
        <f>VLOOKUP($C389,'[1]New ISB'!$C$6:$BO$405,18,FALSE)</f>
        <v>0</v>
      </c>
      <c r="BF389" s="10">
        <f>VLOOKUP($C389,'[1]New ISB'!$C$6:$BO$405,19,FALSE)</f>
        <v>2379.9999999999964</v>
      </c>
      <c r="BG389" s="10">
        <f>VLOOKUP($C389,'[1]New ISB'!$C$6:$BO$405,20,FALSE)</f>
        <v>6749.99999999999</v>
      </c>
      <c r="BH389" s="10">
        <f>VLOOKUP($C389,'[1]New ISB'!$C$6:$BO$405,21,FALSE)</f>
        <v>4409.9999999999936</v>
      </c>
      <c r="BI389" s="10">
        <f>VLOOKUP($C389,'[1]New ISB'!$C$6:$BO$405,22,FALSE)</f>
        <v>12420.000000000015</v>
      </c>
      <c r="BJ389" s="10">
        <f>VLOOKUP($C389,'[1]New ISB'!$C$6:$BO$405,23,FALSE)</f>
        <v>0</v>
      </c>
      <c r="BK389" s="10">
        <f>VLOOKUP($C389,'[1]New ISB'!$C$6:$BO$405,24,FALSE)</f>
        <v>0</v>
      </c>
      <c r="BL389" s="10">
        <f>VLOOKUP($C389,'[1]New ISB'!$C$6:$BO$405,25,FALSE)</f>
        <v>0</v>
      </c>
      <c r="BM389" s="10">
        <f>VLOOKUP($C389,'[1]New ISB'!$C$6:$BO$405,26,FALSE)</f>
        <v>9509.9999999999836</v>
      </c>
      <c r="BN389" s="10">
        <f>VLOOKUP($C389,'[1]New ISB'!$C$6:$BO$405,27,FALSE)</f>
        <v>0</v>
      </c>
      <c r="BO389" s="10">
        <f>VLOOKUP($C389,'[1]New ISB'!$C$6:$BO$405,28,FALSE)</f>
        <v>242512.90013721702</v>
      </c>
      <c r="BP389" s="10">
        <f>VLOOKUP($C389,'[1]New ISB'!$C$6:$BO$405,29,FALSE)</f>
        <v>0</v>
      </c>
      <c r="BQ389" s="10">
        <f>VLOOKUP($C389,'[1]New ISB'!$C$6:$BO$405,30,FALSE)</f>
        <v>0</v>
      </c>
      <c r="BR389" s="10">
        <f>VLOOKUP($C389,'[1]New ISB'!$C$6:$BO$405,31,FALSE)</f>
        <v>134400</v>
      </c>
      <c r="BS389" s="10">
        <f>VLOOKUP($C389,'[1]New ISB'!$C$6:$BO$405,32,FALSE)</f>
        <v>25729.999999999996</v>
      </c>
      <c r="BT389" s="10">
        <f>VLOOKUP($C389,'[1]New ISB'!$C$6:$BO$405,33,FALSE)</f>
        <v>0</v>
      </c>
      <c r="BU389" s="10">
        <f>VLOOKUP($C389,'[1]New ISB'!$C$6:$BO$405,34,FALSE)</f>
        <v>0</v>
      </c>
      <c r="BV389" s="10">
        <f>VLOOKUP($C389,'[1]New ISB'!$C$6:$BO$405,35,FALSE)</f>
        <v>12721.152</v>
      </c>
      <c r="BW389" s="10">
        <f>VLOOKUP($C389,'[1]New ISB'!$C$6:$BO$405,36,FALSE)</f>
        <v>0</v>
      </c>
      <c r="BX389" s="10">
        <f>VLOOKUP($C389,'[1]New ISB'!$C$6:$BO$405,39,FALSE)+VLOOKUP($C389,'[1]New ISB'!$C$6:$BO$405,40,FALSE)</f>
        <v>0</v>
      </c>
      <c r="BY389" s="10">
        <f>VLOOKUP($C389,'[1]New ISB'!$C$6:$BO$405,37,FALSE)+VLOOKUP($C389,'[1]New ISB'!$C$6:$BO$405,41,FALSE)</f>
        <v>0</v>
      </c>
      <c r="BZ389" s="10">
        <f>VLOOKUP($C389,'[1]New ISB'!$C$6:$BO$405,38,FALSE)</f>
        <v>0</v>
      </c>
      <c r="CA389" s="10">
        <f t="shared" si="248"/>
        <v>3336238.2977426751</v>
      </c>
      <c r="CB389" s="10">
        <f>VLOOKUP($C389,'[1]New ISB'!$C$6:$BO$405,52,FALSE)+VLOOKUP($C389,'[1]New ISB'!$C$6:$BO$405,53,FALSE)</f>
        <v>0</v>
      </c>
      <c r="CC389" s="10">
        <f>VLOOKUP($C389,'[1]New ISB'!$C$6:$BO$405,64,FALSE)</f>
        <v>0</v>
      </c>
      <c r="CD389" s="11">
        <f t="shared" si="247"/>
        <v>3336238.2977426751</v>
      </c>
      <c r="CE389" s="10"/>
      <c r="CF389" s="10">
        <f t="shared" si="249"/>
        <v>0</v>
      </c>
      <c r="CG389" s="10">
        <f t="shared" si="250"/>
        <v>91058.236534593394</v>
      </c>
      <c r="CH389" s="10">
        <f t="shared" si="251"/>
        <v>67593.009070865111</v>
      </c>
      <c r="CI389" s="10">
        <f t="shared" si="252"/>
        <v>0</v>
      </c>
      <c r="CJ389" s="10">
        <f t="shared" si="253"/>
        <v>949.99999999999272</v>
      </c>
      <c r="CK389" s="10">
        <f t="shared" si="254"/>
        <v>0</v>
      </c>
      <c r="CL389" s="10">
        <f t="shared" si="255"/>
        <v>18699.999999999971</v>
      </c>
      <c r="CM389" s="10">
        <f t="shared" si="256"/>
        <v>0</v>
      </c>
      <c r="CN389" s="10">
        <f t="shared" si="257"/>
        <v>0</v>
      </c>
      <c r="CO389" s="10">
        <f t="shared" si="258"/>
        <v>0</v>
      </c>
      <c r="CP389" s="10">
        <f t="shared" si="259"/>
        <v>0</v>
      </c>
      <c r="CQ389" s="10">
        <f t="shared" si="260"/>
        <v>0</v>
      </c>
      <c r="CR389" s="10">
        <f t="shared" si="261"/>
        <v>0</v>
      </c>
      <c r="CS389" s="10">
        <f t="shared" si="262"/>
        <v>35</v>
      </c>
      <c r="CT389" s="10">
        <f t="shared" si="263"/>
        <v>75</v>
      </c>
      <c r="CU389" s="10">
        <f t="shared" si="264"/>
        <v>70</v>
      </c>
      <c r="CV389" s="10">
        <f t="shared" si="265"/>
        <v>180</v>
      </c>
      <c r="CW389" s="10">
        <f t="shared" si="266"/>
        <v>0</v>
      </c>
      <c r="CX389" s="10">
        <f t="shared" si="267"/>
        <v>0</v>
      </c>
      <c r="CY389" s="10">
        <f t="shared" si="268"/>
        <v>0</v>
      </c>
      <c r="CZ389" s="10">
        <f t="shared" si="269"/>
        <v>119.99999999999818</v>
      </c>
      <c r="DA389" s="10">
        <f t="shared" si="270"/>
        <v>0</v>
      </c>
      <c r="DB389" s="10">
        <f t="shared" si="271"/>
        <v>3415.6746498199354</v>
      </c>
      <c r="DC389" s="10">
        <f t="shared" si="272"/>
        <v>0</v>
      </c>
      <c r="DD389" s="10">
        <f t="shared" si="273"/>
        <v>0</v>
      </c>
      <c r="DE389" s="10">
        <f t="shared" si="274"/>
        <v>6400</v>
      </c>
      <c r="DF389" s="10">
        <f t="shared" si="275"/>
        <v>341</v>
      </c>
      <c r="DG389" s="10">
        <f t="shared" si="276"/>
        <v>0</v>
      </c>
      <c r="DH389" s="10">
        <f t="shared" si="277"/>
        <v>0</v>
      </c>
      <c r="DI389" s="10">
        <f t="shared" si="278"/>
        <v>0</v>
      </c>
      <c r="DJ389" s="10">
        <f t="shared" si="279"/>
        <v>0</v>
      </c>
      <c r="DK389" s="10">
        <f t="shared" si="280"/>
        <v>0</v>
      </c>
      <c r="DL389" s="10">
        <f t="shared" si="281"/>
        <v>0</v>
      </c>
      <c r="DM389" s="10">
        <f t="shared" si="282"/>
        <v>0</v>
      </c>
      <c r="DN389" s="10">
        <f t="shared" si="283"/>
        <v>0</v>
      </c>
      <c r="DO389" s="10">
        <f t="shared" si="284"/>
        <v>54623.230849918909</v>
      </c>
      <c r="DP389" s="11">
        <f t="shared" si="244"/>
        <v>243561.15110519732</v>
      </c>
      <c r="DS389" s="14"/>
      <c r="DT389" s="14"/>
      <c r="DV389" s="16"/>
    </row>
    <row r="390" spans="1:126" x14ac:dyDescent="0.35">
      <c r="A390" s="2" t="s">
        <v>1120</v>
      </c>
      <c r="B390" s="2" t="s">
        <v>1502</v>
      </c>
      <c r="C390" s="2">
        <v>9264034</v>
      </c>
      <c r="D390" s="2" t="s">
        <v>1503</v>
      </c>
      <c r="E390" s="18">
        <v>890</v>
      </c>
      <c r="G390" s="18">
        <v>1272750</v>
      </c>
      <c r="H390" s="18">
        <v>1507275</v>
      </c>
      <c r="I390" s="18">
        <v>1078600</v>
      </c>
      <c r="J390" s="18">
        <v>31680</v>
      </c>
      <c r="K390" s="18">
        <v>44159.999999999971</v>
      </c>
      <c r="L390" s="18">
        <v>47939.99999999992</v>
      </c>
      <c r="M390" s="18">
        <v>118449.99999999978</v>
      </c>
      <c r="N390" s="18">
        <v>39560.000000000029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45648.638132295731</v>
      </c>
      <c r="U390" s="18">
        <v>445.8657587548629</v>
      </c>
      <c r="V390" s="18">
        <v>0</v>
      </c>
      <c r="W390" s="18">
        <v>681.32295719844217</v>
      </c>
      <c r="X390" s="18">
        <v>0</v>
      </c>
      <c r="Y390" s="18">
        <v>0</v>
      </c>
      <c r="Z390" s="18">
        <v>3860.9467455621243</v>
      </c>
      <c r="AA390" s="18">
        <v>14084.999999999995</v>
      </c>
      <c r="AB390" s="18">
        <v>112782.73809523814</v>
      </c>
      <c r="AC390" s="18">
        <v>241006.43636726943</v>
      </c>
      <c r="AD390" s="18">
        <v>0</v>
      </c>
      <c r="AE390" s="18">
        <v>0</v>
      </c>
      <c r="AF390" s="18">
        <v>128000</v>
      </c>
      <c r="AG390" s="18">
        <v>0</v>
      </c>
      <c r="AH390" s="18">
        <v>0</v>
      </c>
      <c r="AI390" s="18">
        <v>89780</v>
      </c>
      <c r="AJ390" s="18">
        <v>20736.512000000002</v>
      </c>
      <c r="AK390" s="18">
        <v>0</v>
      </c>
      <c r="AL390" s="18">
        <v>0</v>
      </c>
      <c r="AM390" s="18">
        <v>89600</v>
      </c>
      <c r="AN390" s="18">
        <v>0</v>
      </c>
      <c r="AO390" s="18">
        <v>0</v>
      </c>
      <c r="AP390" s="18">
        <v>-120440.37371876436</v>
      </c>
      <c r="AQ390" s="11">
        <f t="shared" si="245"/>
        <v>4766602.0863375533</v>
      </c>
      <c r="AR390" s="18"/>
      <c r="AS390" s="10">
        <f>VLOOKUP($C390,'[1]New ISB'!$C$6:$BO$405,6,FALSE)</f>
        <v>1351861.9687434654</v>
      </c>
      <c r="AT390" s="10">
        <f>VLOOKUP($C390,'[1]New ISB'!$C$6:$BO$405,7,FALSE)</f>
        <v>1601011.4199620816</v>
      </c>
      <c r="AU390" s="10">
        <f>VLOOKUP($C390,'[1]New ISB'!$C$6:$BO$405,8,FALSE)</f>
        <v>1145856.725443647</v>
      </c>
      <c r="AV390" s="10">
        <f>VLOOKUP($C390,'[1]New ISB'!$C$6:$BO$405,9,FALSE)</f>
        <v>32340</v>
      </c>
      <c r="AW390" s="10">
        <f>VLOOKUP($C390,'[1]New ISB'!$C$6:$BO$405,10,FALSE)</f>
        <v>45079.999999999971</v>
      </c>
      <c r="AX390" s="10">
        <f>VLOOKUP($C390,'[1]New ISB'!$C$6:$BO$405,11,FALSE)</f>
        <v>55759.999999999905</v>
      </c>
      <c r="AY390" s="10">
        <f>VLOOKUP($C390,'[1]New ISB'!$C$6:$BO$405,12,FALSE)</f>
        <v>137999.99999999974</v>
      </c>
      <c r="AZ390" s="10">
        <f>VLOOKUP($C390,'[1]New ISB'!$C$6:$BO$405,13,FALSE)</f>
        <v>40420.000000000029</v>
      </c>
      <c r="BA390" s="10">
        <f>VLOOKUP($C390,'[1]New ISB'!$C$6:$BO$405,14,FALSE)</f>
        <v>0</v>
      </c>
      <c r="BB390" s="10">
        <f>VLOOKUP($C390,'[1]New ISB'!$C$6:$BO$405,15,FALSE)</f>
        <v>0</v>
      </c>
      <c r="BC390" s="10">
        <f>VLOOKUP($C390,'[1]New ISB'!$C$6:$BO$405,16,FALSE)</f>
        <v>0</v>
      </c>
      <c r="BD390" s="10">
        <f>VLOOKUP($C390,'[1]New ISB'!$C$6:$BO$405,17,FALSE)</f>
        <v>0</v>
      </c>
      <c r="BE390" s="10">
        <f>VLOOKUP($C390,'[1]New ISB'!$C$6:$BO$405,18,FALSE)</f>
        <v>0</v>
      </c>
      <c r="BF390" s="10">
        <f>VLOOKUP($C390,'[1]New ISB'!$C$6:$BO$405,19,FALSE)</f>
        <v>46329.96108949418</v>
      </c>
      <c r="BG390" s="10">
        <f>VLOOKUP($C390,'[1]New ISB'!$C$6:$BO$405,20,FALSE)</f>
        <v>450.87548638132205</v>
      </c>
      <c r="BH390" s="10">
        <f>VLOOKUP($C390,'[1]New ISB'!$C$6:$BO$405,21,FALSE)</f>
        <v>0</v>
      </c>
      <c r="BI390" s="10">
        <f>VLOOKUP($C390,'[1]New ISB'!$C$6:$BO$405,22,FALSE)</f>
        <v>691.34241245136047</v>
      </c>
      <c r="BJ390" s="10">
        <f>VLOOKUP($C390,'[1]New ISB'!$C$6:$BO$405,23,FALSE)</f>
        <v>0</v>
      </c>
      <c r="BK390" s="10">
        <f>VLOOKUP($C390,'[1]New ISB'!$C$6:$BO$405,24,FALSE)</f>
        <v>0</v>
      </c>
      <c r="BL390" s="10">
        <f>VLOOKUP($C390,'[1]New ISB'!$C$6:$BO$405,25,FALSE)</f>
        <v>3927.5147928994024</v>
      </c>
      <c r="BM390" s="10">
        <f>VLOOKUP($C390,'[1]New ISB'!$C$6:$BO$405,26,FALSE)</f>
        <v>14264.999999999995</v>
      </c>
      <c r="BN390" s="10">
        <f>VLOOKUP($C390,'[1]New ISB'!$C$6:$BO$405,27,FALSE)</f>
        <v>114247.44897959188</v>
      </c>
      <c r="BO390" s="10">
        <f>VLOOKUP($C390,'[1]New ISB'!$C$6:$BO$405,28,FALSE)</f>
        <v>244449.38545823042</v>
      </c>
      <c r="BP390" s="10">
        <f>VLOOKUP($C390,'[1]New ISB'!$C$6:$BO$405,29,FALSE)</f>
        <v>0</v>
      </c>
      <c r="BQ390" s="10">
        <f>VLOOKUP($C390,'[1]New ISB'!$C$6:$BO$405,30,FALSE)</f>
        <v>0</v>
      </c>
      <c r="BR390" s="10">
        <f>VLOOKUP($C390,'[1]New ISB'!$C$6:$BO$405,31,FALSE)</f>
        <v>134400</v>
      </c>
      <c r="BS390" s="10">
        <f>VLOOKUP($C390,'[1]New ISB'!$C$6:$BO$405,32,FALSE)</f>
        <v>0</v>
      </c>
      <c r="BT390" s="10">
        <f>VLOOKUP($C390,'[1]New ISB'!$C$6:$BO$405,33,FALSE)</f>
        <v>0</v>
      </c>
      <c r="BU390" s="10">
        <f>VLOOKUP($C390,'[1]New ISB'!$C$6:$BO$405,34,FALSE)</f>
        <v>80600</v>
      </c>
      <c r="BV390" s="10">
        <f>VLOOKUP($C390,'[1]New ISB'!$C$6:$BO$405,35,FALSE)</f>
        <v>20736.512000000002</v>
      </c>
      <c r="BW390" s="10">
        <f>VLOOKUP($C390,'[1]New ISB'!$C$6:$BO$405,36,FALSE)</f>
        <v>0</v>
      </c>
      <c r="BX390" s="10">
        <f>VLOOKUP($C390,'[1]New ISB'!$C$6:$BO$405,39,FALSE)+VLOOKUP($C390,'[1]New ISB'!$C$6:$BO$405,40,FALSE)</f>
        <v>0</v>
      </c>
      <c r="BY390" s="10">
        <f>VLOOKUP($C390,'[1]New ISB'!$C$6:$BO$405,37,FALSE)+VLOOKUP($C390,'[1]New ISB'!$C$6:$BO$405,41,FALSE)</f>
        <v>51200</v>
      </c>
      <c r="BZ390" s="10">
        <f>VLOOKUP($C390,'[1]New ISB'!$C$6:$BO$405,38,FALSE)</f>
        <v>0</v>
      </c>
      <c r="CA390" s="10">
        <f t="shared" si="248"/>
        <v>5121628.1543682432</v>
      </c>
      <c r="CB390" s="10">
        <f>VLOOKUP($C390,'[1]New ISB'!$C$6:$BO$405,52,FALSE)+VLOOKUP($C390,'[1]New ISB'!$C$6:$BO$405,53,FALSE)</f>
        <v>0</v>
      </c>
      <c r="CC390" s="10">
        <f>VLOOKUP($C390,'[1]New ISB'!$C$6:$BO$405,64,FALSE)</f>
        <v>0</v>
      </c>
      <c r="CD390" s="11">
        <f t="shared" si="247"/>
        <v>5121628.1543682432</v>
      </c>
      <c r="CE390" s="10"/>
      <c r="CF390" s="10">
        <f t="shared" si="249"/>
        <v>79111.968743465375</v>
      </c>
      <c r="CG390" s="10">
        <f t="shared" si="250"/>
        <v>93736.419962081593</v>
      </c>
      <c r="CH390" s="10">
        <f t="shared" si="251"/>
        <v>67256.72544364701</v>
      </c>
      <c r="CI390" s="10">
        <f t="shared" si="252"/>
        <v>660</v>
      </c>
      <c r="CJ390" s="10">
        <f t="shared" si="253"/>
        <v>920</v>
      </c>
      <c r="CK390" s="10">
        <f t="shared" si="254"/>
        <v>7819.9999999999854</v>
      </c>
      <c r="CL390" s="10">
        <f t="shared" si="255"/>
        <v>19549.999999999956</v>
      </c>
      <c r="CM390" s="10">
        <f t="shared" si="256"/>
        <v>860</v>
      </c>
      <c r="CN390" s="10">
        <f t="shared" si="257"/>
        <v>0</v>
      </c>
      <c r="CO390" s="10">
        <f t="shared" si="258"/>
        <v>0</v>
      </c>
      <c r="CP390" s="10">
        <f t="shared" si="259"/>
        <v>0</v>
      </c>
      <c r="CQ390" s="10">
        <f t="shared" si="260"/>
        <v>0</v>
      </c>
      <c r="CR390" s="10">
        <f t="shared" si="261"/>
        <v>0</v>
      </c>
      <c r="CS390" s="10">
        <f t="shared" si="262"/>
        <v>681.32295719844842</v>
      </c>
      <c r="CT390" s="10">
        <f t="shared" si="263"/>
        <v>5.0097276264591528</v>
      </c>
      <c r="CU390" s="10">
        <f t="shared" si="264"/>
        <v>0</v>
      </c>
      <c r="CV390" s="10">
        <f t="shared" si="265"/>
        <v>10.019455252918306</v>
      </c>
      <c r="CW390" s="10">
        <f t="shared" si="266"/>
        <v>0</v>
      </c>
      <c r="CX390" s="10">
        <f t="shared" si="267"/>
        <v>0</v>
      </c>
      <c r="CY390" s="10">
        <f t="shared" si="268"/>
        <v>66.568047337278131</v>
      </c>
      <c r="CZ390" s="10">
        <f t="shared" si="269"/>
        <v>180</v>
      </c>
      <c r="DA390" s="10">
        <f t="shared" si="270"/>
        <v>1464.7108843537426</v>
      </c>
      <c r="DB390" s="10">
        <f t="shared" si="271"/>
        <v>3442.9490909609885</v>
      </c>
      <c r="DC390" s="10">
        <f t="shared" si="272"/>
        <v>0</v>
      </c>
      <c r="DD390" s="10">
        <f t="shared" si="273"/>
        <v>0</v>
      </c>
      <c r="DE390" s="10">
        <f t="shared" si="274"/>
        <v>6400</v>
      </c>
      <c r="DF390" s="10">
        <f t="shared" si="275"/>
        <v>0</v>
      </c>
      <c r="DG390" s="10">
        <f t="shared" si="276"/>
        <v>0</v>
      </c>
      <c r="DH390" s="10">
        <f t="shared" si="277"/>
        <v>-9180</v>
      </c>
      <c r="DI390" s="10">
        <f t="shared" si="278"/>
        <v>0</v>
      </c>
      <c r="DJ390" s="10">
        <f t="shared" si="279"/>
        <v>0</v>
      </c>
      <c r="DK390" s="10">
        <f t="shared" si="280"/>
        <v>0</v>
      </c>
      <c r="DL390" s="10">
        <f t="shared" si="281"/>
        <v>-38400</v>
      </c>
      <c r="DM390" s="10">
        <f t="shared" si="282"/>
        <v>0</v>
      </c>
      <c r="DN390" s="10">
        <f t="shared" si="283"/>
        <v>0</v>
      </c>
      <c r="DO390" s="10">
        <f t="shared" si="284"/>
        <v>120440.37371876436</v>
      </c>
      <c r="DP390" s="11">
        <f t="shared" si="244"/>
        <v>355026.06803068804</v>
      </c>
      <c r="DS390" s="14"/>
      <c r="DT390" s="14"/>
      <c r="DV390" s="16"/>
    </row>
    <row r="391" spans="1:126" x14ac:dyDescent="0.35">
      <c r="A391" s="2" t="s">
        <v>1123</v>
      </c>
      <c r="B391" s="2" t="s">
        <v>1124</v>
      </c>
      <c r="C391" s="2">
        <v>9264042</v>
      </c>
      <c r="D391" s="2" t="s">
        <v>1125</v>
      </c>
      <c r="E391" s="18">
        <v>816</v>
      </c>
      <c r="G391" s="18">
        <v>0</v>
      </c>
      <c r="H391" s="18">
        <v>2339865</v>
      </c>
      <c r="I391" s="18">
        <v>1763511</v>
      </c>
      <c r="J391" s="18">
        <v>0</v>
      </c>
      <c r="K391" s="18">
        <v>65759.999999999956</v>
      </c>
      <c r="L391" s="18">
        <v>0</v>
      </c>
      <c r="M391" s="18">
        <v>155529.99999999988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2686.5847665847668</v>
      </c>
      <c r="U391" s="18">
        <v>892.18673218673325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17214.999999999945</v>
      </c>
      <c r="AB391" s="18">
        <v>0</v>
      </c>
      <c r="AC391" s="18">
        <v>377465.86106154911</v>
      </c>
      <c r="AD391" s="18">
        <v>0</v>
      </c>
      <c r="AE391" s="18">
        <v>0</v>
      </c>
      <c r="AF391" s="18">
        <v>128000</v>
      </c>
      <c r="AG391" s="18">
        <v>0</v>
      </c>
      <c r="AH391" s="18">
        <v>0</v>
      </c>
      <c r="AI391" s="18">
        <v>0</v>
      </c>
      <c r="AJ391" s="18">
        <v>28958.720000000001</v>
      </c>
      <c r="AK391" s="18">
        <v>0</v>
      </c>
      <c r="AL391" s="18">
        <v>0</v>
      </c>
      <c r="AM391" s="18">
        <v>0</v>
      </c>
      <c r="AN391" s="18">
        <v>0</v>
      </c>
      <c r="AO391" s="18">
        <v>0</v>
      </c>
      <c r="AP391" s="18">
        <v>-38195.387856142937</v>
      </c>
      <c r="AQ391" s="11">
        <f t="shared" si="245"/>
        <v>4841688.9647041773</v>
      </c>
      <c r="AR391" s="18"/>
      <c r="AS391" s="10">
        <f>VLOOKUP($C391,'[1]New ISB'!$C$6:$BO$405,6,FALSE)</f>
        <v>0</v>
      </c>
      <c r="AT391" s="10">
        <f>VLOOKUP($C391,'[1]New ISB'!$C$6:$BO$405,7,FALSE)</f>
        <v>2485379.6328935171</v>
      </c>
      <c r="AU391" s="10">
        <f>VLOOKUP($C391,'[1]New ISB'!$C$6:$BO$405,8,FALSE)</f>
        <v>1873475.7461003629</v>
      </c>
      <c r="AV391" s="10">
        <f>VLOOKUP($C391,'[1]New ISB'!$C$6:$BO$405,9,FALSE)</f>
        <v>0</v>
      </c>
      <c r="AW391" s="10">
        <f>VLOOKUP($C391,'[1]New ISB'!$C$6:$BO$405,10,FALSE)</f>
        <v>67129.999999999956</v>
      </c>
      <c r="AX391" s="10">
        <f>VLOOKUP($C391,'[1]New ISB'!$C$6:$BO$405,11,FALSE)</f>
        <v>0</v>
      </c>
      <c r="AY391" s="10">
        <f>VLOOKUP($C391,'[1]New ISB'!$C$6:$BO$405,12,FALSE)</f>
        <v>181199.99999999985</v>
      </c>
      <c r="AZ391" s="10">
        <f>VLOOKUP($C391,'[1]New ISB'!$C$6:$BO$405,13,FALSE)</f>
        <v>0</v>
      </c>
      <c r="BA391" s="10">
        <f>VLOOKUP($C391,'[1]New ISB'!$C$6:$BO$405,14,FALSE)</f>
        <v>0</v>
      </c>
      <c r="BB391" s="10">
        <f>VLOOKUP($C391,'[1]New ISB'!$C$6:$BO$405,15,FALSE)</f>
        <v>0</v>
      </c>
      <c r="BC391" s="10">
        <f>VLOOKUP($C391,'[1]New ISB'!$C$6:$BO$405,16,FALSE)</f>
        <v>0</v>
      </c>
      <c r="BD391" s="10">
        <f>VLOOKUP($C391,'[1]New ISB'!$C$6:$BO$405,17,FALSE)</f>
        <v>0</v>
      </c>
      <c r="BE391" s="10">
        <f>VLOOKUP($C391,'[1]New ISB'!$C$6:$BO$405,18,FALSE)</f>
        <v>0</v>
      </c>
      <c r="BF391" s="10">
        <f>VLOOKUP($C391,'[1]New ISB'!$C$6:$BO$405,19,FALSE)</f>
        <v>2726.683046683047</v>
      </c>
      <c r="BG391" s="10">
        <f>VLOOKUP($C391,'[1]New ISB'!$C$6:$BO$405,20,FALSE)</f>
        <v>902.21130221130329</v>
      </c>
      <c r="BH391" s="10">
        <f>VLOOKUP($C391,'[1]New ISB'!$C$6:$BO$405,21,FALSE)</f>
        <v>0</v>
      </c>
      <c r="BI391" s="10">
        <f>VLOOKUP($C391,'[1]New ISB'!$C$6:$BO$405,22,FALSE)</f>
        <v>0</v>
      </c>
      <c r="BJ391" s="10">
        <f>VLOOKUP($C391,'[1]New ISB'!$C$6:$BO$405,23,FALSE)</f>
        <v>0</v>
      </c>
      <c r="BK391" s="10">
        <f>VLOOKUP($C391,'[1]New ISB'!$C$6:$BO$405,24,FALSE)</f>
        <v>0</v>
      </c>
      <c r="BL391" s="10">
        <f>VLOOKUP($C391,'[1]New ISB'!$C$6:$BO$405,25,FALSE)</f>
        <v>0</v>
      </c>
      <c r="BM391" s="10">
        <f>VLOOKUP($C391,'[1]New ISB'!$C$6:$BO$405,26,FALSE)</f>
        <v>17434.999999999945</v>
      </c>
      <c r="BN391" s="10">
        <f>VLOOKUP($C391,'[1]New ISB'!$C$6:$BO$405,27,FALSE)</f>
        <v>0</v>
      </c>
      <c r="BO391" s="10">
        <f>VLOOKUP($C391,'[1]New ISB'!$C$6:$BO$405,28,FALSE)</f>
        <v>382858.23050528555</v>
      </c>
      <c r="BP391" s="10">
        <f>VLOOKUP($C391,'[1]New ISB'!$C$6:$BO$405,29,FALSE)</f>
        <v>0</v>
      </c>
      <c r="BQ391" s="10">
        <f>VLOOKUP($C391,'[1]New ISB'!$C$6:$BO$405,30,FALSE)</f>
        <v>0</v>
      </c>
      <c r="BR391" s="10">
        <f>VLOOKUP($C391,'[1]New ISB'!$C$6:$BO$405,31,FALSE)</f>
        <v>134400</v>
      </c>
      <c r="BS391" s="10">
        <f>VLOOKUP($C391,'[1]New ISB'!$C$6:$BO$405,32,FALSE)</f>
        <v>0</v>
      </c>
      <c r="BT391" s="10">
        <f>VLOOKUP($C391,'[1]New ISB'!$C$6:$BO$405,33,FALSE)</f>
        <v>0</v>
      </c>
      <c r="BU391" s="10">
        <f>VLOOKUP($C391,'[1]New ISB'!$C$6:$BO$405,34,FALSE)</f>
        <v>0</v>
      </c>
      <c r="BV391" s="10">
        <f>VLOOKUP($C391,'[1]New ISB'!$C$6:$BO$405,35,FALSE)</f>
        <v>28958.720000000001</v>
      </c>
      <c r="BW391" s="10">
        <f>VLOOKUP($C391,'[1]New ISB'!$C$6:$BO$405,36,FALSE)</f>
        <v>0</v>
      </c>
      <c r="BX391" s="10">
        <f>VLOOKUP($C391,'[1]New ISB'!$C$6:$BO$405,39,FALSE)+VLOOKUP($C391,'[1]New ISB'!$C$6:$BO$405,40,FALSE)</f>
        <v>0</v>
      </c>
      <c r="BY391" s="10">
        <f>VLOOKUP($C391,'[1]New ISB'!$C$6:$BO$405,37,FALSE)+VLOOKUP($C391,'[1]New ISB'!$C$6:$BO$405,41,FALSE)</f>
        <v>0</v>
      </c>
      <c r="BZ391" s="10">
        <f>VLOOKUP($C391,'[1]New ISB'!$C$6:$BO$405,38,FALSE)</f>
        <v>0</v>
      </c>
      <c r="CA391" s="10">
        <f t="shared" si="248"/>
        <v>5174466.2238480598</v>
      </c>
      <c r="CB391" s="10">
        <f>VLOOKUP($C391,'[1]New ISB'!$C$6:$BO$405,52,FALSE)+VLOOKUP($C391,'[1]New ISB'!$C$6:$BO$405,53,FALSE)</f>
        <v>0</v>
      </c>
      <c r="CC391" s="10">
        <f>VLOOKUP($C391,'[1]New ISB'!$C$6:$BO$405,64,FALSE)</f>
        <v>0</v>
      </c>
      <c r="CD391" s="11">
        <f t="shared" si="247"/>
        <v>5174466.2238480598</v>
      </c>
      <c r="CE391" s="10"/>
      <c r="CF391" s="10">
        <f t="shared" si="249"/>
        <v>0</v>
      </c>
      <c r="CG391" s="10">
        <f t="shared" si="250"/>
        <v>145514.63289351715</v>
      </c>
      <c r="CH391" s="10">
        <f t="shared" si="251"/>
        <v>109964.74610036286</v>
      </c>
      <c r="CI391" s="10">
        <f t="shared" si="252"/>
        <v>0</v>
      </c>
      <c r="CJ391" s="10">
        <f t="shared" si="253"/>
        <v>1370</v>
      </c>
      <c r="CK391" s="10">
        <f t="shared" si="254"/>
        <v>0</v>
      </c>
      <c r="CL391" s="10">
        <f t="shared" si="255"/>
        <v>25669.999999999971</v>
      </c>
      <c r="CM391" s="10">
        <f t="shared" si="256"/>
        <v>0</v>
      </c>
      <c r="CN391" s="10">
        <f t="shared" si="257"/>
        <v>0</v>
      </c>
      <c r="CO391" s="10">
        <f t="shared" si="258"/>
        <v>0</v>
      </c>
      <c r="CP391" s="10">
        <f t="shared" si="259"/>
        <v>0</v>
      </c>
      <c r="CQ391" s="10">
        <f t="shared" si="260"/>
        <v>0</v>
      </c>
      <c r="CR391" s="10">
        <f t="shared" si="261"/>
        <v>0</v>
      </c>
      <c r="CS391" s="10">
        <f t="shared" si="262"/>
        <v>40.098280098280156</v>
      </c>
      <c r="CT391" s="10">
        <f t="shared" si="263"/>
        <v>10.024570024570039</v>
      </c>
      <c r="CU391" s="10">
        <f t="shared" si="264"/>
        <v>0</v>
      </c>
      <c r="CV391" s="10">
        <f t="shared" si="265"/>
        <v>0</v>
      </c>
      <c r="CW391" s="10">
        <f t="shared" si="266"/>
        <v>0</v>
      </c>
      <c r="CX391" s="10">
        <f t="shared" si="267"/>
        <v>0</v>
      </c>
      <c r="CY391" s="10">
        <f t="shared" si="268"/>
        <v>0</v>
      </c>
      <c r="CZ391" s="10">
        <f t="shared" si="269"/>
        <v>220</v>
      </c>
      <c r="DA391" s="10">
        <f t="shared" si="270"/>
        <v>0</v>
      </c>
      <c r="DB391" s="10">
        <f t="shared" si="271"/>
        <v>5392.3694437364466</v>
      </c>
      <c r="DC391" s="10">
        <f t="shared" si="272"/>
        <v>0</v>
      </c>
      <c r="DD391" s="10">
        <f t="shared" si="273"/>
        <v>0</v>
      </c>
      <c r="DE391" s="10">
        <f t="shared" si="274"/>
        <v>6400</v>
      </c>
      <c r="DF391" s="10">
        <f t="shared" si="275"/>
        <v>0</v>
      </c>
      <c r="DG391" s="10">
        <f t="shared" si="276"/>
        <v>0</v>
      </c>
      <c r="DH391" s="10">
        <f t="shared" si="277"/>
        <v>0</v>
      </c>
      <c r="DI391" s="10">
        <f t="shared" si="278"/>
        <v>0</v>
      </c>
      <c r="DJ391" s="10">
        <f t="shared" si="279"/>
        <v>0</v>
      </c>
      <c r="DK391" s="10">
        <f t="shared" si="280"/>
        <v>0</v>
      </c>
      <c r="DL391" s="10">
        <f t="shared" si="281"/>
        <v>0</v>
      </c>
      <c r="DM391" s="10">
        <f t="shared" si="282"/>
        <v>0</v>
      </c>
      <c r="DN391" s="10">
        <f t="shared" si="283"/>
        <v>0</v>
      </c>
      <c r="DO391" s="10">
        <f t="shared" si="284"/>
        <v>38195.387856142937</v>
      </c>
      <c r="DP391" s="11">
        <f t="shared" si="244"/>
        <v>332777.25914388226</v>
      </c>
      <c r="DS391" s="14"/>
      <c r="DT391" s="14"/>
      <c r="DV391" s="16"/>
    </row>
    <row r="392" spans="1:126" x14ac:dyDescent="0.35">
      <c r="A392" s="2" t="s">
        <v>1126</v>
      </c>
      <c r="B392" s="2" t="s">
        <v>1127</v>
      </c>
      <c r="C392" s="2">
        <v>9265406</v>
      </c>
      <c r="D392" s="2" t="s">
        <v>1128</v>
      </c>
      <c r="E392" s="18">
        <v>625</v>
      </c>
      <c r="G392" s="18">
        <v>0</v>
      </c>
      <c r="H392" s="18">
        <v>1789590</v>
      </c>
      <c r="I392" s="18">
        <v>1353643</v>
      </c>
      <c r="J392" s="18">
        <v>0</v>
      </c>
      <c r="K392" s="18">
        <v>60000</v>
      </c>
      <c r="L392" s="18">
        <v>0</v>
      </c>
      <c r="M392" s="18">
        <v>149350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7035</v>
      </c>
      <c r="U392" s="18">
        <v>445</v>
      </c>
      <c r="V392" s="18">
        <v>0</v>
      </c>
      <c r="W392" s="18">
        <v>0</v>
      </c>
      <c r="X392" s="18">
        <v>730</v>
      </c>
      <c r="Y392" s="18">
        <v>0</v>
      </c>
      <c r="Z392" s="18">
        <v>0</v>
      </c>
      <c r="AA392" s="18">
        <v>21910</v>
      </c>
      <c r="AB392" s="18">
        <v>0</v>
      </c>
      <c r="AC392" s="18">
        <v>236335.19904487001</v>
      </c>
      <c r="AD392" s="18">
        <v>0</v>
      </c>
      <c r="AE392" s="18">
        <v>0</v>
      </c>
      <c r="AF392" s="18">
        <v>128000</v>
      </c>
      <c r="AG392" s="18">
        <v>0</v>
      </c>
      <c r="AH392" s="18">
        <v>0</v>
      </c>
      <c r="AI392" s="18">
        <v>0</v>
      </c>
      <c r="AJ392" s="18">
        <v>17892.351999999999</v>
      </c>
      <c r="AK392" s="18">
        <v>0</v>
      </c>
      <c r="AL392" s="18">
        <v>0</v>
      </c>
      <c r="AM392" s="18">
        <v>0</v>
      </c>
      <c r="AN392" s="18">
        <v>0</v>
      </c>
      <c r="AO392" s="18">
        <v>0</v>
      </c>
      <c r="AP392" s="18">
        <v>-40098.718075179437</v>
      </c>
      <c r="AQ392" s="11">
        <f t="shared" si="245"/>
        <v>3724831.8329696907</v>
      </c>
      <c r="AR392" s="18"/>
      <c r="AS392" s="10">
        <f>VLOOKUP($C392,'[1]New ISB'!$C$6:$BO$405,6,FALSE)</f>
        <v>0</v>
      </c>
      <c r="AT392" s="10">
        <f>VLOOKUP($C392,'[1]New ISB'!$C$6:$BO$405,7,FALSE)</f>
        <v>1900883.4002089477</v>
      </c>
      <c r="AU392" s="10">
        <f>VLOOKUP($C392,'[1]New ISB'!$C$6:$BO$405,8,FALSE)</f>
        <v>1438050.1904317769</v>
      </c>
      <c r="AV392" s="10">
        <f>VLOOKUP($C392,'[1]New ISB'!$C$6:$BO$405,9,FALSE)</f>
        <v>0</v>
      </c>
      <c r="AW392" s="10">
        <f>VLOOKUP($C392,'[1]New ISB'!$C$6:$BO$405,10,FALSE)</f>
        <v>61250</v>
      </c>
      <c r="AX392" s="10">
        <f>VLOOKUP($C392,'[1]New ISB'!$C$6:$BO$405,11,FALSE)</f>
        <v>0</v>
      </c>
      <c r="AY392" s="10">
        <f>VLOOKUP($C392,'[1]New ISB'!$C$6:$BO$405,12,FALSE)</f>
        <v>174000</v>
      </c>
      <c r="AZ392" s="10">
        <f>VLOOKUP($C392,'[1]New ISB'!$C$6:$BO$405,13,FALSE)</f>
        <v>0</v>
      </c>
      <c r="BA392" s="10">
        <f>VLOOKUP($C392,'[1]New ISB'!$C$6:$BO$405,14,FALSE)</f>
        <v>0</v>
      </c>
      <c r="BB392" s="10">
        <f>VLOOKUP($C392,'[1]New ISB'!$C$6:$BO$405,15,FALSE)</f>
        <v>0</v>
      </c>
      <c r="BC392" s="10">
        <f>VLOOKUP($C392,'[1]New ISB'!$C$6:$BO$405,16,FALSE)</f>
        <v>0</v>
      </c>
      <c r="BD392" s="10">
        <f>VLOOKUP($C392,'[1]New ISB'!$C$6:$BO$405,17,FALSE)</f>
        <v>0</v>
      </c>
      <c r="BE392" s="10">
        <f>VLOOKUP($C392,'[1]New ISB'!$C$6:$BO$405,18,FALSE)</f>
        <v>0</v>
      </c>
      <c r="BF392" s="10">
        <f>VLOOKUP($C392,'[1]New ISB'!$C$6:$BO$405,19,FALSE)</f>
        <v>7140</v>
      </c>
      <c r="BG392" s="10">
        <f>VLOOKUP($C392,'[1]New ISB'!$C$6:$BO$405,20,FALSE)</f>
        <v>450</v>
      </c>
      <c r="BH392" s="10">
        <f>VLOOKUP($C392,'[1]New ISB'!$C$6:$BO$405,21,FALSE)</f>
        <v>0</v>
      </c>
      <c r="BI392" s="10">
        <f>VLOOKUP($C392,'[1]New ISB'!$C$6:$BO$405,22,FALSE)</f>
        <v>0</v>
      </c>
      <c r="BJ392" s="10">
        <f>VLOOKUP($C392,'[1]New ISB'!$C$6:$BO$405,23,FALSE)</f>
        <v>740</v>
      </c>
      <c r="BK392" s="10">
        <f>VLOOKUP($C392,'[1]New ISB'!$C$6:$BO$405,24,FALSE)</f>
        <v>0</v>
      </c>
      <c r="BL392" s="10">
        <f>VLOOKUP($C392,'[1]New ISB'!$C$6:$BO$405,25,FALSE)</f>
        <v>0</v>
      </c>
      <c r="BM392" s="10">
        <f>VLOOKUP($C392,'[1]New ISB'!$C$6:$BO$405,26,FALSE)</f>
        <v>22190</v>
      </c>
      <c r="BN392" s="10">
        <f>VLOOKUP($C392,'[1]New ISB'!$C$6:$BO$405,27,FALSE)</f>
        <v>0</v>
      </c>
      <c r="BO392" s="10">
        <f>VLOOKUP($C392,'[1]New ISB'!$C$6:$BO$405,28,FALSE)</f>
        <v>239711.41617408243</v>
      </c>
      <c r="BP392" s="10">
        <f>VLOOKUP($C392,'[1]New ISB'!$C$6:$BO$405,29,FALSE)</f>
        <v>0</v>
      </c>
      <c r="BQ392" s="10">
        <f>VLOOKUP($C392,'[1]New ISB'!$C$6:$BO$405,30,FALSE)</f>
        <v>0</v>
      </c>
      <c r="BR392" s="10">
        <f>VLOOKUP($C392,'[1]New ISB'!$C$6:$BO$405,31,FALSE)</f>
        <v>134400</v>
      </c>
      <c r="BS392" s="10">
        <f>VLOOKUP($C392,'[1]New ISB'!$C$6:$BO$405,32,FALSE)</f>
        <v>0</v>
      </c>
      <c r="BT392" s="10">
        <f>VLOOKUP($C392,'[1]New ISB'!$C$6:$BO$405,33,FALSE)</f>
        <v>0</v>
      </c>
      <c r="BU392" s="10">
        <f>VLOOKUP($C392,'[1]New ISB'!$C$6:$BO$405,34,FALSE)</f>
        <v>0</v>
      </c>
      <c r="BV392" s="10">
        <f>VLOOKUP($C392,'[1]New ISB'!$C$6:$BO$405,35,FALSE)</f>
        <v>17892.351999999999</v>
      </c>
      <c r="BW392" s="10">
        <f>VLOOKUP($C392,'[1]New ISB'!$C$6:$BO$405,36,FALSE)</f>
        <v>0</v>
      </c>
      <c r="BX392" s="10">
        <f>VLOOKUP($C392,'[1]New ISB'!$C$6:$BO$405,39,FALSE)+VLOOKUP($C392,'[1]New ISB'!$C$6:$BO$405,40,FALSE)</f>
        <v>0</v>
      </c>
      <c r="BY392" s="10">
        <f>VLOOKUP($C392,'[1]New ISB'!$C$6:$BO$405,37,FALSE)+VLOOKUP($C392,'[1]New ISB'!$C$6:$BO$405,41,FALSE)</f>
        <v>0</v>
      </c>
      <c r="BZ392" s="10">
        <f>VLOOKUP($C392,'[1]New ISB'!$C$6:$BO$405,38,FALSE)</f>
        <v>0</v>
      </c>
      <c r="CA392" s="10">
        <f t="shared" si="248"/>
        <v>3996707.3588148071</v>
      </c>
      <c r="CB392" s="10">
        <f>VLOOKUP($C392,'[1]New ISB'!$C$6:$BO$405,52,FALSE)+VLOOKUP($C392,'[1]New ISB'!$C$6:$BO$405,53,FALSE)</f>
        <v>0</v>
      </c>
      <c r="CC392" s="10">
        <f>VLOOKUP($C392,'[1]New ISB'!$C$6:$BO$405,64,FALSE)</f>
        <v>0</v>
      </c>
      <c r="CD392" s="11">
        <f t="shared" si="247"/>
        <v>3996707.3588148071</v>
      </c>
      <c r="CE392" s="10"/>
      <c r="CF392" s="10">
        <f t="shared" si="249"/>
        <v>0</v>
      </c>
      <c r="CG392" s="10">
        <f t="shared" si="250"/>
        <v>111293.40020894771</v>
      </c>
      <c r="CH392" s="10">
        <f t="shared" si="251"/>
        <v>84407.190431776922</v>
      </c>
      <c r="CI392" s="10">
        <f t="shared" si="252"/>
        <v>0</v>
      </c>
      <c r="CJ392" s="10">
        <f t="shared" si="253"/>
        <v>1250</v>
      </c>
      <c r="CK392" s="10">
        <f t="shared" si="254"/>
        <v>0</v>
      </c>
      <c r="CL392" s="10">
        <f t="shared" si="255"/>
        <v>24650</v>
      </c>
      <c r="CM392" s="10">
        <f t="shared" si="256"/>
        <v>0</v>
      </c>
      <c r="CN392" s="10">
        <f t="shared" si="257"/>
        <v>0</v>
      </c>
      <c r="CO392" s="10">
        <f t="shared" si="258"/>
        <v>0</v>
      </c>
      <c r="CP392" s="10">
        <f t="shared" si="259"/>
        <v>0</v>
      </c>
      <c r="CQ392" s="10">
        <f t="shared" si="260"/>
        <v>0</v>
      </c>
      <c r="CR392" s="10">
        <f t="shared" si="261"/>
        <v>0</v>
      </c>
      <c r="CS392" s="10">
        <f t="shared" si="262"/>
        <v>105</v>
      </c>
      <c r="CT392" s="10">
        <f t="shared" si="263"/>
        <v>5</v>
      </c>
      <c r="CU392" s="10">
        <f t="shared" si="264"/>
        <v>0</v>
      </c>
      <c r="CV392" s="10">
        <f t="shared" si="265"/>
        <v>0</v>
      </c>
      <c r="CW392" s="10">
        <f t="shared" si="266"/>
        <v>10</v>
      </c>
      <c r="CX392" s="10">
        <f t="shared" si="267"/>
        <v>0</v>
      </c>
      <c r="CY392" s="10">
        <f t="shared" si="268"/>
        <v>0</v>
      </c>
      <c r="CZ392" s="10">
        <f t="shared" si="269"/>
        <v>280</v>
      </c>
      <c r="DA392" s="10">
        <f t="shared" si="270"/>
        <v>0</v>
      </c>
      <c r="DB392" s="10">
        <f t="shared" si="271"/>
        <v>3376.2171292124258</v>
      </c>
      <c r="DC392" s="10">
        <f t="shared" si="272"/>
        <v>0</v>
      </c>
      <c r="DD392" s="10">
        <f t="shared" si="273"/>
        <v>0</v>
      </c>
      <c r="DE392" s="10">
        <f t="shared" si="274"/>
        <v>6400</v>
      </c>
      <c r="DF392" s="10">
        <f t="shared" si="275"/>
        <v>0</v>
      </c>
      <c r="DG392" s="10">
        <f t="shared" si="276"/>
        <v>0</v>
      </c>
      <c r="DH392" s="10">
        <f t="shared" si="277"/>
        <v>0</v>
      </c>
      <c r="DI392" s="10">
        <f t="shared" si="278"/>
        <v>0</v>
      </c>
      <c r="DJ392" s="10">
        <f t="shared" si="279"/>
        <v>0</v>
      </c>
      <c r="DK392" s="10">
        <f t="shared" si="280"/>
        <v>0</v>
      </c>
      <c r="DL392" s="10">
        <f t="shared" si="281"/>
        <v>0</v>
      </c>
      <c r="DM392" s="10">
        <f t="shared" si="282"/>
        <v>0</v>
      </c>
      <c r="DN392" s="10">
        <f t="shared" si="283"/>
        <v>0</v>
      </c>
      <c r="DO392" s="10">
        <f t="shared" si="284"/>
        <v>40098.718075179437</v>
      </c>
      <c r="DP392" s="11">
        <f t="shared" si="244"/>
        <v>271875.52584511647</v>
      </c>
      <c r="DS392" s="14"/>
      <c r="DU392" s="16"/>
    </row>
    <row r="393" spans="1:126" x14ac:dyDescent="0.35">
      <c r="A393" s="2" t="s">
        <v>1129</v>
      </c>
      <c r="B393" s="2" t="s">
        <v>1445</v>
      </c>
      <c r="C393" s="2">
        <v>9264028</v>
      </c>
      <c r="D393" s="2" t="s">
        <v>1131</v>
      </c>
      <c r="E393" s="18">
        <v>1459</v>
      </c>
      <c r="G393" s="18">
        <v>0</v>
      </c>
      <c r="H393" s="18">
        <v>4464405</v>
      </c>
      <c r="I393" s="18">
        <v>2836718</v>
      </c>
      <c r="J393" s="18">
        <v>0</v>
      </c>
      <c r="K393" s="18">
        <v>141599.99999999977</v>
      </c>
      <c r="L393" s="18">
        <v>0</v>
      </c>
      <c r="M393" s="18">
        <v>339899.99999999953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11405.634866163356</v>
      </c>
      <c r="U393" s="18">
        <v>49908.414550446141</v>
      </c>
      <c r="V393" s="18">
        <v>29800.851063829745</v>
      </c>
      <c r="W393" s="18">
        <v>55155.607412491408</v>
      </c>
      <c r="X393" s="18">
        <v>21199.059711736416</v>
      </c>
      <c r="Y393" s="18">
        <v>3725.1063829787299</v>
      </c>
      <c r="Z393" s="18">
        <v>0</v>
      </c>
      <c r="AA393" s="18">
        <v>23475.000000000113</v>
      </c>
      <c r="AB393" s="18">
        <v>0</v>
      </c>
      <c r="AC393" s="18">
        <v>658534.26326576236</v>
      </c>
      <c r="AD393" s="18">
        <v>0</v>
      </c>
      <c r="AE393" s="18">
        <v>0</v>
      </c>
      <c r="AF393" s="18">
        <v>128000</v>
      </c>
      <c r="AG393" s="18">
        <v>0</v>
      </c>
      <c r="AH393" s="18">
        <v>0</v>
      </c>
      <c r="AI393" s="18">
        <v>0</v>
      </c>
      <c r="AJ393" s="18">
        <v>38266.879999999997</v>
      </c>
      <c r="AK393" s="18">
        <v>0</v>
      </c>
      <c r="AL393" s="18">
        <v>0</v>
      </c>
      <c r="AM393" s="18">
        <v>0</v>
      </c>
      <c r="AN393" s="18">
        <v>0</v>
      </c>
      <c r="AO393" s="18">
        <v>0</v>
      </c>
      <c r="AP393" s="18">
        <v>-99020.205644529051</v>
      </c>
      <c r="AQ393" s="11">
        <f t="shared" si="245"/>
        <v>8703073.6116088796</v>
      </c>
      <c r="AR393" s="18"/>
      <c r="AS393" s="10">
        <f>VLOOKUP($C393,'[1]New ISB'!$C$6:$BO$405,6,FALSE)</f>
        <v>0</v>
      </c>
      <c r="AT393" s="10">
        <f>VLOOKUP($C393,'[1]New ISB'!$C$6:$BO$405,7,FALSE)</f>
        <v>4742043.348649594</v>
      </c>
      <c r="AU393" s="10">
        <f>VLOOKUP($C393,'[1]New ISB'!$C$6:$BO$405,8,FALSE)</f>
        <v>3013603.1879167915</v>
      </c>
      <c r="AV393" s="10">
        <f>VLOOKUP($C393,'[1]New ISB'!$C$6:$BO$405,9,FALSE)</f>
        <v>0</v>
      </c>
      <c r="AW393" s="10">
        <f>VLOOKUP($C393,'[1]New ISB'!$C$6:$BO$405,10,FALSE)</f>
        <v>144549.99999999977</v>
      </c>
      <c r="AX393" s="10">
        <f>VLOOKUP($C393,'[1]New ISB'!$C$6:$BO$405,11,FALSE)</f>
        <v>0</v>
      </c>
      <c r="AY393" s="10">
        <f>VLOOKUP($C393,'[1]New ISB'!$C$6:$BO$405,12,FALSE)</f>
        <v>395999.99999999948</v>
      </c>
      <c r="AZ393" s="10">
        <f>VLOOKUP($C393,'[1]New ISB'!$C$6:$BO$405,13,FALSE)</f>
        <v>0</v>
      </c>
      <c r="BA393" s="10">
        <f>VLOOKUP($C393,'[1]New ISB'!$C$6:$BO$405,14,FALSE)</f>
        <v>0</v>
      </c>
      <c r="BB393" s="10">
        <f>VLOOKUP($C393,'[1]New ISB'!$C$6:$BO$405,15,FALSE)</f>
        <v>0</v>
      </c>
      <c r="BC393" s="10">
        <f>VLOOKUP($C393,'[1]New ISB'!$C$6:$BO$405,16,FALSE)</f>
        <v>0</v>
      </c>
      <c r="BD393" s="10">
        <f>VLOOKUP($C393,'[1]New ISB'!$C$6:$BO$405,17,FALSE)</f>
        <v>0</v>
      </c>
      <c r="BE393" s="10">
        <f>VLOOKUP($C393,'[1]New ISB'!$C$6:$BO$405,18,FALSE)</f>
        <v>0</v>
      </c>
      <c r="BF393" s="10">
        <f>VLOOKUP($C393,'[1]New ISB'!$C$6:$BO$405,19,FALSE)</f>
        <v>11575.868222374751</v>
      </c>
      <c r="BG393" s="10">
        <f>VLOOKUP($C393,'[1]New ISB'!$C$6:$BO$405,20,FALSE)</f>
        <v>50469.183253260147</v>
      </c>
      <c r="BH393" s="10">
        <f>VLOOKUP($C393,'[1]New ISB'!$C$6:$BO$405,21,FALSE)</f>
        <v>30281.509951956032</v>
      </c>
      <c r="BI393" s="10">
        <f>VLOOKUP($C393,'[1]New ISB'!$C$6:$BO$405,22,FALSE)</f>
        <v>55966.719286204512</v>
      </c>
      <c r="BJ393" s="10">
        <f>VLOOKUP($C393,'[1]New ISB'!$C$6:$BO$405,23,FALSE)</f>
        <v>21489.45778997938</v>
      </c>
      <c r="BK393" s="10">
        <f>VLOOKUP($C393,'[1]New ISB'!$C$6:$BO$405,24,FALSE)</f>
        <v>3785.1887439945158</v>
      </c>
      <c r="BL393" s="10">
        <f>VLOOKUP($C393,'[1]New ISB'!$C$6:$BO$405,25,FALSE)</f>
        <v>0</v>
      </c>
      <c r="BM393" s="10">
        <f>VLOOKUP($C393,'[1]New ISB'!$C$6:$BO$405,26,FALSE)</f>
        <v>23775.000000000116</v>
      </c>
      <c r="BN393" s="10">
        <f>VLOOKUP($C393,'[1]New ISB'!$C$6:$BO$405,27,FALSE)</f>
        <v>0</v>
      </c>
      <c r="BO393" s="10">
        <f>VLOOKUP($C393,'[1]New ISB'!$C$6:$BO$405,28,FALSE)</f>
        <v>667941.89559813042</v>
      </c>
      <c r="BP393" s="10">
        <f>VLOOKUP($C393,'[1]New ISB'!$C$6:$BO$405,29,FALSE)</f>
        <v>0</v>
      </c>
      <c r="BQ393" s="10">
        <f>VLOOKUP($C393,'[1]New ISB'!$C$6:$BO$405,30,FALSE)</f>
        <v>0</v>
      </c>
      <c r="BR393" s="10">
        <f>VLOOKUP($C393,'[1]New ISB'!$C$6:$BO$405,31,FALSE)</f>
        <v>134400</v>
      </c>
      <c r="BS393" s="10">
        <f>VLOOKUP($C393,'[1]New ISB'!$C$6:$BO$405,32,FALSE)</f>
        <v>0</v>
      </c>
      <c r="BT393" s="10">
        <f>VLOOKUP($C393,'[1]New ISB'!$C$6:$BO$405,33,FALSE)</f>
        <v>0</v>
      </c>
      <c r="BU393" s="10">
        <f>VLOOKUP($C393,'[1]New ISB'!$C$6:$BO$405,34,FALSE)</f>
        <v>0</v>
      </c>
      <c r="BV393" s="10">
        <f>VLOOKUP($C393,'[1]New ISB'!$C$6:$BO$405,35,FALSE)</f>
        <v>38266.879999999997</v>
      </c>
      <c r="BW393" s="10">
        <f>VLOOKUP($C393,'[1]New ISB'!$C$6:$BO$405,36,FALSE)</f>
        <v>0</v>
      </c>
      <c r="BX393" s="10">
        <f>VLOOKUP($C393,'[1]New ISB'!$C$6:$BO$405,39,FALSE)+VLOOKUP($C393,'[1]New ISB'!$C$6:$BO$405,40,FALSE)</f>
        <v>0</v>
      </c>
      <c r="BY393" s="10">
        <f>VLOOKUP($C393,'[1]New ISB'!$C$6:$BO$405,37,FALSE)+VLOOKUP($C393,'[1]New ISB'!$C$6:$BO$405,41,FALSE)</f>
        <v>0</v>
      </c>
      <c r="BZ393" s="10">
        <f>VLOOKUP($C393,'[1]New ISB'!$C$6:$BO$405,38,FALSE)</f>
        <v>0</v>
      </c>
      <c r="CA393" s="10">
        <f t="shared" si="248"/>
        <v>9334148.2394122854</v>
      </c>
      <c r="CB393" s="10">
        <f>VLOOKUP($C393,'[1]New ISB'!$C$6:$BO$405,52,FALSE)+VLOOKUP($C393,'[1]New ISB'!$C$6:$BO$405,53,FALSE)</f>
        <v>0</v>
      </c>
      <c r="CC393" s="10">
        <f>VLOOKUP($C393,'[1]New ISB'!$C$6:$BO$405,64,FALSE)</f>
        <v>0</v>
      </c>
      <c r="CD393" s="11">
        <f t="shared" si="247"/>
        <v>9334148.2394122854</v>
      </c>
      <c r="CE393" s="10"/>
      <c r="CF393" s="10">
        <f t="shared" si="249"/>
        <v>0</v>
      </c>
      <c r="CG393" s="10">
        <f t="shared" si="250"/>
        <v>277638.348649594</v>
      </c>
      <c r="CH393" s="10">
        <f t="shared" si="251"/>
        <v>176885.18791679153</v>
      </c>
      <c r="CI393" s="10">
        <f t="shared" si="252"/>
        <v>0</v>
      </c>
      <c r="CJ393" s="10">
        <f t="shared" si="253"/>
        <v>2950</v>
      </c>
      <c r="CK393" s="10">
        <f t="shared" si="254"/>
        <v>0</v>
      </c>
      <c r="CL393" s="10">
        <f t="shared" si="255"/>
        <v>56099.999999999942</v>
      </c>
      <c r="CM393" s="10">
        <f t="shared" si="256"/>
        <v>0</v>
      </c>
      <c r="CN393" s="10">
        <f t="shared" si="257"/>
        <v>0</v>
      </c>
      <c r="CO393" s="10">
        <f t="shared" si="258"/>
        <v>0</v>
      </c>
      <c r="CP393" s="10">
        <f t="shared" si="259"/>
        <v>0</v>
      </c>
      <c r="CQ393" s="10">
        <f t="shared" si="260"/>
        <v>0</v>
      </c>
      <c r="CR393" s="10">
        <f t="shared" si="261"/>
        <v>0</v>
      </c>
      <c r="CS393" s="10">
        <f t="shared" si="262"/>
        <v>170.23335621139449</v>
      </c>
      <c r="CT393" s="10">
        <f t="shared" si="263"/>
        <v>560.76870281400625</v>
      </c>
      <c r="CU393" s="10">
        <f t="shared" si="264"/>
        <v>480.65888812628691</v>
      </c>
      <c r="CV393" s="10">
        <f t="shared" si="265"/>
        <v>811.11187371310371</v>
      </c>
      <c r="CW393" s="10">
        <f t="shared" si="266"/>
        <v>290.3980782429644</v>
      </c>
      <c r="CX393" s="10">
        <f t="shared" si="267"/>
        <v>60.082361015785864</v>
      </c>
      <c r="CY393" s="10">
        <f t="shared" si="268"/>
        <v>0</v>
      </c>
      <c r="CZ393" s="10">
        <f t="shared" si="269"/>
        <v>300.00000000000364</v>
      </c>
      <c r="DA393" s="10">
        <f t="shared" si="270"/>
        <v>0</v>
      </c>
      <c r="DB393" s="10">
        <f t="shared" si="271"/>
        <v>9407.6323323680554</v>
      </c>
      <c r="DC393" s="10">
        <f t="shared" si="272"/>
        <v>0</v>
      </c>
      <c r="DD393" s="10">
        <f t="shared" si="273"/>
        <v>0</v>
      </c>
      <c r="DE393" s="10">
        <f t="shared" si="274"/>
        <v>6400</v>
      </c>
      <c r="DF393" s="10">
        <f t="shared" si="275"/>
        <v>0</v>
      </c>
      <c r="DG393" s="10">
        <f t="shared" si="276"/>
        <v>0</v>
      </c>
      <c r="DH393" s="10">
        <f t="shared" si="277"/>
        <v>0</v>
      </c>
      <c r="DI393" s="10">
        <f t="shared" si="278"/>
        <v>0</v>
      </c>
      <c r="DJ393" s="10">
        <f t="shared" si="279"/>
        <v>0</v>
      </c>
      <c r="DK393" s="10">
        <f t="shared" si="280"/>
        <v>0</v>
      </c>
      <c r="DL393" s="10">
        <f t="shared" si="281"/>
        <v>0</v>
      </c>
      <c r="DM393" s="10">
        <f t="shared" si="282"/>
        <v>0</v>
      </c>
      <c r="DN393" s="10">
        <f t="shared" si="283"/>
        <v>0</v>
      </c>
      <c r="DO393" s="10">
        <f t="shared" si="284"/>
        <v>99020.205644529051</v>
      </c>
      <c r="DP393" s="11">
        <f t="shared" ref="DP393:DP408" si="285">SUM(CF393:DO393)</f>
        <v>631074.6278034061</v>
      </c>
      <c r="DS393" s="14"/>
      <c r="DT393" s="14"/>
      <c r="DV393" s="16"/>
    </row>
    <row r="394" spans="1:126" x14ac:dyDescent="0.35">
      <c r="A394" s="2" t="s">
        <v>1132</v>
      </c>
      <c r="B394" s="2" t="s">
        <v>1133</v>
      </c>
      <c r="C394" s="2">
        <v>9264018</v>
      </c>
      <c r="D394" s="2" t="s">
        <v>1134</v>
      </c>
      <c r="E394" s="18">
        <v>461</v>
      </c>
      <c r="G394" s="18">
        <v>0</v>
      </c>
      <c r="H394" s="18">
        <v>1378080</v>
      </c>
      <c r="I394" s="18">
        <v>932989</v>
      </c>
      <c r="J394" s="18">
        <v>0</v>
      </c>
      <c r="K394" s="18">
        <v>54240.000000000007</v>
      </c>
      <c r="L394" s="18">
        <v>0</v>
      </c>
      <c r="M394" s="18">
        <v>132870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670.00000000000045</v>
      </c>
      <c r="U394" s="18">
        <v>20025.000000000011</v>
      </c>
      <c r="V394" s="18">
        <v>0</v>
      </c>
      <c r="W394" s="18">
        <v>0</v>
      </c>
      <c r="X394" s="18">
        <v>1460.0000000000009</v>
      </c>
      <c r="Y394" s="18">
        <v>0</v>
      </c>
      <c r="Z394" s="18">
        <v>0</v>
      </c>
      <c r="AA394" s="18">
        <v>6259.9999999999964</v>
      </c>
      <c r="AB394" s="18">
        <v>0</v>
      </c>
      <c r="AC394" s="18">
        <v>183707.00512246892</v>
      </c>
      <c r="AD394" s="18">
        <v>0</v>
      </c>
      <c r="AE394" s="18">
        <v>0</v>
      </c>
      <c r="AF394" s="18">
        <v>128000</v>
      </c>
      <c r="AG394" s="18">
        <v>37946.999999999993</v>
      </c>
      <c r="AH394" s="18">
        <v>0</v>
      </c>
      <c r="AI394" s="18">
        <v>0</v>
      </c>
      <c r="AJ394" s="18">
        <v>14375.936</v>
      </c>
      <c r="AK394" s="18">
        <v>0</v>
      </c>
      <c r="AL394" s="18">
        <v>0</v>
      </c>
      <c r="AM394" s="18">
        <v>0</v>
      </c>
      <c r="AN394" s="18">
        <v>0</v>
      </c>
      <c r="AO394" s="18">
        <v>0</v>
      </c>
      <c r="AP394" s="18">
        <v>-41339.10272723563</v>
      </c>
      <c r="AQ394" s="11">
        <f t="shared" ref="AQ394:AQ408" si="286">SUM(G394:AP394)</f>
        <v>2849284.8383952333</v>
      </c>
      <c r="AR394" s="18"/>
      <c r="AS394" s="10">
        <f>VLOOKUP($C394,'[1]New ISB'!$C$6:$BO$405,6,FALSE)</f>
        <v>0</v>
      </c>
      <c r="AT394" s="10">
        <f>VLOOKUP($C394,'[1]New ISB'!$C$6:$BO$405,7,FALSE)</f>
        <v>1463781.8696796175</v>
      </c>
      <c r="AU394" s="10">
        <f>VLOOKUP($C394,'[1]New ISB'!$C$6:$BO$405,8,FALSE)</f>
        <v>991166.06750875467</v>
      </c>
      <c r="AV394" s="10">
        <f>VLOOKUP($C394,'[1]New ISB'!$C$6:$BO$405,9,FALSE)</f>
        <v>0</v>
      </c>
      <c r="AW394" s="10">
        <f>VLOOKUP($C394,'[1]New ISB'!$C$6:$BO$405,10,FALSE)</f>
        <v>55370.000000000007</v>
      </c>
      <c r="AX394" s="10">
        <f>VLOOKUP($C394,'[1]New ISB'!$C$6:$BO$405,11,FALSE)</f>
        <v>0</v>
      </c>
      <c r="AY394" s="10">
        <f>VLOOKUP($C394,'[1]New ISB'!$C$6:$BO$405,12,FALSE)</f>
        <v>154800</v>
      </c>
      <c r="AZ394" s="10">
        <f>VLOOKUP($C394,'[1]New ISB'!$C$6:$BO$405,13,FALSE)</f>
        <v>0</v>
      </c>
      <c r="BA394" s="10">
        <f>VLOOKUP($C394,'[1]New ISB'!$C$6:$BO$405,14,FALSE)</f>
        <v>0</v>
      </c>
      <c r="BB394" s="10">
        <f>VLOOKUP($C394,'[1]New ISB'!$C$6:$BO$405,15,FALSE)</f>
        <v>0</v>
      </c>
      <c r="BC394" s="10">
        <f>VLOOKUP($C394,'[1]New ISB'!$C$6:$BO$405,16,FALSE)</f>
        <v>0</v>
      </c>
      <c r="BD394" s="10">
        <f>VLOOKUP($C394,'[1]New ISB'!$C$6:$BO$405,17,FALSE)</f>
        <v>0</v>
      </c>
      <c r="BE394" s="10">
        <f>VLOOKUP($C394,'[1]New ISB'!$C$6:$BO$405,18,FALSE)</f>
        <v>0</v>
      </c>
      <c r="BF394" s="10">
        <f>VLOOKUP($C394,'[1]New ISB'!$C$6:$BO$405,19,FALSE)</f>
        <v>680.00000000000045</v>
      </c>
      <c r="BG394" s="10">
        <f>VLOOKUP($C394,'[1]New ISB'!$C$6:$BO$405,20,FALSE)</f>
        <v>20250.000000000011</v>
      </c>
      <c r="BH394" s="10">
        <f>VLOOKUP($C394,'[1]New ISB'!$C$6:$BO$405,21,FALSE)</f>
        <v>0</v>
      </c>
      <c r="BI394" s="10">
        <f>VLOOKUP($C394,'[1]New ISB'!$C$6:$BO$405,22,FALSE)</f>
        <v>0</v>
      </c>
      <c r="BJ394" s="10">
        <f>VLOOKUP($C394,'[1]New ISB'!$C$6:$BO$405,23,FALSE)</f>
        <v>1480.0000000000009</v>
      </c>
      <c r="BK394" s="10">
        <f>VLOOKUP($C394,'[1]New ISB'!$C$6:$BO$405,24,FALSE)</f>
        <v>0</v>
      </c>
      <c r="BL394" s="10">
        <f>VLOOKUP($C394,'[1]New ISB'!$C$6:$BO$405,25,FALSE)</f>
        <v>0</v>
      </c>
      <c r="BM394" s="10">
        <f>VLOOKUP($C394,'[1]New ISB'!$C$6:$BO$405,26,FALSE)</f>
        <v>6339.9999999999964</v>
      </c>
      <c r="BN394" s="10">
        <f>VLOOKUP($C394,'[1]New ISB'!$C$6:$BO$405,27,FALSE)</f>
        <v>0</v>
      </c>
      <c r="BO394" s="10">
        <f>VLOOKUP($C394,'[1]New ISB'!$C$6:$BO$405,28,FALSE)</f>
        <v>186331.39090993279</v>
      </c>
      <c r="BP394" s="10">
        <f>VLOOKUP($C394,'[1]New ISB'!$C$6:$BO$405,29,FALSE)</f>
        <v>0</v>
      </c>
      <c r="BQ394" s="10">
        <f>VLOOKUP($C394,'[1]New ISB'!$C$6:$BO$405,30,FALSE)</f>
        <v>0</v>
      </c>
      <c r="BR394" s="10">
        <f>VLOOKUP($C394,'[1]New ISB'!$C$6:$BO$405,31,FALSE)</f>
        <v>134400</v>
      </c>
      <c r="BS394" s="10">
        <f>VLOOKUP($C394,'[1]New ISB'!$C$6:$BO$405,32,FALSE)</f>
        <v>38456.666666666664</v>
      </c>
      <c r="BT394" s="10">
        <f>VLOOKUP($C394,'[1]New ISB'!$C$6:$BO$405,33,FALSE)</f>
        <v>0</v>
      </c>
      <c r="BU394" s="10">
        <f>VLOOKUP($C394,'[1]New ISB'!$C$6:$BO$405,34,FALSE)</f>
        <v>0</v>
      </c>
      <c r="BV394" s="10">
        <f>VLOOKUP($C394,'[1]New ISB'!$C$6:$BO$405,35,FALSE)</f>
        <v>14375.936</v>
      </c>
      <c r="BW394" s="10">
        <f>VLOOKUP($C394,'[1]New ISB'!$C$6:$BO$405,36,FALSE)</f>
        <v>0</v>
      </c>
      <c r="BX394" s="10">
        <f>VLOOKUP($C394,'[1]New ISB'!$C$6:$BO$405,39,FALSE)+VLOOKUP($C394,'[1]New ISB'!$C$6:$BO$405,40,FALSE)</f>
        <v>0</v>
      </c>
      <c r="BY394" s="10">
        <f>VLOOKUP($C394,'[1]New ISB'!$C$6:$BO$405,37,FALSE)+VLOOKUP($C394,'[1]New ISB'!$C$6:$BO$405,41,FALSE)</f>
        <v>0</v>
      </c>
      <c r="BZ394" s="10">
        <f>VLOOKUP($C394,'[1]New ISB'!$C$6:$BO$405,38,FALSE)</f>
        <v>0</v>
      </c>
      <c r="CA394" s="10">
        <f t="shared" si="248"/>
        <v>3067431.9307649713</v>
      </c>
      <c r="CB394" s="10">
        <f>VLOOKUP($C394,'[1]New ISB'!$C$6:$BO$405,52,FALSE)+VLOOKUP($C394,'[1]New ISB'!$C$6:$BO$405,53,FALSE)</f>
        <v>0</v>
      </c>
      <c r="CC394" s="10">
        <f>VLOOKUP($C394,'[1]New ISB'!$C$6:$BO$405,64,FALSE)</f>
        <v>0</v>
      </c>
      <c r="CD394" s="11">
        <f t="shared" si="247"/>
        <v>3067431.9307649713</v>
      </c>
      <c r="CE394" s="10"/>
      <c r="CF394" s="10">
        <f t="shared" si="249"/>
        <v>0</v>
      </c>
      <c r="CG394" s="10">
        <f t="shared" si="250"/>
        <v>85701.869679617463</v>
      </c>
      <c r="CH394" s="10">
        <f t="shared" si="251"/>
        <v>58177.06750875467</v>
      </c>
      <c r="CI394" s="10">
        <f t="shared" si="252"/>
        <v>0</v>
      </c>
      <c r="CJ394" s="10">
        <f t="shared" si="253"/>
        <v>1130</v>
      </c>
      <c r="CK394" s="10">
        <f t="shared" si="254"/>
        <v>0</v>
      </c>
      <c r="CL394" s="10">
        <f t="shared" si="255"/>
        <v>21930</v>
      </c>
      <c r="CM394" s="10">
        <f t="shared" si="256"/>
        <v>0</v>
      </c>
      <c r="CN394" s="10">
        <f t="shared" si="257"/>
        <v>0</v>
      </c>
      <c r="CO394" s="10">
        <f t="shared" si="258"/>
        <v>0</v>
      </c>
      <c r="CP394" s="10">
        <f t="shared" si="259"/>
        <v>0</v>
      </c>
      <c r="CQ394" s="10">
        <f t="shared" si="260"/>
        <v>0</v>
      </c>
      <c r="CR394" s="10">
        <f t="shared" si="261"/>
        <v>0</v>
      </c>
      <c r="CS394" s="10">
        <f t="shared" si="262"/>
        <v>10</v>
      </c>
      <c r="CT394" s="10">
        <f t="shared" si="263"/>
        <v>225</v>
      </c>
      <c r="CU394" s="10">
        <f t="shared" si="264"/>
        <v>0</v>
      </c>
      <c r="CV394" s="10">
        <f t="shared" si="265"/>
        <v>0</v>
      </c>
      <c r="CW394" s="10">
        <f t="shared" si="266"/>
        <v>20</v>
      </c>
      <c r="CX394" s="10">
        <f t="shared" si="267"/>
        <v>0</v>
      </c>
      <c r="CY394" s="10">
        <f t="shared" si="268"/>
        <v>0</v>
      </c>
      <c r="CZ394" s="10">
        <f t="shared" si="269"/>
        <v>80</v>
      </c>
      <c r="DA394" s="10">
        <f t="shared" si="270"/>
        <v>0</v>
      </c>
      <c r="DB394" s="10">
        <f t="shared" si="271"/>
        <v>2624.3857874638634</v>
      </c>
      <c r="DC394" s="10">
        <f t="shared" si="272"/>
        <v>0</v>
      </c>
      <c r="DD394" s="10">
        <f t="shared" si="273"/>
        <v>0</v>
      </c>
      <c r="DE394" s="10">
        <f t="shared" si="274"/>
        <v>6400</v>
      </c>
      <c r="DF394" s="10">
        <f t="shared" si="275"/>
        <v>509.66666666667152</v>
      </c>
      <c r="DG394" s="10">
        <f t="shared" si="276"/>
        <v>0</v>
      </c>
      <c r="DH394" s="10">
        <f t="shared" si="277"/>
        <v>0</v>
      </c>
      <c r="DI394" s="10">
        <f t="shared" si="278"/>
        <v>0</v>
      </c>
      <c r="DJ394" s="10">
        <f t="shared" si="279"/>
        <v>0</v>
      </c>
      <c r="DK394" s="10">
        <f t="shared" si="280"/>
        <v>0</v>
      </c>
      <c r="DL394" s="10">
        <f t="shared" si="281"/>
        <v>0</v>
      </c>
      <c r="DM394" s="10">
        <f t="shared" si="282"/>
        <v>0</v>
      </c>
      <c r="DN394" s="10">
        <f t="shared" si="283"/>
        <v>0</v>
      </c>
      <c r="DO394" s="10">
        <f t="shared" si="284"/>
        <v>41339.10272723563</v>
      </c>
      <c r="DP394" s="11">
        <f t="shared" si="285"/>
        <v>218147.09236973833</v>
      </c>
      <c r="DS394" s="14"/>
      <c r="DT394" s="14"/>
      <c r="DV394" s="16"/>
    </row>
    <row r="395" spans="1:126" x14ac:dyDescent="0.35">
      <c r="A395" s="2" t="s">
        <v>1135</v>
      </c>
      <c r="B395" s="2" t="s">
        <v>1136</v>
      </c>
      <c r="C395" s="2">
        <v>9264000</v>
      </c>
      <c r="D395" s="2" t="s">
        <v>1137</v>
      </c>
      <c r="E395" s="18">
        <v>664</v>
      </c>
      <c r="G395" s="18">
        <v>0</v>
      </c>
      <c r="H395" s="18">
        <v>2004915</v>
      </c>
      <c r="I395" s="18">
        <v>1321285</v>
      </c>
      <c r="J395" s="18">
        <v>0</v>
      </c>
      <c r="K395" s="18">
        <v>82080.000000000102</v>
      </c>
      <c r="L395" s="18">
        <v>0</v>
      </c>
      <c r="M395" s="18">
        <v>195700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1340.0000000000002</v>
      </c>
      <c r="U395" s="18">
        <v>32039.999999999989</v>
      </c>
      <c r="V395" s="18">
        <v>86179.99999999984</v>
      </c>
      <c r="W395" s="18">
        <v>31960.000000000011</v>
      </c>
      <c r="X395" s="18">
        <v>0</v>
      </c>
      <c r="Y395" s="18">
        <v>0</v>
      </c>
      <c r="Z395" s="18">
        <v>0</v>
      </c>
      <c r="AA395" s="18">
        <v>4745.022831050228</v>
      </c>
      <c r="AB395" s="18">
        <v>0</v>
      </c>
      <c r="AC395" s="18">
        <v>333446.84643951565</v>
      </c>
      <c r="AD395" s="18">
        <v>0</v>
      </c>
      <c r="AE395" s="18">
        <v>0</v>
      </c>
      <c r="AF395" s="18">
        <v>128000</v>
      </c>
      <c r="AG395" s="18">
        <v>0</v>
      </c>
      <c r="AH395" s="18">
        <v>0</v>
      </c>
      <c r="AI395" s="18">
        <v>0</v>
      </c>
      <c r="AJ395" s="18">
        <v>19225.410599999999</v>
      </c>
      <c r="AK395" s="18">
        <v>0</v>
      </c>
      <c r="AL395" s="18">
        <v>0</v>
      </c>
      <c r="AM395" s="18">
        <v>0</v>
      </c>
      <c r="AN395" s="18">
        <v>0</v>
      </c>
      <c r="AO395" s="18">
        <v>0</v>
      </c>
      <c r="AP395" s="18">
        <v>-10337.750077213148</v>
      </c>
      <c r="AQ395" s="11">
        <f t="shared" si="286"/>
        <v>4230579.5297933528</v>
      </c>
      <c r="AR395" s="18"/>
      <c r="AS395" s="10">
        <f>VLOOKUP($C395,'[1]New ISB'!$C$6:$BO$405,6,FALSE)</f>
        <v>0</v>
      </c>
      <c r="AT395" s="10">
        <f>VLOOKUP($C395,'[1]New ISB'!$C$6:$BO$405,7,FALSE)</f>
        <v>2129599.317346388</v>
      </c>
      <c r="AU395" s="10">
        <f>VLOOKUP($C395,'[1]New ISB'!$C$6:$BO$405,8,FALSE)</f>
        <v>1403674.4886684676</v>
      </c>
      <c r="AV395" s="10">
        <f>VLOOKUP($C395,'[1]New ISB'!$C$6:$BO$405,9,FALSE)</f>
        <v>0</v>
      </c>
      <c r="AW395" s="10">
        <f>VLOOKUP($C395,'[1]New ISB'!$C$6:$BO$405,10,FALSE)</f>
        <v>83790.000000000102</v>
      </c>
      <c r="AX395" s="10">
        <f>VLOOKUP($C395,'[1]New ISB'!$C$6:$BO$405,11,FALSE)</f>
        <v>0</v>
      </c>
      <c r="AY395" s="10">
        <f>VLOOKUP($C395,'[1]New ISB'!$C$6:$BO$405,12,FALSE)</f>
        <v>228000</v>
      </c>
      <c r="AZ395" s="10">
        <f>VLOOKUP($C395,'[1]New ISB'!$C$6:$BO$405,13,FALSE)</f>
        <v>0</v>
      </c>
      <c r="BA395" s="10">
        <f>VLOOKUP($C395,'[1]New ISB'!$C$6:$BO$405,14,FALSE)</f>
        <v>0</v>
      </c>
      <c r="BB395" s="10">
        <f>VLOOKUP($C395,'[1]New ISB'!$C$6:$BO$405,15,FALSE)</f>
        <v>0</v>
      </c>
      <c r="BC395" s="10">
        <f>VLOOKUP($C395,'[1]New ISB'!$C$6:$BO$405,16,FALSE)</f>
        <v>0</v>
      </c>
      <c r="BD395" s="10">
        <f>VLOOKUP($C395,'[1]New ISB'!$C$6:$BO$405,17,FALSE)</f>
        <v>0</v>
      </c>
      <c r="BE395" s="10">
        <f>VLOOKUP($C395,'[1]New ISB'!$C$6:$BO$405,18,FALSE)</f>
        <v>0</v>
      </c>
      <c r="BF395" s="10">
        <f>VLOOKUP($C395,'[1]New ISB'!$C$6:$BO$405,19,FALSE)</f>
        <v>1360.0000000000002</v>
      </c>
      <c r="BG395" s="10">
        <f>VLOOKUP($C395,'[1]New ISB'!$C$6:$BO$405,20,FALSE)</f>
        <v>32399.999999999985</v>
      </c>
      <c r="BH395" s="10">
        <f>VLOOKUP($C395,'[1]New ISB'!$C$6:$BO$405,21,FALSE)</f>
        <v>87569.99999999984</v>
      </c>
      <c r="BI395" s="10">
        <f>VLOOKUP($C395,'[1]New ISB'!$C$6:$BO$405,22,FALSE)</f>
        <v>32430.000000000011</v>
      </c>
      <c r="BJ395" s="10">
        <f>VLOOKUP($C395,'[1]New ISB'!$C$6:$BO$405,23,FALSE)</f>
        <v>0</v>
      </c>
      <c r="BK395" s="10">
        <f>VLOOKUP($C395,'[1]New ISB'!$C$6:$BO$405,24,FALSE)</f>
        <v>0</v>
      </c>
      <c r="BL395" s="10">
        <f>VLOOKUP($C395,'[1]New ISB'!$C$6:$BO$405,25,FALSE)</f>
        <v>0</v>
      </c>
      <c r="BM395" s="10">
        <f>VLOOKUP($C395,'[1]New ISB'!$C$6:$BO$405,26,FALSE)</f>
        <v>4805.6621004566205</v>
      </c>
      <c r="BN395" s="10">
        <f>VLOOKUP($C395,'[1]New ISB'!$C$6:$BO$405,27,FALSE)</f>
        <v>0</v>
      </c>
      <c r="BO395" s="10">
        <f>VLOOKUP($C395,'[1]New ISB'!$C$6:$BO$405,28,FALSE)</f>
        <v>338210.37281722302</v>
      </c>
      <c r="BP395" s="10">
        <f>VLOOKUP($C395,'[1]New ISB'!$C$6:$BO$405,29,FALSE)</f>
        <v>0</v>
      </c>
      <c r="BQ395" s="10">
        <f>VLOOKUP($C395,'[1]New ISB'!$C$6:$BO$405,30,FALSE)</f>
        <v>0</v>
      </c>
      <c r="BR395" s="10">
        <f>VLOOKUP($C395,'[1]New ISB'!$C$6:$BO$405,31,FALSE)</f>
        <v>134400</v>
      </c>
      <c r="BS395" s="10">
        <f>VLOOKUP($C395,'[1]New ISB'!$C$6:$BO$405,32,FALSE)</f>
        <v>0</v>
      </c>
      <c r="BT395" s="10">
        <f>VLOOKUP($C395,'[1]New ISB'!$C$6:$BO$405,33,FALSE)</f>
        <v>0</v>
      </c>
      <c r="BU395" s="10">
        <f>VLOOKUP($C395,'[1]New ISB'!$C$6:$BO$405,34,FALSE)</f>
        <v>0</v>
      </c>
      <c r="BV395" s="10">
        <f>VLOOKUP($C395,'[1]New ISB'!$C$6:$BO$405,35,FALSE)</f>
        <v>19225.410599999999</v>
      </c>
      <c r="BW395" s="10">
        <f>VLOOKUP($C395,'[1]New ISB'!$C$6:$BO$405,36,FALSE)</f>
        <v>0</v>
      </c>
      <c r="BX395" s="10">
        <f>VLOOKUP($C395,'[1]New ISB'!$C$6:$BO$405,39,FALSE)+VLOOKUP($C395,'[1]New ISB'!$C$6:$BO$405,40,FALSE)</f>
        <v>0</v>
      </c>
      <c r="BY395" s="10">
        <f>VLOOKUP($C395,'[1]New ISB'!$C$6:$BO$405,37,FALSE)+VLOOKUP($C395,'[1]New ISB'!$C$6:$BO$405,41,FALSE)</f>
        <v>0</v>
      </c>
      <c r="BZ395" s="10">
        <f>VLOOKUP($C395,'[1]New ISB'!$C$6:$BO$405,38,FALSE)</f>
        <v>0</v>
      </c>
      <c r="CA395" s="10">
        <f t="shared" si="248"/>
        <v>4495465.2515325351</v>
      </c>
      <c r="CB395" s="10">
        <f>VLOOKUP($C395,'[1]New ISB'!$C$6:$BO$405,52,FALSE)+VLOOKUP($C395,'[1]New ISB'!$C$6:$BO$405,53,FALSE)</f>
        <v>0</v>
      </c>
      <c r="CC395" s="10">
        <f>VLOOKUP($C395,'[1]New ISB'!$C$6:$BO$405,64,FALSE)</f>
        <v>0</v>
      </c>
      <c r="CD395" s="11">
        <f t="shared" si="247"/>
        <v>4495465.2515325351</v>
      </c>
      <c r="CE395" s="10"/>
      <c r="CF395" s="10">
        <f t="shared" si="249"/>
        <v>0</v>
      </c>
      <c r="CG395" s="10">
        <f t="shared" si="250"/>
        <v>124684.31734638801</v>
      </c>
      <c r="CH395" s="10">
        <f t="shared" si="251"/>
        <v>82389.488668467617</v>
      </c>
      <c r="CI395" s="10">
        <f t="shared" si="252"/>
        <v>0</v>
      </c>
      <c r="CJ395" s="10">
        <f t="shared" si="253"/>
        <v>1710</v>
      </c>
      <c r="CK395" s="10">
        <f t="shared" si="254"/>
        <v>0</v>
      </c>
      <c r="CL395" s="10">
        <f t="shared" si="255"/>
        <v>32300</v>
      </c>
      <c r="CM395" s="10">
        <f t="shared" si="256"/>
        <v>0</v>
      </c>
      <c r="CN395" s="10">
        <f t="shared" si="257"/>
        <v>0</v>
      </c>
      <c r="CO395" s="10">
        <f t="shared" si="258"/>
        <v>0</v>
      </c>
      <c r="CP395" s="10">
        <f t="shared" si="259"/>
        <v>0</v>
      </c>
      <c r="CQ395" s="10">
        <f t="shared" si="260"/>
        <v>0</v>
      </c>
      <c r="CR395" s="10">
        <f t="shared" si="261"/>
        <v>0</v>
      </c>
      <c r="CS395" s="10">
        <f t="shared" si="262"/>
        <v>20</v>
      </c>
      <c r="CT395" s="10">
        <f t="shared" si="263"/>
        <v>359.99999999999636</v>
      </c>
      <c r="CU395" s="10">
        <f t="shared" si="264"/>
        <v>1390</v>
      </c>
      <c r="CV395" s="10">
        <f t="shared" si="265"/>
        <v>470</v>
      </c>
      <c r="CW395" s="10">
        <f t="shared" si="266"/>
        <v>0</v>
      </c>
      <c r="CX395" s="10">
        <f t="shared" si="267"/>
        <v>0</v>
      </c>
      <c r="CY395" s="10">
        <f t="shared" si="268"/>
        <v>0</v>
      </c>
      <c r="CZ395" s="10">
        <f t="shared" si="269"/>
        <v>60.639269406392486</v>
      </c>
      <c r="DA395" s="10">
        <f t="shared" si="270"/>
        <v>0</v>
      </c>
      <c r="DB395" s="10">
        <f t="shared" si="271"/>
        <v>4763.5263777073706</v>
      </c>
      <c r="DC395" s="10">
        <f t="shared" si="272"/>
        <v>0</v>
      </c>
      <c r="DD395" s="10">
        <f t="shared" si="273"/>
        <v>0</v>
      </c>
      <c r="DE395" s="10">
        <f t="shared" si="274"/>
        <v>6400</v>
      </c>
      <c r="DF395" s="10">
        <f t="shared" si="275"/>
        <v>0</v>
      </c>
      <c r="DG395" s="10">
        <f t="shared" si="276"/>
        <v>0</v>
      </c>
      <c r="DH395" s="10">
        <f t="shared" si="277"/>
        <v>0</v>
      </c>
      <c r="DI395" s="10">
        <f t="shared" si="278"/>
        <v>0</v>
      </c>
      <c r="DJ395" s="10">
        <f t="shared" si="279"/>
        <v>0</v>
      </c>
      <c r="DK395" s="10">
        <f t="shared" si="280"/>
        <v>0</v>
      </c>
      <c r="DL395" s="10">
        <f t="shared" si="281"/>
        <v>0</v>
      </c>
      <c r="DM395" s="10">
        <f t="shared" si="282"/>
        <v>0</v>
      </c>
      <c r="DN395" s="10">
        <f t="shared" si="283"/>
        <v>0</v>
      </c>
      <c r="DO395" s="10">
        <f t="shared" si="284"/>
        <v>10337.750077213148</v>
      </c>
      <c r="DP395" s="11">
        <f t="shared" si="285"/>
        <v>264885.72173918254</v>
      </c>
      <c r="DS395" s="14"/>
      <c r="DT395" s="14"/>
      <c r="DV395" s="16"/>
    </row>
    <row r="396" spans="1:126" x14ac:dyDescent="0.35">
      <c r="A396" s="2" t="s">
        <v>1138</v>
      </c>
      <c r="B396" s="2" t="s">
        <v>1139</v>
      </c>
      <c r="C396" s="2">
        <v>9264084</v>
      </c>
      <c r="D396" s="2" t="s">
        <v>1140</v>
      </c>
      <c r="E396" s="18">
        <v>1077</v>
      </c>
      <c r="G396" s="18">
        <v>0</v>
      </c>
      <c r="H396" s="18">
        <v>3105465</v>
      </c>
      <c r="I396" s="18">
        <v>2308204</v>
      </c>
      <c r="J396" s="18">
        <v>0</v>
      </c>
      <c r="K396" s="18">
        <v>70560.000000000087</v>
      </c>
      <c r="L396" s="18">
        <v>0</v>
      </c>
      <c r="M396" s="18">
        <v>162740.00000000023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4359.0473977695165</v>
      </c>
      <c r="U396" s="18">
        <v>4008.7221189591069</v>
      </c>
      <c r="V396" s="18">
        <v>620.57620817843861</v>
      </c>
      <c r="W396" s="18">
        <v>1361.2639405204432</v>
      </c>
      <c r="X396" s="18">
        <v>2922.7137546468421</v>
      </c>
      <c r="Y396" s="18">
        <v>0</v>
      </c>
      <c r="Z396" s="18">
        <v>0</v>
      </c>
      <c r="AA396" s="18">
        <v>20439.892723880614</v>
      </c>
      <c r="AB396" s="18">
        <v>0</v>
      </c>
      <c r="AC396" s="18">
        <v>398745.76202299242</v>
      </c>
      <c r="AD396" s="18">
        <v>0</v>
      </c>
      <c r="AE396" s="18">
        <v>0</v>
      </c>
      <c r="AF396" s="18">
        <v>128000</v>
      </c>
      <c r="AG396" s="18">
        <v>0</v>
      </c>
      <c r="AH396" s="18">
        <v>0</v>
      </c>
      <c r="AI396" s="18">
        <v>0</v>
      </c>
      <c r="AJ396" s="18">
        <v>45328.153599999998</v>
      </c>
      <c r="AK396" s="18">
        <v>79374.146880000015</v>
      </c>
      <c r="AL396" s="18">
        <v>0</v>
      </c>
      <c r="AM396" s="18">
        <v>0</v>
      </c>
      <c r="AN396" s="18">
        <v>0</v>
      </c>
      <c r="AO396" s="18">
        <v>0</v>
      </c>
      <c r="AP396" s="18">
        <v>0</v>
      </c>
      <c r="AQ396" s="11">
        <f t="shared" si="286"/>
        <v>6332129.2786469469</v>
      </c>
      <c r="AR396" s="18"/>
      <c r="AS396" s="10">
        <f>VLOOKUP($C396,'[1]New ISB'!$C$6:$BO$405,6,FALSE)</f>
        <v>0</v>
      </c>
      <c r="AT396" s="10">
        <f>VLOOKUP($C396,'[1]New ISB'!$C$6:$BO$405,7,FALSE)</f>
        <v>3298591.7827155269</v>
      </c>
      <c r="AU396" s="10">
        <f>VLOOKUP($C396,'[1]New ISB'!$C$6:$BO$405,8,FALSE)</f>
        <v>2452133.3924494046</v>
      </c>
      <c r="AV396" s="10">
        <f>VLOOKUP($C396,'[1]New ISB'!$C$6:$BO$405,9,FALSE)</f>
        <v>0</v>
      </c>
      <c r="AW396" s="10">
        <f>VLOOKUP($C396,'[1]New ISB'!$C$6:$BO$405,10,FALSE)</f>
        <v>72030.000000000087</v>
      </c>
      <c r="AX396" s="10">
        <f>VLOOKUP($C396,'[1]New ISB'!$C$6:$BO$405,11,FALSE)</f>
        <v>0</v>
      </c>
      <c r="AY396" s="10">
        <f>VLOOKUP($C396,'[1]New ISB'!$C$6:$BO$405,12,FALSE)</f>
        <v>189600.00000000026</v>
      </c>
      <c r="AZ396" s="10">
        <f>VLOOKUP($C396,'[1]New ISB'!$C$6:$BO$405,13,FALSE)</f>
        <v>0</v>
      </c>
      <c r="BA396" s="10">
        <f>VLOOKUP($C396,'[1]New ISB'!$C$6:$BO$405,14,FALSE)</f>
        <v>0</v>
      </c>
      <c r="BB396" s="10">
        <f>VLOOKUP($C396,'[1]New ISB'!$C$6:$BO$405,15,FALSE)</f>
        <v>0</v>
      </c>
      <c r="BC396" s="10">
        <f>VLOOKUP($C396,'[1]New ISB'!$C$6:$BO$405,16,FALSE)</f>
        <v>0</v>
      </c>
      <c r="BD396" s="10">
        <f>VLOOKUP($C396,'[1]New ISB'!$C$6:$BO$405,17,FALSE)</f>
        <v>0</v>
      </c>
      <c r="BE396" s="10">
        <f>VLOOKUP($C396,'[1]New ISB'!$C$6:$BO$405,18,FALSE)</f>
        <v>0</v>
      </c>
      <c r="BF396" s="10">
        <f>VLOOKUP($C396,'[1]New ISB'!$C$6:$BO$405,19,FALSE)</f>
        <v>4424.1078066914497</v>
      </c>
      <c r="BG396" s="10">
        <f>VLOOKUP($C396,'[1]New ISB'!$C$6:$BO$405,20,FALSE)</f>
        <v>4053.763940520445</v>
      </c>
      <c r="BH396" s="10">
        <f>VLOOKUP($C396,'[1]New ISB'!$C$6:$BO$405,21,FALSE)</f>
        <v>630.58550185873605</v>
      </c>
      <c r="BI396" s="10">
        <f>VLOOKUP($C396,'[1]New ISB'!$C$6:$BO$405,22,FALSE)</f>
        <v>1381.2825278810378</v>
      </c>
      <c r="BJ396" s="10">
        <f>VLOOKUP($C396,'[1]New ISB'!$C$6:$BO$405,23,FALSE)</f>
        <v>2962.7509293680318</v>
      </c>
      <c r="BK396" s="10">
        <f>VLOOKUP($C396,'[1]New ISB'!$C$6:$BO$405,24,FALSE)</f>
        <v>0</v>
      </c>
      <c r="BL396" s="10">
        <f>VLOOKUP($C396,'[1]New ISB'!$C$6:$BO$405,25,FALSE)</f>
        <v>0</v>
      </c>
      <c r="BM396" s="10">
        <f>VLOOKUP($C396,'[1]New ISB'!$C$6:$BO$405,26,FALSE)</f>
        <v>20701.105410447777</v>
      </c>
      <c r="BN396" s="10">
        <f>VLOOKUP($C396,'[1]New ISB'!$C$6:$BO$405,27,FALSE)</f>
        <v>0</v>
      </c>
      <c r="BO396" s="10">
        <f>VLOOKUP($C396,'[1]New ISB'!$C$6:$BO$405,28,FALSE)</f>
        <v>404442.13005189231</v>
      </c>
      <c r="BP396" s="10">
        <f>VLOOKUP($C396,'[1]New ISB'!$C$6:$BO$405,29,FALSE)</f>
        <v>0</v>
      </c>
      <c r="BQ396" s="10">
        <f>VLOOKUP($C396,'[1]New ISB'!$C$6:$BO$405,30,FALSE)</f>
        <v>0</v>
      </c>
      <c r="BR396" s="10">
        <f>VLOOKUP($C396,'[1]New ISB'!$C$6:$BO$405,31,FALSE)</f>
        <v>134400</v>
      </c>
      <c r="BS396" s="10">
        <f>VLOOKUP($C396,'[1]New ISB'!$C$6:$BO$405,32,FALSE)</f>
        <v>0</v>
      </c>
      <c r="BT396" s="10">
        <f>VLOOKUP($C396,'[1]New ISB'!$C$6:$BO$405,33,FALSE)</f>
        <v>0</v>
      </c>
      <c r="BU396" s="10">
        <f>VLOOKUP($C396,'[1]New ISB'!$C$6:$BO$405,34,FALSE)</f>
        <v>0</v>
      </c>
      <c r="BV396" s="10">
        <f>VLOOKUP($C396,'[1]New ISB'!$C$6:$BO$405,35,FALSE)</f>
        <v>45328.153599999998</v>
      </c>
      <c r="BW396" s="10">
        <f>VLOOKUP($C396,'[1]New ISB'!$C$6:$BO$405,36,FALSE)</f>
        <v>87629.058155520004</v>
      </c>
      <c r="BX396" s="10">
        <f>VLOOKUP($C396,'[1]New ISB'!$C$6:$BO$405,39,FALSE)+VLOOKUP($C396,'[1]New ISB'!$C$6:$BO$405,40,FALSE)</f>
        <v>0</v>
      </c>
      <c r="BY396" s="10">
        <f>VLOOKUP($C396,'[1]New ISB'!$C$6:$BO$405,37,FALSE)+VLOOKUP($C396,'[1]New ISB'!$C$6:$BO$405,41,FALSE)</f>
        <v>0</v>
      </c>
      <c r="BZ396" s="10">
        <f>VLOOKUP($C396,'[1]New ISB'!$C$6:$BO$405,38,FALSE)</f>
        <v>0</v>
      </c>
      <c r="CA396" s="10">
        <f t="shared" si="248"/>
        <v>6718308.1130891107</v>
      </c>
      <c r="CB396" s="10">
        <f>VLOOKUP($C396,'[1]New ISB'!$C$6:$BO$405,52,FALSE)+VLOOKUP($C396,'[1]New ISB'!$C$6:$BO$405,53,FALSE)</f>
        <v>0</v>
      </c>
      <c r="CC396" s="10">
        <f>VLOOKUP($C396,'[1]New ISB'!$C$6:$BO$405,64,FALSE)</f>
        <v>0</v>
      </c>
      <c r="CD396" s="11">
        <f t="shared" si="247"/>
        <v>6718308.1130891107</v>
      </c>
      <c r="CE396" s="10"/>
      <c r="CF396" s="10">
        <f t="shared" si="249"/>
        <v>0</v>
      </c>
      <c r="CG396" s="10">
        <f t="shared" si="250"/>
        <v>193126.78271552688</v>
      </c>
      <c r="CH396" s="10">
        <f t="shared" si="251"/>
        <v>143929.39244940458</v>
      </c>
      <c r="CI396" s="10">
        <f t="shared" si="252"/>
        <v>0</v>
      </c>
      <c r="CJ396" s="10">
        <f t="shared" si="253"/>
        <v>1470</v>
      </c>
      <c r="CK396" s="10">
        <f t="shared" si="254"/>
        <v>0</v>
      </c>
      <c r="CL396" s="10">
        <f t="shared" si="255"/>
        <v>26860.000000000029</v>
      </c>
      <c r="CM396" s="10">
        <f t="shared" si="256"/>
        <v>0</v>
      </c>
      <c r="CN396" s="10">
        <f t="shared" si="257"/>
        <v>0</v>
      </c>
      <c r="CO396" s="10">
        <f t="shared" si="258"/>
        <v>0</v>
      </c>
      <c r="CP396" s="10">
        <f t="shared" si="259"/>
        <v>0</v>
      </c>
      <c r="CQ396" s="10">
        <f t="shared" si="260"/>
        <v>0</v>
      </c>
      <c r="CR396" s="10">
        <f t="shared" si="261"/>
        <v>0</v>
      </c>
      <c r="CS396" s="10">
        <f t="shared" si="262"/>
        <v>65.060408921933231</v>
      </c>
      <c r="CT396" s="10">
        <f t="shared" si="263"/>
        <v>45.041821561338111</v>
      </c>
      <c r="CU396" s="10">
        <f t="shared" si="264"/>
        <v>10.009293680297446</v>
      </c>
      <c r="CV396" s="10">
        <f t="shared" si="265"/>
        <v>20.018587360594665</v>
      </c>
      <c r="CW396" s="10">
        <f t="shared" si="266"/>
        <v>40.037174721189785</v>
      </c>
      <c r="CX396" s="10">
        <f t="shared" si="267"/>
        <v>0</v>
      </c>
      <c r="CY396" s="10">
        <f t="shared" si="268"/>
        <v>0</v>
      </c>
      <c r="CZ396" s="10">
        <f t="shared" si="269"/>
        <v>261.21268656716347</v>
      </c>
      <c r="DA396" s="10">
        <f t="shared" si="270"/>
        <v>0</v>
      </c>
      <c r="DB396" s="10">
        <f t="shared" si="271"/>
        <v>5696.3680288998876</v>
      </c>
      <c r="DC396" s="10">
        <f t="shared" si="272"/>
        <v>0</v>
      </c>
      <c r="DD396" s="10">
        <f t="shared" si="273"/>
        <v>0</v>
      </c>
      <c r="DE396" s="10">
        <f t="shared" si="274"/>
        <v>6400</v>
      </c>
      <c r="DF396" s="10">
        <f t="shared" si="275"/>
        <v>0</v>
      </c>
      <c r="DG396" s="10">
        <f t="shared" si="276"/>
        <v>0</v>
      </c>
      <c r="DH396" s="10">
        <f t="shared" si="277"/>
        <v>0</v>
      </c>
      <c r="DI396" s="10">
        <f t="shared" si="278"/>
        <v>0</v>
      </c>
      <c r="DJ396" s="10">
        <f t="shared" si="279"/>
        <v>8254.9112755199894</v>
      </c>
      <c r="DK396" s="10">
        <f t="shared" si="280"/>
        <v>0</v>
      </c>
      <c r="DL396" s="10">
        <f t="shared" si="281"/>
        <v>0</v>
      </c>
      <c r="DM396" s="10">
        <f t="shared" si="282"/>
        <v>0</v>
      </c>
      <c r="DN396" s="10">
        <f t="shared" si="283"/>
        <v>0</v>
      </c>
      <c r="DO396" s="10">
        <f t="shared" si="284"/>
        <v>0</v>
      </c>
      <c r="DP396" s="11">
        <f t="shared" si="285"/>
        <v>386178.83444216382</v>
      </c>
      <c r="DS396" s="14"/>
      <c r="DT396" s="14"/>
      <c r="DV396" s="16"/>
    </row>
    <row r="397" spans="1:126" x14ac:dyDescent="0.35">
      <c r="A397" s="2" t="s">
        <v>1141</v>
      </c>
      <c r="B397" s="2" t="s">
        <v>1142</v>
      </c>
      <c r="C397" s="2">
        <v>9264012</v>
      </c>
      <c r="D397" s="2" t="s">
        <v>1446</v>
      </c>
      <c r="E397" s="18">
        <v>671</v>
      </c>
      <c r="G397" s="18">
        <v>0</v>
      </c>
      <c r="H397" s="18">
        <v>1966635</v>
      </c>
      <c r="I397" s="18">
        <v>1402180</v>
      </c>
      <c r="J397" s="18">
        <v>0</v>
      </c>
      <c r="K397" s="18">
        <v>63360.000000000058</v>
      </c>
      <c r="L397" s="18">
        <v>0</v>
      </c>
      <c r="M397" s="18">
        <v>155529.99999999994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113900.00000000007</v>
      </c>
      <c r="U397" s="18">
        <v>15575.000000000013</v>
      </c>
      <c r="V397" s="18">
        <v>1860.0000000000018</v>
      </c>
      <c r="W397" s="18">
        <v>11559.999999999985</v>
      </c>
      <c r="X397" s="18">
        <v>10219.999999999987</v>
      </c>
      <c r="Y397" s="18">
        <v>0</v>
      </c>
      <c r="Z397" s="18">
        <v>0</v>
      </c>
      <c r="AA397" s="18">
        <v>4723.15592203898</v>
      </c>
      <c r="AB397" s="18">
        <v>0</v>
      </c>
      <c r="AC397" s="18">
        <v>345042.15579375793</v>
      </c>
      <c r="AD397" s="18">
        <v>0</v>
      </c>
      <c r="AE397" s="18">
        <v>0</v>
      </c>
      <c r="AF397" s="18">
        <v>128000</v>
      </c>
      <c r="AG397" s="18">
        <v>0</v>
      </c>
      <c r="AH397" s="18">
        <v>0</v>
      </c>
      <c r="AI397" s="18">
        <v>0</v>
      </c>
      <c r="AJ397" s="18">
        <v>14789.632</v>
      </c>
      <c r="AK397" s="18">
        <v>0</v>
      </c>
      <c r="AL397" s="18">
        <v>0</v>
      </c>
      <c r="AM397" s="18">
        <v>0</v>
      </c>
      <c r="AN397" s="18">
        <v>0</v>
      </c>
      <c r="AO397" s="18">
        <v>0</v>
      </c>
      <c r="AP397" s="18">
        <v>-44023.751626679841</v>
      </c>
      <c r="AQ397" s="11">
        <f t="shared" si="286"/>
        <v>4189351.1920891171</v>
      </c>
      <c r="AR397" s="18"/>
      <c r="AS397" s="10">
        <f>VLOOKUP($C397,'[1]New ISB'!$C$6:$BO$405,6,FALSE)</f>
        <v>0</v>
      </c>
      <c r="AT397" s="10">
        <f>VLOOKUP($C397,'[1]New ISB'!$C$6:$BO$405,7,FALSE)</f>
        <v>2088938.7098552873</v>
      </c>
      <c r="AU397" s="10">
        <f>VLOOKUP($C397,'[1]New ISB'!$C$6:$BO$405,8,FALSE)</f>
        <v>1489613.743076741</v>
      </c>
      <c r="AV397" s="10">
        <f>VLOOKUP($C397,'[1]New ISB'!$C$6:$BO$405,9,FALSE)</f>
        <v>0</v>
      </c>
      <c r="AW397" s="10">
        <f>VLOOKUP($C397,'[1]New ISB'!$C$6:$BO$405,10,FALSE)</f>
        <v>64680.000000000058</v>
      </c>
      <c r="AX397" s="10">
        <f>VLOOKUP($C397,'[1]New ISB'!$C$6:$BO$405,11,FALSE)</f>
        <v>0</v>
      </c>
      <c r="AY397" s="10">
        <f>VLOOKUP($C397,'[1]New ISB'!$C$6:$BO$405,12,FALSE)</f>
        <v>181199.99999999994</v>
      </c>
      <c r="AZ397" s="10">
        <f>VLOOKUP($C397,'[1]New ISB'!$C$6:$BO$405,13,FALSE)</f>
        <v>0</v>
      </c>
      <c r="BA397" s="10">
        <f>VLOOKUP($C397,'[1]New ISB'!$C$6:$BO$405,14,FALSE)</f>
        <v>0</v>
      </c>
      <c r="BB397" s="10">
        <f>VLOOKUP($C397,'[1]New ISB'!$C$6:$BO$405,15,FALSE)</f>
        <v>0</v>
      </c>
      <c r="BC397" s="10">
        <f>VLOOKUP($C397,'[1]New ISB'!$C$6:$BO$405,16,FALSE)</f>
        <v>0</v>
      </c>
      <c r="BD397" s="10">
        <f>VLOOKUP($C397,'[1]New ISB'!$C$6:$BO$405,17,FALSE)</f>
        <v>0</v>
      </c>
      <c r="BE397" s="10">
        <f>VLOOKUP($C397,'[1]New ISB'!$C$6:$BO$405,18,FALSE)</f>
        <v>0</v>
      </c>
      <c r="BF397" s="10">
        <f>VLOOKUP($C397,'[1]New ISB'!$C$6:$BO$405,19,FALSE)</f>
        <v>115600.00000000007</v>
      </c>
      <c r="BG397" s="10">
        <f>VLOOKUP($C397,'[1]New ISB'!$C$6:$BO$405,20,FALSE)</f>
        <v>15750.000000000013</v>
      </c>
      <c r="BH397" s="10">
        <f>VLOOKUP($C397,'[1]New ISB'!$C$6:$BO$405,21,FALSE)</f>
        <v>1890.000000000002</v>
      </c>
      <c r="BI397" s="10">
        <f>VLOOKUP($C397,'[1]New ISB'!$C$6:$BO$405,22,FALSE)</f>
        <v>11729.999999999985</v>
      </c>
      <c r="BJ397" s="10">
        <f>VLOOKUP($C397,'[1]New ISB'!$C$6:$BO$405,23,FALSE)</f>
        <v>10359.999999999987</v>
      </c>
      <c r="BK397" s="10">
        <f>VLOOKUP($C397,'[1]New ISB'!$C$6:$BO$405,24,FALSE)</f>
        <v>0</v>
      </c>
      <c r="BL397" s="10">
        <f>VLOOKUP($C397,'[1]New ISB'!$C$6:$BO$405,25,FALSE)</f>
        <v>0</v>
      </c>
      <c r="BM397" s="10">
        <f>VLOOKUP($C397,'[1]New ISB'!$C$6:$BO$405,26,FALSE)</f>
        <v>4783.5157421289341</v>
      </c>
      <c r="BN397" s="10">
        <f>VLOOKUP($C397,'[1]New ISB'!$C$6:$BO$405,27,FALSE)</f>
        <v>0</v>
      </c>
      <c r="BO397" s="10">
        <f>VLOOKUP($C397,'[1]New ISB'!$C$6:$BO$405,28,FALSE)</f>
        <v>349971.32944795449</v>
      </c>
      <c r="BP397" s="10">
        <f>VLOOKUP($C397,'[1]New ISB'!$C$6:$BO$405,29,FALSE)</f>
        <v>0</v>
      </c>
      <c r="BQ397" s="10">
        <f>VLOOKUP($C397,'[1]New ISB'!$C$6:$BO$405,30,FALSE)</f>
        <v>0</v>
      </c>
      <c r="BR397" s="10">
        <f>VLOOKUP($C397,'[1]New ISB'!$C$6:$BO$405,31,FALSE)</f>
        <v>134400</v>
      </c>
      <c r="BS397" s="10">
        <f>VLOOKUP($C397,'[1]New ISB'!$C$6:$BO$405,32,FALSE)</f>
        <v>0</v>
      </c>
      <c r="BT397" s="10">
        <f>VLOOKUP($C397,'[1]New ISB'!$C$6:$BO$405,33,FALSE)</f>
        <v>0</v>
      </c>
      <c r="BU397" s="10">
        <f>VLOOKUP($C397,'[1]New ISB'!$C$6:$BO$405,34,FALSE)</f>
        <v>0</v>
      </c>
      <c r="BV397" s="10">
        <f>VLOOKUP($C397,'[1]New ISB'!$C$6:$BO$405,35,FALSE)</f>
        <v>14789.632</v>
      </c>
      <c r="BW397" s="10">
        <f>VLOOKUP($C397,'[1]New ISB'!$C$6:$BO$405,36,FALSE)</f>
        <v>0</v>
      </c>
      <c r="BX397" s="10">
        <f>VLOOKUP($C397,'[1]New ISB'!$C$6:$BO$405,39,FALSE)+VLOOKUP($C397,'[1]New ISB'!$C$6:$BO$405,40,FALSE)</f>
        <v>0</v>
      </c>
      <c r="BY397" s="10">
        <f>VLOOKUP($C397,'[1]New ISB'!$C$6:$BO$405,37,FALSE)+VLOOKUP($C397,'[1]New ISB'!$C$6:$BO$405,41,FALSE)</f>
        <v>0</v>
      </c>
      <c r="BZ397" s="10">
        <f>VLOOKUP($C397,'[1]New ISB'!$C$6:$BO$405,38,FALSE)</f>
        <v>0</v>
      </c>
      <c r="CA397" s="10">
        <f t="shared" si="248"/>
        <v>4483706.9301221119</v>
      </c>
      <c r="CB397" s="10">
        <f>VLOOKUP($C397,'[1]New ISB'!$C$6:$BO$405,52,FALSE)+VLOOKUP($C397,'[1]New ISB'!$C$6:$BO$405,53,FALSE)</f>
        <v>0</v>
      </c>
      <c r="CC397" s="10">
        <f>VLOOKUP($C397,'[1]New ISB'!$C$6:$BO$405,64,FALSE)</f>
        <v>0</v>
      </c>
      <c r="CD397" s="11">
        <f t="shared" si="247"/>
        <v>4483706.9301221119</v>
      </c>
      <c r="CE397" s="10"/>
      <c r="CF397" s="10">
        <f t="shared" si="249"/>
        <v>0</v>
      </c>
      <c r="CG397" s="10">
        <f t="shared" si="250"/>
        <v>122303.70985528734</v>
      </c>
      <c r="CH397" s="10">
        <f t="shared" si="251"/>
        <v>87433.743076740997</v>
      </c>
      <c r="CI397" s="10">
        <f t="shared" si="252"/>
        <v>0</v>
      </c>
      <c r="CJ397" s="10">
        <f t="shared" si="253"/>
        <v>1320</v>
      </c>
      <c r="CK397" s="10">
        <f t="shared" si="254"/>
        <v>0</v>
      </c>
      <c r="CL397" s="10">
        <f t="shared" si="255"/>
        <v>25670</v>
      </c>
      <c r="CM397" s="10">
        <f t="shared" si="256"/>
        <v>0</v>
      </c>
      <c r="CN397" s="10">
        <f t="shared" si="257"/>
        <v>0</v>
      </c>
      <c r="CO397" s="10">
        <f t="shared" si="258"/>
        <v>0</v>
      </c>
      <c r="CP397" s="10">
        <f t="shared" si="259"/>
        <v>0</v>
      </c>
      <c r="CQ397" s="10">
        <f t="shared" si="260"/>
        <v>0</v>
      </c>
      <c r="CR397" s="10">
        <f t="shared" si="261"/>
        <v>0</v>
      </c>
      <c r="CS397" s="10">
        <f t="shared" si="262"/>
        <v>1700</v>
      </c>
      <c r="CT397" s="10">
        <f t="shared" si="263"/>
        <v>175</v>
      </c>
      <c r="CU397" s="10">
        <f t="shared" si="264"/>
        <v>30.000000000000227</v>
      </c>
      <c r="CV397" s="10">
        <f t="shared" si="265"/>
        <v>170</v>
      </c>
      <c r="CW397" s="10">
        <f t="shared" si="266"/>
        <v>140</v>
      </c>
      <c r="CX397" s="10">
        <f t="shared" si="267"/>
        <v>0</v>
      </c>
      <c r="CY397" s="10">
        <f t="shared" si="268"/>
        <v>0</v>
      </c>
      <c r="CZ397" s="10">
        <f t="shared" si="269"/>
        <v>60.359820089954155</v>
      </c>
      <c r="DA397" s="10">
        <f t="shared" si="270"/>
        <v>0</v>
      </c>
      <c r="DB397" s="10">
        <f t="shared" si="271"/>
        <v>4929.1736541965511</v>
      </c>
      <c r="DC397" s="10">
        <f t="shared" si="272"/>
        <v>0</v>
      </c>
      <c r="DD397" s="10">
        <f t="shared" si="273"/>
        <v>0</v>
      </c>
      <c r="DE397" s="10">
        <f t="shared" si="274"/>
        <v>6400</v>
      </c>
      <c r="DF397" s="10">
        <f t="shared" si="275"/>
        <v>0</v>
      </c>
      <c r="DG397" s="10">
        <f t="shared" si="276"/>
        <v>0</v>
      </c>
      <c r="DH397" s="10">
        <f t="shared" si="277"/>
        <v>0</v>
      </c>
      <c r="DI397" s="10">
        <f t="shared" si="278"/>
        <v>0</v>
      </c>
      <c r="DJ397" s="10">
        <f t="shared" si="279"/>
        <v>0</v>
      </c>
      <c r="DK397" s="10">
        <f t="shared" si="280"/>
        <v>0</v>
      </c>
      <c r="DL397" s="10">
        <f t="shared" si="281"/>
        <v>0</v>
      </c>
      <c r="DM397" s="10">
        <f t="shared" si="282"/>
        <v>0</v>
      </c>
      <c r="DN397" s="10">
        <f t="shared" si="283"/>
        <v>0</v>
      </c>
      <c r="DO397" s="10">
        <f t="shared" si="284"/>
        <v>44023.751626679841</v>
      </c>
      <c r="DP397" s="11">
        <f t="shared" si="285"/>
        <v>294355.73803299468</v>
      </c>
      <c r="DS397" s="14"/>
      <c r="DT397" s="14"/>
      <c r="DV397" s="16"/>
    </row>
    <row r="398" spans="1:126" x14ac:dyDescent="0.35">
      <c r="A398" s="2" t="s">
        <v>1144</v>
      </c>
      <c r="B398" s="2" t="s">
        <v>1145</v>
      </c>
      <c r="C398" s="2">
        <v>9266910</v>
      </c>
      <c r="D398" s="2" t="s">
        <v>1146</v>
      </c>
      <c r="E398" s="18">
        <v>1133</v>
      </c>
      <c r="G398" s="18">
        <v>0</v>
      </c>
      <c r="H398" s="18">
        <v>3493050</v>
      </c>
      <c r="I398" s="18">
        <v>2173379</v>
      </c>
      <c r="J398" s="18">
        <v>0</v>
      </c>
      <c r="K398" s="18">
        <v>153599.99999999977</v>
      </c>
      <c r="L398" s="18">
        <v>0</v>
      </c>
      <c r="M398" s="18">
        <v>365649.99999999959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25795.000000000004</v>
      </c>
      <c r="U398" s="18">
        <v>73424.999999999985</v>
      </c>
      <c r="V398" s="18">
        <v>101059.99999999993</v>
      </c>
      <c r="W398" s="18">
        <v>63920.000000000022</v>
      </c>
      <c r="X398" s="18">
        <v>0</v>
      </c>
      <c r="Y398" s="18">
        <v>0</v>
      </c>
      <c r="Z398" s="18">
        <v>0</v>
      </c>
      <c r="AA398" s="18">
        <v>32865.000000000051</v>
      </c>
      <c r="AB398" s="18">
        <v>0</v>
      </c>
      <c r="AC398" s="18">
        <v>722306.05375058053</v>
      </c>
      <c r="AD398" s="18">
        <v>0</v>
      </c>
      <c r="AE398" s="18">
        <v>0</v>
      </c>
      <c r="AF398" s="18">
        <v>128000</v>
      </c>
      <c r="AG398" s="18">
        <v>0</v>
      </c>
      <c r="AH398" s="18">
        <v>0</v>
      </c>
      <c r="AI398" s="18">
        <v>0</v>
      </c>
      <c r="AJ398" s="18">
        <v>40852.480000000003</v>
      </c>
      <c r="AK398" s="18">
        <v>0</v>
      </c>
      <c r="AL398" s="18">
        <v>0</v>
      </c>
      <c r="AM398" s="18">
        <v>0</v>
      </c>
      <c r="AN398" s="18">
        <v>0</v>
      </c>
      <c r="AO398" s="18">
        <v>0</v>
      </c>
      <c r="AP398" s="18">
        <v>-44419.028828282593</v>
      </c>
      <c r="AQ398" s="11">
        <f t="shared" si="286"/>
        <v>7329483.5049222978</v>
      </c>
      <c r="AR398" s="18"/>
      <c r="AS398" s="10">
        <f>VLOOKUP($C398,'[1]New ISB'!$C$6:$BO$405,6,FALSE)</f>
        <v>0</v>
      </c>
      <c r="AT398" s="10">
        <f>VLOOKUP($C398,'[1]New ISB'!$C$6:$BO$405,7,FALSE)</f>
        <v>3710280.433562919</v>
      </c>
      <c r="AU398" s="10">
        <f>VLOOKUP($C398,'[1]New ISB'!$C$6:$BO$405,8,FALSE)</f>
        <v>2308901.3017689488</v>
      </c>
      <c r="AV398" s="10">
        <f>VLOOKUP($C398,'[1]New ISB'!$C$6:$BO$405,9,FALSE)</f>
        <v>0</v>
      </c>
      <c r="AW398" s="10">
        <f>VLOOKUP($C398,'[1]New ISB'!$C$6:$BO$405,10,FALSE)</f>
        <v>156799.99999999977</v>
      </c>
      <c r="AX398" s="10">
        <f>VLOOKUP($C398,'[1]New ISB'!$C$6:$BO$405,11,FALSE)</f>
        <v>0</v>
      </c>
      <c r="AY398" s="10">
        <f>VLOOKUP($C398,'[1]New ISB'!$C$6:$BO$405,12,FALSE)</f>
        <v>425999.99999999953</v>
      </c>
      <c r="AZ398" s="10">
        <f>VLOOKUP($C398,'[1]New ISB'!$C$6:$BO$405,13,FALSE)</f>
        <v>0</v>
      </c>
      <c r="BA398" s="10">
        <f>VLOOKUP($C398,'[1]New ISB'!$C$6:$BO$405,14,FALSE)</f>
        <v>0</v>
      </c>
      <c r="BB398" s="10">
        <f>VLOOKUP($C398,'[1]New ISB'!$C$6:$BO$405,15,FALSE)</f>
        <v>0</v>
      </c>
      <c r="BC398" s="10">
        <f>VLOOKUP($C398,'[1]New ISB'!$C$6:$BO$405,16,FALSE)</f>
        <v>0</v>
      </c>
      <c r="BD398" s="10">
        <f>VLOOKUP($C398,'[1]New ISB'!$C$6:$BO$405,17,FALSE)</f>
        <v>0</v>
      </c>
      <c r="BE398" s="10">
        <f>VLOOKUP($C398,'[1]New ISB'!$C$6:$BO$405,18,FALSE)</f>
        <v>0</v>
      </c>
      <c r="BF398" s="10">
        <f>VLOOKUP($C398,'[1]New ISB'!$C$6:$BO$405,19,FALSE)</f>
        <v>26180.000000000004</v>
      </c>
      <c r="BG398" s="10">
        <f>VLOOKUP($C398,'[1]New ISB'!$C$6:$BO$405,20,FALSE)</f>
        <v>74249.999999999985</v>
      </c>
      <c r="BH398" s="10">
        <f>VLOOKUP($C398,'[1]New ISB'!$C$6:$BO$405,21,FALSE)</f>
        <v>102689.99999999993</v>
      </c>
      <c r="BI398" s="10">
        <f>VLOOKUP($C398,'[1]New ISB'!$C$6:$BO$405,22,FALSE)</f>
        <v>64860.000000000022</v>
      </c>
      <c r="BJ398" s="10">
        <f>VLOOKUP($C398,'[1]New ISB'!$C$6:$BO$405,23,FALSE)</f>
        <v>0</v>
      </c>
      <c r="BK398" s="10">
        <f>VLOOKUP($C398,'[1]New ISB'!$C$6:$BO$405,24,FALSE)</f>
        <v>0</v>
      </c>
      <c r="BL398" s="10">
        <f>VLOOKUP($C398,'[1]New ISB'!$C$6:$BO$405,25,FALSE)</f>
        <v>0</v>
      </c>
      <c r="BM398" s="10">
        <f>VLOOKUP($C398,'[1]New ISB'!$C$6:$BO$405,26,FALSE)</f>
        <v>33285.000000000051</v>
      </c>
      <c r="BN398" s="10">
        <f>VLOOKUP($C398,'[1]New ISB'!$C$6:$BO$405,27,FALSE)</f>
        <v>0</v>
      </c>
      <c r="BO398" s="10">
        <f>VLOOKUP($C398,'[1]New ISB'!$C$6:$BO$405,28,FALSE)</f>
        <v>732624.71166130307</v>
      </c>
      <c r="BP398" s="10">
        <f>VLOOKUP($C398,'[1]New ISB'!$C$6:$BO$405,29,FALSE)</f>
        <v>0</v>
      </c>
      <c r="BQ398" s="10">
        <f>VLOOKUP($C398,'[1]New ISB'!$C$6:$BO$405,30,FALSE)</f>
        <v>0</v>
      </c>
      <c r="BR398" s="10">
        <f>VLOOKUP($C398,'[1]New ISB'!$C$6:$BO$405,31,FALSE)</f>
        <v>134400</v>
      </c>
      <c r="BS398" s="10">
        <f>VLOOKUP($C398,'[1]New ISB'!$C$6:$BO$405,32,FALSE)</f>
        <v>0</v>
      </c>
      <c r="BT398" s="10">
        <f>VLOOKUP($C398,'[1]New ISB'!$C$6:$BO$405,33,FALSE)</f>
        <v>0</v>
      </c>
      <c r="BU398" s="10">
        <f>VLOOKUP($C398,'[1]New ISB'!$C$6:$BO$405,34,FALSE)</f>
        <v>0</v>
      </c>
      <c r="BV398" s="10">
        <f>VLOOKUP($C398,'[1]New ISB'!$C$6:$BO$405,35,FALSE)</f>
        <v>40852.480000000003</v>
      </c>
      <c r="BW398" s="10">
        <f>VLOOKUP($C398,'[1]New ISB'!$C$6:$BO$405,36,FALSE)</f>
        <v>0</v>
      </c>
      <c r="BX398" s="10">
        <f>VLOOKUP($C398,'[1]New ISB'!$C$6:$BO$405,39,FALSE)+VLOOKUP($C398,'[1]New ISB'!$C$6:$BO$405,40,FALSE)</f>
        <v>0</v>
      </c>
      <c r="BY398" s="10">
        <f>VLOOKUP($C398,'[1]New ISB'!$C$6:$BO$405,37,FALSE)+VLOOKUP($C398,'[1]New ISB'!$C$6:$BO$405,41,FALSE)</f>
        <v>0</v>
      </c>
      <c r="BZ398" s="10">
        <f>VLOOKUP($C398,'[1]New ISB'!$C$6:$BO$405,38,FALSE)</f>
        <v>0</v>
      </c>
      <c r="CA398" s="10">
        <f t="shared" si="248"/>
        <v>7811123.9269931708</v>
      </c>
      <c r="CB398" s="10">
        <f>VLOOKUP($C398,'[1]New ISB'!$C$6:$BO$405,52,FALSE)+VLOOKUP($C398,'[1]New ISB'!$C$6:$BO$405,53,FALSE)</f>
        <v>0</v>
      </c>
      <c r="CC398" s="10">
        <f>VLOOKUP($C398,'[1]New ISB'!$C$6:$BO$405,64,FALSE)</f>
        <v>0</v>
      </c>
      <c r="CD398" s="11">
        <f t="shared" si="247"/>
        <v>7811123.9269931708</v>
      </c>
      <c r="CE398" s="10"/>
      <c r="CF398" s="10">
        <f t="shared" si="249"/>
        <v>0</v>
      </c>
      <c r="CG398" s="10">
        <f t="shared" si="250"/>
        <v>217230.43356291903</v>
      </c>
      <c r="CH398" s="10">
        <f t="shared" si="251"/>
        <v>135522.30176894879</v>
      </c>
      <c r="CI398" s="10">
        <f t="shared" si="252"/>
        <v>0</v>
      </c>
      <c r="CJ398" s="10">
        <f t="shared" si="253"/>
        <v>3200</v>
      </c>
      <c r="CK398" s="10">
        <f t="shared" si="254"/>
        <v>0</v>
      </c>
      <c r="CL398" s="10">
        <f t="shared" si="255"/>
        <v>60349.999999999942</v>
      </c>
      <c r="CM398" s="10">
        <f t="shared" si="256"/>
        <v>0</v>
      </c>
      <c r="CN398" s="10">
        <f t="shared" si="257"/>
        <v>0</v>
      </c>
      <c r="CO398" s="10">
        <f t="shared" si="258"/>
        <v>0</v>
      </c>
      <c r="CP398" s="10">
        <f t="shared" si="259"/>
        <v>0</v>
      </c>
      <c r="CQ398" s="10">
        <f t="shared" si="260"/>
        <v>0</v>
      </c>
      <c r="CR398" s="10">
        <f t="shared" si="261"/>
        <v>0</v>
      </c>
      <c r="CS398" s="10">
        <f t="shared" si="262"/>
        <v>385</v>
      </c>
      <c r="CT398" s="10">
        <f t="shared" si="263"/>
        <v>825</v>
      </c>
      <c r="CU398" s="10">
        <f t="shared" si="264"/>
        <v>1630</v>
      </c>
      <c r="CV398" s="10">
        <f t="shared" si="265"/>
        <v>940</v>
      </c>
      <c r="CW398" s="10">
        <f t="shared" si="266"/>
        <v>0</v>
      </c>
      <c r="CX398" s="10">
        <f t="shared" si="267"/>
        <v>0</v>
      </c>
      <c r="CY398" s="10">
        <f t="shared" si="268"/>
        <v>0</v>
      </c>
      <c r="CZ398" s="10">
        <f t="shared" si="269"/>
        <v>420</v>
      </c>
      <c r="DA398" s="10">
        <f t="shared" si="270"/>
        <v>0</v>
      </c>
      <c r="DB398" s="10">
        <f t="shared" si="271"/>
        <v>10318.657910722541</v>
      </c>
      <c r="DC398" s="10">
        <f t="shared" si="272"/>
        <v>0</v>
      </c>
      <c r="DD398" s="10">
        <f t="shared" si="273"/>
        <v>0</v>
      </c>
      <c r="DE398" s="10">
        <f t="shared" si="274"/>
        <v>6400</v>
      </c>
      <c r="DF398" s="10">
        <f t="shared" si="275"/>
        <v>0</v>
      </c>
      <c r="DG398" s="10">
        <f t="shared" si="276"/>
        <v>0</v>
      </c>
      <c r="DH398" s="10">
        <f t="shared" si="277"/>
        <v>0</v>
      </c>
      <c r="DI398" s="10">
        <f t="shared" si="278"/>
        <v>0</v>
      </c>
      <c r="DJ398" s="10">
        <f t="shared" si="279"/>
        <v>0</v>
      </c>
      <c r="DK398" s="10">
        <f t="shared" si="280"/>
        <v>0</v>
      </c>
      <c r="DL398" s="10">
        <f t="shared" si="281"/>
        <v>0</v>
      </c>
      <c r="DM398" s="10">
        <f t="shared" si="282"/>
        <v>0</v>
      </c>
      <c r="DN398" s="10">
        <f t="shared" si="283"/>
        <v>0</v>
      </c>
      <c r="DO398" s="10">
        <f t="shared" si="284"/>
        <v>44419.028828282593</v>
      </c>
      <c r="DP398" s="11">
        <f t="shared" si="285"/>
        <v>481640.42207087291</v>
      </c>
      <c r="DS398" s="14"/>
      <c r="DT398" s="14"/>
      <c r="DV398" s="16"/>
    </row>
    <row r="399" spans="1:126" x14ac:dyDescent="0.35">
      <c r="A399" s="2" t="s">
        <v>1147</v>
      </c>
      <c r="B399" s="2" t="s">
        <v>1148</v>
      </c>
      <c r="C399" s="2">
        <v>9264083</v>
      </c>
      <c r="D399" s="2" t="s">
        <v>1447</v>
      </c>
      <c r="E399" s="18">
        <v>1503</v>
      </c>
      <c r="G399" s="18">
        <v>0</v>
      </c>
      <c r="H399" s="18">
        <v>4435695</v>
      </c>
      <c r="I399" s="18">
        <v>3106368</v>
      </c>
      <c r="J399" s="18">
        <v>0</v>
      </c>
      <c r="K399" s="18">
        <v>82560.000000000247</v>
      </c>
      <c r="L399" s="18">
        <v>0</v>
      </c>
      <c r="M399" s="18">
        <v>205999.99999999939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11389.999999999995</v>
      </c>
      <c r="U399" s="18">
        <v>16910.000000000029</v>
      </c>
      <c r="V399" s="18">
        <v>24180.000000000025</v>
      </c>
      <c r="W399" s="18">
        <v>8840.0000000000036</v>
      </c>
      <c r="X399" s="18">
        <v>26279.999999999964</v>
      </c>
      <c r="Y399" s="18">
        <v>929.99999999999989</v>
      </c>
      <c r="Z399" s="18">
        <v>0</v>
      </c>
      <c r="AA399" s="18">
        <v>29734.999999999935</v>
      </c>
      <c r="AB399" s="18">
        <v>0</v>
      </c>
      <c r="AC399" s="18">
        <v>557391.31364783354</v>
      </c>
      <c r="AD399" s="18">
        <v>0</v>
      </c>
      <c r="AE399" s="18">
        <v>0</v>
      </c>
      <c r="AF399" s="18">
        <v>128000</v>
      </c>
      <c r="AG399" s="18">
        <v>0</v>
      </c>
      <c r="AH399" s="18">
        <v>0</v>
      </c>
      <c r="AI399" s="18">
        <v>0</v>
      </c>
      <c r="AJ399" s="18">
        <v>45506.559999999998</v>
      </c>
      <c r="AK399" s="18">
        <v>0</v>
      </c>
      <c r="AL399" s="18">
        <v>0</v>
      </c>
      <c r="AM399" s="18">
        <v>0</v>
      </c>
      <c r="AN399" s="18">
        <v>0</v>
      </c>
      <c r="AO399" s="18">
        <v>0</v>
      </c>
      <c r="AP399" s="18">
        <v>0</v>
      </c>
      <c r="AQ399" s="11">
        <f t="shared" si="286"/>
        <v>8679785.8736478332</v>
      </c>
      <c r="AR399" s="18"/>
      <c r="AS399" s="10">
        <f>VLOOKUP($C399,'[1]New ISB'!$C$6:$BO$405,6,FALSE)</f>
        <v>0</v>
      </c>
      <c r="AT399" s="10">
        <f>VLOOKUP($C399,'[1]New ISB'!$C$6:$BO$405,7,FALSE)</f>
        <v>4711547.8930312684</v>
      </c>
      <c r="AU399" s="10">
        <f>VLOOKUP($C399,'[1]New ISB'!$C$6:$BO$405,8,FALSE)</f>
        <v>3300067.3692777031</v>
      </c>
      <c r="AV399" s="10">
        <f>VLOOKUP($C399,'[1]New ISB'!$C$6:$BO$405,9,FALSE)</f>
        <v>0</v>
      </c>
      <c r="AW399" s="10">
        <f>VLOOKUP($C399,'[1]New ISB'!$C$6:$BO$405,10,FALSE)</f>
        <v>84280.000000000247</v>
      </c>
      <c r="AX399" s="10">
        <f>VLOOKUP($C399,'[1]New ISB'!$C$6:$BO$405,11,FALSE)</f>
        <v>0</v>
      </c>
      <c r="AY399" s="10">
        <f>VLOOKUP($C399,'[1]New ISB'!$C$6:$BO$405,12,FALSE)</f>
        <v>239999.99999999927</v>
      </c>
      <c r="AZ399" s="10">
        <f>VLOOKUP($C399,'[1]New ISB'!$C$6:$BO$405,13,FALSE)</f>
        <v>0</v>
      </c>
      <c r="BA399" s="10">
        <f>VLOOKUP($C399,'[1]New ISB'!$C$6:$BO$405,14,FALSE)</f>
        <v>0</v>
      </c>
      <c r="BB399" s="10">
        <f>VLOOKUP($C399,'[1]New ISB'!$C$6:$BO$405,15,FALSE)</f>
        <v>0</v>
      </c>
      <c r="BC399" s="10">
        <f>VLOOKUP($C399,'[1]New ISB'!$C$6:$BO$405,16,FALSE)</f>
        <v>0</v>
      </c>
      <c r="BD399" s="10">
        <f>VLOOKUP($C399,'[1]New ISB'!$C$6:$BO$405,17,FALSE)</f>
        <v>0</v>
      </c>
      <c r="BE399" s="10">
        <f>VLOOKUP($C399,'[1]New ISB'!$C$6:$BO$405,18,FALSE)</f>
        <v>0</v>
      </c>
      <c r="BF399" s="10">
        <f>VLOOKUP($C399,'[1]New ISB'!$C$6:$BO$405,19,FALSE)</f>
        <v>11559.999999999995</v>
      </c>
      <c r="BG399" s="10">
        <f>VLOOKUP($C399,'[1]New ISB'!$C$6:$BO$405,20,FALSE)</f>
        <v>17100.000000000029</v>
      </c>
      <c r="BH399" s="10">
        <f>VLOOKUP($C399,'[1]New ISB'!$C$6:$BO$405,21,FALSE)</f>
        <v>24570.000000000025</v>
      </c>
      <c r="BI399" s="10">
        <f>VLOOKUP($C399,'[1]New ISB'!$C$6:$BO$405,22,FALSE)</f>
        <v>8970.0000000000036</v>
      </c>
      <c r="BJ399" s="10">
        <f>VLOOKUP($C399,'[1]New ISB'!$C$6:$BO$405,23,FALSE)</f>
        <v>26639.999999999964</v>
      </c>
      <c r="BK399" s="10">
        <f>VLOOKUP($C399,'[1]New ISB'!$C$6:$BO$405,24,FALSE)</f>
        <v>944.99999999999989</v>
      </c>
      <c r="BL399" s="10">
        <f>VLOOKUP($C399,'[1]New ISB'!$C$6:$BO$405,25,FALSE)</f>
        <v>0</v>
      </c>
      <c r="BM399" s="10">
        <f>VLOOKUP($C399,'[1]New ISB'!$C$6:$BO$405,26,FALSE)</f>
        <v>30114.999999999931</v>
      </c>
      <c r="BN399" s="10">
        <f>VLOOKUP($C399,'[1]New ISB'!$C$6:$BO$405,27,FALSE)</f>
        <v>0</v>
      </c>
      <c r="BO399" s="10">
        <f>VLOOKUP($C399,'[1]New ISB'!$C$6:$BO$405,28,FALSE)</f>
        <v>565354.04669994547</v>
      </c>
      <c r="BP399" s="10">
        <f>VLOOKUP($C399,'[1]New ISB'!$C$6:$BO$405,29,FALSE)</f>
        <v>0</v>
      </c>
      <c r="BQ399" s="10">
        <f>VLOOKUP($C399,'[1]New ISB'!$C$6:$BO$405,30,FALSE)</f>
        <v>0</v>
      </c>
      <c r="BR399" s="10">
        <f>VLOOKUP($C399,'[1]New ISB'!$C$6:$BO$405,31,FALSE)</f>
        <v>134400</v>
      </c>
      <c r="BS399" s="10">
        <f>VLOOKUP($C399,'[1]New ISB'!$C$6:$BO$405,32,FALSE)</f>
        <v>0</v>
      </c>
      <c r="BT399" s="10">
        <f>VLOOKUP($C399,'[1]New ISB'!$C$6:$BO$405,33,FALSE)</f>
        <v>0</v>
      </c>
      <c r="BU399" s="10">
        <f>VLOOKUP($C399,'[1]New ISB'!$C$6:$BO$405,34,FALSE)</f>
        <v>0</v>
      </c>
      <c r="BV399" s="10">
        <f>VLOOKUP($C399,'[1]New ISB'!$C$6:$BO$405,35,FALSE)</f>
        <v>45506.559999999998</v>
      </c>
      <c r="BW399" s="10">
        <f>VLOOKUP($C399,'[1]New ISB'!$C$6:$BO$405,36,FALSE)</f>
        <v>0</v>
      </c>
      <c r="BX399" s="10">
        <f>VLOOKUP($C399,'[1]New ISB'!$C$6:$BO$405,39,FALSE)+VLOOKUP($C399,'[1]New ISB'!$C$6:$BO$405,40,FALSE)</f>
        <v>0</v>
      </c>
      <c r="BY399" s="10">
        <f>VLOOKUP($C399,'[1]New ISB'!$C$6:$BO$405,37,FALSE)+VLOOKUP($C399,'[1]New ISB'!$C$6:$BO$405,41,FALSE)</f>
        <v>0</v>
      </c>
      <c r="BZ399" s="10">
        <f>VLOOKUP($C399,'[1]New ISB'!$C$6:$BO$405,38,FALSE)</f>
        <v>0</v>
      </c>
      <c r="CA399" s="10">
        <f t="shared" si="248"/>
        <v>9201055.8690089174</v>
      </c>
      <c r="CB399" s="10">
        <f>VLOOKUP($C399,'[1]New ISB'!$C$6:$BO$405,52,FALSE)+VLOOKUP($C399,'[1]New ISB'!$C$6:$BO$405,53,FALSE)</f>
        <v>0</v>
      </c>
      <c r="CC399" s="10">
        <f>VLOOKUP($C399,'[1]New ISB'!$C$6:$BO$405,64,FALSE)</f>
        <v>0</v>
      </c>
      <c r="CD399" s="11">
        <f t="shared" si="247"/>
        <v>9201055.8690089174</v>
      </c>
      <c r="CE399" s="10"/>
      <c r="CF399" s="10">
        <f t="shared" si="249"/>
        <v>0</v>
      </c>
      <c r="CG399" s="10">
        <f t="shared" si="250"/>
        <v>275852.89303126838</v>
      </c>
      <c r="CH399" s="10">
        <f t="shared" si="251"/>
        <v>193699.36927770311</v>
      </c>
      <c r="CI399" s="10">
        <f t="shared" si="252"/>
        <v>0</v>
      </c>
      <c r="CJ399" s="10">
        <f t="shared" si="253"/>
        <v>1720</v>
      </c>
      <c r="CK399" s="10">
        <f t="shared" si="254"/>
        <v>0</v>
      </c>
      <c r="CL399" s="10">
        <f t="shared" si="255"/>
        <v>33999.999999999884</v>
      </c>
      <c r="CM399" s="10">
        <f t="shared" si="256"/>
        <v>0</v>
      </c>
      <c r="CN399" s="10">
        <f t="shared" si="257"/>
        <v>0</v>
      </c>
      <c r="CO399" s="10">
        <f t="shared" si="258"/>
        <v>0</v>
      </c>
      <c r="CP399" s="10">
        <f t="shared" si="259"/>
        <v>0</v>
      </c>
      <c r="CQ399" s="10">
        <f t="shared" si="260"/>
        <v>0</v>
      </c>
      <c r="CR399" s="10">
        <f t="shared" si="261"/>
        <v>0</v>
      </c>
      <c r="CS399" s="10">
        <f t="shared" si="262"/>
        <v>170</v>
      </c>
      <c r="CT399" s="10">
        <f t="shared" si="263"/>
        <v>190</v>
      </c>
      <c r="CU399" s="10">
        <f t="shared" si="264"/>
        <v>390</v>
      </c>
      <c r="CV399" s="10">
        <f t="shared" si="265"/>
        <v>130</v>
      </c>
      <c r="CW399" s="10">
        <f t="shared" si="266"/>
        <v>360</v>
      </c>
      <c r="CX399" s="10">
        <f t="shared" si="267"/>
        <v>15</v>
      </c>
      <c r="CY399" s="10">
        <f t="shared" si="268"/>
        <v>0</v>
      </c>
      <c r="CZ399" s="10">
        <f t="shared" si="269"/>
        <v>379.99999999999636</v>
      </c>
      <c r="DA399" s="10">
        <f t="shared" si="270"/>
        <v>0</v>
      </c>
      <c r="DB399" s="10">
        <f t="shared" si="271"/>
        <v>7962.7330521119293</v>
      </c>
      <c r="DC399" s="10">
        <f t="shared" si="272"/>
        <v>0</v>
      </c>
      <c r="DD399" s="10">
        <f t="shared" si="273"/>
        <v>0</v>
      </c>
      <c r="DE399" s="10">
        <f t="shared" si="274"/>
        <v>6400</v>
      </c>
      <c r="DF399" s="10">
        <f t="shared" si="275"/>
        <v>0</v>
      </c>
      <c r="DG399" s="10">
        <f t="shared" si="276"/>
        <v>0</v>
      </c>
      <c r="DH399" s="10">
        <f t="shared" si="277"/>
        <v>0</v>
      </c>
      <c r="DI399" s="10">
        <f t="shared" si="278"/>
        <v>0</v>
      </c>
      <c r="DJ399" s="10">
        <f t="shared" si="279"/>
        <v>0</v>
      </c>
      <c r="DK399" s="10">
        <f t="shared" si="280"/>
        <v>0</v>
      </c>
      <c r="DL399" s="10">
        <f t="shared" si="281"/>
        <v>0</v>
      </c>
      <c r="DM399" s="10">
        <f t="shared" si="282"/>
        <v>0</v>
      </c>
      <c r="DN399" s="10">
        <f t="shared" si="283"/>
        <v>0</v>
      </c>
      <c r="DO399" s="10">
        <f t="shared" si="284"/>
        <v>0</v>
      </c>
      <c r="DP399" s="11">
        <f t="shared" si="285"/>
        <v>521269.9953610833</v>
      </c>
      <c r="DS399" s="14"/>
      <c r="DT399" s="14"/>
      <c r="DV399" s="16"/>
    </row>
    <row r="400" spans="1:126" x14ac:dyDescent="0.35">
      <c r="A400" s="2" t="s">
        <v>1150</v>
      </c>
      <c r="B400" s="2" t="s">
        <v>1151</v>
      </c>
      <c r="C400" s="2">
        <v>9264031</v>
      </c>
      <c r="D400" s="2" t="s">
        <v>1448</v>
      </c>
      <c r="E400" s="18">
        <v>571</v>
      </c>
      <c r="G400" s="18">
        <v>0</v>
      </c>
      <c r="H400" s="18">
        <v>1741740</v>
      </c>
      <c r="I400" s="18">
        <v>1116351</v>
      </c>
      <c r="J400" s="18">
        <v>0</v>
      </c>
      <c r="K400" s="18">
        <v>70080</v>
      </c>
      <c r="L400" s="18">
        <v>0</v>
      </c>
      <c r="M400" s="18">
        <v>165829.99999999971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14740.000000000007</v>
      </c>
      <c r="U400" s="18">
        <v>889.99999999999977</v>
      </c>
      <c r="V400" s="18">
        <v>53940.000000000116</v>
      </c>
      <c r="W400" s="18">
        <v>680.00000000000182</v>
      </c>
      <c r="X400" s="18">
        <v>0</v>
      </c>
      <c r="Y400" s="18">
        <v>0</v>
      </c>
      <c r="Z400" s="18">
        <v>0</v>
      </c>
      <c r="AA400" s="18">
        <v>20380.692982456185</v>
      </c>
      <c r="AB400" s="18">
        <v>0</v>
      </c>
      <c r="AC400" s="18">
        <v>362523.18858980748</v>
      </c>
      <c r="AD400" s="18">
        <v>0</v>
      </c>
      <c r="AE400" s="18">
        <v>0</v>
      </c>
      <c r="AF400" s="18">
        <v>128000</v>
      </c>
      <c r="AG400" s="18">
        <v>7916.9999999999918</v>
      </c>
      <c r="AH400" s="18">
        <v>0</v>
      </c>
      <c r="AI400" s="18">
        <v>0</v>
      </c>
      <c r="AJ400" s="18">
        <v>17788.928</v>
      </c>
      <c r="AK400" s="18">
        <v>0</v>
      </c>
      <c r="AL400" s="18">
        <v>0</v>
      </c>
      <c r="AM400" s="18">
        <v>0</v>
      </c>
      <c r="AN400" s="18">
        <v>0</v>
      </c>
      <c r="AO400" s="18">
        <v>0</v>
      </c>
      <c r="AP400" s="18">
        <v>-32393.986616410442</v>
      </c>
      <c r="AQ400" s="11">
        <f t="shared" si="286"/>
        <v>3668466.8229558528</v>
      </c>
      <c r="AR400" s="18"/>
      <c r="AS400" s="10">
        <f>VLOOKUP($C400,'[1]New ISB'!$C$6:$BO$405,6,FALSE)</f>
        <v>0</v>
      </c>
      <c r="AT400" s="10">
        <f>VLOOKUP($C400,'[1]New ISB'!$C$6:$BO$405,7,FALSE)</f>
        <v>1850057.640845072</v>
      </c>
      <c r="AU400" s="10">
        <f>VLOOKUP($C400,'[1]New ISB'!$C$6:$BO$405,8,FALSE)</f>
        <v>1185961.7108341746</v>
      </c>
      <c r="AV400" s="10">
        <f>VLOOKUP($C400,'[1]New ISB'!$C$6:$BO$405,9,FALSE)</f>
        <v>0</v>
      </c>
      <c r="AW400" s="10">
        <f>VLOOKUP($C400,'[1]New ISB'!$C$6:$BO$405,10,FALSE)</f>
        <v>71540</v>
      </c>
      <c r="AX400" s="10">
        <f>VLOOKUP($C400,'[1]New ISB'!$C$6:$BO$405,11,FALSE)</f>
        <v>0</v>
      </c>
      <c r="AY400" s="10">
        <f>VLOOKUP($C400,'[1]New ISB'!$C$6:$BO$405,12,FALSE)</f>
        <v>193199.99999999965</v>
      </c>
      <c r="AZ400" s="10">
        <f>VLOOKUP($C400,'[1]New ISB'!$C$6:$BO$405,13,FALSE)</f>
        <v>0</v>
      </c>
      <c r="BA400" s="10">
        <f>VLOOKUP($C400,'[1]New ISB'!$C$6:$BO$405,14,FALSE)</f>
        <v>0</v>
      </c>
      <c r="BB400" s="10">
        <f>VLOOKUP($C400,'[1]New ISB'!$C$6:$BO$405,15,FALSE)</f>
        <v>0</v>
      </c>
      <c r="BC400" s="10">
        <f>VLOOKUP($C400,'[1]New ISB'!$C$6:$BO$405,16,FALSE)</f>
        <v>0</v>
      </c>
      <c r="BD400" s="10">
        <f>VLOOKUP($C400,'[1]New ISB'!$C$6:$BO$405,17,FALSE)</f>
        <v>0</v>
      </c>
      <c r="BE400" s="10">
        <f>VLOOKUP($C400,'[1]New ISB'!$C$6:$BO$405,18,FALSE)</f>
        <v>0</v>
      </c>
      <c r="BF400" s="10">
        <f>VLOOKUP($C400,'[1]New ISB'!$C$6:$BO$405,19,FALSE)</f>
        <v>14960.000000000007</v>
      </c>
      <c r="BG400" s="10">
        <f>VLOOKUP($C400,'[1]New ISB'!$C$6:$BO$405,20,FALSE)</f>
        <v>899.99999999999977</v>
      </c>
      <c r="BH400" s="10">
        <f>VLOOKUP($C400,'[1]New ISB'!$C$6:$BO$405,21,FALSE)</f>
        <v>54810.000000000116</v>
      </c>
      <c r="BI400" s="10">
        <f>VLOOKUP($C400,'[1]New ISB'!$C$6:$BO$405,22,FALSE)</f>
        <v>690.00000000000182</v>
      </c>
      <c r="BJ400" s="10">
        <f>VLOOKUP($C400,'[1]New ISB'!$C$6:$BO$405,23,FALSE)</f>
        <v>0</v>
      </c>
      <c r="BK400" s="10">
        <f>VLOOKUP($C400,'[1]New ISB'!$C$6:$BO$405,24,FALSE)</f>
        <v>0</v>
      </c>
      <c r="BL400" s="10">
        <f>VLOOKUP($C400,'[1]New ISB'!$C$6:$BO$405,25,FALSE)</f>
        <v>0</v>
      </c>
      <c r="BM400" s="10">
        <f>VLOOKUP($C400,'[1]New ISB'!$C$6:$BO$405,26,FALSE)</f>
        <v>20641.149122807063</v>
      </c>
      <c r="BN400" s="10">
        <f>VLOOKUP($C400,'[1]New ISB'!$C$6:$BO$405,27,FALSE)</f>
        <v>0</v>
      </c>
      <c r="BO400" s="10">
        <f>VLOOKUP($C400,'[1]New ISB'!$C$6:$BO$405,28,FALSE)</f>
        <v>367702.09128394758</v>
      </c>
      <c r="BP400" s="10">
        <f>VLOOKUP($C400,'[1]New ISB'!$C$6:$BO$405,29,FALSE)</f>
        <v>0</v>
      </c>
      <c r="BQ400" s="10">
        <f>VLOOKUP($C400,'[1]New ISB'!$C$6:$BO$405,30,FALSE)</f>
        <v>0</v>
      </c>
      <c r="BR400" s="10">
        <f>VLOOKUP($C400,'[1]New ISB'!$C$6:$BO$405,31,FALSE)</f>
        <v>134400</v>
      </c>
      <c r="BS400" s="10">
        <f>VLOOKUP($C400,'[1]New ISB'!$C$6:$BO$405,32,FALSE)</f>
        <v>8023.3333333333248</v>
      </c>
      <c r="BT400" s="10">
        <f>VLOOKUP($C400,'[1]New ISB'!$C$6:$BO$405,33,FALSE)</f>
        <v>0</v>
      </c>
      <c r="BU400" s="10">
        <f>VLOOKUP($C400,'[1]New ISB'!$C$6:$BO$405,34,FALSE)</f>
        <v>0</v>
      </c>
      <c r="BV400" s="10">
        <f>VLOOKUP($C400,'[1]New ISB'!$C$6:$BO$405,35,FALSE)</f>
        <v>17788.928</v>
      </c>
      <c r="BW400" s="10">
        <f>VLOOKUP($C400,'[1]New ISB'!$C$6:$BO$405,36,FALSE)</f>
        <v>0</v>
      </c>
      <c r="BX400" s="10">
        <f>VLOOKUP($C400,'[1]New ISB'!$C$6:$BO$405,39,FALSE)+VLOOKUP($C400,'[1]New ISB'!$C$6:$BO$405,40,FALSE)</f>
        <v>0</v>
      </c>
      <c r="BY400" s="10">
        <f>VLOOKUP($C400,'[1]New ISB'!$C$6:$BO$405,37,FALSE)+VLOOKUP($C400,'[1]New ISB'!$C$6:$BO$405,41,FALSE)</f>
        <v>0</v>
      </c>
      <c r="BZ400" s="10">
        <f>VLOOKUP($C400,'[1]New ISB'!$C$6:$BO$405,38,FALSE)</f>
        <v>0</v>
      </c>
      <c r="CA400" s="10">
        <f t="shared" si="248"/>
        <v>3920674.8534193346</v>
      </c>
      <c r="CB400" s="10">
        <f>VLOOKUP($C400,'[1]New ISB'!$C$6:$BO$405,52,FALSE)+VLOOKUP($C400,'[1]New ISB'!$C$6:$BO$405,53,FALSE)</f>
        <v>0</v>
      </c>
      <c r="CC400" s="10">
        <f>VLOOKUP($C400,'[1]New ISB'!$C$6:$BO$405,64,FALSE)</f>
        <v>0</v>
      </c>
      <c r="CD400" s="11">
        <f t="shared" si="247"/>
        <v>3920674.8534193346</v>
      </c>
      <c r="CE400" s="10"/>
      <c r="CF400" s="10">
        <f t="shared" si="249"/>
        <v>0</v>
      </c>
      <c r="CG400" s="10">
        <f t="shared" si="250"/>
        <v>108317.64084507199</v>
      </c>
      <c r="CH400" s="10">
        <f t="shared" si="251"/>
        <v>69610.71083417465</v>
      </c>
      <c r="CI400" s="10">
        <f t="shared" si="252"/>
        <v>0</v>
      </c>
      <c r="CJ400" s="10">
        <f t="shared" si="253"/>
        <v>1460</v>
      </c>
      <c r="CK400" s="10">
        <f t="shared" si="254"/>
        <v>0</v>
      </c>
      <c r="CL400" s="10">
        <f t="shared" si="255"/>
        <v>27369.999999999942</v>
      </c>
      <c r="CM400" s="10">
        <f t="shared" si="256"/>
        <v>0</v>
      </c>
      <c r="CN400" s="10">
        <f t="shared" si="257"/>
        <v>0</v>
      </c>
      <c r="CO400" s="10">
        <f t="shared" si="258"/>
        <v>0</v>
      </c>
      <c r="CP400" s="10">
        <f t="shared" si="259"/>
        <v>0</v>
      </c>
      <c r="CQ400" s="10">
        <f t="shared" si="260"/>
        <v>0</v>
      </c>
      <c r="CR400" s="10">
        <f t="shared" si="261"/>
        <v>0</v>
      </c>
      <c r="CS400" s="10">
        <f t="shared" si="262"/>
        <v>220</v>
      </c>
      <c r="CT400" s="10">
        <f t="shared" si="263"/>
        <v>10</v>
      </c>
      <c r="CU400" s="10">
        <f t="shared" si="264"/>
        <v>870</v>
      </c>
      <c r="CV400" s="10">
        <f t="shared" si="265"/>
        <v>10</v>
      </c>
      <c r="CW400" s="10">
        <f t="shared" si="266"/>
        <v>0</v>
      </c>
      <c r="CX400" s="10">
        <f t="shared" si="267"/>
        <v>0</v>
      </c>
      <c r="CY400" s="10">
        <f t="shared" si="268"/>
        <v>0</v>
      </c>
      <c r="CZ400" s="10">
        <f t="shared" si="269"/>
        <v>260.45614035087783</v>
      </c>
      <c r="DA400" s="10">
        <f t="shared" si="270"/>
        <v>0</v>
      </c>
      <c r="DB400" s="10">
        <f t="shared" si="271"/>
        <v>5178.9026941400953</v>
      </c>
      <c r="DC400" s="10">
        <f t="shared" si="272"/>
        <v>0</v>
      </c>
      <c r="DD400" s="10">
        <f t="shared" si="273"/>
        <v>0</v>
      </c>
      <c r="DE400" s="10">
        <f t="shared" si="274"/>
        <v>6400</v>
      </c>
      <c r="DF400" s="10">
        <f t="shared" si="275"/>
        <v>106.33333333333303</v>
      </c>
      <c r="DG400" s="10">
        <f t="shared" si="276"/>
        <v>0</v>
      </c>
      <c r="DH400" s="10">
        <f t="shared" si="277"/>
        <v>0</v>
      </c>
      <c r="DI400" s="10">
        <f t="shared" si="278"/>
        <v>0</v>
      </c>
      <c r="DJ400" s="10">
        <f t="shared" si="279"/>
        <v>0</v>
      </c>
      <c r="DK400" s="10">
        <f t="shared" si="280"/>
        <v>0</v>
      </c>
      <c r="DL400" s="10">
        <f t="shared" si="281"/>
        <v>0</v>
      </c>
      <c r="DM400" s="10">
        <f t="shared" si="282"/>
        <v>0</v>
      </c>
      <c r="DN400" s="10">
        <f t="shared" si="283"/>
        <v>0</v>
      </c>
      <c r="DO400" s="10">
        <f t="shared" si="284"/>
        <v>32393.986616410442</v>
      </c>
      <c r="DP400" s="11">
        <f t="shared" si="285"/>
        <v>252208.03046348132</v>
      </c>
      <c r="DS400" s="14"/>
      <c r="DT400" s="14"/>
      <c r="DV400" s="16"/>
    </row>
    <row r="401" spans="1:126" x14ac:dyDescent="0.35">
      <c r="A401" s="2" t="s">
        <v>1153</v>
      </c>
      <c r="B401" s="2" t="s">
        <v>1154</v>
      </c>
      <c r="C401" s="2">
        <v>9264056</v>
      </c>
      <c r="D401" s="2" t="s">
        <v>1155</v>
      </c>
      <c r="E401" s="18">
        <v>586</v>
      </c>
      <c r="G401" s="18">
        <v>0</v>
      </c>
      <c r="H401" s="18">
        <v>1732170</v>
      </c>
      <c r="I401" s="18">
        <v>1208032</v>
      </c>
      <c r="J401" s="18">
        <v>0</v>
      </c>
      <c r="K401" s="18">
        <v>65760.000000000044</v>
      </c>
      <c r="L401" s="18">
        <v>0</v>
      </c>
      <c r="M401" s="18">
        <v>155530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16471.215753424658</v>
      </c>
      <c r="U401" s="18">
        <v>14735.291095890412</v>
      </c>
      <c r="V401" s="18">
        <v>0</v>
      </c>
      <c r="W401" s="18">
        <v>0</v>
      </c>
      <c r="X401" s="18">
        <v>5859.9999999999991</v>
      </c>
      <c r="Y401" s="18">
        <v>0</v>
      </c>
      <c r="Z401" s="18">
        <v>0</v>
      </c>
      <c r="AA401" s="18">
        <v>9390.0000000000437</v>
      </c>
      <c r="AB401" s="18">
        <v>0</v>
      </c>
      <c r="AC401" s="18">
        <v>278611.09279644315</v>
      </c>
      <c r="AD401" s="18">
        <v>0</v>
      </c>
      <c r="AE401" s="18">
        <v>0</v>
      </c>
      <c r="AF401" s="18">
        <v>128000</v>
      </c>
      <c r="AG401" s="18">
        <v>3821.9999999999973</v>
      </c>
      <c r="AH401" s="18">
        <v>0</v>
      </c>
      <c r="AI401" s="18">
        <v>0</v>
      </c>
      <c r="AJ401" s="18">
        <v>12514.304</v>
      </c>
      <c r="AK401" s="18">
        <v>0</v>
      </c>
      <c r="AL401" s="18">
        <v>0</v>
      </c>
      <c r="AM401" s="18">
        <v>0</v>
      </c>
      <c r="AN401" s="18">
        <v>0</v>
      </c>
      <c r="AO401" s="18">
        <v>0</v>
      </c>
      <c r="AP401" s="18">
        <v>0</v>
      </c>
      <c r="AQ401" s="11">
        <f t="shared" si="286"/>
        <v>3630895.9036457581</v>
      </c>
      <c r="AR401" s="18"/>
      <c r="AS401" s="10">
        <f>VLOOKUP($C401,'[1]New ISB'!$C$6:$BO$405,6,FALSE)</f>
        <v>0</v>
      </c>
      <c r="AT401" s="10">
        <f>VLOOKUP($C401,'[1]New ISB'!$C$6:$BO$405,7,FALSE)</f>
        <v>1839892.4889722969</v>
      </c>
      <c r="AU401" s="10">
        <f>VLOOKUP($C401,'[1]New ISB'!$C$6:$BO$405,8,FALSE)</f>
        <v>1283359.5324968847</v>
      </c>
      <c r="AV401" s="10">
        <f>VLOOKUP($C401,'[1]New ISB'!$C$6:$BO$405,9,FALSE)</f>
        <v>0</v>
      </c>
      <c r="AW401" s="10">
        <f>VLOOKUP($C401,'[1]New ISB'!$C$6:$BO$405,10,FALSE)</f>
        <v>67130.000000000044</v>
      </c>
      <c r="AX401" s="10">
        <f>VLOOKUP($C401,'[1]New ISB'!$C$6:$BO$405,11,FALSE)</f>
        <v>0</v>
      </c>
      <c r="AY401" s="10">
        <f>VLOOKUP($C401,'[1]New ISB'!$C$6:$BO$405,12,FALSE)</f>
        <v>181200</v>
      </c>
      <c r="AZ401" s="10">
        <f>VLOOKUP($C401,'[1]New ISB'!$C$6:$BO$405,13,FALSE)</f>
        <v>0</v>
      </c>
      <c r="BA401" s="10">
        <f>VLOOKUP($C401,'[1]New ISB'!$C$6:$BO$405,14,FALSE)</f>
        <v>0</v>
      </c>
      <c r="BB401" s="10">
        <f>VLOOKUP($C401,'[1]New ISB'!$C$6:$BO$405,15,FALSE)</f>
        <v>0</v>
      </c>
      <c r="BC401" s="10">
        <f>VLOOKUP($C401,'[1]New ISB'!$C$6:$BO$405,16,FALSE)</f>
        <v>0</v>
      </c>
      <c r="BD401" s="10">
        <f>VLOOKUP($C401,'[1]New ISB'!$C$6:$BO$405,17,FALSE)</f>
        <v>0</v>
      </c>
      <c r="BE401" s="10">
        <f>VLOOKUP($C401,'[1]New ISB'!$C$6:$BO$405,18,FALSE)</f>
        <v>0</v>
      </c>
      <c r="BF401" s="10">
        <f>VLOOKUP($C401,'[1]New ISB'!$C$6:$BO$405,19,FALSE)</f>
        <v>16717.054794520547</v>
      </c>
      <c r="BG401" s="10">
        <f>VLOOKUP($C401,'[1]New ISB'!$C$6:$BO$405,20,FALSE)</f>
        <v>14900.856164383564</v>
      </c>
      <c r="BH401" s="10">
        <f>VLOOKUP($C401,'[1]New ISB'!$C$6:$BO$405,21,FALSE)</f>
        <v>0</v>
      </c>
      <c r="BI401" s="10">
        <f>VLOOKUP($C401,'[1]New ISB'!$C$6:$BO$405,22,FALSE)</f>
        <v>0</v>
      </c>
      <c r="BJ401" s="10">
        <f>VLOOKUP($C401,'[1]New ISB'!$C$6:$BO$405,23,FALSE)</f>
        <v>5940.2739726027394</v>
      </c>
      <c r="BK401" s="10">
        <f>VLOOKUP($C401,'[1]New ISB'!$C$6:$BO$405,24,FALSE)</f>
        <v>0</v>
      </c>
      <c r="BL401" s="10">
        <f>VLOOKUP($C401,'[1]New ISB'!$C$6:$BO$405,25,FALSE)</f>
        <v>0</v>
      </c>
      <c r="BM401" s="10">
        <f>VLOOKUP($C401,'[1]New ISB'!$C$6:$BO$405,26,FALSE)</f>
        <v>9510.0000000000455</v>
      </c>
      <c r="BN401" s="10">
        <f>VLOOKUP($C401,'[1]New ISB'!$C$6:$BO$405,27,FALSE)</f>
        <v>0</v>
      </c>
      <c r="BO401" s="10">
        <f>VLOOKUP($C401,'[1]New ISB'!$C$6:$BO$405,28,FALSE)</f>
        <v>282591.25126496376</v>
      </c>
      <c r="BP401" s="10">
        <f>VLOOKUP($C401,'[1]New ISB'!$C$6:$BO$405,29,FALSE)</f>
        <v>0</v>
      </c>
      <c r="BQ401" s="10">
        <f>VLOOKUP($C401,'[1]New ISB'!$C$6:$BO$405,30,FALSE)</f>
        <v>0</v>
      </c>
      <c r="BR401" s="10">
        <f>VLOOKUP($C401,'[1]New ISB'!$C$6:$BO$405,31,FALSE)</f>
        <v>134400</v>
      </c>
      <c r="BS401" s="10">
        <f>VLOOKUP($C401,'[1]New ISB'!$C$6:$BO$405,32,FALSE)</f>
        <v>3873.3333333333308</v>
      </c>
      <c r="BT401" s="10">
        <f>VLOOKUP($C401,'[1]New ISB'!$C$6:$BO$405,33,FALSE)</f>
        <v>0</v>
      </c>
      <c r="BU401" s="10">
        <f>VLOOKUP($C401,'[1]New ISB'!$C$6:$BO$405,34,FALSE)</f>
        <v>0</v>
      </c>
      <c r="BV401" s="10">
        <f>VLOOKUP($C401,'[1]New ISB'!$C$6:$BO$405,35,FALSE)</f>
        <v>12514.304</v>
      </c>
      <c r="BW401" s="10">
        <f>VLOOKUP($C401,'[1]New ISB'!$C$6:$BO$405,36,FALSE)</f>
        <v>0</v>
      </c>
      <c r="BX401" s="10">
        <f>VLOOKUP($C401,'[1]New ISB'!$C$6:$BO$405,39,FALSE)+VLOOKUP($C401,'[1]New ISB'!$C$6:$BO$405,40,FALSE)</f>
        <v>0</v>
      </c>
      <c r="BY401" s="10">
        <f>VLOOKUP($C401,'[1]New ISB'!$C$6:$BO$405,37,FALSE)+VLOOKUP($C401,'[1]New ISB'!$C$6:$BO$405,41,FALSE)</f>
        <v>0</v>
      </c>
      <c r="BZ401" s="10">
        <f>VLOOKUP($C401,'[1]New ISB'!$C$6:$BO$405,38,FALSE)</f>
        <v>0</v>
      </c>
      <c r="CA401" s="10">
        <f t="shared" si="248"/>
        <v>3852029.0949989855</v>
      </c>
      <c r="CB401" s="10">
        <f>VLOOKUP($C401,'[1]New ISB'!$C$6:$BO$405,52,FALSE)+VLOOKUP($C401,'[1]New ISB'!$C$6:$BO$405,53,FALSE)</f>
        <v>0</v>
      </c>
      <c r="CC401" s="10">
        <f>VLOOKUP($C401,'[1]New ISB'!$C$6:$BO$405,64,FALSE)</f>
        <v>0</v>
      </c>
      <c r="CD401" s="11">
        <f t="shared" si="247"/>
        <v>3852029.0949989855</v>
      </c>
      <c r="CE401" s="10"/>
      <c r="CF401" s="10">
        <f t="shared" si="249"/>
        <v>0</v>
      </c>
      <c r="CG401" s="10">
        <f t="shared" si="250"/>
        <v>107722.48897229694</v>
      </c>
      <c r="CH401" s="10">
        <f t="shared" si="251"/>
        <v>75327.532496884698</v>
      </c>
      <c r="CI401" s="10">
        <f t="shared" si="252"/>
        <v>0</v>
      </c>
      <c r="CJ401" s="10">
        <f t="shared" si="253"/>
        <v>1370</v>
      </c>
      <c r="CK401" s="10">
        <f t="shared" si="254"/>
        <v>0</v>
      </c>
      <c r="CL401" s="10">
        <f t="shared" si="255"/>
        <v>25670</v>
      </c>
      <c r="CM401" s="10">
        <f t="shared" si="256"/>
        <v>0</v>
      </c>
      <c r="CN401" s="10">
        <f t="shared" si="257"/>
        <v>0</v>
      </c>
      <c r="CO401" s="10">
        <f t="shared" si="258"/>
        <v>0</v>
      </c>
      <c r="CP401" s="10">
        <f t="shared" si="259"/>
        <v>0</v>
      </c>
      <c r="CQ401" s="10">
        <f t="shared" si="260"/>
        <v>0</v>
      </c>
      <c r="CR401" s="10">
        <f t="shared" si="261"/>
        <v>0</v>
      </c>
      <c r="CS401" s="10">
        <f t="shared" si="262"/>
        <v>245.83904109588912</v>
      </c>
      <c r="CT401" s="10">
        <f t="shared" si="263"/>
        <v>165.56506849315156</v>
      </c>
      <c r="CU401" s="10">
        <f t="shared" si="264"/>
        <v>0</v>
      </c>
      <c r="CV401" s="10">
        <f t="shared" si="265"/>
        <v>0</v>
      </c>
      <c r="CW401" s="10">
        <f t="shared" si="266"/>
        <v>80.273972602740287</v>
      </c>
      <c r="CX401" s="10">
        <f t="shared" si="267"/>
        <v>0</v>
      </c>
      <c r="CY401" s="10">
        <f t="shared" si="268"/>
        <v>0</v>
      </c>
      <c r="CZ401" s="10">
        <f t="shared" si="269"/>
        <v>120.00000000000182</v>
      </c>
      <c r="DA401" s="10">
        <f t="shared" si="270"/>
        <v>0</v>
      </c>
      <c r="DB401" s="10">
        <f t="shared" si="271"/>
        <v>3980.158468520618</v>
      </c>
      <c r="DC401" s="10">
        <f t="shared" si="272"/>
        <v>0</v>
      </c>
      <c r="DD401" s="10">
        <f t="shared" si="273"/>
        <v>0</v>
      </c>
      <c r="DE401" s="10">
        <f t="shared" si="274"/>
        <v>6400</v>
      </c>
      <c r="DF401" s="10">
        <f t="shared" si="275"/>
        <v>51.333333333333485</v>
      </c>
      <c r="DG401" s="10">
        <f t="shared" si="276"/>
        <v>0</v>
      </c>
      <c r="DH401" s="10">
        <f t="shared" si="277"/>
        <v>0</v>
      </c>
      <c r="DI401" s="10">
        <f t="shared" si="278"/>
        <v>0</v>
      </c>
      <c r="DJ401" s="10">
        <f t="shared" si="279"/>
        <v>0</v>
      </c>
      <c r="DK401" s="10">
        <f t="shared" si="280"/>
        <v>0</v>
      </c>
      <c r="DL401" s="10">
        <f t="shared" si="281"/>
        <v>0</v>
      </c>
      <c r="DM401" s="10">
        <f t="shared" si="282"/>
        <v>0</v>
      </c>
      <c r="DN401" s="10">
        <f t="shared" si="283"/>
        <v>0</v>
      </c>
      <c r="DO401" s="10">
        <f t="shared" si="284"/>
        <v>0</v>
      </c>
      <c r="DP401" s="11">
        <f t="shared" si="285"/>
        <v>221133.19135322739</v>
      </c>
      <c r="DS401" s="14"/>
      <c r="DT401" s="14"/>
      <c r="DV401" s="16"/>
    </row>
    <row r="402" spans="1:126" x14ac:dyDescent="0.35">
      <c r="A402" s="2" t="s">
        <v>1156</v>
      </c>
      <c r="B402" s="2" t="s">
        <v>1157</v>
      </c>
      <c r="C402" s="2">
        <v>9264023</v>
      </c>
      <c r="D402" s="2" t="s">
        <v>1158</v>
      </c>
      <c r="E402" s="18">
        <v>822</v>
      </c>
      <c r="G402" s="18">
        <v>0</v>
      </c>
      <c r="H402" s="18">
        <v>2387715</v>
      </c>
      <c r="I402" s="18">
        <v>1741939</v>
      </c>
      <c r="J402" s="18">
        <v>0</v>
      </c>
      <c r="K402" s="18">
        <v>98880.000000000102</v>
      </c>
      <c r="L402" s="18">
        <v>0</v>
      </c>
      <c r="M402" s="18">
        <v>231749.99999999977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74034.999999999869</v>
      </c>
      <c r="U402" s="18">
        <v>89890.000000000044</v>
      </c>
      <c r="V402" s="18">
        <v>9919.9999999999982</v>
      </c>
      <c r="W402" s="18">
        <v>14960</v>
      </c>
      <c r="X402" s="18">
        <v>54019.999999999993</v>
      </c>
      <c r="Y402" s="18">
        <v>0</v>
      </c>
      <c r="Z402" s="18">
        <v>0</v>
      </c>
      <c r="AA402" s="18">
        <v>9389.9999999999982</v>
      </c>
      <c r="AB402" s="18">
        <v>0</v>
      </c>
      <c r="AC402" s="18">
        <v>495932.10594316153</v>
      </c>
      <c r="AD402" s="18">
        <v>0</v>
      </c>
      <c r="AE402" s="18">
        <v>0</v>
      </c>
      <c r="AF402" s="18">
        <v>128000</v>
      </c>
      <c r="AG402" s="18">
        <v>0</v>
      </c>
      <c r="AH402" s="18">
        <v>0</v>
      </c>
      <c r="AI402" s="18">
        <v>0</v>
      </c>
      <c r="AJ402" s="18">
        <v>18306.047999999999</v>
      </c>
      <c r="AK402" s="18">
        <v>0</v>
      </c>
      <c r="AL402" s="18">
        <v>0</v>
      </c>
      <c r="AM402" s="18">
        <v>0</v>
      </c>
      <c r="AN402" s="18">
        <v>0</v>
      </c>
      <c r="AO402" s="18">
        <v>0</v>
      </c>
      <c r="AP402" s="18">
        <v>-58599.051677048708</v>
      </c>
      <c r="AQ402" s="11">
        <f t="shared" si="286"/>
        <v>5296138.1022661133</v>
      </c>
      <c r="AR402" s="18"/>
      <c r="AS402" s="10">
        <f>VLOOKUP($C402,'[1]New ISB'!$C$6:$BO$405,6,FALSE)</f>
        <v>0</v>
      </c>
      <c r="AT402" s="10">
        <f>VLOOKUP($C402,'[1]New ISB'!$C$6:$BO$405,7,FALSE)</f>
        <v>2536205.3922573929</v>
      </c>
      <c r="AU402" s="10">
        <f>VLOOKUP($C402,'[1]New ISB'!$C$6:$BO$405,8,FALSE)</f>
        <v>1850558.6115914898</v>
      </c>
      <c r="AV402" s="10">
        <f>VLOOKUP($C402,'[1]New ISB'!$C$6:$BO$405,9,FALSE)</f>
        <v>0</v>
      </c>
      <c r="AW402" s="10">
        <f>VLOOKUP($C402,'[1]New ISB'!$C$6:$BO$405,10,FALSE)</f>
        <v>100940.0000000001</v>
      </c>
      <c r="AX402" s="10">
        <f>VLOOKUP($C402,'[1]New ISB'!$C$6:$BO$405,11,FALSE)</f>
        <v>0</v>
      </c>
      <c r="AY402" s="10">
        <f>VLOOKUP($C402,'[1]New ISB'!$C$6:$BO$405,12,FALSE)</f>
        <v>269999.99999999971</v>
      </c>
      <c r="AZ402" s="10">
        <f>VLOOKUP($C402,'[1]New ISB'!$C$6:$BO$405,13,FALSE)</f>
        <v>0</v>
      </c>
      <c r="BA402" s="10">
        <f>VLOOKUP($C402,'[1]New ISB'!$C$6:$BO$405,14,FALSE)</f>
        <v>0</v>
      </c>
      <c r="BB402" s="10">
        <f>VLOOKUP($C402,'[1]New ISB'!$C$6:$BO$405,15,FALSE)</f>
        <v>0</v>
      </c>
      <c r="BC402" s="10">
        <f>VLOOKUP($C402,'[1]New ISB'!$C$6:$BO$405,16,FALSE)</f>
        <v>0</v>
      </c>
      <c r="BD402" s="10">
        <f>VLOOKUP($C402,'[1]New ISB'!$C$6:$BO$405,17,FALSE)</f>
        <v>0</v>
      </c>
      <c r="BE402" s="10">
        <f>VLOOKUP($C402,'[1]New ISB'!$C$6:$BO$405,18,FALSE)</f>
        <v>0</v>
      </c>
      <c r="BF402" s="10">
        <f>VLOOKUP($C402,'[1]New ISB'!$C$6:$BO$405,19,FALSE)</f>
        <v>75139.999999999869</v>
      </c>
      <c r="BG402" s="10">
        <f>VLOOKUP($C402,'[1]New ISB'!$C$6:$BO$405,20,FALSE)</f>
        <v>90900.000000000044</v>
      </c>
      <c r="BH402" s="10">
        <f>VLOOKUP($C402,'[1]New ISB'!$C$6:$BO$405,21,FALSE)</f>
        <v>10079.999999999998</v>
      </c>
      <c r="BI402" s="10">
        <f>VLOOKUP($C402,'[1]New ISB'!$C$6:$BO$405,22,FALSE)</f>
        <v>15180</v>
      </c>
      <c r="BJ402" s="10">
        <f>VLOOKUP($C402,'[1]New ISB'!$C$6:$BO$405,23,FALSE)</f>
        <v>54759.999999999993</v>
      </c>
      <c r="BK402" s="10">
        <f>VLOOKUP($C402,'[1]New ISB'!$C$6:$BO$405,24,FALSE)</f>
        <v>0</v>
      </c>
      <c r="BL402" s="10">
        <f>VLOOKUP($C402,'[1]New ISB'!$C$6:$BO$405,25,FALSE)</f>
        <v>0</v>
      </c>
      <c r="BM402" s="10">
        <f>VLOOKUP($C402,'[1]New ISB'!$C$6:$BO$405,26,FALSE)</f>
        <v>9509.9999999999982</v>
      </c>
      <c r="BN402" s="10">
        <f>VLOOKUP($C402,'[1]New ISB'!$C$6:$BO$405,27,FALSE)</f>
        <v>0</v>
      </c>
      <c r="BO402" s="10">
        <f>VLOOKUP($C402,'[1]New ISB'!$C$6:$BO$405,28,FALSE)</f>
        <v>503016.85031377815</v>
      </c>
      <c r="BP402" s="10">
        <f>VLOOKUP($C402,'[1]New ISB'!$C$6:$BO$405,29,FALSE)</f>
        <v>0</v>
      </c>
      <c r="BQ402" s="10">
        <f>VLOOKUP($C402,'[1]New ISB'!$C$6:$BO$405,30,FALSE)</f>
        <v>0</v>
      </c>
      <c r="BR402" s="10">
        <f>VLOOKUP($C402,'[1]New ISB'!$C$6:$BO$405,31,FALSE)</f>
        <v>134400</v>
      </c>
      <c r="BS402" s="10">
        <f>VLOOKUP($C402,'[1]New ISB'!$C$6:$BO$405,32,FALSE)</f>
        <v>0</v>
      </c>
      <c r="BT402" s="10">
        <f>VLOOKUP($C402,'[1]New ISB'!$C$6:$BO$405,33,FALSE)</f>
        <v>0</v>
      </c>
      <c r="BU402" s="10">
        <f>VLOOKUP($C402,'[1]New ISB'!$C$6:$BO$405,34,FALSE)</f>
        <v>0</v>
      </c>
      <c r="BV402" s="10">
        <f>VLOOKUP($C402,'[1]New ISB'!$C$6:$BO$405,35,FALSE)</f>
        <v>18306.047999999999</v>
      </c>
      <c r="BW402" s="10">
        <f>VLOOKUP($C402,'[1]New ISB'!$C$6:$BO$405,36,FALSE)</f>
        <v>0</v>
      </c>
      <c r="BX402" s="10">
        <f>VLOOKUP($C402,'[1]New ISB'!$C$6:$BO$405,39,FALSE)+VLOOKUP($C402,'[1]New ISB'!$C$6:$BO$405,40,FALSE)</f>
        <v>0</v>
      </c>
      <c r="BY402" s="10">
        <f>VLOOKUP($C402,'[1]New ISB'!$C$6:$BO$405,37,FALSE)+VLOOKUP($C402,'[1]New ISB'!$C$6:$BO$405,41,FALSE)</f>
        <v>0</v>
      </c>
      <c r="BZ402" s="10">
        <f>VLOOKUP($C402,'[1]New ISB'!$C$6:$BO$405,38,FALSE)</f>
        <v>0</v>
      </c>
      <c r="CA402" s="10">
        <f t="shared" si="248"/>
        <v>5668996.9021626608</v>
      </c>
      <c r="CB402" s="10">
        <f>VLOOKUP($C402,'[1]New ISB'!$C$6:$BO$405,52,FALSE)+VLOOKUP($C402,'[1]New ISB'!$C$6:$BO$405,53,FALSE)</f>
        <v>0</v>
      </c>
      <c r="CC402" s="10">
        <f>VLOOKUP($C402,'[1]New ISB'!$C$6:$BO$405,64,FALSE)</f>
        <v>0</v>
      </c>
      <c r="CD402" s="11">
        <f t="shared" si="247"/>
        <v>5668996.9021626608</v>
      </c>
      <c r="CE402" s="10"/>
      <c r="CF402" s="10">
        <f t="shared" si="249"/>
        <v>0</v>
      </c>
      <c r="CG402" s="10">
        <f t="shared" si="250"/>
        <v>148490.39225739287</v>
      </c>
      <c r="CH402" s="10">
        <f t="shared" si="251"/>
        <v>108619.61159148975</v>
      </c>
      <c r="CI402" s="10">
        <f t="shared" si="252"/>
        <v>0</v>
      </c>
      <c r="CJ402" s="10">
        <f t="shared" si="253"/>
        <v>2060</v>
      </c>
      <c r="CK402" s="10">
        <f t="shared" si="254"/>
        <v>0</v>
      </c>
      <c r="CL402" s="10">
        <f t="shared" si="255"/>
        <v>38249.999999999942</v>
      </c>
      <c r="CM402" s="10">
        <f t="shared" si="256"/>
        <v>0</v>
      </c>
      <c r="CN402" s="10">
        <f t="shared" si="257"/>
        <v>0</v>
      </c>
      <c r="CO402" s="10">
        <f t="shared" si="258"/>
        <v>0</v>
      </c>
      <c r="CP402" s="10">
        <f t="shared" si="259"/>
        <v>0</v>
      </c>
      <c r="CQ402" s="10">
        <f t="shared" si="260"/>
        <v>0</v>
      </c>
      <c r="CR402" s="10">
        <f t="shared" si="261"/>
        <v>0</v>
      </c>
      <c r="CS402" s="10">
        <f t="shared" si="262"/>
        <v>1105</v>
      </c>
      <c r="CT402" s="10">
        <f t="shared" si="263"/>
        <v>1010</v>
      </c>
      <c r="CU402" s="10">
        <f t="shared" si="264"/>
        <v>160</v>
      </c>
      <c r="CV402" s="10">
        <f t="shared" si="265"/>
        <v>220</v>
      </c>
      <c r="CW402" s="10">
        <f t="shared" si="266"/>
        <v>740</v>
      </c>
      <c r="CX402" s="10">
        <f t="shared" si="267"/>
        <v>0</v>
      </c>
      <c r="CY402" s="10">
        <f t="shared" si="268"/>
        <v>0</v>
      </c>
      <c r="CZ402" s="10">
        <f t="shared" si="269"/>
        <v>120</v>
      </c>
      <c r="DA402" s="10">
        <f t="shared" si="270"/>
        <v>0</v>
      </c>
      <c r="DB402" s="10">
        <f t="shared" si="271"/>
        <v>7084.7443706166232</v>
      </c>
      <c r="DC402" s="10">
        <f t="shared" si="272"/>
        <v>0</v>
      </c>
      <c r="DD402" s="10">
        <f t="shared" si="273"/>
        <v>0</v>
      </c>
      <c r="DE402" s="10">
        <f t="shared" si="274"/>
        <v>6400</v>
      </c>
      <c r="DF402" s="10">
        <f t="shared" si="275"/>
        <v>0</v>
      </c>
      <c r="DG402" s="10">
        <f t="shared" si="276"/>
        <v>0</v>
      </c>
      <c r="DH402" s="10">
        <f t="shared" si="277"/>
        <v>0</v>
      </c>
      <c r="DI402" s="10">
        <f t="shared" si="278"/>
        <v>0</v>
      </c>
      <c r="DJ402" s="10">
        <f t="shared" si="279"/>
        <v>0</v>
      </c>
      <c r="DK402" s="10">
        <f t="shared" si="280"/>
        <v>0</v>
      </c>
      <c r="DL402" s="10">
        <f t="shared" si="281"/>
        <v>0</v>
      </c>
      <c r="DM402" s="10">
        <f t="shared" si="282"/>
        <v>0</v>
      </c>
      <c r="DN402" s="10">
        <f t="shared" si="283"/>
        <v>0</v>
      </c>
      <c r="DO402" s="10">
        <f t="shared" si="284"/>
        <v>58599.051677048708</v>
      </c>
      <c r="DP402" s="11">
        <f t="shared" si="285"/>
        <v>372858.79989654792</v>
      </c>
      <c r="DS402" s="14"/>
      <c r="DT402" s="14"/>
      <c r="DV402" s="16"/>
    </row>
    <row r="403" spans="1:126" x14ac:dyDescent="0.35">
      <c r="A403" s="2" t="s">
        <v>1159</v>
      </c>
      <c r="B403" s="2" t="s">
        <v>1160</v>
      </c>
      <c r="C403" s="2">
        <v>9264060</v>
      </c>
      <c r="D403" s="2" t="s">
        <v>1449</v>
      </c>
      <c r="E403" s="18">
        <v>1323</v>
      </c>
      <c r="G403" s="18">
        <v>0</v>
      </c>
      <c r="H403" s="18">
        <v>3928485</v>
      </c>
      <c r="I403" s="18">
        <v>2707286</v>
      </c>
      <c r="J403" s="18">
        <v>0</v>
      </c>
      <c r="K403" s="18">
        <v>74879.99999999968</v>
      </c>
      <c r="L403" s="18">
        <v>0</v>
      </c>
      <c r="M403" s="18">
        <v>189520.00000000049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48909.999999999971</v>
      </c>
      <c r="U403" s="18">
        <v>4004.9999999999977</v>
      </c>
      <c r="V403" s="18">
        <v>1239.9999999999973</v>
      </c>
      <c r="W403" s="18">
        <v>0</v>
      </c>
      <c r="X403" s="18">
        <v>0</v>
      </c>
      <c r="Y403" s="18">
        <v>0</v>
      </c>
      <c r="Z403" s="18">
        <v>0</v>
      </c>
      <c r="AA403" s="18">
        <v>18822.68181818182</v>
      </c>
      <c r="AB403" s="18">
        <v>0</v>
      </c>
      <c r="AC403" s="18">
        <v>432879.1967069474</v>
      </c>
      <c r="AD403" s="18">
        <v>0</v>
      </c>
      <c r="AE403" s="18">
        <v>0</v>
      </c>
      <c r="AF403" s="18">
        <v>128000</v>
      </c>
      <c r="AG403" s="18">
        <v>0</v>
      </c>
      <c r="AH403" s="18">
        <v>0</v>
      </c>
      <c r="AI403" s="18">
        <v>0</v>
      </c>
      <c r="AJ403" s="18">
        <v>40593.919999999998</v>
      </c>
      <c r="AK403" s="18">
        <v>0</v>
      </c>
      <c r="AL403" s="18">
        <v>0</v>
      </c>
      <c r="AM403" s="18">
        <v>0</v>
      </c>
      <c r="AN403" s="18">
        <v>0</v>
      </c>
      <c r="AO403" s="18">
        <v>26917.121474870481</v>
      </c>
      <c r="AP403" s="18">
        <v>2402.5601562499437</v>
      </c>
      <c r="AQ403" s="11">
        <f>SUM(G403:AP403)</f>
        <v>7603941.4801562512</v>
      </c>
      <c r="AR403" s="18"/>
      <c r="AS403" s="10">
        <f>VLOOKUP($C403,'[1]New ISB'!$C$6:$BO$405,6,FALSE)</f>
        <v>0</v>
      </c>
      <c r="AT403" s="10">
        <f>VLOOKUP($C403,'[1]New ISB'!$C$6:$BO$405,7,FALSE)</f>
        <v>4172794.8437741869</v>
      </c>
      <c r="AU403" s="10">
        <f>VLOOKUP($C403,'[1]New ISB'!$C$6:$BO$405,8,FALSE)</f>
        <v>2876100.3808635538</v>
      </c>
      <c r="AV403" s="10">
        <f>VLOOKUP($C403,'[1]New ISB'!$C$6:$BO$405,9,FALSE)</f>
        <v>0</v>
      </c>
      <c r="AW403" s="10">
        <f>VLOOKUP($C403,'[1]New ISB'!$C$6:$BO$405,10,FALSE)</f>
        <v>76439.99999999968</v>
      </c>
      <c r="AX403" s="10">
        <f>VLOOKUP($C403,'[1]New ISB'!$C$6:$BO$405,11,FALSE)</f>
        <v>0</v>
      </c>
      <c r="AY403" s="10">
        <f>VLOOKUP($C403,'[1]New ISB'!$C$6:$BO$405,12,FALSE)</f>
        <v>220800.00000000058</v>
      </c>
      <c r="AZ403" s="10">
        <f>VLOOKUP($C403,'[1]New ISB'!$C$6:$BO$405,13,FALSE)</f>
        <v>0</v>
      </c>
      <c r="BA403" s="10">
        <f>VLOOKUP($C403,'[1]New ISB'!$C$6:$BO$405,14,FALSE)</f>
        <v>0</v>
      </c>
      <c r="BB403" s="10">
        <f>VLOOKUP($C403,'[1]New ISB'!$C$6:$BO$405,15,FALSE)</f>
        <v>0</v>
      </c>
      <c r="BC403" s="10">
        <f>VLOOKUP($C403,'[1]New ISB'!$C$6:$BO$405,16,FALSE)</f>
        <v>0</v>
      </c>
      <c r="BD403" s="10">
        <f>VLOOKUP($C403,'[1]New ISB'!$C$6:$BO$405,17,FALSE)</f>
        <v>0</v>
      </c>
      <c r="BE403" s="10">
        <f>VLOOKUP($C403,'[1]New ISB'!$C$6:$BO$405,18,FALSE)</f>
        <v>0</v>
      </c>
      <c r="BF403" s="10">
        <f>VLOOKUP($C403,'[1]New ISB'!$C$6:$BO$405,19,FALSE)</f>
        <v>49639.999999999971</v>
      </c>
      <c r="BG403" s="10">
        <f>VLOOKUP($C403,'[1]New ISB'!$C$6:$BO$405,20,FALSE)</f>
        <v>4049.9999999999977</v>
      </c>
      <c r="BH403" s="10">
        <f>VLOOKUP($C403,'[1]New ISB'!$C$6:$BO$405,21,FALSE)</f>
        <v>1259.9999999999973</v>
      </c>
      <c r="BI403" s="10">
        <f>VLOOKUP($C403,'[1]New ISB'!$C$6:$BO$405,22,FALSE)</f>
        <v>0</v>
      </c>
      <c r="BJ403" s="10">
        <f>VLOOKUP($C403,'[1]New ISB'!$C$6:$BO$405,23,FALSE)</f>
        <v>0</v>
      </c>
      <c r="BK403" s="10">
        <f>VLOOKUP($C403,'[1]New ISB'!$C$6:$BO$405,24,FALSE)</f>
        <v>0</v>
      </c>
      <c r="BL403" s="10">
        <f>VLOOKUP($C403,'[1]New ISB'!$C$6:$BO$405,25,FALSE)</f>
        <v>0</v>
      </c>
      <c r="BM403" s="10">
        <f>VLOOKUP($C403,'[1]New ISB'!$C$6:$BO$405,26,FALSE)</f>
        <v>19063.227272727272</v>
      </c>
      <c r="BN403" s="10">
        <f>VLOOKUP($C403,'[1]New ISB'!$C$6:$BO$405,27,FALSE)</f>
        <v>0</v>
      </c>
      <c r="BO403" s="10">
        <f>VLOOKUP($C403,'[1]New ISB'!$C$6:$BO$405,28,FALSE)</f>
        <v>439063.18523133238</v>
      </c>
      <c r="BP403" s="10">
        <f>VLOOKUP($C403,'[1]New ISB'!$C$6:$BO$405,29,FALSE)</f>
        <v>0</v>
      </c>
      <c r="BQ403" s="10">
        <f>VLOOKUP($C403,'[1]New ISB'!$C$6:$BO$405,30,FALSE)</f>
        <v>0</v>
      </c>
      <c r="BR403" s="10">
        <f>VLOOKUP($C403,'[1]New ISB'!$C$6:$BO$405,31,FALSE)</f>
        <v>134400</v>
      </c>
      <c r="BS403" s="10">
        <f>VLOOKUP($C403,'[1]New ISB'!$C$6:$BO$405,32,FALSE)</f>
        <v>0</v>
      </c>
      <c r="BT403" s="10">
        <f>VLOOKUP($C403,'[1]New ISB'!$C$6:$BO$405,33,FALSE)</f>
        <v>0</v>
      </c>
      <c r="BU403" s="10">
        <f>VLOOKUP($C403,'[1]New ISB'!$C$6:$BO$405,34,FALSE)</f>
        <v>0</v>
      </c>
      <c r="BV403" s="10">
        <f>VLOOKUP($C403,'[1]New ISB'!$C$6:$BO$405,35,FALSE)</f>
        <v>40593.919999999998</v>
      </c>
      <c r="BW403" s="10">
        <f>VLOOKUP($C403,'[1]New ISB'!$C$6:$BO$405,36,FALSE)</f>
        <v>0</v>
      </c>
      <c r="BX403" s="10">
        <f>VLOOKUP($C403,'[1]New ISB'!$C$6:$BO$405,39,FALSE)+VLOOKUP($C403,'[1]New ISB'!$C$6:$BO$405,40,FALSE)</f>
        <v>0</v>
      </c>
      <c r="BY403" s="10">
        <f>VLOOKUP($C403,'[1]New ISB'!$C$6:$BO$405,37,FALSE)+VLOOKUP($C403,'[1]New ISB'!$C$6:$BO$405,41,FALSE)</f>
        <v>0</v>
      </c>
      <c r="BZ403" s="10">
        <f>VLOOKUP($C403,'[1]New ISB'!$C$6:$BO$405,38,FALSE)</f>
        <v>0</v>
      </c>
      <c r="CA403" s="10">
        <f t="shared" si="248"/>
        <v>8034205.5571418023</v>
      </c>
      <c r="CB403" s="10">
        <f>VLOOKUP($C403,'[1]New ISB'!$C$6:$BO$405,52,FALSE)+VLOOKUP($C403,'[1]New ISB'!$C$6:$BO$405,53,FALSE)</f>
        <v>0</v>
      </c>
      <c r="CC403" s="10">
        <f>VLOOKUP($C403,'[1]New ISB'!$C$6:$BO$405,64,FALSE)</f>
        <v>0</v>
      </c>
      <c r="CD403" s="11">
        <f t="shared" si="247"/>
        <v>8034205.5571418023</v>
      </c>
      <c r="CE403" s="10"/>
      <c r="CF403" s="10">
        <f t="shared" si="249"/>
        <v>0</v>
      </c>
      <c r="CG403" s="10">
        <f t="shared" si="250"/>
        <v>244309.84377418691</v>
      </c>
      <c r="CH403" s="10">
        <f t="shared" si="251"/>
        <v>168814.38086355384</v>
      </c>
      <c r="CI403" s="10">
        <f t="shared" si="252"/>
        <v>0</v>
      </c>
      <c r="CJ403" s="10">
        <f t="shared" si="253"/>
        <v>1560</v>
      </c>
      <c r="CK403" s="10">
        <f t="shared" si="254"/>
        <v>0</v>
      </c>
      <c r="CL403" s="10">
        <f t="shared" si="255"/>
        <v>31280.000000000087</v>
      </c>
      <c r="CM403" s="10">
        <f t="shared" si="256"/>
        <v>0</v>
      </c>
      <c r="CN403" s="10">
        <f t="shared" si="257"/>
        <v>0</v>
      </c>
      <c r="CO403" s="10">
        <f t="shared" si="258"/>
        <v>0</v>
      </c>
      <c r="CP403" s="10">
        <f t="shared" si="259"/>
        <v>0</v>
      </c>
      <c r="CQ403" s="10">
        <f t="shared" si="260"/>
        <v>0</v>
      </c>
      <c r="CR403" s="10">
        <f t="shared" si="261"/>
        <v>0</v>
      </c>
      <c r="CS403" s="10">
        <f t="shared" si="262"/>
        <v>730</v>
      </c>
      <c r="CT403" s="10">
        <f t="shared" si="263"/>
        <v>45</v>
      </c>
      <c r="CU403" s="10">
        <f t="shared" si="264"/>
        <v>20</v>
      </c>
      <c r="CV403" s="10">
        <f t="shared" si="265"/>
        <v>0</v>
      </c>
      <c r="CW403" s="10">
        <f t="shared" si="266"/>
        <v>0</v>
      </c>
      <c r="CX403" s="10">
        <f t="shared" si="267"/>
        <v>0</v>
      </c>
      <c r="CY403" s="10">
        <f t="shared" si="268"/>
        <v>0</v>
      </c>
      <c r="CZ403" s="10">
        <f t="shared" si="269"/>
        <v>240.54545454545223</v>
      </c>
      <c r="DA403" s="10">
        <f t="shared" si="270"/>
        <v>0</v>
      </c>
      <c r="DB403" s="10">
        <f t="shared" si="271"/>
        <v>6183.9885243849712</v>
      </c>
      <c r="DC403" s="10">
        <f t="shared" si="272"/>
        <v>0</v>
      </c>
      <c r="DD403" s="10">
        <f t="shared" si="273"/>
        <v>0</v>
      </c>
      <c r="DE403" s="10">
        <f t="shared" si="274"/>
        <v>6400</v>
      </c>
      <c r="DF403" s="10">
        <f t="shared" si="275"/>
        <v>0</v>
      </c>
      <c r="DG403" s="10">
        <f t="shared" si="276"/>
        <v>0</v>
      </c>
      <c r="DH403" s="10">
        <f t="shared" si="277"/>
        <v>0</v>
      </c>
      <c r="DI403" s="10">
        <f t="shared" si="278"/>
        <v>0</v>
      </c>
      <c r="DJ403" s="10">
        <f t="shared" si="279"/>
        <v>0</v>
      </c>
      <c r="DK403" s="10">
        <f t="shared" si="280"/>
        <v>0</v>
      </c>
      <c r="DL403" s="10">
        <f t="shared" si="281"/>
        <v>0</v>
      </c>
      <c r="DM403" s="10">
        <f t="shared" si="282"/>
        <v>0</v>
      </c>
      <c r="DN403" s="10">
        <f t="shared" si="283"/>
        <v>-26917.121474870481</v>
      </c>
      <c r="DO403" s="10">
        <f t="shared" si="284"/>
        <v>-2402.5601562499437</v>
      </c>
      <c r="DP403" s="11">
        <f t="shared" si="285"/>
        <v>430264.07698555087</v>
      </c>
      <c r="DS403" s="14"/>
      <c r="DT403" s="14"/>
      <c r="DV403" s="16"/>
    </row>
    <row r="404" spans="1:126" x14ac:dyDescent="0.35">
      <c r="A404" s="2" t="s">
        <v>1162</v>
      </c>
      <c r="B404" s="2" t="s">
        <v>1163</v>
      </c>
      <c r="C404" s="2">
        <v>9265400</v>
      </c>
      <c r="D404" s="2" t="s">
        <v>1164</v>
      </c>
      <c r="E404" s="18">
        <v>991</v>
      </c>
      <c r="G404" s="18">
        <v>0</v>
      </c>
      <c r="H404" s="18">
        <v>2727450</v>
      </c>
      <c r="I404" s="18">
        <v>2270453</v>
      </c>
      <c r="J404" s="18">
        <v>0</v>
      </c>
      <c r="K404" s="18">
        <v>36480.000000000015</v>
      </c>
      <c r="L404" s="18">
        <v>0</v>
      </c>
      <c r="M404" s="18">
        <v>97850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23208.677811550133</v>
      </c>
      <c r="U404" s="18">
        <v>14297.710233029395</v>
      </c>
      <c r="V404" s="18">
        <v>8715.1773049645599</v>
      </c>
      <c r="W404" s="18">
        <v>9558.5815602837101</v>
      </c>
      <c r="X404" s="18">
        <v>6596.6261398176284</v>
      </c>
      <c r="Y404" s="18">
        <v>1867.5379939209756</v>
      </c>
      <c r="Z404" s="18">
        <v>0</v>
      </c>
      <c r="AA404" s="18">
        <v>68860.000000000073</v>
      </c>
      <c r="AB404" s="18">
        <v>0</v>
      </c>
      <c r="AC404" s="18">
        <v>292270.4484088337</v>
      </c>
      <c r="AD404" s="18">
        <v>0</v>
      </c>
      <c r="AE404" s="18">
        <v>0</v>
      </c>
      <c r="AF404" s="18">
        <v>128000</v>
      </c>
      <c r="AG404" s="18">
        <v>0</v>
      </c>
      <c r="AH404" s="18">
        <v>0</v>
      </c>
      <c r="AI404" s="18">
        <v>0</v>
      </c>
      <c r="AJ404" s="18">
        <v>72913.919999999998</v>
      </c>
      <c r="AK404" s="18">
        <v>0</v>
      </c>
      <c r="AL404" s="18">
        <v>0</v>
      </c>
      <c r="AM404" s="18">
        <v>0</v>
      </c>
      <c r="AN404" s="18">
        <v>0</v>
      </c>
      <c r="AO404" s="18">
        <v>0</v>
      </c>
      <c r="AP404" s="18">
        <v>0</v>
      </c>
      <c r="AQ404" s="11">
        <f t="shared" si="286"/>
        <v>5758521.6794523997</v>
      </c>
      <c r="AR404" s="18"/>
      <c r="AS404" s="10">
        <f>VLOOKUP($C404,'[1]New ISB'!$C$6:$BO$405,6,FALSE)</f>
        <v>0</v>
      </c>
      <c r="AT404" s="10">
        <f>VLOOKUP($C404,'[1]New ISB'!$C$6:$BO$405,7,FALSE)</f>
        <v>2897068.2837409093</v>
      </c>
      <c r="AU404" s="10">
        <f>VLOOKUP($C404,'[1]New ISB'!$C$6:$BO$405,8,FALSE)</f>
        <v>2412028.4070588769</v>
      </c>
      <c r="AV404" s="10">
        <f>VLOOKUP($C404,'[1]New ISB'!$C$6:$BO$405,9,FALSE)</f>
        <v>0</v>
      </c>
      <c r="AW404" s="10">
        <f>VLOOKUP($C404,'[1]New ISB'!$C$6:$BO$405,10,FALSE)</f>
        <v>37240.000000000015</v>
      </c>
      <c r="AX404" s="10">
        <f>VLOOKUP($C404,'[1]New ISB'!$C$6:$BO$405,11,FALSE)</f>
        <v>0</v>
      </c>
      <c r="AY404" s="10">
        <f>VLOOKUP($C404,'[1]New ISB'!$C$6:$BO$405,12,FALSE)</f>
        <v>114000</v>
      </c>
      <c r="AZ404" s="10">
        <f>VLOOKUP($C404,'[1]New ISB'!$C$6:$BO$405,13,FALSE)</f>
        <v>0</v>
      </c>
      <c r="BA404" s="10">
        <f>VLOOKUP($C404,'[1]New ISB'!$C$6:$BO$405,14,FALSE)</f>
        <v>0</v>
      </c>
      <c r="BB404" s="10">
        <f>VLOOKUP($C404,'[1]New ISB'!$C$6:$BO$405,15,FALSE)</f>
        <v>0</v>
      </c>
      <c r="BC404" s="10">
        <f>VLOOKUP($C404,'[1]New ISB'!$C$6:$BO$405,16,FALSE)</f>
        <v>0</v>
      </c>
      <c r="BD404" s="10">
        <f>VLOOKUP($C404,'[1]New ISB'!$C$6:$BO$405,17,FALSE)</f>
        <v>0</v>
      </c>
      <c r="BE404" s="10">
        <f>VLOOKUP($C404,'[1]New ISB'!$C$6:$BO$405,18,FALSE)</f>
        <v>0</v>
      </c>
      <c r="BF404" s="10">
        <f>VLOOKUP($C404,'[1]New ISB'!$C$6:$BO$405,19,FALSE)</f>
        <v>23555.075987841927</v>
      </c>
      <c r="BG404" s="10">
        <f>VLOOKUP($C404,'[1]New ISB'!$C$6:$BO$405,20,FALSE)</f>
        <v>14458.358662613995</v>
      </c>
      <c r="BH404" s="10">
        <f>VLOOKUP($C404,'[1]New ISB'!$C$6:$BO$405,21,FALSE)</f>
        <v>8855.7446808510849</v>
      </c>
      <c r="BI404" s="10">
        <f>VLOOKUP($C404,'[1]New ISB'!$C$6:$BO$405,22,FALSE)</f>
        <v>9699.1489361702352</v>
      </c>
      <c r="BJ404" s="10">
        <f>VLOOKUP($C404,'[1]New ISB'!$C$6:$BO$405,23,FALSE)</f>
        <v>6686.9908814589662</v>
      </c>
      <c r="BK404" s="10">
        <f>VLOOKUP($C404,'[1]New ISB'!$C$6:$BO$405,24,FALSE)</f>
        <v>1897.6595744680881</v>
      </c>
      <c r="BL404" s="10">
        <f>VLOOKUP($C404,'[1]New ISB'!$C$6:$BO$405,25,FALSE)</f>
        <v>0</v>
      </c>
      <c r="BM404" s="10">
        <f>VLOOKUP($C404,'[1]New ISB'!$C$6:$BO$405,26,FALSE)</f>
        <v>69740.000000000073</v>
      </c>
      <c r="BN404" s="10">
        <f>VLOOKUP($C404,'[1]New ISB'!$C$6:$BO$405,27,FALSE)</f>
        <v>0</v>
      </c>
      <c r="BO404" s="10">
        <f>VLOOKUP($C404,'[1]New ISB'!$C$6:$BO$405,28,FALSE)</f>
        <v>296445.7405289599</v>
      </c>
      <c r="BP404" s="10">
        <f>VLOOKUP($C404,'[1]New ISB'!$C$6:$BO$405,29,FALSE)</f>
        <v>0</v>
      </c>
      <c r="BQ404" s="10">
        <f>VLOOKUP($C404,'[1]New ISB'!$C$6:$BO$405,30,FALSE)</f>
        <v>0</v>
      </c>
      <c r="BR404" s="10">
        <f>VLOOKUP($C404,'[1]New ISB'!$C$6:$BO$405,31,FALSE)</f>
        <v>134400</v>
      </c>
      <c r="BS404" s="10">
        <f>VLOOKUP($C404,'[1]New ISB'!$C$6:$BO$405,32,FALSE)</f>
        <v>0</v>
      </c>
      <c r="BT404" s="10">
        <f>VLOOKUP($C404,'[1]New ISB'!$C$6:$BO$405,33,FALSE)</f>
        <v>0</v>
      </c>
      <c r="BU404" s="10">
        <f>VLOOKUP($C404,'[1]New ISB'!$C$6:$BO$405,34,FALSE)</f>
        <v>0</v>
      </c>
      <c r="BV404" s="10">
        <f>VLOOKUP($C404,'[1]New ISB'!$C$6:$BO$405,35,FALSE)</f>
        <v>72913.919999999998</v>
      </c>
      <c r="BW404" s="10">
        <f>VLOOKUP($C404,'[1]New ISB'!$C$6:$BO$405,36,FALSE)</f>
        <v>0</v>
      </c>
      <c r="BX404" s="10">
        <f>VLOOKUP($C404,'[1]New ISB'!$C$6:$BO$405,39,FALSE)+VLOOKUP($C404,'[1]New ISB'!$C$6:$BO$405,40,FALSE)</f>
        <v>0</v>
      </c>
      <c r="BY404" s="10">
        <f>VLOOKUP($C404,'[1]New ISB'!$C$6:$BO$405,37,FALSE)+VLOOKUP($C404,'[1]New ISB'!$C$6:$BO$405,41,FALSE)</f>
        <v>0</v>
      </c>
      <c r="BZ404" s="10">
        <f>VLOOKUP($C404,'[1]New ISB'!$C$6:$BO$405,38,FALSE)</f>
        <v>0</v>
      </c>
      <c r="CA404" s="10">
        <f t="shared" si="248"/>
        <v>6098989.3300521486</v>
      </c>
      <c r="CB404" s="10">
        <f>VLOOKUP($C404,'[1]New ISB'!$C$6:$BO$405,52,FALSE)+VLOOKUP($C404,'[1]New ISB'!$C$6:$BO$405,53,FALSE)</f>
        <v>0</v>
      </c>
      <c r="CC404" s="10">
        <f>VLOOKUP($C404,'[1]New ISB'!$C$6:$BO$405,64,FALSE)</f>
        <v>0</v>
      </c>
      <c r="CD404" s="11">
        <f t="shared" ref="CD404:CD408" si="287">SUM(CA404:CC404)</f>
        <v>6098989.3300521486</v>
      </c>
      <c r="CE404" s="10"/>
      <c r="CF404" s="10">
        <f t="shared" si="249"/>
        <v>0</v>
      </c>
      <c r="CG404" s="10">
        <f t="shared" si="250"/>
        <v>169618.2837409093</v>
      </c>
      <c r="CH404" s="10">
        <f t="shared" si="251"/>
        <v>141575.40705887694</v>
      </c>
      <c r="CI404" s="10">
        <f t="shared" si="252"/>
        <v>0</v>
      </c>
      <c r="CJ404" s="10">
        <f t="shared" si="253"/>
        <v>760</v>
      </c>
      <c r="CK404" s="10">
        <f t="shared" si="254"/>
        <v>0</v>
      </c>
      <c r="CL404" s="10">
        <f t="shared" si="255"/>
        <v>16150</v>
      </c>
      <c r="CM404" s="10">
        <f t="shared" si="256"/>
        <v>0</v>
      </c>
      <c r="CN404" s="10">
        <f t="shared" si="257"/>
        <v>0</v>
      </c>
      <c r="CO404" s="10">
        <f t="shared" si="258"/>
        <v>0</v>
      </c>
      <c r="CP404" s="10">
        <f t="shared" si="259"/>
        <v>0</v>
      </c>
      <c r="CQ404" s="10">
        <f t="shared" si="260"/>
        <v>0</v>
      </c>
      <c r="CR404" s="10">
        <f t="shared" si="261"/>
        <v>0</v>
      </c>
      <c r="CS404" s="10">
        <f t="shared" si="262"/>
        <v>346.39817629179379</v>
      </c>
      <c r="CT404" s="10">
        <f t="shared" si="263"/>
        <v>160.64842958460031</v>
      </c>
      <c r="CU404" s="10">
        <f t="shared" si="264"/>
        <v>140.56737588652504</v>
      </c>
      <c r="CV404" s="10">
        <f t="shared" si="265"/>
        <v>140.56737588652504</v>
      </c>
      <c r="CW404" s="10">
        <f t="shared" si="266"/>
        <v>90.364741641337787</v>
      </c>
      <c r="CX404" s="10">
        <f t="shared" si="267"/>
        <v>30.121580547112444</v>
      </c>
      <c r="CY404" s="10">
        <f t="shared" si="268"/>
        <v>0</v>
      </c>
      <c r="CZ404" s="10">
        <f t="shared" si="269"/>
        <v>880</v>
      </c>
      <c r="DA404" s="10">
        <f t="shared" si="270"/>
        <v>0</v>
      </c>
      <c r="DB404" s="10">
        <f t="shared" si="271"/>
        <v>4175.2921201261925</v>
      </c>
      <c r="DC404" s="10">
        <f t="shared" si="272"/>
        <v>0</v>
      </c>
      <c r="DD404" s="10">
        <f t="shared" si="273"/>
        <v>0</v>
      </c>
      <c r="DE404" s="10">
        <f t="shared" si="274"/>
        <v>6400</v>
      </c>
      <c r="DF404" s="10">
        <f t="shared" si="275"/>
        <v>0</v>
      </c>
      <c r="DG404" s="10">
        <f t="shared" si="276"/>
        <v>0</v>
      </c>
      <c r="DH404" s="10">
        <f t="shared" si="277"/>
        <v>0</v>
      </c>
      <c r="DI404" s="10">
        <f t="shared" si="278"/>
        <v>0</v>
      </c>
      <c r="DJ404" s="10">
        <f t="shared" si="279"/>
        <v>0</v>
      </c>
      <c r="DK404" s="10">
        <f t="shared" si="280"/>
        <v>0</v>
      </c>
      <c r="DL404" s="10">
        <f t="shared" si="281"/>
        <v>0</v>
      </c>
      <c r="DM404" s="10">
        <f t="shared" si="282"/>
        <v>0</v>
      </c>
      <c r="DN404" s="10">
        <f t="shared" si="283"/>
        <v>0</v>
      </c>
      <c r="DO404" s="10">
        <f t="shared" si="284"/>
        <v>0</v>
      </c>
      <c r="DP404" s="11">
        <f t="shared" si="285"/>
        <v>340467.65059975034</v>
      </c>
      <c r="DS404" s="14"/>
      <c r="DT404" s="14"/>
      <c r="DV404" s="16"/>
    </row>
    <row r="405" spans="1:126" x14ac:dyDescent="0.35">
      <c r="A405" s="2" t="s">
        <v>1167</v>
      </c>
      <c r="B405" s="2" t="s">
        <v>1167</v>
      </c>
      <c r="C405" s="2">
        <v>9264013</v>
      </c>
      <c r="D405" s="2" t="s">
        <v>1168</v>
      </c>
      <c r="E405" s="18">
        <v>870</v>
      </c>
      <c r="G405" s="18">
        <v>0</v>
      </c>
      <c r="H405" s="18">
        <v>2497770</v>
      </c>
      <c r="I405" s="18">
        <v>1876764</v>
      </c>
      <c r="J405" s="18">
        <v>0</v>
      </c>
      <c r="K405" s="18">
        <v>114240.00000000016</v>
      </c>
      <c r="L405" s="18">
        <v>0</v>
      </c>
      <c r="M405" s="18">
        <v>271920.00000000006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22109.999999999985</v>
      </c>
      <c r="U405" s="18">
        <v>69865.000000000175</v>
      </c>
      <c r="V405" s="18">
        <v>70680.000000000175</v>
      </c>
      <c r="W405" s="18">
        <v>59839.999999999804</v>
      </c>
      <c r="X405" s="18">
        <v>67890.000000000058</v>
      </c>
      <c r="Y405" s="18">
        <v>13019.999999999993</v>
      </c>
      <c r="Z405" s="18">
        <v>0</v>
      </c>
      <c r="AA405" s="18">
        <v>39396.701388888912</v>
      </c>
      <c r="AB405" s="18">
        <v>0</v>
      </c>
      <c r="AC405" s="18">
        <v>337721.85188981058</v>
      </c>
      <c r="AD405" s="18">
        <v>0</v>
      </c>
      <c r="AE405" s="18">
        <v>0</v>
      </c>
      <c r="AF405" s="18">
        <v>128000</v>
      </c>
      <c r="AG405" s="18">
        <v>0</v>
      </c>
      <c r="AH405" s="18">
        <v>0</v>
      </c>
      <c r="AI405" s="18">
        <v>0</v>
      </c>
      <c r="AJ405" s="18">
        <v>15099.904</v>
      </c>
      <c r="AK405" s="18">
        <v>0</v>
      </c>
      <c r="AL405" s="18">
        <v>0</v>
      </c>
      <c r="AM405" s="18">
        <v>0</v>
      </c>
      <c r="AN405" s="18">
        <v>0</v>
      </c>
      <c r="AO405" s="18">
        <v>0</v>
      </c>
      <c r="AP405" s="18">
        <v>-2977.7852608489752</v>
      </c>
      <c r="AQ405" s="11">
        <f t="shared" si="286"/>
        <v>5581339.6720178509</v>
      </c>
      <c r="AR405" s="18"/>
      <c r="AS405" s="10">
        <f>VLOOKUP($C405,'[1]New ISB'!$C$6:$BO$405,6,FALSE)</f>
        <v>0</v>
      </c>
      <c r="AT405" s="10">
        <f>VLOOKUP($C405,'[1]New ISB'!$C$6:$BO$405,7,FALSE)</f>
        <v>2653104.6387943067</v>
      </c>
      <c r="AU405" s="10">
        <f>VLOOKUP($C405,'[1]New ISB'!$C$6:$BO$405,8,FALSE)</f>
        <v>1993790.7022719458</v>
      </c>
      <c r="AV405" s="10">
        <f>VLOOKUP($C405,'[1]New ISB'!$C$6:$BO$405,9,FALSE)</f>
        <v>0</v>
      </c>
      <c r="AW405" s="10">
        <f>VLOOKUP($C405,'[1]New ISB'!$C$6:$BO$405,10,FALSE)</f>
        <v>116620.00000000016</v>
      </c>
      <c r="AX405" s="10">
        <f>VLOOKUP($C405,'[1]New ISB'!$C$6:$BO$405,11,FALSE)</f>
        <v>0</v>
      </c>
      <c r="AY405" s="10">
        <f>VLOOKUP($C405,'[1]New ISB'!$C$6:$BO$405,12,FALSE)</f>
        <v>316800.00000000006</v>
      </c>
      <c r="AZ405" s="10">
        <f>VLOOKUP($C405,'[1]New ISB'!$C$6:$BO$405,13,FALSE)</f>
        <v>0</v>
      </c>
      <c r="BA405" s="10">
        <f>VLOOKUP($C405,'[1]New ISB'!$C$6:$BO$405,14,FALSE)</f>
        <v>0</v>
      </c>
      <c r="BB405" s="10">
        <f>VLOOKUP($C405,'[1]New ISB'!$C$6:$BO$405,15,FALSE)</f>
        <v>0</v>
      </c>
      <c r="BC405" s="10">
        <f>VLOOKUP($C405,'[1]New ISB'!$C$6:$BO$405,16,FALSE)</f>
        <v>0</v>
      </c>
      <c r="BD405" s="10">
        <f>VLOOKUP($C405,'[1]New ISB'!$C$6:$BO$405,17,FALSE)</f>
        <v>0</v>
      </c>
      <c r="BE405" s="10">
        <f>VLOOKUP($C405,'[1]New ISB'!$C$6:$BO$405,18,FALSE)</f>
        <v>0</v>
      </c>
      <c r="BF405" s="10">
        <f>VLOOKUP($C405,'[1]New ISB'!$C$6:$BO$405,19,FALSE)</f>
        <v>22439.999999999985</v>
      </c>
      <c r="BG405" s="10">
        <f>VLOOKUP($C405,'[1]New ISB'!$C$6:$BO$405,20,FALSE)</f>
        <v>70650.000000000175</v>
      </c>
      <c r="BH405" s="10">
        <f>VLOOKUP($C405,'[1]New ISB'!$C$6:$BO$405,21,FALSE)</f>
        <v>71820.000000000175</v>
      </c>
      <c r="BI405" s="10">
        <f>VLOOKUP($C405,'[1]New ISB'!$C$6:$BO$405,22,FALSE)</f>
        <v>60719.999999999804</v>
      </c>
      <c r="BJ405" s="10">
        <f>VLOOKUP($C405,'[1]New ISB'!$C$6:$BO$405,23,FALSE)</f>
        <v>68820.000000000058</v>
      </c>
      <c r="BK405" s="10">
        <f>VLOOKUP($C405,'[1]New ISB'!$C$6:$BO$405,24,FALSE)</f>
        <v>13229.999999999993</v>
      </c>
      <c r="BL405" s="10">
        <f>VLOOKUP($C405,'[1]New ISB'!$C$6:$BO$405,25,FALSE)</f>
        <v>0</v>
      </c>
      <c r="BM405" s="10">
        <f>VLOOKUP($C405,'[1]New ISB'!$C$6:$BO$405,26,FALSE)</f>
        <v>39900.173611111131</v>
      </c>
      <c r="BN405" s="10">
        <f>VLOOKUP($C405,'[1]New ISB'!$C$6:$BO$405,27,FALSE)</f>
        <v>0</v>
      </c>
      <c r="BO405" s="10">
        <f>VLOOKUP($C405,'[1]New ISB'!$C$6:$BO$405,28,FALSE)</f>
        <v>342546.44977395074</v>
      </c>
      <c r="BP405" s="10">
        <f>VLOOKUP($C405,'[1]New ISB'!$C$6:$BO$405,29,FALSE)</f>
        <v>0</v>
      </c>
      <c r="BQ405" s="10">
        <f>VLOOKUP($C405,'[1]New ISB'!$C$6:$BO$405,30,FALSE)</f>
        <v>0</v>
      </c>
      <c r="BR405" s="10">
        <f>VLOOKUP($C405,'[1]New ISB'!$C$6:$BO$405,31,FALSE)</f>
        <v>134400</v>
      </c>
      <c r="BS405" s="10">
        <f>VLOOKUP($C405,'[1]New ISB'!$C$6:$BO$405,32,FALSE)</f>
        <v>0</v>
      </c>
      <c r="BT405" s="10">
        <f>VLOOKUP($C405,'[1]New ISB'!$C$6:$BO$405,33,FALSE)</f>
        <v>0</v>
      </c>
      <c r="BU405" s="10">
        <f>VLOOKUP($C405,'[1]New ISB'!$C$6:$BO$405,34,FALSE)</f>
        <v>0</v>
      </c>
      <c r="BV405" s="10">
        <f>VLOOKUP($C405,'[1]New ISB'!$C$6:$BO$405,35,FALSE)</f>
        <v>15099.904</v>
      </c>
      <c r="BW405" s="10">
        <f>VLOOKUP($C405,'[1]New ISB'!$C$6:$BO$405,36,FALSE)</f>
        <v>0</v>
      </c>
      <c r="BX405" s="10">
        <f>VLOOKUP($C405,'[1]New ISB'!$C$6:$BO$405,39,FALSE)+VLOOKUP($C405,'[1]New ISB'!$C$6:$BO$405,40,FALSE)</f>
        <v>0</v>
      </c>
      <c r="BY405" s="10">
        <f>VLOOKUP($C405,'[1]New ISB'!$C$6:$BO$405,37,FALSE)+VLOOKUP($C405,'[1]New ISB'!$C$6:$BO$405,41,FALSE)</f>
        <v>0</v>
      </c>
      <c r="BZ405" s="10">
        <f>VLOOKUP($C405,'[1]New ISB'!$C$6:$BO$405,38,FALSE)</f>
        <v>0</v>
      </c>
      <c r="CA405" s="10">
        <f t="shared" si="248"/>
        <v>5919941.868451314</v>
      </c>
      <c r="CB405" s="10">
        <f>VLOOKUP($C405,'[1]New ISB'!$C$6:$BO$405,52,FALSE)+VLOOKUP($C405,'[1]New ISB'!$C$6:$BO$405,53,FALSE)</f>
        <v>0</v>
      </c>
      <c r="CC405" s="10">
        <f>VLOOKUP($C405,'[1]New ISB'!$C$6:$BO$405,64,FALSE)</f>
        <v>0</v>
      </c>
      <c r="CD405" s="11">
        <f t="shared" si="287"/>
        <v>5919941.868451314</v>
      </c>
      <c r="CE405" s="10"/>
      <c r="CF405" s="10">
        <f t="shared" si="249"/>
        <v>0</v>
      </c>
      <c r="CG405" s="10">
        <f t="shared" si="250"/>
        <v>155334.63879430667</v>
      </c>
      <c r="CH405" s="10">
        <f t="shared" si="251"/>
        <v>117026.70227194577</v>
      </c>
      <c r="CI405" s="10">
        <f t="shared" si="252"/>
        <v>0</v>
      </c>
      <c r="CJ405" s="10">
        <f t="shared" si="253"/>
        <v>2380</v>
      </c>
      <c r="CK405" s="10">
        <f t="shared" si="254"/>
        <v>0</v>
      </c>
      <c r="CL405" s="10">
        <f t="shared" si="255"/>
        <v>44880</v>
      </c>
      <c r="CM405" s="10">
        <f t="shared" si="256"/>
        <v>0</v>
      </c>
      <c r="CN405" s="10">
        <f t="shared" si="257"/>
        <v>0</v>
      </c>
      <c r="CO405" s="10">
        <f t="shared" si="258"/>
        <v>0</v>
      </c>
      <c r="CP405" s="10">
        <f t="shared" si="259"/>
        <v>0</v>
      </c>
      <c r="CQ405" s="10">
        <f t="shared" si="260"/>
        <v>0</v>
      </c>
      <c r="CR405" s="10">
        <f t="shared" si="261"/>
        <v>0</v>
      </c>
      <c r="CS405" s="10">
        <f t="shared" si="262"/>
        <v>330</v>
      </c>
      <c r="CT405" s="10">
        <f t="shared" si="263"/>
        <v>785</v>
      </c>
      <c r="CU405" s="10">
        <f t="shared" si="264"/>
        <v>1140</v>
      </c>
      <c r="CV405" s="10">
        <f t="shared" si="265"/>
        <v>880</v>
      </c>
      <c r="CW405" s="10">
        <f t="shared" si="266"/>
        <v>930</v>
      </c>
      <c r="CX405" s="10">
        <f t="shared" si="267"/>
        <v>210</v>
      </c>
      <c r="CY405" s="10">
        <f t="shared" si="268"/>
        <v>0</v>
      </c>
      <c r="CZ405" s="10">
        <f t="shared" si="269"/>
        <v>503.47222222221899</v>
      </c>
      <c r="DA405" s="10">
        <f t="shared" si="270"/>
        <v>0</v>
      </c>
      <c r="DB405" s="10">
        <f t="shared" si="271"/>
        <v>4824.597884140152</v>
      </c>
      <c r="DC405" s="10">
        <f t="shared" si="272"/>
        <v>0</v>
      </c>
      <c r="DD405" s="10">
        <f t="shared" si="273"/>
        <v>0</v>
      </c>
      <c r="DE405" s="10">
        <f t="shared" si="274"/>
        <v>6400</v>
      </c>
      <c r="DF405" s="10">
        <f t="shared" si="275"/>
        <v>0</v>
      </c>
      <c r="DG405" s="10">
        <f t="shared" si="276"/>
        <v>0</v>
      </c>
      <c r="DH405" s="10">
        <f t="shared" si="277"/>
        <v>0</v>
      </c>
      <c r="DI405" s="10">
        <f t="shared" si="278"/>
        <v>0</v>
      </c>
      <c r="DJ405" s="10">
        <f t="shared" si="279"/>
        <v>0</v>
      </c>
      <c r="DK405" s="10">
        <f t="shared" si="280"/>
        <v>0</v>
      </c>
      <c r="DL405" s="10">
        <f t="shared" si="281"/>
        <v>0</v>
      </c>
      <c r="DM405" s="10">
        <f t="shared" si="282"/>
        <v>0</v>
      </c>
      <c r="DN405" s="10">
        <f t="shared" si="283"/>
        <v>0</v>
      </c>
      <c r="DO405" s="10">
        <f t="shared" si="284"/>
        <v>2977.7852608489752</v>
      </c>
      <c r="DP405" s="11">
        <f t="shared" si="285"/>
        <v>338602.19643346383</v>
      </c>
      <c r="DS405" s="14"/>
      <c r="DT405" s="14"/>
      <c r="DV405" s="16"/>
    </row>
    <row r="406" spans="1:126" x14ac:dyDescent="0.35">
      <c r="A406" s="2" t="s">
        <v>1169</v>
      </c>
      <c r="B406" s="2" t="s">
        <v>1169</v>
      </c>
      <c r="C406" s="2">
        <v>9264014</v>
      </c>
      <c r="D406" s="2" t="s">
        <v>1170</v>
      </c>
      <c r="E406" s="18">
        <v>284</v>
      </c>
      <c r="G406" s="18">
        <v>0</v>
      </c>
      <c r="H406" s="18">
        <v>0</v>
      </c>
      <c r="I406" s="18">
        <v>1531612</v>
      </c>
      <c r="J406" s="18">
        <v>0</v>
      </c>
      <c r="K406" s="18">
        <v>26400.000000000011</v>
      </c>
      <c r="L406" s="18">
        <v>0</v>
      </c>
      <c r="M406" s="18">
        <v>63860.000000000124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11055.000000000044</v>
      </c>
      <c r="U406" s="18">
        <v>4004.9999999999977</v>
      </c>
      <c r="V406" s="18">
        <v>8059.9999999999909</v>
      </c>
      <c r="W406" s="18">
        <v>7480.0000000000036</v>
      </c>
      <c r="X406" s="18">
        <v>11680.000000000002</v>
      </c>
      <c r="Y406" s="18">
        <v>4649.9999999999991</v>
      </c>
      <c r="Z406" s="18">
        <v>0</v>
      </c>
      <c r="AA406" s="18">
        <v>6282.1201413427743</v>
      </c>
      <c r="AB406" s="18">
        <v>0</v>
      </c>
      <c r="AC406" s="18">
        <v>112535.4749262479</v>
      </c>
      <c r="AD406" s="18">
        <v>0</v>
      </c>
      <c r="AE406" s="18">
        <v>0</v>
      </c>
      <c r="AF406" s="18">
        <v>128000</v>
      </c>
      <c r="AG406" s="18">
        <v>0</v>
      </c>
      <c r="AH406" s="18">
        <v>0</v>
      </c>
      <c r="AI406" s="18">
        <v>0</v>
      </c>
      <c r="AJ406" s="18">
        <v>35422.720000000001</v>
      </c>
      <c r="AK406" s="18">
        <v>0</v>
      </c>
      <c r="AL406" s="18">
        <v>0</v>
      </c>
      <c r="AM406" s="18">
        <v>0</v>
      </c>
      <c r="AN406" s="18">
        <v>0</v>
      </c>
      <c r="AO406" s="18">
        <v>0</v>
      </c>
      <c r="AP406" s="18">
        <v>0</v>
      </c>
      <c r="AQ406" s="11">
        <f t="shared" si="286"/>
        <v>1951042.3150675909</v>
      </c>
      <c r="AR406" s="18"/>
      <c r="AS406" s="10">
        <f>VLOOKUP($C406,'[1]New ISB'!$C$6:$BO$405,6,FALSE)</f>
        <v>0</v>
      </c>
      <c r="AT406" s="10">
        <f>VLOOKUP($C406,'[1]New ISB'!$C$6:$BO$405,7,FALSE)</f>
        <v>0</v>
      </c>
      <c r="AU406" s="10">
        <f>VLOOKUP($C406,'[1]New ISB'!$C$6:$BO$405,8,FALSE)</f>
        <v>1627116.5501299787</v>
      </c>
      <c r="AV406" s="10">
        <f>VLOOKUP($C406,'[1]New ISB'!$C$6:$BO$405,9,FALSE)</f>
        <v>0</v>
      </c>
      <c r="AW406" s="10">
        <f>VLOOKUP($C406,'[1]New ISB'!$C$6:$BO$405,10,FALSE)</f>
        <v>26950.000000000011</v>
      </c>
      <c r="AX406" s="10">
        <f>VLOOKUP($C406,'[1]New ISB'!$C$6:$BO$405,11,FALSE)</f>
        <v>0</v>
      </c>
      <c r="AY406" s="10">
        <f>VLOOKUP($C406,'[1]New ISB'!$C$6:$BO$405,12,FALSE)</f>
        <v>74400.000000000146</v>
      </c>
      <c r="AZ406" s="10">
        <f>VLOOKUP($C406,'[1]New ISB'!$C$6:$BO$405,13,FALSE)</f>
        <v>0</v>
      </c>
      <c r="BA406" s="10">
        <f>VLOOKUP($C406,'[1]New ISB'!$C$6:$BO$405,14,FALSE)</f>
        <v>0</v>
      </c>
      <c r="BB406" s="10">
        <f>VLOOKUP($C406,'[1]New ISB'!$C$6:$BO$405,15,FALSE)</f>
        <v>0</v>
      </c>
      <c r="BC406" s="10">
        <f>VLOOKUP($C406,'[1]New ISB'!$C$6:$BO$405,16,FALSE)</f>
        <v>0</v>
      </c>
      <c r="BD406" s="10">
        <f>VLOOKUP($C406,'[1]New ISB'!$C$6:$BO$405,17,FALSE)</f>
        <v>0</v>
      </c>
      <c r="BE406" s="10">
        <f>VLOOKUP($C406,'[1]New ISB'!$C$6:$BO$405,18,FALSE)</f>
        <v>0</v>
      </c>
      <c r="BF406" s="10">
        <f>VLOOKUP($C406,'[1]New ISB'!$C$6:$BO$405,19,FALSE)</f>
        <v>11220.000000000044</v>
      </c>
      <c r="BG406" s="10">
        <f>VLOOKUP($C406,'[1]New ISB'!$C$6:$BO$405,20,FALSE)</f>
        <v>4049.9999999999977</v>
      </c>
      <c r="BH406" s="10">
        <f>VLOOKUP($C406,'[1]New ISB'!$C$6:$BO$405,21,FALSE)</f>
        <v>8189.9999999999909</v>
      </c>
      <c r="BI406" s="10">
        <f>VLOOKUP($C406,'[1]New ISB'!$C$6:$BO$405,22,FALSE)</f>
        <v>7590.0000000000036</v>
      </c>
      <c r="BJ406" s="10">
        <f>VLOOKUP($C406,'[1]New ISB'!$C$6:$BO$405,23,FALSE)</f>
        <v>11840.000000000002</v>
      </c>
      <c r="BK406" s="10">
        <f>VLOOKUP($C406,'[1]New ISB'!$C$6:$BO$405,24,FALSE)</f>
        <v>4724.9999999999991</v>
      </c>
      <c r="BL406" s="10">
        <f>VLOOKUP($C406,'[1]New ISB'!$C$6:$BO$405,25,FALSE)</f>
        <v>0</v>
      </c>
      <c r="BM406" s="10">
        <f>VLOOKUP($C406,'[1]New ISB'!$C$6:$BO$405,26,FALSE)</f>
        <v>6362.4028268551419</v>
      </c>
      <c r="BN406" s="10">
        <f>VLOOKUP($C406,'[1]New ISB'!$C$6:$BO$405,27,FALSE)</f>
        <v>0</v>
      </c>
      <c r="BO406" s="10">
        <f>VLOOKUP($C406,'[1]New ISB'!$C$6:$BO$405,28,FALSE)</f>
        <v>114143.12456805144</v>
      </c>
      <c r="BP406" s="10">
        <f>VLOOKUP($C406,'[1]New ISB'!$C$6:$BO$405,29,FALSE)</f>
        <v>0</v>
      </c>
      <c r="BQ406" s="10">
        <f>VLOOKUP($C406,'[1]New ISB'!$C$6:$BO$405,30,FALSE)</f>
        <v>0</v>
      </c>
      <c r="BR406" s="10">
        <f>VLOOKUP($C406,'[1]New ISB'!$C$6:$BO$405,31,FALSE)</f>
        <v>134400</v>
      </c>
      <c r="BS406" s="10">
        <f>VLOOKUP($C406,'[1]New ISB'!$C$6:$BO$405,32,FALSE)</f>
        <v>0</v>
      </c>
      <c r="BT406" s="10">
        <f>VLOOKUP($C406,'[1]New ISB'!$C$6:$BO$405,33,FALSE)</f>
        <v>0</v>
      </c>
      <c r="BU406" s="10">
        <f>VLOOKUP($C406,'[1]New ISB'!$C$6:$BO$405,34,FALSE)</f>
        <v>0</v>
      </c>
      <c r="BV406" s="10">
        <f>VLOOKUP($C406,'[1]New ISB'!$C$6:$BO$405,35,FALSE)</f>
        <v>35422.720000000001</v>
      </c>
      <c r="BW406" s="10">
        <f>VLOOKUP($C406,'[1]New ISB'!$C$6:$BO$405,36,FALSE)</f>
        <v>0</v>
      </c>
      <c r="BX406" s="10">
        <f>VLOOKUP($C406,'[1]New ISB'!$C$6:$BO$405,39,FALSE)+VLOOKUP($C406,'[1]New ISB'!$C$6:$BO$405,40,FALSE)</f>
        <v>0</v>
      </c>
      <c r="BY406" s="10">
        <f>VLOOKUP($C406,'[1]New ISB'!$C$6:$BO$405,37,FALSE)+VLOOKUP($C406,'[1]New ISB'!$C$6:$BO$405,41,FALSE)</f>
        <v>0</v>
      </c>
      <c r="BZ406" s="10">
        <f>VLOOKUP($C406,'[1]New ISB'!$C$6:$BO$405,38,FALSE)</f>
        <v>0</v>
      </c>
      <c r="CA406" s="10">
        <f t="shared" si="248"/>
        <v>2066409.7975248855</v>
      </c>
      <c r="CB406" s="10">
        <f>VLOOKUP($C406,'[1]New ISB'!$C$6:$BO$405,52,FALSE)+VLOOKUP($C406,'[1]New ISB'!$C$6:$BO$405,53,FALSE)</f>
        <v>0</v>
      </c>
      <c r="CC406" s="10">
        <f>VLOOKUP($C406,'[1]New ISB'!$C$6:$BO$405,64,FALSE)</f>
        <v>0</v>
      </c>
      <c r="CD406" s="11">
        <f t="shared" si="287"/>
        <v>2066409.7975248855</v>
      </c>
      <c r="CE406" s="10"/>
      <c r="CF406" s="10">
        <f t="shared" si="249"/>
        <v>0</v>
      </c>
      <c r="CG406" s="10">
        <f t="shared" si="250"/>
        <v>0</v>
      </c>
      <c r="CH406" s="10">
        <f t="shared" si="251"/>
        <v>95504.550129978685</v>
      </c>
      <c r="CI406" s="10">
        <f t="shared" si="252"/>
        <v>0</v>
      </c>
      <c r="CJ406" s="10">
        <f t="shared" si="253"/>
        <v>550</v>
      </c>
      <c r="CK406" s="10">
        <f t="shared" si="254"/>
        <v>0</v>
      </c>
      <c r="CL406" s="10">
        <f t="shared" si="255"/>
        <v>10540.000000000022</v>
      </c>
      <c r="CM406" s="10">
        <f t="shared" si="256"/>
        <v>0</v>
      </c>
      <c r="CN406" s="10">
        <f t="shared" si="257"/>
        <v>0</v>
      </c>
      <c r="CO406" s="10">
        <f t="shared" si="258"/>
        <v>0</v>
      </c>
      <c r="CP406" s="10">
        <f t="shared" si="259"/>
        <v>0</v>
      </c>
      <c r="CQ406" s="10">
        <f t="shared" si="260"/>
        <v>0</v>
      </c>
      <c r="CR406" s="10">
        <f t="shared" si="261"/>
        <v>0</v>
      </c>
      <c r="CS406" s="10">
        <f t="shared" si="262"/>
        <v>165</v>
      </c>
      <c r="CT406" s="10">
        <f t="shared" si="263"/>
        <v>45</v>
      </c>
      <c r="CU406" s="10">
        <f t="shared" si="264"/>
        <v>130</v>
      </c>
      <c r="CV406" s="10">
        <f t="shared" si="265"/>
        <v>110</v>
      </c>
      <c r="CW406" s="10">
        <f t="shared" si="266"/>
        <v>160</v>
      </c>
      <c r="CX406" s="10">
        <f t="shared" si="267"/>
        <v>75</v>
      </c>
      <c r="CY406" s="10">
        <f t="shared" si="268"/>
        <v>0</v>
      </c>
      <c r="CZ406" s="10">
        <f t="shared" si="269"/>
        <v>80.282685512367607</v>
      </c>
      <c r="DA406" s="10">
        <f t="shared" si="270"/>
        <v>0</v>
      </c>
      <c r="DB406" s="10">
        <f t="shared" si="271"/>
        <v>1607.6496418035385</v>
      </c>
      <c r="DC406" s="10">
        <f t="shared" si="272"/>
        <v>0</v>
      </c>
      <c r="DD406" s="10">
        <f t="shared" si="273"/>
        <v>0</v>
      </c>
      <c r="DE406" s="10">
        <f t="shared" si="274"/>
        <v>6400</v>
      </c>
      <c r="DF406" s="10">
        <f t="shared" si="275"/>
        <v>0</v>
      </c>
      <c r="DG406" s="10">
        <f t="shared" si="276"/>
        <v>0</v>
      </c>
      <c r="DH406" s="10">
        <f t="shared" si="277"/>
        <v>0</v>
      </c>
      <c r="DI406" s="10">
        <f t="shared" si="278"/>
        <v>0</v>
      </c>
      <c r="DJ406" s="10">
        <f t="shared" si="279"/>
        <v>0</v>
      </c>
      <c r="DK406" s="10">
        <f t="shared" si="280"/>
        <v>0</v>
      </c>
      <c r="DL406" s="10">
        <f t="shared" si="281"/>
        <v>0</v>
      </c>
      <c r="DM406" s="10">
        <f t="shared" si="282"/>
        <v>0</v>
      </c>
      <c r="DN406" s="10">
        <f t="shared" si="283"/>
        <v>0</v>
      </c>
      <c r="DO406" s="10">
        <f t="shared" si="284"/>
        <v>0</v>
      </c>
      <c r="DP406" s="11">
        <f t="shared" si="285"/>
        <v>115367.48245729462</v>
      </c>
      <c r="DS406" s="14"/>
      <c r="DT406" s="14"/>
      <c r="DV406" s="16"/>
    </row>
    <row r="407" spans="1:126" x14ac:dyDescent="0.35">
      <c r="A407" s="2" t="s">
        <v>1450</v>
      </c>
      <c r="B407" s="2" t="s">
        <v>1488</v>
      </c>
      <c r="C407" s="2">
        <v>9262221</v>
      </c>
      <c r="D407" s="2" t="s">
        <v>1451</v>
      </c>
      <c r="E407" s="18">
        <v>267.41666666666669</v>
      </c>
      <c r="G407" s="18">
        <v>907612.16666666674</v>
      </c>
      <c r="H407" s="18">
        <v>0</v>
      </c>
      <c r="I407" s="18">
        <v>0</v>
      </c>
      <c r="J407" s="18">
        <v>2754.5064377682461</v>
      </c>
      <c r="K407" s="18">
        <v>0</v>
      </c>
      <c r="L407" s="18">
        <v>4854.8175965665259</v>
      </c>
      <c r="M407" s="18">
        <v>0</v>
      </c>
      <c r="N407" s="18">
        <v>11086.888412017182</v>
      </c>
      <c r="O407" s="18">
        <v>321.35908440629464</v>
      </c>
      <c r="P407" s="18">
        <v>2019.9713876967062</v>
      </c>
      <c r="Q407" s="18">
        <v>550.90128755364788</v>
      </c>
      <c r="R407" s="18">
        <v>585.33261802575089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8068.8728323699361</v>
      </c>
      <c r="AA407" s="18">
        <v>0</v>
      </c>
      <c r="AB407" s="18">
        <v>75674.549045787993</v>
      </c>
      <c r="AC407" s="18">
        <v>0</v>
      </c>
      <c r="AD407" s="18">
        <v>0</v>
      </c>
      <c r="AE407" s="18">
        <v>0</v>
      </c>
      <c r="AF407" s="18">
        <v>128000</v>
      </c>
      <c r="AG407" s="18">
        <v>0</v>
      </c>
      <c r="AH407" s="18">
        <v>0</v>
      </c>
      <c r="AI407" s="18">
        <v>0</v>
      </c>
      <c r="AJ407" s="18">
        <v>12403.608</v>
      </c>
      <c r="AK407" s="18">
        <v>0</v>
      </c>
      <c r="AL407" s="18">
        <v>0</v>
      </c>
      <c r="AM407" s="18">
        <v>0</v>
      </c>
      <c r="AN407" s="18">
        <v>0</v>
      </c>
      <c r="AO407" s="18">
        <v>36441.051297807833</v>
      </c>
      <c r="AP407" s="18">
        <v>0</v>
      </c>
      <c r="AQ407" s="11">
        <f t="shared" si="286"/>
        <v>1190374.0246666668</v>
      </c>
      <c r="AR407" s="18"/>
      <c r="AS407" s="10">
        <f>VLOOKUP($C407,'[1]New ISB'!$C$6:$BO$405,6,FALSE)</f>
        <v>964027.79059950681</v>
      </c>
      <c r="AT407" s="10">
        <f>VLOOKUP($C407,'[1]New ISB'!$C$6:$BO$405,7,FALSE)</f>
        <v>0</v>
      </c>
      <c r="AU407" s="10">
        <f>VLOOKUP($C407,'[1]New ISB'!$C$6:$BO$405,8,FALSE)</f>
        <v>0</v>
      </c>
      <c r="AV407" s="10">
        <f>VLOOKUP($C407,'[1]New ISB'!$C$6:$BO$405,9,FALSE)</f>
        <v>2811.8919885550845</v>
      </c>
      <c r="AW407" s="10">
        <f>VLOOKUP($C407,'[1]New ISB'!$C$6:$BO$405,10,FALSE)</f>
        <v>0</v>
      </c>
      <c r="AX407" s="10">
        <f>VLOOKUP($C407,'[1]New ISB'!$C$6:$BO$405,11,FALSE)</f>
        <v>5646.7381974248947</v>
      </c>
      <c r="AY407" s="10">
        <f>VLOOKUP($C407,'[1]New ISB'!$C$6:$BO$405,12,FALSE)</f>
        <v>0</v>
      </c>
      <c r="AZ407" s="10">
        <f>VLOOKUP($C407,'[1]New ISB'!$C$6:$BO$405,13,FALSE)</f>
        <v>11327.907725321904</v>
      </c>
      <c r="BA407" s="10">
        <f>VLOOKUP($C407,'[1]New ISB'!$C$6:$BO$405,14,FALSE)</f>
        <v>327.09763948497846</v>
      </c>
      <c r="BB407" s="10">
        <f>VLOOKUP($C407,'[1]New ISB'!$C$6:$BO$405,15,FALSE)</f>
        <v>2042.9256080114417</v>
      </c>
      <c r="BC407" s="10">
        <f>VLOOKUP($C407,'[1]New ISB'!$C$6:$BO$405,16,FALSE)</f>
        <v>556.63984263233169</v>
      </c>
      <c r="BD407" s="10">
        <f>VLOOKUP($C407,'[1]New ISB'!$C$6:$BO$405,17,FALSE)</f>
        <v>591.07117310443471</v>
      </c>
      <c r="BE407" s="10">
        <f>VLOOKUP($C407,'[1]New ISB'!$C$6:$BO$405,18,FALSE)</f>
        <v>0</v>
      </c>
      <c r="BF407" s="10">
        <f>VLOOKUP($C407,'[1]New ISB'!$C$6:$BO$405,19,FALSE)</f>
        <v>0</v>
      </c>
      <c r="BG407" s="10">
        <f>VLOOKUP($C407,'[1]New ISB'!$C$6:$BO$405,20,FALSE)</f>
        <v>0</v>
      </c>
      <c r="BH407" s="10">
        <f>VLOOKUP($C407,'[1]New ISB'!$C$6:$BO$405,21,FALSE)</f>
        <v>0</v>
      </c>
      <c r="BI407" s="10">
        <f>VLOOKUP($C407,'[1]New ISB'!$C$6:$BO$405,22,FALSE)</f>
        <v>0</v>
      </c>
      <c r="BJ407" s="10">
        <f>VLOOKUP($C407,'[1]New ISB'!$C$6:$BO$405,23,FALSE)</f>
        <v>0</v>
      </c>
      <c r="BK407" s="10">
        <f>VLOOKUP($C407,'[1]New ISB'!$C$6:$BO$405,24,FALSE)</f>
        <v>0</v>
      </c>
      <c r="BL407" s="10">
        <f>VLOOKUP($C407,'[1]New ISB'!$C$6:$BO$405,25,FALSE)</f>
        <v>8207.9913294797625</v>
      </c>
      <c r="BM407" s="10">
        <f>VLOOKUP($C407,'[1]New ISB'!$C$6:$BO$405,26,FALSE)</f>
        <v>0</v>
      </c>
      <c r="BN407" s="10">
        <f>VLOOKUP($C407,'[1]New ISB'!$C$6:$BO$405,27,FALSE)</f>
        <v>76657.335397032002</v>
      </c>
      <c r="BO407" s="10">
        <f>VLOOKUP($C407,'[1]New ISB'!$C$6:$BO$405,28,FALSE)</f>
        <v>0</v>
      </c>
      <c r="BP407" s="10">
        <f>VLOOKUP($C407,'[1]New ISB'!$C$6:$BO$405,29,FALSE)</f>
        <v>0</v>
      </c>
      <c r="BQ407" s="10">
        <f>VLOOKUP($C407,'[1]New ISB'!$C$6:$BO$405,30,FALSE)</f>
        <v>0</v>
      </c>
      <c r="BR407" s="10">
        <f>VLOOKUP($C407,'[1]New ISB'!$C$6:$BO$405,31,FALSE)</f>
        <v>134400</v>
      </c>
      <c r="BS407" s="10">
        <f>VLOOKUP($C407,'[1]New ISB'!$C$6:$BO$405,32,FALSE)</f>
        <v>0</v>
      </c>
      <c r="BT407" s="10">
        <f>VLOOKUP($C407,'[1]New ISB'!$C$6:$BO$405,33,FALSE)</f>
        <v>0</v>
      </c>
      <c r="BU407" s="10">
        <f>VLOOKUP($C407,'[1]New ISB'!$C$6:$BO$405,34,FALSE)</f>
        <v>0</v>
      </c>
      <c r="BV407" s="10">
        <f>VLOOKUP($C407,'[1]New ISB'!$C$6:$BO$405,35,FALSE)</f>
        <v>12403.608</v>
      </c>
      <c r="BW407" s="10">
        <f>VLOOKUP($C407,'[1]New ISB'!$C$6:$BO$405,36,FALSE)</f>
        <v>0</v>
      </c>
      <c r="BX407" s="10">
        <f>VLOOKUP($C407,'[1]New ISB'!$C$6:$BO$405,39,FALSE)+VLOOKUP($C407,'[1]New ISB'!$C$6:$BO$405,40,FALSE)</f>
        <v>0</v>
      </c>
      <c r="BY407" s="10">
        <f>VLOOKUP($C407,'[1]New ISB'!$C$6:$BO$405,37,FALSE)+VLOOKUP($C407,'[1]New ISB'!$C$6:$BO$405,41,FALSE)</f>
        <v>0</v>
      </c>
      <c r="BZ407" s="10">
        <f>VLOOKUP($C407,'[1]New ISB'!$C$6:$BO$405,38,FALSE)</f>
        <v>0</v>
      </c>
      <c r="CA407" s="10">
        <f t="shared" si="248"/>
        <v>1219000.9975005537</v>
      </c>
      <c r="CB407" s="10">
        <f>VLOOKUP($C407,'[1]New ISB'!$C$6:$BO$405,52,FALSE)+VLOOKUP($C407,'[1]New ISB'!$C$6:$BO$405,53,FALSE)</f>
        <v>26193.443832779769</v>
      </c>
      <c r="CC407" s="10">
        <f>VLOOKUP($C407,'[1]New ISB'!$C$6:$BO$405,64,FALSE)</f>
        <v>0</v>
      </c>
      <c r="CD407" s="11">
        <f t="shared" si="287"/>
        <v>1245194.4413333335</v>
      </c>
      <c r="CE407" s="10"/>
      <c r="CF407" s="10">
        <f t="shared" si="249"/>
        <v>56415.62393284007</v>
      </c>
      <c r="CG407" s="10">
        <f t="shared" si="250"/>
        <v>0</v>
      </c>
      <c r="CH407" s="10">
        <f t="shared" si="251"/>
        <v>0</v>
      </c>
      <c r="CI407" s="10">
        <f t="shared" si="252"/>
        <v>57.385550786838394</v>
      </c>
      <c r="CJ407" s="10">
        <f t="shared" si="253"/>
        <v>0</v>
      </c>
      <c r="CK407" s="10">
        <f t="shared" si="254"/>
        <v>791.92060085836874</v>
      </c>
      <c r="CL407" s="10">
        <f t="shared" si="255"/>
        <v>0</v>
      </c>
      <c r="CM407" s="10">
        <f t="shared" si="256"/>
        <v>241.01931330472144</v>
      </c>
      <c r="CN407" s="10">
        <f t="shared" si="257"/>
        <v>5.7385550786838166</v>
      </c>
      <c r="CO407" s="10">
        <f t="shared" si="258"/>
        <v>22.954220314735494</v>
      </c>
      <c r="CP407" s="10">
        <f t="shared" si="259"/>
        <v>5.7385550786838166</v>
      </c>
      <c r="CQ407" s="10">
        <f t="shared" si="260"/>
        <v>5.7385550786838166</v>
      </c>
      <c r="CR407" s="10">
        <f t="shared" si="261"/>
        <v>0</v>
      </c>
      <c r="CS407" s="10">
        <f t="shared" si="262"/>
        <v>0</v>
      </c>
      <c r="CT407" s="10">
        <f t="shared" si="263"/>
        <v>0</v>
      </c>
      <c r="CU407" s="10">
        <f t="shared" si="264"/>
        <v>0</v>
      </c>
      <c r="CV407" s="10">
        <f t="shared" si="265"/>
        <v>0</v>
      </c>
      <c r="CW407" s="10">
        <f t="shared" si="266"/>
        <v>0</v>
      </c>
      <c r="CX407" s="10">
        <f t="shared" si="267"/>
        <v>0</v>
      </c>
      <c r="CY407" s="10">
        <f t="shared" si="268"/>
        <v>139.11849710982642</v>
      </c>
      <c r="CZ407" s="10">
        <f t="shared" si="269"/>
        <v>0</v>
      </c>
      <c r="DA407" s="10">
        <f t="shared" si="270"/>
        <v>982.78635124400898</v>
      </c>
      <c r="DB407" s="10">
        <f t="shared" si="271"/>
        <v>0</v>
      </c>
      <c r="DC407" s="10">
        <f t="shared" si="272"/>
        <v>0</v>
      </c>
      <c r="DD407" s="10">
        <f t="shared" si="273"/>
        <v>0</v>
      </c>
      <c r="DE407" s="10">
        <f t="shared" si="274"/>
        <v>6400</v>
      </c>
      <c r="DF407" s="10">
        <f t="shared" si="275"/>
        <v>0</v>
      </c>
      <c r="DG407" s="10">
        <f t="shared" si="276"/>
        <v>0</v>
      </c>
      <c r="DH407" s="10">
        <f t="shared" si="277"/>
        <v>0</v>
      </c>
      <c r="DI407" s="10">
        <f t="shared" si="278"/>
        <v>0</v>
      </c>
      <c r="DJ407" s="10">
        <f t="shared" si="279"/>
        <v>0</v>
      </c>
      <c r="DK407" s="10">
        <f t="shared" si="280"/>
        <v>0</v>
      </c>
      <c r="DL407" s="10">
        <f t="shared" si="281"/>
        <v>0</v>
      </c>
      <c r="DM407" s="10">
        <f t="shared" si="282"/>
        <v>0</v>
      </c>
      <c r="DN407" s="10">
        <f t="shared" si="283"/>
        <v>-10247.607465028064</v>
      </c>
      <c r="DO407" s="10">
        <f t="shared" si="284"/>
        <v>0</v>
      </c>
      <c r="DP407" s="11">
        <f t="shared" si="285"/>
        <v>54820.416666666562</v>
      </c>
      <c r="DS407" s="14"/>
      <c r="DT407" s="14"/>
      <c r="DV407" s="16"/>
    </row>
    <row r="408" spans="1:126" x14ac:dyDescent="0.35">
      <c r="A408" s="2" t="s">
        <v>1175</v>
      </c>
      <c r="B408" s="2" t="s">
        <v>1452</v>
      </c>
      <c r="C408" s="2">
        <v>9262218</v>
      </c>
      <c r="D408" s="2" t="s">
        <v>1453</v>
      </c>
      <c r="E408" s="18">
        <v>199</v>
      </c>
      <c r="G408" s="18">
        <v>675406</v>
      </c>
      <c r="H408" s="18">
        <v>0</v>
      </c>
      <c r="I408" s="18">
        <v>0</v>
      </c>
      <c r="J408" s="18">
        <v>20385.365853658492</v>
      </c>
      <c r="K408" s="18">
        <v>0</v>
      </c>
      <c r="L408" s="18">
        <v>29941.006097560909</v>
      </c>
      <c r="M408" s="18">
        <v>0</v>
      </c>
      <c r="N408" s="18">
        <v>279.08536585365869</v>
      </c>
      <c r="O408" s="18">
        <v>679.51219512195053</v>
      </c>
      <c r="P408" s="18">
        <v>533.90243902439056</v>
      </c>
      <c r="Q408" s="18">
        <v>1164.8780487804868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24874.99999999996</v>
      </c>
      <c r="AA408" s="18">
        <v>0</v>
      </c>
      <c r="AB408" s="18">
        <v>63916.475946216917</v>
      </c>
      <c r="AC408" s="18">
        <v>0</v>
      </c>
      <c r="AD408" s="18">
        <v>0</v>
      </c>
      <c r="AE408" s="18">
        <v>0</v>
      </c>
      <c r="AF408" s="18">
        <v>128000</v>
      </c>
      <c r="AG408" s="18">
        <v>0</v>
      </c>
      <c r="AH408" s="18">
        <v>0</v>
      </c>
      <c r="AI408" s="18">
        <v>0</v>
      </c>
      <c r="AJ408" s="18">
        <v>5222.9120000000003</v>
      </c>
      <c r="AK408" s="18">
        <v>0</v>
      </c>
      <c r="AL408" s="18">
        <v>0</v>
      </c>
      <c r="AM408" s="18">
        <v>0</v>
      </c>
      <c r="AN408" s="18">
        <v>0</v>
      </c>
      <c r="AO408" s="18">
        <v>0</v>
      </c>
      <c r="AP408" s="18">
        <v>0</v>
      </c>
      <c r="AQ408" s="11">
        <f t="shared" si="286"/>
        <v>950404.13794621686</v>
      </c>
      <c r="AR408" s="18"/>
      <c r="AS408" s="10">
        <f>VLOOKUP($C408,'[1]New ISB'!$C$6:$BO$405,6,FALSE)</f>
        <v>717388.08474653226</v>
      </c>
      <c r="AT408" s="10">
        <f>VLOOKUP($C408,'[1]New ISB'!$C$6:$BO$405,7,FALSE)</f>
        <v>0</v>
      </c>
      <c r="AU408" s="10">
        <f>VLOOKUP($C408,'[1]New ISB'!$C$6:$BO$405,8,FALSE)</f>
        <v>0</v>
      </c>
      <c r="AV408" s="10">
        <f>VLOOKUP($C408,'[1]New ISB'!$C$6:$BO$405,9,FALSE)</f>
        <v>20810.060975609711</v>
      </c>
      <c r="AW408" s="10">
        <f>VLOOKUP($C408,'[1]New ISB'!$C$6:$BO$405,10,FALSE)</f>
        <v>0</v>
      </c>
      <c r="AX408" s="10">
        <f>VLOOKUP($C408,'[1]New ISB'!$C$6:$BO$405,11,FALSE)</f>
        <v>34824.999999999927</v>
      </c>
      <c r="AY408" s="10">
        <f>VLOOKUP($C408,'[1]New ISB'!$C$6:$BO$405,12,FALSE)</f>
        <v>0</v>
      </c>
      <c r="AZ408" s="10">
        <f>VLOOKUP($C408,'[1]New ISB'!$C$6:$BO$405,13,FALSE)</f>
        <v>285.15243902439039</v>
      </c>
      <c r="BA408" s="10">
        <f>VLOOKUP($C408,'[1]New ISB'!$C$6:$BO$405,14,FALSE)</f>
        <v>691.64634146341393</v>
      </c>
      <c r="BB408" s="10">
        <f>VLOOKUP($C408,'[1]New ISB'!$C$6:$BO$405,15,FALSE)</f>
        <v>539.96951219512221</v>
      </c>
      <c r="BC408" s="10">
        <f>VLOOKUP($C408,'[1]New ISB'!$C$6:$BO$405,16,FALSE)</f>
        <v>1177.0121951219501</v>
      </c>
      <c r="BD408" s="10">
        <f>VLOOKUP($C408,'[1]New ISB'!$C$6:$BO$405,17,FALSE)</f>
        <v>0</v>
      </c>
      <c r="BE408" s="10">
        <f>VLOOKUP($C408,'[1]New ISB'!$C$6:$BO$405,18,FALSE)</f>
        <v>0</v>
      </c>
      <c r="BF408" s="10">
        <f>VLOOKUP($C408,'[1]New ISB'!$C$6:$BO$405,19,FALSE)</f>
        <v>0</v>
      </c>
      <c r="BG408" s="10">
        <f>VLOOKUP($C408,'[1]New ISB'!$C$6:$BO$405,20,FALSE)</f>
        <v>0</v>
      </c>
      <c r="BH408" s="10">
        <f>VLOOKUP($C408,'[1]New ISB'!$C$6:$BO$405,21,FALSE)</f>
        <v>0</v>
      </c>
      <c r="BI408" s="10">
        <f>VLOOKUP($C408,'[1]New ISB'!$C$6:$BO$405,22,FALSE)</f>
        <v>0</v>
      </c>
      <c r="BJ408" s="10">
        <f>VLOOKUP($C408,'[1]New ISB'!$C$6:$BO$405,23,FALSE)</f>
        <v>0</v>
      </c>
      <c r="BK408" s="10">
        <f>VLOOKUP($C408,'[1]New ISB'!$C$6:$BO$405,24,FALSE)</f>
        <v>0</v>
      </c>
      <c r="BL408" s="10">
        <f>VLOOKUP($C408,'[1]New ISB'!$C$6:$BO$405,25,FALSE)</f>
        <v>25303.879310344786</v>
      </c>
      <c r="BM408" s="10">
        <f>VLOOKUP($C408,'[1]New ISB'!$C$6:$BO$405,26,FALSE)</f>
        <v>0</v>
      </c>
      <c r="BN408" s="10">
        <f>VLOOKUP($C408,'[1]New ISB'!$C$6:$BO$405,27,FALSE)</f>
        <v>64746.56004941454</v>
      </c>
      <c r="BO408" s="10">
        <f>VLOOKUP($C408,'[1]New ISB'!$C$6:$BO$405,28,FALSE)</f>
        <v>0</v>
      </c>
      <c r="BP408" s="10">
        <f>VLOOKUP($C408,'[1]New ISB'!$C$6:$BO$405,29,FALSE)</f>
        <v>0</v>
      </c>
      <c r="BQ408" s="10">
        <f>VLOOKUP($C408,'[1]New ISB'!$C$6:$BO$405,30,FALSE)</f>
        <v>0</v>
      </c>
      <c r="BR408" s="10">
        <f>VLOOKUP($C408,'[1]New ISB'!$C$6:$BO$405,31,FALSE)</f>
        <v>134400</v>
      </c>
      <c r="BS408" s="10">
        <f>VLOOKUP($C408,'[1]New ISB'!$C$6:$BO$405,32,FALSE)</f>
        <v>0</v>
      </c>
      <c r="BT408" s="10">
        <f>VLOOKUP($C408,'[1]New ISB'!$C$6:$BO$405,33,FALSE)</f>
        <v>0</v>
      </c>
      <c r="BU408" s="10">
        <f>VLOOKUP($C408,'[1]New ISB'!$C$6:$BO$405,34,FALSE)</f>
        <v>0</v>
      </c>
      <c r="BV408" s="10">
        <f>VLOOKUP($C408,'[1]New ISB'!$C$6:$BO$405,35,FALSE)</f>
        <v>5222.9120000000003</v>
      </c>
      <c r="BW408" s="10">
        <f>VLOOKUP($C408,'[1]New ISB'!$C$6:$BO$405,36,FALSE)</f>
        <v>0</v>
      </c>
      <c r="BX408" s="10">
        <f>VLOOKUP($C408,'[1]New ISB'!$C$6:$BO$405,39,FALSE)+VLOOKUP($C408,'[1]New ISB'!$C$6:$BO$405,40,FALSE)</f>
        <v>0</v>
      </c>
      <c r="BY408" s="10">
        <f>VLOOKUP($C408,'[1]New ISB'!$C$6:$BO$405,37,FALSE)+VLOOKUP($C408,'[1]New ISB'!$C$6:$BO$405,41,FALSE)</f>
        <v>0</v>
      </c>
      <c r="BZ408" s="10">
        <f>VLOOKUP($C408,'[1]New ISB'!$C$6:$BO$405,38,FALSE)</f>
        <v>0</v>
      </c>
      <c r="CA408" s="10">
        <f t="shared" si="248"/>
        <v>1005390.2775697061</v>
      </c>
      <c r="CB408" s="10">
        <f>VLOOKUP($C408,'[1]New ISB'!$C$6:$BO$405,52,FALSE)+VLOOKUP($C408,'[1]New ISB'!$C$6:$BO$405,53,FALSE)</f>
        <v>0</v>
      </c>
      <c r="CC408" s="10">
        <f>VLOOKUP($C408,'[1]New ISB'!$C$6:$BO$405,64,FALSE)</f>
        <v>0</v>
      </c>
      <c r="CD408" s="11">
        <f t="shared" si="287"/>
        <v>1005390.2775697061</v>
      </c>
      <c r="CE408" s="10"/>
      <c r="CF408" s="10">
        <f t="shared" si="249"/>
        <v>41982.084746532259</v>
      </c>
      <c r="CG408" s="10">
        <f t="shared" si="250"/>
        <v>0</v>
      </c>
      <c r="CH408" s="10">
        <f t="shared" si="251"/>
        <v>0</v>
      </c>
      <c r="CI408" s="10">
        <f t="shared" si="252"/>
        <v>424.69512195121933</v>
      </c>
      <c r="CJ408" s="10">
        <f t="shared" si="253"/>
        <v>0</v>
      </c>
      <c r="CK408" s="10">
        <f t="shared" si="254"/>
        <v>4883.9939024390187</v>
      </c>
      <c r="CL408" s="10">
        <f t="shared" si="255"/>
        <v>0</v>
      </c>
      <c r="CM408" s="10">
        <f t="shared" si="256"/>
        <v>6.0670731707317032</v>
      </c>
      <c r="CN408" s="10">
        <f t="shared" si="257"/>
        <v>12.134146341463406</v>
      </c>
      <c r="CO408" s="10">
        <f t="shared" si="258"/>
        <v>6.0670731707316463</v>
      </c>
      <c r="CP408" s="10">
        <f t="shared" si="259"/>
        <v>12.134146341463293</v>
      </c>
      <c r="CQ408" s="10">
        <f t="shared" si="260"/>
        <v>0</v>
      </c>
      <c r="CR408" s="10">
        <f t="shared" si="261"/>
        <v>0</v>
      </c>
      <c r="CS408" s="10">
        <f t="shared" si="262"/>
        <v>0</v>
      </c>
      <c r="CT408" s="10">
        <f t="shared" si="263"/>
        <v>0</v>
      </c>
      <c r="CU408" s="10">
        <f t="shared" si="264"/>
        <v>0</v>
      </c>
      <c r="CV408" s="10">
        <f t="shared" si="265"/>
        <v>0</v>
      </c>
      <c r="CW408" s="10">
        <f t="shared" si="266"/>
        <v>0</v>
      </c>
      <c r="CX408" s="10">
        <f t="shared" si="267"/>
        <v>0</v>
      </c>
      <c r="CY408" s="10">
        <f t="shared" si="268"/>
        <v>428.87931034482608</v>
      </c>
      <c r="CZ408" s="10">
        <f t="shared" si="269"/>
        <v>0</v>
      </c>
      <c r="DA408" s="10">
        <f t="shared" si="270"/>
        <v>830.08410319762334</v>
      </c>
      <c r="DB408" s="10">
        <f t="shared" si="271"/>
        <v>0</v>
      </c>
      <c r="DC408" s="10">
        <f t="shared" si="272"/>
        <v>0</v>
      </c>
      <c r="DD408" s="10">
        <f t="shared" si="273"/>
        <v>0</v>
      </c>
      <c r="DE408" s="10">
        <f t="shared" si="274"/>
        <v>6400</v>
      </c>
      <c r="DF408" s="10">
        <f t="shared" si="275"/>
        <v>0</v>
      </c>
      <c r="DG408" s="10">
        <f t="shared" si="276"/>
        <v>0</v>
      </c>
      <c r="DH408" s="10">
        <f t="shared" si="277"/>
        <v>0</v>
      </c>
      <c r="DI408" s="10">
        <f t="shared" si="278"/>
        <v>0</v>
      </c>
      <c r="DJ408" s="10">
        <f t="shared" si="279"/>
        <v>0</v>
      </c>
      <c r="DK408" s="10">
        <f t="shared" si="280"/>
        <v>0</v>
      </c>
      <c r="DL408" s="10">
        <f t="shared" si="281"/>
        <v>0</v>
      </c>
      <c r="DM408" s="10">
        <f t="shared" si="282"/>
        <v>0</v>
      </c>
      <c r="DN408" s="10">
        <f t="shared" si="283"/>
        <v>0</v>
      </c>
      <c r="DO408" s="10">
        <f t="shared" si="284"/>
        <v>0</v>
      </c>
      <c r="DP408" s="11">
        <f t="shared" si="285"/>
        <v>54986.139623489333</v>
      </c>
      <c r="DS408" s="14"/>
      <c r="DT408" s="14"/>
      <c r="DV408" s="16"/>
    </row>
    <row r="409" spans="1:126" x14ac:dyDescent="0.35">
      <c r="E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1"/>
      <c r="AR409" s="18"/>
      <c r="CD409" s="11"/>
      <c r="CE409" s="10"/>
      <c r="DN409" s="10"/>
      <c r="DO409" s="10"/>
      <c r="DP409" s="11"/>
      <c r="DS409" s="14"/>
      <c r="DT409" s="14"/>
      <c r="DV409" s="16"/>
    </row>
    <row r="410" spans="1:126" x14ac:dyDescent="0.35">
      <c r="D410" s="2" t="s">
        <v>1459</v>
      </c>
      <c r="E410" s="18"/>
      <c r="AQ410" s="11"/>
      <c r="AR410" s="18"/>
      <c r="CD410" s="11">
        <v>659489</v>
      </c>
      <c r="CE410" s="10"/>
      <c r="DN410" s="10"/>
      <c r="DO410" s="10"/>
      <c r="DP410" s="11">
        <f>CD410-AQ410</f>
        <v>659489</v>
      </c>
      <c r="DS410" s="14"/>
      <c r="DU410" s="16"/>
    </row>
    <row r="411" spans="1:126" x14ac:dyDescent="0.35">
      <c r="D411" s="2" t="s">
        <v>1239</v>
      </c>
      <c r="E411" s="18"/>
      <c r="AQ411" s="11">
        <v>1101000</v>
      </c>
      <c r="AR411" s="18"/>
      <c r="CD411" s="11">
        <v>1164000</v>
      </c>
      <c r="CE411" s="10"/>
      <c r="DN411" s="10"/>
      <c r="DO411" s="10"/>
      <c r="DP411" s="11">
        <f>CD411-AQ411</f>
        <v>63000</v>
      </c>
      <c r="DS411" s="14"/>
      <c r="DU411" s="16"/>
    </row>
    <row r="412" spans="1:126" x14ac:dyDescent="0.35">
      <c r="D412" s="2" t="s">
        <v>1460</v>
      </c>
      <c r="E412" s="18"/>
      <c r="AQ412" s="11">
        <v>0</v>
      </c>
      <c r="AR412" s="18"/>
      <c r="CD412" s="11">
        <v>560000</v>
      </c>
      <c r="CE412" s="10"/>
      <c r="DN412" s="10"/>
      <c r="DO412" s="10"/>
      <c r="DP412" s="11">
        <f>CD412-AQ412</f>
        <v>560000</v>
      </c>
      <c r="DS412" s="14"/>
      <c r="DU412" s="16"/>
    </row>
    <row r="413" spans="1:126" x14ac:dyDescent="0.35">
      <c r="D413" s="2" t="s">
        <v>1240</v>
      </c>
      <c r="E413" s="18"/>
      <c r="AQ413" s="11">
        <v>9015497</v>
      </c>
      <c r="AR413" s="18"/>
      <c r="CD413" s="11">
        <v>0</v>
      </c>
      <c r="CE413" s="10"/>
      <c r="DN413" s="10"/>
      <c r="DO413" s="10"/>
      <c r="DP413" s="11">
        <f>CD413-AQ413</f>
        <v>-9015497</v>
      </c>
      <c r="DS413" s="14"/>
      <c r="DU413" s="16"/>
    </row>
    <row r="414" spans="1:126" x14ac:dyDescent="0.35">
      <c r="D414" s="2" t="s">
        <v>1508</v>
      </c>
      <c r="E414" s="18"/>
      <c r="AQ414" s="11"/>
      <c r="AR414" s="18"/>
      <c r="CD414" s="11"/>
      <c r="CE414" s="10"/>
      <c r="DN414" s="10"/>
      <c r="DO414" s="10"/>
      <c r="DP414" s="11">
        <v>-20445859</v>
      </c>
      <c r="DS414" s="14"/>
      <c r="DU414" s="16"/>
    </row>
    <row r="415" spans="1:126" x14ac:dyDescent="0.35">
      <c r="E415" s="18"/>
      <c r="AQ415" s="11"/>
      <c r="CD415" s="11"/>
      <c r="CE415" s="10"/>
      <c r="DN415" s="10"/>
      <c r="DO415" s="10"/>
      <c r="DP415" s="11"/>
      <c r="DS415" s="14"/>
      <c r="DT415" s="14"/>
      <c r="DV415" s="16"/>
    </row>
    <row r="416" spans="1:126" ht="15" thickBot="1" x14ac:dyDescent="0.4">
      <c r="E416" s="8">
        <f>SUM(E9:E413)</f>
        <v>108110.91666666667</v>
      </c>
      <c r="F416" s="4"/>
      <c r="G416" s="8">
        <f t="shared" ref="G416:AP416" si="288">SUM(G9:G413)</f>
        <v>215148771.16666666</v>
      </c>
      <c r="H416" s="8">
        <f t="shared" si="288"/>
        <v>130046730</v>
      </c>
      <c r="I416" s="8">
        <f t="shared" si="288"/>
        <v>94604006</v>
      </c>
      <c r="J416" s="8">
        <f t="shared" si="288"/>
        <v>6979322.2149487697</v>
      </c>
      <c r="K416" s="8">
        <f t="shared" si="288"/>
        <v>4842719.9999999991</v>
      </c>
      <c r="L416" s="8">
        <f t="shared" si="288"/>
        <v>10583297.468143428</v>
      </c>
      <c r="M416" s="8">
        <f t="shared" si="288"/>
        <v>11579260</v>
      </c>
      <c r="N416" s="8">
        <f t="shared" si="288"/>
        <v>1311062.6735000452</v>
      </c>
      <c r="O416" s="8">
        <f t="shared" si="288"/>
        <v>1278275.4570805288</v>
      </c>
      <c r="P416" s="8">
        <f t="shared" si="288"/>
        <v>1641349.8016934637</v>
      </c>
      <c r="Q416" s="8">
        <f t="shared" si="288"/>
        <v>1295050.92402013</v>
      </c>
      <c r="R416" s="8">
        <f t="shared" si="288"/>
        <v>1583122.0978300695</v>
      </c>
      <c r="S416" s="8">
        <f t="shared" si="288"/>
        <v>755293.47456898075</v>
      </c>
      <c r="T416" s="8">
        <f t="shared" si="288"/>
        <v>1393213.5424927315</v>
      </c>
      <c r="U416" s="8">
        <f t="shared" si="288"/>
        <v>1397821.7577075914</v>
      </c>
      <c r="V416" s="8">
        <f t="shared" si="288"/>
        <v>1654674.5918221844</v>
      </c>
      <c r="W416" s="8">
        <f t="shared" si="288"/>
        <v>1221844.5165911696</v>
      </c>
      <c r="X416" s="8">
        <f t="shared" si="288"/>
        <v>1540988.0864141902</v>
      </c>
      <c r="Y416" s="8">
        <f t="shared" si="288"/>
        <v>792658.08667699399</v>
      </c>
      <c r="Z416" s="8">
        <f t="shared" si="288"/>
        <v>2938961.046786102</v>
      </c>
      <c r="AA416" s="8">
        <f t="shared" si="288"/>
        <v>1234739.701118351</v>
      </c>
      <c r="AB416" s="8">
        <f t="shared" si="288"/>
        <v>20647554.166782137</v>
      </c>
      <c r="AC416" s="8">
        <f t="shared" si="288"/>
        <v>19846607.424183425</v>
      </c>
      <c r="AD416" s="8">
        <f t="shared" si="288"/>
        <v>529847.94608337665</v>
      </c>
      <c r="AE416" s="8">
        <f t="shared" si="288"/>
        <v>32945.631915225276</v>
      </c>
      <c r="AF416" s="8">
        <f t="shared" si="288"/>
        <v>51200000</v>
      </c>
      <c r="AG416" s="8">
        <f t="shared" si="288"/>
        <v>5331621.1275033392</v>
      </c>
      <c r="AH416" s="8">
        <f t="shared" si="288"/>
        <v>0</v>
      </c>
      <c r="AI416" s="8">
        <f t="shared" si="288"/>
        <v>311752</v>
      </c>
      <c r="AJ416" s="8">
        <f t="shared" si="288"/>
        <v>5347062.4783999976</v>
      </c>
      <c r="AK416" s="8">
        <f t="shared" si="288"/>
        <v>200953.32136000003</v>
      </c>
      <c r="AL416" s="8">
        <f t="shared" si="288"/>
        <v>33339</v>
      </c>
      <c r="AM416" s="8">
        <f t="shared" si="288"/>
        <v>186640</v>
      </c>
      <c r="AN416" s="8">
        <f t="shared" si="288"/>
        <v>0</v>
      </c>
      <c r="AO416" s="8">
        <f t="shared" si="288"/>
        <v>2267232.2118393527</v>
      </c>
      <c r="AP416" s="8">
        <f t="shared" si="288"/>
        <v>-8842087.9161281902</v>
      </c>
      <c r="AQ416" s="8">
        <f>SUM(AQ9:AQ414)</f>
        <v>601033127.00000036</v>
      </c>
      <c r="AR416" s="4"/>
      <c r="AS416" s="8">
        <f t="shared" ref="AS416:CC416" si="289">SUM(AS9:AS413)</f>
        <v>228522051.74787456</v>
      </c>
      <c r="AT416" s="8">
        <f t="shared" si="289"/>
        <v>138134248.79914111</v>
      </c>
      <c r="AU416" s="8">
        <f t="shared" si="289"/>
        <v>100503093.38866228</v>
      </c>
      <c r="AV416" s="8">
        <f t="shared" si="289"/>
        <v>7124724.7610935345</v>
      </c>
      <c r="AW416" s="8">
        <f t="shared" si="289"/>
        <v>4943609.9999999991</v>
      </c>
      <c r="AX416" s="8">
        <f t="shared" si="289"/>
        <v>12309650.955854768</v>
      </c>
      <c r="AY416" s="8">
        <f t="shared" si="289"/>
        <v>13490400</v>
      </c>
      <c r="AZ416" s="8">
        <f t="shared" si="289"/>
        <v>1339564.0359674376</v>
      </c>
      <c r="BA416" s="8">
        <f t="shared" si="289"/>
        <v>1301101.8045283952</v>
      </c>
      <c r="BB416" s="8">
        <f t="shared" si="289"/>
        <v>1660001.5039854355</v>
      </c>
      <c r="BC416" s="8">
        <f t="shared" si="289"/>
        <v>1308541.0378120064</v>
      </c>
      <c r="BD416" s="8">
        <f t="shared" si="289"/>
        <v>1598642.9027107558</v>
      </c>
      <c r="BE416" s="8">
        <f t="shared" si="289"/>
        <v>766566.51150284626</v>
      </c>
      <c r="BF416" s="8">
        <f t="shared" si="289"/>
        <v>1414007.7744702348</v>
      </c>
      <c r="BG416" s="8">
        <f t="shared" si="289"/>
        <v>1413527.620153744</v>
      </c>
      <c r="BH416" s="8">
        <f t="shared" si="289"/>
        <v>1681362.891690284</v>
      </c>
      <c r="BI416" s="8">
        <f t="shared" si="289"/>
        <v>1239812.8183057457</v>
      </c>
      <c r="BJ416" s="8">
        <f t="shared" si="289"/>
        <v>1562097.5122554805</v>
      </c>
      <c r="BK416" s="8">
        <f t="shared" si="289"/>
        <v>805442.89452662284</v>
      </c>
      <c r="BL416" s="8">
        <f t="shared" si="289"/>
        <v>2989632.7889720672</v>
      </c>
      <c r="BM416" s="8">
        <f t="shared" si="289"/>
        <v>1250519.1222189048</v>
      </c>
      <c r="BN416" s="8">
        <f t="shared" si="289"/>
        <v>20915704.220896188</v>
      </c>
      <c r="BO416" s="8">
        <f t="shared" si="289"/>
        <v>20130130.387386043</v>
      </c>
      <c r="BP416" s="8">
        <f t="shared" si="289"/>
        <v>538258.23094184266</v>
      </c>
      <c r="BQ416" s="8">
        <f t="shared" si="289"/>
        <v>33430.126502213883</v>
      </c>
      <c r="BR416" s="8">
        <f t="shared" si="289"/>
        <v>53760000</v>
      </c>
      <c r="BS416" s="8">
        <f t="shared" si="289"/>
        <v>5407311.1435246989</v>
      </c>
      <c r="BT416" s="8">
        <f t="shared" si="289"/>
        <v>0</v>
      </c>
      <c r="BU416" s="8">
        <f t="shared" si="289"/>
        <v>322400</v>
      </c>
      <c r="BV416" s="8">
        <f t="shared" si="289"/>
        <v>5347062.4783999976</v>
      </c>
      <c r="BW416" s="8">
        <f t="shared" si="289"/>
        <v>221852.46678144002</v>
      </c>
      <c r="BX416" s="8">
        <f t="shared" si="289"/>
        <v>33339</v>
      </c>
      <c r="BY416" s="8">
        <f t="shared" si="289"/>
        <v>51200</v>
      </c>
      <c r="BZ416" s="8">
        <f t="shared" si="289"/>
        <v>0</v>
      </c>
      <c r="CA416" s="8">
        <f t="shared" si="289"/>
        <v>632119288.92615855</v>
      </c>
      <c r="CB416" s="8">
        <f t="shared" si="289"/>
        <v>1601783.7874508707</v>
      </c>
      <c r="CC416" s="12">
        <f t="shared" si="289"/>
        <v>232346.28639054581</v>
      </c>
      <c r="CD416" s="8">
        <f>SUM(CD9:CD413)</f>
        <v>636336908</v>
      </c>
      <c r="CE416" s="4"/>
      <c r="CF416" s="8">
        <f t="shared" ref="CF416:DM416" si="290">SUM(CF9:CF413)</f>
        <v>13373280.581207881</v>
      </c>
      <c r="CG416" s="8">
        <f t="shared" si="290"/>
        <v>8087518.7991411183</v>
      </c>
      <c r="CH416" s="8">
        <f t="shared" si="290"/>
        <v>5899087.3886622731</v>
      </c>
      <c r="CI416" s="8">
        <f t="shared" si="290"/>
        <v>145402.54614476601</v>
      </c>
      <c r="CJ416" s="8">
        <f t="shared" si="290"/>
        <v>100890</v>
      </c>
      <c r="CK416" s="8">
        <f t="shared" si="290"/>
        <v>1726353.4877113393</v>
      </c>
      <c r="CL416" s="8">
        <f t="shared" si="290"/>
        <v>1911139.9999999995</v>
      </c>
      <c r="CM416" s="8">
        <f t="shared" si="290"/>
        <v>28501.36246739229</v>
      </c>
      <c r="CN416" s="8">
        <f t="shared" si="290"/>
        <v>22826.347447866588</v>
      </c>
      <c r="CO416" s="8">
        <f t="shared" si="290"/>
        <v>18651.702291971164</v>
      </c>
      <c r="CP416" s="8">
        <f t="shared" si="290"/>
        <v>13490.113791876342</v>
      </c>
      <c r="CQ416" s="8">
        <f t="shared" si="290"/>
        <v>15520.80488068697</v>
      </c>
      <c r="CR416" s="8">
        <f t="shared" si="290"/>
        <v>11273.036933865369</v>
      </c>
      <c r="CS416" s="8">
        <f t="shared" si="290"/>
        <v>20794.231977503456</v>
      </c>
      <c r="CT416" s="8">
        <f t="shared" si="290"/>
        <v>15705.862446152718</v>
      </c>
      <c r="CU416" s="8">
        <f t="shared" si="290"/>
        <v>26688.299868099741</v>
      </c>
      <c r="CV416" s="8">
        <f t="shared" si="290"/>
        <v>17968.301714576024</v>
      </c>
      <c r="CW416" s="8">
        <f t="shared" si="290"/>
        <v>21109.425841290289</v>
      </c>
      <c r="CX416" s="8">
        <f t="shared" si="290"/>
        <v>12784.807849628933</v>
      </c>
      <c r="CY416" s="8">
        <f t="shared" si="290"/>
        <v>50671.742185967312</v>
      </c>
      <c r="CZ416" s="8">
        <f t="shared" si="290"/>
        <v>15779.421100554015</v>
      </c>
      <c r="DA416" s="8">
        <f t="shared" si="290"/>
        <v>268150.05411405378</v>
      </c>
      <c r="DB416" s="8">
        <f t="shared" si="290"/>
        <v>283522.96320262057</v>
      </c>
      <c r="DC416" s="8">
        <f t="shared" si="290"/>
        <v>8410.2848584662952</v>
      </c>
      <c r="DD416" s="8">
        <f t="shared" si="290"/>
        <v>484.49458698860599</v>
      </c>
      <c r="DE416" s="8">
        <f t="shared" si="290"/>
        <v>2560000</v>
      </c>
      <c r="DF416" s="8">
        <f t="shared" si="290"/>
        <v>75690.016021361764</v>
      </c>
      <c r="DG416" s="8">
        <f t="shared" si="290"/>
        <v>0</v>
      </c>
      <c r="DH416" s="8">
        <f t="shared" si="290"/>
        <v>10648</v>
      </c>
      <c r="DI416" s="8">
        <f t="shared" si="290"/>
        <v>0</v>
      </c>
      <c r="DJ416" s="8">
        <f t="shared" si="290"/>
        <v>20899.145421439993</v>
      </c>
      <c r="DK416" s="8">
        <f t="shared" si="290"/>
        <v>0</v>
      </c>
      <c r="DL416" s="8">
        <f t="shared" si="290"/>
        <v>-135440</v>
      </c>
      <c r="DM416" s="8">
        <f t="shared" si="290"/>
        <v>0</v>
      </c>
      <c r="DN416" s="12">
        <f>SUM(DN9:DN413)</f>
        <v>-665448.42438848282</v>
      </c>
      <c r="DO416" s="12">
        <f>SUM(DO9:DO413)</f>
        <v>9074434.2025187407</v>
      </c>
      <c r="DP416" s="8">
        <f>SUM(DP9:DP414)</f>
        <v>14857921.999999963</v>
      </c>
      <c r="DS416" s="11"/>
      <c r="DT416" s="11"/>
      <c r="DU416" s="11"/>
      <c r="DV416" s="11"/>
    </row>
    <row r="417" ht="15" thickTop="1" x14ac:dyDescent="0.35"/>
  </sheetData>
  <sortState xmlns:xlrd2="http://schemas.microsoft.com/office/spreadsheetml/2017/richdata2" ref="A9:D408">
    <sortCondition ref="A9:A408"/>
  </sortState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98D5-03CC-4B11-B3C5-492CC259A49D}">
  <dimension ref="A1:N402"/>
  <sheetViews>
    <sheetView topLeftCell="A386" workbookViewId="0">
      <selection activeCell="G402" sqref="G402"/>
    </sheetView>
  </sheetViews>
  <sheetFormatPr defaultRowHeight="14.5" x14ac:dyDescent="0.35"/>
  <cols>
    <col min="4" max="4" width="13.36328125" bestFit="1" customWidth="1"/>
    <col min="6" max="6" width="13.36328125" bestFit="1" customWidth="1"/>
    <col min="7" max="7" width="9.81640625" bestFit="1" customWidth="1"/>
    <col min="8" max="9" width="9.81640625" customWidth="1"/>
    <col min="14" max="14" width="9.81640625" bestFit="1" customWidth="1"/>
  </cols>
  <sheetData>
    <row r="1" spans="1:9" x14ac:dyDescent="0.35">
      <c r="D1" t="s">
        <v>1516</v>
      </c>
      <c r="F1" t="s">
        <v>1517</v>
      </c>
      <c r="G1" t="s">
        <v>1227</v>
      </c>
    </row>
    <row r="2" spans="1:9" x14ac:dyDescent="0.35">
      <c r="A2" t="s">
        <v>27</v>
      </c>
      <c r="B2">
        <v>9262000</v>
      </c>
      <c r="C2" t="s">
        <v>29</v>
      </c>
      <c r="D2" s="20">
        <v>21197</v>
      </c>
      <c r="F2" s="20">
        <f>VLOOKUP(B2,'[1]23-24 final baselines'!$H$6:$O$405,8,FALSE)</f>
        <v>21197</v>
      </c>
      <c r="G2" s="20">
        <f>F2-D2</f>
        <v>0</v>
      </c>
      <c r="H2" s="20"/>
      <c r="I2" s="20"/>
    </row>
    <row r="3" spans="1:9" x14ac:dyDescent="0.35">
      <c r="A3" t="s">
        <v>593</v>
      </c>
      <c r="B3">
        <v>9262001</v>
      </c>
      <c r="C3" t="s">
        <v>1351</v>
      </c>
      <c r="D3" s="20">
        <v>32127</v>
      </c>
      <c r="F3" s="20">
        <f>VLOOKUP(B3,'[1]23-24 final baselines'!$H$6:$O$405,8,FALSE)</f>
        <v>32231</v>
      </c>
      <c r="G3" s="20">
        <f t="shared" ref="G3:G66" si="0">F3-D3</f>
        <v>104</v>
      </c>
      <c r="H3" s="20"/>
      <c r="I3" s="20"/>
    </row>
    <row r="4" spans="1:9" x14ac:dyDescent="0.35">
      <c r="A4" t="s">
        <v>42</v>
      </c>
      <c r="B4">
        <v>9262003</v>
      </c>
      <c r="C4" t="s">
        <v>44</v>
      </c>
      <c r="D4" s="20">
        <v>15873</v>
      </c>
      <c r="F4" s="20">
        <f>VLOOKUP(B4,'[1]23-24 final baselines'!$H$6:$O$405,8,FALSE)</f>
        <v>15873</v>
      </c>
      <c r="G4" s="20">
        <f t="shared" si="0"/>
        <v>0</v>
      </c>
      <c r="H4" s="20"/>
      <c r="I4" s="20"/>
    </row>
    <row r="5" spans="1:9" x14ac:dyDescent="0.35">
      <c r="A5" t="s">
        <v>45</v>
      </c>
      <c r="B5">
        <v>9262004</v>
      </c>
      <c r="C5" t="s">
        <v>47</v>
      </c>
      <c r="D5" s="20">
        <v>71511</v>
      </c>
      <c r="F5" s="20">
        <f>VLOOKUP(B5,'[1]23-24 final baselines'!$H$6:$O$405,8,FALSE)</f>
        <v>71823</v>
      </c>
      <c r="G5" s="20">
        <f t="shared" si="0"/>
        <v>312</v>
      </c>
      <c r="H5" s="20"/>
      <c r="I5" s="20"/>
    </row>
    <row r="6" spans="1:9" x14ac:dyDescent="0.35">
      <c r="A6" t="s">
        <v>558</v>
      </c>
      <c r="B6">
        <v>9262006</v>
      </c>
      <c r="C6" t="s">
        <v>1345</v>
      </c>
      <c r="D6" s="20">
        <v>44429</v>
      </c>
      <c r="F6" s="20">
        <f>VLOOKUP(B6,'[1]23-24 final baselines'!$H$6:$O$405,8,FALSE)</f>
        <v>44741</v>
      </c>
      <c r="G6" s="20">
        <f t="shared" si="0"/>
        <v>312</v>
      </c>
      <c r="H6" s="20"/>
      <c r="I6" s="20"/>
    </row>
    <row r="7" spans="1:9" x14ac:dyDescent="0.35">
      <c r="A7" t="s">
        <v>60</v>
      </c>
      <c r="B7">
        <v>9262007</v>
      </c>
      <c r="C7" t="s">
        <v>62</v>
      </c>
      <c r="D7" s="20">
        <v>14682</v>
      </c>
      <c r="F7" s="20">
        <f>VLOOKUP(B7,'[1]23-24 final baselines'!$H$6:$O$405,8,FALSE)</f>
        <v>14786</v>
      </c>
      <c r="G7" s="20">
        <f t="shared" si="0"/>
        <v>104</v>
      </c>
      <c r="H7" s="20"/>
      <c r="I7" s="20"/>
    </row>
    <row r="8" spans="1:9" x14ac:dyDescent="0.35">
      <c r="A8" t="s">
        <v>63</v>
      </c>
      <c r="B8">
        <v>9262009</v>
      </c>
      <c r="C8" t="s">
        <v>65</v>
      </c>
      <c r="D8" s="20">
        <v>17539</v>
      </c>
      <c r="F8" s="20">
        <f>VLOOKUP(B8,'[1]23-24 final baselines'!$H$6:$O$405,8,FALSE)</f>
        <v>17539</v>
      </c>
      <c r="G8" s="20">
        <f t="shared" si="0"/>
        <v>0</v>
      </c>
      <c r="H8" s="20"/>
      <c r="I8" s="20"/>
    </row>
    <row r="9" spans="1:9" x14ac:dyDescent="0.35">
      <c r="A9" t="s">
        <v>66</v>
      </c>
      <c r="B9">
        <v>9262010</v>
      </c>
      <c r="C9" t="s">
        <v>68</v>
      </c>
      <c r="D9" s="20">
        <v>16483</v>
      </c>
      <c r="F9" s="20">
        <f>VLOOKUP(B9,'[1]23-24 final baselines'!$H$6:$O$405,8,FALSE)</f>
        <v>16483</v>
      </c>
      <c r="G9" s="20">
        <f t="shared" si="0"/>
        <v>0</v>
      </c>
      <c r="H9" s="20"/>
      <c r="I9" s="20"/>
    </row>
    <row r="10" spans="1:9" x14ac:dyDescent="0.35">
      <c r="A10" t="s">
        <v>72</v>
      </c>
      <c r="B10">
        <v>9262012</v>
      </c>
      <c r="C10" t="s">
        <v>74</v>
      </c>
      <c r="D10" s="20">
        <v>18981</v>
      </c>
      <c r="F10" s="20">
        <f>VLOOKUP(B10,'[1]23-24 final baselines'!$H$6:$O$405,8,FALSE)</f>
        <v>18981</v>
      </c>
      <c r="G10" s="20">
        <f t="shared" si="0"/>
        <v>0</v>
      </c>
      <c r="H10" s="20"/>
      <c r="I10" s="20"/>
    </row>
    <row r="11" spans="1:9" x14ac:dyDescent="0.35">
      <c r="A11" t="s">
        <v>77</v>
      </c>
      <c r="B11">
        <v>9262015</v>
      </c>
      <c r="C11" t="s">
        <v>79</v>
      </c>
      <c r="D11" s="20">
        <v>12393</v>
      </c>
      <c r="F11" s="20">
        <f>VLOOKUP(B11,'[1]23-24 final baselines'!$H$6:$O$405,8,FALSE)</f>
        <v>12393</v>
      </c>
      <c r="G11" s="20">
        <f t="shared" si="0"/>
        <v>0</v>
      </c>
      <c r="H11" s="20"/>
      <c r="I11" s="20"/>
    </row>
    <row r="12" spans="1:9" x14ac:dyDescent="0.35">
      <c r="A12" t="s">
        <v>89</v>
      </c>
      <c r="B12">
        <v>9262017</v>
      </c>
      <c r="C12" t="s">
        <v>91</v>
      </c>
      <c r="D12" s="20">
        <v>31670</v>
      </c>
      <c r="F12" s="20">
        <f>VLOOKUP(B12,'[1]23-24 final baselines'!$H$6:$O$405,8,FALSE)</f>
        <v>31774</v>
      </c>
      <c r="G12" s="20">
        <f t="shared" si="0"/>
        <v>104</v>
      </c>
      <c r="H12" s="20"/>
      <c r="I12" s="20"/>
    </row>
    <row r="13" spans="1:9" x14ac:dyDescent="0.35">
      <c r="A13" t="s">
        <v>1165</v>
      </c>
      <c r="B13">
        <v>9262020</v>
      </c>
      <c r="C13" t="s">
        <v>1166</v>
      </c>
      <c r="D13" s="20">
        <v>29199</v>
      </c>
      <c r="F13" s="20">
        <f>VLOOKUP(B13,'[1]23-24 final baselines'!$H$6:$O$405,8,FALSE)</f>
        <v>29407</v>
      </c>
      <c r="G13" s="20">
        <f t="shared" si="0"/>
        <v>208</v>
      </c>
      <c r="H13" s="20"/>
      <c r="I13" s="20"/>
    </row>
    <row r="14" spans="1:9" x14ac:dyDescent="0.35">
      <c r="A14" t="s">
        <v>104</v>
      </c>
      <c r="B14">
        <v>9262021</v>
      </c>
      <c r="C14" t="s">
        <v>106</v>
      </c>
      <c r="D14" s="20">
        <v>22180</v>
      </c>
      <c r="F14" s="20">
        <f>VLOOKUP(B14,'[1]23-24 final baselines'!$H$6:$O$405,8,FALSE)</f>
        <v>22388</v>
      </c>
      <c r="G14" s="20">
        <f t="shared" si="0"/>
        <v>208</v>
      </c>
      <c r="H14" s="20"/>
      <c r="I14" s="20"/>
    </row>
    <row r="15" spans="1:9" x14ac:dyDescent="0.35">
      <c r="A15" t="s">
        <v>700</v>
      </c>
      <c r="B15">
        <v>9262022</v>
      </c>
      <c r="C15" t="s">
        <v>1465</v>
      </c>
      <c r="D15" s="20">
        <v>57922</v>
      </c>
      <c r="F15" s="20">
        <f>VLOOKUP(B15,'[1]23-24 final baselines'!$H$6:$O$405,8,FALSE)</f>
        <v>58026</v>
      </c>
      <c r="G15" s="20">
        <f t="shared" si="0"/>
        <v>104</v>
      </c>
      <c r="H15" s="20"/>
      <c r="I15" s="20"/>
    </row>
    <row r="16" spans="1:9" x14ac:dyDescent="0.35">
      <c r="A16" t="s">
        <v>116</v>
      </c>
      <c r="B16">
        <v>9262025</v>
      </c>
      <c r="C16" t="s">
        <v>118</v>
      </c>
      <c r="D16" s="20">
        <v>14029</v>
      </c>
      <c r="F16" s="20">
        <f>VLOOKUP(B16,'[1]23-24 final baselines'!$H$6:$O$405,8,FALSE)</f>
        <v>14237</v>
      </c>
      <c r="G16" s="20">
        <f t="shared" si="0"/>
        <v>208</v>
      </c>
      <c r="H16" s="20"/>
      <c r="I16" s="20"/>
    </row>
    <row r="17" spans="1:9" x14ac:dyDescent="0.35">
      <c r="A17" t="s">
        <v>335</v>
      </c>
      <c r="B17">
        <v>9262027</v>
      </c>
      <c r="C17" t="s">
        <v>337</v>
      </c>
      <c r="D17" s="20">
        <v>74437</v>
      </c>
      <c r="F17" s="20">
        <f>VLOOKUP(B17,'[1]23-24 final baselines'!$H$6:$O$405,8,FALSE)</f>
        <v>74764</v>
      </c>
      <c r="G17" s="20">
        <f t="shared" si="0"/>
        <v>327</v>
      </c>
      <c r="H17" s="20"/>
      <c r="I17" s="20"/>
    </row>
    <row r="18" spans="1:9" x14ac:dyDescent="0.35">
      <c r="A18" t="s">
        <v>192</v>
      </c>
      <c r="B18">
        <v>9262028</v>
      </c>
      <c r="C18" t="s">
        <v>194</v>
      </c>
      <c r="D18" s="20">
        <v>31116</v>
      </c>
      <c r="F18" s="20">
        <f>VLOOKUP(B18,'[1]23-24 final baselines'!$H$6:$O$405,8,FALSE)</f>
        <v>31428</v>
      </c>
      <c r="G18" s="20">
        <f t="shared" si="0"/>
        <v>312</v>
      </c>
      <c r="H18" s="20"/>
      <c r="I18" s="20"/>
    </row>
    <row r="19" spans="1:9" x14ac:dyDescent="0.35">
      <c r="A19" t="s">
        <v>473</v>
      </c>
      <c r="B19">
        <v>9262030</v>
      </c>
      <c r="C19" t="s">
        <v>1325</v>
      </c>
      <c r="D19" s="20">
        <v>11455</v>
      </c>
      <c r="F19" s="20">
        <f>VLOOKUP(B19,'[1]23-24 final baselines'!$H$6:$O$405,8,FALSE)</f>
        <v>11455</v>
      </c>
      <c r="G19" s="20">
        <f t="shared" si="0"/>
        <v>0</v>
      </c>
      <c r="H19" s="20"/>
      <c r="I19" s="20"/>
    </row>
    <row r="20" spans="1:9" x14ac:dyDescent="0.35">
      <c r="A20" t="s">
        <v>121</v>
      </c>
      <c r="B20">
        <v>9262031</v>
      </c>
      <c r="C20" t="s">
        <v>123</v>
      </c>
      <c r="D20" s="20">
        <v>10072</v>
      </c>
      <c r="F20" s="20">
        <f>VLOOKUP(B20,'[1]23-24 final baselines'!$H$6:$O$405,8,FALSE)</f>
        <v>10072</v>
      </c>
      <c r="G20" s="20">
        <f t="shared" si="0"/>
        <v>0</v>
      </c>
      <c r="H20" s="20"/>
      <c r="I20" s="20"/>
    </row>
    <row r="21" spans="1:9" x14ac:dyDescent="0.35">
      <c r="A21" t="s">
        <v>124</v>
      </c>
      <c r="B21">
        <v>9262032</v>
      </c>
      <c r="C21" t="s">
        <v>126</v>
      </c>
      <c r="D21" s="20">
        <v>32144</v>
      </c>
      <c r="F21" s="20">
        <f>VLOOKUP(B21,'[1]23-24 final baselines'!$H$6:$O$405,8,FALSE)</f>
        <v>32144</v>
      </c>
      <c r="G21" s="20">
        <f t="shared" si="0"/>
        <v>0</v>
      </c>
      <c r="H21" s="20"/>
      <c r="I21" s="20"/>
    </row>
    <row r="22" spans="1:9" x14ac:dyDescent="0.35">
      <c r="A22" t="s">
        <v>130</v>
      </c>
      <c r="B22">
        <v>9262033</v>
      </c>
      <c r="C22" t="s">
        <v>132</v>
      </c>
      <c r="D22" s="20">
        <v>56201</v>
      </c>
      <c r="F22" s="20">
        <f>VLOOKUP(B22,'[1]23-24 final baselines'!$H$6:$O$405,8,FALSE)</f>
        <v>56409</v>
      </c>
      <c r="G22" s="20">
        <f t="shared" si="0"/>
        <v>208</v>
      </c>
      <c r="H22" s="20"/>
      <c r="I22" s="20"/>
    </row>
    <row r="23" spans="1:9" x14ac:dyDescent="0.35">
      <c r="A23" t="s">
        <v>127</v>
      </c>
      <c r="B23">
        <v>9262034</v>
      </c>
      <c r="C23" t="s">
        <v>1461</v>
      </c>
      <c r="D23" s="20">
        <v>38165</v>
      </c>
      <c r="F23" s="20">
        <f>VLOOKUP(B23,'[1]23-24 final baselines'!$H$6:$O$405,8,FALSE)</f>
        <v>38165</v>
      </c>
      <c r="G23" s="20">
        <f t="shared" si="0"/>
        <v>0</v>
      </c>
      <c r="H23" s="20"/>
      <c r="I23" s="20"/>
    </row>
    <row r="24" spans="1:9" x14ac:dyDescent="0.35">
      <c r="A24" t="s">
        <v>133</v>
      </c>
      <c r="B24">
        <v>9262035</v>
      </c>
      <c r="C24" t="s">
        <v>135</v>
      </c>
      <c r="D24" s="20">
        <v>13507</v>
      </c>
      <c r="F24" s="20">
        <f>VLOOKUP(B24,'[1]23-24 final baselines'!$H$6:$O$405,8,FALSE)</f>
        <v>13507</v>
      </c>
      <c r="G24" s="20">
        <f t="shared" si="0"/>
        <v>0</v>
      </c>
      <c r="H24" s="20"/>
      <c r="I24" s="20"/>
    </row>
    <row r="25" spans="1:9" x14ac:dyDescent="0.35">
      <c r="A25" t="s">
        <v>205</v>
      </c>
      <c r="B25">
        <v>9262036</v>
      </c>
      <c r="C25" t="s">
        <v>1412</v>
      </c>
      <c r="D25" s="20">
        <v>10027</v>
      </c>
      <c r="F25" s="20">
        <f>VLOOKUP(B25,'[1]23-24 final baselines'!$H$6:$O$405,8,FALSE)</f>
        <v>10027</v>
      </c>
      <c r="G25" s="20">
        <f t="shared" si="0"/>
        <v>0</v>
      </c>
      <c r="H25" s="20"/>
      <c r="I25" s="20"/>
    </row>
    <row r="26" spans="1:9" x14ac:dyDescent="0.35">
      <c r="A26" t="s">
        <v>157</v>
      </c>
      <c r="B26">
        <v>9262038</v>
      </c>
      <c r="C26" t="s">
        <v>159</v>
      </c>
      <c r="D26" s="20">
        <v>22953</v>
      </c>
      <c r="F26" s="20">
        <f>VLOOKUP(B26,'[1]23-24 final baselines'!$H$6:$O$405,8,FALSE)</f>
        <v>22953</v>
      </c>
      <c r="G26" s="20">
        <f t="shared" si="0"/>
        <v>0</v>
      </c>
      <c r="H26" s="20"/>
      <c r="I26" s="20"/>
    </row>
    <row r="27" spans="1:9" x14ac:dyDescent="0.35">
      <c r="A27" t="s">
        <v>171</v>
      </c>
      <c r="B27">
        <v>9262043</v>
      </c>
      <c r="C27" t="s">
        <v>1264</v>
      </c>
      <c r="D27" s="20">
        <v>89650</v>
      </c>
      <c r="F27" s="20">
        <f>VLOOKUP(B27,'[1]23-24 final baselines'!$H$6:$O$405,8,FALSE)</f>
        <v>89754</v>
      </c>
      <c r="G27" s="20">
        <f t="shared" si="0"/>
        <v>104</v>
      </c>
      <c r="H27" s="20"/>
      <c r="I27" s="20"/>
    </row>
    <row r="28" spans="1:9" x14ac:dyDescent="0.35">
      <c r="A28" t="s">
        <v>186</v>
      </c>
      <c r="B28">
        <v>9262045</v>
      </c>
      <c r="C28" t="s">
        <v>188</v>
      </c>
      <c r="D28" s="20">
        <v>42164</v>
      </c>
      <c r="F28" s="20">
        <f>VLOOKUP(B28,'[1]23-24 final baselines'!$H$6:$O$405,8,FALSE)</f>
        <v>42684</v>
      </c>
      <c r="G28" s="20">
        <f t="shared" si="0"/>
        <v>520</v>
      </c>
      <c r="H28" s="20"/>
      <c r="I28" s="20"/>
    </row>
    <row r="29" spans="1:9" x14ac:dyDescent="0.35">
      <c r="A29" t="s">
        <v>98</v>
      </c>
      <c r="B29">
        <v>9262046</v>
      </c>
      <c r="C29" t="s">
        <v>100</v>
      </c>
      <c r="D29" s="20">
        <v>61756</v>
      </c>
      <c r="F29" s="20">
        <f>VLOOKUP(B29,'[1]23-24 final baselines'!$H$6:$O$405,8,FALSE)</f>
        <v>61860</v>
      </c>
      <c r="G29" s="20">
        <f t="shared" si="0"/>
        <v>104</v>
      </c>
      <c r="H29" s="20"/>
      <c r="I29" s="20"/>
    </row>
    <row r="30" spans="1:9" x14ac:dyDescent="0.35">
      <c r="A30" t="s">
        <v>682</v>
      </c>
      <c r="B30">
        <v>9262047</v>
      </c>
      <c r="C30" t="s">
        <v>684</v>
      </c>
      <c r="D30" s="20">
        <v>57638</v>
      </c>
      <c r="F30" s="20">
        <f>VLOOKUP(B30,'[1]23-24 final baselines'!$H$6:$O$405,8,FALSE)</f>
        <v>57638</v>
      </c>
      <c r="G30" s="20">
        <f t="shared" si="0"/>
        <v>0</v>
      </c>
      <c r="H30" s="20"/>
      <c r="I30" s="20"/>
    </row>
    <row r="31" spans="1:9" x14ac:dyDescent="0.35">
      <c r="A31" t="s">
        <v>338</v>
      </c>
      <c r="B31">
        <v>9262048</v>
      </c>
      <c r="C31" t="s">
        <v>340</v>
      </c>
      <c r="D31" s="20">
        <v>60201</v>
      </c>
      <c r="F31" s="20">
        <f>VLOOKUP(B31,'[1]23-24 final baselines'!$H$6:$O$405,8,FALSE)</f>
        <v>60409</v>
      </c>
      <c r="G31" s="20">
        <f t="shared" si="0"/>
        <v>208</v>
      </c>
      <c r="H31" s="20"/>
      <c r="I31" s="20"/>
    </row>
    <row r="32" spans="1:9" x14ac:dyDescent="0.35">
      <c r="A32" t="s">
        <v>198</v>
      </c>
      <c r="B32">
        <v>9262049</v>
      </c>
      <c r="C32" t="s">
        <v>1269</v>
      </c>
      <c r="D32" s="20">
        <v>18758</v>
      </c>
      <c r="F32" s="20">
        <f>VLOOKUP(B32,'[1]23-24 final baselines'!$H$6:$O$405,8,FALSE)</f>
        <v>18758</v>
      </c>
      <c r="G32" s="20">
        <f t="shared" si="0"/>
        <v>0</v>
      </c>
      <c r="H32" s="20"/>
      <c r="I32" s="20"/>
    </row>
    <row r="33" spans="1:9" x14ac:dyDescent="0.35">
      <c r="A33" t="s">
        <v>643</v>
      </c>
      <c r="B33">
        <v>9262050</v>
      </c>
      <c r="C33" t="s">
        <v>1361</v>
      </c>
      <c r="D33" s="20">
        <v>25984</v>
      </c>
      <c r="F33" s="20">
        <f>VLOOKUP(B33,'[1]23-24 final baselines'!$H$6:$O$405,8,FALSE)</f>
        <v>25984</v>
      </c>
      <c r="G33" s="20">
        <f t="shared" si="0"/>
        <v>0</v>
      </c>
      <c r="H33" s="20"/>
      <c r="I33" s="20"/>
    </row>
    <row r="34" spans="1:9" x14ac:dyDescent="0.35">
      <c r="A34" t="s">
        <v>229</v>
      </c>
      <c r="B34">
        <v>9262051</v>
      </c>
      <c r="C34" t="s">
        <v>1277</v>
      </c>
      <c r="D34" s="20">
        <v>15545</v>
      </c>
      <c r="F34" s="20">
        <f>VLOOKUP(B34,'[1]23-24 final baselines'!$H$6:$O$405,8,FALSE)</f>
        <v>15545</v>
      </c>
      <c r="G34" s="20">
        <f t="shared" si="0"/>
        <v>0</v>
      </c>
      <c r="H34" s="20"/>
      <c r="I34" s="20"/>
    </row>
    <row r="35" spans="1:9" x14ac:dyDescent="0.35">
      <c r="A35" t="s">
        <v>83</v>
      </c>
      <c r="B35">
        <v>9262052</v>
      </c>
      <c r="C35" t="s">
        <v>1251</v>
      </c>
      <c r="D35" s="20">
        <v>43742</v>
      </c>
      <c r="F35" s="20">
        <f>VLOOKUP(B35,'[1]23-24 final baselines'!$H$6:$O$405,8,FALSE)</f>
        <v>43742</v>
      </c>
      <c r="G35" s="20">
        <f t="shared" si="0"/>
        <v>0</v>
      </c>
      <c r="H35" s="20"/>
      <c r="I35" s="20"/>
    </row>
    <row r="36" spans="1:9" x14ac:dyDescent="0.35">
      <c r="A36" t="s">
        <v>210</v>
      </c>
      <c r="B36">
        <v>9262053</v>
      </c>
      <c r="C36" t="s">
        <v>212</v>
      </c>
      <c r="D36" s="20">
        <v>61079</v>
      </c>
      <c r="F36" s="20">
        <f>VLOOKUP(B36,'[1]23-24 final baselines'!$H$6:$O$405,8,FALSE)</f>
        <v>61183</v>
      </c>
      <c r="G36" s="20">
        <f t="shared" si="0"/>
        <v>104</v>
      </c>
      <c r="H36" s="20"/>
      <c r="I36" s="20"/>
    </row>
    <row r="37" spans="1:9" x14ac:dyDescent="0.35">
      <c r="A37" t="s">
        <v>204</v>
      </c>
      <c r="B37">
        <v>9262054</v>
      </c>
      <c r="C37" t="s">
        <v>1272</v>
      </c>
      <c r="D37" s="20">
        <v>16170</v>
      </c>
      <c r="F37" s="20">
        <f>VLOOKUP(B37,'[1]23-24 final baselines'!$H$6:$O$405,8,FALSE)</f>
        <v>16170</v>
      </c>
      <c r="G37" s="20">
        <f t="shared" si="0"/>
        <v>0</v>
      </c>
      <c r="H37" s="20"/>
      <c r="I37" s="20"/>
    </row>
    <row r="38" spans="1:9" x14ac:dyDescent="0.35">
      <c r="A38" t="s">
        <v>501</v>
      </c>
      <c r="B38">
        <v>9262055</v>
      </c>
      <c r="C38" t="s">
        <v>503</v>
      </c>
      <c r="D38" s="20">
        <v>47694</v>
      </c>
      <c r="F38" s="20">
        <f>VLOOKUP(B38,'[1]23-24 final baselines'!$H$6:$O$405,8,FALSE)</f>
        <v>47902</v>
      </c>
      <c r="G38" s="20">
        <f t="shared" si="0"/>
        <v>208</v>
      </c>
      <c r="H38" s="20"/>
      <c r="I38" s="20"/>
    </row>
    <row r="39" spans="1:9" x14ac:dyDescent="0.35">
      <c r="A39" t="s">
        <v>772</v>
      </c>
      <c r="B39">
        <v>9262057</v>
      </c>
      <c r="C39" t="s">
        <v>1417</v>
      </c>
      <c r="D39" s="20">
        <v>17850</v>
      </c>
      <c r="F39" s="20">
        <f>VLOOKUP(B39,'[1]23-24 final baselines'!$H$6:$O$405,8,FALSE)</f>
        <v>17850</v>
      </c>
      <c r="G39" s="20">
        <f t="shared" si="0"/>
        <v>0</v>
      </c>
      <c r="H39" s="20"/>
      <c r="I39" s="20"/>
    </row>
    <row r="40" spans="1:9" x14ac:dyDescent="0.35">
      <c r="A40" t="s">
        <v>264</v>
      </c>
      <c r="B40">
        <v>9262058</v>
      </c>
      <c r="C40" t="s">
        <v>266</v>
      </c>
      <c r="D40" s="20">
        <v>47757</v>
      </c>
      <c r="F40" s="20">
        <f>VLOOKUP(B40,'[1]23-24 final baselines'!$H$6:$O$405,8,FALSE)</f>
        <v>47757</v>
      </c>
      <c r="G40" s="20">
        <f t="shared" si="0"/>
        <v>0</v>
      </c>
      <c r="H40" s="20"/>
      <c r="I40" s="20"/>
    </row>
    <row r="41" spans="1:9" x14ac:dyDescent="0.35">
      <c r="A41" t="s">
        <v>859</v>
      </c>
      <c r="B41">
        <v>9262059</v>
      </c>
      <c r="C41" t="s">
        <v>861</v>
      </c>
      <c r="D41" s="20">
        <v>39518</v>
      </c>
      <c r="F41" s="20">
        <f>VLOOKUP(B41,'[1]23-24 final baselines'!$H$6:$O$405,8,FALSE)</f>
        <v>39518</v>
      </c>
      <c r="G41" s="20">
        <f t="shared" si="0"/>
        <v>0</v>
      </c>
      <c r="H41" s="20"/>
      <c r="I41" s="20"/>
    </row>
    <row r="42" spans="1:9" x14ac:dyDescent="0.35">
      <c r="A42" t="s">
        <v>814</v>
      </c>
      <c r="B42">
        <v>9262060</v>
      </c>
      <c r="C42" t="s">
        <v>816</v>
      </c>
      <c r="D42" s="20">
        <v>18503</v>
      </c>
      <c r="F42" s="20">
        <f>VLOOKUP(B42,'[1]23-24 final baselines'!$H$6:$O$405,8,FALSE)</f>
        <v>18607</v>
      </c>
      <c r="G42" s="20">
        <f t="shared" si="0"/>
        <v>104</v>
      </c>
      <c r="H42" s="20"/>
      <c r="I42" s="20"/>
    </row>
    <row r="43" spans="1:9" x14ac:dyDescent="0.35">
      <c r="A43" t="s">
        <v>270</v>
      </c>
      <c r="B43">
        <v>9262061</v>
      </c>
      <c r="C43" t="s">
        <v>272</v>
      </c>
      <c r="D43" s="20">
        <v>18386</v>
      </c>
      <c r="F43" s="20">
        <f>VLOOKUP(B43,'[1]23-24 final baselines'!$H$6:$O$405,8,FALSE)</f>
        <v>18386</v>
      </c>
      <c r="G43" s="20">
        <f t="shared" si="0"/>
        <v>0</v>
      </c>
      <c r="H43" s="20"/>
      <c r="I43" s="20"/>
    </row>
    <row r="44" spans="1:9" x14ac:dyDescent="0.35">
      <c r="A44" t="s">
        <v>282</v>
      </c>
      <c r="B44">
        <v>9262062</v>
      </c>
      <c r="C44" t="s">
        <v>284</v>
      </c>
      <c r="D44" s="20">
        <v>16779</v>
      </c>
      <c r="F44" s="20">
        <f>VLOOKUP(B44,'[1]23-24 final baselines'!$H$6:$O$405,8,FALSE)</f>
        <v>16779</v>
      </c>
      <c r="G44" s="20">
        <f t="shared" si="0"/>
        <v>0</v>
      </c>
      <c r="H44" s="20"/>
      <c r="I44" s="20"/>
    </row>
    <row r="45" spans="1:9" x14ac:dyDescent="0.35">
      <c r="A45" t="s">
        <v>655</v>
      </c>
      <c r="B45">
        <v>9262063</v>
      </c>
      <c r="C45" t="s">
        <v>657</v>
      </c>
      <c r="D45" s="20">
        <v>39833</v>
      </c>
      <c r="F45" s="20">
        <f>VLOOKUP(B45,'[1]23-24 final baselines'!$H$6:$O$405,8,FALSE)</f>
        <v>40360</v>
      </c>
      <c r="G45" s="20">
        <f t="shared" si="0"/>
        <v>527</v>
      </c>
      <c r="H45" s="20"/>
      <c r="I45" s="20"/>
    </row>
    <row r="46" spans="1:9" x14ac:dyDescent="0.35">
      <c r="A46" t="s">
        <v>285</v>
      </c>
      <c r="B46">
        <v>9262064</v>
      </c>
      <c r="C46" t="s">
        <v>1291</v>
      </c>
      <c r="D46" s="20">
        <v>21109</v>
      </c>
      <c r="F46" s="20">
        <f>VLOOKUP(B46,'[1]23-24 final baselines'!$H$6:$O$405,8,FALSE)</f>
        <v>21109</v>
      </c>
      <c r="G46" s="20">
        <f t="shared" si="0"/>
        <v>0</v>
      </c>
      <c r="H46" s="20"/>
      <c r="I46" s="20"/>
    </row>
    <row r="47" spans="1:9" x14ac:dyDescent="0.35">
      <c r="A47" t="s">
        <v>288</v>
      </c>
      <c r="B47">
        <v>9262065</v>
      </c>
      <c r="C47" t="s">
        <v>1292</v>
      </c>
      <c r="D47" s="20">
        <v>13226</v>
      </c>
      <c r="F47" s="20">
        <f>VLOOKUP(B47,'[1]23-24 final baselines'!$H$6:$O$405,8,FALSE)</f>
        <v>13226</v>
      </c>
      <c r="G47" s="20">
        <f t="shared" si="0"/>
        <v>0</v>
      </c>
      <c r="H47" s="20"/>
      <c r="I47" s="20"/>
    </row>
    <row r="48" spans="1:9" x14ac:dyDescent="0.35">
      <c r="A48" t="s">
        <v>459</v>
      </c>
      <c r="B48">
        <v>9262066</v>
      </c>
      <c r="C48" t="s">
        <v>976</v>
      </c>
      <c r="D48" s="20">
        <v>26193</v>
      </c>
      <c r="F48" s="20">
        <f>VLOOKUP(B48,'[1]23-24 final baselines'!$H$6:$O$405,8,FALSE)</f>
        <v>26297</v>
      </c>
      <c r="G48" s="20">
        <f t="shared" si="0"/>
        <v>104</v>
      </c>
      <c r="H48" s="20"/>
      <c r="I48" s="20"/>
    </row>
    <row r="49" spans="1:9" x14ac:dyDescent="0.35">
      <c r="A49" t="s">
        <v>294</v>
      </c>
      <c r="B49">
        <v>9262067</v>
      </c>
      <c r="C49" t="s">
        <v>1295</v>
      </c>
      <c r="D49" s="20">
        <v>14296</v>
      </c>
      <c r="F49" s="20">
        <f>VLOOKUP(B49,'[1]23-24 final baselines'!$H$6:$O$405,8,FALSE)</f>
        <v>14296</v>
      </c>
      <c r="G49" s="20">
        <f t="shared" si="0"/>
        <v>0</v>
      </c>
      <c r="H49" s="20"/>
      <c r="I49" s="20"/>
    </row>
    <row r="50" spans="1:9" x14ac:dyDescent="0.35">
      <c r="A50" t="s">
        <v>808</v>
      </c>
      <c r="B50">
        <v>9262068</v>
      </c>
      <c r="C50" t="s">
        <v>1466</v>
      </c>
      <c r="D50" s="20">
        <v>30761</v>
      </c>
      <c r="F50" s="20">
        <f>VLOOKUP(B50,'[1]23-24 final baselines'!$H$6:$O$405,8,FALSE)</f>
        <v>31073</v>
      </c>
      <c r="G50" s="20">
        <f t="shared" si="0"/>
        <v>312</v>
      </c>
      <c r="H50" s="20"/>
      <c r="I50" s="20"/>
    </row>
    <row r="51" spans="1:9" x14ac:dyDescent="0.35">
      <c r="A51" t="s">
        <v>306</v>
      </c>
      <c r="B51">
        <v>9262069</v>
      </c>
      <c r="C51" t="s">
        <v>308</v>
      </c>
      <c r="D51" s="20">
        <v>11976</v>
      </c>
      <c r="F51" s="20">
        <f>VLOOKUP(B51,'[1]23-24 final baselines'!$H$6:$O$405,8,FALSE)</f>
        <v>11976</v>
      </c>
      <c r="G51" s="20">
        <f t="shared" si="0"/>
        <v>0</v>
      </c>
      <c r="H51" s="20"/>
      <c r="I51" s="20"/>
    </row>
    <row r="52" spans="1:9" x14ac:dyDescent="0.35">
      <c r="A52" t="s">
        <v>309</v>
      </c>
      <c r="B52">
        <v>9262070</v>
      </c>
      <c r="C52" t="s">
        <v>311</v>
      </c>
      <c r="D52" s="20">
        <v>28055</v>
      </c>
      <c r="F52" s="20">
        <f>VLOOKUP(B52,'[1]23-24 final baselines'!$H$6:$O$405,8,FALSE)</f>
        <v>28055</v>
      </c>
      <c r="G52" s="20">
        <f t="shared" si="0"/>
        <v>0</v>
      </c>
      <c r="H52" s="20"/>
      <c r="I52" s="20"/>
    </row>
    <row r="53" spans="1:9" x14ac:dyDescent="0.35">
      <c r="A53" t="s">
        <v>33</v>
      </c>
      <c r="B53">
        <v>9262071</v>
      </c>
      <c r="C53" t="s">
        <v>1244</v>
      </c>
      <c r="D53" s="20">
        <v>12273</v>
      </c>
      <c r="F53" s="20">
        <f>VLOOKUP(B53,'[1]23-24 final baselines'!$H$6:$O$405,8,FALSE)</f>
        <v>12273</v>
      </c>
      <c r="G53" s="20">
        <f t="shared" si="0"/>
        <v>0</v>
      </c>
      <c r="H53" s="20"/>
      <c r="I53" s="20"/>
    </row>
    <row r="54" spans="1:9" x14ac:dyDescent="0.35">
      <c r="A54" t="s">
        <v>546</v>
      </c>
      <c r="B54">
        <v>9262075</v>
      </c>
      <c r="C54" t="s">
        <v>548</v>
      </c>
      <c r="D54" s="20">
        <v>29779</v>
      </c>
      <c r="F54" s="20">
        <f>VLOOKUP(B54,'[1]23-24 final baselines'!$H$6:$O$405,8,FALSE)</f>
        <v>29883</v>
      </c>
      <c r="G54" s="20">
        <f t="shared" si="0"/>
        <v>104</v>
      </c>
      <c r="H54" s="20"/>
      <c r="I54" s="20"/>
    </row>
    <row r="55" spans="1:9" x14ac:dyDescent="0.35">
      <c r="A55" t="s">
        <v>771</v>
      </c>
      <c r="B55">
        <v>9262076</v>
      </c>
      <c r="C55" t="s">
        <v>1467</v>
      </c>
      <c r="D55" s="20">
        <v>12138</v>
      </c>
      <c r="F55" s="20">
        <f>VLOOKUP(B55,'[1]23-24 final baselines'!$H$6:$O$405,8,FALSE)</f>
        <v>12138</v>
      </c>
      <c r="G55" s="20">
        <f t="shared" si="0"/>
        <v>0</v>
      </c>
      <c r="H55" s="20"/>
      <c r="I55" s="20"/>
    </row>
    <row r="56" spans="1:9" x14ac:dyDescent="0.35">
      <c r="A56" t="s">
        <v>410</v>
      </c>
      <c r="B56">
        <v>9262077</v>
      </c>
      <c r="C56" t="s">
        <v>412</v>
      </c>
      <c r="D56" s="20">
        <v>23845</v>
      </c>
      <c r="F56" s="20">
        <f>VLOOKUP(B56,'[1]23-24 final baselines'!$H$6:$O$405,8,FALSE)</f>
        <v>23949</v>
      </c>
      <c r="G56" s="20">
        <f t="shared" si="0"/>
        <v>104</v>
      </c>
      <c r="H56" s="20"/>
      <c r="I56" s="20"/>
    </row>
    <row r="57" spans="1:9" x14ac:dyDescent="0.35">
      <c r="A57" t="s">
        <v>413</v>
      </c>
      <c r="B57">
        <v>9262078</v>
      </c>
      <c r="C57" t="s">
        <v>415</v>
      </c>
      <c r="D57" s="20">
        <v>23354</v>
      </c>
      <c r="F57" s="20">
        <f>VLOOKUP(B57,'[1]23-24 final baselines'!$H$6:$O$405,8,FALSE)</f>
        <v>23354</v>
      </c>
      <c r="G57" s="20">
        <f t="shared" si="0"/>
        <v>0</v>
      </c>
      <c r="H57" s="20"/>
      <c r="I57" s="20"/>
    </row>
    <row r="58" spans="1:9" x14ac:dyDescent="0.35">
      <c r="A58" t="s">
        <v>416</v>
      </c>
      <c r="B58">
        <v>9262079</v>
      </c>
      <c r="C58" t="s">
        <v>418</v>
      </c>
      <c r="D58" s="20">
        <v>25302</v>
      </c>
      <c r="F58" s="20">
        <f>VLOOKUP(B58,'[1]23-24 final baselines'!$H$6:$O$405,8,FALSE)</f>
        <v>25510</v>
      </c>
      <c r="G58" s="20">
        <f t="shared" si="0"/>
        <v>208</v>
      </c>
      <c r="H58" s="20"/>
      <c r="I58" s="20"/>
    </row>
    <row r="59" spans="1:9" x14ac:dyDescent="0.35">
      <c r="A59" t="s">
        <v>425</v>
      </c>
      <c r="B59">
        <v>9262081</v>
      </c>
      <c r="C59" t="s">
        <v>427</v>
      </c>
      <c r="D59" s="20">
        <v>16914</v>
      </c>
      <c r="F59" s="20">
        <f>VLOOKUP(B59,'[1]23-24 final baselines'!$H$6:$O$405,8,FALSE)</f>
        <v>16914</v>
      </c>
      <c r="G59" s="20">
        <f t="shared" si="0"/>
        <v>0</v>
      </c>
      <c r="H59" s="20"/>
      <c r="I59" s="20"/>
    </row>
    <row r="60" spans="1:9" x14ac:dyDescent="0.35">
      <c r="A60" t="s">
        <v>709</v>
      </c>
      <c r="B60">
        <v>9262082</v>
      </c>
      <c r="C60" t="s">
        <v>711</v>
      </c>
      <c r="D60" s="20">
        <v>34503</v>
      </c>
      <c r="F60" s="20">
        <f>VLOOKUP(B60,'[1]23-24 final baselines'!$H$6:$O$405,8,FALSE)</f>
        <v>34503</v>
      </c>
      <c r="G60" s="20">
        <f t="shared" si="0"/>
        <v>0</v>
      </c>
      <c r="H60" s="20"/>
      <c r="I60" s="20"/>
    </row>
    <row r="61" spans="1:9" x14ac:dyDescent="0.35">
      <c r="A61" t="s">
        <v>440</v>
      </c>
      <c r="B61">
        <v>9262083</v>
      </c>
      <c r="C61" t="s">
        <v>442</v>
      </c>
      <c r="D61" s="20">
        <v>25777</v>
      </c>
      <c r="F61" s="20">
        <f>VLOOKUP(B61,'[1]23-24 final baselines'!$H$6:$O$405,8,FALSE)</f>
        <v>25881</v>
      </c>
      <c r="G61" s="20">
        <f t="shared" si="0"/>
        <v>104</v>
      </c>
      <c r="H61" s="20"/>
      <c r="I61" s="20"/>
    </row>
    <row r="62" spans="1:9" x14ac:dyDescent="0.35">
      <c r="A62" t="s">
        <v>446</v>
      </c>
      <c r="B62">
        <v>9262084</v>
      </c>
      <c r="C62" t="s">
        <v>1319</v>
      </c>
      <c r="D62" s="20">
        <v>17628</v>
      </c>
      <c r="F62" s="20">
        <f>VLOOKUP(B62,'[1]23-24 final baselines'!$H$6:$O$405,8,FALSE)</f>
        <v>17628</v>
      </c>
      <c r="G62" s="20">
        <f t="shared" si="0"/>
        <v>0</v>
      </c>
      <c r="H62" s="20"/>
      <c r="I62" s="20"/>
    </row>
    <row r="63" spans="1:9" x14ac:dyDescent="0.35">
      <c r="A63" t="s">
        <v>670</v>
      </c>
      <c r="B63">
        <v>9262086</v>
      </c>
      <c r="C63" t="s">
        <v>672</v>
      </c>
      <c r="D63" s="20">
        <v>56061</v>
      </c>
      <c r="F63" s="20">
        <f>VLOOKUP(B63,'[1]23-24 final baselines'!$H$6:$O$405,8,FALSE)</f>
        <v>56061</v>
      </c>
      <c r="G63" s="20">
        <f t="shared" si="0"/>
        <v>0</v>
      </c>
      <c r="H63" s="20"/>
      <c r="I63" s="20"/>
    </row>
    <row r="64" spans="1:9" x14ac:dyDescent="0.35">
      <c r="A64" t="s">
        <v>449</v>
      </c>
      <c r="B64">
        <v>9262087</v>
      </c>
      <c r="C64" t="s">
        <v>451</v>
      </c>
      <c r="D64" s="20">
        <v>32840</v>
      </c>
      <c r="F64" s="20">
        <f>VLOOKUP(B64,'[1]23-24 final baselines'!$H$6:$O$405,8,FALSE)</f>
        <v>32840</v>
      </c>
      <c r="G64" s="20">
        <f t="shared" si="0"/>
        <v>0</v>
      </c>
      <c r="H64" s="20"/>
      <c r="I64" s="20"/>
    </row>
    <row r="65" spans="1:9" x14ac:dyDescent="0.35">
      <c r="A65" t="s">
        <v>359</v>
      </c>
      <c r="B65">
        <v>9262088</v>
      </c>
      <c r="C65" t="s">
        <v>1307</v>
      </c>
      <c r="D65" s="20">
        <v>37716</v>
      </c>
      <c r="F65" s="20">
        <f>VLOOKUP(B65,'[1]23-24 final baselines'!$H$6:$O$405,8,FALSE)</f>
        <v>37716</v>
      </c>
      <c r="G65" s="20">
        <f t="shared" si="0"/>
        <v>0</v>
      </c>
      <c r="H65" s="20"/>
      <c r="I65" s="20"/>
    </row>
    <row r="66" spans="1:9" x14ac:dyDescent="0.35">
      <c r="A66" t="s">
        <v>455</v>
      </c>
      <c r="B66">
        <v>9262089</v>
      </c>
      <c r="C66" t="s">
        <v>457</v>
      </c>
      <c r="D66" s="20">
        <v>8109</v>
      </c>
      <c r="F66" s="20">
        <f>VLOOKUP(B66,'[1]23-24 final baselines'!$H$6:$O$405,8,FALSE)</f>
        <v>8109</v>
      </c>
      <c r="G66" s="20">
        <f t="shared" si="0"/>
        <v>0</v>
      </c>
      <c r="H66" s="20"/>
      <c r="I66" s="20"/>
    </row>
    <row r="67" spans="1:9" x14ac:dyDescent="0.35">
      <c r="A67" t="s">
        <v>330</v>
      </c>
      <c r="B67">
        <v>9262090</v>
      </c>
      <c r="C67" t="s">
        <v>1303</v>
      </c>
      <c r="D67" s="20">
        <v>32064</v>
      </c>
      <c r="F67" s="20">
        <f>VLOOKUP(B67,'[1]23-24 final baselines'!$H$6:$O$405,8,FALSE)</f>
        <v>32064</v>
      </c>
      <c r="G67" s="20">
        <f t="shared" ref="G67:G130" si="1">F67-D67</f>
        <v>0</v>
      </c>
      <c r="H67" s="20"/>
      <c r="I67" s="20"/>
    </row>
    <row r="68" spans="1:9" x14ac:dyDescent="0.35">
      <c r="A68" t="s">
        <v>507</v>
      </c>
      <c r="B68">
        <v>9262091</v>
      </c>
      <c r="C68" t="s">
        <v>1336</v>
      </c>
      <c r="D68" s="20">
        <v>36020</v>
      </c>
      <c r="F68" s="20">
        <f>VLOOKUP(B68,'[1]23-24 final baselines'!$H$6:$O$405,8,FALSE)</f>
        <v>36124</v>
      </c>
      <c r="G68" s="20">
        <f t="shared" si="1"/>
        <v>104</v>
      </c>
      <c r="H68" s="20"/>
      <c r="I68" s="20"/>
    </row>
    <row r="69" spans="1:9" x14ac:dyDescent="0.35">
      <c r="A69" t="s">
        <v>697</v>
      </c>
      <c r="B69">
        <v>9262094</v>
      </c>
      <c r="C69" t="s">
        <v>699</v>
      </c>
      <c r="D69" s="20">
        <v>45001</v>
      </c>
      <c r="F69" s="20">
        <f>VLOOKUP(B69,'[1]23-24 final baselines'!$H$6:$O$405,8,FALSE)</f>
        <v>45001</v>
      </c>
      <c r="G69" s="20">
        <f t="shared" si="1"/>
        <v>0</v>
      </c>
      <c r="H69" s="20"/>
      <c r="I69" s="20"/>
    </row>
    <row r="70" spans="1:9" x14ac:dyDescent="0.35">
      <c r="A70" t="s">
        <v>569</v>
      </c>
      <c r="B70">
        <v>9262095</v>
      </c>
      <c r="C70" t="s">
        <v>1468</v>
      </c>
      <c r="D70" s="20">
        <v>11648</v>
      </c>
      <c r="F70" s="20">
        <f>VLOOKUP(B70,'[1]23-24 final baselines'!$H$6:$O$405,8,FALSE)</f>
        <v>11648</v>
      </c>
      <c r="G70" s="20">
        <f t="shared" si="1"/>
        <v>0</v>
      </c>
      <c r="H70" s="20"/>
      <c r="I70" s="20"/>
    </row>
    <row r="71" spans="1:9" x14ac:dyDescent="0.35">
      <c r="A71" t="s">
        <v>513</v>
      </c>
      <c r="B71">
        <v>9262096</v>
      </c>
      <c r="C71" t="s">
        <v>515</v>
      </c>
      <c r="D71" s="20">
        <v>16884</v>
      </c>
      <c r="F71" s="20">
        <f>VLOOKUP(B71,'[1]23-24 final baselines'!$H$6:$O$405,8,FALSE)</f>
        <v>16988</v>
      </c>
      <c r="G71" s="20">
        <f t="shared" si="1"/>
        <v>104</v>
      </c>
      <c r="H71" s="20"/>
      <c r="I71" s="20"/>
    </row>
    <row r="72" spans="1:9" x14ac:dyDescent="0.35">
      <c r="A72" t="s">
        <v>876</v>
      </c>
      <c r="B72">
        <v>9262097</v>
      </c>
      <c r="C72" t="s">
        <v>1393</v>
      </c>
      <c r="D72" s="20">
        <v>37346</v>
      </c>
      <c r="F72" s="20">
        <f>VLOOKUP(B72,'[1]23-24 final baselines'!$H$6:$O$405,8,FALSE)</f>
        <v>37450</v>
      </c>
      <c r="G72" s="20">
        <f t="shared" si="1"/>
        <v>104</v>
      </c>
      <c r="H72" s="20"/>
      <c r="I72" s="20"/>
    </row>
    <row r="73" spans="1:9" x14ac:dyDescent="0.35">
      <c r="A73" t="s">
        <v>347</v>
      </c>
      <c r="B73">
        <v>9262098</v>
      </c>
      <c r="C73" t="s">
        <v>1304</v>
      </c>
      <c r="D73" s="20">
        <v>73637</v>
      </c>
      <c r="F73" s="20">
        <f>VLOOKUP(B73,'[1]23-24 final baselines'!$H$6:$O$405,8,FALSE)</f>
        <v>73845</v>
      </c>
      <c r="G73" s="20">
        <f t="shared" si="1"/>
        <v>208</v>
      </c>
      <c r="H73" s="20"/>
      <c r="I73" s="20"/>
    </row>
    <row r="74" spans="1:9" x14ac:dyDescent="0.35">
      <c r="A74" t="s">
        <v>458</v>
      </c>
      <c r="B74">
        <v>9262100</v>
      </c>
      <c r="C74" t="s">
        <v>1321</v>
      </c>
      <c r="D74" s="20">
        <v>48949</v>
      </c>
      <c r="F74" s="20">
        <f>VLOOKUP(B74,'[1]23-24 final baselines'!$H$6:$O$405,8,FALSE)</f>
        <v>48949</v>
      </c>
      <c r="G74" s="20">
        <f t="shared" si="1"/>
        <v>0</v>
      </c>
      <c r="H74" s="20"/>
      <c r="I74" s="20"/>
    </row>
    <row r="75" spans="1:9" x14ac:dyDescent="0.35">
      <c r="A75" t="s">
        <v>519</v>
      </c>
      <c r="B75">
        <v>9262101</v>
      </c>
      <c r="C75" t="s">
        <v>521</v>
      </c>
      <c r="D75" s="20">
        <v>19889</v>
      </c>
      <c r="F75" s="20">
        <f>VLOOKUP(B75,'[1]23-24 final baselines'!$H$6:$O$405,8,FALSE)</f>
        <v>19889</v>
      </c>
      <c r="G75" s="20">
        <f t="shared" si="1"/>
        <v>0</v>
      </c>
      <c r="H75" s="20"/>
      <c r="I75" s="20"/>
    </row>
    <row r="76" spans="1:9" x14ac:dyDescent="0.35">
      <c r="A76" t="s">
        <v>525</v>
      </c>
      <c r="B76">
        <v>9262102</v>
      </c>
      <c r="C76" t="s">
        <v>1339</v>
      </c>
      <c r="D76" s="20">
        <v>15574</v>
      </c>
      <c r="F76" s="20">
        <f>VLOOKUP(B76,'[1]23-24 final baselines'!$H$6:$O$405,8,FALSE)</f>
        <v>15574</v>
      </c>
      <c r="G76" s="20">
        <f t="shared" si="1"/>
        <v>0</v>
      </c>
      <c r="H76" s="20"/>
      <c r="I76" s="20"/>
    </row>
    <row r="77" spans="1:9" x14ac:dyDescent="0.35">
      <c r="A77" t="s">
        <v>516</v>
      </c>
      <c r="B77">
        <v>9262104</v>
      </c>
      <c r="C77" t="s">
        <v>518</v>
      </c>
      <c r="D77" s="20">
        <v>30776</v>
      </c>
      <c r="F77" s="20">
        <f>VLOOKUP(B77,'[1]23-24 final baselines'!$H$6:$O$405,8,FALSE)</f>
        <v>30880</v>
      </c>
      <c r="G77" s="20">
        <f t="shared" si="1"/>
        <v>104</v>
      </c>
      <c r="H77" s="20"/>
      <c r="I77" s="20"/>
    </row>
    <row r="78" spans="1:9" x14ac:dyDescent="0.35">
      <c r="A78" t="s">
        <v>540</v>
      </c>
      <c r="B78">
        <v>9262105</v>
      </c>
      <c r="C78" t="s">
        <v>1342</v>
      </c>
      <c r="D78" s="20">
        <v>17196</v>
      </c>
      <c r="F78" s="20">
        <f>VLOOKUP(B78,'[1]23-24 final baselines'!$H$6:$O$405,8,FALSE)</f>
        <v>17300</v>
      </c>
      <c r="G78" s="20">
        <f t="shared" si="1"/>
        <v>104</v>
      </c>
      <c r="H78" s="20"/>
      <c r="I78" s="20"/>
    </row>
    <row r="79" spans="1:9" x14ac:dyDescent="0.35">
      <c r="A79" t="s">
        <v>555</v>
      </c>
      <c r="B79">
        <v>9262106</v>
      </c>
      <c r="C79" t="s">
        <v>1344</v>
      </c>
      <c r="D79" s="20">
        <v>20199</v>
      </c>
      <c r="F79" s="20">
        <f>VLOOKUP(B79,'[1]23-24 final baselines'!$H$6:$O$405,8,FALSE)</f>
        <v>20199</v>
      </c>
      <c r="G79" s="20">
        <f t="shared" si="1"/>
        <v>0</v>
      </c>
      <c r="H79" s="20"/>
      <c r="I79" s="20"/>
    </row>
    <row r="80" spans="1:9" x14ac:dyDescent="0.35">
      <c r="A80" t="s">
        <v>552</v>
      </c>
      <c r="B80">
        <v>9262107</v>
      </c>
      <c r="C80" t="s">
        <v>554</v>
      </c>
      <c r="D80" s="20">
        <v>9387</v>
      </c>
      <c r="F80" s="20">
        <f>VLOOKUP(B80,'[1]23-24 final baselines'!$H$6:$O$405,8,FALSE)</f>
        <v>9387</v>
      </c>
      <c r="G80" s="20">
        <f t="shared" si="1"/>
        <v>0</v>
      </c>
      <c r="H80" s="20"/>
      <c r="I80" s="20"/>
    </row>
    <row r="81" spans="1:9" x14ac:dyDescent="0.35">
      <c r="A81" t="s">
        <v>227</v>
      </c>
      <c r="B81">
        <v>9262109</v>
      </c>
      <c r="C81" t="s">
        <v>228</v>
      </c>
      <c r="D81" s="20">
        <v>69895</v>
      </c>
      <c r="F81" s="20">
        <f>VLOOKUP(B81,'[1]23-24 final baselines'!$H$6:$O$405,8,FALSE)</f>
        <v>70311</v>
      </c>
      <c r="G81" s="20">
        <f t="shared" si="1"/>
        <v>416</v>
      </c>
      <c r="H81" s="20"/>
      <c r="I81" s="20"/>
    </row>
    <row r="82" spans="1:9" x14ac:dyDescent="0.35">
      <c r="A82" t="s">
        <v>835</v>
      </c>
      <c r="B82">
        <v>9262112</v>
      </c>
      <c r="C82" t="s">
        <v>1388</v>
      </c>
      <c r="D82" s="20">
        <v>15544</v>
      </c>
      <c r="F82" s="20">
        <f>VLOOKUP(B82,'[1]23-24 final baselines'!$H$6:$O$405,8,FALSE)</f>
        <v>15544</v>
      </c>
      <c r="G82" s="20">
        <f t="shared" si="1"/>
        <v>0</v>
      </c>
      <c r="H82" s="20"/>
      <c r="I82" s="20"/>
    </row>
    <row r="83" spans="1:9" x14ac:dyDescent="0.35">
      <c r="A83" t="s">
        <v>587</v>
      </c>
      <c r="B83">
        <v>9262114</v>
      </c>
      <c r="C83" t="s">
        <v>1349</v>
      </c>
      <c r="D83" s="20">
        <v>16185</v>
      </c>
      <c r="F83" s="20">
        <f>VLOOKUP(B83,'[1]23-24 final baselines'!$H$6:$O$405,8,FALSE)</f>
        <v>16289</v>
      </c>
      <c r="G83" s="20">
        <f t="shared" si="1"/>
        <v>104</v>
      </c>
      <c r="H83" s="20"/>
      <c r="I83" s="20"/>
    </row>
    <row r="84" spans="1:9" x14ac:dyDescent="0.35">
      <c r="A84" t="s">
        <v>578</v>
      </c>
      <c r="B84">
        <v>9262115</v>
      </c>
      <c r="C84" t="s">
        <v>580</v>
      </c>
      <c r="D84" s="20">
        <v>14564</v>
      </c>
      <c r="F84" s="20">
        <f>VLOOKUP(B84,'[1]23-24 final baselines'!$H$6:$O$405,8,FALSE)</f>
        <v>14564</v>
      </c>
      <c r="G84" s="20">
        <f t="shared" si="1"/>
        <v>0</v>
      </c>
      <c r="H84" s="20"/>
      <c r="I84" s="20"/>
    </row>
    <row r="85" spans="1:9" x14ac:dyDescent="0.35">
      <c r="A85" t="s">
        <v>142</v>
      </c>
      <c r="B85">
        <v>9262116</v>
      </c>
      <c r="C85" t="s">
        <v>1259</v>
      </c>
      <c r="D85" s="20">
        <v>13894</v>
      </c>
      <c r="F85" s="20">
        <f>VLOOKUP(B85,'[1]23-24 final baselines'!$H$6:$O$405,8,FALSE)</f>
        <v>13894</v>
      </c>
      <c r="G85" s="20">
        <f t="shared" si="1"/>
        <v>0</v>
      </c>
      <c r="H85" s="20"/>
      <c r="I85" s="20"/>
    </row>
    <row r="86" spans="1:9" x14ac:dyDescent="0.35">
      <c r="A86" t="s">
        <v>817</v>
      </c>
      <c r="B86">
        <v>9262117</v>
      </c>
      <c r="C86" t="s">
        <v>819</v>
      </c>
      <c r="D86" s="20">
        <v>18533</v>
      </c>
      <c r="F86" s="20">
        <f>VLOOKUP(B86,'[1]23-24 final baselines'!$H$6:$O$405,8,FALSE)</f>
        <v>18637</v>
      </c>
      <c r="G86" s="20">
        <f t="shared" si="1"/>
        <v>104</v>
      </c>
      <c r="H86" s="20"/>
      <c r="I86" s="20"/>
    </row>
    <row r="87" spans="1:9" x14ac:dyDescent="0.35">
      <c r="A87" t="s">
        <v>906</v>
      </c>
      <c r="B87">
        <v>9262118</v>
      </c>
      <c r="C87" t="s">
        <v>1401</v>
      </c>
      <c r="D87" s="20">
        <v>64508</v>
      </c>
      <c r="F87" s="20">
        <f>VLOOKUP(B87,'[1]23-24 final baselines'!$H$6:$O$405,8,FALSE)</f>
        <v>64508</v>
      </c>
      <c r="G87" s="20">
        <f t="shared" si="1"/>
        <v>0</v>
      </c>
      <c r="H87" s="20"/>
      <c r="I87" s="20"/>
    </row>
    <row r="88" spans="1:9" x14ac:dyDescent="0.35">
      <c r="A88" t="s">
        <v>608</v>
      </c>
      <c r="B88">
        <v>9262119</v>
      </c>
      <c r="C88" t="s">
        <v>610</v>
      </c>
      <c r="D88" s="20">
        <v>9284</v>
      </c>
      <c r="F88" s="20">
        <f>VLOOKUP(B88,'[1]23-24 final baselines'!$H$6:$O$405,8,FALSE)</f>
        <v>9388</v>
      </c>
      <c r="G88" s="20">
        <f t="shared" si="1"/>
        <v>104</v>
      </c>
      <c r="H88" s="20"/>
      <c r="I88" s="20"/>
    </row>
    <row r="89" spans="1:9" x14ac:dyDescent="0.35">
      <c r="A89" t="s">
        <v>611</v>
      </c>
      <c r="B89">
        <v>9262120</v>
      </c>
      <c r="C89" t="s">
        <v>1356</v>
      </c>
      <c r="D89" s="20">
        <v>33895</v>
      </c>
      <c r="F89" s="20">
        <f>VLOOKUP(B89,'[1]23-24 final baselines'!$H$6:$O$405,8,FALSE)</f>
        <v>33999</v>
      </c>
      <c r="G89" s="20">
        <f t="shared" si="1"/>
        <v>104</v>
      </c>
      <c r="H89" s="20"/>
      <c r="I89" s="20"/>
    </row>
    <row r="90" spans="1:9" x14ac:dyDescent="0.35">
      <c r="A90" t="s">
        <v>617</v>
      </c>
      <c r="B90">
        <v>9262121</v>
      </c>
      <c r="C90" t="s">
        <v>619</v>
      </c>
      <c r="D90" s="20">
        <v>44932</v>
      </c>
      <c r="F90" s="20">
        <f>VLOOKUP(B90,'[1]23-24 final baselines'!$H$6:$O$405,8,FALSE)</f>
        <v>45452</v>
      </c>
      <c r="G90" s="20">
        <f t="shared" si="1"/>
        <v>520</v>
      </c>
      <c r="H90" s="20"/>
      <c r="I90" s="20"/>
    </row>
    <row r="91" spans="1:9" x14ac:dyDescent="0.35">
      <c r="A91" t="s">
        <v>694</v>
      </c>
      <c r="B91">
        <v>9262122</v>
      </c>
      <c r="C91" t="s">
        <v>696</v>
      </c>
      <c r="D91" s="20">
        <v>35603</v>
      </c>
      <c r="F91" s="20">
        <f>VLOOKUP(B91,'[1]23-24 final baselines'!$H$6:$O$405,8,FALSE)</f>
        <v>35603</v>
      </c>
      <c r="G91" s="20">
        <f t="shared" si="1"/>
        <v>0</v>
      </c>
      <c r="H91" s="20"/>
      <c r="I91" s="20"/>
    </row>
    <row r="92" spans="1:9" x14ac:dyDescent="0.35">
      <c r="A92" t="s">
        <v>730</v>
      </c>
      <c r="B92">
        <v>9262124</v>
      </c>
      <c r="C92" t="s">
        <v>1369</v>
      </c>
      <c r="D92" s="20">
        <v>18476</v>
      </c>
      <c r="F92" s="20">
        <f>VLOOKUP(B92,'[1]23-24 final baselines'!$H$6:$O$405,8,FALSE)</f>
        <v>18580</v>
      </c>
      <c r="G92" s="20">
        <f t="shared" si="1"/>
        <v>104</v>
      </c>
      <c r="H92" s="20"/>
      <c r="I92" s="20"/>
    </row>
    <row r="93" spans="1:9" x14ac:dyDescent="0.35">
      <c r="A93" t="s">
        <v>658</v>
      </c>
      <c r="B93">
        <v>9262125</v>
      </c>
      <c r="C93" t="s">
        <v>1363</v>
      </c>
      <c r="D93" s="20">
        <v>33714</v>
      </c>
      <c r="F93" s="20">
        <f>VLOOKUP(B93,'[1]23-24 final baselines'!$H$6:$O$405,8,FALSE)</f>
        <v>33714</v>
      </c>
      <c r="G93" s="20">
        <f t="shared" si="1"/>
        <v>0</v>
      </c>
      <c r="H93" s="20"/>
      <c r="I93" s="20"/>
    </row>
    <row r="94" spans="1:9" x14ac:dyDescent="0.35">
      <c r="A94" t="s">
        <v>1171</v>
      </c>
      <c r="B94">
        <v>9262126</v>
      </c>
      <c r="C94" t="s">
        <v>1172</v>
      </c>
      <c r="D94" s="20">
        <v>61307</v>
      </c>
      <c r="F94" s="20">
        <f>VLOOKUP(B94,'[1]23-24 final baselines'!$H$6:$O$405,8,FALSE)</f>
        <v>61307</v>
      </c>
      <c r="G94" s="20">
        <f t="shared" si="1"/>
        <v>0</v>
      </c>
      <c r="H94" s="20"/>
      <c r="I94" s="20"/>
    </row>
    <row r="95" spans="1:9" x14ac:dyDescent="0.35">
      <c r="A95" t="s">
        <v>739</v>
      </c>
      <c r="B95">
        <v>9262127</v>
      </c>
      <c r="C95" t="s">
        <v>741</v>
      </c>
      <c r="D95" s="20">
        <v>60968</v>
      </c>
      <c r="F95" s="20">
        <f>VLOOKUP(B95,'[1]23-24 final baselines'!$H$6:$O$405,8,FALSE)</f>
        <v>60968</v>
      </c>
      <c r="G95" s="20">
        <f t="shared" si="1"/>
        <v>0</v>
      </c>
      <c r="H95" s="20"/>
      <c r="I95" s="20"/>
    </row>
    <row r="96" spans="1:9" x14ac:dyDescent="0.35">
      <c r="A96" t="s">
        <v>754</v>
      </c>
      <c r="B96">
        <v>9262128</v>
      </c>
      <c r="C96" t="s">
        <v>756</v>
      </c>
      <c r="D96" s="20">
        <v>32576</v>
      </c>
      <c r="F96" s="20">
        <f>VLOOKUP(B96,'[1]23-24 final baselines'!$H$6:$O$405,8,FALSE)</f>
        <v>32576</v>
      </c>
      <c r="G96" s="20">
        <f t="shared" si="1"/>
        <v>0</v>
      </c>
      <c r="H96" s="20"/>
      <c r="I96" s="20"/>
    </row>
    <row r="97" spans="1:9" x14ac:dyDescent="0.35">
      <c r="A97" t="s">
        <v>745</v>
      </c>
      <c r="B97">
        <v>9262130</v>
      </c>
      <c r="C97" t="s">
        <v>747</v>
      </c>
      <c r="D97" s="20">
        <v>30806</v>
      </c>
      <c r="F97" s="20">
        <f>VLOOKUP(B97,'[1]23-24 final baselines'!$H$6:$O$405,8,FALSE)</f>
        <v>31326</v>
      </c>
      <c r="G97" s="20">
        <f t="shared" si="1"/>
        <v>520</v>
      </c>
      <c r="H97" s="20"/>
      <c r="I97" s="20"/>
    </row>
    <row r="98" spans="1:9" x14ac:dyDescent="0.35">
      <c r="A98" t="s">
        <v>751</v>
      </c>
      <c r="B98">
        <v>9262131</v>
      </c>
      <c r="C98" t="s">
        <v>753</v>
      </c>
      <c r="D98" s="20">
        <v>15574</v>
      </c>
      <c r="F98" s="20">
        <f>VLOOKUP(B98,'[1]23-24 final baselines'!$H$6:$O$405,8,FALSE)</f>
        <v>15574</v>
      </c>
      <c r="G98" s="20">
        <f t="shared" si="1"/>
        <v>0</v>
      </c>
      <c r="H98" s="20"/>
      <c r="I98" s="20"/>
    </row>
    <row r="99" spans="1:9" x14ac:dyDescent="0.35">
      <c r="A99" t="s">
        <v>718</v>
      </c>
      <c r="B99">
        <v>9262133</v>
      </c>
      <c r="C99" t="s">
        <v>1469</v>
      </c>
      <c r="D99" s="20">
        <v>30374</v>
      </c>
      <c r="F99" s="20">
        <f>VLOOKUP(B99,'[1]23-24 final baselines'!$H$6:$O$405,8,FALSE)</f>
        <v>30374</v>
      </c>
      <c r="G99" s="20">
        <f t="shared" si="1"/>
        <v>0</v>
      </c>
      <c r="H99" s="20"/>
      <c r="I99" s="20"/>
    </row>
    <row r="100" spans="1:9" x14ac:dyDescent="0.35">
      <c r="A100" t="s">
        <v>757</v>
      </c>
      <c r="B100">
        <v>9262135</v>
      </c>
      <c r="C100" t="s">
        <v>759</v>
      </c>
      <c r="D100" s="20">
        <v>13895</v>
      </c>
      <c r="F100" s="20">
        <f>VLOOKUP(B100,'[1]23-24 final baselines'!$H$6:$O$405,8,FALSE)</f>
        <v>13895</v>
      </c>
      <c r="G100" s="20">
        <f t="shared" si="1"/>
        <v>0</v>
      </c>
      <c r="H100" s="20"/>
      <c r="I100" s="20"/>
    </row>
    <row r="101" spans="1:9" x14ac:dyDescent="0.35">
      <c r="A101" t="s">
        <v>365</v>
      </c>
      <c r="B101">
        <v>9262137</v>
      </c>
      <c r="C101" t="s">
        <v>1309</v>
      </c>
      <c r="D101" s="20">
        <v>61578</v>
      </c>
      <c r="F101" s="20">
        <f>VLOOKUP(B101,'[1]23-24 final baselines'!$H$6:$O$405,8,FALSE)</f>
        <v>61682</v>
      </c>
      <c r="G101" s="20">
        <f t="shared" si="1"/>
        <v>104</v>
      </c>
      <c r="H101" s="20"/>
      <c r="I101" s="20"/>
    </row>
    <row r="102" spans="1:9" x14ac:dyDescent="0.35">
      <c r="A102" t="s">
        <v>768</v>
      </c>
      <c r="B102">
        <v>9262138</v>
      </c>
      <c r="C102" t="s">
        <v>770</v>
      </c>
      <c r="D102" s="20">
        <v>39654</v>
      </c>
      <c r="F102" s="20">
        <f>VLOOKUP(B102,'[1]23-24 final baselines'!$H$6:$O$405,8,FALSE)</f>
        <v>39758</v>
      </c>
      <c r="G102" s="20">
        <f t="shared" si="1"/>
        <v>104</v>
      </c>
      <c r="H102" s="20"/>
      <c r="I102" s="20"/>
    </row>
    <row r="103" spans="1:9" x14ac:dyDescent="0.35">
      <c r="A103" t="s">
        <v>805</v>
      </c>
      <c r="B103">
        <v>9262142</v>
      </c>
      <c r="C103" t="s">
        <v>1384</v>
      </c>
      <c r="D103" s="20">
        <v>62111</v>
      </c>
      <c r="F103" s="20">
        <f>VLOOKUP(B103,'[1]23-24 final baselines'!$H$6:$O$405,8,FALSE)</f>
        <v>62319</v>
      </c>
      <c r="G103" s="20">
        <f t="shared" si="1"/>
        <v>208</v>
      </c>
      <c r="H103" s="20"/>
      <c r="I103" s="20"/>
    </row>
    <row r="104" spans="1:9" x14ac:dyDescent="0.35">
      <c r="A104" t="s">
        <v>841</v>
      </c>
      <c r="B104">
        <v>9262146</v>
      </c>
      <c r="C104" t="s">
        <v>843</v>
      </c>
      <c r="D104" s="20">
        <v>33585</v>
      </c>
      <c r="F104" s="20">
        <f>VLOOKUP(B104,'[1]23-24 final baselines'!$H$6:$O$405,8,FALSE)</f>
        <v>34001</v>
      </c>
      <c r="G104" s="20">
        <f t="shared" si="1"/>
        <v>416</v>
      </c>
      <c r="H104" s="20"/>
      <c r="I104" s="20"/>
    </row>
    <row r="105" spans="1:9" x14ac:dyDescent="0.35">
      <c r="A105" t="s">
        <v>838</v>
      </c>
      <c r="B105">
        <v>9262147</v>
      </c>
      <c r="C105" t="s">
        <v>840</v>
      </c>
      <c r="D105" s="20">
        <v>26267</v>
      </c>
      <c r="F105" s="20">
        <f>VLOOKUP(B105,'[1]23-24 final baselines'!$H$6:$O$405,8,FALSE)</f>
        <v>26267</v>
      </c>
      <c r="G105" s="20">
        <f t="shared" si="1"/>
        <v>0</v>
      </c>
      <c r="H105" s="20"/>
      <c r="I105" s="20"/>
    </row>
    <row r="106" spans="1:9" x14ac:dyDescent="0.35">
      <c r="A106" t="s">
        <v>856</v>
      </c>
      <c r="B106">
        <v>9262148</v>
      </c>
      <c r="C106" t="s">
        <v>1389</v>
      </c>
      <c r="D106" s="20">
        <v>17166</v>
      </c>
      <c r="F106" s="20">
        <f>VLOOKUP(B106,'[1]23-24 final baselines'!$H$6:$O$405,8,FALSE)</f>
        <v>17166</v>
      </c>
      <c r="G106" s="20">
        <f t="shared" si="1"/>
        <v>0</v>
      </c>
      <c r="H106" s="20"/>
      <c r="I106" s="20"/>
    </row>
    <row r="107" spans="1:9" x14ac:dyDescent="0.35">
      <c r="A107" t="s">
        <v>333</v>
      </c>
      <c r="B107">
        <v>9262149</v>
      </c>
      <c r="C107" t="s">
        <v>334</v>
      </c>
      <c r="D107" s="20">
        <v>58102</v>
      </c>
      <c r="F107" s="20">
        <f>VLOOKUP(B107,'[1]23-24 final baselines'!$H$6:$O$405,8,FALSE)</f>
        <v>58206</v>
      </c>
      <c r="G107" s="20">
        <f t="shared" si="1"/>
        <v>104</v>
      </c>
      <c r="H107" s="20"/>
      <c r="I107" s="20"/>
    </row>
    <row r="108" spans="1:9" x14ac:dyDescent="0.35">
      <c r="A108" t="s">
        <v>75</v>
      </c>
      <c r="B108">
        <v>9262150</v>
      </c>
      <c r="C108" t="s">
        <v>76</v>
      </c>
      <c r="D108" s="20">
        <v>16319</v>
      </c>
      <c r="F108" s="20">
        <f>VLOOKUP(B108,'[1]23-24 final baselines'!$H$6:$O$405,8,FALSE)</f>
        <v>16319</v>
      </c>
      <c r="G108" s="20">
        <f t="shared" si="1"/>
        <v>0</v>
      </c>
      <c r="H108" s="20"/>
      <c r="I108" s="20"/>
    </row>
    <row r="109" spans="1:9" x14ac:dyDescent="0.35">
      <c r="A109" t="s">
        <v>271</v>
      </c>
      <c r="B109">
        <v>9262151</v>
      </c>
      <c r="C109" t="s">
        <v>1413</v>
      </c>
      <c r="D109" s="20">
        <v>38626</v>
      </c>
      <c r="F109" s="20">
        <f>VLOOKUP(B109,'[1]23-24 final baselines'!$H$6:$O$405,8,FALSE)</f>
        <v>38626</v>
      </c>
      <c r="G109" s="20">
        <f t="shared" si="1"/>
        <v>0</v>
      </c>
      <c r="H109" s="20"/>
      <c r="I109" s="20"/>
    </row>
    <row r="110" spans="1:9" x14ac:dyDescent="0.35">
      <c r="A110" t="s">
        <v>879</v>
      </c>
      <c r="B110">
        <v>9262153</v>
      </c>
      <c r="C110" t="s">
        <v>881</v>
      </c>
      <c r="D110" s="20">
        <v>15872</v>
      </c>
      <c r="F110" s="20">
        <f>VLOOKUP(B110,'[1]23-24 final baselines'!$H$6:$O$405,8,FALSE)</f>
        <v>15976</v>
      </c>
      <c r="G110" s="20">
        <f t="shared" si="1"/>
        <v>104</v>
      </c>
      <c r="H110" s="20"/>
      <c r="I110" s="20"/>
    </row>
    <row r="111" spans="1:9" x14ac:dyDescent="0.35">
      <c r="A111" t="s">
        <v>954</v>
      </c>
      <c r="B111">
        <v>9262154</v>
      </c>
      <c r="C111" t="s">
        <v>955</v>
      </c>
      <c r="D111" s="20">
        <v>34550</v>
      </c>
      <c r="F111" s="20">
        <f>VLOOKUP(B111,'[1]23-24 final baselines'!$H$6:$O$405,8,FALSE)</f>
        <v>34862</v>
      </c>
      <c r="G111" s="20">
        <f t="shared" si="1"/>
        <v>312</v>
      </c>
      <c r="H111" s="20"/>
      <c r="I111" s="20"/>
    </row>
    <row r="112" spans="1:9" x14ac:dyDescent="0.35">
      <c r="A112" t="s">
        <v>800</v>
      </c>
      <c r="B112">
        <v>9262156</v>
      </c>
      <c r="C112" t="s">
        <v>801</v>
      </c>
      <c r="D112" s="20">
        <v>16751</v>
      </c>
      <c r="F112" s="20">
        <f>VLOOKUP(B112,'[1]23-24 final baselines'!$H$6:$O$405,8,FALSE)</f>
        <v>16751</v>
      </c>
      <c r="G112" s="20">
        <f t="shared" si="1"/>
        <v>0</v>
      </c>
      <c r="H112" s="20"/>
      <c r="I112" s="20"/>
    </row>
    <row r="113" spans="1:9" x14ac:dyDescent="0.35">
      <c r="A113" t="s">
        <v>623</v>
      </c>
      <c r="B113">
        <v>9262157</v>
      </c>
      <c r="C113" t="s">
        <v>624</v>
      </c>
      <c r="D113" s="20">
        <v>45547</v>
      </c>
      <c r="F113" s="20">
        <f>VLOOKUP(B113,'[1]23-24 final baselines'!$H$6:$O$405,8,FALSE)</f>
        <v>45547</v>
      </c>
      <c r="G113" s="20">
        <f t="shared" si="1"/>
        <v>0</v>
      </c>
      <c r="H113" s="20"/>
      <c r="I113" s="20"/>
    </row>
    <row r="114" spans="1:9" x14ac:dyDescent="0.35">
      <c r="A114" t="s">
        <v>795</v>
      </c>
      <c r="B114">
        <v>9262159</v>
      </c>
      <c r="C114" t="s">
        <v>1383</v>
      </c>
      <c r="D114" s="20">
        <v>14445</v>
      </c>
      <c r="F114" s="20">
        <f>VLOOKUP(B114,'[1]23-24 final baselines'!$H$6:$O$405,8,FALSE)</f>
        <v>14549</v>
      </c>
      <c r="G114" s="20">
        <f t="shared" si="1"/>
        <v>104</v>
      </c>
      <c r="H114" s="20"/>
      <c r="I114" s="20"/>
    </row>
    <row r="115" spans="1:9" x14ac:dyDescent="0.35">
      <c r="A115" t="s">
        <v>929</v>
      </c>
      <c r="B115">
        <v>9262160</v>
      </c>
      <c r="C115" t="s">
        <v>1406</v>
      </c>
      <c r="D115" s="20">
        <v>52344</v>
      </c>
      <c r="F115" s="20">
        <f>VLOOKUP(B115,'[1]23-24 final baselines'!$H$6:$O$405,8,FALSE)</f>
        <v>52448</v>
      </c>
      <c r="G115" s="20">
        <f t="shared" si="1"/>
        <v>104</v>
      </c>
      <c r="H115" s="20"/>
      <c r="I115" s="20"/>
    </row>
    <row r="116" spans="1:9" x14ac:dyDescent="0.35">
      <c r="A116" t="s">
        <v>594</v>
      </c>
      <c r="B116">
        <v>9262161</v>
      </c>
      <c r="C116" t="s">
        <v>1407</v>
      </c>
      <c r="D116" s="20">
        <v>59823</v>
      </c>
      <c r="F116" s="20">
        <f>VLOOKUP(B116,'[1]23-24 final baselines'!$H$6:$O$405,8,FALSE)</f>
        <v>59927</v>
      </c>
      <c r="G116" s="20">
        <f t="shared" si="1"/>
        <v>104</v>
      </c>
      <c r="H116" s="20"/>
      <c r="I116" s="20"/>
    </row>
    <row r="117" spans="1:9" x14ac:dyDescent="0.35">
      <c r="A117" t="s">
        <v>561</v>
      </c>
      <c r="B117">
        <v>9262163</v>
      </c>
      <c r="C117" t="s">
        <v>1346</v>
      </c>
      <c r="D117" s="20">
        <v>30091</v>
      </c>
      <c r="F117" s="20">
        <f>VLOOKUP(B117,'[1]23-24 final baselines'!$H$6:$O$405,8,FALSE)</f>
        <v>30091</v>
      </c>
      <c r="G117" s="20">
        <f t="shared" si="1"/>
        <v>0</v>
      </c>
      <c r="H117" s="20"/>
      <c r="I117" s="20"/>
    </row>
    <row r="118" spans="1:9" x14ac:dyDescent="0.35">
      <c r="A118" t="s">
        <v>117</v>
      </c>
      <c r="B118">
        <v>9262164</v>
      </c>
      <c r="C118" t="s">
        <v>1410</v>
      </c>
      <c r="D118" s="20">
        <v>8510</v>
      </c>
      <c r="F118" s="20">
        <f>VLOOKUP(B118,'[1]23-24 final baselines'!$H$6:$O$405,8,FALSE)</f>
        <v>8510</v>
      </c>
      <c r="G118" s="20">
        <f t="shared" si="1"/>
        <v>0</v>
      </c>
      <c r="H118" s="20"/>
      <c r="I118" s="20"/>
    </row>
    <row r="119" spans="1:9" x14ac:dyDescent="0.35">
      <c r="A119" t="s">
        <v>256</v>
      </c>
      <c r="B119">
        <v>9262165</v>
      </c>
      <c r="C119" t="s">
        <v>1284</v>
      </c>
      <c r="D119" s="20">
        <v>33554</v>
      </c>
      <c r="F119" s="20">
        <f>VLOOKUP(B119,'[1]23-24 final baselines'!$H$6:$O$405,8,FALSE)</f>
        <v>33658</v>
      </c>
      <c r="G119" s="20">
        <f t="shared" si="1"/>
        <v>104</v>
      </c>
      <c r="H119" s="20"/>
      <c r="I119" s="20"/>
    </row>
    <row r="120" spans="1:9" x14ac:dyDescent="0.35">
      <c r="A120" t="s">
        <v>119</v>
      </c>
      <c r="B120">
        <v>9262166</v>
      </c>
      <c r="C120" t="s">
        <v>120</v>
      </c>
      <c r="D120" s="20">
        <v>18475</v>
      </c>
      <c r="F120" s="20">
        <f>VLOOKUP(B120,'[1]23-24 final baselines'!$H$6:$O$405,8,FALSE)</f>
        <v>18475</v>
      </c>
      <c r="G120" s="20">
        <f t="shared" si="1"/>
        <v>0</v>
      </c>
      <c r="H120" s="20"/>
      <c r="I120" s="20"/>
    </row>
    <row r="121" spans="1:9" x14ac:dyDescent="0.35">
      <c r="A121" t="s">
        <v>122</v>
      </c>
      <c r="B121">
        <v>9262167</v>
      </c>
      <c r="C121" t="s">
        <v>951</v>
      </c>
      <c r="D121" s="20">
        <v>27087</v>
      </c>
      <c r="F121" s="20">
        <f>VLOOKUP(B121,'[1]23-24 final baselines'!$H$6:$O$405,8,FALSE)</f>
        <v>27087</v>
      </c>
      <c r="G121" s="20">
        <f t="shared" si="1"/>
        <v>0</v>
      </c>
      <c r="H121" s="20"/>
      <c r="I121" s="20"/>
    </row>
    <row r="122" spans="1:9" x14ac:dyDescent="0.35">
      <c r="A122" t="s">
        <v>128</v>
      </c>
      <c r="B122">
        <v>9262168</v>
      </c>
      <c r="C122" t="s">
        <v>953</v>
      </c>
      <c r="D122" s="20">
        <v>15591</v>
      </c>
      <c r="F122" s="20">
        <f>VLOOKUP(B122,'[1]23-24 final baselines'!$H$6:$O$405,8,FALSE)</f>
        <v>15591</v>
      </c>
      <c r="G122" s="20">
        <f t="shared" si="1"/>
        <v>0</v>
      </c>
      <c r="H122" s="20"/>
      <c r="I122" s="20"/>
    </row>
    <row r="123" spans="1:9" x14ac:dyDescent="0.35">
      <c r="A123" t="s">
        <v>493</v>
      </c>
      <c r="B123">
        <v>9262169</v>
      </c>
      <c r="C123" t="s">
        <v>1332</v>
      </c>
      <c r="D123" s="20">
        <v>52682</v>
      </c>
      <c r="F123" s="20">
        <f>VLOOKUP(B123,'[1]23-24 final baselines'!$H$6:$O$405,8,FALSE)</f>
        <v>52682</v>
      </c>
      <c r="G123" s="20">
        <f t="shared" si="1"/>
        <v>0</v>
      </c>
      <c r="H123" s="20"/>
      <c r="I123" s="20"/>
    </row>
    <row r="124" spans="1:9" x14ac:dyDescent="0.35">
      <c r="A124" t="s">
        <v>760</v>
      </c>
      <c r="B124">
        <v>9262172</v>
      </c>
      <c r="C124" t="s">
        <v>1373</v>
      </c>
      <c r="D124" s="20">
        <v>11069</v>
      </c>
      <c r="F124" s="20">
        <f>VLOOKUP(B124,'[1]23-24 final baselines'!$H$6:$O$405,8,FALSE)</f>
        <v>11069</v>
      </c>
      <c r="G124" s="20">
        <f t="shared" si="1"/>
        <v>0</v>
      </c>
      <c r="H124" s="20"/>
      <c r="I124" s="20"/>
    </row>
    <row r="125" spans="1:9" x14ac:dyDescent="0.35">
      <c r="A125" t="s">
        <v>868</v>
      </c>
      <c r="B125">
        <v>9262173</v>
      </c>
      <c r="C125" t="s">
        <v>1390</v>
      </c>
      <c r="D125" s="20">
        <v>12616</v>
      </c>
      <c r="F125" s="20">
        <f>VLOOKUP(B125,'[1]23-24 final baselines'!$H$6:$O$405,8,FALSE)</f>
        <v>12616</v>
      </c>
      <c r="G125" s="20">
        <f t="shared" si="1"/>
        <v>0</v>
      </c>
      <c r="H125" s="20"/>
      <c r="I125" s="20"/>
    </row>
    <row r="126" spans="1:9" x14ac:dyDescent="0.35">
      <c r="A126" t="s">
        <v>67</v>
      </c>
      <c r="B126">
        <v>9262174</v>
      </c>
      <c r="C126" t="s">
        <v>937</v>
      </c>
      <c r="D126" s="20">
        <v>12289</v>
      </c>
      <c r="F126" s="20">
        <f>VLOOKUP(B126,'[1]23-24 final baselines'!$H$6:$O$405,8,FALSE)</f>
        <v>12393</v>
      </c>
      <c r="G126" s="20">
        <f t="shared" si="1"/>
        <v>104</v>
      </c>
      <c r="H126" s="20"/>
      <c r="I126" s="20"/>
    </row>
    <row r="127" spans="1:9" x14ac:dyDescent="0.35">
      <c r="A127" t="s">
        <v>417</v>
      </c>
      <c r="B127">
        <v>9262177</v>
      </c>
      <c r="C127" t="s">
        <v>1418</v>
      </c>
      <c r="D127" s="20">
        <v>32826</v>
      </c>
      <c r="F127" s="20">
        <f>VLOOKUP(B127,'[1]23-24 final baselines'!$H$6:$O$405,8,FALSE)</f>
        <v>32826</v>
      </c>
      <c r="G127" s="20">
        <f t="shared" si="1"/>
        <v>0</v>
      </c>
      <c r="H127" s="20"/>
      <c r="I127" s="20"/>
    </row>
    <row r="128" spans="1:9" x14ac:dyDescent="0.35">
      <c r="A128" t="s">
        <v>916</v>
      </c>
      <c r="B128">
        <v>9262179</v>
      </c>
      <c r="C128" t="s">
        <v>917</v>
      </c>
      <c r="D128" s="20">
        <v>36167</v>
      </c>
      <c r="F128" s="20">
        <f>VLOOKUP(B128,'[1]23-24 final baselines'!$H$6:$O$405,8,FALSE)</f>
        <v>36271</v>
      </c>
      <c r="G128" s="20">
        <f t="shared" si="1"/>
        <v>104</v>
      </c>
      <c r="H128" s="20"/>
      <c r="I128" s="20"/>
    </row>
    <row r="129" spans="1:9" x14ac:dyDescent="0.35">
      <c r="A129" t="s">
        <v>857</v>
      </c>
      <c r="B129">
        <v>9262180</v>
      </c>
      <c r="C129" t="s">
        <v>1000</v>
      </c>
      <c r="D129" s="20">
        <v>12541</v>
      </c>
      <c r="F129" s="20">
        <f>VLOOKUP(B129,'[1]23-24 final baselines'!$H$6:$O$405,8,FALSE)</f>
        <v>12541</v>
      </c>
      <c r="G129" s="20">
        <f t="shared" si="1"/>
        <v>0</v>
      </c>
      <c r="H129" s="20"/>
      <c r="I129" s="20"/>
    </row>
    <row r="130" spans="1:9" x14ac:dyDescent="0.35">
      <c r="A130" t="s">
        <v>921</v>
      </c>
      <c r="B130">
        <v>9262181</v>
      </c>
      <c r="C130" t="s">
        <v>922</v>
      </c>
      <c r="D130" s="20">
        <v>37661</v>
      </c>
      <c r="F130" s="20">
        <f>VLOOKUP(B130,'[1]23-24 final baselines'!$H$6:$O$405,8,FALSE)</f>
        <v>37661</v>
      </c>
      <c r="G130" s="20">
        <f t="shared" si="1"/>
        <v>0</v>
      </c>
      <c r="H130" s="20"/>
      <c r="I130" s="20"/>
    </row>
    <row r="131" spans="1:9" x14ac:dyDescent="0.35">
      <c r="A131" t="s">
        <v>912</v>
      </c>
      <c r="B131">
        <v>9262182</v>
      </c>
      <c r="C131" t="s">
        <v>913</v>
      </c>
      <c r="D131" s="20">
        <v>49778</v>
      </c>
      <c r="F131" s="20">
        <f>VLOOKUP(B131,'[1]23-24 final baselines'!$H$6:$O$405,8,FALSE)</f>
        <v>49837</v>
      </c>
      <c r="G131" s="20">
        <f t="shared" ref="G131:G194" si="2">F131-D131</f>
        <v>59</v>
      </c>
      <c r="H131" s="20"/>
      <c r="I131" s="20"/>
    </row>
    <row r="132" spans="1:9" x14ac:dyDescent="0.35">
      <c r="A132" t="s">
        <v>166</v>
      </c>
      <c r="B132">
        <v>9262183</v>
      </c>
      <c r="C132" t="s">
        <v>167</v>
      </c>
      <c r="D132" s="20">
        <v>8109</v>
      </c>
      <c r="F132" s="20">
        <f>VLOOKUP(B132,'[1]23-24 final baselines'!$H$6:$O$405,8,FALSE)</f>
        <v>8109</v>
      </c>
      <c r="G132" s="20">
        <f t="shared" si="2"/>
        <v>0</v>
      </c>
      <c r="H132" s="20"/>
      <c r="I132" s="20"/>
    </row>
    <row r="133" spans="1:9" x14ac:dyDescent="0.35">
      <c r="A133" t="s">
        <v>999</v>
      </c>
      <c r="B133">
        <v>9262184</v>
      </c>
      <c r="C133" t="s">
        <v>1427</v>
      </c>
      <c r="D133" s="20">
        <v>32724</v>
      </c>
      <c r="F133" s="20">
        <f>VLOOKUP(B133,'[1]23-24 final baselines'!$H$6:$O$405,8,FALSE)</f>
        <v>32932</v>
      </c>
      <c r="G133" s="20">
        <f t="shared" si="2"/>
        <v>208</v>
      </c>
      <c r="H133" s="20"/>
      <c r="I133" s="20"/>
    </row>
    <row r="134" spans="1:9" x14ac:dyDescent="0.35">
      <c r="A134" t="s">
        <v>1018</v>
      </c>
      <c r="B134">
        <v>9262186</v>
      </c>
      <c r="C134" t="s">
        <v>1020</v>
      </c>
      <c r="D134" s="20">
        <v>17034</v>
      </c>
      <c r="F134" s="20">
        <f>VLOOKUP(B134,'[1]23-24 final baselines'!$H$6:$O$405,8,FALSE)</f>
        <v>17034</v>
      </c>
      <c r="G134" s="20">
        <f t="shared" si="2"/>
        <v>0</v>
      </c>
      <c r="H134" s="20"/>
      <c r="I134" s="20"/>
    </row>
    <row r="135" spans="1:9" x14ac:dyDescent="0.35">
      <c r="A135" t="s">
        <v>154</v>
      </c>
      <c r="B135">
        <v>9262187</v>
      </c>
      <c r="C135" t="s">
        <v>156</v>
      </c>
      <c r="D135" s="20">
        <v>31237</v>
      </c>
      <c r="F135" s="20">
        <f>VLOOKUP(B135,'[1]23-24 final baselines'!$H$6:$O$405,8,FALSE)</f>
        <v>31237</v>
      </c>
      <c r="G135" s="20">
        <f t="shared" si="2"/>
        <v>0</v>
      </c>
      <c r="H135" s="20"/>
      <c r="I135" s="20"/>
    </row>
    <row r="136" spans="1:9" x14ac:dyDescent="0.35">
      <c r="A136" t="s">
        <v>216</v>
      </c>
      <c r="B136">
        <v>9262188</v>
      </c>
      <c r="C136" t="s">
        <v>217</v>
      </c>
      <c r="D136" s="20">
        <v>35649</v>
      </c>
      <c r="F136" s="20">
        <f>VLOOKUP(B136,'[1]23-24 final baselines'!$H$6:$O$405,8,FALSE)</f>
        <v>35760</v>
      </c>
      <c r="G136" s="20">
        <f t="shared" si="2"/>
        <v>111</v>
      </c>
      <c r="H136" s="20"/>
      <c r="I136" s="20"/>
    </row>
    <row r="137" spans="1:9" x14ac:dyDescent="0.35">
      <c r="A137" t="s">
        <v>476</v>
      </c>
      <c r="B137">
        <v>9262189</v>
      </c>
      <c r="C137" t="s">
        <v>1326</v>
      </c>
      <c r="D137" s="20">
        <v>16720</v>
      </c>
      <c r="F137" s="20">
        <f>VLOOKUP(B137,'[1]23-24 final baselines'!$H$6:$O$405,8,FALSE)</f>
        <v>16720</v>
      </c>
      <c r="G137" s="20">
        <f t="shared" si="2"/>
        <v>0</v>
      </c>
      <c r="H137" s="20"/>
      <c r="I137" s="20"/>
    </row>
    <row r="138" spans="1:9" x14ac:dyDescent="0.35">
      <c r="A138" t="s">
        <v>914</v>
      </c>
      <c r="B138">
        <v>9262190</v>
      </c>
      <c r="C138" t="s">
        <v>1403</v>
      </c>
      <c r="D138" s="20">
        <v>28346</v>
      </c>
      <c r="F138" s="20">
        <f>VLOOKUP(B138,'[1]23-24 final baselines'!$H$6:$O$405,8,FALSE)</f>
        <v>28346</v>
      </c>
      <c r="G138" s="20">
        <f t="shared" si="2"/>
        <v>0</v>
      </c>
      <c r="H138" s="20"/>
      <c r="I138" s="20"/>
    </row>
    <row r="139" spans="1:9" x14ac:dyDescent="0.35">
      <c r="A139" t="s">
        <v>628</v>
      </c>
      <c r="B139">
        <v>9262191</v>
      </c>
      <c r="C139" t="s">
        <v>630</v>
      </c>
      <c r="D139" s="20">
        <v>42990</v>
      </c>
      <c r="F139" s="20">
        <f>VLOOKUP(B139,'[1]23-24 final baselines'!$H$6:$O$405,8,FALSE)</f>
        <v>43101</v>
      </c>
      <c r="G139" s="20">
        <f t="shared" si="2"/>
        <v>111</v>
      </c>
      <c r="H139" s="20"/>
      <c r="I139" s="20"/>
    </row>
    <row r="140" spans="1:9" x14ac:dyDescent="0.35">
      <c r="A140" t="s">
        <v>389</v>
      </c>
      <c r="B140">
        <v>9262196</v>
      </c>
      <c r="C140" t="s">
        <v>1314</v>
      </c>
      <c r="D140" s="20">
        <v>15307</v>
      </c>
      <c r="F140" s="20">
        <f>VLOOKUP(B140,'[1]23-24 final baselines'!$H$6:$O$405,8,FALSE)</f>
        <v>15307</v>
      </c>
      <c r="G140" s="20">
        <f t="shared" si="2"/>
        <v>0</v>
      </c>
      <c r="H140" s="20"/>
      <c r="I140" s="20"/>
    </row>
    <row r="141" spans="1:9" x14ac:dyDescent="0.35">
      <c r="A141" t="s">
        <v>201</v>
      </c>
      <c r="B141">
        <v>9262197</v>
      </c>
      <c r="C141" t="s">
        <v>1271</v>
      </c>
      <c r="D141" s="20">
        <v>34847</v>
      </c>
      <c r="F141" s="20">
        <f>VLOOKUP(B141,'[1]23-24 final baselines'!$H$6:$O$405,8,FALSE)</f>
        <v>34847</v>
      </c>
      <c r="G141" s="20">
        <f t="shared" si="2"/>
        <v>0</v>
      </c>
      <c r="H141" s="20"/>
      <c r="I141" s="20"/>
    </row>
    <row r="142" spans="1:9" x14ac:dyDescent="0.35">
      <c r="A142" t="s">
        <v>431</v>
      </c>
      <c r="B142">
        <v>9262198</v>
      </c>
      <c r="C142" t="s">
        <v>433</v>
      </c>
      <c r="D142" s="20">
        <v>8243</v>
      </c>
      <c r="F142" s="20">
        <f>VLOOKUP(B142,'[1]23-24 final baselines'!$H$6:$O$405,8,FALSE)</f>
        <v>8243</v>
      </c>
      <c r="G142" s="20">
        <f t="shared" si="2"/>
        <v>0</v>
      </c>
      <c r="H142" s="20"/>
      <c r="I142" s="20"/>
    </row>
    <row r="143" spans="1:9" x14ac:dyDescent="0.35">
      <c r="A143" t="s">
        <v>1431</v>
      </c>
      <c r="B143">
        <v>9262199</v>
      </c>
      <c r="C143" t="s">
        <v>1176</v>
      </c>
      <c r="D143" s="20">
        <v>37437</v>
      </c>
      <c r="F143" s="20">
        <f>VLOOKUP(B143,'[1]23-24 final baselines'!$H$6:$O$405,8,FALSE)</f>
        <v>37436.5</v>
      </c>
      <c r="G143" s="20">
        <f t="shared" si="2"/>
        <v>-0.5</v>
      </c>
      <c r="H143" s="20"/>
      <c r="I143" s="20"/>
    </row>
    <row r="144" spans="1:9" x14ac:dyDescent="0.35">
      <c r="A144" t="s">
        <v>918</v>
      </c>
      <c r="B144">
        <v>9262200</v>
      </c>
      <c r="C144" t="s">
        <v>1405</v>
      </c>
      <c r="D144" s="20">
        <v>23548</v>
      </c>
      <c r="F144" s="20">
        <f>VLOOKUP(B144,'[1]23-24 final baselines'!$H$6:$O$405,8,FALSE)</f>
        <v>23548</v>
      </c>
      <c r="G144" s="20">
        <f t="shared" si="2"/>
        <v>0</v>
      </c>
      <c r="H144" s="20"/>
      <c r="I144" s="20"/>
    </row>
    <row r="145" spans="1:9" x14ac:dyDescent="0.35">
      <c r="A145" t="s">
        <v>495</v>
      </c>
      <c r="B145">
        <v>9262201</v>
      </c>
      <c r="C145" t="s">
        <v>1333</v>
      </c>
      <c r="D145" s="20">
        <v>51498</v>
      </c>
      <c r="F145" s="20">
        <f>VLOOKUP(B145,'[1]23-24 final baselines'!$H$6:$O$405,8,FALSE)</f>
        <v>51498</v>
      </c>
      <c r="G145" s="20">
        <f t="shared" si="2"/>
        <v>0</v>
      </c>
      <c r="H145" s="20"/>
      <c r="I145" s="20"/>
    </row>
    <row r="146" spans="1:9" x14ac:dyDescent="0.35">
      <c r="A146" t="s">
        <v>490</v>
      </c>
      <c r="B146">
        <v>9262202</v>
      </c>
      <c r="C146" t="s">
        <v>1331</v>
      </c>
      <c r="D146" s="20">
        <v>13536</v>
      </c>
      <c r="F146" s="20">
        <f>VLOOKUP(B146,'[1]23-24 final baselines'!$H$6:$O$405,8,FALSE)</f>
        <v>13536</v>
      </c>
      <c r="G146" s="20">
        <f t="shared" si="2"/>
        <v>0</v>
      </c>
      <c r="H146" s="20"/>
      <c r="I146" s="20"/>
    </row>
    <row r="147" spans="1:9" x14ac:dyDescent="0.35">
      <c r="A147" t="s">
        <v>691</v>
      </c>
      <c r="B147">
        <v>9262203</v>
      </c>
      <c r="C147" t="s">
        <v>693</v>
      </c>
      <c r="D147" s="20">
        <v>28049</v>
      </c>
      <c r="F147" s="20">
        <f>VLOOKUP(B147,'[1]23-24 final baselines'!$H$6:$O$405,8,FALSE)</f>
        <v>28049</v>
      </c>
      <c r="G147" s="20">
        <f t="shared" si="2"/>
        <v>0</v>
      </c>
      <c r="H147" s="20"/>
      <c r="I147" s="20"/>
    </row>
    <row r="148" spans="1:9" x14ac:dyDescent="0.35">
      <c r="A148" t="s">
        <v>484</v>
      </c>
      <c r="B148">
        <v>9262204</v>
      </c>
      <c r="C148" t="s">
        <v>1329</v>
      </c>
      <c r="D148" s="20">
        <v>34861</v>
      </c>
      <c r="F148" s="20">
        <f>VLOOKUP(B148,'[1]23-24 final baselines'!$H$6:$O$405,8,FALSE)</f>
        <v>34861</v>
      </c>
      <c r="G148" s="20">
        <f t="shared" si="2"/>
        <v>0</v>
      </c>
      <c r="H148" s="20"/>
      <c r="I148" s="20"/>
    </row>
    <row r="149" spans="1:9" x14ac:dyDescent="0.35">
      <c r="A149" t="s">
        <v>894</v>
      </c>
      <c r="B149">
        <v>9262209</v>
      </c>
      <c r="C149" t="s">
        <v>1398</v>
      </c>
      <c r="D149" s="20">
        <v>17093</v>
      </c>
      <c r="F149" s="20">
        <f>VLOOKUP(B149,'[1]23-24 final baselines'!$H$6:$O$405,8,FALSE)</f>
        <v>17093</v>
      </c>
      <c r="G149" s="20">
        <f t="shared" si="2"/>
        <v>0</v>
      </c>
      <c r="H149" s="20"/>
      <c r="I149" s="20"/>
    </row>
    <row r="150" spans="1:9" x14ac:dyDescent="0.35">
      <c r="A150" t="s">
        <v>107</v>
      </c>
      <c r="B150">
        <v>9262211</v>
      </c>
      <c r="C150" t="s">
        <v>1255</v>
      </c>
      <c r="D150" s="20">
        <v>13553</v>
      </c>
      <c r="F150" s="20">
        <f>VLOOKUP(B150,'[1]23-24 final baselines'!$H$6:$O$405,8,FALSE)</f>
        <v>13553</v>
      </c>
      <c r="G150" s="20">
        <f t="shared" si="2"/>
        <v>0</v>
      </c>
      <c r="H150" s="20"/>
      <c r="I150" s="20"/>
    </row>
    <row r="151" spans="1:9" x14ac:dyDescent="0.35">
      <c r="A151" t="s">
        <v>996</v>
      </c>
      <c r="B151">
        <v>9262217</v>
      </c>
      <c r="C151" t="s">
        <v>1424</v>
      </c>
      <c r="D151" s="20">
        <v>13522</v>
      </c>
      <c r="F151" s="20">
        <f>VLOOKUP(B151,'[1]23-24 final baselines'!$H$6:$O$405,8,FALSE)</f>
        <v>13522</v>
      </c>
      <c r="G151" s="20">
        <f t="shared" si="2"/>
        <v>0</v>
      </c>
      <c r="H151" s="20"/>
      <c r="I151" s="20"/>
    </row>
    <row r="152" spans="1:9" x14ac:dyDescent="0.35">
      <c r="A152" t="s">
        <v>1175</v>
      </c>
      <c r="B152">
        <v>9262218</v>
      </c>
      <c r="C152" t="s">
        <v>1453</v>
      </c>
      <c r="D152" s="20">
        <v>32608</v>
      </c>
      <c r="F152" s="20">
        <f>VLOOKUP(B152,'[1]23-24 final baselines'!$H$6:$O$405,8,FALSE)</f>
        <v>32607.829300000001</v>
      </c>
      <c r="G152" s="20">
        <f t="shared" si="2"/>
        <v>-0.17069999999876018</v>
      </c>
      <c r="H152" s="20"/>
      <c r="I152" s="20"/>
    </row>
    <row r="153" spans="1:9" x14ac:dyDescent="0.35">
      <c r="A153" t="s">
        <v>1428</v>
      </c>
      <c r="B153">
        <v>9262219</v>
      </c>
      <c r="C153" t="s">
        <v>1430</v>
      </c>
      <c r="D153" s="20">
        <v>20704</v>
      </c>
      <c r="F153" s="20">
        <f>VLOOKUP(B153,'[1]23-24 final baselines'!$H$6:$O$405,8,FALSE)</f>
        <v>20704</v>
      </c>
      <c r="G153" s="20">
        <f t="shared" si="2"/>
        <v>0</v>
      </c>
      <c r="H153" s="20"/>
      <c r="I153" s="20"/>
    </row>
    <row r="154" spans="1:9" x14ac:dyDescent="0.35">
      <c r="A154" t="s">
        <v>903</v>
      </c>
      <c r="B154">
        <v>9262220</v>
      </c>
      <c r="C154" t="s">
        <v>1400</v>
      </c>
      <c r="D154" s="20">
        <v>14385</v>
      </c>
      <c r="F154" s="20">
        <f>VLOOKUP(B154,'[1]23-24 final baselines'!$H$6:$O$405,8,FALSE)</f>
        <v>14593</v>
      </c>
      <c r="G154" s="20">
        <f t="shared" si="2"/>
        <v>208</v>
      </c>
      <c r="H154" s="20"/>
      <c r="I154" s="20"/>
    </row>
    <row r="155" spans="1:9" x14ac:dyDescent="0.35">
      <c r="A155" t="s">
        <v>1450</v>
      </c>
      <c r="B155">
        <v>9262221</v>
      </c>
      <c r="C155" t="s">
        <v>1451</v>
      </c>
      <c r="D155" s="20">
        <v>36999</v>
      </c>
      <c r="F155" s="20">
        <f>VLOOKUP(B155,'[1]23-24 final baselines'!$H$6:$O$405,8,FALSE)</f>
        <v>37048.754999999997</v>
      </c>
      <c r="G155" s="20">
        <f t="shared" si="2"/>
        <v>49.754999999997381</v>
      </c>
      <c r="H155" s="20"/>
      <c r="I155" s="20"/>
    </row>
    <row r="156" spans="1:9" x14ac:dyDescent="0.35">
      <c r="A156" t="s">
        <v>701</v>
      </c>
      <c r="B156">
        <v>9262223</v>
      </c>
      <c r="C156" t="s">
        <v>1409</v>
      </c>
      <c r="D156" s="20">
        <v>18459</v>
      </c>
      <c r="F156" s="20">
        <f>VLOOKUP(B156,'[1]23-24 final baselines'!$H$6:$O$405,8,FALSE)</f>
        <v>18459</v>
      </c>
      <c r="G156" s="20">
        <f t="shared" si="2"/>
        <v>0</v>
      </c>
      <c r="H156" s="20"/>
      <c r="I156" s="20"/>
    </row>
    <row r="157" spans="1:9" x14ac:dyDescent="0.35">
      <c r="A157" t="s">
        <v>172</v>
      </c>
      <c r="B157">
        <v>9262226</v>
      </c>
      <c r="C157" t="s">
        <v>957</v>
      </c>
      <c r="D157" s="20">
        <v>11798</v>
      </c>
      <c r="F157" s="20">
        <f>VLOOKUP(B157,'[1]23-24 final baselines'!$H$6:$O$405,8,FALSE)</f>
        <v>11798</v>
      </c>
      <c r="G157" s="20">
        <f t="shared" si="2"/>
        <v>0</v>
      </c>
      <c r="H157" s="20"/>
      <c r="I157" s="20"/>
    </row>
    <row r="158" spans="1:9" x14ac:dyDescent="0.35">
      <c r="A158" t="s">
        <v>295</v>
      </c>
      <c r="B158">
        <v>9262227</v>
      </c>
      <c r="C158" t="s">
        <v>1415</v>
      </c>
      <c r="D158" s="20">
        <v>44528</v>
      </c>
      <c r="F158" s="20">
        <f>VLOOKUP(B158,'[1]23-24 final baselines'!$H$6:$O$405,8,FALSE)</f>
        <v>44528</v>
      </c>
      <c r="G158" s="20">
        <f t="shared" si="2"/>
        <v>0</v>
      </c>
      <c r="H158" s="20"/>
      <c r="I158" s="20"/>
    </row>
    <row r="159" spans="1:9" x14ac:dyDescent="0.35">
      <c r="A159" t="s">
        <v>99</v>
      </c>
      <c r="B159">
        <v>9262228</v>
      </c>
      <c r="C159" t="s">
        <v>959</v>
      </c>
      <c r="D159" s="20">
        <v>11425</v>
      </c>
      <c r="F159" s="20">
        <f>VLOOKUP(B159,'[1]23-24 final baselines'!$H$6:$O$405,8,FALSE)</f>
        <v>11841</v>
      </c>
      <c r="G159" s="20">
        <f t="shared" si="2"/>
        <v>416</v>
      </c>
      <c r="H159" s="20"/>
      <c r="I159" s="20"/>
    </row>
    <row r="160" spans="1:9" x14ac:dyDescent="0.35">
      <c r="A160" t="s">
        <v>964</v>
      </c>
      <c r="B160">
        <v>9262229</v>
      </c>
      <c r="C160" t="s">
        <v>966</v>
      </c>
      <c r="D160" s="20">
        <v>28187</v>
      </c>
      <c r="F160" s="20">
        <f>VLOOKUP(B160,'[1]23-24 final baselines'!$H$6:$O$405,8,FALSE)</f>
        <v>28291</v>
      </c>
      <c r="G160" s="20">
        <f t="shared" si="2"/>
        <v>104</v>
      </c>
      <c r="H160" s="20"/>
      <c r="I160" s="20"/>
    </row>
    <row r="161" spans="1:9" x14ac:dyDescent="0.35">
      <c r="A161" t="s">
        <v>774</v>
      </c>
      <c r="B161">
        <v>9262230</v>
      </c>
      <c r="C161" t="s">
        <v>1377</v>
      </c>
      <c r="D161" s="20">
        <v>14282</v>
      </c>
      <c r="F161" s="20">
        <f>VLOOKUP(B161,'[1]23-24 final baselines'!$H$6:$O$405,8,FALSE)</f>
        <v>14282</v>
      </c>
      <c r="G161" s="20">
        <f t="shared" si="2"/>
        <v>0</v>
      </c>
      <c r="H161" s="20"/>
      <c r="I161" s="20"/>
    </row>
    <row r="162" spans="1:9" x14ac:dyDescent="0.35">
      <c r="A162" t="s">
        <v>145</v>
      </c>
      <c r="B162">
        <v>9262231</v>
      </c>
      <c r="C162" t="s">
        <v>1261</v>
      </c>
      <c r="D162" s="20">
        <v>17641</v>
      </c>
      <c r="F162" s="20">
        <f>VLOOKUP(B162,'[1]23-24 final baselines'!$H$6:$O$405,8,FALSE)</f>
        <v>17745</v>
      </c>
      <c r="G162" s="20">
        <f t="shared" si="2"/>
        <v>104</v>
      </c>
      <c r="H162" s="20"/>
      <c r="I162" s="20"/>
    </row>
    <row r="163" spans="1:9" x14ac:dyDescent="0.35">
      <c r="A163" t="s">
        <v>836</v>
      </c>
      <c r="B163">
        <v>9262233</v>
      </c>
      <c r="C163" t="s">
        <v>1419</v>
      </c>
      <c r="D163" s="20">
        <v>33957</v>
      </c>
      <c r="F163" s="20">
        <f>VLOOKUP(B163,'[1]23-24 final baselines'!$H$6:$O$405,8,FALSE)</f>
        <v>34269</v>
      </c>
      <c r="G163" s="20">
        <f t="shared" si="2"/>
        <v>312</v>
      </c>
      <c r="H163" s="20"/>
      <c r="I163" s="20"/>
    </row>
    <row r="164" spans="1:9" x14ac:dyDescent="0.35">
      <c r="A164" t="s">
        <v>719</v>
      </c>
      <c r="B164">
        <v>9262234</v>
      </c>
      <c r="C164" t="s">
        <v>1420</v>
      </c>
      <c r="D164" s="20">
        <v>19710</v>
      </c>
      <c r="F164" s="20">
        <f>VLOOKUP(B164,'[1]23-24 final baselines'!$H$6:$O$405,8,FALSE)</f>
        <v>19710</v>
      </c>
      <c r="G164" s="20">
        <f t="shared" si="2"/>
        <v>0</v>
      </c>
      <c r="H164" s="20"/>
      <c r="I164" s="20"/>
    </row>
    <row r="165" spans="1:9" x14ac:dyDescent="0.35">
      <c r="A165" t="s">
        <v>988</v>
      </c>
      <c r="B165">
        <v>9262235</v>
      </c>
      <c r="C165" t="s">
        <v>1421</v>
      </c>
      <c r="D165" s="20">
        <v>10518</v>
      </c>
      <c r="F165" s="20">
        <f>VLOOKUP(B165,'[1]23-24 final baselines'!$H$6:$O$405,8,FALSE)</f>
        <v>10518</v>
      </c>
      <c r="G165" s="20">
        <f t="shared" si="2"/>
        <v>0</v>
      </c>
      <c r="H165" s="20"/>
      <c r="I165" s="20"/>
    </row>
    <row r="166" spans="1:9" x14ac:dyDescent="0.35">
      <c r="A166" t="s">
        <v>991</v>
      </c>
      <c r="B166">
        <v>9262236</v>
      </c>
      <c r="C166" t="s">
        <v>1489</v>
      </c>
      <c r="D166" s="20">
        <v>17242</v>
      </c>
      <c r="F166" s="20">
        <f>VLOOKUP(B166,'[1]23-24 final baselines'!$H$6:$O$405,8,FALSE)</f>
        <v>17346</v>
      </c>
      <c r="G166" s="20">
        <f t="shared" si="2"/>
        <v>104</v>
      </c>
      <c r="H166" s="20"/>
      <c r="I166" s="20"/>
    </row>
    <row r="167" spans="1:9" x14ac:dyDescent="0.35">
      <c r="A167" t="s">
        <v>481</v>
      </c>
      <c r="B167">
        <v>9262237</v>
      </c>
      <c r="C167" t="s">
        <v>1328</v>
      </c>
      <c r="D167" s="20">
        <v>22608</v>
      </c>
      <c r="F167" s="20">
        <f>VLOOKUP(B167,'[1]23-24 final baselines'!$H$6:$O$405,8,FALSE)</f>
        <v>22608</v>
      </c>
      <c r="G167" s="20">
        <f t="shared" si="2"/>
        <v>0</v>
      </c>
      <c r="H167" s="20"/>
      <c r="I167" s="20"/>
    </row>
    <row r="168" spans="1:9" x14ac:dyDescent="0.35">
      <c r="A168" t="s">
        <v>596</v>
      </c>
      <c r="B168">
        <v>9262238</v>
      </c>
      <c r="C168" t="s">
        <v>1353</v>
      </c>
      <c r="D168" s="20">
        <v>19620</v>
      </c>
      <c r="F168" s="20">
        <f>VLOOKUP(B168,'[1]23-24 final baselines'!$H$6:$O$405,8,FALSE)</f>
        <v>19620</v>
      </c>
      <c r="G168" s="20">
        <f t="shared" si="2"/>
        <v>0</v>
      </c>
      <c r="H168" s="20"/>
      <c r="I168" s="20"/>
    </row>
    <row r="169" spans="1:9" x14ac:dyDescent="0.35">
      <c r="A169" t="s">
        <v>829</v>
      </c>
      <c r="B169">
        <v>9262240</v>
      </c>
      <c r="C169" t="s">
        <v>831</v>
      </c>
      <c r="D169" s="20">
        <v>19666</v>
      </c>
      <c r="F169" s="20">
        <f>VLOOKUP(B169,'[1]23-24 final baselines'!$H$6:$O$405,8,FALSE)</f>
        <v>19666</v>
      </c>
      <c r="G169" s="20">
        <f t="shared" si="2"/>
        <v>0</v>
      </c>
      <c r="H169" s="20"/>
      <c r="I169" s="20"/>
    </row>
    <row r="170" spans="1:9" x14ac:dyDescent="0.35">
      <c r="A170" t="s">
        <v>291</v>
      </c>
      <c r="B170">
        <v>9262242</v>
      </c>
      <c r="C170" t="s">
        <v>1294</v>
      </c>
      <c r="D170" s="20">
        <v>14713</v>
      </c>
      <c r="F170" s="20">
        <f>VLOOKUP(B170,'[1]23-24 final baselines'!$H$6:$O$405,8,FALSE)</f>
        <v>14713</v>
      </c>
      <c r="G170" s="20">
        <f t="shared" si="2"/>
        <v>0</v>
      </c>
      <c r="H170" s="20"/>
      <c r="I170" s="20"/>
    </row>
    <row r="171" spans="1:9" x14ac:dyDescent="0.35">
      <c r="A171" t="s">
        <v>907</v>
      </c>
      <c r="B171">
        <v>9262245</v>
      </c>
      <c r="C171" t="s">
        <v>983</v>
      </c>
      <c r="D171" s="20">
        <v>33408</v>
      </c>
      <c r="F171" s="20">
        <f>VLOOKUP(B171,'[1]23-24 final baselines'!$H$6:$O$405,8,FALSE)</f>
        <v>33616</v>
      </c>
      <c r="G171" s="20">
        <f t="shared" si="2"/>
        <v>208</v>
      </c>
      <c r="H171" s="20"/>
      <c r="I171" s="20"/>
    </row>
    <row r="172" spans="1:9" x14ac:dyDescent="0.35">
      <c r="A172" t="s">
        <v>549</v>
      </c>
      <c r="B172">
        <v>9262246</v>
      </c>
      <c r="C172" t="s">
        <v>1343</v>
      </c>
      <c r="D172" s="20">
        <v>27296</v>
      </c>
      <c r="F172" s="20">
        <f>VLOOKUP(B172,'[1]23-24 final baselines'!$H$6:$O$405,8,FALSE)</f>
        <v>27296</v>
      </c>
      <c r="G172" s="20">
        <f t="shared" si="2"/>
        <v>0</v>
      </c>
      <c r="H172" s="20"/>
      <c r="I172" s="20"/>
    </row>
    <row r="173" spans="1:9" x14ac:dyDescent="0.35">
      <c r="A173" t="s">
        <v>398</v>
      </c>
      <c r="B173">
        <v>9262247</v>
      </c>
      <c r="C173" t="s">
        <v>400</v>
      </c>
      <c r="D173" s="20">
        <v>54095</v>
      </c>
      <c r="F173" s="20">
        <f>VLOOKUP(B173,'[1]23-24 final baselines'!$H$6:$O$405,8,FALSE)</f>
        <v>54303</v>
      </c>
      <c r="G173" s="20">
        <f t="shared" si="2"/>
        <v>208</v>
      </c>
      <c r="H173" s="20"/>
      <c r="I173" s="20"/>
    </row>
    <row r="174" spans="1:9" x14ac:dyDescent="0.35">
      <c r="A174" t="s">
        <v>823</v>
      </c>
      <c r="B174">
        <v>9262249</v>
      </c>
      <c r="C174" t="s">
        <v>825</v>
      </c>
      <c r="D174" s="20">
        <v>26167</v>
      </c>
      <c r="F174" s="20">
        <f>VLOOKUP(B174,'[1]23-24 final baselines'!$H$6:$O$405,8,FALSE)</f>
        <v>26271</v>
      </c>
      <c r="G174" s="20">
        <f t="shared" si="2"/>
        <v>104</v>
      </c>
      <c r="H174" s="20"/>
      <c r="I174" s="20"/>
    </row>
    <row r="175" spans="1:9" x14ac:dyDescent="0.35">
      <c r="A175" t="s">
        <v>844</v>
      </c>
      <c r="B175">
        <v>9262251</v>
      </c>
      <c r="C175" t="s">
        <v>846</v>
      </c>
      <c r="D175" s="20">
        <v>25749</v>
      </c>
      <c r="F175" s="20">
        <f>VLOOKUP(B175,'[1]23-24 final baselines'!$H$6:$O$405,8,FALSE)</f>
        <v>25853</v>
      </c>
      <c r="G175" s="20">
        <f t="shared" si="2"/>
        <v>104</v>
      </c>
      <c r="H175" s="20"/>
      <c r="I175" s="20"/>
    </row>
    <row r="176" spans="1:9" x14ac:dyDescent="0.35">
      <c r="A176" t="s">
        <v>923</v>
      </c>
      <c r="B176">
        <v>9262252</v>
      </c>
      <c r="C176" t="s">
        <v>925</v>
      </c>
      <c r="D176" s="20">
        <v>40763</v>
      </c>
      <c r="F176" s="20">
        <f>VLOOKUP(B176,'[1]23-24 final baselines'!$H$6:$O$405,8,FALSE)</f>
        <v>40763</v>
      </c>
      <c r="G176" s="20">
        <f t="shared" si="2"/>
        <v>0</v>
      </c>
      <c r="H176" s="20"/>
      <c r="I176" s="20"/>
    </row>
    <row r="177" spans="1:9" x14ac:dyDescent="0.35">
      <c r="A177" t="s">
        <v>478</v>
      </c>
      <c r="B177">
        <v>9262253</v>
      </c>
      <c r="C177" t="s">
        <v>1327</v>
      </c>
      <c r="D177" s="20">
        <v>66149</v>
      </c>
      <c r="F177" s="20">
        <f>VLOOKUP(B177,'[1]23-24 final baselines'!$H$6:$O$405,8,FALSE)</f>
        <v>66357</v>
      </c>
      <c r="G177" s="20">
        <f t="shared" si="2"/>
        <v>208</v>
      </c>
      <c r="H177" s="20"/>
      <c r="I177" s="20"/>
    </row>
    <row r="178" spans="1:9" x14ac:dyDescent="0.35">
      <c r="A178" t="s">
        <v>183</v>
      </c>
      <c r="B178">
        <v>9262259</v>
      </c>
      <c r="C178" t="s">
        <v>1267</v>
      </c>
      <c r="D178" s="20">
        <v>27310</v>
      </c>
      <c r="F178" s="20">
        <f>VLOOKUP(B178,'[1]23-24 final baselines'!$H$6:$O$405,8,FALSE)</f>
        <v>27414</v>
      </c>
      <c r="G178" s="20">
        <f t="shared" si="2"/>
        <v>104</v>
      </c>
      <c r="H178" s="20"/>
      <c r="I178" s="20"/>
    </row>
    <row r="179" spans="1:9" x14ac:dyDescent="0.35">
      <c r="A179" t="s">
        <v>113</v>
      </c>
      <c r="B179">
        <v>9262261</v>
      </c>
      <c r="C179" t="s">
        <v>115</v>
      </c>
      <c r="D179" s="20">
        <v>43790</v>
      </c>
      <c r="F179" s="20">
        <f>VLOOKUP(B179,'[1]23-24 final baselines'!$H$6:$O$405,8,FALSE)</f>
        <v>43894</v>
      </c>
      <c r="G179" s="20">
        <f t="shared" si="2"/>
        <v>104</v>
      </c>
      <c r="H179" s="20"/>
      <c r="I179" s="20"/>
    </row>
    <row r="180" spans="1:9" x14ac:dyDescent="0.35">
      <c r="A180" t="s">
        <v>865</v>
      </c>
      <c r="B180">
        <v>9262263</v>
      </c>
      <c r="C180" t="s">
        <v>867</v>
      </c>
      <c r="D180" s="20">
        <v>30985</v>
      </c>
      <c r="F180" s="20">
        <f>VLOOKUP(B180,'[1]23-24 final baselines'!$H$6:$O$405,8,FALSE)</f>
        <v>31193</v>
      </c>
      <c r="G180" s="20">
        <f t="shared" si="2"/>
        <v>208</v>
      </c>
      <c r="H180" s="20"/>
      <c r="I180" s="20"/>
    </row>
    <row r="181" spans="1:9" x14ac:dyDescent="0.35">
      <c r="A181" t="s">
        <v>57</v>
      </c>
      <c r="B181">
        <v>9262264</v>
      </c>
      <c r="C181" t="s">
        <v>1248</v>
      </c>
      <c r="D181" s="20">
        <v>39281</v>
      </c>
      <c r="F181" s="20">
        <f>VLOOKUP(B181,'[1]23-24 final baselines'!$H$6:$O$405,8,FALSE)</f>
        <v>39489</v>
      </c>
      <c r="G181" s="20">
        <f t="shared" si="2"/>
        <v>208</v>
      </c>
      <c r="H181" s="20"/>
      <c r="I181" s="20"/>
    </row>
    <row r="182" spans="1:9" x14ac:dyDescent="0.35">
      <c r="A182" t="s">
        <v>832</v>
      </c>
      <c r="B182">
        <v>9262265</v>
      </c>
      <c r="C182" t="s">
        <v>834</v>
      </c>
      <c r="D182" s="20">
        <v>22819</v>
      </c>
      <c r="F182" s="20">
        <f>VLOOKUP(B182,'[1]23-24 final baselines'!$H$6:$O$405,8,FALSE)</f>
        <v>22923</v>
      </c>
      <c r="G182" s="20">
        <f t="shared" si="2"/>
        <v>104</v>
      </c>
      <c r="H182" s="20"/>
      <c r="I182" s="20"/>
    </row>
    <row r="183" spans="1:9" x14ac:dyDescent="0.35">
      <c r="A183" t="s">
        <v>847</v>
      </c>
      <c r="B183">
        <v>9262266</v>
      </c>
      <c r="C183" t="s">
        <v>849</v>
      </c>
      <c r="D183" s="20">
        <v>64624</v>
      </c>
      <c r="F183" s="20">
        <f>VLOOKUP(B183,'[1]23-24 final baselines'!$H$6:$O$405,8,FALSE)</f>
        <v>64832</v>
      </c>
      <c r="G183" s="20">
        <f t="shared" si="2"/>
        <v>208</v>
      </c>
      <c r="H183" s="20"/>
      <c r="I183" s="20"/>
    </row>
    <row r="184" spans="1:9" x14ac:dyDescent="0.35">
      <c r="A184" t="s">
        <v>853</v>
      </c>
      <c r="B184">
        <v>9262267</v>
      </c>
      <c r="C184" t="s">
        <v>855</v>
      </c>
      <c r="D184" s="20">
        <v>52548</v>
      </c>
      <c r="F184" s="20">
        <f>VLOOKUP(B184,'[1]23-24 final baselines'!$H$6:$O$405,8,FALSE)</f>
        <v>52548</v>
      </c>
      <c r="G184" s="20">
        <f t="shared" si="2"/>
        <v>0</v>
      </c>
      <c r="H184" s="20"/>
      <c r="I184" s="20"/>
    </row>
    <row r="185" spans="1:9" x14ac:dyDescent="0.35">
      <c r="A185" t="s">
        <v>401</v>
      </c>
      <c r="B185">
        <v>9262271</v>
      </c>
      <c r="C185" t="s">
        <v>403</v>
      </c>
      <c r="D185" s="20">
        <v>22773</v>
      </c>
      <c r="F185" s="20">
        <f>VLOOKUP(B185,'[1]23-24 final baselines'!$H$6:$O$405,8,FALSE)</f>
        <v>22773</v>
      </c>
      <c r="G185" s="20">
        <f t="shared" si="2"/>
        <v>0</v>
      </c>
      <c r="H185" s="20"/>
      <c r="I185" s="20"/>
    </row>
    <row r="186" spans="1:9" x14ac:dyDescent="0.35">
      <c r="A186" t="s">
        <v>733</v>
      </c>
      <c r="B186">
        <v>9262272</v>
      </c>
      <c r="C186" t="s">
        <v>1370</v>
      </c>
      <c r="D186" s="20">
        <v>24572</v>
      </c>
      <c r="F186" s="20">
        <f>VLOOKUP(B186,'[1]23-24 final baselines'!$H$6:$O$405,8,FALSE)</f>
        <v>24572</v>
      </c>
      <c r="G186" s="20">
        <f t="shared" si="2"/>
        <v>0</v>
      </c>
      <c r="H186" s="20"/>
      <c r="I186" s="20"/>
    </row>
    <row r="187" spans="1:9" x14ac:dyDescent="0.35">
      <c r="A187" t="s">
        <v>419</v>
      </c>
      <c r="B187">
        <v>9262274</v>
      </c>
      <c r="C187" t="s">
        <v>1315</v>
      </c>
      <c r="D187" s="20">
        <v>58128</v>
      </c>
      <c r="F187" s="20">
        <f>VLOOKUP(B187,'[1]23-24 final baselines'!$H$6:$O$405,8,FALSE)</f>
        <v>58128</v>
      </c>
      <c r="G187" s="20">
        <f t="shared" si="2"/>
        <v>0</v>
      </c>
      <c r="H187" s="20"/>
      <c r="I187" s="20"/>
    </row>
    <row r="188" spans="1:9" x14ac:dyDescent="0.35">
      <c r="A188" t="s">
        <v>534</v>
      </c>
      <c r="B188">
        <v>9262275</v>
      </c>
      <c r="C188" t="s">
        <v>1341</v>
      </c>
      <c r="D188" s="20">
        <v>20439</v>
      </c>
      <c r="F188" s="20">
        <f>VLOOKUP(B188,'[1]23-24 final baselines'!$H$6:$O$405,8,FALSE)</f>
        <v>20439</v>
      </c>
      <c r="G188" s="20">
        <f t="shared" si="2"/>
        <v>0</v>
      </c>
      <c r="H188" s="20"/>
      <c r="I188" s="20"/>
    </row>
    <row r="189" spans="1:9" x14ac:dyDescent="0.35">
      <c r="A189" t="s">
        <v>464</v>
      </c>
      <c r="B189">
        <v>9262279</v>
      </c>
      <c r="C189" t="s">
        <v>1323</v>
      </c>
      <c r="D189" s="20">
        <v>34031</v>
      </c>
      <c r="F189" s="20">
        <f>VLOOKUP(B189,'[1]23-24 final baselines'!$H$6:$O$405,8,FALSE)</f>
        <v>34343</v>
      </c>
      <c r="G189" s="20">
        <f t="shared" si="2"/>
        <v>312</v>
      </c>
      <c r="H189" s="20"/>
      <c r="I189" s="20"/>
    </row>
    <row r="190" spans="1:9" x14ac:dyDescent="0.35">
      <c r="A190" t="s">
        <v>1010</v>
      </c>
      <c r="B190">
        <v>9262281</v>
      </c>
      <c r="C190" t="s">
        <v>1012</v>
      </c>
      <c r="D190" s="20">
        <v>61371</v>
      </c>
      <c r="F190" s="20">
        <f>VLOOKUP(B190,'[1]23-24 final baselines'!$H$6:$O$405,8,FALSE)</f>
        <v>61371</v>
      </c>
      <c r="G190" s="20">
        <f t="shared" si="2"/>
        <v>0</v>
      </c>
      <c r="H190" s="20"/>
      <c r="I190" s="20"/>
    </row>
    <row r="191" spans="1:9" x14ac:dyDescent="0.35">
      <c r="A191" t="s">
        <v>48</v>
      </c>
      <c r="B191">
        <v>9262287</v>
      </c>
      <c r="C191" t="s">
        <v>50</v>
      </c>
      <c r="D191" s="20">
        <v>54676</v>
      </c>
      <c r="F191" s="20">
        <f>VLOOKUP(B191,'[1]23-24 final baselines'!$H$6:$O$405,8,FALSE)</f>
        <v>54884</v>
      </c>
      <c r="G191" s="20">
        <f t="shared" si="2"/>
        <v>208</v>
      </c>
      <c r="H191" s="20"/>
      <c r="I191" s="20"/>
    </row>
    <row r="192" spans="1:9" x14ac:dyDescent="0.35">
      <c r="A192" t="s">
        <v>395</v>
      </c>
      <c r="B192">
        <v>9262289</v>
      </c>
      <c r="C192" t="s">
        <v>397</v>
      </c>
      <c r="D192" s="20">
        <v>26449</v>
      </c>
      <c r="F192" s="20">
        <f>VLOOKUP(B192,'[1]23-24 final baselines'!$H$6:$O$405,8,FALSE)</f>
        <v>26449</v>
      </c>
      <c r="G192" s="20">
        <f t="shared" si="2"/>
        <v>0</v>
      </c>
      <c r="H192" s="20"/>
      <c r="I192" s="20"/>
    </row>
    <row r="193" spans="1:9" x14ac:dyDescent="0.35">
      <c r="A193" t="s">
        <v>631</v>
      </c>
      <c r="B193">
        <v>9262291</v>
      </c>
      <c r="C193" t="s">
        <v>633</v>
      </c>
      <c r="D193" s="20">
        <v>69251</v>
      </c>
      <c r="F193" s="20">
        <f>VLOOKUP(B193,'[1]23-24 final baselines'!$H$6:$O$405,8,FALSE)</f>
        <v>69563</v>
      </c>
      <c r="G193" s="20">
        <f t="shared" si="2"/>
        <v>312</v>
      </c>
      <c r="H193" s="20"/>
      <c r="I193" s="20"/>
    </row>
    <row r="194" spans="1:9" x14ac:dyDescent="0.35">
      <c r="A194" t="s">
        <v>685</v>
      </c>
      <c r="B194">
        <v>9262295</v>
      </c>
      <c r="C194" t="s">
        <v>1462</v>
      </c>
      <c r="D194" s="20">
        <v>35546</v>
      </c>
      <c r="F194" s="20">
        <f>VLOOKUP(B194,'[1]23-24 final baselines'!$H$6:$O$405,8,FALSE)</f>
        <v>35650</v>
      </c>
      <c r="G194" s="20">
        <f t="shared" si="2"/>
        <v>104</v>
      </c>
      <c r="H194" s="20"/>
      <c r="I194" s="20"/>
    </row>
    <row r="195" spans="1:9" x14ac:dyDescent="0.35">
      <c r="A195" t="s">
        <v>664</v>
      </c>
      <c r="B195">
        <v>9262300</v>
      </c>
      <c r="C195" t="s">
        <v>666</v>
      </c>
      <c r="D195" s="20">
        <v>39517</v>
      </c>
      <c r="F195" s="20">
        <f>VLOOKUP(B195,'[1]23-24 final baselines'!$H$6:$O$405,8,FALSE)</f>
        <v>39621</v>
      </c>
      <c r="G195" s="20">
        <f t="shared" ref="G195:G258" si="3">F195-D195</f>
        <v>104</v>
      </c>
      <c r="H195" s="20"/>
      <c r="I195" s="20"/>
    </row>
    <row r="196" spans="1:9" x14ac:dyDescent="0.35">
      <c r="A196" t="s">
        <v>661</v>
      </c>
      <c r="B196">
        <v>9262301</v>
      </c>
      <c r="C196" t="s">
        <v>663</v>
      </c>
      <c r="D196" s="20">
        <v>27740</v>
      </c>
      <c r="F196" s="20">
        <f>VLOOKUP(B196,'[1]23-24 final baselines'!$H$6:$O$405,8,FALSE)</f>
        <v>27740</v>
      </c>
      <c r="G196" s="20">
        <f t="shared" si="3"/>
        <v>0</v>
      </c>
      <c r="H196" s="20"/>
      <c r="I196" s="20"/>
    </row>
    <row r="197" spans="1:9" x14ac:dyDescent="0.35">
      <c r="A197" t="s">
        <v>673</v>
      </c>
      <c r="B197">
        <v>9262303</v>
      </c>
      <c r="C197" t="s">
        <v>675</v>
      </c>
      <c r="D197" s="20">
        <v>48558</v>
      </c>
      <c r="F197" s="20">
        <f>VLOOKUP(B197,'[1]23-24 final baselines'!$H$6:$O$405,8,FALSE)</f>
        <v>49078</v>
      </c>
      <c r="G197" s="20">
        <f t="shared" si="3"/>
        <v>520</v>
      </c>
      <c r="H197" s="20"/>
      <c r="I197" s="20"/>
    </row>
    <row r="198" spans="1:9" x14ac:dyDescent="0.35">
      <c r="A198" t="s">
        <v>688</v>
      </c>
      <c r="B198">
        <v>9262308</v>
      </c>
      <c r="C198" t="s">
        <v>690</v>
      </c>
      <c r="D198" s="20">
        <v>34878</v>
      </c>
      <c r="F198" s="20">
        <f>VLOOKUP(B198,'[1]23-24 final baselines'!$H$6:$O$405,8,FALSE)</f>
        <v>34878</v>
      </c>
      <c r="G198" s="20">
        <f t="shared" si="3"/>
        <v>0</v>
      </c>
      <c r="H198" s="20"/>
      <c r="I198" s="20"/>
    </row>
    <row r="199" spans="1:9" x14ac:dyDescent="0.35">
      <c r="A199" t="s">
        <v>712</v>
      </c>
      <c r="B199">
        <v>9262317</v>
      </c>
      <c r="C199" t="s">
        <v>1367</v>
      </c>
      <c r="D199" s="20">
        <v>32540</v>
      </c>
      <c r="F199" s="20">
        <f>VLOOKUP(B199,'[1]23-24 final baselines'!$H$6:$O$405,8,FALSE)</f>
        <v>32540</v>
      </c>
      <c r="G199" s="20">
        <f t="shared" si="3"/>
        <v>0</v>
      </c>
      <c r="H199" s="20"/>
      <c r="I199" s="20"/>
    </row>
    <row r="200" spans="1:9" x14ac:dyDescent="0.35">
      <c r="A200" t="s">
        <v>703</v>
      </c>
      <c r="B200">
        <v>9262318</v>
      </c>
      <c r="C200" t="s">
        <v>1365</v>
      </c>
      <c r="D200" s="20">
        <v>50131</v>
      </c>
      <c r="F200" s="20">
        <f>VLOOKUP(B200,'[1]23-24 final baselines'!$H$6:$O$405,8,FALSE)</f>
        <v>50235</v>
      </c>
      <c r="G200" s="20">
        <f t="shared" si="3"/>
        <v>104</v>
      </c>
      <c r="H200" s="20"/>
      <c r="I200" s="20"/>
    </row>
    <row r="201" spans="1:9" x14ac:dyDescent="0.35">
      <c r="A201" t="s">
        <v>625</v>
      </c>
      <c r="B201">
        <v>9262320</v>
      </c>
      <c r="C201" t="s">
        <v>627</v>
      </c>
      <c r="D201" s="20">
        <v>28438</v>
      </c>
      <c r="F201" s="20">
        <f>VLOOKUP(B201,'[1]23-24 final baselines'!$H$6:$O$405,8,FALSE)</f>
        <v>28438</v>
      </c>
      <c r="G201" s="20">
        <f t="shared" si="3"/>
        <v>0</v>
      </c>
      <c r="H201" s="20"/>
      <c r="I201" s="20"/>
    </row>
    <row r="202" spans="1:9" x14ac:dyDescent="0.35">
      <c r="A202" t="s">
        <v>715</v>
      </c>
      <c r="B202">
        <v>9262321</v>
      </c>
      <c r="C202" t="s">
        <v>717</v>
      </c>
      <c r="D202" s="20">
        <v>44138</v>
      </c>
      <c r="F202" s="20">
        <f>VLOOKUP(B202,'[1]23-24 final baselines'!$H$6:$O$405,8,FALSE)</f>
        <v>44242</v>
      </c>
      <c r="G202" s="20">
        <f t="shared" si="3"/>
        <v>104</v>
      </c>
      <c r="H202" s="20"/>
      <c r="I202" s="20"/>
    </row>
    <row r="203" spans="1:9" x14ac:dyDescent="0.35">
      <c r="A203" t="s">
        <v>362</v>
      </c>
      <c r="B203">
        <v>9262338</v>
      </c>
      <c r="C203" t="s">
        <v>1308</v>
      </c>
      <c r="D203" s="20">
        <v>34013</v>
      </c>
      <c r="F203" s="20">
        <f>VLOOKUP(B203,'[1]23-24 final baselines'!$H$6:$O$405,8,FALSE)</f>
        <v>34117</v>
      </c>
      <c r="G203" s="20">
        <f t="shared" si="3"/>
        <v>104</v>
      </c>
      <c r="H203" s="20"/>
      <c r="I203" s="20"/>
    </row>
    <row r="204" spans="1:9" x14ac:dyDescent="0.35">
      <c r="A204" t="s">
        <v>353</v>
      </c>
      <c r="B204">
        <v>9262344</v>
      </c>
      <c r="C204" t="s">
        <v>1306</v>
      </c>
      <c r="D204" s="20">
        <v>42856</v>
      </c>
      <c r="F204" s="20">
        <f>VLOOKUP(B204,'[1]23-24 final baselines'!$H$6:$O$405,8,FALSE)</f>
        <v>42960</v>
      </c>
      <c r="G204" s="20">
        <f t="shared" si="3"/>
        <v>104</v>
      </c>
      <c r="H204" s="20"/>
      <c r="I204" s="20"/>
    </row>
    <row r="205" spans="1:9" x14ac:dyDescent="0.35">
      <c r="A205" t="s">
        <v>341</v>
      </c>
      <c r="B205">
        <v>9262346</v>
      </c>
      <c r="C205" t="s">
        <v>1463</v>
      </c>
      <c r="D205" s="20">
        <v>63248</v>
      </c>
      <c r="F205" s="20">
        <f>VLOOKUP(B205,'[1]23-24 final baselines'!$H$6:$O$405,8,FALSE)</f>
        <v>63872</v>
      </c>
      <c r="G205" s="20">
        <f t="shared" si="3"/>
        <v>624</v>
      </c>
      <c r="H205" s="20"/>
      <c r="I205" s="20"/>
    </row>
    <row r="206" spans="1:9" x14ac:dyDescent="0.35">
      <c r="A206" t="s">
        <v>324</v>
      </c>
      <c r="B206">
        <v>9262353</v>
      </c>
      <c r="C206" t="s">
        <v>1302</v>
      </c>
      <c r="D206" s="20">
        <v>79062</v>
      </c>
      <c r="F206" s="20">
        <f>VLOOKUP(B206,'[1]23-24 final baselines'!$H$6:$O$405,8,FALSE)</f>
        <v>79270</v>
      </c>
      <c r="G206" s="20">
        <f t="shared" si="3"/>
        <v>208</v>
      </c>
      <c r="H206" s="20"/>
      <c r="I206" s="20"/>
    </row>
    <row r="207" spans="1:9" x14ac:dyDescent="0.35">
      <c r="A207" t="s">
        <v>344</v>
      </c>
      <c r="B207">
        <v>9262354</v>
      </c>
      <c r="C207" t="s">
        <v>346</v>
      </c>
      <c r="D207" s="20">
        <v>73878</v>
      </c>
      <c r="F207" s="20">
        <f>VLOOKUP(B207,'[1]23-24 final baselines'!$H$6:$O$405,8,FALSE)</f>
        <v>74086</v>
      </c>
      <c r="G207" s="20">
        <f t="shared" si="3"/>
        <v>208</v>
      </c>
      <c r="H207" s="20"/>
      <c r="I207" s="20"/>
    </row>
    <row r="208" spans="1:9" x14ac:dyDescent="0.35">
      <c r="A208" t="s">
        <v>92</v>
      </c>
      <c r="B208">
        <v>9262357</v>
      </c>
      <c r="C208" t="s">
        <v>94</v>
      </c>
      <c r="D208" s="20">
        <v>32085</v>
      </c>
      <c r="F208" s="20">
        <f>VLOOKUP(B208,'[1]23-24 final baselines'!$H$6:$O$405,8,FALSE)</f>
        <v>32189</v>
      </c>
      <c r="G208" s="20">
        <f t="shared" si="3"/>
        <v>104</v>
      </c>
      <c r="H208" s="20"/>
      <c r="I208" s="20"/>
    </row>
    <row r="209" spans="1:9" x14ac:dyDescent="0.35">
      <c r="A209" t="s">
        <v>232</v>
      </c>
      <c r="B209">
        <v>9262358</v>
      </c>
      <c r="C209" t="s">
        <v>1278</v>
      </c>
      <c r="D209" s="20">
        <v>13433</v>
      </c>
      <c r="F209" s="20">
        <f>VLOOKUP(B209,'[1]23-24 final baselines'!$H$6:$O$405,8,FALSE)</f>
        <v>13433</v>
      </c>
      <c r="G209" s="20">
        <f t="shared" si="3"/>
        <v>0</v>
      </c>
      <c r="H209" s="20"/>
      <c r="I209" s="20"/>
    </row>
    <row r="210" spans="1:9" x14ac:dyDescent="0.35">
      <c r="A210" t="s">
        <v>404</v>
      </c>
      <c r="B210">
        <v>9262361</v>
      </c>
      <c r="C210" t="s">
        <v>406</v>
      </c>
      <c r="D210" s="20">
        <v>22610</v>
      </c>
      <c r="F210" s="20">
        <f>VLOOKUP(B210,'[1]23-24 final baselines'!$H$6:$O$405,8,FALSE)</f>
        <v>22610</v>
      </c>
      <c r="G210" s="20">
        <f t="shared" si="3"/>
        <v>0</v>
      </c>
      <c r="H210" s="20"/>
      <c r="I210" s="20"/>
    </row>
    <row r="211" spans="1:9" x14ac:dyDescent="0.35">
      <c r="A211" t="s">
        <v>407</v>
      </c>
      <c r="B211">
        <v>9262362</v>
      </c>
      <c r="C211" t="s">
        <v>409</v>
      </c>
      <c r="D211" s="20">
        <v>35043</v>
      </c>
      <c r="F211" s="20">
        <f>VLOOKUP(B211,'[1]23-24 final baselines'!$H$6:$O$405,8,FALSE)</f>
        <v>35043</v>
      </c>
      <c r="G211" s="20">
        <f t="shared" si="3"/>
        <v>0</v>
      </c>
      <c r="H211" s="20"/>
      <c r="I211" s="20"/>
    </row>
    <row r="212" spans="1:9" x14ac:dyDescent="0.35">
      <c r="A212" t="s">
        <v>724</v>
      </c>
      <c r="B212">
        <v>9262364</v>
      </c>
      <c r="C212" t="s">
        <v>726</v>
      </c>
      <c r="D212" s="20">
        <v>28010</v>
      </c>
      <c r="F212" s="20">
        <f>VLOOKUP(B212,'[1]23-24 final baselines'!$H$6:$O$405,8,FALSE)</f>
        <v>28010</v>
      </c>
      <c r="G212" s="20">
        <f t="shared" si="3"/>
        <v>0</v>
      </c>
      <c r="H212" s="20"/>
      <c r="I212" s="20"/>
    </row>
    <row r="213" spans="1:9" x14ac:dyDescent="0.35">
      <c r="A213" t="s">
        <v>238</v>
      </c>
      <c r="B213">
        <v>9262367</v>
      </c>
      <c r="C213" t="s">
        <v>1279</v>
      </c>
      <c r="D213" s="20">
        <v>50765</v>
      </c>
      <c r="F213" s="20">
        <f>VLOOKUP(B213,'[1]23-24 final baselines'!$H$6:$O$405,8,FALSE)</f>
        <v>50765</v>
      </c>
      <c r="G213" s="20">
        <f t="shared" si="3"/>
        <v>0</v>
      </c>
      <c r="H213" s="20"/>
      <c r="I213" s="20"/>
    </row>
    <row r="214" spans="1:9" x14ac:dyDescent="0.35">
      <c r="A214" t="s">
        <v>51</v>
      </c>
      <c r="B214">
        <v>9262368</v>
      </c>
      <c r="C214" t="s">
        <v>53</v>
      </c>
      <c r="D214" s="20">
        <v>23711</v>
      </c>
      <c r="F214" s="20">
        <f>VLOOKUP(B214,'[1]23-24 final baselines'!$H$6:$O$405,8,FALSE)</f>
        <v>23815</v>
      </c>
      <c r="G214" s="20">
        <f t="shared" si="3"/>
        <v>104</v>
      </c>
      <c r="H214" s="20"/>
      <c r="I214" s="20"/>
    </row>
    <row r="215" spans="1:9" x14ac:dyDescent="0.35">
      <c r="A215" t="s">
        <v>575</v>
      </c>
      <c r="B215">
        <v>9262371</v>
      </c>
      <c r="C215" t="s">
        <v>577</v>
      </c>
      <c r="D215" s="20">
        <v>61669</v>
      </c>
      <c r="F215" s="20">
        <f>VLOOKUP(B215,'[1]23-24 final baselines'!$H$6:$O$405,8,FALSE)</f>
        <v>61773</v>
      </c>
      <c r="G215" s="20">
        <f t="shared" si="3"/>
        <v>104</v>
      </c>
      <c r="H215" s="20"/>
      <c r="I215" s="20"/>
    </row>
    <row r="216" spans="1:9" x14ac:dyDescent="0.35">
      <c r="A216" t="s">
        <v>909</v>
      </c>
      <c r="B216">
        <v>9262377</v>
      </c>
      <c r="C216" t="s">
        <v>1402</v>
      </c>
      <c r="D216" s="20">
        <v>59527</v>
      </c>
      <c r="F216" s="20">
        <f>VLOOKUP(B216,'[1]23-24 final baselines'!$H$6:$O$405,8,FALSE)</f>
        <v>59735</v>
      </c>
      <c r="G216" s="20">
        <f t="shared" si="3"/>
        <v>208</v>
      </c>
      <c r="H216" s="20"/>
      <c r="I216" s="20"/>
    </row>
    <row r="217" spans="1:9" x14ac:dyDescent="0.35">
      <c r="A217" t="s">
        <v>850</v>
      </c>
      <c r="B217">
        <v>9262382</v>
      </c>
      <c r="C217" t="s">
        <v>852</v>
      </c>
      <c r="D217" s="20">
        <v>25066</v>
      </c>
      <c r="F217" s="20">
        <f>VLOOKUP(B217,'[1]23-24 final baselines'!$H$6:$O$405,8,FALSE)</f>
        <v>25066</v>
      </c>
      <c r="G217" s="20">
        <f t="shared" si="3"/>
        <v>0</v>
      </c>
      <c r="H217" s="20"/>
      <c r="I217" s="20"/>
    </row>
    <row r="218" spans="1:9" x14ac:dyDescent="0.35">
      <c r="A218" t="s">
        <v>581</v>
      </c>
      <c r="B218">
        <v>9262383</v>
      </c>
      <c r="C218" t="s">
        <v>583</v>
      </c>
      <c r="D218" s="20">
        <v>20170</v>
      </c>
      <c r="F218" s="20">
        <f>VLOOKUP(B218,'[1]23-24 final baselines'!$H$6:$O$405,8,FALSE)</f>
        <v>20274</v>
      </c>
      <c r="G218" s="20">
        <f t="shared" si="3"/>
        <v>104</v>
      </c>
      <c r="H218" s="20"/>
      <c r="I218" s="20"/>
    </row>
    <row r="219" spans="1:9" x14ac:dyDescent="0.35">
      <c r="A219" t="s">
        <v>721</v>
      </c>
      <c r="B219">
        <v>9262384</v>
      </c>
      <c r="C219" t="s">
        <v>723</v>
      </c>
      <c r="D219" s="20">
        <v>24588</v>
      </c>
      <c r="F219" s="20">
        <f>VLOOKUP(B219,'[1]23-24 final baselines'!$H$6:$O$405,8,FALSE)</f>
        <v>24588</v>
      </c>
      <c r="G219" s="20">
        <f t="shared" si="3"/>
        <v>0</v>
      </c>
      <c r="H219" s="20"/>
      <c r="I219" s="20"/>
    </row>
    <row r="220" spans="1:9" x14ac:dyDescent="0.35">
      <c r="A220" t="s">
        <v>261</v>
      </c>
      <c r="B220">
        <v>9262393</v>
      </c>
      <c r="C220" t="s">
        <v>1286</v>
      </c>
      <c r="D220" s="20">
        <v>28530</v>
      </c>
      <c r="F220" s="20">
        <f>VLOOKUP(B220,'[1]23-24 final baselines'!$H$6:$O$405,8,FALSE)</f>
        <v>28530</v>
      </c>
      <c r="G220" s="20">
        <f t="shared" si="3"/>
        <v>0</v>
      </c>
      <c r="H220" s="20"/>
      <c r="I220" s="20"/>
    </row>
    <row r="221" spans="1:9" x14ac:dyDescent="0.35">
      <c r="A221" t="s">
        <v>891</v>
      </c>
      <c r="B221">
        <v>9262395</v>
      </c>
      <c r="C221" t="s">
        <v>1396</v>
      </c>
      <c r="D221" s="20">
        <v>26970</v>
      </c>
      <c r="F221" s="20">
        <f>VLOOKUP(B221,'[1]23-24 final baselines'!$H$6:$O$405,8,FALSE)</f>
        <v>26970</v>
      </c>
      <c r="G221" s="20">
        <f t="shared" si="3"/>
        <v>0</v>
      </c>
      <c r="H221" s="20"/>
      <c r="I221" s="20"/>
    </row>
    <row r="222" spans="1:9" x14ac:dyDescent="0.35">
      <c r="A222" t="s">
        <v>614</v>
      </c>
      <c r="B222">
        <v>9262402</v>
      </c>
      <c r="C222" t="s">
        <v>616</v>
      </c>
      <c r="D222" s="20">
        <v>53954</v>
      </c>
      <c r="F222" s="20">
        <f>VLOOKUP(B222,'[1]23-24 final baselines'!$H$6:$O$405,8,FALSE)</f>
        <v>54058</v>
      </c>
      <c r="G222" s="20">
        <f t="shared" si="3"/>
        <v>104</v>
      </c>
      <c r="H222" s="20"/>
      <c r="I222" s="20"/>
    </row>
    <row r="223" spans="1:9" x14ac:dyDescent="0.35">
      <c r="A223" t="s">
        <v>368</v>
      </c>
      <c r="B223">
        <v>9262406</v>
      </c>
      <c r="C223" t="s">
        <v>370</v>
      </c>
      <c r="D223" s="20">
        <v>37015</v>
      </c>
      <c r="F223" s="20">
        <f>VLOOKUP(B223,'[1]23-24 final baselines'!$H$6:$O$405,8,FALSE)</f>
        <v>37223</v>
      </c>
      <c r="G223" s="20">
        <f t="shared" si="3"/>
        <v>208</v>
      </c>
      <c r="H223" s="20"/>
      <c r="I223" s="20"/>
    </row>
    <row r="224" spans="1:9" x14ac:dyDescent="0.35">
      <c r="A224" t="s">
        <v>80</v>
      </c>
      <c r="B224">
        <v>9262409</v>
      </c>
      <c r="C224" t="s">
        <v>1250</v>
      </c>
      <c r="D224" s="20">
        <v>28976</v>
      </c>
      <c r="F224" s="20">
        <f>VLOOKUP(B224,'[1]23-24 final baselines'!$H$6:$O$405,8,FALSE)</f>
        <v>29184</v>
      </c>
      <c r="G224" s="20">
        <f t="shared" si="3"/>
        <v>208</v>
      </c>
      <c r="H224" s="20"/>
      <c r="I224" s="20"/>
    </row>
    <row r="225" spans="1:9" x14ac:dyDescent="0.35">
      <c r="A225" t="s">
        <v>213</v>
      </c>
      <c r="B225">
        <v>9262411</v>
      </c>
      <c r="C225" t="s">
        <v>1273</v>
      </c>
      <c r="D225" s="20">
        <v>69695</v>
      </c>
      <c r="F225" s="20">
        <f>VLOOKUP(B225,'[1]23-24 final baselines'!$H$6:$O$405,8,FALSE)</f>
        <v>70215</v>
      </c>
      <c r="G225" s="20">
        <f t="shared" si="3"/>
        <v>520</v>
      </c>
      <c r="H225" s="20"/>
      <c r="I225" s="20"/>
    </row>
    <row r="226" spans="1:9" x14ac:dyDescent="0.35">
      <c r="A226" t="s">
        <v>193</v>
      </c>
      <c r="B226">
        <v>9262412</v>
      </c>
      <c r="C226" t="s">
        <v>949</v>
      </c>
      <c r="D226" s="20">
        <v>13226</v>
      </c>
      <c r="F226" s="20">
        <f>VLOOKUP(B226,'[1]23-24 final baselines'!$H$6:$O$405,8,FALSE)</f>
        <v>13226</v>
      </c>
      <c r="G226" s="20">
        <f t="shared" si="3"/>
        <v>0</v>
      </c>
      <c r="H226" s="20"/>
      <c r="I226" s="20"/>
    </row>
    <row r="227" spans="1:9" x14ac:dyDescent="0.35">
      <c r="A227" t="s">
        <v>563</v>
      </c>
      <c r="B227">
        <v>9262413</v>
      </c>
      <c r="C227" t="s">
        <v>565</v>
      </c>
      <c r="D227" s="20">
        <v>35161</v>
      </c>
      <c r="F227" s="20">
        <f>VLOOKUP(B227,'[1]23-24 final baselines'!$H$6:$O$405,8,FALSE)</f>
        <v>35161</v>
      </c>
      <c r="G227" s="20">
        <f t="shared" si="3"/>
        <v>0</v>
      </c>
      <c r="H227" s="20"/>
      <c r="I227" s="20"/>
    </row>
    <row r="228" spans="1:9" x14ac:dyDescent="0.35">
      <c r="A228" t="s">
        <v>247</v>
      </c>
      <c r="B228">
        <v>9262414</v>
      </c>
      <c r="C228" t="s">
        <v>1282</v>
      </c>
      <c r="D228" s="20">
        <v>7678</v>
      </c>
      <c r="F228" s="20">
        <f>VLOOKUP(B228,'[1]23-24 final baselines'!$H$6:$O$405,8,FALSE)</f>
        <v>7678</v>
      </c>
      <c r="G228" s="20">
        <f t="shared" si="3"/>
        <v>0</v>
      </c>
      <c r="H228" s="20"/>
      <c r="I228" s="20"/>
    </row>
    <row r="229" spans="1:9" x14ac:dyDescent="0.35">
      <c r="A229" t="s">
        <v>163</v>
      </c>
      <c r="B229">
        <v>9262415</v>
      </c>
      <c r="C229" t="s">
        <v>165</v>
      </c>
      <c r="D229" s="20">
        <v>30925</v>
      </c>
      <c r="F229" s="20">
        <f>VLOOKUP(B229,'[1]23-24 final baselines'!$H$6:$O$405,8,FALSE)</f>
        <v>31029</v>
      </c>
      <c r="G229" s="20">
        <f t="shared" si="3"/>
        <v>104</v>
      </c>
      <c r="H229" s="20"/>
      <c r="I229" s="20"/>
    </row>
    <row r="230" spans="1:9" x14ac:dyDescent="0.35">
      <c r="A230" t="s">
        <v>646</v>
      </c>
      <c r="B230">
        <v>9262416</v>
      </c>
      <c r="C230" t="s">
        <v>648</v>
      </c>
      <c r="D230" s="20">
        <v>29421</v>
      </c>
      <c r="F230" s="20">
        <f>VLOOKUP(B230,'[1]23-24 final baselines'!$H$6:$O$405,8,FALSE)</f>
        <v>29525</v>
      </c>
      <c r="G230" s="20">
        <f t="shared" si="3"/>
        <v>104</v>
      </c>
      <c r="H230" s="20"/>
      <c r="I230" s="20"/>
    </row>
    <row r="231" spans="1:9" x14ac:dyDescent="0.35">
      <c r="A231" t="s">
        <v>241</v>
      </c>
      <c r="B231">
        <v>9262417</v>
      </c>
      <c r="C231" t="s">
        <v>1280</v>
      </c>
      <c r="D231" s="20">
        <v>33645</v>
      </c>
      <c r="F231" s="20">
        <f>VLOOKUP(B231,'[1]23-24 final baselines'!$H$6:$O$405,8,FALSE)</f>
        <v>33645</v>
      </c>
      <c r="G231" s="20">
        <f t="shared" si="3"/>
        <v>0</v>
      </c>
      <c r="H231" s="20"/>
      <c r="I231" s="20"/>
    </row>
    <row r="232" spans="1:9" x14ac:dyDescent="0.35">
      <c r="A232" t="s">
        <v>498</v>
      </c>
      <c r="B232">
        <v>9262419</v>
      </c>
      <c r="C232" t="s">
        <v>1334</v>
      </c>
      <c r="D232" s="20">
        <v>49239</v>
      </c>
      <c r="F232" s="20">
        <f>VLOOKUP(B232,'[1]23-24 final baselines'!$H$6:$O$405,8,FALSE)</f>
        <v>49239</v>
      </c>
      <c r="G232" s="20">
        <f t="shared" si="3"/>
        <v>0</v>
      </c>
      <c r="H232" s="20"/>
      <c r="I232" s="20"/>
    </row>
    <row r="233" spans="1:9" x14ac:dyDescent="0.35">
      <c r="A233" t="s">
        <v>900</v>
      </c>
      <c r="B233">
        <v>9262420</v>
      </c>
      <c r="C233" t="s">
        <v>1399</v>
      </c>
      <c r="D233" s="20">
        <v>49810</v>
      </c>
      <c r="F233" s="20">
        <f>VLOOKUP(B233,'[1]23-24 final baselines'!$H$6:$O$405,8,FALSE)</f>
        <v>50330</v>
      </c>
      <c r="G233" s="20">
        <f t="shared" si="3"/>
        <v>520</v>
      </c>
      <c r="H233" s="20"/>
      <c r="I233" s="20"/>
    </row>
    <row r="234" spans="1:9" x14ac:dyDescent="0.35">
      <c r="A234" t="s">
        <v>811</v>
      </c>
      <c r="B234">
        <v>9262426</v>
      </c>
      <c r="C234" t="s">
        <v>1385</v>
      </c>
      <c r="D234" s="20">
        <v>27460</v>
      </c>
      <c r="F234" s="20">
        <f>VLOOKUP(B234,'[1]23-24 final baselines'!$H$6:$O$405,8,FALSE)</f>
        <v>27460</v>
      </c>
      <c r="G234" s="20">
        <f t="shared" si="3"/>
        <v>0</v>
      </c>
      <c r="H234" s="20"/>
      <c r="I234" s="20"/>
    </row>
    <row r="235" spans="1:9" x14ac:dyDescent="0.35">
      <c r="A235" t="s">
        <v>487</v>
      </c>
      <c r="B235">
        <v>9262427</v>
      </c>
      <c r="C235" t="s">
        <v>1330</v>
      </c>
      <c r="D235" s="20">
        <v>56929</v>
      </c>
      <c r="F235" s="20">
        <f>VLOOKUP(B235,'[1]23-24 final baselines'!$H$6:$O$405,8,FALSE)</f>
        <v>57040</v>
      </c>
      <c r="G235" s="20">
        <f t="shared" si="3"/>
        <v>111</v>
      </c>
      <c r="H235" s="20"/>
      <c r="I235" s="20"/>
    </row>
    <row r="236" spans="1:9" x14ac:dyDescent="0.35">
      <c r="A236" t="s">
        <v>21</v>
      </c>
      <c r="B236">
        <v>9263000</v>
      </c>
      <c r="C236" t="s">
        <v>1242</v>
      </c>
      <c r="D236" s="20">
        <v>31130</v>
      </c>
      <c r="F236" s="20">
        <f>VLOOKUP(B236,'[1]23-24 final baselines'!$H$6:$O$405,8,FALSE)</f>
        <v>31130</v>
      </c>
      <c r="G236" s="20">
        <f t="shared" si="3"/>
        <v>0</v>
      </c>
      <c r="H236" s="20"/>
      <c r="I236" s="20"/>
    </row>
    <row r="237" spans="1:9" x14ac:dyDescent="0.35">
      <c r="A237" t="s">
        <v>24</v>
      </c>
      <c r="B237">
        <v>9263001</v>
      </c>
      <c r="C237" t="s">
        <v>1490</v>
      </c>
      <c r="D237" s="20">
        <v>17911</v>
      </c>
      <c r="F237" s="20">
        <f>VLOOKUP(B237,'[1]23-24 final baselines'!$H$6:$O$405,8,FALSE)</f>
        <v>17911</v>
      </c>
      <c r="G237" s="20">
        <f t="shared" si="3"/>
        <v>0</v>
      </c>
      <c r="H237" s="20"/>
      <c r="I237" s="20"/>
    </row>
    <row r="238" spans="1:9" x14ac:dyDescent="0.35">
      <c r="A238" t="s">
        <v>36</v>
      </c>
      <c r="B238">
        <v>9263003</v>
      </c>
      <c r="C238" t="s">
        <v>1245</v>
      </c>
      <c r="D238" s="20">
        <v>18699</v>
      </c>
      <c r="F238" s="20">
        <f>VLOOKUP(B238,'[1]23-24 final baselines'!$H$6:$O$405,8,FALSE)</f>
        <v>18907</v>
      </c>
      <c r="G238" s="20">
        <f t="shared" si="3"/>
        <v>208</v>
      </c>
      <c r="H238" s="20"/>
      <c r="I238" s="20"/>
    </row>
    <row r="239" spans="1:9" x14ac:dyDescent="0.35">
      <c r="A239" t="s">
        <v>54</v>
      </c>
      <c r="B239">
        <v>9263004</v>
      </c>
      <c r="C239" t="s">
        <v>1247</v>
      </c>
      <c r="D239" s="20">
        <v>22848</v>
      </c>
      <c r="F239" s="20">
        <f>VLOOKUP(B239,'[1]23-24 final baselines'!$H$6:$O$405,8,FALSE)</f>
        <v>23056</v>
      </c>
      <c r="G239" s="20">
        <f t="shared" si="3"/>
        <v>208</v>
      </c>
      <c r="H239" s="20"/>
      <c r="I239" s="20"/>
    </row>
    <row r="240" spans="1:9" x14ac:dyDescent="0.35">
      <c r="A240" t="s">
        <v>136</v>
      </c>
      <c r="B240">
        <v>9263014</v>
      </c>
      <c r="C240" t="s">
        <v>1257</v>
      </c>
      <c r="D240" s="20">
        <v>32054</v>
      </c>
      <c r="F240" s="20">
        <f>VLOOKUP(B240,'[1]23-24 final baselines'!$H$6:$O$405,8,FALSE)</f>
        <v>32054</v>
      </c>
      <c r="G240" s="20">
        <f t="shared" si="3"/>
        <v>0</v>
      </c>
      <c r="H240" s="20"/>
      <c r="I240" s="20"/>
    </row>
    <row r="241" spans="1:9" x14ac:dyDescent="0.35">
      <c r="A241" t="s">
        <v>151</v>
      </c>
      <c r="B241">
        <v>9263016</v>
      </c>
      <c r="C241" t="s">
        <v>1263</v>
      </c>
      <c r="D241" s="20">
        <v>26461</v>
      </c>
      <c r="F241" s="20">
        <f>VLOOKUP(B241,'[1]23-24 final baselines'!$H$6:$O$405,8,FALSE)</f>
        <v>26461</v>
      </c>
      <c r="G241" s="20">
        <f t="shared" si="3"/>
        <v>0</v>
      </c>
      <c r="H241" s="20"/>
      <c r="I241" s="20"/>
    </row>
    <row r="242" spans="1:9" x14ac:dyDescent="0.35">
      <c r="A242" t="s">
        <v>250</v>
      </c>
      <c r="B242">
        <v>9263026</v>
      </c>
      <c r="C242" t="s">
        <v>1283</v>
      </c>
      <c r="D242" s="20">
        <v>28040</v>
      </c>
      <c r="F242" s="20">
        <f>VLOOKUP(B242,'[1]23-24 final baselines'!$H$6:$O$405,8,FALSE)</f>
        <v>28144</v>
      </c>
      <c r="G242" s="20">
        <f t="shared" si="3"/>
        <v>104</v>
      </c>
      <c r="H242" s="20"/>
      <c r="I242" s="20"/>
    </row>
    <row r="243" spans="1:9" x14ac:dyDescent="0.35">
      <c r="A243" t="s">
        <v>253</v>
      </c>
      <c r="B243">
        <v>9263027</v>
      </c>
      <c r="C243" t="s">
        <v>255</v>
      </c>
      <c r="D243" s="20">
        <v>18416</v>
      </c>
      <c r="F243" s="20">
        <f>VLOOKUP(B243,'[1]23-24 final baselines'!$H$6:$O$405,8,FALSE)</f>
        <v>18416</v>
      </c>
      <c r="G243" s="20">
        <f t="shared" si="3"/>
        <v>0</v>
      </c>
      <c r="H243" s="20"/>
      <c r="I243" s="20"/>
    </row>
    <row r="244" spans="1:9" x14ac:dyDescent="0.35">
      <c r="A244" t="s">
        <v>258</v>
      </c>
      <c r="B244">
        <v>9263028</v>
      </c>
      <c r="C244" t="s">
        <v>1285</v>
      </c>
      <c r="D244" s="20">
        <v>11055</v>
      </c>
      <c r="F244" s="20">
        <f>VLOOKUP(B244,'[1]23-24 final baselines'!$H$6:$O$405,8,FALSE)</f>
        <v>11367</v>
      </c>
      <c r="G244" s="20">
        <f t="shared" si="3"/>
        <v>312</v>
      </c>
      <c r="H244" s="20"/>
      <c r="I244" s="20"/>
    </row>
    <row r="245" spans="1:9" x14ac:dyDescent="0.35">
      <c r="A245" t="s">
        <v>267</v>
      </c>
      <c r="B245">
        <v>9263030</v>
      </c>
      <c r="C245" t="s">
        <v>1287</v>
      </c>
      <c r="D245" s="20">
        <v>27637</v>
      </c>
      <c r="F245" s="20">
        <f>VLOOKUP(B245,'[1]23-24 final baselines'!$H$6:$O$405,8,FALSE)</f>
        <v>27637</v>
      </c>
      <c r="G245" s="20">
        <f t="shared" si="3"/>
        <v>0</v>
      </c>
      <c r="H245" s="20"/>
      <c r="I245" s="20"/>
    </row>
    <row r="246" spans="1:9" x14ac:dyDescent="0.35">
      <c r="A246" t="s">
        <v>380</v>
      </c>
      <c r="B246">
        <v>9263037</v>
      </c>
      <c r="C246" t="s">
        <v>1312</v>
      </c>
      <c r="D246" s="20">
        <v>15188</v>
      </c>
      <c r="F246" s="20">
        <f>VLOOKUP(B246,'[1]23-24 final baselines'!$H$6:$O$405,8,FALSE)</f>
        <v>15188</v>
      </c>
      <c r="G246" s="20">
        <f t="shared" si="3"/>
        <v>0</v>
      </c>
      <c r="H246" s="20"/>
      <c r="I246" s="20"/>
    </row>
    <row r="247" spans="1:9" x14ac:dyDescent="0.35">
      <c r="A247" t="s">
        <v>383</v>
      </c>
      <c r="B247">
        <v>9263038</v>
      </c>
      <c r="C247" t="s">
        <v>1313</v>
      </c>
      <c r="D247" s="20">
        <v>9685</v>
      </c>
      <c r="F247" s="20">
        <f>VLOOKUP(B247,'[1]23-24 final baselines'!$H$6:$O$405,8,FALSE)</f>
        <v>9685</v>
      </c>
      <c r="G247" s="20">
        <f t="shared" si="3"/>
        <v>0</v>
      </c>
      <c r="H247" s="20"/>
      <c r="I247" s="20"/>
    </row>
    <row r="248" spans="1:9" x14ac:dyDescent="0.35">
      <c r="A248" t="s">
        <v>377</v>
      </c>
      <c r="B248">
        <v>9263041</v>
      </c>
      <c r="C248" t="s">
        <v>1311</v>
      </c>
      <c r="D248" s="20">
        <v>14118</v>
      </c>
      <c r="F248" s="20">
        <f>VLOOKUP(B248,'[1]23-24 final baselines'!$H$6:$O$405,8,FALSE)</f>
        <v>14326</v>
      </c>
      <c r="G248" s="20">
        <f t="shared" si="3"/>
        <v>208</v>
      </c>
      <c r="H248" s="20"/>
      <c r="I248" s="20"/>
    </row>
    <row r="249" spans="1:9" x14ac:dyDescent="0.35">
      <c r="A249" t="s">
        <v>422</v>
      </c>
      <c r="B249">
        <v>9263043</v>
      </c>
      <c r="C249" t="s">
        <v>1316</v>
      </c>
      <c r="D249" s="20">
        <v>40235</v>
      </c>
      <c r="F249" s="20">
        <f>VLOOKUP(B249,'[1]23-24 final baselines'!$H$6:$O$405,8,FALSE)</f>
        <v>40235</v>
      </c>
      <c r="G249" s="20">
        <f t="shared" si="3"/>
        <v>0</v>
      </c>
      <c r="H249" s="20"/>
      <c r="I249" s="20"/>
    </row>
    <row r="250" spans="1:9" x14ac:dyDescent="0.35">
      <c r="A250" t="s">
        <v>428</v>
      </c>
      <c r="B250">
        <v>9263045</v>
      </c>
      <c r="C250" t="s">
        <v>430</v>
      </c>
      <c r="D250" s="20">
        <v>6994</v>
      </c>
      <c r="F250" s="20">
        <f>VLOOKUP(B250,'[1]23-24 final baselines'!$H$6:$O$405,8,FALSE)</f>
        <v>6994</v>
      </c>
      <c r="G250" s="20">
        <f t="shared" si="3"/>
        <v>0</v>
      </c>
      <c r="H250" s="20"/>
      <c r="I250" s="20"/>
    </row>
    <row r="251" spans="1:9" x14ac:dyDescent="0.35">
      <c r="A251" t="s">
        <v>537</v>
      </c>
      <c r="B251">
        <v>9263053</v>
      </c>
      <c r="C251" t="s">
        <v>1491</v>
      </c>
      <c r="D251" s="20">
        <v>35265</v>
      </c>
      <c r="F251" s="20">
        <f>VLOOKUP(B251,'[1]23-24 final baselines'!$H$6:$O$405,8,FALSE)</f>
        <v>35265</v>
      </c>
      <c r="G251" s="20">
        <f t="shared" si="3"/>
        <v>0</v>
      </c>
      <c r="H251" s="20"/>
      <c r="I251" s="20"/>
    </row>
    <row r="252" spans="1:9" x14ac:dyDescent="0.35">
      <c r="A252" t="s">
        <v>566</v>
      </c>
      <c r="B252">
        <v>9263054</v>
      </c>
      <c r="C252" t="s">
        <v>1347</v>
      </c>
      <c r="D252" s="20">
        <v>18787</v>
      </c>
      <c r="F252" s="20">
        <f>VLOOKUP(B252,'[1]23-24 final baselines'!$H$6:$O$405,8,FALSE)</f>
        <v>18787</v>
      </c>
      <c r="G252" s="20">
        <f t="shared" si="3"/>
        <v>0</v>
      </c>
      <c r="H252" s="20"/>
      <c r="I252" s="20"/>
    </row>
    <row r="253" spans="1:9" x14ac:dyDescent="0.35">
      <c r="A253" t="s">
        <v>584</v>
      </c>
      <c r="B253">
        <v>9263056</v>
      </c>
      <c r="C253" t="s">
        <v>1348</v>
      </c>
      <c r="D253" s="20">
        <v>27906</v>
      </c>
      <c r="F253" s="20">
        <f>VLOOKUP(B253,'[1]23-24 final baselines'!$H$6:$O$405,8,FALSE)</f>
        <v>27906</v>
      </c>
      <c r="G253" s="20">
        <f t="shared" si="3"/>
        <v>0</v>
      </c>
      <c r="H253" s="20"/>
      <c r="I253" s="20"/>
    </row>
    <row r="254" spans="1:9" x14ac:dyDescent="0.35">
      <c r="A254" t="s">
        <v>599</v>
      </c>
      <c r="B254">
        <v>9263059</v>
      </c>
      <c r="C254" t="s">
        <v>1354</v>
      </c>
      <c r="D254" s="20">
        <v>12318</v>
      </c>
      <c r="F254" s="20">
        <f>VLOOKUP(B254,'[1]23-24 final baselines'!$H$6:$O$405,8,FALSE)</f>
        <v>12318</v>
      </c>
      <c r="G254" s="20">
        <f t="shared" si="3"/>
        <v>0</v>
      </c>
      <c r="H254" s="20"/>
      <c r="I254" s="20"/>
    </row>
    <row r="255" spans="1:9" x14ac:dyDescent="0.35">
      <c r="A255" t="s">
        <v>727</v>
      </c>
      <c r="B255">
        <v>9263060</v>
      </c>
      <c r="C255" t="s">
        <v>1368</v>
      </c>
      <c r="D255" s="20">
        <v>30716</v>
      </c>
      <c r="F255" s="20">
        <f>VLOOKUP(B255,'[1]23-24 final baselines'!$H$6:$O$405,8,FALSE)</f>
        <v>30924</v>
      </c>
      <c r="G255" s="20">
        <f t="shared" si="3"/>
        <v>208</v>
      </c>
      <c r="H255" s="20"/>
      <c r="I255" s="20"/>
    </row>
    <row r="256" spans="1:9" x14ac:dyDescent="0.35">
      <c r="A256" t="s">
        <v>742</v>
      </c>
      <c r="B256">
        <v>9263061</v>
      </c>
      <c r="C256" t="s">
        <v>1372</v>
      </c>
      <c r="D256" s="20">
        <v>23040</v>
      </c>
      <c r="F256" s="20">
        <f>VLOOKUP(B256,'[1]23-24 final baselines'!$H$6:$O$405,8,FALSE)</f>
        <v>23040</v>
      </c>
      <c r="G256" s="20">
        <f t="shared" si="3"/>
        <v>0</v>
      </c>
      <c r="H256" s="20"/>
      <c r="I256" s="20"/>
    </row>
    <row r="257" spans="1:9" x14ac:dyDescent="0.35">
      <c r="A257" t="s">
        <v>777</v>
      </c>
      <c r="B257">
        <v>9263066</v>
      </c>
      <c r="C257" t="s">
        <v>1378</v>
      </c>
      <c r="D257" s="20">
        <v>22195</v>
      </c>
      <c r="F257" s="20">
        <f>VLOOKUP(B257,'[1]23-24 final baselines'!$H$6:$O$405,8,FALSE)</f>
        <v>22299</v>
      </c>
      <c r="G257" s="20">
        <f t="shared" si="3"/>
        <v>104</v>
      </c>
      <c r="H257" s="20"/>
      <c r="I257" s="20"/>
    </row>
    <row r="258" spans="1:9" x14ac:dyDescent="0.35">
      <c r="A258" t="s">
        <v>783</v>
      </c>
      <c r="B258">
        <v>9263067</v>
      </c>
      <c r="C258" t="s">
        <v>1380</v>
      </c>
      <c r="D258" s="20">
        <v>12988</v>
      </c>
      <c r="F258" s="20">
        <f>VLOOKUP(B258,'[1]23-24 final baselines'!$H$6:$O$405,8,FALSE)</f>
        <v>13092</v>
      </c>
      <c r="G258" s="20">
        <f t="shared" si="3"/>
        <v>104</v>
      </c>
      <c r="H258" s="20"/>
      <c r="I258" s="20"/>
    </row>
    <row r="259" spans="1:9" x14ac:dyDescent="0.35">
      <c r="A259" t="s">
        <v>789</v>
      </c>
      <c r="B259">
        <v>9263068</v>
      </c>
      <c r="C259" t="s">
        <v>1513</v>
      </c>
      <c r="D259" s="20">
        <v>13567</v>
      </c>
      <c r="F259" s="20">
        <f>VLOOKUP(B259,'[1]23-24 final baselines'!$H$6:$O$405,8,FALSE)</f>
        <v>13671</v>
      </c>
      <c r="G259" s="20">
        <f t="shared" ref="G259:G322" si="4">F259-D259</f>
        <v>104</v>
      </c>
      <c r="H259" s="20"/>
      <c r="I259" s="20"/>
    </row>
    <row r="260" spans="1:9" x14ac:dyDescent="0.35">
      <c r="A260" t="s">
        <v>862</v>
      </c>
      <c r="B260">
        <v>9263078</v>
      </c>
      <c r="C260" t="s">
        <v>864</v>
      </c>
      <c r="D260" s="20">
        <v>18088</v>
      </c>
      <c r="F260" s="20">
        <f>VLOOKUP(B260,'[1]23-24 final baselines'!$H$6:$O$405,8,FALSE)</f>
        <v>18088</v>
      </c>
      <c r="G260" s="20">
        <f t="shared" si="4"/>
        <v>0</v>
      </c>
      <c r="H260" s="20"/>
      <c r="I260" s="20"/>
    </row>
    <row r="261" spans="1:9" x14ac:dyDescent="0.35">
      <c r="A261" t="s">
        <v>870</v>
      </c>
      <c r="B261">
        <v>9263079</v>
      </c>
      <c r="C261" t="s">
        <v>1391</v>
      </c>
      <c r="D261" s="20">
        <v>10578</v>
      </c>
      <c r="F261" s="20">
        <f>VLOOKUP(B261,'[1]23-24 final baselines'!$H$6:$O$405,8,FALSE)</f>
        <v>10578</v>
      </c>
      <c r="G261" s="20">
        <f t="shared" si="4"/>
        <v>0</v>
      </c>
      <c r="H261" s="20"/>
      <c r="I261" s="20"/>
    </row>
    <row r="262" spans="1:9" x14ac:dyDescent="0.35">
      <c r="A262" t="s">
        <v>873</v>
      </c>
      <c r="B262">
        <v>9263081</v>
      </c>
      <c r="C262" t="s">
        <v>1392</v>
      </c>
      <c r="D262" s="20">
        <v>32526</v>
      </c>
      <c r="F262" s="20">
        <f>VLOOKUP(B262,'[1]23-24 final baselines'!$H$6:$O$405,8,FALSE)</f>
        <v>35426.022700000001</v>
      </c>
      <c r="G262" s="20">
        <f t="shared" si="4"/>
        <v>2900.0227000000014</v>
      </c>
      <c r="H262" s="20"/>
      <c r="I262" s="20"/>
    </row>
    <row r="263" spans="1:9" x14ac:dyDescent="0.35">
      <c r="A263" t="s">
        <v>885</v>
      </c>
      <c r="B263">
        <v>9263083</v>
      </c>
      <c r="C263" t="s">
        <v>1492</v>
      </c>
      <c r="D263" s="20">
        <v>18446</v>
      </c>
      <c r="F263" s="20">
        <f>VLOOKUP(B263,'[1]23-24 final baselines'!$H$6:$O$405,8,FALSE)</f>
        <v>18446</v>
      </c>
      <c r="G263" s="20">
        <f t="shared" si="4"/>
        <v>0</v>
      </c>
      <c r="H263" s="20"/>
      <c r="I263" s="20"/>
    </row>
    <row r="264" spans="1:9" x14ac:dyDescent="0.35">
      <c r="A264" t="s">
        <v>888</v>
      </c>
      <c r="B264">
        <v>9263084</v>
      </c>
      <c r="C264" t="s">
        <v>1395</v>
      </c>
      <c r="D264" s="20">
        <v>22015</v>
      </c>
      <c r="F264" s="20">
        <f>VLOOKUP(B264,'[1]23-24 final baselines'!$H$6:$O$405,8,FALSE)</f>
        <v>22327</v>
      </c>
      <c r="G264" s="20">
        <f t="shared" si="4"/>
        <v>312</v>
      </c>
      <c r="H264" s="20"/>
      <c r="I264" s="20"/>
    </row>
    <row r="265" spans="1:9" x14ac:dyDescent="0.35">
      <c r="A265" t="s">
        <v>897</v>
      </c>
      <c r="B265">
        <v>9263085</v>
      </c>
      <c r="C265" t="s">
        <v>899</v>
      </c>
      <c r="D265" s="20">
        <v>61757</v>
      </c>
      <c r="F265" s="20">
        <f>VLOOKUP(B265,'[1]23-24 final baselines'!$H$6:$O$405,8,FALSE)</f>
        <v>62277</v>
      </c>
      <c r="G265" s="20">
        <f t="shared" si="4"/>
        <v>520</v>
      </c>
      <c r="H265" s="20"/>
      <c r="I265" s="20"/>
    </row>
    <row r="266" spans="1:9" x14ac:dyDescent="0.35">
      <c r="A266" t="s">
        <v>938</v>
      </c>
      <c r="B266">
        <v>9263088</v>
      </c>
      <c r="C266" t="s">
        <v>940</v>
      </c>
      <c r="D266" s="20">
        <v>18387</v>
      </c>
      <c r="F266" s="20">
        <f>VLOOKUP(B266,'[1]23-24 final baselines'!$H$6:$O$405,8,FALSE)</f>
        <v>18491</v>
      </c>
      <c r="G266" s="20">
        <f t="shared" si="4"/>
        <v>104</v>
      </c>
      <c r="H266" s="20"/>
      <c r="I266" s="20"/>
    </row>
    <row r="267" spans="1:9" x14ac:dyDescent="0.35">
      <c r="A267" t="s">
        <v>969</v>
      </c>
      <c r="B267">
        <v>9263089</v>
      </c>
      <c r="C267" t="s">
        <v>1416</v>
      </c>
      <c r="D267" s="20">
        <v>11261</v>
      </c>
      <c r="F267" s="20">
        <f>VLOOKUP(B267,'[1]23-24 final baselines'!$H$6:$O$405,8,FALSE)</f>
        <v>11365</v>
      </c>
      <c r="G267" s="20">
        <f t="shared" si="4"/>
        <v>104</v>
      </c>
      <c r="H267" s="20"/>
      <c r="I267" s="20"/>
    </row>
    <row r="268" spans="1:9" x14ac:dyDescent="0.35">
      <c r="A268" t="s">
        <v>1004</v>
      </c>
      <c r="B268">
        <v>9263094</v>
      </c>
      <c r="C268" t="s">
        <v>1425</v>
      </c>
      <c r="D268" s="20">
        <v>18566</v>
      </c>
      <c r="F268" s="20">
        <f>VLOOKUP(B268,'[1]23-24 final baselines'!$H$6:$O$405,8,FALSE)</f>
        <v>18566</v>
      </c>
      <c r="G268" s="20">
        <f t="shared" si="4"/>
        <v>0</v>
      </c>
      <c r="H268" s="20"/>
      <c r="I268" s="20"/>
    </row>
    <row r="269" spans="1:9" x14ac:dyDescent="0.35">
      <c r="A269" t="s">
        <v>786</v>
      </c>
      <c r="B269">
        <v>9263096</v>
      </c>
      <c r="C269" t="s">
        <v>1381</v>
      </c>
      <c r="D269" s="20">
        <v>60847</v>
      </c>
      <c r="F269" s="20">
        <f>VLOOKUP(B269,'[1]23-24 final baselines'!$H$6:$O$405,8,FALSE)</f>
        <v>61471</v>
      </c>
      <c r="G269" s="20">
        <f t="shared" si="4"/>
        <v>624</v>
      </c>
      <c r="H269" s="20"/>
      <c r="I269" s="20"/>
    </row>
    <row r="270" spans="1:9" x14ac:dyDescent="0.35">
      <c r="A270" t="s">
        <v>189</v>
      </c>
      <c r="B270">
        <v>9263100</v>
      </c>
      <c r="C270" t="s">
        <v>1268</v>
      </c>
      <c r="D270" s="20">
        <v>18431</v>
      </c>
      <c r="F270" s="20">
        <f>VLOOKUP(B270,'[1]23-24 final baselines'!$H$6:$O$405,8,FALSE)</f>
        <v>18431</v>
      </c>
      <c r="G270" s="20">
        <f t="shared" si="4"/>
        <v>0</v>
      </c>
      <c r="H270" s="20"/>
      <c r="I270" s="20"/>
    </row>
    <row r="271" spans="1:9" x14ac:dyDescent="0.35">
      <c r="A271" t="s">
        <v>297</v>
      </c>
      <c r="B271">
        <v>9263106</v>
      </c>
      <c r="C271" t="s">
        <v>1296</v>
      </c>
      <c r="D271" s="20">
        <v>25941</v>
      </c>
      <c r="F271" s="20">
        <f>VLOOKUP(B271,'[1]23-24 final baselines'!$H$6:$O$405,8,FALSE)</f>
        <v>25941</v>
      </c>
      <c r="G271" s="20">
        <f t="shared" si="4"/>
        <v>0</v>
      </c>
      <c r="H271" s="20"/>
      <c r="I271" s="20"/>
    </row>
    <row r="272" spans="1:9" x14ac:dyDescent="0.35">
      <c r="A272" t="s">
        <v>434</v>
      </c>
      <c r="B272">
        <v>9263107</v>
      </c>
      <c r="C272" t="s">
        <v>436</v>
      </c>
      <c r="D272" s="20">
        <v>13224</v>
      </c>
      <c r="F272" s="20">
        <f>VLOOKUP(B272,'[1]23-24 final baselines'!$H$6:$O$405,8,FALSE)</f>
        <v>13328</v>
      </c>
      <c r="G272" s="20">
        <f t="shared" si="4"/>
        <v>104</v>
      </c>
      <c r="H272" s="20"/>
      <c r="I272" s="20"/>
    </row>
    <row r="273" spans="1:9" x14ac:dyDescent="0.35">
      <c r="A273" t="s">
        <v>941</v>
      </c>
      <c r="B273">
        <v>9263114</v>
      </c>
      <c r="C273" t="s">
        <v>1408</v>
      </c>
      <c r="D273" s="20">
        <v>17805</v>
      </c>
      <c r="F273" s="20">
        <f>VLOOKUP(B273,'[1]23-24 final baselines'!$H$6:$O$405,8,FALSE)</f>
        <v>17805</v>
      </c>
      <c r="G273" s="20">
        <f t="shared" si="4"/>
        <v>0</v>
      </c>
      <c r="H273" s="20"/>
      <c r="I273" s="20"/>
    </row>
    <row r="274" spans="1:9" x14ac:dyDescent="0.35">
      <c r="A274" t="s">
        <v>273</v>
      </c>
      <c r="B274">
        <v>9263119</v>
      </c>
      <c r="C274" t="s">
        <v>1288</v>
      </c>
      <c r="D274" s="20">
        <v>12095</v>
      </c>
      <c r="F274" s="20">
        <f>VLOOKUP(B274,'[1]23-24 final baselines'!$H$6:$O$405,8,FALSE)</f>
        <v>12095</v>
      </c>
      <c r="G274" s="20">
        <f t="shared" si="4"/>
        <v>0</v>
      </c>
      <c r="H274" s="20"/>
      <c r="I274" s="20"/>
    </row>
    <row r="275" spans="1:9" x14ac:dyDescent="0.35">
      <c r="A275" t="s">
        <v>461</v>
      </c>
      <c r="B275">
        <v>9263120</v>
      </c>
      <c r="C275" t="s">
        <v>1322</v>
      </c>
      <c r="D275" s="20">
        <v>16780</v>
      </c>
      <c r="F275" s="20">
        <f>VLOOKUP(B275,'[1]23-24 final baselines'!$H$6:$O$405,8,FALSE)</f>
        <v>16780</v>
      </c>
      <c r="G275" s="20">
        <f t="shared" si="4"/>
        <v>0</v>
      </c>
      <c r="H275" s="20"/>
      <c r="I275" s="20"/>
    </row>
    <row r="276" spans="1:9" x14ac:dyDescent="0.35">
      <c r="A276" t="s">
        <v>882</v>
      </c>
      <c r="B276">
        <v>9263121</v>
      </c>
      <c r="C276" t="s">
        <v>1394</v>
      </c>
      <c r="D276" s="20">
        <v>28129</v>
      </c>
      <c r="F276" s="20">
        <f>VLOOKUP(B276,'[1]23-24 final baselines'!$H$6:$O$405,8,FALSE)</f>
        <v>28233</v>
      </c>
      <c r="G276" s="20">
        <f t="shared" si="4"/>
        <v>104</v>
      </c>
      <c r="H276" s="20"/>
      <c r="I276" s="20"/>
    </row>
    <row r="277" spans="1:9" x14ac:dyDescent="0.35">
      <c r="A277" t="s">
        <v>244</v>
      </c>
      <c r="B277">
        <v>9263123</v>
      </c>
      <c r="C277" t="s">
        <v>1281</v>
      </c>
      <c r="D277" s="20">
        <v>16690</v>
      </c>
      <c r="F277" s="20">
        <f>VLOOKUP(B277,'[1]23-24 final baselines'!$H$6:$O$405,8,FALSE)</f>
        <v>16898</v>
      </c>
      <c r="G277" s="20">
        <f t="shared" si="4"/>
        <v>208</v>
      </c>
      <c r="H277" s="20"/>
      <c r="I277" s="20"/>
    </row>
    <row r="278" spans="1:9" x14ac:dyDescent="0.35">
      <c r="A278" t="s">
        <v>195</v>
      </c>
      <c r="B278">
        <v>9263125</v>
      </c>
      <c r="C278" t="s">
        <v>1493</v>
      </c>
      <c r="D278" s="20">
        <v>28664</v>
      </c>
      <c r="F278" s="20">
        <f>VLOOKUP(B278,'[1]23-24 final baselines'!$H$6:$O$405,8,FALSE)</f>
        <v>28664</v>
      </c>
      <c r="G278" s="20">
        <f t="shared" si="4"/>
        <v>0</v>
      </c>
      <c r="H278" s="20"/>
      <c r="I278" s="20"/>
    </row>
    <row r="279" spans="1:9" x14ac:dyDescent="0.35">
      <c r="A279" t="s">
        <v>437</v>
      </c>
      <c r="B279">
        <v>9263126</v>
      </c>
      <c r="C279" t="s">
        <v>1317</v>
      </c>
      <c r="D279" s="20">
        <v>6949</v>
      </c>
      <c r="F279" s="20">
        <f>VLOOKUP(B279,'[1]23-24 final baselines'!$H$6:$O$405,8,FALSE)</f>
        <v>6949</v>
      </c>
      <c r="G279" s="20">
        <f t="shared" si="4"/>
        <v>0</v>
      </c>
      <c r="H279" s="20"/>
      <c r="I279" s="20"/>
    </row>
    <row r="280" spans="1:9" x14ac:dyDescent="0.35">
      <c r="A280" t="s">
        <v>312</v>
      </c>
      <c r="B280">
        <v>9263127</v>
      </c>
      <c r="C280" t="s">
        <v>1299</v>
      </c>
      <c r="D280" s="20">
        <v>13716</v>
      </c>
      <c r="F280" s="20">
        <f>VLOOKUP(B280,'[1]23-24 final baselines'!$H$6:$O$405,8,FALSE)</f>
        <v>13716</v>
      </c>
      <c r="G280" s="20">
        <f t="shared" si="4"/>
        <v>0</v>
      </c>
      <c r="H280" s="20"/>
      <c r="I280" s="20"/>
    </row>
    <row r="281" spans="1:9" x14ac:dyDescent="0.35">
      <c r="A281" t="s">
        <v>590</v>
      </c>
      <c r="B281">
        <v>9263131</v>
      </c>
      <c r="C281" t="s">
        <v>1350</v>
      </c>
      <c r="D281" s="20">
        <v>13478</v>
      </c>
      <c r="F281" s="20">
        <f>VLOOKUP(B281,'[1]23-24 final baselines'!$H$6:$O$405,8,FALSE)</f>
        <v>13478</v>
      </c>
      <c r="G281" s="20">
        <f t="shared" si="4"/>
        <v>0</v>
      </c>
      <c r="H281" s="20"/>
      <c r="I281" s="20"/>
    </row>
    <row r="282" spans="1:9" x14ac:dyDescent="0.35">
      <c r="A282" t="s">
        <v>386</v>
      </c>
      <c r="B282">
        <v>9263133</v>
      </c>
      <c r="C282" t="s">
        <v>388</v>
      </c>
      <c r="D282" s="20">
        <v>11961</v>
      </c>
      <c r="F282" s="20">
        <f>VLOOKUP(B282,'[1]23-24 final baselines'!$H$6:$O$405,8,FALSE)</f>
        <v>11961</v>
      </c>
      <c r="G282" s="20">
        <f t="shared" si="4"/>
        <v>0</v>
      </c>
      <c r="H282" s="20"/>
      <c r="I282" s="20"/>
    </row>
    <row r="283" spans="1:9" x14ac:dyDescent="0.35">
      <c r="A283" t="s">
        <v>350</v>
      </c>
      <c r="B283">
        <v>9263136</v>
      </c>
      <c r="C283" t="s">
        <v>1305</v>
      </c>
      <c r="D283" s="20">
        <v>77534</v>
      </c>
      <c r="F283" s="20">
        <f>VLOOKUP(B283,'[1]23-24 final baselines'!$H$6:$O$405,8,FALSE)</f>
        <v>77638</v>
      </c>
      <c r="G283" s="20">
        <f t="shared" si="4"/>
        <v>104</v>
      </c>
      <c r="H283" s="20"/>
      <c r="I283" s="20"/>
    </row>
    <row r="284" spans="1:9" x14ac:dyDescent="0.35">
      <c r="A284" t="s">
        <v>443</v>
      </c>
      <c r="B284">
        <v>9263137</v>
      </c>
      <c r="C284" t="s">
        <v>1318</v>
      </c>
      <c r="D284" s="20">
        <v>10444</v>
      </c>
      <c r="F284" s="20">
        <f>VLOOKUP(B284,'[1]23-24 final baselines'!$H$6:$O$405,8,FALSE)</f>
        <v>10444</v>
      </c>
      <c r="G284" s="20">
        <f t="shared" si="4"/>
        <v>0</v>
      </c>
      <c r="H284" s="20"/>
      <c r="I284" s="20"/>
    </row>
    <row r="285" spans="1:9" x14ac:dyDescent="0.35">
      <c r="A285" t="s">
        <v>1007</v>
      </c>
      <c r="B285">
        <v>9263138</v>
      </c>
      <c r="C285" t="s">
        <v>1426</v>
      </c>
      <c r="D285" s="20">
        <v>19205</v>
      </c>
      <c r="F285" s="20">
        <f>VLOOKUP(B285,'[1]23-24 final baselines'!$H$6:$O$405,8,FALSE)</f>
        <v>19205</v>
      </c>
      <c r="G285" s="20">
        <f t="shared" si="4"/>
        <v>0</v>
      </c>
      <c r="H285" s="20"/>
      <c r="I285" s="20"/>
    </row>
    <row r="286" spans="1:9" x14ac:dyDescent="0.35">
      <c r="A286" t="s">
        <v>110</v>
      </c>
      <c r="B286">
        <v>9263139</v>
      </c>
      <c r="C286" t="s">
        <v>1256</v>
      </c>
      <c r="D286" s="20">
        <v>23666</v>
      </c>
      <c r="F286" s="20">
        <f>VLOOKUP(B286,'[1]23-24 final baselines'!$H$6:$O$405,8,FALSE)</f>
        <v>23874</v>
      </c>
      <c r="G286" s="20">
        <f t="shared" si="4"/>
        <v>208</v>
      </c>
      <c r="H286" s="20"/>
      <c r="I286" s="20"/>
    </row>
    <row r="287" spans="1:9" x14ac:dyDescent="0.35">
      <c r="A287" t="s">
        <v>95</v>
      </c>
      <c r="B287">
        <v>9263140</v>
      </c>
      <c r="C287" t="s">
        <v>1253</v>
      </c>
      <c r="D287" s="20">
        <v>32427</v>
      </c>
      <c r="F287" s="20">
        <f>VLOOKUP(B287,'[1]23-24 final baselines'!$H$6:$O$405,8,FALSE)</f>
        <v>32427</v>
      </c>
      <c r="G287" s="20">
        <f t="shared" si="4"/>
        <v>0</v>
      </c>
      <c r="H287" s="20"/>
      <c r="I287" s="20"/>
    </row>
    <row r="288" spans="1:9" x14ac:dyDescent="0.35">
      <c r="A288" t="s">
        <v>452</v>
      </c>
      <c r="B288">
        <v>9263141</v>
      </c>
      <c r="C288" t="s">
        <v>1320</v>
      </c>
      <c r="D288" s="20">
        <v>28946</v>
      </c>
      <c r="F288" s="20">
        <f>VLOOKUP(B288,'[1]23-24 final baselines'!$H$6:$O$405,8,FALSE)</f>
        <v>29050</v>
      </c>
      <c r="G288" s="20">
        <f t="shared" si="4"/>
        <v>104</v>
      </c>
      <c r="H288" s="20"/>
      <c r="I288" s="20"/>
    </row>
    <row r="289" spans="1:9" x14ac:dyDescent="0.35">
      <c r="A289" t="s">
        <v>543</v>
      </c>
      <c r="B289">
        <v>9263145</v>
      </c>
      <c r="C289" t="s">
        <v>1514</v>
      </c>
      <c r="D289" s="20">
        <v>17227</v>
      </c>
      <c r="F289" s="20">
        <f>VLOOKUP(B289,'[1]23-24 final baselines'!$H$6:$O$405,8,FALSE)</f>
        <v>17227</v>
      </c>
      <c r="G289" s="20">
        <f t="shared" si="4"/>
        <v>0</v>
      </c>
      <c r="H289" s="20"/>
      <c r="I289" s="20"/>
    </row>
    <row r="290" spans="1:9" x14ac:dyDescent="0.35">
      <c r="A290" t="s">
        <v>148</v>
      </c>
      <c r="B290">
        <v>9263146</v>
      </c>
      <c r="C290" t="s">
        <v>1262</v>
      </c>
      <c r="D290" s="20">
        <v>14697</v>
      </c>
      <c r="F290" s="20">
        <f>VLOOKUP(B290,'[1]23-24 final baselines'!$H$6:$O$405,8,FALSE)</f>
        <v>14697</v>
      </c>
      <c r="G290" s="20">
        <f t="shared" si="4"/>
        <v>0</v>
      </c>
      <c r="H290" s="20"/>
      <c r="I290" s="20"/>
    </row>
    <row r="291" spans="1:9" x14ac:dyDescent="0.35">
      <c r="A291" t="s">
        <v>218</v>
      </c>
      <c r="B291">
        <v>9263152</v>
      </c>
      <c r="C291" t="s">
        <v>1274</v>
      </c>
      <c r="D291" s="20">
        <v>49738</v>
      </c>
      <c r="F291" s="20">
        <f>VLOOKUP(B291,'[1]23-24 final baselines'!$H$6:$O$405,8,FALSE)</f>
        <v>49738</v>
      </c>
      <c r="G291" s="20">
        <f t="shared" si="4"/>
        <v>0</v>
      </c>
      <c r="H291" s="20"/>
      <c r="I291" s="20"/>
    </row>
    <row r="292" spans="1:9" x14ac:dyDescent="0.35">
      <c r="A292" t="s">
        <v>86</v>
      </c>
      <c r="B292">
        <v>9263306</v>
      </c>
      <c r="C292" t="s">
        <v>1252</v>
      </c>
      <c r="D292" s="20">
        <v>8273</v>
      </c>
      <c r="F292" s="20">
        <f>VLOOKUP(B292,'[1]23-24 final baselines'!$H$6:$O$405,8,FALSE)</f>
        <v>8377</v>
      </c>
      <c r="G292" s="20">
        <f t="shared" si="4"/>
        <v>104</v>
      </c>
      <c r="H292" s="20"/>
      <c r="I292" s="20"/>
    </row>
    <row r="293" spans="1:9" x14ac:dyDescent="0.35">
      <c r="A293" t="s">
        <v>139</v>
      </c>
      <c r="B293">
        <v>9263309</v>
      </c>
      <c r="C293" t="s">
        <v>1258</v>
      </c>
      <c r="D293" s="20">
        <v>12660</v>
      </c>
      <c r="F293" s="20">
        <f>VLOOKUP(B293,'[1]23-24 final baselines'!$H$6:$O$405,8,FALSE)</f>
        <v>12660</v>
      </c>
      <c r="G293" s="20">
        <f t="shared" si="4"/>
        <v>0</v>
      </c>
      <c r="H293" s="20"/>
      <c r="I293" s="20"/>
    </row>
    <row r="294" spans="1:9" x14ac:dyDescent="0.35">
      <c r="A294" t="s">
        <v>160</v>
      </c>
      <c r="B294">
        <v>9263312</v>
      </c>
      <c r="C294" t="s">
        <v>1494</v>
      </c>
      <c r="D294" s="20">
        <v>13894</v>
      </c>
      <c r="F294" s="20">
        <f>VLOOKUP(B294,'[1]23-24 final baselines'!$H$6:$O$405,8,FALSE)</f>
        <v>13894</v>
      </c>
      <c r="G294" s="20">
        <f t="shared" si="4"/>
        <v>0</v>
      </c>
      <c r="H294" s="20"/>
      <c r="I294" s="20"/>
    </row>
    <row r="295" spans="1:9" x14ac:dyDescent="0.35">
      <c r="A295" t="s">
        <v>180</v>
      </c>
      <c r="B295">
        <v>9263313</v>
      </c>
      <c r="C295" t="s">
        <v>182</v>
      </c>
      <c r="D295" s="20">
        <v>61625</v>
      </c>
      <c r="F295" s="20">
        <f>VLOOKUP(B295,'[1]23-24 final baselines'!$H$6:$O$405,8,FALSE)</f>
        <v>61729</v>
      </c>
      <c r="G295" s="20">
        <f t="shared" si="4"/>
        <v>104</v>
      </c>
      <c r="H295" s="20"/>
      <c r="I295" s="20"/>
    </row>
    <row r="296" spans="1:9" x14ac:dyDescent="0.35">
      <c r="A296" t="s">
        <v>221</v>
      </c>
      <c r="B296">
        <v>9263315</v>
      </c>
      <c r="C296" t="s">
        <v>1275</v>
      </c>
      <c r="D296" s="20">
        <v>16498</v>
      </c>
      <c r="F296" s="20">
        <f>VLOOKUP(B296,'[1]23-24 final baselines'!$H$6:$O$405,8,FALSE)</f>
        <v>16602</v>
      </c>
      <c r="G296" s="20">
        <f t="shared" si="4"/>
        <v>104</v>
      </c>
      <c r="H296" s="20"/>
      <c r="I296" s="20"/>
    </row>
    <row r="297" spans="1:9" x14ac:dyDescent="0.35">
      <c r="A297" t="s">
        <v>279</v>
      </c>
      <c r="B297">
        <v>9263322</v>
      </c>
      <c r="C297" t="s">
        <v>1290</v>
      </c>
      <c r="D297" s="20">
        <v>17375</v>
      </c>
      <c r="F297" s="20">
        <f>VLOOKUP(B297,'[1]23-24 final baselines'!$H$6:$O$405,8,FALSE)</f>
        <v>17479</v>
      </c>
      <c r="G297" s="20">
        <f t="shared" si="4"/>
        <v>104</v>
      </c>
      <c r="H297" s="20"/>
      <c r="I297" s="20"/>
    </row>
    <row r="298" spans="1:9" x14ac:dyDescent="0.35">
      <c r="A298" t="s">
        <v>303</v>
      </c>
      <c r="B298">
        <v>9263327</v>
      </c>
      <c r="C298" t="s">
        <v>1298</v>
      </c>
      <c r="D298" s="20">
        <v>10043</v>
      </c>
      <c r="F298" s="20">
        <f>VLOOKUP(B298,'[1]23-24 final baselines'!$H$6:$O$405,8,FALSE)</f>
        <v>10043</v>
      </c>
      <c r="G298" s="20">
        <f t="shared" si="4"/>
        <v>0</v>
      </c>
      <c r="H298" s="20"/>
      <c r="I298" s="20"/>
    </row>
    <row r="299" spans="1:9" x14ac:dyDescent="0.35">
      <c r="A299" t="s">
        <v>522</v>
      </c>
      <c r="B299">
        <v>9263329</v>
      </c>
      <c r="C299" t="s">
        <v>1338</v>
      </c>
      <c r="D299" s="20">
        <v>29423</v>
      </c>
      <c r="F299" s="20">
        <f>VLOOKUP(B299,'[1]23-24 final baselines'!$H$6:$O$405,8,FALSE)</f>
        <v>29527</v>
      </c>
      <c r="G299" s="20">
        <f t="shared" si="4"/>
        <v>104</v>
      </c>
      <c r="H299" s="20"/>
      <c r="I299" s="20"/>
    </row>
    <row r="300" spans="1:9" x14ac:dyDescent="0.35">
      <c r="A300" t="s">
        <v>572</v>
      </c>
      <c r="B300">
        <v>9263339</v>
      </c>
      <c r="C300" t="s">
        <v>1495</v>
      </c>
      <c r="D300" s="20">
        <v>22967</v>
      </c>
      <c r="F300" s="20">
        <f>VLOOKUP(B300,'[1]23-24 final baselines'!$H$6:$O$405,8,FALSE)</f>
        <v>23071</v>
      </c>
      <c r="G300" s="20">
        <f t="shared" si="4"/>
        <v>104</v>
      </c>
      <c r="H300" s="20"/>
      <c r="I300" s="20"/>
    </row>
    <row r="301" spans="1:9" x14ac:dyDescent="0.35">
      <c r="A301" t="s">
        <v>620</v>
      </c>
      <c r="B301">
        <v>9263346</v>
      </c>
      <c r="C301" t="s">
        <v>1357</v>
      </c>
      <c r="D301" s="20">
        <v>18474</v>
      </c>
      <c r="F301" s="20">
        <f>VLOOKUP(B301,'[1]23-24 final baselines'!$H$6:$O$405,8,FALSE)</f>
        <v>18474</v>
      </c>
      <c r="G301" s="20">
        <f t="shared" si="4"/>
        <v>0</v>
      </c>
      <c r="H301" s="20"/>
      <c r="I301" s="20"/>
    </row>
    <row r="302" spans="1:9" x14ac:dyDescent="0.35">
      <c r="A302" t="s">
        <v>736</v>
      </c>
      <c r="B302">
        <v>9263349</v>
      </c>
      <c r="C302" t="s">
        <v>1371</v>
      </c>
      <c r="D302" s="20">
        <v>23726</v>
      </c>
      <c r="F302" s="20">
        <f>VLOOKUP(B302,'[1]23-24 final baselines'!$H$6:$O$405,8,FALSE)</f>
        <v>23726</v>
      </c>
      <c r="G302" s="20">
        <f t="shared" si="4"/>
        <v>0</v>
      </c>
      <c r="H302" s="20"/>
      <c r="I302" s="20"/>
    </row>
    <row r="303" spans="1:9" x14ac:dyDescent="0.35">
      <c r="A303" t="s">
        <v>765</v>
      </c>
      <c r="B303">
        <v>9263354</v>
      </c>
      <c r="C303" t="s">
        <v>1375</v>
      </c>
      <c r="D303" s="20">
        <v>18875</v>
      </c>
      <c r="F303" s="20">
        <f>VLOOKUP(B303,'[1]23-24 final baselines'!$H$6:$O$405,8,FALSE)</f>
        <v>18875</v>
      </c>
      <c r="G303" s="20">
        <f t="shared" si="4"/>
        <v>0</v>
      </c>
      <c r="H303" s="20"/>
      <c r="I303" s="20"/>
    </row>
    <row r="304" spans="1:9" x14ac:dyDescent="0.35">
      <c r="A304" t="s">
        <v>792</v>
      </c>
      <c r="B304">
        <v>9263359</v>
      </c>
      <c r="C304" t="s">
        <v>794</v>
      </c>
      <c r="D304" s="20">
        <v>12794</v>
      </c>
      <c r="F304" s="20">
        <f>VLOOKUP(B304,'[1]23-24 final baselines'!$H$6:$O$405,8,FALSE)</f>
        <v>12794</v>
      </c>
      <c r="G304" s="20">
        <f t="shared" si="4"/>
        <v>0</v>
      </c>
      <c r="H304" s="20"/>
      <c r="I304" s="20"/>
    </row>
    <row r="305" spans="1:9" x14ac:dyDescent="0.35">
      <c r="A305" t="s">
        <v>806</v>
      </c>
      <c r="B305">
        <v>9263369</v>
      </c>
      <c r="C305" t="s">
        <v>1422</v>
      </c>
      <c r="D305" s="20">
        <v>11351</v>
      </c>
      <c r="F305" s="20">
        <f>VLOOKUP(B305,'[1]23-24 final baselines'!$H$6:$O$405,8,FALSE)</f>
        <v>11351</v>
      </c>
      <c r="G305" s="20">
        <f t="shared" si="4"/>
        <v>0</v>
      </c>
      <c r="H305" s="20"/>
      <c r="I305" s="20"/>
    </row>
    <row r="306" spans="1:9" x14ac:dyDescent="0.35">
      <c r="A306" t="s">
        <v>798</v>
      </c>
      <c r="B306">
        <v>9263373</v>
      </c>
      <c r="C306" t="s">
        <v>1432</v>
      </c>
      <c r="D306" s="20">
        <v>14459</v>
      </c>
      <c r="F306" s="20">
        <f>VLOOKUP(B306,'[1]23-24 final baselines'!$H$6:$O$405,8,FALSE)</f>
        <v>14459</v>
      </c>
      <c r="G306" s="20">
        <f t="shared" si="4"/>
        <v>0</v>
      </c>
      <c r="H306" s="20"/>
      <c r="I306" s="20"/>
    </row>
    <row r="307" spans="1:9" x14ac:dyDescent="0.35">
      <c r="A307" t="s">
        <v>177</v>
      </c>
      <c r="B307">
        <v>9263376</v>
      </c>
      <c r="C307" t="s">
        <v>1266</v>
      </c>
      <c r="D307" s="20">
        <v>44698</v>
      </c>
      <c r="F307" s="20">
        <f>VLOOKUP(B307,'[1]23-24 final baselines'!$H$6:$O$405,8,FALSE)</f>
        <v>44698</v>
      </c>
      <c r="G307" s="20">
        <f t="shared" si="4"/>
        <v>0</v>
      </c>
      <c r="H307" s="20"/>
      <c r="I307" s="20"/>
    </row>
    <row r="308" spans="1:9" x14ac:dyDescent="0.35">
      <c r="A308" t="s">
        <v>101</v>
      </c>
      <c r="B308">
        <v>9263377</v>
      </c>
      <c r="C308" t="s">
        <v>1496</v>
      </c>
      <c r="D308" s="20">
        <v>10161</v>
      </c>
      <c r="F308" s="20">
        <f>VLOOKUP(B308,'[1]23-24 final baselines'!$H$6:$O$405,8,FALSE)</f>
        <v>10265</v>
      </c>
      <c r="G308" s="20">
        <f t="shared" si="4"/>
        <v>104</v>
      </c>
      <c r="H308" s="20"/>
      <c r="I308" s="20"/>
    </row>
    <row r="309" spans="1:9" x14ac:dyDescent="0.35">
      <c r="A309" t="s">
        <v>276</v>
      </c>
      <c r="B309">
        <v>9263380</v>
      </c>
      <c r="C309" t="s">
        <v>1289</v>
      </c>
      <c r="D309" s="20">
        <v>12676</v>
      </c>
      <c r="F309" s="20">
        <f>VLOOKUP(B309,'[1]23-24 final baselines'!$H$6:$O$405,8,FALSE)</f>
        <v>12676</v>
      </c>
      <c r="G309" s="20">
        <f t="shared" si="4"/>
        <v>0</v>
      </c>
      <c r="H309" s="20"/>
      <c r="I309" s="20"/>
    </row>
    <row r="310" spans="1:9" x14ac:dyDescent="0.35">
      <c r="A310" t="s">
        <v>470</v>
      </c>
      <c r="B310">
        <v>9263383</v>
      </c>
      <c r="C310" t="s">
        <v>1324</v>
      </c>
      <c r="D310" s="20">
        <v>19801</v>
      </c>
      <c r="F310" s="20">
        <f>VLOOKUP(B310,'[1]23-24 final baselines'!$H$6:$O$405,8,FALSE)</f>
        <v>19801</v>
      </c>
      <c r="G310" s="20">
        <f t="shared" si="4"/>
        <v>0</v>
      </c>
      <c r="H310" s="20"/>
      <c r="I310" s="20"/>
    </row>
    <row r="311" spans="1:9" x14ac:dyDescent="0.35">
      <c r="A311" t="s">
        <v>39</v>
      </c>
      <c r="B311">
        <v>9263385</v>
      </c>
      <c r="C311" t="s">
        <v>1246</v>
      </c>
      <c r="D311" s="20">
        <v>19249</v>
      </c>
      <c r="F311" s="20">
        <f>VLOOKUP(B311,'[1]23-24 final baselines'!$H$6:$O$405,8,FALSE)</f>
        <v>19249</v>
      </c>
      <c r="G311" s="20">
        <f t="shared" si="4"/>
        <v>0</v>
      </c>
      <c r="H311" s="20"/>
      <c r="I311" s="20"/>
    </row>
    <row r="312" spans="1:9" x14ac:dyDescent="0.35">
      <c r="A312" t="s">
        <v>780</v>
      </c>
      <c r="B312">
        <v>9263390</v>
      </c>
      <c r="C312" t="s">
        <v>1379</v>
      </c>
      <c r="D312" s="20">
        <v>15650</v>
      </c>
      <c r="F312" s="20">
        <f>VLOOKUP(B312,'[1]23-24 final baselines'!$H$6:$O$405,8,FALSE)</f>
        <v>15754</v>
      </c>
      <c r="G312" s="20">
        <f t="shared" si="4"/>
        <v>104</v>
      </c>
      <c r="H312" s="20"/>
      <c r="I312" s="20"/>
    </row>
    <row r="313" spans="1:9" x14ac:dyDescent="0.35">
      <c r="A313" t="s">
        <v>84</v>
      </c>
      <c r="B313">
        <v>9263393</v>
      </c>
      <c r="C313" t="s">
        <v>1411</v>
      </c>
      <c r="D313" s="20">
        <v>31237</v>
      </c>
      <c r="F313" s="20">
        <f>VLOOKUP(B313,'[1]23-24 final baselines'!$H$6:$O$405,8,FALSE)</f>
        <v>31445</v>
      </c>
      <c r="G313" s="20">
        <f t="shared" si="4"/>
        <v>208</v>
      </c>
      <c r="H313" s="20"/>
      <c r="I313" s="20"/>
    </row>
    <row r="314" spans="1:9" x14ac:dyDescent="0.35">
      <c r="A314" t="s">
        <v>504</v>
      </c>
      <c r="B314">
        <v>9263395</v>
      </c>
      <c r="C314" t="s">
        <v>1335</v>
      </c>
      <c r="D314" s="20">
        <v>58397</v>
      </c>
      <c r="F314" s="20">
        <f>VLOOKUP(B314,'[1]23-24 final baselines'!$H$6:$O$405,8,FALSE)</f>
        <v>58605</v>
      </c>
      <c r="G314" s="20">
        <f t="shared" si="4"/>
        <v>208</v>
      </c>
      <c r="H314" s="20"/>
      <c r="I314" s="20"/>
    </row>
    <row r="315" spans="1:9" x14ac:dyDescent="0.35">
      <c r="A315" t="s">
        <v>300</v>
      </c>
      <c r="B315">
        <v>9263396</v>
      </c>
      <c r="C315" t="s">
        <v>1297</v>
      </c>
      <c r="D315" s="20">
        <v>13046</v>
      </c>
      <c r="F315" s="20">
        <f>VLOOKUP(B315,'[1]23-24 final baselines'!$H$6:$O$405,8,FALSE)</f>
        <v>13046</v>
      </c>
      <c r="G315" s="20">
        <f t="shared" si="4"/>
        <v>0</v>
      </c>
      <c r="H315" s="20"/>
      <c r="I315" s="20"/>
    </row>
    <row r="316" spans="1:9" x14ac:dyDescent="0.35">
      <c r="A316" t="s">
        <v>510</v>
      </c>
      <c r="B316">
        <v>9263397</v>
      </c>
      <c r="C316" t="s">
        <v>1337</v>
      </c>
      <c r="D316" s="20">
        <v>57810</v>
      </c>
      <c r="F316" s="20">
        <f>VLOOKUP(B316,'[1]23-24 final baselines'!$H$6:$O$405,8,FALSE)</f>
        <v>58122</v>
      </c>
      <c r="G316" s="20">
        <f t="shared" si="4"/>
        <v>312</v>
      </c>
      <c r="H316" s="20"/>
      <c r="I316" s="20"/>
    </row>
    <row r="317" spans="1:9" x14ac:dyDescent="0.35">
      <c r="A317" t="s">
        <v>356</v>
      </c>
      <c r="B317">
        <v>9263403</v>
      </c>
      <c r="C317" t="s">
        <v>358</v>
      </c>
      <c r="D317" s="20">
        <v>34357</v>
      </c>
      <c r="F317" s="20">
        <f>VLOOKUP(B317,'[1]23-24 final baselines'!$H$6:$O$405,8,FALSE)</f>
        <v>34357</v>
      </c>
      <c r="G317" s="20">
        <f t="shared" si="4"/>
        <v>0</v>
      </c>
      <c r="H317" s="20"/>
      <c r="I317" s="20"/>
    </row>
    <row r="318" spans="1:9" x14ac:dyDescent="0.35">
      <c r="A318" t="s">
        <v>315</v>
      </c>
      <c r="B318">
        <v>9263404</v>
      </c>
      <c r="C318" t="s">
        <v>1300</v>
      </c>
      <c r="D318" s="20">
        <v>25911</v>
      </c>
      <c r="F318" s="20">
        <f>VLOOKUP(B318,'[1]23-24 final baselines'!$H$6:$O$405,8,FALSE)</f>
        <v>25911</v>
      </c>
      <c r="G318" s="20">
        <f t="shared" si="4"/>
        <v>0</v>
      </c>
      <c r="H318" s="20"/>
      <c r="I318" s="20"/>
    </row>
    <row r="319" spans="1:9" x14ac:dyDescent="0.35">
      <c r="A319" t="s">
        <v>649</v>
      </c>
      <c r="B319">
        <v>9263405</v>
      </c>
      <c r="C319" t="s">
        <v>1362</v>
      </c>
      <c r="D319" s="20">
        <v>65777</v>
      </c>
      <c r="F319" s="20">
        <f>VLOOKUP(B319,'[1]23-24 final baselines'!$H$6:$O$405,8,FALSE)</f>
        <v>66089</v>
      </c>
      <c r="G319" s="20">
        <f t="shared" si="4"/>
        <v>312</v>
      </c>
      <c r="H319" s="20"/>
      <c r="I319" s="20"/>
    </row>
    <row r="320" spans="1:9" x14ac:dyDescent="0.35">
      <c r="A320" t="s">
        <v>30</v>
      </c>
      <c r="B320">
        <v>9263406</v>
      </c>
      <c r="C320" t="s">
        <v>1243</v>
      </c>
      <c r="D320" s="20">
        <v>22434</v>
      </c>
      <c r="F320" s="20">
        <f>VLOOKUP(B320,'[1]23-24 final baselines'!$H$6:$O$405,8,FALSE)</f>
        <v>22434</v>
      </c>
      <c r="G320" s="20">
        <f t="shared" si="4"/>
        <v>0</v>
      </c>
      <c r="H320" s="20"/>
      <c r="I320" s="20"/>
    </row>
    <row r="321" spans="1:9" x14ac:dyDescent="0.35">
      <c r="A321" t="s">
        <v>318</v>
      </c>
      <c r="B321">
        <v>9263407</v>
      </c>
      <c r="C321" t="s">
        <v>1301</v>
      </c>
      <c r="D321" s="20">
        <v>14504</v>
      </c>
      <c r="F321" s="20">
        <f>VLOOKUP(B321,'[1]23-24 final baselines'!$H$6:$O$405,8,FALSE)</f>
        <v>14504</v>
      </c>
      <c r="G321" s="20">
        <f t="shared" si="4"/>
        <v>0</v>
      </c>
      <c r="H321" s="20"/>
      <c r="I321" s="20"/>
    </row>
    <row r="322" spans="1:9" x14ac:dyDescent="0.35">
      <c r="A322" t="s">
        <v>602</v>
      </c>
      <c r="B322">
        <v>9263408</v>
      </c>
      <c r="C322" t="s">
        <v>1355</v>
      </c>
      <c r="D322" s="20">
        <v>11485</v>
      </c>
      <c r="F322" s="20">
        <f>VLOOKUP(B322,'[1]23-24 final baselines'!$H$6:$O$405,8,FALSE)</f>
        <v>11589</v>
      </c>
      <c r="G322" s="20">
        <f t="shared" si="4"/>
        <v>104</v>
      </c>
      <c r="H322" s="20"/>
      <c r="I322" s="20"/>
    </row>
    <row r="323" spans="1:9" x14ac:dyDescent="0.35">
      <c r="A323" t="s">
        <v>820</v>
      </c>
      <c r="B323">
        <v>9263409</v>
      </c>
      <c r="C323" t="s">
        <v>1386</v>
      </c>
      <c r="D323" s="20">
        <v>17851</v>
      </c>
      <c r="F323" s="20">
        <f>VLOOKUP(B323,'[1]23-24 final baselines'!$H$6:$O$405,8,FALSE)</f>
        <v>18163</v>
      </c>
      <c r="G323" s="20">
        <f t="shared" ref="G323:G386" si="5">F323-D323</f>
        <v>312</v>
      </c>
      <c r="H323" s="20"/>
      <c r="I323" s="20"/>
    </row>
    <row r="324" spans="1:9" x14ac:dyDescent="0.35">
      <c r="A324" t="s">
        <v>640</v>
      </c>
      <c r="B324">
        <v>9263418</v>
      </c>
      <c r="C324" t="s">
        <v>642</v>
      </c>
      <c r="D324" s="20">
        <v>40271</v>
      </c>
      <c r="F324" s="20">
        <f>VLOOKUP(B324,'[1]23-24 final baselines'!$H$6:$O$405,8,FALSE)</f>
        <v>40375</v>
      </c>
      <c r="G324" s="20">
        <f t="shared" si="5"/>
        <v>104</v>
      </c>
      <c r="H324" s="20"/>
      <c r="I324" s="20"/>
    </row>
    <row r="325" spans="1:9" x14ac:dyDescent="0.35">
      <c r="A325" t="s">
        <v>637</v>
      </c>
      <c r="B325">
        <v>9263421</v>
      </c>
      <c r="C325" t="s">
        <v>1360</v>
      </c>
      <c r="D325" s="20">
        <v>59372</v>
      </c>
      <c r="F325" s="20">
        <f>VLOOKUP(B325,'[1]23-24 final baselines'!$H$6:$O$405,8,FALSE)</f>
        <v>59684</v>
      </c>
      <c r="G325" s="20">
        <f t="shared" si="5"/>
        <v>312</v>
      </c>
      <c r="H325" s="20"/>
      <c r="I325" s="20"/>
    </row>
    <row r="326" spans="1:9" x14ac:dyDescent="0.35">
      <c r="A326" t="s">
        <v>706</v>
      </c>
      <c r="B326">
        <v>9263422</v>
      </c>
      <c r="C326" t="s">
        <v>1366</v>
      </c>
      <c r="D326" s="20">
        <v>27279</v>
      </c>
      <c r="F326" s="20">
        <f>VLOOKUP(B326,'[1]23-24 final baselines'!$H$6:$O$405,8,FALSE)</f>
        <v>27383</v>
      </c>
      <c r="G326" s="20">
        <f t="shared" si="5"/>
        <v>104</v>
      </c>
      <c r="H326" s="20"/>
      <c r="I326" s="20"/>
    </row>
    <row r="327" spans="1:9" x14ac:dyDescent="0.35">
      <c r="A327" t="s">
        <v>676</v>
      </c>
      <c r="B327">
        <v>9263423</v>
      </c>
      <c r="C327" t="s">
        <v>678</v>
      </c>
      <c r="D327" s="20">
        <v>65354</v>
      </c>
      <c r="F327" s="20">
        <f>VLOOKUP(B327,'[1]23-24 final baselines'!$H$6:$O$405,8,FALSE)</f>
        <v>65465</v>
      </c>
      <c r="G327" s="20">
        <f t="shared" si="5"/>
        <v>111</v>
      </c>
      <c r="H327" s="20"/>
      <c r="I327" s="20"/>
    </row>
    <row r="328" spans="1:9" x14ac:dyDescent="0.35">
      <c r="A328" t="s">
        <v>667</v>
      </c>
      <c r="B328">
        <v>9263424</v>
      </c>
      <c r="C328" t="s">
        <v>669</v>
      </c>
      <c r="D328" s="20">
        <v>74131</v>
      </c>
      <c r="F328" s="20">
        <f>VLOOKUP(B328,'[1]23-24 final baselines'!$H$6:$O$405,8,FALSE)</f>
        <v>74131</v>
      </c>
      <c r="G328" s="20">
        <f t="shared" si="5"/>
        <v>0</v>
      </c>
      <c r="H328" s="20"/>
      <c r="I328" s="20"/>
    </row>
    <row r="329" spans="1:9" x14ac:dyDescent="0.35">
      <c r="A329" t="s">
        <v>652</v>
      </c>
      <c r="B329">
        <v>9263425</v>
      </c>
      <c r="C329" t="s">
        <v>654</v>
      </c>
      <c r="D329" s="20">
        <v>99322</v>
      </c>
      <c r="F329" s="20">
        <f>VLOOKUP(B329,'[1]23-24 final baselines'!$H$6:$O$405,8,FALSE)</f>
        <v>99530</v>
      </c>
      <c r="G329" s="20">
        <f t="shared" si="5"/>
        <v>208</v>
      </c>
      <c r="H329" s="20"/>
      <c r="I329" s="20"/>
    </row>
    <row r="330" spans="1:9" x14ac:dyDescent="0.35">
      <c r="A330" t="s">
        <v>634</v>
      </c>
      <c r="B330">
        <v>9263428</v>
      </c>
      <c r="C330" t="s">
        <v>1359</v>
      </c>
      <c r="D330" s="20">
        <v>49101</v>
      </c>
      <c r="F330" s="20">
        <f>VLOOKUP(B330,'[1]23-24 final baselines'!$H$6:$O$405,8,FALSE)</f>
        <v>49101</v>
      </c>
      <c r="G330" s="20">
        <f t="shared" si="5"/>
        <v>0</v>
      </c>
      <c r="H330" s="20"/>
      <c r="I330" s="20"/>
    </row>
    <row r="331" spans="1:9" x14ac:dyDescent="0.35">
      <c r="A331" t="s">
        <v>679</v>
      </c>
      <c r="B331">
        <v>9263429</v>
      </c>
      <c r="C331" t="s">
        <v>681</v>
      </c>
      <c r="D331" s="20">
        <v>66103</v>
      </c>
      <c r="F331" s="20">
        <f>VLOOKUP(B331,'[1]23-24 final baselines'!$H$6:$O$405,8,FALSE)</f>
        <v>66103</v>
      </c>
      <c r="G331" s="20">
        <f t="shared" si="5"/>
        <v>0</v>
      </c>
      <c r="H331" s="20"/>
      <c r="I331" s="20"/>
    </row>
    <row r="332" spans="1:9" x14ac:dyDescent="0.35">
      <c r="A332" t="s">
        <v>932</v>
      </c>
      <c r="B332">
        <v>9263430</v>
      </c>
      <c r="C332" t="s">
        <v>934</v>
      </c>
      <c r="D332" s="20">
        <v>49368</v>
      </c>
      <c r="F332" s="20">
        <f>VLOOKUP(B332,'[1]23-24 final baselines'!$H$6:$O$405,8,FALSE)</f>
        <v>49472</v>
      </c>
      <c r="G332" s="20">
        <f t="shared" si="5"/>
        <v>104</v>
      </c>
      <c r="H332" s="20"/>
      <c r="I332" s="20"/>
    </row>
    <row r="333" spans="1:9" x14ac:dyDescent="0.35">
      <c r="A333" t="s">
        <v>174</v>
      </c>
      <c r="B333">
        <v>9263431</v>
      </c>
      <c r="C333" t="s">
        <v>1265</v>
      </c>
      <c r="D333" s="20">
        <v>73166</v>
      </c>
      <c r="F333" s="20">
        <f>VLOOKUP(B333,'[1]23-24 final baselines'!$H$6:$O$405,8,FALSE)</f>
        <v>73478</v>
      </c>
      <c r="G333" s="20">
        <f t="shared" si="5"/>
        <v>312</v>
      </c>
      <c r="H333" s="20"/>
      <c r="I333" s="20"/>
    </row>
    <row r="334" spans="1:9" x14ac:dyDescent="0.35">
      <c r="A334" t="s">
        <v>374</v>
      </c>
      <c r="B334">
        <v>9263433</v>
      </c>
      <c r="C334" t="s">
        <v>1310</v>
      </c>
      <c r="D334" s="20">
        <v>22239</v>
      </c>
      <c r="F334" s="20">
        <f>VLOOKUP(B334,'[1]23-24 final baselines'!$H$6:$O$405,8,FALSE)</f>
        <v>22343</v>
      </c>
      <c r="G334" s="20">
        <f t="shared" si="5"/>
        <v>104</v>
      </c>
      <c r="H334" s="20"/>
      <c r="I334" s="20"/>
    </row>
    <row r="335" spans="1:9" x14ac:dyDescent="0.35">
      <c r="A335" t="s">
        <v>1135</v>
      </c>
      <c r="B335">
        <v>9264000</v>
      </c>
      <c r="C335" t="s">
        <v>1137</v>
      </c>
      <c r="D335" s="20">
        <v>149944</v>
      </c>
      <c r="F335" s="20">
        <f>VLOOKUP(B335,'[1]23-24 final baselines'!$H$6:$O$405,8,FALSE)</f>
        <v>150332</v>
      </c>
      <c r="G335" s="20">
        <f t="shared" si="5"/>
        <v>388</v>
      </c>
      <c r="H335" s="20"/>
      <c r="I335" s="20"/>
    </row>
    <row r="336" spans="1:9" x14ac:dyDescent="0.35">
      <c r="A336" t="s">
        <v>1045</v>
      </c>
      <c r="B336">
        <v>9264002</v>
      </c>
      <c r="C336" t="s">
        <v>1047</v>
      </c>
      <c r="D336" s="20">
        <v>176592</v>
      </c>
      <c r="F336" s="20">
        <f>VLOOKUP(B336,'[1]23-24 final baselines'!$H$6:$O$405,8,FALSE)</f>
        <v>177352</v>
      </c>
      <c r="G336" s="20">
        <f t="shared" si="5"/>
        <v>760</v>
      </c>
      <c r="H336" s="20"/>
      <c r="I336" s="20"/>
    </row>
    <row r="337" spans="1:9" x14ac:dyDescent="0.35">
      <c r="A337" t="s">
        <v>626</v>
      </c>
      <c r="B337">
        <v>9264003</v>
      </c>
      <c r="C337" t="s">
        <v>1437</v>
      </c>
      <c r="D337" s="20">
        <v>144840</v>
      </c>
      <c r="F337" s="20">
        <f>VLOOKUP(B337,'[1]23-24 final baselines'!$H$6:$O$405,8,FALSE)</f>
        <v>145532</v>
      </c>
      <c r="G337" s="20">
        <f t="shared" si="5"/>
        <v>692</v>
      </c>
      <c r="H337" s="20"/>
      <c r="I337" s="20"/>
    </row>
    <row r="338" spans="1:9" x14ac:dyDescent="0.35">
      <c r="A338" t="s">
        <v>1064</v>
      </c>
      <c r="B338">
        <v>9264005</v>
      </c>
      <c r="C338" t="s">
        <v>1066</v>
      </c>
      <c r="D338" s="20">
        <v>267518</v>
      </c>
      <c r="F338" s="20">
        <f>VLOOKUP(B338,'[1]23-24 final baselines'!$H$6:$O$405,8,FALSE)</f>
        <v>268582</v>
      </c>
      <c r="G338" s="20">
        <f t="shared" si="5"/>
        <v>1064</v>
      </c>
      <c r="H338" s="20"/>
      <c r="I338" s="20"/>
    </row>
    <row r="339" spans="1:9" x14ac:dyDescent="0.35">
      <c r="A339" t="s">
        <v>1085</v>
      </c>
      <c r="B339">
        <v>9264006</v>
      </c>
      <c r="C339" t="s">
        <v>1087</v>
      </c>
      <c r="D339" s="20">
        <v>138422</v>
      </c>
      <c r="F339" s="20">
        <f>VLOOKUP(B339,'[1]23-24 final baselines'!$H$6:$O$405,8,FALSE)</f>
        <v>140094</v>
      </c>
      <c r="G339" s="20">
        <f t="shared" si="5"/>
        <v>1672</v>
      </c>
      <c r="H339" s="20"/>
      <c r="I339" s="20"/>
    </row>
    <row r="340" spans="1:9" x14ac:dyDescent="0.35">
      <c r="A340" t="s">
        <v>1096</v>
      </c>
      <c r="B340">
        <v>9264008</v>
      </c>
      <c r="C340" t="s">
        <v>1098</v>
      </c>
      <c r="D340" s="20">
        <v>131974</v>
      </c>
      <c r="F340" s="20">
        <f>VLOOKUP(B340,'[1]23-24 final baselines'!$H$6:$O$405,8,FALSE)</f>
        <v>132430</v>
      </c>
      <c r="G340" s="20">
        <f t="shared" si="5"/>
        <v>456</v>
      </c>
      <c r="H340" s="20"/>
      <c r="I340" s="20"/>
    </row>
    <row r="341" spans="1:9" x14ac:dyDescent="0.35">
      <c r="A341" t="s">
        <v>1067</v>
      </c>
      <c r="B341">
        <v>9264009</v>
      </c>
      <c r="C341" t="s">
        <v>1069</v>
      </c>
      <c r="D341" s="20">
        <v>230460</v>
      </c>
      <c r="F341" s="20">
        <f>VLOOKUP(B341,'[1]23-24 final baselines'!$H$6:$O$405,8,FALSE)</f>
        <v>230612</v>
      </c>
      <c r="G341" s="20">
        <f t="shared" si="5"/>
        <v>152</v>
      </c>
      <c r="H341" s="20"/>
      <c r="I341" s="20"/>
    </row>
    <row r="342" spans="1:9" x14ac:dyDescent="0.35">
      <c r="A342" t="s">
        <v>1053</v>
      </c>
      <c r="B342">
        <v>9264011</v>
      </c>
      <c r="C342" t="s">
        <v>1438</v>
      </c>
      <c r="D342" s="20">
        <v>202586</v>
      </c>
      <c r="F342" s="20">
        <f>VLOOKUP(B342,'[1]23-24 final baselines'!$H$6:$O$405,8,FALSE)</f>
        <v>203498</v>
      </c>
      <c r="G342" s="20">
        <f t="shared" si="5"/>
        <v>912</v>
      </c>
      <c r="H342" s="20"/>
      <c r="I342" s="20"/>
    </row>
    <row r="343" spans="1:9" x14ac:dyDescent="0.35">
      <c r="A343" t="s">
        <v>1141</v>
      </c>
      <c r="B343">
        <v>9264012</v>
      </c>
      <c r="C343" t="s">
        <v>1446</v>
      </c>
      <c r="D343" s="20">
        <v>144154</v>
      </c>
      <c r="F343" s="20">
        <f>VLOOKUP(B343,'[1]23-24 final baselines'!$H$6:$O$405,8,FALSE)</f>
        <v>145910</v>
      </c>
      <c r="G343" s="20">
        <f t="shared" si="5"/>
        <v>1756</v>
      </c>
      <c r="H343" s="20"/>
      <c r="I343" s="20"/>
    </row>
    <row r="344" spans="1:9" x14ac:dyDescent="0.35">
      <c r="A344" t="s">
        <v>1167</v>
      </c>
      <c r="B344">
        <v>9264013</v>
      </c>
      <c r="C344" t="s">
        <v>1168</v>
      </c>
      <c r="D344" s="20">
        <v>197694</v>
      </c>
      <c r="F344" s="20">
        <f>VLOOKUP(B344,'[1]23-24 final baselines'!$H$6:$O$405,8,FALSE)</f>
        <v>198454</v>
      </c>
      <c r="G344" s="20">
        <f t="shared" si="5"/>
        <v>760</v>
      </c>
      <c r="H344" s="20"/>
      <c r="I344" s="20"/>
    </row>
    <row r="345" spans="1:9" x14ac:dyDescent="0.35">
      <c r="A345" t="s">
        <v>1169</v>
      </c>
      <c r="B345">
        <v>9264014</v>
      </c>
      <c r="C345" t="s">
        <v>1170</v>
      </c>
      <c r="D345" s="20">
        <v>67894</v>
      </c>
      <c r="F345" s="20">
        <f>VLOOKUP(B345,'[1]23-24 final baselines'!$H$6:$O$405,8,FALSE)</f>
        <v>67894</v>
      </c>
      <c r="G345" s="20">
        <f t="shared" si="5"/>
        <v>0</v>
      </c>
      <c r="H345" s="20"/>
      <c r="I345" s="20"/>
    </row>
    <row r="346" spans="1:9" x14ac:dyDescent="0.35">
      <c r="A346" t="s">
        <v>833</v>
      </c>
      <c r="B346">
        <v>9264017</v>
      </c>
      <c r="C346" t="s">
        <v>1434</v>
      </c>
      <c r="D346" s="20">
        <v>171312</v>
      </c>
      <c r="F346" s="20">
        <f>VLOOKUP(B346,'[1]23-24 final baselines'!$H$6:$O$405,8,FALSE)</f>
        <v>171730</v>
      </c>
      <c r="G346" s="20">
        <f t="shared" si="5"/>
        <v>418</v>
      </c>
      <c r="H346" s="20"/>
      <c r="I346" s="20"/>
    </row>
    <row r="347" spans="1:9" x14ac:dyDescent="0.35">
      <c r="A347" t="s">
        <v>1132</v>
      </c>
      <c r="B347">
        <v>9264018</v>
      </c>
      <c r="C347" t="s">
        <v>1134</v>
      </c>
      <c r="D347" s="20">
        <v>104460</v>
      </c>
      <c r="F347" s="20">
        <f>VLOOKUP(B347,'[1]23-24 final baselines'!$H$6:$O$405,8,FALSE)</f>
        <v>105372</v>
      </c>
      <c r="G347" s="20">
        <f t="shared" si="5"/>
        <v>912</v>
      </c>
      <c r="H347" s="20"/>
      <c r="I347" s="20"/>
    </row>
    <row r="348" spans="1:9" x14ac:dyDescent="0.35">
      <c r="A348" t="s">
        <v>1099</v>
      </c>
      <c r="B348">
        <v>9264020</v>
      </c>
      <c r="C348" t="s">
        <v>1443</v>
      </c>
      <c r="D348" s="20">
        <v>179226</v>
      </c>
      <c r="F348" s="20">
        <f>VLOOKUP(B348,'[1]23-24 final baselines'!$H$6:$O$405,8,FALSE)</f>
        <v>179378</v>
      </c>
      <c r="G348" s="20">
        <f t="shared" si="5"/>
        <v>152</v>
      </c>
      <c r="H348" s="20"/>
      <c r="I348" s="20"/>
    </row>
    <row r="349" spans="1:9" x14ac:dyDescent="0.35">
      <c r="A349" t="s">
        <v>1111</v>
      </c>
      <c r="B349">
        <v>9264022</v>
      </c>
      <c r="C349" t="s">
        <v>1515</v>
      </c>
      <c r="D349" s="20">
        <v>80830</v>
      </c>
      <c r="F349" s="20">
        <f>VLOOKUP(B349,'[1]23-24 final baselines'!$H$6:$O$405,8,FALSE)</f>
        <v>80830</v>
      </c>
      <c r="G349" s="20">
        <f t="shared" si="5"/>
        <v>0</v>
      </c>
      <c r="H349" s="20"/>
      <c r="I349" s="20"/>
    </row>
    <row r="350" spans="1:9" x14ac:dyDescent="0.35">
      <c r="A350" t="s">
        <v>1156</v>
      </c>
      <c r="B350">
        <v>9264023</v>
      </c>
      <c r="C350" t="s">
        <v>1158</v>
      </c>
      <c r="D350" s="20">
        <v>182126</v>
      </c>
      <c r="F350" s="20">
        <f>VLOOKUP(B350,'[1]23-24 final baselines'!$H$6:$O$405,8,FALSE)</f>
        <v>183912</v>
      </c>
      <c r="G350" s="20">
        <f t="shared" si="5"/>
        <v>1786</v>
      </c>
      <c r="H350" s="20"/>
      <c r="I350" s="20"/>
    </row>
    <row r="351" spans="1:9" x14ac:dyDescent="0.35">
      <c r="A351" t="s">
        <v>1059</v>
      </c>
      <c r="B351">
        <v>9264025</v>
      </c>
      <c r="C351" t="s">
        <v>1060</v>
      </c>
      <c r="D351" s="20">
        <v>236121</v>
      </c>
      <c r="F351" s="20">
        <f>VLOOKUP(B351,'[1]23-24 final baselines'!$H$6:$O$405,8,FALSE)</f>
        <v>237052</v>
      </c>
      <c r="G351" s="20">
        <f t="shared" si="5"/>
        <v>931</v>
      </c>
      <c r="H351" s="20"/>
      <c r="I351" s="20"/>
    </row>
    <row r="352" spans="1:9" x14ac:dyDescent="0.35">
      <c r="A352" t="s">
        <v>1072</v>
      </c>
      <c r="B352">
        <v>9264026</v>
      </c>
      <c r="C352" t="s">
        <v>1440</v>
      </c>
      <c r="D352" s="20">
        <v>135591</v>
      </c>
      <c r="F352" s="20">
        <f>VLOOKUP(B352,'[1]23-24 final baselines'!$H$6:$O$405,8,FALSE)</f>
        <v>136522</v>
      </c>
      <c r="G352" s="20">
        <f t="shared" si="5"/>
        <v>931</v>
      </c>
      <c r="H352" s="20"/>
      <c r="I352" s="20"/>
    </row>
    <row r="353" spans="1:9" x14ac:dyDescent="0.35">
      <c r="A353" t="s">
        <v>1088</v>
      </c>
      <c r="B353">
        <v>9264027</v>
      </c>
      <c r="C353" t="s">
        <v>1089</v>
      </c>
      <c r="D353" s="20">
        <v>142438</v>
      </c>
      <c r="F353" s="20">
        <f>VLOOKUP(B353,'[1]23-24 final baselines'!$H$6:$O$405,8,FALSE)</f>
        <v>142750</v>
      </c>
      <c r="G353" s="20">
        <f t="shared" si="5"/>
        <v>312</v>
      </c>
      <c r="H353" s="20"/>
      <c r="I353" s="20"/>
    </row>
    <row r="354" spans="1:9" x14ac:dyDescent="0.35">
      <c r="A354" t="s">
        <v>1129</v>
      </c>
      <c r="B354">
        <v>9264028</v>
      </c>
      <c r="C354" t="s">
        <v>1131</v>
      </c>
      <c r="D354" s="20">
        <v>310138</v>
      </c>
      <c r="F354" s="20">
        <f>VLOOKUP(B354,'[1]23-24 final baselines'!$H$6:$O$405,8,FALSE)</f>
        <v>311354</v>
      </c>
      <c r="G354" s="20">
        <f t="shared" si="5"/>
        <v>1216</v>
      </c>
      <c r="H354" s="20"/>
      <c r="I354" s="20"/>
    </row>
    <row r="355" spans="1:9" x14ac:dyDescent="0.35">
      <c r="A355" t="s">
        <v>665</v>
      </c>
      <c r="B355">
        <v>9264029</v>
      </c>
      <c r="C355" t="s">
        <v>1042</v>
      </c>
      <c r="D355" s="20">
        <v>244968</v>
      </c>
      <c r="F355" s="20">
        <f>VLOOKUP(B355,'[1]23-24 final baselines'!$H$6:$O$405,8,FALSE)</f>
        <v>246572</v>
      </c>
      <c r="G355" s="20">
        <f t="shared" si="5"/>
        <v>1604</v>
      </c>
      <c r="H355" s="20"/>
      <c r="I355" s="20"/>
    </row>
    <row r="356" spans="1:9" x14ac:dyDescent="0.35">
      <c r="A356" t="s">
        <v>1090</v>
      </c>
      <c r="B356">
        <v>9264030</v>
      </c>
      <c r="C356" t="s">
        <v>1442</v>
      </c>
      <c r="D356" s="20">
        <v>170531</v>
      </c>
      <c r="F356" s="20">
        <f>VLOOKUP(B356,'[1]23-24 final baselines'!$H$6:$O$405,8,FALSE)</f>
        <v>171538</v>
      </c>
      <c r="G356" s="20">
        <f t="shared" si="5"/>
        <v>1007</v>
      </c>
      <c r="H356" s="20"/>
      <c r="I356" s="20"/>
    </row>
    <row r="357" spans="1:9" x14ac:dyDescent="0.35">
      <c r="A357" t="s">
        <v>1150</v>
      </c>
      <c r="B357">
        <v>9264031</v>
      </c>
      <c r="C357" t="s">
        <v>1448</v>
      </c>
      <c r="D357" s="20">
        <v>129152</v>
      </c>
      <c r="F357" s="20">
        <f>VLOOKUP(B357,'[1]23-24 final baselines'!$H$6:$O$405,8,FALSE)</f>
        <v>129464</v>
      </c>
      <c r="G357" s="20">
        <f t="shared" si="5"/>
        <v>312</v>
      </c>
      <c r="H357" s="20"/>
      <c r="I357" s="20"/>
    </row>
    <row r="358" spans="1:9" x14ac:dyDescent="0.35">
      <c r="A358" t="s">
        <v>164</v>
      </c>
      <c r="B358">
        <v>9264033</v>
      </c>
      <c r="C358" t="s">
        <v>1082</v>
      </c>
      <c r="D358" s="20">
        <v>217546</v>
      </c>
      <c r="F358" s="20">
        <f>VLOOKUP(B358,'[1]23-24 final baselines'!$H$6:$O$405,8,FALSE)</f>
        <v>218458</v>
      </c>
      <c r="G358" s="20">
        <f t="shared" si="5"/>
        <v>912</v>
      </c>
      <c r="H358" s="20"/>
      <c r="I358" s="20"/>
    </row>
    <row r="359" spans="1:9" x14ac:dyDescent="0.35">
      <c r="A359" t="s">
        <v>1120</v>
      </c>
      <c r="B359">
        <v>9264034</v>
      </c>
      <c r="C359" t="s">
        <v>1503</v>
      </c>
      <c r="D359" s="20">
        <v>164351</v>
      </c>
      <c r="F359" s="20">
        <f>VLOOKUP(B359,'[1]23-24 final baselines'!$H$6:$O$405,8,FALSE)</f>
        <v>164607</v>
      </c>
      <c r="G359" s="20">
        <f t="shared" si="5"/>
        <v>256</v>
      </c>
      <c r="H359" s="20"/>
      <c r="I359" s="20"/>
    </row>
    <row r="360" spans="1:9" x14ac:dyDescent="0.35">
      <c r="A360" t="s">
        <v>892</v>
      </c>
      <c r="B360">
        <v>9264037</v>
      </c>
      <c r="C360" t="s">
        <v>1439</v>
      </c>
      <c r="D360" s="20">
        <v>151588</v>
      </c>
      <c r="F360" s="20">
        <f>VLOOKUP(B360,'[1]23-24 final baselines'!$H$6:$O$405,8,FALSE)</f>
        <v>152652</v>
      </c>
      <c r="G360" s="20">
        <f t="shared" si="5"/>
        <v>1064</v>
      </c>
      <c r="H360" s="20"/>
      <c r="I360" s="20"/>
    </row>
    <row r="361" spans="1:9" x14ac:dyDescent="0.35">
      <c r="A361" t="s">
        <v>1123</v>
      </c>
      <c r="B361">
        <v>9264042</v>
      </c>
      <c r="C361" t="s">
        <v>1125</v>
      </c>
      <c r="D361" s="20">
        <v>170528</v>
      </c>
      <c r="F361" s="20">
        <f>VLOOKUP(B361,'[1]23-24 final baselines'!$H$6:$O$405,8,FALSE)</f>
        <v>171744</v>
      </c>
      <c r="G361" s="20">
        <f t="shared" si="5"/>
        <v>1216</v>
      </c>
      <c r="H361" s="20"/>
      <c r="I361" s="20"/>
    </row>
    <row r="362" spans="1:9" x14ac:dyDescent="0.35">
      <c r="A362" t="s">
        <v>1050</v>
      </c>
      <c r="B362">
        <v>9264044</v>
      </c>
      <c r="C362" t="s">
        <v>1052</v>
      </c>
      <c r="D362" s="20">
        <v>160776</v>
      </c>
      <c r="F362" s="20">
        <f>VLOOKUP(B362,'[1]23-24 final baselines'!$H$6:$O$405,8,FALSE)</f>
        <v>161232</v>
      </c>
      <c r="G362" s="20">
        <f t="shared" si="5"/>
        <v>456</v>
      </c>
      <c r="H362" s="20"/>
      <c r="I362" s="20"/>
    </row>
    <row r="363" spans="1:9" x14ac:dyDescent="0.35">
      <c r="A363" t="s">
        <v>1029</v>
      </c>
      <c r="B363">
        <v>9264046</v>
      </c>
      <c r="C363" t="s">
        <v>1031</v>
      </c>
      <c r="D363" s="20">
        <v>234810</v>
      </c>
      <c r="F363" s="20">
        <f>VLOOKUP(B363,'[1]23-24 final baselines'!$H$6:$O$405,8,FALSE)</f>
        <v>236026</v>
      </c>
      <c r="G363" s="20">
        <f t="shared" si="5"/>
        <v>1216</v>
      </c>
      <c r="H363" s="20"/>
      <c r="I363" s="20"/>
    </row>
    <row r="364" spans="1:9" x14ac:dyDescent="0.35">
      <c r="A364" t="s">
        <v>1026</v>
      </c>
      <c r="B364">
        <v>9264052</v>
      </c>
      <c r="C364" t="s">
        <v>1433</v>
      </c>
      <c r="D364" s="20">
        <v>158561</v>
      </c>
      <c r="F364" s="20">
        <f>VLOOKUP(B364,'[1]23-24 final baselines'!$H$6:$O$405,8,FALSE)</f>
        <v>159720</v>
      </c>
      <c r="G364" s="20">
        <f t="shared" si="5"/>
        <v>1159</v>
      </c>
      <c r="H364" s="20"/>
      <c r="I364" s="20"/>
    </row>
    <row r="365" spans="1:9" x14ac:dyDescent="0.35">
      <c r="A365" t="s">
        <v>488</v>
      </c>
      <c r="B365">
        <v>9264053</v>
      </c>
      <c r="C365" t="s">
        <v>1084</v>
      </c>
      <c r="D365" s="20">
        <v>150084</v>
      </c>
      <c r="F365" s="20">
        <f>VLOOKUP(B365,'[1]23-24 final baselines'!$H$6:$O$405,8,FALSE)</f>
        <v>150700</v>
      </c>
      <c r="G365" s="20">
        <f t="shared" si="5"/>
        <v>616</v>
      </c>
      <c r="H365" s="20"/>
      <c r="I365" s="20"/>
    </row>
    <row r="366" spans="1:9" x14ac:dyDescent="0.35">
      <c r="A366" t="s">
        <v>1117</v>
      </c>
      <c r="B366">
        <v>9264054</v>
      </c>
      <c r="C366" t="s">
        <v>1119</v>
      </c>
      <c r="D366" s="20">
        <v>110429</v>
      </c>
      <c r="F366" s="20">
        <f>VLOOKUP(B366,'[1]23-24 final baselines'!$H$6:$O$405,8,FALSE)</f>
        <v>110828</v>
      </c>
      <c r="G366" s="20">
        <f t="shared" si="5"/>
        <v>399</v>
      </c>
      <c r="H366" s="20"/>
      <c r="I366" s="20"/>
    </row>
    <row r="367" spans="1:9" x14ac:dyDescent="0.35">
      <c r="A367" t="s">
        <v>1153</v>
      </c>
      <c r="B367">
        <v>9264056</v>
      </c>
      <c r="C367" t="s">
        <v>1155</v>
      </c>
      <c r="D367" s="20">
        <v>130382</v>
      </c>
      <c r="F367" s="20">
        <f>VLOOKUP(B367,'[1]23-24 final baselines'!$H$6:$O$405,8,FALSE)</f>
        <v>130838</v>
      </c>
      <c r="G367" s="20">
        <f t="shared" si="5"/>
        <v>456</v>
      </c>
      <c r="H367" s="20"/>
      <c r="I367" s="20"/>
    </row>
    <row r="368" spans="1:9" x14ac:dyDescent="0.35">
      <c r="A368" t="s">
        <v>1159</v>
      </c>
      <c r="B368">
        <v>9264060</v>
      </c>
      <c r="C368" t="s">
        <v>1449</v>
      </c>
      <c r="D368" s="20">
        <v>265482</v>
      </c>
      <c r="F368" s="20">
        <f>VLOOKUP(B368,'[1]23-24 final baselines'!$H$6:$O$405,8,FALSE)</f>
        <v>265786</v>
      </c>
      <c r="G368" s="20">
        <f t="shared" si="5"/>
        <v>304</v>
      </c>
      <c r="H368" s="20"/>
      <c r="I368" s="20"/>
    </row>
    <row r="369" spans="1:9" x14ac:dyDescent="0.35">
      <c r="A369" t="s">
        <v>1105</v>
      </c>
      <c r="B369">
        <v>9264065</v>
      </c>
      <c r="C369" t="s">
        <v>1444</v>
      </c>
      <c r="D369" s="20">
        <v>290008</v>
      </c>
      <c r="F369" s="20">
        <f>VLOOKUP(B369,'[1]23-24 final baselines'!$H$6:$O$405,8,FALSE)</f>
        <v>290312</v>
      </c>
      <c r="G369" s="20">
        <f t="shared" si="5"/>
        <v>304</v>
      </c>
      <c r="H369" s="20"/>
      <c r="I369" s="20"/>
    </row>
    <row r="370" spans="1:9" x14ac:dyDescent="0.35">
      <c r="A370" t="s">
        <v>1075</v>
      </c>
      <c r="B370">
        <v>9264081</v>
      </c>
      <c r="C370" t="s">
        <v>1077</v>
      </c>
      <c r="D370" s="20">
        <v>295332</v>
      </c>
      <c r="F370" s="20">
        <f>VLOOKUP(B370,'[1]23-24 final baselines'!$H$6:$O$405,8,FALSE)</f>
        <v>295940</v>
      </c>
      <c r="G370" s="20">
        <f t="shared" si="5"/>
        <v>608</v>
      </c>
      <c r="H370" s="20"/>
      <c r="I370" s="20"/>
    </row>
    <row r="371" spans="1:9" x14ac:dyDescent="0.35">
      <c r="A371" t="s">
        <v>1147</v>
      </c>
      <c r="B371">
        <v>9264083</v>
      </c>
      <c r="C371" t="s">
        <v>1447</v>
      </c>
      <c r="D371" s="20">
        <v>299926</v>
      </c>
      <c r="F371" s="20">
        <f>VLOOKUP(B371,'[1]23-24 final baselines'!$H$6:$O$405,8,FALSE)</f>
        <v>300086</v>
      </c>
      <c r="G371" s="20">
        <f t="shared" si="5"/>
        <v>160</v>
      </c>
      <c r="H371" s="20"/>
      <c r="I371" s="20"/>
    </row>
    <row r="372" spans="1:9" x14ac:dyDescent="0.35">
      <c r="A372" t="s">
        <v>1138</v>
      </c>
      <c r="B372">
        <v>9264084</v>
      </c>
      <c r="C372" t="s">
        <v>1140</v>
      </c>
      <c r="D372" s="20">
        <v>218574</v>
      </c>
      <c r="F372" s="20">
        <f>VLOOKUP(B372,'[1]23-24 final baselines'!$H$6:$O$405,8,FALSE)</f>
        <v>218878</v>
      </c>
      <c r="G372" s="20">
        <f t="shared" si="5"/>
        <v>304</v>
      </c>
      <c r="H372" s="20"/>
      <c r="I372" s="20"/>
    </row>
    <row r="373" spans="1:9" x14ac:dyDescent="0.35">
      <c r="A373" t="s">
        <v>692</v>
      </c>
      <c r="B373">
        <v>9264085</v>
      </c>
      <c r="C373" t="s">
        <v>1436</v>
      </c>
      <c r="D373" s="20">
        <v>248197</v>
      </c>
      <c r="F373" s="20">
        <f>VLOOKUP(B373,'[1]23-24 final baselines'!$H$6:$O$405,8,FALSE)</f>
        <v>248900</v>
      </c>
      <c r="G373" s="20">
        <f t="shared" si="5"/>
        <v>703</v>
      </c>
      <c r="H373" s="20"/>
      <c r="I373" s="20"/>
    </row>
    <row r="374" spans="1:9" x14ac:dyDescent="0.35">
      <c r="A374" t="s">
        <v>396</v>
      </c>
      <c r="B374">
        <v>9264089</v>
      </c>
      <c r="C374" t="s">
        <v>1040</v>
      </c>
      <c r="D374" s="20">
        <v>174784</v>
      </c>
      <c r="F374" s="20">
        <f>VLOOKUP(B374,'[1]23-24 final baselines'!$H$6:$O$405,8,FALSE)</f>
        <v>174936</v>
      </c>
      <c r="G374" s="20">
        <f t="shared" si="5"/>
        <v>152</v>
      </c>
      <c r="H374" s="20"/>
      <c r="I374" s="20"/>
    </row>
    <row r="375" spans="1:9" x14ac:dyDescent="0.35">
      <c r="A375" t="s">
        <v>1114</v>
      </c>
      <c r="B375">
        <v>9264605</v>
      </c>
      <c r="C375" t="s">
        <v>1116</v>
      </c>
      <c r="D375" s="20">
        <v>213016</v>
      </c>
      <c r="F375" s="20">
        <f>VLOOKUP(B375,'[1]23-24 final baselines'!$H$6:$O$405,8,FALSE)</f>
        <v>214544</v>
      </c>
      <c r="G375" s="20">
        <f t="shared" si="5"/>
        <v>1528</v>
      </c>
      <c r="H375" s="20"/>
      <c r="I375" s="20"/>
    </row>
    <row r="376" spans="1:9" x14ac:dyDescent="0.35">
      <c r="A376" t="s">
        <v>467</v>
      </c>
      <c r="B376">
        <v>9265200</v>
      </c>
      <c r="C376" t="s">
        <v>469</v>
      </c>
      <c r="D376" s="20">
        <v>29597</v>
      </c>
      <c r="F376" s="20">
        <f>VLOOKUP(B376,'[1]23-24 final baselines'!$H$6:$O$405,8,FALSE)</f>
        <v>30013</v>
      </c>
      <c r="G376" s="20">
        <f t="shared" si="5"/>
        <v>416</v>
      </c>
      <c r="H376" s="20"/>
      <c r="I376" s="20"/>
    </row>
    <row r="377" spans="1:9" x14ac:dyDescent="0.35">
      <c r="A377" t="s">
        <v>392</v>
      </c>
      <c r="B377">
        <v>9265201</v>
      </c>
      <c r="C377" t="s">
        <v>394</v>
      </c>
      <c r="D377" s="20">
        <v>20898</v>
      </c>
      <c r="F377" s="20">
        <f>VLOOKUP(B377,'[1]23-24 final baselines'!$H$6:$O$405,8,FALSE)</f>
        <v>20898</v>
      </c>
      <c r="G377" s="20">
        <f t="shared" si="5"/>
        <v>0</v>
      </c>
      <c r="H377" s="20"/>
      <c r="I377" s="20"/>
    </row>
    <row r="378" spans="1:9" x14ac:dyDescent="0.35">
      <c r="A378" t="s">
        <v>531</v>
      </c>
      <c r="B378">
        <v>9265202</v>
      </c>
      <c r="C378" t="s">
        <v>533</v>
      </c>
      <c r="D378" s="20">
        <v>34239</v>
      </c>
      <c r="F378" s="20">
        <f>VLOOKUP(B378,'[1]23-24 final baselines'!$H$6:$O$405,8,FALSE)</f>
        <v>34343</v>
      </c>
      <c r="G378" s="20">
        <f t="shared" si="5"/>
        <v>104</v>
      </c>
      <c r="H378" s="20"/>
      <c r="I378" s="20"/>
    </row>
    <row r="379" spans="1:9" x14ac:dyDescent="0.35">
      <c r="A379" t="s">
        <v>371</v>
      </c>
      <c r="B379">
        <v>9265203</v>
      </c>
      <c r="C379" t="s">
        <v>373</v>
      </c>
      <c r="D379" s="20">
        <v>24292</v>
      </c>
      <c r="F379" s="20">
        <f>VLOOKUP(B379,'[1]23-24 final baselines'!$H$6:$O$405,8,FALSE)</f>
        <v>24292</v>
      </c>
      <c r="G379" s="20">
        <f t="shared" si="5"/>
        <v>0</v>
      </c>
      <c r="H379" s="20"/>
      <c r="I379" s="20"/>
    </row>
    <row r="380" spans="1:9" x14ac:dyDescent="0.35">
      <c r="A380" t="s">
        <v>224</v>
      </c>
      <c r="B380">
        <v>9265205</v>
      </c>
      <c r="C380" t="s">
        <v>1276</v>
      </c>
      <c r="D380" s="20">
        <v>26118</v>
      </c>
      <c r="F380" s="20">
        <f>VLOOKUP(B380,'[1]23-24 final baselines'!$H$6:$O$405,8,FALSE)</f>
        <v>26118</v>
      </c>
      <c r="G380" s="20">
        <f t="shared" si="5"/>
        <v>0</v>
      </c>
      <c r="H380" s="20"/>
      <c r="I380" s="20"/>
    </row>
    <row r="381" spans="1:9" x14ac:dyDescent="0.35">
      <c r="A381" t="s">
        <v>1015</v>
      </c>
      <c r="B381">
        <v>9265206</v>
      </c>
      <c r="C381" t="s">
        <v>1017</v>
      </c>
      <c r="D381" s="20">
        <v>87677</v>
      </c>
      <c r="F381" s="20">
        <f>VLOOKUP(B381,'[1]23-24 final baselines'!$H$6:$O$405,8,FALSE)</f>
        <v>87573</v>
      </c>
      <c r="G381" s="20">
        <f t="shared" si="5"/>
        <v>-104</v>
      </c>
      <c r="H381" s="20"/>
      <c r="I381" s="20"/>
    </row>
    <row r="382" spans="1:9" x14ac:dyDescent="0.35">
      <c r="A382" t="s">
        <v>826</v>
      </c>
      <c r="B382">
        <v>9265207</v>
      </c>
      <c r="C382" t="s">
        <v>1387</v>
      </c>
      <c r="D382" s="20">
        <v>35075</v>
      </c>
      <c r="F382" s="20">
        <f>VLOOKUP(B382,'[1]23-24 final baselines'!$H$6:$O$405,8,FALSE)</f>
        <v>35179</v>
      </c>
      <c r="G382" s="20">
        <f t="shared" si="5"/>
        <v>104</v>
      </c>
      <c r="H382" s="20"/>
      <c r="I382" s="20"/>
    </row>
    <row r="383" spans="1:9" x14ac:dyDescent="0.35">
      <c r="A383" t="s">
        <v>69</v>
      </c>
      <c r="B383">
        <v>9265209</v>
      </c>
      <c r="C383" t="s">
        <v>1249</v>
      </c>
      <c r="D383" s="20">
        <v>19785</v>
      </c>
      <c r="F383" s="20">
        <f>VLOOKUP(B383,'[1]23-24 final baselines'!$H$6:$O$405,8,FALSE)</f>
        <v>19993</v>
      </c>
      <c r="G383" s="20">
        <f t="shared" si="5"/>
        <v>208</v>
      </c>
      <c r="H383" s="20"/>
      <c r="I383" s="20"/>
    </row>
    <row r="384" spans="1:9" x14ac:dyDescent="0.35">
      <c r="A384" t="s">
        <v>762</v>
      </c>
      <c r="B384">
        <v>9265212</v>
      </c>
      <c r="C384" t="s">
        <v>1374</v>
      </c>
      <c r="D384" s="20">
        <v>21391</v>
      </c>
      <c r="F384" s="20">
        <f>VLOOKUP(B384,'[1]23-24 final baselines'!$H$6:$O$405,8,FALSE)</f>
        <v>21391</v>
      </c>
      <c r="G384" s="20">
        <f t="shared" si="5"/>
        <v>0</v>
      </c>
      <c r="H384" s="20"/>
      <c r="I384" s="20"/>
    </row>
    <row r="385" spans="1:9" x14ac:dyDescent="0.35">
      <c r="A385" t="s">
        <v>528</v>
      </c>
      <c r="B385">
        <v>9265213</v>
      </c>
      <c r="C385" t="s">
        <v>1340</v>
      </c>
      <c r="D385" s="20">
        <v>24974</v>
      </c>
      <c r="F385" s="20">
        <f>VLOOKUP(B385,'[1]23-24 final baselines'!$H$6:$O$405,8,FALSE)</f>
        <v>25286</v>
      </c>
      <c r="G385" s="20">
        <f t="shared" si="5"/>
        <v>312</v>
      </c>
      <c r="H385" s="20"/>
      <c r="I385" s="20"/>
    </row>
    <row r="386" spans="1:9" x14ac:dyDescent="0.35">
      <c r="A386" t="s">
        <v>746</v>
      </c>
      <c r="B386">
        <v>9265215</v>
      </c>
      <c r="C386" t="s">
        <v>1464</v>
      </c>
      <c r="D386" s="20">
        <v>30777</v>
      </c>
      <c r="F386" s="20">
        <f>VLOOKUP(B386,'[1]23-24 final baselines'!$H$6:$O$405,8,FALSE)</f>
        <v>30881</v>
      </c>
      <c r="G386" s="20">
        <f t="shared" si="5"/>
        <v>104</v>
      </c>
      <c r="H386" s="20"/>
      <c r="I386" s="20"/>
    </row>
    <row r="387" spans="1:9" x14ac:dyDescent="0.35">
      <c r="A387" t="s">
        <v>235</v>
      </c>
      <c r="B387">
        <v>9265216</v>
      </c>
      <c r="C387" t="s">
        <v>237</v>
      </c>
      <c r="D387" s="20">
        <v>33870</v>
      </c>
      <c r="F387" s="20">
        <f>VLOOKUP(B387,'[1]23-24 final baselines'!$H$6:$O$405,8,FALSE)</f>
        <v>33870</v>
      </c>
      <c r="G387" s="20">
        <f t="shared" ref="G387:G401" si="6">F387-D387</f>
        <v>0</v>
      </c>
      <c r="H387" s="20"/>
      <c r="I387" s="20"/>
    </row>
    <row r="388" spans="1:9" x14ac:dyDescent="0.35">
      <c r="A388" t="s">
        <v>207</v>
      </c>
      <c r="B388">
        <v>9265217</v>
      </c>
      <c r="C388" t="s">
        <v>1497</v>
      </c>
      <c r="D388" s="20">
        <v>18476</v>
      </c>
      <c r="F388" s="20">
        <f>VLOOKUP(B388,'[1]23-24 final baselines'!$H$6:$O$405,8,FALSE)</f>
        <v>18580</v>
      </c>
      <c r="G388" s="20">
        <f t="shared" si="6"/>
        <v>104</v>
      </c>
      <c r="H388" s="20"/>
      <c r="I388" s="20"/>
    </row>
    <row r="389" spans="1:9" x14ac:dyDescent="0.35">
      <c r="A389" t="s">
        <v>926</v>
      </c>
      <c r="B389">
        <v>9265218</v>
      </c>
      <c r="C389" t="s">
        <v>928</v>
      </c>
      <c r="D389" s="20">
        <v>17345</v>
      </c>
      <c r="F389" s="20">
        <f>VLOOKUP(B389,'[1]23-24 final baselines'!$H$6:$O$405,8,FALSE)</f>
        <v>17345</v>
      </c>
      <c r="G389" s="20">
        <f t="shared" si="6"/>
        <v>0</v>
      </c>
      <c r="H389" s="20"/>
      <c r="I389" s="20"/>
    </row>
    <row r="390" spans="1:9" x14ac:dyDescent="0.35">
      <c r="A390" t="s">
        <v>1162</v>
      </c>
      <c r="B390">
        <v>9265400</v>
      </c>
      <c r="C390" t="s">
        <v>1164</v>
      </c>
      <c r="D390" s="20">
        <v>193636</v>
      </c>
      <c r="F390" s="20">
        <f>VLOOKUP(B390,'[1]23-24 final baselines'!$H$6:$O$405,8,FALSE)</f>
        <v>194700</v>
      </c>
      <c r="G390" s="20">
        <f t="shared" si="6"/>
        <v>1064</v>
      </c>
      <c r="H390" s="20"/>
      <c r="I390" s="20"/>
    </row>
    <row r="391" spans="1:9" x14ac:dyDescent="0.35">
      <c r="A391" t="s">
        <v>535</v>
      </c>
      <c r="B391">
        <v>9265401</v>
      </c>
      <c r="C391" t="s">
        <v>1038</v>
      </c>
      <c r="D391" s="20">
        <v>151070</v>
      </c>
      <c r="F391" s="20">
        <f>VLOOKUP(B391,'[1]23-24 final baselines'!$H$6:$O$405,8,FALSE)</f>
        <v>151678</v>
      </c>
      <c r="G391" s="20">
        <f t="shared" si="6"/>
        <v>608</v>
      </c>
      <c r="H391" s="20"/>
      <c r="I391" s="20"/>
    </row>
    <row r="392" spans="1:9" x14ac:dyDescent="0.35">
      <c r="A392" t="s">
        <v>1023</v>
      </c>
      <c r="B392">
        <v>9265405</v>
      </c>
      <c r="C392" t="s">
        <v>1025</v>
      </c>
      <c r="D392" s="20">
        <v>127404</v>
      </c>
      <c r="F392" s="20">
        <f>VLOOKUP(B392,'[1]23-24 final baselines'!$H$6:$O$405,8,FALSE)</f>
        <v>127860</v>
      </c>
      <c r="G392" s="20">
        <f t="shared" si="6"/>
        <v>456</v>
      </c>
      <c r="H392" s="20"/>
      <c r="I392" s="20"/>
    </row>
    <row r="393" spans="1:9" x14ac:dyDescent="0.35">
      <c r="A393" t="s">
        <v>1126</v>
      </c>
      <c r="B393">
        <v>9265406</v>
      </c>
      <c r="C393" t="s">
        <v>1128</v>
      </c>
      <c r="D393" s="20">
        <v>136616</v>
      </c>
      <c r="F393" s="20">
        <f>VLOOKUP(B393,'[1]23-24 final baselines'!$H$6:$O$405,8,FALSE)</f>
        <v>137072</v>
      </c>
      <c r="G393" s="20">
        <f t="shared" si="6"/>
        <v>456</v>
      </c>
      <c r="H393" s="20"/>
      <c r="I393" s="20"/>
    </row>
    <row r="394" spans="1:9" x14ac:dyDescent="0.35">
      <c r="A394" t="s">
        <v>1056</v>
      </c>
      <c r="B394">
        <v>9265407</v>
      </c>
      <c r="C394" t="s">
        <v>1501</v>
      </c>
      <c r="D394" s="20">
        <v>272420</v>
      </c>
      <c r="F394" s="20">
        <f>VLOOKUP(B394,'[1]23-24 final baselines'!$H$6:$O$405,8,FALSE)</f>
        <v>274244</v>
      </c>
      <c r="G394" s="20">
        <f t="shared" si="6"/>
        <v>1824</v>
      </c>
      <c r="H394" s="20"/>
      <c r="I394" s="20"/>
    </row>
    <row r="395" spans="1:9" x14ac:dyDescent="0.35">
      <c r="A395" t="s">
        <v>1108</v>
      </c>
      <c r="B395">
        <v>9266905</v>
      </c>
      <c r="C395" t="s">
        <v>1110</v>
      </c>
      <c r="D395" s="20">
        <v>127856</v>
      </c>
      <c r="F395" s="20">
        <f>VLOOKUP(B395,'[1]23-24 final baselines'!$H$6:$O$405,8,FALSE)</f>
        <v>128160</v>
      </c>
      <c r="G395" s="20">
        <f t="shared" si="6"/>
        <v>304</v>
      </c>
      <c r="H395" s="20"/>
      <c r="I395" s="20"/>
    </row>
    <row r="396" spans="1:9" x14ac:dyDescent="0.35">
      <c r="A396" t="s">
        <v>1102</v>
      </c>
      <c r="B396">
        <v>9266906</v>
      </c>
      <c r="C396" t="s">
        <v>1104</v>
      </c>
      <c r="D396" s="20">
        <v>185066</v>
      </c>
      <c r="F396" s="20">
        <f>VLOOKUP(B396,'[1]23-24 final baselines'!$H$6:$O$405,8,FALSE)</f>
        <v>185066</v>
      </c>
      <c r="G396" s="20">
        <f t="shared" si="6"/>
        <v>0</v>
      </c>
      <c r="H396" s="20"/>
      <c r="I396" s="20"/>
    </row>
    <row r="397" spans="1:9" x14ac:dyDescent="0.35">
      <c r="A397" t="s">
        <v>1034</v>
      </c>
      <c r="B397">
        <v>9266907</v>
      </c>
      <c r="C397" t="s">
        <v>1036</v>
      </c>
      <c r="D397" s="20">
        <v>263208</v>
      </c>
      <c r="F397" s="20">
        <f>VLOOKUP(B397,'[1]23-24 final baselines'!$H$6:$O$405,8,FALSE)</f>
        <v>264432</v>
      </c>
      <c r="G397" s="20">
        <f t="shared" si="6"/>
        <v>1224</v>
      </c>
      <c r="H397" s="20"/>
      <c r="I397" s="20"/>
    </row>
    <row r="398" spans="1:9" x14ac:dyDescent="0.35">
      <c r="A398" t="s">
        <v>1061</v>
      </c>
      <c r="B398">
        <v>9266908</v>
      </c>
      <c r="C398" t="s">
        <v>1063</v>
      </c>
      <c r="D398" s="20">
        <v>217508</v>
      </c>
      <c r="F398" s="20">
        <f>VLOOKUP(B398,'[1]23-24 final baselines'!$H$6:$O$405,8,FALSE)</f>
        <v>219028</v>
      </c>
      <c r="G398" s="20">
        <f t="shared" si="6"/>
        <v>1520</v>
      </c>
      <c r="H398" s="20"/>
      <c r="I398" s="20"/>
    </row>
    <row r="399" spans="1:9" x14ac:dyDescent="0.35">
      <c r="A399" t="s">
        <v>1078</v>
      </c>
      <c r="B399">
        <v>9266909</v>
      </c>
      <c r="C399" t="s">
        <v>1080</v>
      </c>
      <c r="D399" s="20">
        <v>212586</v>
      </c>
      <c r="F399" s="20">
        <f>VLOOKUP(B399,'[1]23-24 final baselines'!$H$6:$O$405,8,FALSE)</f>
        <v>213278</v>
      </c>
      <c r="G399" s="20">
        <f t="shared" si="6"/>
        <v>692</v>
      </c>
      <c r="H399" s="20"/>
      <c r="I399" s="20"/>
    </row>
    <row r="400" spans="1:9" x14ac:dyDescent="0.35">
      <c r="A400" t="s">
        <v>1144</v>
      </c>
      <c r="B400">
        <v>9266910</v>
      </c>
      <c r="C400" t="s">
        <v>1146</v>
      </c>
      <c r="D400" s="20">
        <v>257224</v>
      </c>
      <c r="F400" s="20">
        <f>VLOOKUP(B400,'[1]23-24 final baselines'!$H$6:$O$405,8,FALSE)</f>
        <v>257680</v>
      </c>
      <c r="G400" s="20">
        <f t="shared" si="6"/>
        <v>456</v>
      </c>
      <c r="H400" s="20"/>
      <c r="I400" s="20"/>
    </row>
    <row r="401" spans="1:14" x14ac:dyDescent="0.35">
      <c r="A401" t="s">
        <v>1093</v>
      </c>
      <c r="B401">
        <v>9266911</v>
      </c>
      <c r="C401" t="s">
        <v>1095</v>
      </c>
      <c r="D401" s="20">
        <v>158939</v>
      </c>
      <c r="F401" s="20">
        <f>VLOOKUP(B401,'[1]23-24 final baselines'!$H$6:$O$405,8,FALSE)</f>
        <v>159951</v>
      </c>
      <c r="G401" s="20">
        <f t="shared" si="6"/>
        <v>1012</v>
      </c>
      <c r="H401" s="20"/>
      <c r="I401" s="20"/>
    </row>
    <row r="402" spans="1:14" x14ac:dyDescent="0.35">
      <c r="D402" s="20">
        <f t="shared" ref="D402" si="7">SUM(D2:D401)</f>
        <v>20445859</v>
      </c>
      <c r="E402" s="20"/>
      <c r="F402" s="20">
        <f>SUM(F2:F401)</f>
        <v>20516411.107000001</v>
      </c>
      <c r="G402" s="20">
        <f>SUM(G2:G401)</f>
        <v>70552.107000000004</v>
      </c>
      <c r="H402" s="20"/>
      <c r="I402" s="20"/>
      <c r="N402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1"/>
  <sheetViews>
    <sheetView topLeftCell="A343" workbookViewId="0">
      <selection activeCell="C352" sqref="C352"/>
    </sheetView>
  </sheetViews>
  <sheetFormatPr defaultRowHeight="14.5" x14ac:dyDescent="0.35"/>
  <cols>
    <col min="3" max="3" width="60.54296875" bestFit="1" customWidth="1"/>
    <col min="4" max="4" width="21" style="1" bestFit="1" customWidth="1"/>
    <col min="5" max="5" width="9.1796875" style="3"/>
    <col min="6" max="6" width="17" style="1" bestFit="1" customWidth="1"/>
    <col min="7" max="7" width="9.1796875" style="3"/>
    <col min="8" max="8" width="10.453125" style="3" bestFit="1" customWidth="1"/>
    <col min="9" max="9" width="16.1796875" style="4" bestFit="1" customWidth="1"/>
  </cols>
  <sheetData>
    <row r="1" spans="1:12" s="6" customFormat="1" x14ac:dyDescent="0.35">
      <c r="A1" s="6" t="s">
        <v>1223</v>
      </c>
      <c r="D1" s="4" t="s">
        <v>1224</v>
      </c>
      <c r="E1" s="7" t="s">
        <v>1210</v>
      </c>
      <c r="F1" s="4" t="s">
        <v>1225</v>
      </c>
      <c r="G1" s="7" t="s">
        <v>1226</v>
      </c>
      <c r="H1" s="7" t="s">
        <v>1227</v>
      </c>
      <c r="I1" s="4" t="s">
        <v>1228</v>
      </c>
      <c r="K1" s="6">
        <v>3500</v>
      </c>
      <c r="L1" s="6">
        <v>4800</v>
      </c>
    </row>
    <row r="3" spans="1:12" x14ac:dyDescent="0.35">
      <c r="A3" t="s">
        <v>21</v>
      </c>
      <c r="B3" t="s">
        <v>22</v>
      </c>
      <c r="C3" t="s">
        <v>23</v>
      </c>
      <c r="D3" s="1" t="e">
        <f>VLOOKUP(A3,'2023_24 vs 2024_25 Detail'!$A$9:$CB$409,82,FALSE)+VLOOKUP(A3,'2023_24 vs 2024_25 Detail'!$A$9:$CB$409,83,FALSE)</f>
        <v>#REF!</v>
      </c>
      <c r="E3" s="3" t="e">
        <f>VLOOKUP(A3,'2023_24 vs 2024_25 Detail'!$A$9:$E$409,6,FALSE)</f>
        <v>#REF!</v>
      </c>
      <c r="F3" s="1" t="e">
        <f>D3/E3</f>
        <v>#REF!</v>
      </c>
      <c r="G3" s="3">
        <f>$K$1</f>
        <v>3500</v>
      </c>
      <c r="H3" s="1" t="e">
        <f>F3-G3</f>
        <v>#REF!</v>
      </c>
      <c r="I3" s="4" t="e">
        <f>IF(H3&lt;0,-H3*E3,0)</f>
        <v>#REF!</v>
      </c>
    </row>
    <row r="4" spans="1:12" x14ac:dyDescent="0.35">
      <c r="A4" t="s">
        <v>24</v>
      </c>
      <c r="B4" t="s">
        <v>25</v>
      </c>
      <c r="C4" t="s">
        <v>26</v>
      </c>
      <c r="D4" s="1" t="e">
        <f>VLOOKUP(A4,'2023_24 vs 2024_25 Detail'!$A$9:$CB$409,82,FALSE)+VLOOKUP(A4,'2023_24 vs 2024_25 Detail'!$A$9:$CB$409,83,FALSE)</f>
        <v>#REF!</v>
      </c>
      <c r="E4" s="3" t="e">
        <f>VLOOKUP(A4,'2023_24 vs 2024_25 Detail'!$A$9:$E$409,6,FALSE)</f>
        <v>#REF!</v>
      </c>
      <c r="F4" s="1" t="e">
        <f t="shared" ref="F4:F67" si="0">D4/E4</f>
        <v>#REF!</v>
      </c>
      <c r="G4" s="3">
        <f t="shared" ref="G4:G67" si="1">$K$1</f>
        <v>3500</v>
      </c>
      <c r="H4" s="1" t="e">
        <f t="shared" ref="H4:H67" si="2">F4-G4</f>
        <v>#REF!</v>
      </c>
      <c r="I4" s="4" t="e">
        <f t="shared" ref="I4:I67" si="3">IF(H4&lt;0,-H4*E4,0)</f>
        <v>#REF!</v>
      </c>
    </row>
    <row r="5" spans="1:12" x14ac:dyDescent="0.35">
      <c r="A5" t="s">
        <v>27</v>
      </c>
      <c r="B5" t="s">
        <v>28</v>
      </c>
      <c r="C5" t="s">
        <v>29</v>
      </c>
      <c r="D5" s="1" t="e">
        <f>VLOOKUP(A5,'2023_24 vs 2024_25 Detail'!$A$9:$CB$409,82,FALSE)+VLOOKUP(A5,'2023_24 vs 2024_25 Detail'!$A$9:$CB$409,83,FALSE)</f>
        <v>#REF!</v>
      </c>
      <c r="E5" s="3" t="e">
        <f>VLOOKUP(A5,'2023_24 vs 2024_25 Detail'!$A$9:$E$409,6,FALSE)</f>
        <v>#REF!</v>
      </c>
      <c r="F5" s="1" t="e">
        <f t="shared" si="0"/>
        <v>#REF!</v>
      </c>
      <c r="G5" s="3">
        <f t="shared" si="1"/>
        <v>3500</v>
      </c>
      <c r="H5" s="1" t="e">
        <f t="shared" si="2"/>
        <v>#REF!</v>
      </c>
      <c r="I5" s="4" t="e">
        <f t="shared" si="3"/>
        <v>#REF!</v>
      </c>
    </row>
    <row r="6" spans="1:12" x14ac:dyDescent="0.35">
      <c r="A6" t="s">
        <v>30</v>
      </c>
      <c r="B6" t="s">
        <v>31</v>
      </c>
      <c r="C6" t="s">
        <v>32</v>
      </c>
      <c r="D6" s="1" t="e">
        <f>VLOOKUP(A6,'2023_24 vs 2024_25 Detail'!$A$9:$CB$409,82,FALSE)+VLOOKUP(A6,'2023_24 vs 2024_25 Detail'!$A$9:$CB$409,83,FALSE)</f>
        <v>#REF!</v>
      </c>
      <c r="E6" s="3" t="e">
        <f>VLOOKUP(A6,'2023_24 vs 2024_25 Detail'!$A$9:$E$409,6,FALSE)</f>
        <v>#REF!</v>
      </c>
      <c r="F6" s="1" t="e">
        <f t="shared" si="0"/>
        <v>#REF!</v>
      </c>
      <c r="G6" s="3">
        <f t="shared" si="1"/>
        <v>3500</v>
      </c>
      <c r="H6" s="1" t="e">
        <f t="shared" si="2"/>
        <v>#REF!</v>
      </c>
      <c r="I6" s="4" t="e">
        <f t="shared" si="3"/>
        <v>#REF!</v>
      </c>
    </row>
    <row r="7" spans="1:12" x14ac:dyDescent="0.35">
      <c r="A7" t="s">
        <v>33</v>
      </c>
      <c r="B7" t="s">
        <v>34</v>
      </c>
      <c r="C7" t="s">
        <v>35</v>
      </c>
      <c r="D7" s="1" t="e">
        <f>VLOOKUP(A7,'2023_24 vs 2024_25 Detail'!$A$9:$CB$409,82,FALSE)+VLOOKUP(A7,'2023_24 vs 2024_25 Detail'!$A$9:$CB$409,83,FALSE)</f>
        <v>#REF!</v>
      </c>
      <c r="E7" s="3" t="e">
        <f>VLOOKUP(A7,'2023_24 vs 2024_25 Detail'!$A$9:$E$409,6,FALSE)</f>
        <v>#REF!</v>
      </c>
      <c r="F7" s="1" t="e">
        <f t="shared" si="0"/>
        <v>#REF!</v>
      </c>
      <c r="G7" s="3">
        <f t="shared" si="1"/>
        <v>3500</v>
      </c>
      <c r="H7" s="1" t="e">
        <f t="shared" si="2"/>
        <v>#REF!</v>
      </c>
      <c r="I7" s="4" t="e">
        <f t="shared" si="3"/>
        <v>#REF!</v>
      </c>
    </row>
    <row r="8" spans="1:12" x14ac:dyDescent="0.35">
      <c r="A8" t="s">
        <v>36</v>
      </c>
      <c r="B8" t="s">
        <v>37</v>
      </c>
      <c r="C8" t="s">
        <v>38</v>
      </c>
      <c r="D8" s="1" t="e">
        <f>VLOOKUP(A8,'2023_24 vs 2024_25 Detail'!$A$9:$CB$409,82,FALSE)+VLOOKUP(A8,'2023_24 vs 2024_25 Detail'!$A$9:$CB$409,83,FALSE)</f>
        <v>#REF!</v>
      </c>
      <c r="E8" s="3" t="e">
        <f>VLOOKUP(A8,'2023_24 vs 2024_25 Detail'!$A$9:$E$409,6,FALSE)</f>
        <v>#REF!</v>
      </c>
      <c r="F8" s="1" t="e">
        <f t="shared" si="0"/>
        <v>#REF!</v>
      </c>
      <c r="G8" s="3">
        <f t="shared" si="1"/>
        <v>3500</v>
      </c>
      <c r="H8" s="1" t="e">
        <f t="shared" si="2"/>
        <v>#REF!</v>
      </c>
      <c r="I8" s="4" t="e">
        <f t="shared" si="3"/>
        <v>#REF!</v>
      </c>
    </row>
    <row r="9" spans="1:12" x14ac:dyDescent="0.35">
      <c r="A9" t="s">
        <v>39</v>
      </c>
      <c r="B9" t="s">
        <v>40</v>
      </c>
      <c r="C9" t="s">
        <v>41</v>
      </c>
      <c r="D9" s="1" t="e">
        <f>VLOOKUP(A9,'2023_24 vs 2024_25 Detail'!$A$9:$CB$409,82,FALSE)+VLOOKUP(A9,'2023_24 vs 2024_25 Detail'!$A$9:$CB$409,83,FALSE)</f>
        <v>#REF!</v>
      </c>
      <c r="E9" s="3" t="e">
        <f>VLOOKUP(A9,'2023_24 vs 2024_25 Detail'!$A$9:$E$409,6,FALSE)</f>
        <v>#REF!</v>
      </c>
      <c r="F9" s="1" t="e">
        <f t="shared" si="0"/>
        <v>#REF!</v>
      </c>
      <c r="G9" s="3">
        <f t="shared" si="1"/>
        <v>3500</v>
      </c>
      <c r="H9" s="1" t="e">
        <f t="shared" si="2"/>
        <v>#REF!</v>
      </c>
      <c r="I9" s="4" t="e">
        <f t="shared" si="3"/>
        <v>#REF!</v>
      </c>
    </row>
    <row r="10" spans="1:12" x14ac:dyDescent="0.35">
      <c r="A10" t="s">
        <v>42</v>
      </c>
      <c r="B10" t="s">
        <v>43</v>
      </c>
      <c r="C10" t="s">
        <v>44</v>
      </c>
      <c r="D10" s="1" t="e">
        <f>VLOOKUP(A10,'2023_24 vs 2024_25 Detail'!$A$9:$CB$409,82,FALSE)+VLOOKUP(A10,'2023_24 vs 2024_25 Detail'!$A$9:$CB$409,83,FALSE)</f>
        <v>#REF!</v>
      </c>
      <c r="E10" s="3" t="e">
        <f>VLOOKUP(A10,'2023_24 vs 2024_25 Detail'!$A$9:$E$409,6,FALSE)</f>
        <v>#REF!</v>
      </c>
      <c r="F10" s="1" t="e">
        <f t="shared" si="0"/>
        <v>#REF!</v>
      </c>
      <c r="G10" s="3">
        <f t="shared" si="1"/>
        <v>3500</v>
      </c>
      <c r="H10" s="1" t="e">
        <f t="shared" si="2"/>
        <v>#REF!</v>
      </c>
      <c r="I10" s="4" t="e">
        <f t="shared" si="3"/>
        <v>#REF!</v>
      </c>
    </row>
    <row r="11" spans="1:12" x14ac:dyDescent="0.35">
      <c r="A11" t="s">
        <v>45</v>
      </c>
      <c r="B11" t="s">
        <v>46</v>
      </c>
      <c r="C11" t="s">
        <v>47</v>
      </c>
      <c r="D11" s="1" t="e">
        <f>VLOOKUP(A11,'2023_24 vs 2024_25 Detail'!$A$9:$CB$409,82,FALSE)+VLOOKUP(A11,'2023_24 vs 2024_25 Detail'!$A$9:$CB$409,83,FALSE)</f>
        <v>#REF!</v>
      </c>
      <c r="E11" s="3" t="e">
        <f>VLOOKUP(A11,'2023_24 vs 2024_25 Detail'!$A$9:$E$409,6,FALSE)</f>
        <v>#REF!</v>
      </c>
      <c r="F11" s="1" t="e">
        <f t="shared" si="0"/>
        <v>#REF!</v>
      </c>
      <c r="G11" s="3">
        <f t="shared" si="1"/>
        <v>3500</v>
      </c>
      <c r="H11" s="1" t="e">
        <f t="shared" si="2"/>
        <v>#REF!</v>
      </c>
      <c r="I11" s="4" t="e">
        <f t="shared" si="3"/>
        <v>#REF!</v>
      </c>
    </row>
    <row r="12" spans="1:12" x14ac:dyDescent="0.35">
      <c r="A12" t="s">
        <v>48</v>
      </c>
      <c r="B12" t="s">
        <v>49</v>
      </c>
      <c r="C12" t="s">
        <v>50</v>
      </c>
      <c r="D12" s="1" t="e">
        <f>VLOOKUP(A12,'2023_24 vs 2024_25 Detail'!$A$9:$CB$409,82,FALSE)+VLOOKUP(A12,'2023_24 vs 2024_25 Detail'!$A$9:$CB$409,83,FALSE)</f>
        <v>#REF!</v>
      </c>
      <c r="E12" s="3" t="e">
        <f>VLOOKUP(A12,'2023_24 vs 2024_25 Detail'!$A$9:$E$409,6,FALSE)</f>
        <v>#REF!</v>
      </c>
      <c r="F12" s="1" t="e">
        <f t="shared" si="0"/>
        <v>#REF!</v>
      </c>
      <c r="G12" s="3">
        <f t="shared" si="1"/>
        <v>3500</v>
      </c>
      <c r="H12" s="1" t="e">
        <f t="shared" si="2"/>
        <v>#REF!</v>
      </c>
      <c r="I12" s="4" t="e">
        <f t="shared" si="3"/>
        <v>#REF!</v>
      </c>
    </row>
    <row r="13" spans="1:12" x14ac:dyDescent="0.35">
      <c r="A13" t="s">
        <v>51</v>
      </c>
      <c r="B13" t="s">
        <v>52</v>
      </c>
      <c r="C13" t="s">
        <v>53</v>
      </c>
      <c r="D13" s="1" t="e">
        <f>VLOOKUP(A13,'2023_24 vs 2024_25 Detail'!$A$9:$CB$409,82,FALSE)+VLOOKUP(A13,'2023_24 vs 2024_25 Detail'!$A$9:$CB$409,83,FALSE)</f>
        <v>#REF!</v>
      </c>
      <c r="E13" s="3" t="e">
        <f>VLOOKUP(A13,'2023_24 vs 2024_25 Detail'!$A$9:$E$409,6,FALSE)</f>
        <v>#REF!</v>
      </c>
      <c r="F13" s="1" t="e">
        <f t="shared" si="0"/>
        <v>#REF!</v>
      </c>
      <c r="G13" s="3">
        <f t="shared" si="1"/>
        <v>3500</v>
      </c>
      <c r="H13" s="1" t="e">
        <f t="shared" si="2"/>
        <v>#REF!</v>
      </c>
      <c r="I13" s="4" t="e">
        <f t="shared" si="3"/>
        <v>#REF!</v>
      </c>
    </row>
    <row r="14" spans="1:12" x14ac:dyDescent="0.35">
      <c r="A14" t="s">
        <v>54</v>
      </c>
      <c r="B14" t="s">
        <v>55</v>
      </c>
      <c r="C14" t="s">
        <v>56</v>
      </c>
      <c r="D14" s="1" t="e">
        <f>VLOOKUP(A14,'2023_24 vs 2024_25 Detail'!$A$9:$CB$409,82,FALSE)+VLOOKUP(A14,'2023_24 vs 2024_25 Detail'!$A$9:$CB$409,83,FALSE)</f>
        <v>#REF!</v>
      </c>
      <c r="E14" s="3" t="e">
        <f>VLOOKUP(A14,'2023_24 vs 2024_25 Detail'!$A$9:$E$409,6,FALSE)</f>
        <v>#REF!</v>
      </c>
      <c r="F14" s="1" t="e">
        <f t="shared" si="0"/>
        <v>#REF!</v>
      </c>
      <c r="G14" s="3">
        <f t="shared" si="1"/>
        <v>3500</v>
      </c>
      <c r="H14" s="1" t="e">
        <f t="shared" si="2"/>
        <v>#REF!</v>
      </c>
      <c r="I14" s="4" t="e">
        <f t="shared" si="3"/>
        <v>#REF!</v>
      </c>
    </row>
    <row r="15" spans="1:12" x14ac:dyDescent="0.35">
      <c r="A15" t="s">
        <v>57</v>
      </c>
      <c r="B15" t="s">
        <v>58</v>
      </c>
      <c r="C15" t="s">
        <v>59</v>
      </c>
      <c r="D15" s="1" t="e">
        <f>VLOOKUP(A15,'2023_24 vs 2024_25 Detail'!$A$9:$CB$409,82,FALSE)+VLOOKUP(A15,'2023_24 vs 2024_25 Detail'!$A$9:$CB$409,83,FALSE)</f>
        <v>#REF!</v>
      </c>
      <c r="E15" s="3" t="e">
        <f>VLOOKUP(A15,'2023_24 vs 2024_25 Detail'!$A$9:$E$409,6,FALSE)</f>
        <v>#REF!</v>
      </c>
      <c r="F15" s="1" t="e">
        <f t="shared" si="0"/>
        <v>#REF!</v>
      </c>
      <c r="G15" s="3">
        <f t="shared" si="1"/>
        <v>3500</v>
      </c>
      <c r="H15" s="1" t="e">
        <f t="shared" si="2"/>
        <v>#REF!</v>
      </c>
      <c r="I15" s="4" t="e">
        <f t="shared" si="3"/>
        <v>#REF!</v>
      </c>
    </row>
    <row r="16" spans="1:12" x14ac:dyDescent="0.35">
      <c r="A16" t="s">
        <v>60</v>
      </c>
      <c r="B16" t="s">
        <v>61</v>
      </c>
      <c r="C16" t="s">
        <v>62</v>
      </c>
      <c r="D16" s="1" t="e">
        <f>VLOOKUP(A16,'2023_24 vs 2024_25 Detail'!$A$9:$CB$409,82,FALSE)+VLOOKUP(A16,'2023_24 vs 2024_25 Detail'!$A$9:$CB$409,83,FALSE)</f>
        <v>#REF!</v>
      </c>
      <c r="E16" s="3" t="e">
        <f>VLOOKUP(A16,'2023_24 vs 2024_25 Detail'!$A$9:$E$409,6,FALSE)</f>
        <v>#REF!</v>
      </c>
      <c r="F16" s="1" t="e">
        <f t="shared" si="0"/>
        <v>#REF!</v>
      </c>
      <c r="G16" s="3">
        <f t="shared" si="1"/>
        <v>3500</v>
      </c>
      <c r="H16" s="1" t="e">
        <f t="shared" si="2"/>
        <v>#REF!</v>
      </c>
      <c r="I16" s="4" t="e">
        <f t="shared" si="3"/>
        <v>#REF!</v>
      </c>
    </row>
    <row r="17" spans="1:9" x14ac:dyDescent="0.35">
      <c r="A17" t="s">
        <v>63</v>
      </c>
      <c r="B17" t="s">
        <v>64</v>
      </c>
      <c r="C17" t="s">
        <v>65</v>
      </c>
      <c r="D17" s="1" t="e">
        <f>VLOOKUP(A17,'2023_24 vs 2024_25 Detail'!$A$9:$CB$409,82,FALSE)+VLOOKUP(A17,'2023_24 vs 2024_25 Detail'!$A$9:$CB$409,83,FALSE)</f>
        <v>#REF!</v>
      </c>
      <c r="E17" s="3" t="e">
        <f>VLOOKUP(A17,'2023_24 vs 2024_25 Detail'!$A$9:$E$409,6,FALSE)</f>
        <v>#REF!</v>
      </c>
      <c r="F17" s="1" t="e">
        <f t="shared" si="0"/>
        <v>#REF!</v>
      </c>
      <c r="G17" s="3">
        <f t="shared" si="1"/>
        <v>3500</v>
      </c>
      <c r="H17" s="1" t="e">
        <f t="shared" si="2"/>
        <v>#REF!</v>
      </c>
      <c r="I17" s="4" t="e">
        <f t="shared" si="3"/>
        <v>#REF!</v>
      </c>
    </row>
    <row r="18" spans="1:9" x14ac:dyDescent="0.35">
      <c r="A18" t="s">
        <v>66</v>
      </c>
      <c r="B18" t="s">
        <v>67</v>
      </c>
      <c r="C18" t="s">
        <v>68</v>
      </c>
      <c r="D18" s="1" t="e">
        <f>VLOOKUP(A18,'2023_24 vs 2024_25 Detail'!$A$9:$CB$409,82,FALSE)+VLOOKUP(A18,'2023_24 vs 2024_25 Detail'!$A$9:$CB$409,83,FALSE)</f>
        <v>#REF!</v>
      </c>
      <c r="E18" s="3" t="e">
        <f>VLOOKUP(A18,'2023_24 vs 2024_25 Detail'!$A$9:$E$409,6,FALSE)</f>
        <v>#REF!</v>
      </c>
      <c r="F18" s="1" t="e">
        <f t="shared" si="0"/>
        <v>#REF!</v>
      </c>
      <c r="G18" s="3">
        <f t="shared" si="1"/>
        <v>3500</v>
      </c>
      <c r="H18" s="1" t="e">
        <f t="shared" si="2"/>
        <v>#REF!</v>
      </c>
      <c r="I18" s="4" t="e">
        <f t="shared" si="3"/>
        <v>#REF!</v>
      </c>
    </row>
    <row r="19" spans="1:9" x14ac:dyDescent="0.35">
      <c r="A19" t="s">
        <v>69</v>
      </c>
      <c r="B19" t="s">
        <v>70</v>
      </c>
      <c r="C19" t="s">
        <v>71</v>
      </c>
      <c r="D19" s="1" t="e">
        <f>VLOOKUP(A19,'2023_24 vs 2024_25 Detail'!$A$9:$CB$409,82,FALSE)+VLOOKUP(A19,'2023_24 vs 2024_25 Detail'!$A$9:$CB$409,83,FALSE)</f>
        <v>#REF!</v>
      </c>
      <c r="E19" s="3" t="e">
        <f>VLOOKUP(A19,'2023_24 vs 2024_25 Detail'!$A$9:$E$409,6,FALSE)</f>
        <v>#REF!</v>
      </c>
      <c r="F19" s="1" t="e">
        <f t="shared" si="0"/>
        <v>#REF!</v>
      </c>
      <c r="G19" s="3">
        <f t="shared" si="1"/>
        <v>3500</v>
      </c>
      <c r="H19" s="1" t="e">
        <f t="shared" si="2"/>
        <v>#REF!</v>
      </c>
      <c r="I19" s="4" t="e">
        <f t="shared" si="3"/>
        <v>#REF!</v>
      </c>
    </row>
    <row r="20" spans="1:9" x14ac:dyDescent="0.35">
      <c r="A20" t="s">
        <v>72</v>
      </c>
      <c r="B20" t="s">
        <v>73</v>
      </c>
      <c r="C20" t="s">
        <v>74</v>
      </c>
      <c r="D20" s="1" t="e">
        <f>VLOOKUP(A20,'2023_24 vs 2024_25 Detail'!$A$9:$CB$409,82,FALSE)+VLOOKUP(A20,'2023_24 vs 2024_25 Detail'!$A$9:$CB$409,83,FALSE)</f>
        <v>#REF!</v>
      </c>
      <c r="E20" s="3" t="e">
        <f>VLOOKUP(A20,'2023_24 vs 2024_25 Detail'!$A$9:$E$409,6,FALSE)</f>
        <v>#REF!</v>
      </c>
      <c r="F20" s="1" t="e">
        <f t="shared" si="0"/>
        <v>#REF!</v>
      </c>
      <c r="G20" s="3">
        <f t="shared" si="1"/>
        <v>3500</v>
      </c>
      <c r="H20" s="1" t="e">
        <f t="shared" si="2"/>
        <v>#REF!</v>
      </c>
      <c r="I20" s="4" t="e">
        <f t="shared" si="3"/>
        <v>#REF!</v>
      </c>
    </row>
    <row r="21" spans="1:9" x14ac:dyDescent="0.35">
      <c r="A21" t="s">
        <v>75</v>
      </c>
      <c r="B21">
        <v>2150</v>
      </c>
      <c r="C21" t="s">
        <v>76</v>
      </c>
      <c r="D21" s="1" t="e">
        <f>VLOOKUP(A21,'2023_24 vs 2024_25 Detail'!$A$9:$CB$409,82,FALSE)+VLOOKUP(A21,'2023_24 vs 2024_25 Detail'!$A$9:$CB$409,83,FALSE)</f>
        <v>#REF!</v>
      </c>
      <c r="E21" s="3" t="e">
        <f>VLOOKUP(A21,'2023_24 vs 2024_25 Detail'!$A$9:$E$409,6,FALSE)</f>
        <v>#REF!</v>
      </c>
      <c r="F21" s="1" t="e">
        <f t="shared" si="0"/>
        <v>#REF!</v>
      </c>
      <c r="G21" s="3">
        <f t="shared" si="1"/>
        <v>3500</v>
      </c>
      <c r="H21" s="1" t="e">
        <f t="shared" si="2"/>
        <v>#REF!</v>
      </c>
      <c r="I21" s="4" t="e">
        <f t="shared" si="3"/>
        <v>#REF!</v>
      </c>
    </row>
    <row r="22" spans="1:9" x14ac:dyDescent="0.35">
      <c r="A22" t="s">
        <v>77</v>
      </c>
      <c r="B22" t="s">
        <v>78</v>
      </c>
      <c r="C22" t="s">
        <v>79</v>
      </c>
      <c r="D22" s="1" t="e">
        <f>VLOOKUP(A22,'2023_24 vs 2024_25 Detail'!$A$9:$CB$409,82,FALSE)+VLOOKUP(A22,'2023_24 vs 2024_25 Detail'!$A$9:$CB$409,83,FALSE)</f>
        <v>#REF!</v>
      </c>
      <c r="E22" s="3" t="e">
        <f>VLOOKUP(A22,'2023_24 vs 2024_25 Detail'!$A$9:$E$409,6,FALSE)</f>
        <v>#REF!</v>
      </c>
      <c r="F22" s="1" t="e">
        <f t="shared" si="0"/>
        <v>#REF!</v>
      </c>
      <c r="G22" s="3">
        <f t="shared" si="1"/>
        <v>3500</v>
      </c>
      <c r="H22" s="1" t="e">
        <f t="shared" si="2"/>
        <v>#REF!</v>
      </c>
      <c r="I22" s="4" t="e">
        <f t="shared" si="3"/>
        <v>#REF!</v>
      </c>
    </row>
    <row r="23" spans="1:9" x14ac:dyDescent="0.35">
      <c r="A23" t="s">
        <v>80</v>
      </c>
      <c r="B23" t="s">
        <v>81</v>
      </c>
      <c r="C23" t="s">
        <v>82</v>
      </c>
      <c r="D23" s="1" t="e">
        <f>VLOOKUP(A23,'2023_24 vs 2024_25 Detail'!$A$9:$CB$409,82,FALSE)+VLOOKUP(A23,'2023_24 vs 2024_25 Detail'!$A$9:$CB$409,83,FALSE)</f>
        <v>#REF!</v>
      </c>
      <c r="E23" s="3" t="e">
        <f>VLOOKUP(A23,'2023_24 vs 2024_25 Detail'!$A$9:$E$409,6,FALSE)</f>
        <v>#REF!</v>
      </c>
      <c r="F23" s="1" t="e">
        <f t="shared" si="0"/>
        <v>#REF!</v>
      </c>
      <c r="G23" s="3">
        <f t="shared" si="1"/>
        <v>3500</v>
      </c>
      <c r="H23" s="1" t="e">
        <f t="shared" si="2"/>
        <v>#REF!</v>
      </c>
      <c r="I23" s="4" t="e">
        <f t="shared" si="3"/>
        <v>#REF!</v>
      </c>
    </row>
    <row r="24" spans="1:9" x14ac:dyDescent="0.35">
      <c r="A24" t="s">
        <v>83</v>
      </c>
      <c r="B24" t="s">
        <v>84</v>
      </c>
      <c r="C24" t="s">
        <v>85</v>
      </c>
      <c r="D24" s="1" t="e">
        <f>VLOOKUP(A24,'2023_24 vs 2024_25 Detail'!$A$9:$CB$409,82,FALSE)+VLOOKUP(A24,'2023_24 vs 2024_25 Detail'!$A$9:$CB$409,83,FALSE)</f>
        <v>#REF!</v>
      </c>
      <c r="E24" s="3" t="e">
        <f>VLOOKUP(A24,'2023_24 vs 2024_25 Detail'!$A$9:$E$409,6,FALSE)</f>
        <v>#REF!</v>
      </c>
      <c r="F24" s="1" t="e">
        <f t="shared" si="0"/>
        <v>#REF!</v>
      </c>
      <c r="G24" s="3">
        <f t="shared" si="1"/>
        <v>3500</v>
      </c>
      <c r="H24" s="1" t="e">
        <f t="shared" si="2"/>
        <v>#REF!</v>
      </c>
      <c r="I24" s="4" t="e">
        <f t="shared" si="3"/>
        <v>#REF!</v>
      </c>
    </row>
    <row r="25" spans="1:9" x14ac:dyDescent="0.35">
      <c r="A25" t="s">
        <v>86</v>
      </c>
      <c r="B25" t="s">
        <v>87</v>
      </c>
      <c r="C25" t="s">
        <v>88</v>
      </c>
      <c r="D25" s="1" t="e">
        <f>VLOOKUP(A25,'2023_24 vs 2024_25 Detail'!$A$9:$CB$409,82,FALSE)+VLOOKUP(A25,'2023_24 vs 2024_25 Detail'!$A$9:$CB$409,83,FALSE)</f>
        <v>#REF!</v>
      </c>
      <c r="E25" s="3" t="e">
        <f>VLOOKUP(A25,'2023_24 vs 2024_25 Detail'!$A$9:$E$409,6,FALSE)</f>
        <v>#REF!</v>
      </c>
      <c r="F25" s="1" t="e">
        <f t="shared" si="0"/>
        <v>#REF!</v>
      </c>
      <c r="G25" s="3">
        <f t="shared" si="1"/>
        <v>3500</v>
      </c>
      <c r="H25" s="1" t="e">
        <f t="shared" si="2"/>
        <v>#REF!</v>
      </c>
      <c r="I25" s="4" t="e">
        <f t="shared" si="3"/>
        <v>#REF!</v>
      </c>
    </row>
    <row r="26" spans="1:9" x14ac:dyDescent="0.35">
      <c r="A26" t="s">
        <v>89</v>
      </c>
      <c r="B26" t="s">
        <v>90</v>
      </c>
      <c r="C26" t="s">
        <v>91</v>
      </c>
      <c r="D26" s="1" t="e">
        <f>VLOOKUP(A26,'2023_24 vs 2024_25 Detail'!$A$9:$CB$409,82,FALSE)+VLOOKUP(A26,'2023_24 vs 2024_25 Detail'!$A$9:$CB$409,83,FALSE)</f>
        <v>#REF!</v>
      </c>
      <c r="E26" s="3" t="e">
        <f>VLOOKUP(A26,'2023_24 vs 2024_25 Detail'!$A$9:$E$409,6,FALSE)</f>
        <v>#REF!</v>
      </c>
      <c r="F26" s="1" t="e">
        <f t="shared" si="0"/>
        <v>#REF!</v>
      </c>
      <c r="G26" s="3">
        <f t="shared" si="1"/>
        <v>3500</v>
      </c>
      <c r="H26" s="1" t="e">
        <f t="shared" si="2"/>
        <v>#REF!</v>
      </c>
      <c r="I26" s="4" t="e">
        <f t="shared" si="3"/>
        <v>#REF!</v>
      </c>
    </row>
    <row r="27" spans="1:9" x14ac:dyDescent="0.35">
      <c r="A27" t="s">
        <v>92</v>
      </c>
      <c r="B27" t="s">
        <v>93</v>
      </c>
      <c r="C27" t="s">
        <v>94</v>
      </c>
      <c r="D27" s="1" t="e">
        <f>VLOOKUP(A27,'2023_24 vs 2024_25 Detail'!$A$9:$CB$409,82,FALSE)+VLOOKUP(A27,'2023_24 vs 2024_25 Detail'!$A$9:$CB$409,83,FALSE)</f>
        <v>#REF!</v>
      </c>
      <c r="E27" s="3" t="e">
        <f>VLOOKUP(A27,'2023_24 vs 2024_25 Detail'!$A$9:$E$409,6,FALSE)</f>
        <v>#REF!</v>
      </c>
      <c r="F27" s="1" t="e">
        <f t="shared" si="0"/>
        <v>#REF!</v>
      </c>
      <c r="G27" s="3">
        <f t="shared" si="1"/>
        <v>3500</v>
      </c>
      <c r="H27" s="1" t="e">
        <f t="shared" si="2"/>
        <v>#REF!</v>
      </c>
      <c r="I27" s="4" t="e">
        <f t="shared" si="3"/>
        <v>#REF!</v>
      </c>
    </row>
    <row r="28" spans="1:9" x14ac:dyDescent="0.35">
      <c r="A28" t="s">
        <v>95</v>
      </c>
      <c r="B28" t="s">
        <v>96</v>
      </c>
      <c r="C28" t="s">
        <v>97</v>
      </c>
      <c r="D28" s="1" t="e">
        <f>VLOOKUP(A28,'2023_24 vs 2024_25 Detail'!$A$9:$CB$409,82,FALSE)+VLOOKUP(A28,'2023_24 vs 2024_25 Detail'!$A$9:$CB$409,83,FALSE)</f>
        <v>#REF!</v>
      </c>
      <c r="E28" s="3" t="e">
        <f>VLOOKUP(A28,'2023_24 vs 2024_25 Detail'!$A$9:$E$409,6,FALSE)</f>
        <v>#REF!</v>
      </c>
      <c r="F28" s="1" t="e">
        <f t="shared" si="0"/>
        <v>#REF!</v>
      </c>
      <c r="G28" s="3">
        <f t="shared" si="1"/>
        <v>3500</v>
      </c>
      <c r="H28" s="1" t="e">
        <f t="shared" si="2"/>
        <v>#REF!</v>
      </c>
      <c r="I28" s="4" t="e">
        <f t="shared" si="3"/>
        <v>#REF!</v>
      </c>
    </row>
    <row r="29" spans="1:9" x14ac:dyDescent="0.35">
      <c r="A29" t="s">
        <v>98</v>
      </c>
      <c r="B29" t="s">
        <v>99</v>
      </c>
      <c r="C29" t="s">
        <v>100</v>
      </c>
      <c r="D29" s="1" t="e">
        <f>VLOOKUP(A29,'2023_24 vs 2024_25 Detail'!$A$9:$CB$409,82,FALSE)+VLOOKUP(A29,'2023_24 vs 2024_25 Detail'!$A$9:$CB$409,83,FALSE)</f>
        <v>#REF!</v>
      </c>
      <c r="E29" s="3" t="e">
        <f>VLOOKUP(A29,'2023_24 vs 2024_25 Detail'!$A$9:$E$409,6,FALSE)</f>
        <v>#REF!</v>
      </c>
      <c r="F29" s="1" t="e">
        <f t="shared" si="0"/>
        <v>#REF!</v>
      </c>
      <c r="G29" s="3">
        <f t="shared" si="1"/>
        <v>3500</v>
      </c>
      <c r="H29" s="1" t="e">
        <f t="shared" si="2"/>
        <v>#REF!</v>
      </c>
      <c r="I29" s="4" t="e">
        <f t="shared" si="3"/>
        <v>#REF!</v>
      </c>
    </row>
    <row r="30" spans="1:9" x14ac:dyDescent="0.35">
      <c r="A30" t="s">
        <v>101</v>
      </c>
      <c r="B30" t="s">
        <v>102</v>
      </c>
      <c r="C30" t="s">
        <v>103</v>
      </c>
      <c r="D30" s="1" t="e">
        <f>VLOOKUP(A30,'2023_24 vs 2024_25 Detail'!$A$9:$CB$409,82,FALSE)+VLOOKUP(A30,'2023_24 vs 2024_25 Detail'!$A$9:$CB$409,83,FALSE)</f>
        <v>#REF!</v>
      </c>
      <c r="E30" s="3" t="e">
        <f>VLOOKUP(A30,'2023_24 vs 2024_25 Detail'!$A$9:$E$409,6,FALSE)</f>
        <v>#REF!</v>
      </c>
      <c r="F30" s="1" t="e">
        <f t="shared" si="0"/>
        <v>#REF!</v>
      </c>
      <c r="G30" s="3">
        <f t="shared" si="1"/>
        <v>3500</v>
      </c>
      <c r="H30" s="1" t="e">
        <f t="shared" si="2"/>
        <v>#REF!</v>
      </c>
      <c r="I30" s="4" t="e">
        <f t="shared" si="3"/>
        <v>#REF!</v>
      </c>
    </row>
    <row r="31" spans="1:9" x14ac:dyDescent="0.35">
      <c r="A31" t="s">
        <v>104</v>
      </c>
      <c r="B31" t="s">
        <v>105</v>
      </c>
      <c r="C31" t="s">
        <v>106</v>
      </c>
      <c r="D31" s="1" t="e">
        <f>VLOOKUP(A31,'2023_24 vs 2024_25 Detail'!$A$9:$CB$409,82,FALSE)+VLOOKUP(A31,'2023_24 vs 2024_25 Detail'!$A$9:$CB$409,83,FALSE)</f>
        <v>#REF!</v>
      </c>
      <c r="E31" s="3" t="e">
        <f>VLOOKUP(A31,'2023_24 vs 2024_25 Detail'!$A$9:$E$409,6,FALSE)</f>
        <v>#REF!</v>
      </c>
      <c r="F31" s="1" t="e">
        <f t="shared" si="0"/>
        <v>#REF!</v>
      </c>
      <c r="G31" s="3">
        <f t="shared" si="1"/>
        <v>3500</v>
      </c>
      <c r="H31" s="1" t="e">
        <f t="shared" si="2"/>
        <v>#REF!</v>
      </c>
      <c r="I31" s="4" t="e">
        <f t="shared" si="3"/>
        <v>#REF!</v>
      </c>
    </row>
    <row r="32" spans="1:9" x14ac:dyDescent="0.35">
      <c r="A32" t="s">
        <v>107</v>
      </c>
      <c r="B32" t="s">
        <v>108</v>
      </c>
      <c r="C32" t="s">
        <v>109</v>
      </c>
      <c r="D32" s="1" t="e">
        <f>VLOOKUP(A32,'2023_24 vs 2024_25 Detail'!$A$9:$CB$409,82,FALSE)+VLOOKUP(A32,'2023_24 vs 2024_25 Detail'!$A$9:$CB$409,83,FALSE)</f>
        <v>#REF!</v>
      </c>
      <c r="E32" s="3" t="e">
        <f>VLOOKUP(A32,'2023_24 vs 2024_25 Detail'!$A$9:$E$409,6,FALSE)</f>
        <v>#REF!</v>
      </c>
      <c r="F32" s="1" t="e">
        <f t="shared" si="0"/>
        <v>#REF!</v>
      </c>
      <c r="G32" s="3">
        <f t="shared" si="1"/>
        <v>3500</v>
      </c>
      <c r="H32" s="1" t="e">
        <f t="shared" si="2"/>
        <v>#REF!</v>
      </c>
      <c r="I32" s="4" t="e">
        <f t="shared" si="3"/>
        <v>#REF!</v>
      </c>
    </row>
    <row r="33" spans="1:9" x14ac:dyDescent="0.35">
      <c r="A33" t="s">
        <v>110</v>
      </c>
      <c r="B33" t="s">
        <v>111</v>
      </c>
      <c r="C33" t="s">
        <v>112</v>
      </c>
      <c r="D33" s="1" t="e">
        <f>VLOOKUP(A33,'2023_24 vs 2024_25 Detail'!$A$9:$CB$409,82,FALSE)+VLOOKUP(A33,'2023_24 vs 2024_25 Detail'!$A$9:$CB$409,83,FALSE)</f>
        <v>#REF!</v>
      </c>
      <c r="E33" s="3" t="e">
        <f>VLOOKUP(A33,'2023_24 vs 2024_25 Detail'!$A$9:$E$409,6,FALSE)</f>
        <v>#REF!</v>
      </c>
      <c r="F33" s="1" t="e">
        <f t="shared" si="0"/>
        <v>#REF!</v>
      </c>
      <c r="G33" s="3">
        <f t="shared" si="1"/>
        <v>3500</v>
      </c>
      <c r="H33" s="1" t="e">
        <f t="shared" si="2"/>
        <v>#REF!</v>
      </c>
      <c r="I33" s="4" t="e">
        <f t="shared" si="3"/>
        <v>#REF!</v>
      </c>
    </row>
    <row r="34" spans="1:9" x14ac:dyDescent="0.35">
      <c r="A34" t="s">
        <v>113</v>
      </c>
      <c r="B34" t="s">
        <v>114</v>
      </c>
      <c r="C34" t="s">
        <v>115</v>
      </c>
      <c r="D34" s="1" t="e">
        <f>VLOOKUP(A34,'2023_24 vs 2024_25 Detail'!$A$9:$CB$409,82,FALSE)+VLOOKUP(A34,'2023_24 vs 2024_25 Detail'!$A$9:$CB$409,83,FALSE)</f>
        <v>#REF!</v>
      </c>
      <c r="E34" s="3" t="e">
        <f>VLOOKUP(A34,'2023_24 vs 2024_25 Detail'!$A$9:$E$409,6,FALSE)</f>
        <v>#REF!</v>
      </c>
      <c r="F34" s="1" t="e">
        <f t="shared" si="0"/>
        <v>#REF!</v>
      </c>
      <c r="G34" s="3">
        <f t="shared" si="1"/>
        <v>3500</v>
      </c>
      <c r="H34" s="1" t="e">
        <f t="shared" si="2"/>
        <v>#REF!</v>
      </c>
      <c r="I34" s="4" t="e">
        <f t="shared" si="3"/>
        <v>#REF!</v>
      </c>
    </row>
    <row r="35" spans="1:9" x14ac:dyDescent="0.35">
      <c r="A35" t="s">
        <v>116</v>
      </c>
      <c r="B35" t="s">
        <v>117</v>
      </c>
      <c r="C35" t="s">
        <v>118</v>
      </c>
      <c r="D35" s="1" t="e">
        <f>VLOOKUP(A35,'2023_24 vs 2024_25 Detail'!$A$9:$CB$409,82,FALSE)+VLOOKUP(A35,'2023_24 vs 2024_25 Detail'!$A$9:$CB$409,83,FALSE)</f>
        <v>#REF!</v>
      </c>
      <c r="E35" s="3" t="e">
        <f>VLOOKUP(A35,'2023_24 vs 2024_25 Detail'!$A$9:$E$409,6,FALSE)</f>
        <v>#REF!</v>
      </c>
      <c r="F35" s="1" t="e">
        <f t="shared" si="0"/>
        <v>#REF!</v>
      </c>
      <c r="G35" s="3">
        <f t="shared" si="1"/>
        <v>3500</v>
      </c>
      <c r="H35" s="1" t="e">
        <f t="shared" si="2"/>
        <v>#REF!</v>
      </c>
      <c r="I35" s="4" t="e">
        <f t="shared" si="3"/>
        <v>#REF!</v>
      </c>
    </row>
    <row r="36" spans="1:9" x14ac:dyDescent="0.35">
      <c r="A36" t="s">
        <v>119</v>
      </c>
      <c r="B36">
        <v>2166</v>
      </c>
      <c r="C36" t="s">
        <v>120</v>
      </c>
      <c r="D36" s="1" t="e">
        <f>VLOOKUP(A36,'2023_24 vs 2024_25 Detail'!$A$9:$CB$409,82,FALSE)+VLOOKUP(A36,'2023_24 vs 2024_25 Detail'!$A$9:$CB$409,83,FALSE)</f>
        <v>#REF!</v>
      </c>
      <c r="E36" s="3" t="e">
        <f>VLOOKUP(A36,'2023_24 vs 2024_25 Detail'!$A$9:$E$409,6,FALSE)</f>
        <v>#REF!</v>
      </c>
      <c r="F36" s="1" t="e">
        <f t="shared" si="0"/>
        <v>#REF!</v>
      </c>
      <c r="G36" s="3">
        <f t="shared" si="1"/>
        <v>3500</v>
      </c>
      <c r="H36" s="1" t="e">
        <f t="shared" si="2"/>
        <v>#REF!</v>
      </c>
      <c r="I36" s="4" t="e">
        <f t="shared" si="3"/>
        <v>#REF!</v>
      </c>
    </row>
    <row r="37" spans="1:9" x14ac:dyDescent="0.35">
      <c r="A37" t="s">
        <v>121</v>
      </c>
      <c r="B37" t="s">
        <v>122</v>
      </c>
      <c r="C37" t="s">
        <v>123</v>
      </c>
      <c r="D37" s="1" t="e">
        <f>VLOOKUP(A37,'2023_24 vs 2024_25 Detail'!$A$9:$CB$409,82,FALSE)+VLOOKUP(A37,'2023_24 vs 2024_25 Detail'!$A$9:$CB$409,83,FALSE)</f>
        <v>#REF!</v>
      </c>
      <c r="E37" s="3" t="e">
        <f>VLOOKUP(A37,'2023_24 vs 2024_25 Detail'!$A$9:$E$409,6,FALSE)</f>
        <v>#REF!</v>
      </c>
      <c r="F37" s="1" t="e">
        <f t="shared" si="0"/>
        <v>#REF!</v>
      </c>
      <c r="G37" s="3">
        <f t="shared" si="1"/>
        <v>3500</v>
      </c>
      <c r="H37" s="1" t="e">
        <f t="shared" si="2"/>
        <v>#REF!</v>
      </c>
      <c r="I37" s="4" t="e">
        <f t="shared" si="3"/>
        <v>#REF!</v>
      </c>
    </row>
    <row r="38" spans="1:9" x14ac:dyDescent="0.35">
      <c r="A38" t="s">
        <v>124</v>
      </c>
      <c r="B38" t="s">
        <v>125</v>
      </c>
      <c r="C38" t="s">
        <v>126</v>
      </c>
      <c r="D38" s="1" t="e">
        <f>VLOOKUP(A38,'2023_24 vs 2024_25 Detail'!$A$9:$CB$409,82,FALSE)+VLOOKUP(A38,'2023_24 vs 2024_25 Detail'!$A$9:$CB$409,83,FALSE)</f>
        <v>#REF!</v>
      </c>
      <c r="E38" s="3" t="e">
        <f>VLOOKUP(A38,'2023_24 vs 2024_25 Detail'!$A$9:$E$409,6,FALSE)</f>
        <v>#REF!</v>
      </c>
      <c r="F38" s="1" t="e">
        <f t="shared" si="0"/>
        <v>#REF!</v>
      </c>
      <c r="G38" s="3">
        <f t="shared" si="1"/>
        <v>3500</v>
      </c>
      <c r="H38" s="1" t="e">
        <f t="shared" si="2"/>
        <v>#REF!</v>
      </c>
      <c r="I38" s="4" t="e">
        <f t="shared" si="3"/>
        <v>#REF!</v>
      </c>
    </row>
    <row r="39" spans="1:9" x14ac:dyDescent="0.35">
      <c r="A39" t="s">
        <v>127</v>
      </c>
      <c r="B39" t="s">
        <v>128</v>
      </c>
      <c r="C39" t="s">
        <v>129</v>
      </c>
      <c r="D39" s="1" t="e">
        <f>VLOOKUP(A39,'2023_24 vs 2024_25 Detail'!$A$9:$CB$409,82,FALSE)+VLOOKUP(A39,'2023_24 vs 2024_25 Detail'!$A$9:$CB$409,83,FALSE)</f>
        <v>#REF!</v>
      </c>
      <c r="E39" s="3" t="e">
        <f>VLOOKUP(A39,'2023_24 vs 2024_25 Detail'!$A$9:$E$409,6,FALSE)</f>
        <v>#REF!</v>
      </c>
      <c r="F39" s="1" t="e">
        <f t="shared" si="0"/>
        <v>#REF!</v>
      </c>
      <c r="G39" s="3">
        <f t="shared" si="1"/>
        <v>3500</v>
      </c>
      <c r="H39" s="1" t="e">
        <f t="shared" si="2"/>
        <v>#REF!</v>
      </c>
      <c r="I39" s="4" t="e">
        <f t="shared" si="3"/>
        <v>#REF!</v>
      </c>
    </row>
    <row r="40" spans="1:9" x14ac:dyDescent="0.35">
      <c r="A40" t="s">
        <v>130</v>
      </c>
      <c r="B40" t="s">
        <v>131</v>
      </c>
      <c r="C40" t="s">
        <v>132</v>
      </c>
      <c r="D40" s="1" t="e">
        <f>VLOOKUP(A40,'2023_24 vs 2024_25 Detail'!$A$9:$CB$409,82,FALSE)+VLOOKUP(A40,'2023_24 vs 2024_25 Detail'!$A$9:$CB$409,83,FALSE)</f>
        <v>#REF!</v>
      </c>
      <c r="E40" s="3" t="e">
        <f>VLOOKUP(A40,'2023_24 vs 2024_25 Detail'!$A$9:$E$409,6,FALSE)</f>
        <v>#REF!</v>
      </c>
      <c r="F40" s="1" t="e">
        <f t="shared" si="0"/>
        <v>#REF!</v>
      </c>
      <c r="G40" s="3">
        <f t="shared" si="1"/>
        <v>3500</v>
      </c>
      <c r="H40" s="1" t="e">
        <f t="shared" si="2"/>
        <v>#REF!</v>
      </c>
      <c r="I40" s="4" t="e">
        <f t="shared" si="3"/>
        <v>#REF!</v>
      </c>
    </row>
    <row r="41" spans="1:9" x14ac:dyDescent="0.35">
      <c r="A41" t="s">
        <v>133</v>
      </c>
      <c r="B41" t="s">
        <v>134</v>
      </c>
      <c r="C41" t="s">
        <v>135</v>
      </c>
      <c r="D41" s="1" t="e">
        <f>VLOOKUP(A41,'2023_24 vs 2024_25 Detail'!$A$9:$CB$409,82,FALSE)+VLOOKUP(A41,'2023_24 vs 2024_25 Detail'!$A$9:$CB$409,83,FALSE)</f>
        <v>#REF!</v>
      </c>
      <c r="E41" s="3" t="e">
        <f>VLOOKUP(A41,'2023_24 vs 2024_25 Detail'!$A$9:$E$409,6,FALSE)</f>
        <v>#REF!</v>
      </c>
      <c r="F41" s="1" t="e">
        <f t="shared" si="0"/>
        <v>#REF!</v>
      </c>
      <c r="G41" s="3">
        <f t="shared" si="1"/>
        <v>3500</v>
      </c>
      <c r="H41" s="1" t="e">
        <f t="shared" si="2"/>
        <v>#REF!</v>
      </c>
      <c r="I41" s="4" t="e">
        <f t="shared" si="3"/>
        <v>#REF!</v>
      </c>
    </row>
    <row r="42" spans="1:9" x14ac:dyDescent="0.35">
      <c r="A42" t="s">
        <v>136</v>
      </c>
      <c r="B42" t="s">
        <v>137</v>
      </c>
      <c r="C42" t="s">
        <v>138</v>
      </c>
      <c r="D42" s="1" t="e">
        <f>VLOOKUP(A42,'2023_24 vs 2024_25 Detail'!$A$9:$CB$409,82,FALSE)+VLOOKUP(A42,'2023_24 vs 2024_25 Detail'!$A$9:$CB$409,83,FALSE)</f>
        <v>#REF!</v>
      </c>
      <c r="E42" s="3" t="e">
        <f>VLOOKUP(A42,'2023_24 vs 2024_25 Detail'!$A$9:$E$409,6,FALSE)</f>
        <v>#REF!</v>
      </c>
      <c r="F42" s="1" t="e">
        <f t="shared" si="0"/>
        <v>#REF!</v>
      </c>
      <c r="G42" s="3">
        <f t="shared" si="1"/>
        <v>3500</v>
      </c>
      <c r="H42" s="1" t="e">
        <f t="shared" si="2"/>
        <v>#REF!</v>
      </c>
      <c r="I42" s="4" t="e">
        <f t="shared" si="3"/>
        <v>#REF!</v>
      </c>
    </row>
    <row r="43" spans="1:9" x14ac:dyDescent="0.35">
      <c r="A43" t="s">
        <v>139</v>
      </c>
      <c r="B43" t="s">
        <v>140</v>
      </c>
      <c r="C43" t="s">
        <v>141</v>
      </c>
      <c r="D43" s="1" t="e">
        <f>VLOOKUP(A43,'2023_24 vs 2024_25 Detail'!$A$9:$CB$409,82,FALSE)+VLOOKUP(A43,'2023_24 vs 2024_25 Detail'!$A$9:$CB$409,83,FALSE)</f>
        <v>#REF!</v>
      </c>
      <c r="E43" s="3" t="e">
        <f>VLOOKUP(A43,'2023_24 vs 2024_25 Detail'!$A$9:$E$409,6,FALSE)</f>
        <v>#REF!</v>
      </c>
      <c r="F43" s="1" t="e">
        <f t="shared" si="0"/>
        <v>#REF!</v>
      </c>
      <c r="G43" s="3">
        <f t="shared" si="1"/>
        <v>3500</v>
      </c>
      <c r="H43" s="1" t="e">
        <f t="shared" si="2"/>
        <v>#REF!</v>
      </c>
      <c r="I43" s="4" t="e">
        <f t="shared" si="3"/>
        <v>#REF!</v>
      </c>
    </row>
    <row r="44" spans="1:9" x14ac:dyDescent="0.35">
      <c r="A44" t="s">
        <v>142</v>
      </c>
      <c r="B44" t="s">
        <v>143</v>
      </c>
      <c r="C44" t="s">
        <v>144</v>
      </c>
      <c r="D44" s="1" t="e">
        <f>VLOOKUP(A44,'2023_24 vs 2024_25 Detail'!$A$9:$CB$409,82,FALSE)+VLOOKUP(A44,'2023_24 vs 2024_25 Detail'!$A$9:$CB$409,83,FALSE)</f>
        <v>#REF!</v>
      </c>
      <c r="E44" s="3" t="e">
        <f>VLOOKUP(A44,'2023_24 vs 2024_25 Detail'!$A$9:$E$409,6,FALSE)</f>
        <v>#REF!</v>
      </c>
      <c r="F44" s="1" t="e">
        <f t="shared" si="0"/>
        <v>#REF!</v>
      </c>
      <c r="G44" s="3">
        <f t="shared" si="1"/>
        <v>3500</v>
      </c>
      <c r="H44" s="1" t="e">
        <f t="shared" si="2"/>
        <v>#REF!</v>
      </c>
      <c r="I44" s="4" t="e">
        <f t="shared" si="3"/>
        <v>#REF!</v>
      </c>
    </row>
    <row r="45" spans="1:9" x14ac:dyDescent="0.35">
      <c r="A45" t="s">
        <v>145</v>
      </c>
      <c r="B45" t="s">
        <v>146</v>
      </c>
      <c r="C45" t="s">
        <v>147</v>
      </c>
      <c r="D45" s="1" t="e">
        <f>VLOOKUP(A45,'2023_24 vs 2024_25 Detail'!$A$9:$CB$409,82,FALSE)+VLOOKUP(A45,'2023_24 vs 2024_25 Detail'!$A$9:$CB$409,83,FALSE)</f>
        <v>#REF!</v>
      </c>
      <c r="E45" s="3" t="e">
        <f>VLOOKUP(A45,'2023_24 vs 2024_25 Detail'!$A$9:$E$409,6,FALSE)</f>
        <v>#REF!</v>
      </c>
      <c r="F45" s="1" t="e">
        <f t="shared" si="0"/>
        <v>#REF!</v>
      </c>
      <c r="G45" s="3">
        <f t="shared" si="1"/>
        <v>3500</v>
      </c>
      <c r="H45" s="1" t="e">
        <f t="shared" si="2"/>
        <v>#REF!</v>
      </c>
      <c r="I45" s="4" t="e">
        <f t="shared" si="3"/>
        <v>#REF!</v>
      </c>
    </row>
    <row r="46" spans="1:9" x14ac:dyDescent="0.35">
      <c r="A46" t="s">
        <v>148</v>
      </c>
      <c r="B46" t="s">
        <v>149</v>
      </c>
      <c r="C46" t="s">
        <v>150</v>
      </c>
      <c r="D46" s="1" t="e">
        <f>VLOOKUP(A46,'2023_24 vs 2024_25 Detail'!$A$9:$CB$409,82,FALSE)+VLOOKUP(A46,'2023_24 vs 2024_25 Detail'!$A$9:$CB$409,83,FALSE)</f>
        <v>#REF!</v>
      </c>
      <c r="E46" s="3" t="e">
        <f>VLOOKUP(A46,'2023_24 vs 2024_25 Detail'!$A$9:$E$409,6,FALSE)</f>
        <v>#REF!</v>
      </c>
      <c r="F46" s="1" t="e">
        <f t="shared" si="0"/>
        <v>#REF!</v>
      </c>
      <c r="G46" s="3">
        <f t="shared" si="1"/>
        <v>3500</v>
      </c>
      <c r="H46" s="1" t="e">
        <f t="shared" si="2"/>
        <v>#REF!</v>
      </c>
      <c r="I46" s="4" t="e">
        <f t="shared" si="3"/>
        <v>#REF!</v>
      </c>
    </row>
    <row r="47" spans="1:9" x14ac:dyDescent="0.35">
      <c r="A47" t="s">
        <v>151</v>
      </c>
      <c r="B47" t="s">
        <v>152</v>
      </c>
      <c r="C47" t="s">
        <v>153</v>
      </c>
      <c r="D47" s="1" t="e">
        <f>VLOOKUP(A47,'2023_24 vs 2024_25 Detail'!$A$9:$CB$409,82,FALSE)+VLOOKUP(A47,'2023_24 vs 2024_25 Detail'!$A$9:$CB$409,83,FALSE)</f>
        <v>#REF!</v>
      </c>
      <c r="E47" s="3" t="e">
        <f>VLOOKUP(A47,'2023_24 vs 2024_25 Detail'!$A$9:$E$409,6,FALSE)</f>
        <v>#REF!</v>
      </c>
      <c r="F47" s="1" t="e">
        <f t="shared" si="0"/>
        <v>#REF!</v>
      </c>
      <c r="G47" s="3">
        <f t="shared" si="1"/>
        <v>3500</v>
      </c>
      <c r="H47" s="1" t="e">
        <f t="shared" si="2"/>
        <v>#REF!</v>
      </c>
      <c r="I47" s="4" t="e">
        <f t="shared" si="3"/>
        <v>#REF!</v>
      </c>
    </row>
    <row r="48" spans="1:9" x14ac:dyDescent="0.35">
      <c r="A48" t="s">
        <v>154</v>
      </c>
      <c r="B48" t="s">
        <v>155</v>
      </c>
      <c r="C48" t="s">
        <v>156</v>
      </c>
      <c r="D48" s="1" t="e">
        <f>VLOOKUP(A48,'2023_24 vs 2024_25 Detail'!$A$9:$CB$409,82,FALSE)+VLOOKUP(A48,'2023_24 vs 2024_25 Detail'!$A$9:$CB$409,83,FALSE)</f>
        <v>#REF!</v>
      </c>
      <c r="E48" s="3" t="e">
        <f>VLOOKUP(A48,'2023_24 vs 2024_25 Detail'!$A$9:$E$409,6,FALSE)</f>
        <v>#REF!</v>
      </c>
      <c r="F48" s="1" t="e">
        <f t="shared" si="0"/>
        <v>#REF!</v>
      </c>
      <c r="G48" s="3">
        <f t="shared" si="1"/>
        <v>3500</v>
      </c>
      <c r="H48" s="1" t="e">
        <f t="shared" si="2"/>
        <v>#REF!</v>
      </c>
      <c r="I48" s="4" t="e">
        <f t="shared" si="3"/>
        <v>#REF!</v>
      </c>
    </row>
    <row r="49" spans="1:9" x14ac:dyDescent="0.35">
      <c r="A49" t="s">
        <v>157</v>
      </c>
      <c r="B49" t="s">
        <v>158</v>
      </c>
      <c r="C49" t="s">
        <v>159</v>
      </c>
      <c r="D49" s="1" t="e">
        <f>VLOOKUP(A49,'2023_24 vs 2024_25 Detail'!$A$9:$CB$409,82,FALSE)+VLOOKUP(A49,'2023_24 vs 2024_25 Detail'!$A$9:$CB$409,83,FALSE)</f>
        <v>#REF!</v>
      </c>
      <c r="E49" s="3" t="e">
        <f>VLOOKUP(A49,'2023_24 vs 2024_25 Detail'!$A$9:$E$409,6,FALSE)</f>
        <v>#REF!</v>
      </c>
      <c r="F49" s="1" t="e">
        <f t="shared" si="0"/>
        <v>#REF!</v>
      </c>
      <c r="G49" s="3">
        <f t="shared" si="1"/>
        <v>3500</v>
      </c>
      <c r="H49" s="1" t="e">
        <f t="shared" si="2"/>
        <v>#REF!</v>
      </c>
      <c r="I49" s="4" t="e">
        <f t="shared" si="3"/>
        <v>#REF!</v>
      </c>
    </row>
    <row r="50" spans="1:9" x14ac:dyDescent="0.35">
      <c r="A50" t="s">
        <v>160</v>
      </c>
      <c r="B50" t="s">
        <v>161</v>
      </c>
      <c r="C50" t="s">
        <v>162</v>
      </c>
      <c r="D50" s="1" t="e">
        <f>VLOOKUP(A50,'2023_24 vs 2024_25 Detail'!$A$9:$CB$409,82,FALSE)+VLOOKUP(A50,'2023_24 vs 2024_25 Detail'!$A$9:$CB$409,83,FALSE)</f>
        <v>#REF!</v>
      </c>
      <c r="E50" s="3" t="e">
        <f>VLOOKUP(A50,'2023_24 vs 2024_25 Detail'!$A$9:$E$409,6,FALSE)</f>
        <v>#REF!</v>
      </c>
      <c r="F50" s="1" t="e">
        <f t="shared" si="0"/>
        <v>#REF!</v>
      </c>
      <c r="G50" s="3">
        <f t="shared" si="1"/>
        <v>3500</v>
      </c>
      <c r="H50" s="1" t="e">
        <f t="shared" si="2"/>
        <v>#REF!</v>
      </c>
      <c r="I50" s="4" t="e">
        <f t="shared" si="3"/>
        <v>#REF!</v>
      </c>
    </row>
    <row r="51" spans="1:9" x14ac:dyDescent="0.35">
      <c r="A51" t="s">
        <v>163</v>
      </c>
      <c r="B51" t="s">
        <v>164</v>
      </c>
      <c r="C51" t="s">
        <v>165</v>
      </c>
      <c r="D51" s="1" t="e">
        <f>VLOOKUP(A51,'2023_24 vs 2024_25 Detail'!$A$9:$CB$409,82,FALSE)+VLOOKUP(A51,'2023_24 vs 2024_25 Detail'!$A$9:$CB$409,83,FALSE)</f>
        <v>#REF!</v>
      </c>
      <c r="E51" s="3" t="e">
        <f>VLOOKUP(A51,'2023_24 vs 2024_25 Detail'!$A$9:$E$409,6,FALSE)</f>
        <v>#REF!</v>
      </c>
      <c r="F51" s="1" t="e">
        <f t="shared" si="0"/>
        <v>#REF!</v>
      </c>
      <c r="G51" s="3">
        <f t="shared" si="1"/>
        <v>3500</v>
      </c>
      <c r="H51" s="1" t="e">
        <f t="shared" si="2"/>
        <v>#REF!</v>
      </c>
      <c r="I51" s="4" t="e">
        <f t="shared" si="3"/>
        <v>#REF!</v>
      </c>
    </row>
    <row r="52" spans="1:9" x14ac:dyDescent="0.35">
      <c r="A52" t="s">
        <v>166</v>
      </c>
      <c r="B52">
        <v>2183</v>
      </c>
      <c r="C52" t="s">
        <v>167</v>
      </c>
      <c r="D52" s="1" t="e">
        <f>VLOOKUP(A52,'2023_24 vs 2024_25 Detail'!$A$9:$CB$409,82,FALSE)+VLOOKUP(A52,'2023_24 vs 2024_25 Detail'!$A$9:$CB$409,83,FALSE)</f>
        <v>#REF!</v>
      </c>
      <c r="E52" s="3" t="e">
        <f>VLOOKUP(A52,'2023_24 vs 2024_25 Detail'!$A$9:$E$409,6,FALSE)</f>
        <v>#REF!</v>
      </c>
      <c r="F52" s="1" t="e">
        <f t="shared" si="0"/>
        <v>#REF!</v>
      </c>
      <c r="G52" s="3">
        <f t="shared" si="1"/>
        <v>3500</v>
      </c>
      <c r="H52" s="1" t="e">
        <f t="shared" si="2"/>
        <v>#REF!</v>
      </c>
      <c r="I52" s="4" t="e">
        <f t="shared" si="3"/>
        <v>#REF!</v>
      </c>
    </row>
    <row r="53" spans="1:9" x14ac:dyDescent="0.35">
      <c r="A53" t="s">
        <v>168</v>
      </c>
      <c r="B53" t="s">
        <v>169</v>
      </c>
      <c r="C53" t="s">
        <v>170</v>
      </c>
      <c r="D53" s="1" t="e">
        <f>VLOOKUP(A53,'2023_24 vs 2024_25 Detail'!$A$9:$CB$409,82,FALSE)+VLOOKUP(A53,'2023_24 vs 2024_25 Detail'!$A$9:$CB$409,83,FALSE)</f>
        <v>#N/A</v>
      </c>
      <c r="E53" s="3" t="e">
        <f>VLOOKUP(A53,'2023_24 vs 2024_25 Detail'!$A$9:$E$409,6,FALSE)</f>
        <v>#N/A</v>
      </c>
      <c r="F53" s="1" t="e">
        <f t="shared" si="0"/>
        <v>#N/A</v>
      </c>
      <c r="G53" s="3">
        <f t="shared" si="1"/>
        <v>3500</v>
      </c>
      <c r="H53" s="1" t="e">
        <f t="shared" si="2"/>
        <v>#N/A</v>
      </c>
      <c r="I53" s="4" t="e">
        <f t="shared" si="3"/>
        <v>#N/A</v>
      </c>
    </row>
    <row r="54" spans="1:9" x14ac:dyDescent="0.35">
      <c r="A54" t="s">
        <v>171</v>
      </c>
      <c r="B54" t="s">
        <v>172</v>
      </c>
      <c r="C54" t="s">
        <v>173</v>
      </c>
      <c r="D54" s="1" t="e">
        <f>VLOOKUP(A54,'2023_24 vs 2024_25 Detail'!$A$9:$CB$409,82,FALSE)+VLOOKUP(A54,'2023_24 vs 2024_25 Detail'!$A$9:$CB$409,83,FALSE)</f>
        <v>#REF!</v>
      </c>
      <c r="E54" s="3" t="e">
        <f>VLOOKUP(A54,'2023_24 vs 2024_25 Detail'!$A$9:$E$409,6,FALSE)</f>
        <v>#REF!</v>
      </c>
      <c r="F54" s="1" t="e">
        <f t="shared" si="0"/>
        <v>#REF!</v>
      </c>
      <c r="G54" s="3">
        <f t="shared" si="1"/>
        <v>3500</v>
      </c>
      <c r="H54" s="1" t="e">
        <f t="shared" si="2"/>
        <v>#REF!</v>
      </c>
      <c r="I54" s="4" t="e">
        <f t="shared" si="3"/>
        <v>#REF!</v>
      </c>
    </row>
    <row r="55" spans="1:9" x14ac:dyDescent="0.35">
      <c r="A55" t="s">
        <v>174</v>
      </c>
      <c r="B55" t="s">
        <v>175</v>
      </c>
      <c r="C55" t="s">
        <v>176</v>
      </c>
      <c r="D55" s="1" t="e">
        <f>VLOOKUP(A55,'2023_24 vs 2024_25 Detail'!$A$9:$CB$409,82,FALSE)+VLOOKUP(A55,'2023_24 vs 2024_25 Detail'!$A$9:$CB$409,83,FALSE)</f>
        <v>#REF!</v>
      </c>
      <c r="E55" s="3" t="e">
        <f>VLOOKUP(A55,'2023_24 vs 2024_25 Detail'!$A$9:$E$409,6,FALSE)</f>
        <v>#REF!</v>
      </c>
      <c r="F55" s="1" t="e">
        <f t="shared" si="0"/>
        <v>#REF!</v>
      </c>
      <c r="G55" s="3">
        <f t="shared" si="1"/>
        <v>3500</v>
      </c>
      <c r="H55" s="1" t="e">
        <f t="shared" si="2"/>
        <v>#REF!</v>
      </c>
      <c r="I55" s="4" t="e">
        <f t="shared" si="3"/>
        <v>#REF!</v>
      </c>
    </row>
    <row r="56" spans="1:9" x14ac:dyDescent="0.35">
      <c r="A56" t="s">
        <v>177</v>
      </c>
      <c r="B56" t="s">
        <v>178</v>
      </c>
      <c r="C56" t="s">
        <v>179</v>
      </c>
      <c r="D56" s="1" t="e">
        <f>VLOOKUP(A56,'2023_24 vs 2024_25 Detail'!$A$9:$CB$409,82,FALSE)+VLOOKUP(A56,'2023_24 vs 2024_25 Detail'!$A$9:$CB$409,83,FALSE)</f>
        <v>#REF!</v>
      </c>
      <c r="E56" s="3" t="e">
        <f>VLOOKUP(A56,'2023_24 vs 2024_25 Detail'!$A$9:$E$409,6,FALSE)</f>
        <v>#REF!</v>
      </c>
      <c r="F56" s="1" t="e">
        <f t="shared" si="0"/>
        <v>#REF!</v>
      </c>
      <c r="G56" s="3">
        <f t="shared" si="1"/>
        <v>3500</v>
      </c>
      <c r="H56" s="1" t="e">
        <f t="shared" si="2"/>
        <v>#REF!</v>
      </c>
      <c r="I56" s="4" t="e">
        <f t="shared" si="3"/>
        <v>#REF!</v>
      </c>
    </row>
    <row r="57" spans="1:9" x14ac:dyDescent="0.35">
      <c r="A57" t="s">
        <v>180</v>
      </c>
      <c r="B57" t="s">
        <v>181</v>
      </c>
      <c r="C57" t="s">
        <v>182</v>
      </c>
      <c r="D57" s="1" t="e">
        <f>VLOOKUP(A57,'2023_24 vs 2024_25 Detail'!$A$9:$CB$409,82,FALSE)+VLOOKUP(A57,'2023_24 vs 2024_25 Detail'!$A$9:$CB$409,83,FALSE)</f>
        <v>#REF!</v>
      </c>
      <c r="E57" s="3" t="e">
        <f>VLOOKUP(A57,'2023_24 vs 2024_25 Detail'!$A$9:$E$409,6,FALSE)</f>
        <v>#REF!</v>
      </c>
      <c r="F57" s="1" t="e">
        <f t="shared" si="0"/>
        <v>#REF!</v>
      </c>
      <c r="G57" s="3">
        <f t="shared" si="1"/>
        <v>3500</v>
      </c>
      <c r="H57" s="1" t="e">
        <f t="shared" si="2"/>
        <v>#REF!</v>
      </c>
      <c r="I57" s="4" t="e">
        <f t="shared" si="3"/>
        <v>#REF!</v>
      </c>
    </row>
    <row r="58" spans="1:9" x14ac:dyDescent="0.35">
      <c r="A58" t="s">
        <v>183</v>
      </c>
      <c r="B58" t="s">
        <v>184</v>
      </c>
      <c r="C58" t="s">
        <v>185</v>
      </c>
      <c r="D58" s="1" t="e">
        <f>VLOOKUP(A58,'2023_24 vs 2024_25 Detail'!$A$9:$CB$409,82,FALSE)+VLOOKUP(A58,'2023_24 vs 2024_25 Detail'!$A$9:$CB$409,83,FALSE)</f>
        <v>#REF!</v>
      </c>
      <c r="E58" s="3" t="e">
        <f>VLOOKUP(A58,'2023_24 vs 2024_25 Detail'!$A$9:$E$409,6,FALSE)</f>
        <v>#REF!</v>
      </c>
      <c r="F58" s="1" t="e">
        <f t="shared" si="0"/>
        <v>#REF!</v>
      </c>
      <c r="G58" s="3">
        <f t="shared" si="1"/>
        <v>3500</v>
      </c>
      <c r="H58" s="1" t="e">
        <f t="shared" si="2"/>
        <v>#REF!</v>
      </c>
      <c r="I58" s="4" t="e">
        <f t="shared" si="3"/>
        <v>#REF!</v>
      </c>
    </row>
    <row r="59" spans="1:9" x14ac:dyDescent="0.35">
      <c r="A59" t="s">
        <v>186</v>
      </c>
      <c r="B59" t="s">
        <v>187</v>
      </c>
      <c r="C59" t="s">
        <v>188</v>
      </c>
      <c r="D59" s="1" t="e">
        <f>VLOOKUP(A59,'2023_24 vs 2024_25 Detail'!$A$9:$CB$409,82,FALSE)+VLOOKUP(A59,'2023_24 vs 2024_25 Detail'!$A$9:$CB$409,83,FALSE)</f>
        <v>#REF!</v>
      </c>
      <c r="E59" s="3" t="e">
        <f>VLOOKUP(A59,'2023_24 vs 2024_25 Detail'!$A$9:$E$409,6,FALSE)</f>
        <v>#REF!</v>
      </c>
      <c r="F59" s="1" t="e">
        <f t="shared" si="0"/>
        <v>#REF!</v>
      </c>
      <c r="G59" s="3">
        <f t="shared" si="1"/>
        <v>3500</v>
      </c>
      <c r="H59" s="1" t="e">
        <f t="shared" si="2"/>
        <v>#REF!</v>
      </c>
      <c r="I59" s="4" t="e">
        <f t="shared" si="3"/>
        <v>#REF!</v>
      </c>
    </row>
    <row r="60" spans="1:9" x14ac:dyDescent="0.35">
      <c r="A60" t="s">
        <v>189</v>
      </c>
      <c r="B60" t="s">
        <v>190</v>
      </c>
      <c r="C60" t="s">
        <v>191</v>
      </c>
      <c r="D60" s="1" t="e">
        <f>VLOOKUP(A60,'2023_24 vs 2024_25 Detail'!$A$9:$CB$409,82,FALSE)+VLOOKUP(A60,'2023_24 vs 2024_25 Detail'!$A$9:$CB$409,83,FALSE)</f>
        <v>#REF!</v>
      </c>
      <c r="E60" s="3" t="e">
        <f>VLOOKUP(A60,'2023_24 vs 2024_25 Detail'!$A$9:$E$409,6,FALSE)</f>
        <v>#REF!</v>
      </c>
      <c r="F60" s="1" t="e">
        <f t="shared" si="0"/>
        <v>#REF!</v>
      </c>
      <c r="G60" s="3">
        <f t="shared" si="1"/>
        <v>3500</v>
      </c>
      <c r="H60" s="1" t="e">
        <f t="shared" si="2"/>
        <v>#REF!</v>
      </c>
      <c r="I60" s="4" t="e">
        <f t="shared" si="3"/>
        <v>#REF!</v>
      </c>
    </row>
    <row r="61" spans="1:9" x14ac:dyDescent="0.35">
      <c r="A61" t="s">
        <v>192</v>
      </c>
      <c r="B61" t="s">
        <v>193</v>
      </c>
      <c r="C61" t="s">
        <v>194</v>
      </c>
      <c r="D61" s="1" t="e">
        <f>VLOOKUP(A61,'2023_24 vs 2024_25 Detail'!$A$9:$CB$409,82,FALSE)+VLOOKUP(A61,'2023_24 vs 2024_25 Detail'!$A$9:$CB$409,83,FALSE)</f>
        <v>#REF!</v>
      </c>
      <c r="E61" s="3" t="e">
        <f>VLOOKUP(A61,'2023_24 vs 2024_25 Detail'!$A$9:$E$409,6,FALSE)</f>
        <v>#REF!</v>
      </c>
      <c r="F61" s="1" t="e">
        <f t="shared" si="0"/>
        <v>#REF!</v>
      </c>
      <c r="G61" s="3">
        <f t="shared" si="1"/>
        <v>3500</v>
      </c>
      <c r="H61" s="1" t="e">
        <f t="shared" si="2"/>
        <v>#REF!</v>
      </c>
      <c r="I61" s="4" t="e">
        <f t="shared" si="3"/>
        <v>#REF!</v>
      </c>
    </row>
    <row r="62" spans="1:9" x14ac:dyDescent="0.35">
      <c r="A62" t="s">
        <v>195</v>
      </c>
      <c r="B62" t="s">
        <v>196</v>
      </c>
      <c r="C62" t="s">
        <v>197</v>
      </c>
      <c r="D62" s="1" t="e">
        <f>VLOOKUP(A62,'2023_24 vs 2024_25 Detail'!$A$9:$CB$409,82,FALSE)+VLOOKUP(A62,'2023_24 vs 2024_25 Detail'!$A$9:$CB$409,83,FALSE)</f>
        <v>#REF!</v>
      </c>
      <c r="E62" s="3" t="e">
        <f>VLOOKUP(A62,'2023_24 vs 2024_25 Detail'!$A$9:$E$409,6,FALSE)</f>
        <v>#REF!</v>
      </c>
      <c r="F62" s="1" t="e">
        <f t="shared" si="0"/>
        <v>#REF!</v>
      </c>
      <c r="G62" s="3">
        <f t="shared" si="1"/>
        <v>3500</v>
      </c>
      <c r="H62" s="1" t="e">
        <f t="shared" si="2"/>
        <v>#REF!</v>
      </c>
      <c r="I62" s="4" t="e">
        <f t="shared" si="3"/>
        <v>#REF!</v>
      </c>
    </row>
    <row r="63" spans="1:9" x14ac:dyDescent="0.35">
      <c r="A63" t="s">
        <v>198</v>
      </c>
      <c r="B63" t="s">
        <v>199</v>
      </c>
      <c r="C63" t="s">
        <v>200</v>
      </c>
      <c r="D63" s="1" t="e">
        <f>VLOOKUP(A63,'2023_24 vs 2024_25 Detail'!$A$9:$CB$409,82,FALSE)+VLOOKUP(A63,'2023_24 vs 2024_25 Detail'!$A$9:$CB$409,83,FALSE)</f>
        <v>#REF!</v>
      </c>
      <c r="E63" s="3" t="e">
        <f>VLOOKUP(A63,'2023_24 vs 2024_25 Detail'!$A$9:$E$409,6,FALSE)</f>
        <v>#REF!</v>
      </c>
      <c r="F63" s="1" t="e">
        <f t="shared" si="0"/>
        <v>#REF!</v>
      </c>
      <c r="G63" s="3">
        <f t="shared" si="1"/>
        <v>3500</v>
      </c>
      <c r="H63" s="1" t="e">
        <f t="shared" si="2"/>
        <v>#REF!</v>
      </c>
      <c r="I63" s="4" t="e">
        <f t="shared" si="3"/>
        <v>#REF!</v>
      </c>
    </row>
    <row r="64" spans="1:9" x14ac:dyDescent="0.35">
      <c r="A64" t="s">
        <v>201</v>
      </c>
      <c r="B64" t="s">
        <v>202</v>
      </c>
      <c r="C64" t="s">
        <v>203</v>
      </c>
      <c r="D64" s="1" t="e">
        <f>VLOOKUP(A64,'2023_24 vs 2024_25 Detail'!$A$9:$CB$409,82,FALSE)+VLOOKUP(A64,'2023_24 vs 2024_25 Detail'!$A$9:$CB$409,83,FALSE)</f>
        <v>#REF!</v>
      </c>
      <c r="E64" s="3" t="e">
        <f>VLOOKUP(A64,'2023_24 vs 2024_25 Detail'!$A$9:$E$409,6,FALSE)</f>
        <v>#REF!</v>
      </c>
      <c r="F64" s="1" t="e">
        <f t="shared" si="0"/>
        <v>#REF!</v>
      </c>
      <c r="G64" s="3">
        <f t="shared" si="1"/>
        <v>3500</v>
      </c>
      <c r="H64" s="1" t="e">
        <f t="shared" si="2"/>
        <v>#REF!</v>
      </c>
      <c r="I64" s="4" t="e">
        <f t="shared" si="3"/>
        <v>#REF!</v>
      </c>
    </row>
    <row r="65" spans="1:9" x14ac:dyDescent="0.35">
      <c r="A65" t="s">
        <v>204</v>
      </c>
      <c r="B65" t="s">
        <v>205</v>
      </c>
      <c r="C65" t="s">
        <v>206</v>
      </c>
      <c r="D65" s="1" t="e">
        <f>VLOOKUP(A65,'2023_24 vs 2024_25 Detail'!$A$9:$CB$409,82,FALSE)+VLOOKUP(A65,'2023_24 vs 2024_25 Detail'!$A$9:$CB$409,83,FALSE)</f>
        <v>#REF!</v>
      </c>
      <c r="E65" s="3" t="e">
        <f>VLOOKUP(A65,'2023_24 vs 2024_25 Detail'!$A$9:$E$409,6,FALSE)</f>
        <v>#REF!</v>
      </c>
      <c r="F65" s="1" t="e">
        <f t="shared" si="0"/>
        <v>#REF!</v>
      </c>
      <c r="G65" s="3">
        <f t="shared" si="1"/>
        <v>3500</v>
      </c>
      <c r="H65" s="1" t="e">
        <f t="shared" si="2"/>
        <v>#REF!</v>
      </c>
      <c r="I65" s="4" t="e">
        <f t="shared" si="3"/>
        <v>#REF!</v>
      </c>
    </row>
    <row r="66" spans="1:9" x14ac:dyDescent="0.35">
      <c r="A66" t="s">
        <v>207</v>
      </c>
      <c r="B66" t="s">
        <v>208</v>
      </c>
      <c r="C66" t="s">
        <v>209</v>
      </c>
      <c r="D66" s="1" t="e">
        <f>VLOOKUP(A66,'2023_24 vs 2024_25 Detail'!$A$9:$CB$409,82,FALSE)+VLOOKUP(A66,'2023_24 vs 2024_25 Detail'!$A$9:$CB$409,83,FALSE)</f>
        <v>#REF!</v>
      </c>
      <c r="E66" s="3" t="e">
        <f>VLOOKUP(A66,'2023_24 vs 2024_25 Detail'!$A$9:$E$409,6,FALSE)</f>
        <v>#REF!</v>
      </c>
      <c r="F66" s="1" t="e">
        <f t="shared" si="0"/>
        <v>#REF!</v>
      </c>
      <c r="G66" s="3">
        <f t="shared" si="1"/>
        <v>3500</v>
      </c>
      <c r="H66" s="1" t="e">
        <f t="shared" si="2"/>
        <v>#REF!</v>
      </c>
      <c r="I66" s="4" t="e">
        <f t="shared" si="3"/>
        <v>#REF!</v>
      </c>
    </row>
    <row r="67" spans="1:9" x14ac:dyDescent="0.35">
      <c r="A67" t="s">
        <v>210</v>
      </c>
      <c r="B67" t="s">
        <v>211</v>
      </c>
      <c r="C67" t="s">
        <v>212</v>
      </c>
      <c r="D67" s="1" t="e">
        <f>VLOOKUP(A67,'2023_24 vs 2024_25 Detail'!$A$9:$CB$409,82,FALSE)+VLOOKUP(A67,'2023_24 vs 2024_25 Detail'!$A$9:$CB$409,83,FALSE)</f>
        <v>#REF!</v>
      </c>
      <c r="E67" s="3" t="e">
        <f>VLOOKUP(A67,'2023_24 vs 2024_25 Detail'!$A$9:$E$409,6,FALSE)</f>
        <v>#REF!</v>
      </c>
      <c r="F67" s="1" t="e">
        <f t="shared" si="0"/>
        <v>#REF!</v>
      </c>
      <c r="G67" s="3">
        <f t="shared" si="1"/>
        <v>3500</v>
      </c>
      <c r="H67" s="1" t="e">
        <f t="shared" si="2"/>
        <v>#REF!</v>
      </c>
      <c r="I67" s="4" t="e">
        <f t="shared" si="3"/>
        <v>#REF!</v>
      </c>
    </row>
    <row r="68" spans="1:9" x14ac:dyDescent="0.35">
      <c r="A68" t="s">
        <v>213</v>
      </c>
      <c r="B68" t="s">
        <v>214</v>
      </c>
      <c r="C68" t="s">
        <v>215</v>
      </c>
      <c r="D68" s="1" t="e">
        <f>VLOOKUP(A68,'2023_24 vs 2024_25 Detail'!$A$9:$CB$409,82,FALSE)+VLOOKUP(A68,'2023_24 vs 2024_25 Detail'!$A$9:$CB$409,83,FALSE)</f>
        <v>#REF!</v>
      </c>
      <c r="E68" s="3" t="e">
        <f>VLOOKUP(A68,'2023_24 vs 2024_25 Detail'!$A$9:$E$409,6,FALSE)</f>
        <v>#REF!</v>
      </c>
      <c r="F68" s="1" t="e">
        <f t="shared" ref="F68:F131" si="4">D68/E68</f>
        <v>#REF!</v>
      </c>
      <c r="G68" s="3">
        <f t="shared" ref="G68:G131" si="5">$K$1</f>
        <v>3500</v>
      </c>
      <c r="H68" s="1" t="e">
        <f t="shared" ref="H68:H131" si="6">F68-G68</f>
        <v>#REF!</v>
      </c>
      <c r="I68" s="4" t="e">
        <f t="shared" ref="I68:I131" si="7">IF(H68&lt;0,-H68*E68,0)</f>
        <v>#REF!</v>
      </c>
    </row>
    <row r="69" spans="1:9" x14ac:dyDescent="0.35">
      <c r="A69" t="s">
        <v>216</v>
      </c>
      <c r="B69">
        <v>2188</v>
      </c>
      <c r="C69" t="s">
        <v>217</v>
      </c>
      <c r="D69" s="1" t="e">
        <f>VLOOKUP(A69,'2023_24 vs 2024_25 Detail'!$A$9:$CB$409,82,FALSE)+VLOOKUP(A69,'2023_24 vs 2024_25 Detail'!$A$9:$CB$409,83,FALSE)</f>
        <v>#REF!</v>
      </c>
      <c r="E69" s="3" t="e">
        <f>VLOOKUP(A69,'2023_24 vs 2024_25 Detail'!$A$9:$E$409,6,FALSE)</f>
        <v>#REF!</v>
      </c>
      <c r="F69" s="1" t="e">
        <f t="shared" si="4"/>
        <v>#REF!</v>
      </c>
      <c r="G69" s="3">
        <f t="shared" si="5"/>
        <v>3500</v>
      </c>
      <c r="H69" s="1" t="e">
        <f t="shared" si="6"/>
        <v>#REF!</v>
      </c>
      <c r="I69" s="4" t="e">
        <f t="shared" si="7"/>
        <v>#REF!</v>
      </c>
    </row>
    <row r="70" spans="1:9" x14ac:dyDescent="0.35">
      <c r="A70" t="s">
        <v>218</v>
      </c>
      <c r="B70" t="s">
        <v>219</v>
      </c>
      <c r="C70" t="s">
        <v>220</v>
      </c>
      <c r="D70" s="1" t="e">
        <f>VLOOKUP(A70,'2023_24 vs 2024_25 Detail'!$A$9:$CB$409,82,FALSE)+VLOOKUP(A70,'2023_24 vs 2024_25 Detail'!$A$9:$CB$409,83,FALSE)</f>
        <v>#REF!</v>
      </c>
      <c r="E70" s="3" t="e">
        <f>VLOOKUP(A70,'2023_24 vs 2024_25 Detail'!$A$9:$E$409,6,FALSE)</f>
        <v>#REF!</v>
      </c>
      <c r="F70" s="1" t="e">
        <f t="shared" si="4"/>
        <v>#REF!</v>
      </c>
      <c r="G70" s="3">
        <f t="shared" si="5"/>
        <v>3500</v>
      </c>
      <c r="H70" s="1" t="e">
        <f t="shared" si="6"/>
        <v>#REF!</v>
      </c>
      <c r="I70" s="4" t="e">
        <f t="shared" si="7"/>
        <v>#REF!</v>
      </c>
    </row>
    <row r="71" spans="1:9" x14ac:dyDescent="0.35">
      <c r="A71" t="s">
        <v>221</v>
      </c>
      <c r="B71" t="s">
        <v>222</v>
      </c>
      <c r="C71" t="s">
        <v>223</v>
      </c>
      <c r="D71" s="1" t="e">
        <f>VLOOKUP(A71,'2023_24 vs 2024_25 Detail'!$A$9:$CB$409,82,FALSE)+VLOOKUP(A71,'2023_24 vs 2024_25 Detail'!$A$9:$CB$409,83,FALSE)</f>
        <v>#REF!</v>
      </c>
      <c r="E71" s="3" t="e">
        <f>VLOOKUP(A71,'2023_24 vs 2024_25 Detail'!$A$9:$E$409,6,FALSE)</f>
        <v>#REF!</v>
      </c>
      <c r="F71" s="1" t="e">
        <f t="shared" si="4"/>
        <v>#REF!</v>
      </c>
      <c r="G71" s="3">
        <f t="shared" si="5"/>
        <v>3500</v>
      </c>
      <c r="H71" s="1" t="e">
        <f t="shared" si="6"/>
        <v>#REF!</v>
      </c>
      <c r="I71" s="4" t="e">
        <f t="shared" si="7"/>
        <v>#REF!</v>
      </c>
    </row>
    <row r="72" spans="1:9" x14ac:dyDescent="0.35">
      <c r="A72" t="s">
        <v>224</v>
      </c>
      <c r="B72" t="s">
        <v>225</v>
      </c>
      <c r="C72" t="s">
        <v>226</v>
      </c>
      <c r="D72" s="1" t="e">
        <f>VLOOKUP(A72,'2023_24 vs 2024_25 Detail'!$A$9:$CB$409,82,FALSE)+VLOOKUP(A72,'2023_24 vs 2024_25 Detail'!$A$9:$CB$409,83,FALSE)</f>
        <v>#REF!</v>
      </c>
      <c r="E72" s="3" t="e">
        <f>VLOOKUP(A72,'2023_24 vs 2024_25 Detail'!$A$9:$E$409,6,FALSE)</f>
        <v>#REF!</v>
      </c>
      <c r="F72" s="1" t="e">
        <f t="shared" si="4"/>
        <v>#REF!</v>
      </c>
      <c r="G72" s="3">
        <f t="shared" si="5"/>
        <v>3500</v>
      </c>
      <c r="H72" s="1" t="e">
        <f t="shared" si="6"/>
        <v>#REF!</v>
      </c>
      <c r="I72" s="4" t="e">
        <f t="shared" si="7"/>
        <v>#REF!</v>
      </c>
    </row>
    <row r="73" spans="1:9" x14ac:dyDescent="0.35">
      <c r="A73" t="s">
        <v>227</v>
      </c>
      <c r="B73">
        <v>2109</v>
      </c>
      <c r="C73" t="s">
        <v>228</v>
      </c>
      <c r="D73" s="1" t="e">
        <f>VLOOKUP(A73,'2023_24 vs 2024_25 Detail'!$A$9:$CB$409,82,FALSE)+VLOOKUP(A73,'2023_24 vs 2024_25 Detail'!$A$9:$CB$409,83,FALSE)</f>
        <v>#REF!</v>
      </c>
      <c r="E73" s="3" t="e">
        <f>VLOOKUP(A73,'2023_24 vs 2024_25 Detail'!$A$9:$E$409,6,FALSE)</f>
        <v>#REF!</v>
      </c>
      <c r="F73" s="1" t="e">
        <f t="shared" si="4"/>
        <v>#REF!</v>
      </c>
      <c r="G73" s="3">
        <f t="shared" si="5"/>
        <v>3500</v>
      </c>
      <c r="H73" s="1" t="e">
        <f t="shared" si="6"/>
        <v>#REF!</v>
      </c>
      <c r="I73" s="4" t="e">
        <f t="shared" si="7"/>
        <v>#REF!</v>
      </c>
    </row>
    <row r="74" spans="1:9" x14ac:dyDescent="0.35">
      <c r="A74" t="s">
        <v>229</v>
      </c>
      <c r="B74" t="s">
        <v>230</v>
      </c>
      <c r="C74" t="s">
        <v>231</v>
      </c>
      <c r="D74" s="1" t="e">
        <f>VLOOKUP(A74,'2023_24 vs 2024_25 Detail'!$A$9:$CB$409,82,FALSE)+VLOOKUP(A74,'2023_24 vs 2024_25 Detail'!$A$9:$CB$409,83,FALSE)</f>
        <v>#REF!</v>
      </c>
      <c r="E74" s="3" t="e">
        <f>VLOOKUP(A74,'2023_24 vs 2024_25 Detail'!$A$9:$E$409,6,FALSE)</f>
        <v>#REF!</v>
      </c>
      <c r="F74" s="1" t="e">
        <f t="shared" si="4"/>
        <v>#REF!</v>
      </c>
      <c r="G74" s="3">
        <f t="shared" si="5"/>
        <v>3500</v>
      </c>
      <c r="H74" s="1" t="e">
        <f t="shared" si="6"/>
        <v>#REF!</v>
      </c>
      <c r="I74" s="4" t="e">
        <f t="shared" si="7"/>
        <v>#REF!</v>
      </c>
    </row>
    <row r="75" spans="1:9" x14ac:dyDescent="0.35">
      <c r="A75" t="s">
        <v>232</v>
      </c>
      <c r="B75" t="s">
        <v>233</v>
      </c>
      <c r="C75" t="s">
        <v>234</v>
      </c>
      <c r="D75" s="1" t="e">
        <f>VLOOKUP(A75,'2023_24 vs 2024_25 Detail'!$A$9:$CB$409,82,FALSE)+VLOOKUP(A75,'2023_24 vs 2024_25 Detail'!$A$9:$CB$409,83,FALSE)</f>
        <v>#REF!</v>
      </c>
      <c r="E75" s="3" t="e">
        <f>VLOOKUP(A75,'2023_24 vs 2024_25 Detail'!$A$9:$E$409,6,FALSE)</f>
        <v>#REF!</v>
      </c>
      <c r="F75" s="1" t="e">
        <f t="shared" si="4"/>
        <v>#REF!</v>
      </c>
      <c r="G75" s="3">
        <f t="shared" si="5"/>
        <v>3500</v>
      </c>
      <c r="H75" s="1" t="e">
        <f t="shared" si="6"/>
        <v>#REF!</v>
      </c>
      <c r="I75" s="4" t="e">
        <f t="shared" si="7"/>
        <v>#REF!</v>
      </c>
    </row>
    <row r="76" spans="1:9" x14ac:dyDescent="0.35">
      <c r="A76" t="s">
        <v>235</v>
      </c>
      <c r="B76" t="s">
        <v>236</v>
      </c>
      <c r="C76" t="s">
        <v>237</v>
      </c>
      <c r="D76" s="1" t="e">
        <f>VLOOKUP(A76,'2023_24 vs 2024_25 Detail'!$A$9:$CB$409,82,FALSE)+VLOOKUP(A76,'2023_24 vs 2024_25 Detail'!$A$9:$CB$409,83,FALSE)</f>
        <v>#REF!</v>
      </c>
      <c r="E76" s="3" t="e">
        <f>VLOOKUP(A76,'2023_24 vs 2024_25 Detail'!$A$9:$E$409,6,FALSE)</f>
        <v>#REF!</v>
      </c>
      <c r="F76" s="1" t="e">
        <f t="shared" si="4"/>
        <v>#REF!</v>
      </c>
      <c r="G76" s="3">
        <f t="shared" si="5"/>
        <v>3500</v>
      </c>
      <c r="H76" s="1" t="e">
        <f t="shared" si="6"/>
        <v>#REF!</v>
      </c>
      <c r="I76" s="4" t="e">
        <f t="shared" si="7"/>
        <v>#REF!</v>
      </c>
    </row>
    <row r="77" spans="1:9" x14ac:dyDescent="0.35">
      <c r="A77" t="s">
        <v>238</v>
      </c>
      <c r="B77" t="s">
        <v>239</v>
      </c>
      <c r="C77" t="s">
        <v>240</v>
      </c>
      <c r="D77" s="1" t="e">
        <f>VLOOKUP(A77,'2023_24 vs 2024_25 Detail'!$A$9:$CB$409,82,FALSE)+VLOOKUP(A77,'2023_24 vs 2024_25 Detail'!$A$9:$CB$409,83,FALSE)</f>
        <v>#REF!</v>
      </c>
      <c r="E77" s="3" t="e">
        <f>VLOOKUP(A77,'2023_24 vs 2024_25 Detail'!$A$9:$E$409,6,FALSE)</f>
        <v>#REF!</v>
      </c>
      <c r="F77" s="1" t="e">
        <f t="shared" si="4"/>
        <v>#REF!</v>
      </c>
      <c r="G77" s="3">
        <f t="shared" si="5"/>
        <v>3500</v>
      </c>
      <c r="H77" s="1" t="e">
        <f t="shared" si="6"/>
        <v>#REF!</v>
      </c>
      <c r="I77" s="4" t="e">
        <f t="shared" si="7"/>
        <v>#REF!</v>
      </c>
    </row>
    <row r="78" spans="1:9" x14ac:dyDescent="0.35">
      <c r="A78" t="s">
        <v>241</v>
      </c>
      <c r="B78" t="s">
        <v>242</v>
      </c>
      <c r="C78" t="s">
        <v>243</v>
      </c>
      <c r="D78" s="1" t="e">
        <f>VLOOKUP(A78,'2023_24 vs 2024_25 Detail'!$A$9:$CB$409,82,FALSE)+VLOOKUP(A78,'2023_24 vs 2024_25 Detail'!$A$9:$CB$409,83,FALSE)</f>
        <v>#REF!</v>
      </c>
      <c r="E78" s="3" t="e">
        <f>VLOOKUP(A78,'2023_24 vs 2024_25 Detail'!$A$9:$E$409,6,FALSE)</f>
        <v>#REF!</v>
      </c>
      <c r="F78" s="1" t="e">
        <f t="shared" si="4"/>
        <v>#REF!</v>
      </c>
      <c r="G78" s="3">
        <f t="shared" si="5"/>
        <v>3500</v>
      </c>
      <c r="H78" s="1" t="e">
        <f t="shared" si="6"/>
        <v>#REF!</v>
      </c>
      <c r="I78" s="4" t="e">
        <f t="shared" si="7"/>
        <v>#REF!</v>
      </c>
    </row>
    <row r="79" spans="1:9" x14ac:dyDescent="0.35">
      <c r="A79" t="s">
        <v>244</v>
      </c>
      <c r="B79" t="s">
        <v>245</v>
      </c>
      <c r="C79" t="s">
        <v>246</v>
      </c>
      <c r="D79" s="1" t="e">
        <f>VLOOKUP(A79,'2023_24 vs 2024_25 Detail'!$A$9:$CB$409,82,FALSE)+VLOOKUP(A79,'2023_24 vs 2024_25 Detail'!$A$9:$CB$409,83,FALSE)</f>
        <v>#REF!</v>
      </c>
      <c r="E79" s="3" t="e">
        <f>VLOOKUP(A79,'2023_24 vs 2024_25 Detail'!$A$9:$E$409,6,FALSE)</f>
        <v>#REF!</v>
      </c>
      <c r="F79" s="1" t="e">
        <f t="shared" si="4"/>
        <v>#REF!</v>
      </c>
      <c r="G79" s="3">
        <f t="shared" si="5"/>
        <v>3500</v>
      </c>
      <c r="H79" s="1" t="e">
        <f t="shared" si="6"/>
        <v>#REF!</v>
      </c>
      <c r="I79" s="4" t="e">
        <f t="shared" si="7"/>
        <v>#REF!</v>
      </c>
    </row>
    <row r="80" spans="1:9" x14ac:dyDescent="0.35">
      <c r="A80" t="s">
        <v>247</v>
      </c>
      <c r="B80" t="s">
        <v>248</v>
      </c>
      <c r="C80" t="s">
        <v>249</v>
      </c>
      <c r="D80" s="1" t="e">
        <f>VLOOKUP(A80,'2023_24 vs 2024_25 Detail'!$A$9:$CB$409,82,FALSE)+VLOOKUP(A80,'2023_24 vs 2024_25 Detail'!$A$9:$CB$409,83,FALSE)</f>
        <v>#REF!</v>
      </c>
      <c r="E80" s="3" t="e">
        <f>VLOOKUP(A80,'2023_24 vs 2024_25 Detail'!$A$9:$E$409,6,FALSE)</f>
        <v>#REF!</v>
      </c>
      <c r="F80" s="1" t="e">
        <f t="shared" si="4"/>
        <v>#REF!</v>
      </c>
      <c r="G80" s="3">
        <f t="shared" si="5"/>
        <v>3500</v>
      </c>
      <c r="H80" s="1" t="e">
        <f t="shared" si="6"/>
        <v>#REF!</v>
      </c>
      <c r="I80" s="4" t="e">
        <f t="shared" si="7"/>
        <v>#REF!</v>
      </c>
    </row>
    <row r="81" spans="1:9" x14ac:dyDescent="0.35">
      <c r="A81" t="s">
        <v>250</v>
      </c>
      <c r="B81" t="s">
        <v>251</v>
      </c>
      <c r="C81" t="s">
        <v>252</v>
      </c>
      <c r="D81" s="1" t="e">
        <f>VLOOKUP(A81,'2023_24 vs 2024_25 Detail'!$A$9:$CB$409,82,FALSE)+VLOOKUP(A81,'2023_24 vs 2024_25 Detail'!$A$9:$CB$409,83,FALSE)</f>
        <v>#REF!</v>
      </c>
      <c r="E81" s="3" t="e">
        <f>VLOOKUP(A81,'2023_24 vs 2024_25 Detail'!$A$9:$E$409,6,FALSE)</f>
        <v>#REF!</v>
      </c>
      <c r="F81" s="1" t="e">
        <f t="shared" si="4"/>
        <v>#REF!</v>
      </c>
      <c r="G81" s="3">
        <f t="shared" si="5"/>
        <v>3500</v>
      </c>
      <c r="H81" s="1" t="e">
        <f t="shared" si="6"/>
        <v>#REF!</v>
      </c>
      <c r="I81" s="4" t="e">
        <f t="shared" si="7"/>
        <v>#REF!</v>
      </c>
    </row>
    <row r="82" spans="1:9" x14ac:dyDescent="0.35">
      <c r="A82" t="s">
        <v>253</v>
      </c>
      <c r="B82" t="s">
        <v>254</v>
      </c>
      <c r="C82" t="s">
        <v>255</v>
      </c>
      <c r="D82" s="1" t="e">
        <f>VLOOKUP(A82,'2023_24 vs 2024_25 Detail'!$A$9:$CB$409,82,FALSE)+VLOOKUP(A82,'2023_24 vs 2024_25 Detail'!$A$9:$CB$409,83,FALSE)</f>
        <v>#REF!</v>
      </c>
      <c r="E82" s="3" t="e">
        <f>VLOOKUP(A82,'2023_24 vs 2024_25 Detail'!$A$9:$E$409,6,FALSE)</f>
        <v>#REF!</v>
      </c>
      <c r="F82" s="1" t="e">
        <f t="shared" si="4"/>
        <v>#REF!</v>
      </c>
      <c r="G82" s="3">
        <f t="shared" si="5"/>
        <v>3500</v>
      </c>
      <c r="H82" s="1" t="e">
        <f t="shared" si="6"/>
        <v>#REF!</v>
      </c>
      <c r="I82" s="4" t="e">
        <f t="shared" si="7"/>
        <v>#REF!</v>
      </c>
    </row>
    <row r="83" spans="1:9" x14ac:dyDescent="0.35">
      <c r="A83" t="s">
        <v>256</v>
      </c>
      <c r="B83">
        <v>2165</v>
      </c>
      <c r="C83" t="s">
        <v>257</v>
      </c>
      <c r="D83" s="1" t="e">
        <f>VLOOKUP(A83,'2023_24 vs 2024_25 Detail'!$A$9:$CB$409,82,FALSE)+VLOOKUP(A83,'2023_24 vs 2024_25 Detail'!$A$9:$CB$409,83,FALSE)</f>
        <v>#REF!</v>
      </c>
      <c r="E83" s="3" t="e">
        <f>VLOOKUP(A83,'2023_24 vs 2024_25 Detail'!$A$9:$E$409,6,FALSE)</f>
        <v>#REF!</v>
      </c>
      <c r="F83" s="1" t="e">
        <f t="shared" si="4"/>
        <v>#REF!</v>
      </c>
      <c r="G83" s="3">
        <f t="shared" si="5"/>
        <v>3500</v>
      </c>
      <c r="H83" s="1" t="e">
        <f t="shared" si="6"/>
        <v>#REF!</v>
      </c>
      <c r="I83" s="4" t="e">
        <f t="shared" si="7"/>
        <v>#REF!</v>
      </c>
    </row>
    <row r="84" spans="1:9" x14ac:dyDescent="0.35">
      <c r="A84" t="s">
        <v>258</v>
      </c>
      <c r="B84" t="s">
        <v>259</v>
      </c>
      <c r="C84" t="s">
        <v>260</v>
      </c>
      <c r="D84" s="1" t="e">
        <f>VLOOKUP(A84,'2023_24 vs 2024_25 Detail'!$A$9:$CB$409,82,FALSE)+VLOOKUP(A84,'2023_24 vs 2024_25 Detail'!$A$9:$CB$409,83,FALSE)</f>
        <v>#REF!</v>
      </c>
      <c r="E84" s="3" t="e">
        <f>VLOOKUP(A84,'2023_24 vs 2024_25 Detail'!$A$9:$E$409,6,FALSE)</f>
        <v>#REF!</v>
      </c>
      <c r="F84" s="1" t="e">
        <f t="shared" si="4"/>
        <v>#REF!</v>
      </c>
      <c r="G84" s="3">
        <f t="shared" si="5"/>
        <v>3500</v>
      </c>
      <c r="H84" s="1" t="e">
        <f t="shared" si="6"/>
        <v>#REF!</v>
      </c>
      <c r="I84" s="4" t="e">
        <f t="shared" si="7"/>
        <v>#REF!</v>
      </c>
    </row>
    <row r="85" spans="1:9" x14ac:dyDescent="0.35">
      <c r="A85" t="s">
        <v>261</v>
      </c>
      <c r="B85" t="s">
        <v>262</v>
      </c>
      <c r="C85" t="s">
        <v>263</v>
      </c>
      <c r="D85" s="1" t="e">
        <f>VLOOKUP(A85,'2023_24 vs 2024_25 Detail'!$A$9:$CB$409,82,FALSE)+VLOOKUP(A85,'2023_24 vs 2024_25 Detail'!$A$9:$CB$409,83,FALSE)</f>
        <v>#REF!</v>
      </c>
      <c r="E85" s="3" t="e">
        <f>VLOOKUP(A85,'2023_24 vs 2024_25 Detail'!$A$9:$E$409,6,FALSE)</f>
        <v>#REF!</v>
      </c>
      <c r="F85" s="1" t="e">
        <f t="shared" si="4"/>
        <v>#REF!</v>
      </c>
      <c r="G85" s="3">
        <f t="shared" si="5"/>
        <v>3500</v>
      </c>
      <c r="H85" s="1" t="e">
        <f t="shared" si="6"/>
        <v>#REF!</v>
      </c>
      <c r="I85" s="4" t="e">
        <f t="shared" si="7"/>
        <v>#REF!</v>
      </c>
    </row>
    <row r="86" spans="1:9" x14ac:dyDescent="0.35">
      <c r="A86" t="s">
        <v>264</v>
      </c>
      <c r="B86" t="s">
        <v>265</v>
      </c>
      <c r="C86" t="s">
        <v>266</v>
      </c>
      <c r="D86" s="1" t="e">
        <f>VLOOKUP(A86,'2023_24 vs 2024_25 Detail'!$A$9:$CB$409,82,FALSE)+VLOOKUP(A86,'2023_24 vs 2024_25 Detail'!$A$9:$CB$409,83,FALSE)</f>
        <v>#REF!</v>
      </c>
      <c r="E86" s="3" t="e">
        <f>VLOOKUP(A86,'2023_24 vs 2024_25 Detail'!$A$9:$E$409,6,FALSE)</f>
        <v>#REF!</v>
      </c>
      <c r="F86" s="1" t="e">
        <f t="shared" si="4"/>
        <v>#REF!</v>
      </c>
      <c r="G86" s="3">
        <f t="shared" si="5"/>
        <v>3500</v>
      </c>
      <c r="H86" s="1" t="e">
        <f t="shared" si="6"/>
        <v>#REF!</v>
      </c>
      <c r="I86" s="4" t="e">
        <f t="shared" si="7"/>
        <v>#REF!</v>
      </c>
    </row>
    <row r="87" spans="1:9" x14ac:dyDescent="0.35">
      <c r="A87" t="s">
        <v>267</v>
      </c>
      <c r="B87" t="s">
        <v>268</v>
      </c>
      <c r="C87" t="s">
        <v>269</v>
      </c>
      <c r="D87" s="1" t="e">
        <f>VLOOKUP(A87,'2023_24 vs 2024_25 Detail'!$A$9:$CB$409,82,FALSE)+VLOOKUP(A87,'2023_24 vs 2024_25 Detail'!$A$9:$CB$409,83,FALSE)</f>
        <v>#REF!</v>
      </c>
      <c r="E87" s="3" t="e">
        <f>VLOOKUP(A87,'2023_24 vs 2024_25 Detail'!$A$9:$E$409,6,FALSE)</f>
        <v>#REF!</v>
      </c>
      <c r="F87" s="1" t="e">
        <f t="shared" si="4"/>
        <v>#REF!</v>
      </c>
      <c r="G87" s="3">
        <f t="shared" si="5"/>
        <v>3500</v>
      </c>
      <c r="H87" s="1" t="e">
        <f t="shared" si="6"/>
        <v>#REF!</v>
      </c>
      <c r="I87" s="4" t="e">
        <f t="shared" si="7"/>
        <v>#REF!</v>
      </c>
    </row>
    <row r="88" spans="1:9" x14ac:dyDescent="0.35">
      <c r="A88" t="s">
        <v>270</v>
      </c>
      <c r="B88" t="s">
        <v>271</v>
      </c>
      <c r="C88" t="s">
        <v>272</v>
      </c>
      <c r="D88" s="1" t="e">
        <f>VLOOKUP(A88,'2023_24 vs 2024_25 Detail'!$A$9:$CB$409,82,FALSE)+VLOOKUP(A88,'2023_24 vs 2024_25 Detail'!$A$9:$CB$409,83,FALSE)</f>
        <v>#REF!</v>
      </c>
      <c r="E88" s="3" t="e">
        <f>VLOOKUP(A88,'2023_24 vs 2024_25 Detail'!$A$9:$E$409,6,FALSE)</f>
        <v>#REF!</v>
      </c>
      <c r="F88" s="1" t="e">
        <f t="shared" si="4"/>
        <v>#REF!</v>
      </c>
      <c r="G88" s="3">
        <f t="shared" si="5"/>
        <v>3500</v>
      </c>
      <c r="H88" s="1" t="e">
        <f t="shared" si="6"/>
        <v>#REF!</v>
      </c>
      <c r="I88" s="4" t="e">
        <f t="shared" si="7"/>
        <v>#REF!</v>
      </c>
    </row>
    <row r="89" spans="1:9" x14ac:dyDescent="0.35">
      <c r="A89" t="s">
        <v>273</v>
      </c>
      <c r="B89" t="s">
        <v>274</v>
      </c>
      <c r="C89" t="s">
        <v>275</v>
      </c>
      <c r="D89" s="1" t="e">
        <f>VLOOKUP(A89,'2023_24 vs 2024_25 Detail'!$A$9:$CB$409,82,FALSE)+VLOOKUP(A89,'2023_24 vs 2024_25 Detail'!$A$9:$CB$409,83,FALSE)</f>
        <v>#REF!</v>
      </c>
      <c r="E89" s="3" t="e">
        <f>VLOOKUP(A89,'2023_24 vs 2024_25 Detail'!$A$9:$E$409,6,FALSE)</f>
        <v>#REF!</v>
      </c>
      <c r="F89" s="1" t="e">
        <f t="shared" si="4"/>
        <v>#REF!</v>
      </c>
      <c r="G89" s="3">
        <f t="shared" si="5"/>
        <v>3500</v>
      </c>
      <c r="H89" s="1" t="e">
        <f t="shared" si="6"/>
        <v>#REF!</v>
      </c>
      <c r="I89" s="4" t="e">
        <f t="shared" si="7"/>
        <v>#REF!</v>
      </c>
    </row>
    <row r="90" spans="1:9" x14ac:dyDescent="0.35">
      <c r="A90" t="s">
        <v>276</v>
      </c>
      <c r="B90" t="s">
        <v>277</v>
      </c>
      <c r="C90" t="s">
        <v>278</v>
      </c>
      <c r="D90" s="1" t="e">
        <f>VLOOKUP(A90,'2023_24 vs 2024_25 Detail'!$A$9:$CB$409,82,FALSE)+VLOOKUP(A90,'2023_24 vs 2024_25 Detail'!$A$9:$CB$409,83,FALSE)</f>
        <v>#REF!</v>
      </c>
      <c r="E90" s="3" t="e">
        <f>VLOOKUP(A90,'2023_24 vs 2024_25 Detail'!$A$9:$E$409,6,FALSE)</f>
        <v>#REF!</v>
      </c>
      <c r="F90" s="1" t="e">
        <f t="shared" si="4"/>
        <v>#REF!</v>
      </c>
      <c r="G90" s="3">
        <f t="shared" si="5"/>
        <v>3500</v>
      </c>
      <c r="H90" s="1" t="e">
        <f t="shared" si="6"/>
        <v>#REF!</v>
      </c>
      <c r="I90" s="4" t="e">
        <f t="shared" si="7"/>
        <v>#REF!</v>
      </c>
    </row>
    <row r="91" spans="1:9" x14ac:dyDescent="0.35">
      <c r="A91" t="s">
        <v>279</v>
      </c>
      <c r="B91" t="s">
        <v>280</v>
      </c>
      <c r="C91" t="s">
        <v>281</v>
      </c>
      <c r="D91" s="1" t="e">
        <f>VLOOKUP(A91,'2023_24 vs 2024_25 Detail'!$A$9:$CB$409,82,FALSE)+VLOOKUP(A91,'2023_24 vs 2024_25 Detail'!$A$9:$CB$409,83,FALSE)</f>
        <v>#REF!</v>
      </c>
      <c r="E91" s="3" t="e">
        <f>VLOOKUP(A91,'2023_24 vs 2024_25 Detail'!$A$9:$E$409,6,FALSE)</f>
        <v>#REF!</v>
      </c>
      <c r="F91" s="1" t="e">
        <f t="shared" si="4"/>
        <v>#REF!</v>
      </c>
      <c r="G91" s="3">
        <f t="shared" si="5"/>
        <v>3500</v>
      </c>
      <c r="H91" s="1" t="e">
        <f t="shared" si="6"/>
        <v>#REF!</v>
      </c>
      <c r="I91" s="4" t="e">
        <f t="shared" si="7"/>
        <v>#REF!</v>
      </c>
    </row>
    <row r="92" spans="1:9" x14ac:dyDescent="0.35">
      <c r="A92" t="s">
        <v>282</v>
      </c>
      <c r="B92" t="s">
        <v>283</v>
      </c>
      <c r="C92" t="s">
        <v>284</v>
      </c>
      <c r="D92" s="1" t="e">
        <f>VLOOKUP(A92,'2023_24 vs 2024_25 Detail'!$A$9:$CB$409,82,FALSE)+VLOOKUP(A92,'2023_24 vs 2024_25 Detail'!$A$9:$CB$409,83,FALSE)</f>
        <v>#REF!</v>
      </c>
      <c r="E92" s="3" t="e">
        <f>VLOOKUP(A92,'2023_24 vs 2024_25 Detail'!$A$9:$E$409,6,FALSE)</f>
        <v>#REF!</v>
      </c>
      <c r="F92" s="1" t="e">
        <f t="shared" si="4"/>
        <v>#REF!</v>
      </c>
      <c r="G92" s="3">
        <f t="shared" si="5"/>
        <v>3500</v>
      </c>
      <c r="H92" s="1" t="e">
        <f t="shared" si="6"/>
        <v>#REF!</v>
      </c>
      <c r="I92" s="4" t="e">
        <f t="shared" si="7"/>
        <v>#REF!</v>
      </c>
    </row>
    <row r="93" spans="1:9" x14ac:dyDescent="0.35">
      <c r="A93" t="s">
        <v>285</v>
      </c>
      <c r="B93" t="s">
        <v>286</v>
      </c>
      <c r="C93" t="s">
        <v>287</v>
      </c>
      <c r="D93" s="1" t="e">
        <f>VLOOKUP(A93,'2023_24 vs 2024_25 Detail'!$A$9:$CB$409,82,FALSE)+VLOOKUP(A93,'2023_24 vs 2024_25 Detail'!$A$9:$CB$409,83,FALSE)</f>
        <v>#REF!</v>
      </c>
      <c r="E93" s="3" t="e">
        <f>VLOOKUP(A93,'2023_24 vs 2024_25 Detail'!$A$9:$E$409,6,FALSE)</f>
        <v>#REF!</v>
      </c>
      <c r="F93" s="1" t="e">
        <f t="shared" si="4"/>
        <v>#REF!</v>
      </c>
      <c r="G93" s="3">
        <f t="shared" si="5"/>
        <v>3500</v>
      </c>
      <c r="H93" s="1" t="e">
        <f t="shared" si="6"/>
        <v>#REF!</v>
      </c>
      <c r="I93" s="4" t="e">
        <f t="shared" si="7"/>
        <v>#REF!</v>
      </c>
    </row>
    <row r="94" spans="1:9" x14ac:dyDescent="0.35">
      <c r="A94" t="s">
        <v>288</v>
      </c>
      <c r="B94" t="s">
        <v>289</v>
      </c>
      <c r="C94" t="s">
        <v>290</v>
      </c>
      <c r="D94" s="1" t="e">
        <f>VLOOKUP(A94,'2023_24 vs 2024_25 Detail'!$A$9:$CB$409,82,FALSE)+VLOOKUP(A94,'2023_24 vs 2024_25 Detail'!$A$9:$CB$409,83,FALSE)</f>
        <v>#REF!</v>
      </c>
      <c r="E94" s="3" t="e">
        <f>VLOOKUP(A94,'2023_24 vs 2024_25 Detail'!$A$9:$E$409,6,FALSE)</f>
        <v>#REF!</v>
      </c>
      <c r="F94" s="1" t="e">
        <f t="shared" si="4"/>
        <v>#REF!</v>
      </c>
      <c r="G94" s="3">
        <f t="shared" si="5"/>
        <v>3500</v>
      </c>
      <c r="H94" s="1" t="e">
        <f t="shared" si="6"/>
        <v>#REF!</v>
      </c>
      <c r="I94" s="4" t="e">
        <f t="shared" si="7"/>
        <v>#REF!</v>
      </c>
    </row>
    <row r="95" spans="1:9" x14ac:dyDescent="0.35">
      <c r="A95" t="s">
        <v>291</v>
      </c>
      <c r="B95" t="s">
        <v>292</v>
      </c>
      <c r="C95" t="s">
        <v>293</v>
      </c>
      <c r="D95" s="1" t="e">
        <f>VLOOKUP(A95,'2023_24 vs 2024_25 Detail'!$A$9:$CB$409,82,FALSE)+VLOOKUP(A95,'2023_24 vs 2024_25 Detail'!$A$9:$CB$409,83,FALSE)</f>
        <v>#REF!</v>
      </c>
      <c r="E95" s="3" t="e">
        <f>VLOOKUP(A95,'2023_24 vs 2024_25 Detail'!$A$9:$E$409,6,FALSE)</f>
        <v>#REF!</v>
      </c>
      <c r="F95" s="1" t="e">
        <f t="shared" si="4"/>
        <v>#REF!</v>
      </c>
      <c r="G95" s="3">
        <f t="shared" si="5"/>
        <v>3500</v>
      </c>
      <c r="H95" s="1" t="e">
        <f t="shared" si="6"/>
        <v>#REF!</v>
      </c>
      <c r="I95" s="4" t="e">
        <f t="shared" si="7"/>
        <v>#REF!</v>
      </c>
    </row>
    <row r="96" spans="1:9" x14ac:dyDescent="0.35">
      <c r="A96" t="s">
        <v>294</v>
      </c>
      <c r="B96" t="s">
        <v>295</v>
      </c>
      <c r="C96" t="s">
        <v>296</v>
      </c>
      <c r="D96" s="1" t="e">
        <f>VLOOKUP(A96,'2023_24 vs 2024_25 Detail'!$A$9:$CB$409,82,FALSE)+VLOOKUP(A96,'2023_24 vs 2024_25 Detail'!$A$9:$CB$409,83,FALSE)</f>
        <v>#REF!</v>
      </c>
      <c r="E96" s="3" t="e">
        <f>VLOOKUP(A96,'2023_24 vs 2024_25 Detail'!$A$9:$E$409,6,FALSE)</f>
        <v>#REF!</v>
      </c>
      <c r="F96" s="1" t="e">
        <f t="shared" si="4"/>
        <v>#REF!</v>
      </c>
      <c r="G96" s="3">
        <f t="shared" si="5"/>
        <v>3500</v>
      </c>
      <c r="H96" s="1" t="e">
        <f t="shared" si="6"/>
        <v>#REF!</v>
      </c>
      <c r="I96" s="4" t="e">
        <f t="shared" si="7"/>
        <v>#REF!</v>
      </c>
    </row>
    <row r="97" spans="1:9" x14ac:dyDescent="0.35">
      <c r="A97" t="s">
        <v>297</v>
      </c>
      <c r="B97" t="s">
        <v>298</v>
      </c>
      <c r="C97" t="s">
        <v>299</v>
      </c>
      <c r="D97" s="1" t="e">
        <f>VLOOKUP(A97,'2023_24 vs 2024_25 Detail'!$A$9:$CB$409,82,FALSE)+VLOOKUP(A97,'2023_24 vs 2024_25 Detail'!$A$9:$CB$409,83,FALSE)</f>
        <v>#REF!</v>
      </c>
      <c r="E97" s="3" t="e">
        <f>VLOOKUP(A97,'2023_24 vs 2024_25 Detail'!$A$9:$E$409,6,FALSE)</f>
        <v>#REF!</v>
      </c>
      <c r="F97" s="1" t="e">
        <f t="shared" si="4"/>
        <v>#REF!</v>
      </c>
      <c r="G97" s="3">
        <f t="shared" si="5"/>
        <v>3500</v>
      </c>
      <c r="H97" s="1" t="e">
        <f t="shared" si="6"/>
        <v>#REF!</v>
      </c>
      <c r="I97" s="4" t="e">
        <f t="shared" si="7"/>
        <v>#REF!</v>
      </c>
    </row>
    <row r="98" spans="1:9" x14ac:dyDescent="0.35">
      <c r="A98" t="s">
        <v>300</v>
      </c>
      <c r="B98" t="s">
        <v>301</v>
      </c>
      <c r="C98" t="s">
        <v>302</v>
      </c>
      <c r="D98" s="1" t="e">
        <f>VLOOKUP(A98,'2023_24 vs 2024_25 Detail'!$A$9:$CB$409,82,FALSE)+VLOOKUP(A98,'2023_24 vs 2024_25 Detail'!$A$9:$CB$409,83,FALSE)</f>
        <v>#REF!</v>
      </c>
      <c r="E98" s="3" t="e">
        <f>VLOOKUP(A98,'2023_24 vs 2024_25 Detail'!$A$9:$E$409,6,FALSE)</f>
        <v>#REF!</v>
      </c>
      <c r="F98" s="1" t="e">
        <f t="shared" si="4"/>
        <v>#REF!</v>
      </c>
      <c r="G98" s="3">
        <f t="shared" si="5"/>
        <v>3500</v>
      </c>
      <c r="H98" s="1" t="e">
        <f t="shared" si="6"/>
        <v>#REF!</v>
      </c>
      <c r="I98" s="4" t="e">
        <f t="shared" si="7"/>
        <v>#REF!</v>
      </c>
    </row>
    <row r="99" spans="1:9" x14ac:dyDescent="0.35">
      <c r="A99" t="s">
        <v>303</v>
      </c>
      <c r="B99" t="s">
        <v>304</v>
      </c>
      <c r="C99" t="s">
        <v>305</v>
      </c>
      <c r="D99" s="1" t="e">
        <f>VLOOKUP(A99,'2023_24 vs 2024_25 Detail'!$A$9:$CB$409,82,FALSE)+VLOOKUP(A99,'2023_24 vs 2024_25 Detail'!$A$9:$CB$409,83,FALSE)</f>
        <v>#REF!</v>
      </c>
      <c r="E99" s="3" t="e">
        <f>VLOOKUP(A99,'2023_24 vs 2024_25 Detail'!$A$9:$E$409,6,FALSE)</f>
        <v>#REF!</v>
      </c>
      <c r="F99" s="1" t="e">
        <f t="shared" si="4"/>
        <v>#REF!</v>
      </c>
      <c r="G99" s="3">
        <f t="shared" si="5"/>
        <v>3500</v>
      </c>
      <c r="H99" s="1" t="e">
        <f t="shared" si="6"/>
        <v>#REF!</v>
      </c>
      <c r="I99" s="4" t="e">
        <f t="shared" si="7"/>
        <v>#REF!</v>
      </c>
    </row>
    <row r="100" spans="1:9" x14ac:dyDescent="0.35">
      <c r="A100" t="s">
        <v>306</v>
      </c>
      <c r="B100" t="s">
        <v>307</v>
      </c>
      <c r="C100" t="s">
        <v>308</v>
      </c>
      <c r="D100" s="1" t="e">
        <f>VLOOKUP(A100,'2023_24 vs 2024_25 Detail'!$A$9:$CB$409,82,FALSE)+VLOOKUP(A100,'2023_24 vs 2024_25 Detail'!$A$9:$CB$409,83,FALSE)</f>
        <v>#REF!</v>
      </c>
      <c r="E100" s="3" t="e">
        <f>VLOOKUP(A100,'2023_24 vs 2024_25 Detail'!$A$9:$E$409,6,FALSE)</f>
        <v>#REF!</v>
      </c>
      <c r="F100" s="1" t="e">
        <f t="shared" si="4"/>
        <v>#REF!</v>
      </c>
      <c r="G100" s="3">
        <f t="shared" si="5"/>
        <v>3500</v>
      </c>
      <c r="H100" s="1" t="e">
        <f t="shared" si="6"/>
        <v>#REF!</v>
      </c>
      <c r="I100" s="4" t="e">
        <f t="shared" si="7"/>
        <v>#REF!</v>
      </c>
    </row>
    <row r="101" spans="1:9" x14ac:dyDescent="0.35">
      <c r="A101" t="s">
        <v>309</v>
      </c>
      <c r="B101" t="s">
        <v>310</v>
      </c>
      <c r="C101" t="s">
        <v>311</v>
      </c>
      <c r="D101" s="1" t="e">
        <f>VLOOKUP(A101,'2023_24 vs 2024_25 Detail'!$A$9:$CB$409,82,FALSE)+VLOOKUP(A101,'2023_24 vs 2024_25 Detail'!$A$9:$CB$409,83,FALSE)</f>
        <v>#REF!</v>
      </c>
      <c r="E101" s="3" t="e">
        <f>VLOOKUP(A101,'2023_24 vs 2024_25 Detail'!$A$9:$E$409,6,FALSE)</f>
        <v>#REF!</v>
      </c>
      <c r="F101" s="1" t="e">
        <f t="shared" si="4"/>
        <v>#REF!</v>
      </c>
      <c r="G101" s="3">
        <f t="shared" si="5"/>
        <v>3500</v>
      </c>
      <c r="H101" s="1" t="e">
        <f t="shared" si="6"/>
        <v>#REF!</v>
      </c>
      <c r="I101" s="4" t="e">
        <f t="shared" si="7"/>
        <v>#REF!</v>
      </c>
    </row>
    <row r="102" spans="1:9" x14ac:dyDescent="0.35">
      <c r="A102" t="s">
        <v>312</v>
      </c>
      <c r="B102" t="s">
        <v>313</v>
      </c>
      <c r="C102" t="s">
        <v>314</v>
      </c>
      <c r="D102" s="1" t="e">
        <f>VLOOKUP(A102,'2023_24 vs 2024_25 Detail'!$A$9:$CB$409,82,FALSE)+VLOOKUP(A102,'2023_24 vs 2024_25 Detail'!$A$9:$CB$409,83,FALSE)</f>
        <v>#REF!</v>
      </c>
      <c r="E102" s="3" t="e">
        <f>VLOOKUP(A102,'2023_24 vs 2024_25 Detail'!$A$9:$E$409,6,FALSE)</f>
        <v>#REF!</v>
      </c>
      <c r="F102" s="1" t="e">
        <f t="shared" si="4"/>
        <v>#REF!</v>
      </c>
      <c r="G102" s="3">
        <f t="shared" si="5"/>
        <v>3500</v>
      </c>
      <c r="H102" s="1" t="e">
        <f t="shared" si="6"/>
        <v>#REF!</v>
      </c>
      <c r="I102" s="4" t="e">
        <f t="shared" si="7"/>
        <v>#REF!</v>
      </c>
    </row>
    <row r="103" spans="1:9" x14ac:dyDescent="0.35">
      <c r="A103" t="s">
        <v>315</v>
      </c>
      <c r="B103" t="s">
        <v>316</v>
      </c>
      <c r="C103" t="s">
        <v>317</v>
      </c>
      <c r="D103" s="1" t="e">
        <f>VLOOKUP(A103,'2023_24 vs 2024_25 Detail'!$A$9:$CB$409,82,FALSE)+VLOOKUP(A103,'2023_24 vs 2024_25 Detail'!$A$9:$CB$409,83,FALSE)</f>
        <v>#REF!</v>
      </c>
      <c r="E103" s="3" t="e">
        <f>VLOOKUP(A103,'2023_24 vs 2024_25 Detail'!$A$9:$E$409,6,FALSE)</f>
        <v>#REF!</v>
      </c>
      <c r="F103" s="1" t="e">
        <f t="shared" si="4"/>
        <v>#REF!</v>
      </c>
      <c r="G103" s="3">
        <f t="shared" si="5"/>
        <v>3500</v>
      </c>
      <c r="H103" s="1" t="e">
        <f t="shared" si="6"/>
        <v>#REF!</v>
      </c>
      <c r="I103" s="4" t="e">
        <f t="shared" si="7"/>
        <v>#REF!</v>
      </c>
    </row>
    <row r="104" spans="1:9" x14ac:dyDescent="0.35">
      <c r="A104" t="s">
        <v>318</v>
      </c>
      <c r="B104" t="s">
        <v>319</v>
      </c>
      <c r="C104" t="s">
        <v>320</v>
      </c>
      <c r="D104" s="1" t="e">
        <f>VLOOKUP(A104,'2023_24 vs 2024_25 Detail'!$A$9:$CB$409,82,FALSE)+VLOOKUP(A104,'2023_24 vs 2024_25 Detail'!$A$9:$CB$409,83,FALSE)</f>
        <v>#REF!</v>
      </c>
      <c r="E104" s="3" t="e">
        <f>VLOOKUP(A104,'2023_24 vs 2024_25 Detail'!$A$9:$E$409,6,FALSE)</f>
        <v>#REF!</v>
      </c>
      <c r="F104" s="1" t="e">
        <f t="shared" si="4"/>
        <v>#REF!</v>
      </c>
      <c r="G104" s="3">
        <f t="shared" si="5"/>
        <v>3500</v>
      </c>
      <c r="H104" s="1" t="e">
        <f t="shared" si="6"/>
        <v>#REF!</v>
      </c>
      <c r="I104" s="4" t="e">
        <f t="shared" si="7"/>
        <v>#REF!</v>
      </c>
    </row>
    <row r="105" spans="1:9" x14ac:dyDescent="0.35">
      <c r="A105" t="s">
        <v>321</v>
      </c>
      <c r="B105" t="s">
        <v>322</v>
      </c>
      <c r="C105" t="s">
        <v>323</v>
      </c>
      <c r="D105" s="1" t="e">
        <f>VLOOKUP(A105,'2023_24 vs 2024_25 Detail'!$A$9:$CB$409,82,FALSE)+VLOOKUP(A105,'2023_24 vs 2024_25 Detail'!$A$9:$CB$409,83,FALSE)</f>
        <v>#N/A</v>
      </c>
      <c r="E105" s="3" t="e">
        <f>VLOOKUP(A105,'2023_24 vs 2024_25 Detail'!$A$9:$E$409,6,FALSE)</f>
        <v>#N/A</v>
      </c>
      <c r="F105" s="1" t="e">
        <f t="shared" si="4"/>
        <v>#N/A</v>
      </c>
      <c r="G105" s="3">
        <f t="shared" si="5"/>
        <v>3500</v>
      </c>
      <c r="H105" s="1" t="e">
        <f t="shared" si="6"/>
        <v>#N/A</v>
      </c>
      <c r="I105" s="4" t="e">
        <f t="shared" si="7"/>
        <v>#N/A</v>
      </c>
    </row>
    <row r="106" spans="1:9" x14ac:dyDescent="0.35">
      <c r="A106" t="s">
        <v>324</v>
      </c>
      <c r="B106" t="s">
        <v>325</v>
      </c>
      <c r="C106" t="s">
        <v>326</v>
      </c>
      <c r="D106" s="1" t="e">
        <f>VLOOKUP(A106,'2023_24 vs 2024_25 Detail'!$A$9:$CB$409,82,FALSE)+VLOOKUP(A106,'2023_24 vs 2024_25 Detail'!$A$9:$CB$409,83,FALSE)</f>
        <v>#REF!</v>
      </c>
      <c r="E106" s="3" t="e">
        <f>VLOOKUP(A106,'2023_24 vs 2024_25 Detail'!$A$9:$E$409,6,FALSE)</f>
        <v>#REF!</v>
      </c>
      <c r="F106" s="1" t="e">
        <f t="shared" si="4"/>
        <v>#REF!</v>
      </c>
      <c r="G106" s="3">
        <f t="shared" si="5"/>
        <v>3500</v>
      </c>
      <c r="H106" s="1" t="e">
        <f t="shared" si="6"/>
        <v>#REF!</v>
      </c>
      <c r="I106" s="4" t="e">
        <f t="shared" si="7"/>
        <v>#REF!</v>
      </c>
    </row>
    <row r="107" spans="1:9" x14ac:dyDescent="0.35">
      <c r="A107" t="s">
        <v>327</v>
      </c>
      <c r="B107" t="s">
        <v>328</v>
      </c>
      <c r="C107" t="s">
        <v>329</v>
      </c>
      <c r="D107" s="1" t="e">
        <f>VLOOKUP(A107,'2023_24 vs 2024_25 Detail'!$A$9:$CB$409,82,FALSE)+VLOOKUP(A107,'2023_24 vs 2024_25 Detail'!$A$9:$CB$409,83,FALSE)</f>
        <v>#N/A</v>
      </c>
      <c r="E107" s="3" t="e">
        <f>VLOOKUP(A107,'2023_24 vs 2024_25 Detail'!$A$9:$E$409,6,FALSE)</f>
        <v>#N/A</v>
      </c>
      <c r="F107" s="1" t="e">
        <f t="shared" si="4"/>
        <v>#N/A</v>
      </c>
      <c r="G107" s="3">
        <f t="shared" si="5"/>
        <v>3500</v>
      </c>
      <c r="H107" s="1" t="e">
        <f t="shared" si="6"/>
        <v>#N/A</v>
      </c>
      <c r="I107" s="4" t="e">
        <f t="shared" si="7"/>
        <v>#N/A</v>
      </c>
    </row>
    <row r="108" spans="1:9" x14ac:dyDescent="0.35">
      <c r="A108" t="s">
        <v>330</v>
      </c>
      <c r="B108" t="s">
        <v>331</v>
      </c>
      <c r="C108" t="s">
        <v>332</v>
      </c>
      <c r="D108" s="1" t="e">
        <f>VLOOKUP(A108,'2023_24 vs 2024_25 Detail'!$A$9:$CB$409,82,FALSE)+VLOOKUP(A108,'2023_24 vs 2024_25 Detail'!$A$9:$CB$409,83,FALSE)</f>
        <v>#REF!</v>
      </c>
      <c r="E108" s="3" t="e">
        <f>VLOOKUP(A108,'2023_24 vs 2024_25 Detail'!$A$9:$E$409,6,FALSE)</f>
        <v>#REF!</v>
      </c>
      <c r="F108" s="1" t="e">
        <f t="shared" si="4"/>
        <v>#REF!</v>
      </c>
      <c r="G108" s="3">
        <f t="shared" si="5"/>
        <v>3500</v>
      </c>
      <c r="H108" s="1" t="e">
        <f t="shared" si="6"/>
        <v>#REF!</v>
      </c>
      <c r="I108" s="4" t="e">
        <f t="shared" si="7"/>
        <v>#REF!</v>
      </c>
    </row>
    <row r="109" spans="1:9" x14ac:dyDescent="0.35">
      <c r="A109" t="s">
        <v>333</v>
      </c>
      <c r="B109">
        <v>2149</v>
      </c>
      <c r="C109" t="s">
        <v>334</v>
      </c>
      <c r="D109" s="1" t="e">
        <f>VLOOKUP(A109,'2023_24 vs 2024_25 Detail'!$A$9:$CB$409,82,FALSE)+VLOOKUP(A109,'2023_24 vs 2024_25 Detail'!$A$9:$CB$409,83,FALSE)</f>
        <v>#REF!</v>
      </c>
      <c r="E109" s="3" t="e">
        <f>VLOOKUP(A109,'2023_24 vs 2024_25 Detail'!$A$9:$E$409,6,FALSE)</f>
        <v>#REF!</v>
      </c>
      <c r="F109" s="1" t="e">
        <f t="shared" si="4"/>
        <v>#REF!</v>
      </c>
      <c r="G109" s="3">
        <f t="shared" si="5"/>
        <v>3500</v>
      </c>
      <c r="H109" s="1" t="e">
        <f t="shared" si="6"/>
        <v>#REF!</v>
      </c>
      <c r="I109" s="4" t="e">
        <f t="shared" si="7"/>
        <v>#REF!</v>
      </c>
    </row>
    <row r="110" spans="1:9" x14ac:dyDescent="0.35">
      <c r="A110" t="s">
        <v>335</v>
      </c>
      <c r="B110" t="s">
        <v>336</v>
      </c>
      <c r="C110" t="s">
        <v>337</v>
      </c>
      <c r="D110" s="1" t="e">
        <f>VLOOKUP(A110,'2023_24 vs 2024_25 Detail'!$A$9:$CB$409,82,FALSE)+VLOOKUP(A110,'2023_24 vs 2024_25 Detail'!$A$9:$CB$409,83,FALSE)</f>
        <v>#REF!</v>
      </c>
      <c r="E110" s="3" t="e">
        <f>VLOOKUP(A110,'2023_24 vs 2024_25 Detail'!$A$9:$E$409,6,FALSE)</f>
        <v>#REF!</v>
      </c>
      <c r="F110" s="1" t="e">
        <f t="shared" si="4"/>
        <v>#REF!</v>
      </c>
      <c r="G110" s="3">
        <f t="shared" si="5"/>
        <v>3500</v>
      </c>
      <c r="H110" s="1" t="e">
        <f t="shared" si="6"/>
        <v>#REF!</v>
      </c>
      <c r="I110" s="4" t="e">
        <f t="shared" si="7"/>
        <v>#REF!</v>
      </c>
    </row>
    <row r="111" spans="1:9" x14ac:dyDescent="0.35">
      <c r="A111" t="s">
        <v>338</v>
      </c>
      <c r="B111" t="s">
        <v>339</v>
      </c>
      <c r="C111" t="s">
        <v>340</v>
      </c>
      <c r="D111" s="1" t="e">
        <f>VLOOKUP(A111,'2023_24 vs 2024_25 Detail'!$A$9:$CB$409,82,FALSE)+VLOOKUP(A111,'2023_24 vs 2024_25 Detail'!$A$9:$CB$409,83,FALSE)</f>
        <v>#REF!</v>
      </c>
      <c r="E111" s="3" t="e">
        <f>VLOOKUP(A111,'2023_24 vs 2024_25 Detail'!$A$9:$E$409,6,FALSE)</f>
        <v>#REF!</v>
      </c>
      <c r="F111" s="1" t="e">
        <f t="shared" si="4"/>
        <v>#REF!</v>
      </c>
      <c r="G111" s="3">
        <f t="shared" si="5"/>
        <v>3500</v>
      </c>
      <c r="H111" s="1" t="e">
        <f t="shared" si="6"/>
        <v>#REF!</v>
      </c>
      <c r="I111" s="4" t="e">
        <f t="shared" si="7"/>
        <v>#REF!</v>
      </c>
    </row>
    <row r="112" spans="1:9" x14ac:dyDescent="0.35">
      <c r="A112" t="s">
        <v>341</v>
      </c>
      <c r="B112" t="s">
        <v>342</v>
      </c>
      <c r="C112" t="s">
        <v>343</v>
      </c>
      <c r="D112" s="1" t="e">
        <f>VLOOKUP(A112,'2023_24 vs 2024_25 Detail'!$A$9:$CB$409,82,FALSE)+VLOOKUP(A112,'2023_24 vs 2024_25 Detail'!$A$9:$CB$409,83,FALSE)</f>
        <v>#REF!</v>
      </c>
      <c r="E112" s="3" t="e">
        <f>VLOOKUP(A112,'2023_24 vs 2024_25 Detail'!$A$9:$E$409,6,FALSE)</f>
        <v>#REF!</v>
      </c>
      <c r="F112" s="1" t="e">
        <f t="shared" si="4"/>
        <v>#REF!</v>
      </c>
      <c r="G112" s="3">
        <f t="shared" si="5"/>
        <v>3500</v>
      </c>
      <c r="H112" s="1" t="e">
        <f t="shared" si="6"/>
        <v>#REF!</v>
      </c>
      <c r="I112" s="4" t="e">
        <f t="shared" si="7"/>
        <v>#REF!</v>
      </c>
    </row>
    <row r="113" spans="1:9" x14ac:dyDescent="0.35">
      <c r="A113" t="s">
        <v>344</v>
      </c>
      <c r="B113" t="s">
        <v>345</v>
      </c>
      <c r="C113" t="s">
        <v>346</v>
      </c>
      <c r="D113" s="1" t="e">
        <f>VLOOKUP(A113,'2023_24 vs 2024_25 Detail'!$A$9:$CB$409,82,FALSE)+VLOOKUP(A113,'2023_24 vs 2024_25 Detail'!$A$9:$CB$409,83,FALSE)</f>
        <v>#REF!</v>
      </c>
      <c r="E113" s="3" t="e">
        <f>VLOOKUP(A113,'2023_24 vs 2024_25 Detail'!$A$9:$E$409,6,FALSE)</f>
        <v>#REF!</v>
      </c>
      <c r="F113" s="1" t="e">
        <f t="shared" si="4"/>
        <v>#REF!</v>
      </c>
      <c r="G113" s="3">
        <f t="shared" si="5"/>
        <v>3500</v>
      </c>
      <c r="H113" s="1" t="e">
        <f t="shared" si="6"/>
        <v>#REF!</v>
      </c>
      <c r="I113" s="4" t="e">
        <f t="shared" si="7"/>
        <v>#REF!</v>
      </c>
    </row>
    <row r="114" spans="1:9" x14ac:dyDescent="0.35">
      <c r="A114" t="s">
        <v>347</v>
      </c>
      <c r="B114" t="s">
        <v>348</v>
      </c>
      <c r="C114" t="s">
        <v>349</v>
      </c>
      <c r="D114" s="1" t="e">
        <f>VLOOKUP(A114,'2023_24 vs 2024_25 Detail'!$A$9:$CB$409,82,FALSE)+VLOOKUP(A114,'2023_24 vs 2024_25 Detail'!$A$9:$CB$409,83,FALSE)</f>
        <v>#REF!</v>
      </c>
      <c r="E114" s="3" t="e">
        <f>VLOOKUP(A114,'2023_24 vs 2024_25 Detail'!$A$9:$E$409,6,FALSE)</f>
        <v>#REF!</v>
      </c>
      <c r="F114" s="1" t="e">
        <f t="shared" si="4"/>
        <v>#REF!</v>
      </c>
      <c r="G114" s="3">
        <f t="shared" si="5"/>
        <v>3500</v>
      </c>
      <c r="H114" s="1" t="e">
        <f t="shared" si="6"/>
        <v>#REF!</v>
      </c>
      <c r="I114" s="4" t="e">
        <f t="shared" si="7"/>
        <v>#REF!</v>
      </c>
    </row>
    <row r="115" spans="1:9" x14ac:dyDescent="0.35">
      <c r="A115" t="s">
        <v>350</v>
      </c>
      <c r="B115" t="s">
        <v>351</v>
      </c>
      <c r="C115" t="s">
        <v>352</v>
      </c>
      <c r="D115" s="1" t="e">
        <f>VLOOKUP(A115,'2023_24 vs 2024_25 Detail'!$A$9:$CB$409,82,FALSE)+VLOOKUP(A115,'2023_24 vs 2024_25 Detail'!$A$9:$CB$409,83,FALSE)</f>
        <v>#REF!</v>
      </c>
      <c r="E115" s="3" t="e">
        <f>VLOOKUP(A115,'2023_24 vs 2024_25 Detail'!$A$9:$E$409,6,FALSE)</f>
        <v>#REF!</v>
      </c>
      <c r="F115" s="1" t="e">
        <f t="shared" si="4"/>
        <v>#REF!</v>
      </c>
      <c r="G115" s="3">
        <f t="shared" si="5"/>
        <v>3500</v>
      </c>
      <c r="H115" s="1" t="e">
        <f t="shared" si="6"/>
        <v>#REF!</v>
      </c>
      <c r="I115" s="4" t="e">
        <f t="shared" si="7"/>
        <v>#REF!</v>
      </c>
    </row>
    <row r="116" spans="1:9" x14ac:dyDescent="0.35">
      <c r="A116" t="s">
        <v>353</v>
      </c>
      <c r="B116" t="s">
        <v>354</v>
      </c>
      <c r="C116" t="s">
        <v>355</v>
      </c>
      <c r="D116" s="1" t="e">
        <f>VLOOKUP(A116,'2023_24 vs 2024_25 Detail'!$A$9:$CB$409,82,FALSE)+VLOOKUP(A116,'2023_24 vs 2024_25 Detail'!$A$9:$CB$409,83,FALSE)</f>
        <v>#REF!</v>
      </c>
      <c r="E116" s="3" t="e">
        <f>VLOOKUP(A116,'2023_24 vs 2024_25 Detail'!$A$9:$E$409,6,FALSE)</f>
        <v>#REF!</v>
      </c>
      <c r="F116" s="1" t="e">
        <f t="shared" si="4"/>
        <v>#REF!</v>
      </c>
      <c r="G116" s="3">
        <f t="shared" si="5"/>
        <v>3500</v>
      </c>
      <c r="H116" s="1" t="e">
        <f t="shared" si="6"/>
        <v>#REF!</v>
      </c>
      <c r="I116" s="4" t="e">
        <f t="shared" si="7"/>
        <v>#REF!</v>
      </c>
    </row>
    <row r="117" spans="1:9" x14ac:dyDescent="0.35">
      <c r="A117" t="s">
        <v>356</v>
      </c>
      <c r="B117" t="s">
        <v>357</v>
      </c>
      <c r="C117" t="s">
        <v>358</v>
      </c>
      <c r="D117" s="1" t="e">
        <f>VLOOKUP(A117,'2023_24 vs 2024_25 Detail'!$A$9:$CB$409,82,FALSE)+VLOOKUP(A117,'2023_24 vs 2024_25 Detail'!$A$9:$CB$409,83,FALSE)</f>
        <v>#REF!</v>
      </c>
      <c r="E117" s="3" t="e">
        <f>VLOOKUP(A117,'2023_24 vs 2024_25 Detail'!$A$9:$E$409,6,FALSE)</f>
        <v>#REF!</v>
      </c>
      <c r="F117" s="1" t="e">
        <f t="shared" si="4"/>
        <v>#REF!</v>
      </c>
      <c r="G117" s="3">
        <f t="shared" si="5"/>
        <v>3500</v>
      </c>
      <c r="H117" s="1" t="e">
        <f t="shared" si="6"/>
        <v>#REF!</v>
      </c>
      <c r="I117" s="4" t="e">
        <f t="shared" si="7"/>
        <v>#REF!</v>
      </c>
    </row>
    <row r="118" spans="1:9" x14ac:dyDescent="0.35">
      <c r="A118" t="s">
        <v>359</v>
      </c>
      <c r="B118" t="s">
        <v>360</v>
      </c>
      <c r="C118" t="s">
        <v>361</v>
      </c>
      <c r="D118" s="1" t="e">
        <f>VLOOKUP(A118,'2023_24 vs 2024_25 Detail'!$A$9:$CB$409,82,FALSE)+VLOOKUP(A118,'2023_24 vs 2024_25 Detail'!$A$9:$CB$409,83,FALSE)</f>
        <v>#REF!</v>
      </c>
      <c r="E118" s="3" t="e">
        <f>VLOOKUP(A118,'2023_24 vs 2024_25 Detail'!$A$9:$E$409,6,FALSE)</f>
        <v>#REF!</v>
      </c>
      <c r="F118" s="1" t="e">
        <f t="shared" si="4"/>
        <v>#REF!</v>
      </c>
      <c r="G118" s="3">
        <f t="shared" si="5"/>
        <v>3500</v>
      </c>
      <c r="H118" s="1" t="e">
        <f t="shared" si="6"/>
        <v>#REF!</v>
      </c>
      <c r="I118" s="4" t="e">
        <f t="shared" si="7"/>
        <v>#REF!</v>
      </c>
    </row>
    <row r="119" spans="1:9" x14ac:dyDescent="0.35">
      <c r="A119" t="s">
        <v>362</v>
      </c>
      <c r="B119" t="s">
        <v>363</v>
      </c>
      <c r="C119" t="s">
        <v>364</v>
      </c>
      <c r="D119" s="1" t="e">
        <f>VLOOKUP(A119,'2023_24 vs 2024_25 Detail'!$A$9:$CB$409,82,FALSE)+VLOOKUP(A119,'2023_24 vs 2024_25 Detail'!$A$9:$CB$409,83,FALSE)</f>
        <v>#REF!</v>
      </c>
      <c r="E119" s="3" t="e">
        <f>VLOOKUP(A119,'2023_24 vs 2024_25 Detail'!$A$9:$E$409,6,FALSE)</f>
        <v>#REF!</v>
      </c>
      <c r="F119" s="1" t="e">
        <f t="shared" si="4"/>
        <v>#REF!</v>
      </c>
      <c r="G119" s="3">
        <f t="shared" si="5"/>
        <v>3500</v>
      </c>
      <c r="H119" s="1" t="e">
        <f t="shared" si="6"/>
        <v>#REF!</v>
      </c>
      <c r="I119" s="4" t="e">
        <f t="shared" si="7"/>
        <v>#REF!</v>
      </c>
    </row>
    <row r="120" spans="1:9" x14ac:dyDescent="0.35">
      <c r="A120" t="s">
        <v>365</v>
      </c>
      <c r="B120" t="s">
        <v>366</v>
      </c>
      <c r="C120" t="s">
        <v>367</v>
      </c>
      <c r="D120" s="1" t="e">
        <f>VLOOKUP(A120,'2023_24 vs 2024_25 Detail'!$A$9:$CB$409,82,FALSE)+VLOOKUP(A120,'2023_24 vs 2024_25 Detail'!$A$9:$CB$409,83,FALSE)</f>
        <v>#REF!</v>
      </c>
      <c r="E120" s="3" t="e">
        <f>VLOOKUP(A120,'2023_24 vs 2024_25 Detail'!$A$9:$E$409,6,FALSE)</f>
        <v>#REF!</v>
      </c>
      <c r="F120" s="1" t="e">
        <f t="shared" si="4"/>
        <v>#REF!</v>
      </c>
      <c r="G120" s="3">
        <f t="shared" si="5"/>
        <v>3500</v>
      </c>
      <c r="H120" s="1" t="e">
        <f t="shared" si="6"/>
        <v>#REF!</v>
      </c>
      <c r="I120" s="4" t="e">
        <f t="shared" si="7"/>
        <v>#REF!</v>
      </c>
    </row>
    <row r="121" spans="1:9" x14ac:dyDescent="0.35">
      <c r="A121" t="s">
        <v>368</v>
      </c>
      <c r="B121" t="s">
        <v>369</v>
      </c>
      <c r="C121" t="s">
        <v>370</v>
      </c>
      <c r="D121" s="1" t="e">
        <f>VLOOKUP(A121,'2023_24 vs 2024_25 Detail'!$A$9:$CB$409,82,FALSE)+VLOOKUP(A121,'2023_24 vs 2024_25 Detail'!$A$9:$CB$409,83,FALSE)</f>
        <v>#REF!</v>
      </c>
      <c r="E121" s="3" t="e">
        <f>VLOOKUP(A121,'2023_24 vs 2024_25 Detail'!$A$9:$E$409,6,FALSE)</f>
        <v>#REF!</v>
      </c>
      <c r="F121" s="1" t="e">
        <f t="shared" si="4"/>
        <v>#REF!</v>
      </c>
      <c r="G121" s="3">
        <f t="shared" si="5"/>
        <v>3500</v>
      </c>
      <c r="H121" s="1" t="e">
        <f t="shared" si="6"/>
        <v>#REF!</v>
      </c>
      <c r="I121" s="4" t="e">
        <f t="shared" si="7"/>
        <v>#REF!</v>
      </c>
    </row>
    <row r="122" spans="1:9" x14ac:dyDescent="0.35">
      <c r="A122" t="s">
        <v>371</v>
      </c>
      <c r="B122" t="s">
        <v>372</v>
      </c>
      <c r="C122" t="s">
        <v>373</v>
      </c>
      <c r="D122" s="1" t="e">
        <f>VLOOKUP(A122,'2023_24 vs 2024_25 Detail'!$A$9:$CB$409,82,FALSE)+VLOOKUP(A122,'2023_24 vs 2024_25 Detail'!$A$9:$CB$409,83,FALSE)</f>
        <v>#REF!</v>
      </c>
      <c r="E122" s="3" t="e">
        <f>VLOOKUP(A122,'2023_24 vs 2024_25 Detail'!$A$9:$E$409,6,FALSE)</f>
        <v>#REF!</v>
      </c>
      <c r="F122" s="1" t="e">
        <f t="shared" si="4"/>
        <v>#REF!</v>
      </c>
      <c r="G122" s="3">
        <f t="shared" si="5"/>
        <v>3500</v>
      </c>
      <c r="H122" s="1" t="e">
        <f t="shared" si="6"/>
        <v>#REF!</v>
      </c>
      <c r="I122" s="4" t="e">
        <f t="shared" si="7"/>
        <v>#REF!</v>
      </c>
    </row>
    <row r="123" spans="1:9" x14ac:dyDescent="0.35">
      <c r="A123" t="s">
        <v>374</v>
      </c>
      <c r="B123" t="s">
        <v>375</v>
      </c>
      <c r="C123" t="s">
        <v>376</v>
      </c>
      <c r="D123" s="1" t="e">
        <f>VLOOKUP(A123,'2023_24 vs 2024_25 Detail'!$A$9:$CB$409,82,FALSE)+VLOOKUP(A123,'2023_24 vs 2024_25 Detail'!$A$9:$CB$409,83,FALSE)</f>
        <v>#REF!</v>
      </c>
      <c r="E123" s="3" t="e">
        <f>VLOOKUP(A123,'2023_24 vs 2024_25 Detail'!$A$9:$E$409,6,FALSE)</f>
        <v>#REF!</v>
      </c>
      <c r="F123" s="1" t="e">
        <f t="shared" si="4"/>
        <v>#REF!</v>
      </c>
      <c r="G123" s="3">
        <f t="shared" si="5"/>
        <v>3500</v>
      </c>
      <c r="H123" s="1" t="e">
        <f t="shared" si="6"/>
        <v>#REF!</v>
      </c>
      <c r="I123" s="4" t="e">
        <f t="shared" si="7"/>
        <v>#REF!</v>
      </c>
    </row>
    <row r="124" spans="1:9" x14ac:dyDescent="0.35">
      <c r="A124" t="s">
        <v>377</v>
      </c>
      <c r="B124" t="s">
        <v>378</v>
      </c>
      <c r="C124" t="s">
        <v>379</v>
      </c>
      <c r="D124" s="1" t="e">
        <f>VLOOKUP(A124,'2023_24 vs 2024_25 Detail'!$A$9:$CB$409,82,FALSE)+VLOOKUP(A124,'2023_24 vs 2024_25 Detail'!$A$9:$CB$409,83,FALSE)</f>
        <v>#REF!</v>
      </c>
      <c r="E124" s="3" t="e">
        <f>VLOOKUP(A124,'2023_24 vs 2024_25 Detail'!$A$9:$E$409,6,FALSE)</f>
        <v>#REF!</v>
      </c>
      <c r="F124" s="1" t="e">
        <f t="shared" si="4"/>
        <v>#REF!</v>
      </c>
      <c r="G124" s="3">
        <f t="shared" si="5"/>
        <v>3500</v>
      </c>
      <c r="H124" s="1" t="e">
        <f t="shared" si="6"/>
        <v>#REF!</v>
      </c>
      <c r="I124" s="4" t="e">
        <f t="shared" si="7"/>
        <v>#REF!</v>
      </c>
    </row>
    <row r="125" spans="1:9" x14ac:dyDescent="0.35">
      <c r="A125" t="s">
        <v>380</v>
      </c>
      <c r="B125" t="s">
        <v>381</v>
      </c>
      <c r="C125" t="s">
        <v>382</v>
      </c>
      <c r="D125" s="1" t="e">
        <f>VLOOKUP(A125,'2023_24 vs 2024_25 Detail'!$A$9:$CB$409,82,FALSE)+VLOOKUP(A125,'2023_24 vs 2024_25 Detail'!$A$9:$CB$409,83,FALSE)</f>
        <v>#REF!</v>
      </c>
      <c r="E125" s="3" t="e">
        <f>VLOOKUP(A125,'2023_24 vs 2024_25 Detail'!$A$9:$E$409,6,FALSE)</f>
        <v>#REF!</v>
      </c>
      <c r="F125" s="1" t="e">
        <f t="shared" si="4"/>
        <v>#REF!</v>
      </c>
      <c r="G125" s="3">
        <f t="shared" si="5"/>
        <v>3500</v>
      </c>
      <c r="H125" s="1" t="e">
        <f t="shared" si="6"/>
        <v>#REF!</v>
      </c>
      <c r="I125" s="4" t="e">
        <f t="shared" si="7"/>
        <v>#REF!</v>
      </c>
    </row>
    <row r="126" spans="1:9" x14ac:dyDescent="0.35">
      <c r="A126" t="s">
        <v>383</v>
      </c>
      <c r="B126" t="s">
        <v>384</v>
      </c>
      <c r="C126" t="s">
        <v>385</v>
      </c>
      <c r="D126" s="1" t="e">
        <f>VLOOKUP(A126,'2023_24 vs 2024_25 Detail'!$A$9:$CB$409,82,FALSE)+VLOOKUP(A126,'2023_24 vs 2024_25 Detail'!$A$9:$CB$409,83,FALSE)</f>
        <v>#REF!</v>
      </c>
      <c r="E126" s="3" t="e">
        <f>VLOOKUP(A126,'2023_24 vs 2024_25 Detail'!$A$9:$E$409,6,FALSE)</f>
        <v>#REF!</v>
      </c>
      <c r="F126" s="1" t="e">
        <f t="shared" si="4"/>
        <v>#REF!</v>
      </c>
      <c r="G126" s="3">
        <f t="shared" si="5"/>
        <v>3500</v>
      </c>
      <c r="H126" s="1" t="e">
        <f t="shared" si="6"/>
        <v>#REF!</v>
      </c>
      <c r="I126" s="4" t="e">
        <f t="shared" si="7"/>
        <v>#REF!</v>
      </c>
    </row>
    <row r="127" spans="1:9" x14ac:dyDescent="0.35">
      <c r="A127" t="s">
        <v>386</v>
      </c>
      <c r="B127" t="s">
        <v>387</v>
      </c>
      <c r="C127" t="s">
        <v>388</v>
      </c>
      <c r="D127" s="1" t="e">
        <f>VLOOKUP(A127,'2023_24 vs 2024_25 Detail'!$A$9:$CB$409,82,FALSE)+VLOOKUP(A127,'2023_24 vs 2024_25 Detail'!$A$9:$CB$409,83,FALSE)</f>
        <v>#REF!</v>
      </c>
      <c r="E127" s="3" t="e">
        <f>VLOOKUP(A127,'2023_24 vs 2024_25 Detail'!$A$9:$E$409,6,FALSE)</f>
        <v>#REF!</v>
      </c>
      <c r="F127" s="1" t="e">
        <f t="shared" si="4"/>
        <v>#REF!</v>
      </c>
      <c r="G127" s="3">
        <f t="shared" si="5"/>
        <v>3500</v>
      </c>
      <c r="H127" s="1" t="e">
        <f t="shared" si="6"/>
        <v>#REF!</v>
      </c>
      <c r="I127" s="4" t="e">
        <f t="shared" si="7"/>
        <v>#REF!</v>
      </c>
    </row>
    <row r="128" spans="1:9" x14ac:dyDescent="0.35">
      <c r="A128" t="s">
        <v>389</v>
      </c>
      <c r="B128" t="s">
        <v>390</v>
      </c>
      <c r="C128" t="s">
        <v>391</v>
      </c>
      <c r="D128" s="1" t="e">
        <f>VLOOKUP(A128,'2023_24 vs 2024_25 Detail'!$A$9:$CB$409,82,FALSE)+VLOOKUP(A128,'2023_24 vs 2024_25 Detail'!$A$9:$CB$409,83,FALSE)</f>
        <v>#REF!</v>
      </c>
      <c r="E128" s="3" t="e">
        <f>VLOOKUP(A128,'2023_24 vs 2024_25 Detail'!$A$9:$E$409,6,FALSE)</f>
        <v>#REF!</v>
      </c>
      <c r="F128" s="1" t="e">
        <f t="shared" si="4"/>
        <v>#REF!</v>
      </c>
      <c r="G128" s="3">
        <f t="shared" si="5"/>
        <v>3500</v>
      </c>
      <c r="H128" s="1" t="e">
        <f t="shared" si="6"/>
        <v>#REF!</v>
      </c>
      <c r="I128" s="4" t="e">
        <f t="shared" si="7"/>
        <v>#REF!</v>
      </c>
    </row>
    <row r="129" spans="1:9" x14ac:dyDescent="0.35">
      <c r="A129" t="s">
        <v>392</v>
      </c>
      <c r="B129" t="s">
        <v>393</v>
      </c>
      <c r="C129" t="s">
        <v>394</v>
      </c>
      <c r="D129" s="1" t="e">
        <f>VLOOKUP(A129,'2023_24 vs 2024_25 Detail'!$A$9:$CB$409,82,FALSE)+VLOOKUP(A129,'2023_24 vs 2024_25 Detail'!$A$9:$CB$409,83,FALSE)</f>
        <v>#REF!</v>
      </c>
      <c r="E129" s="3" t="e">
        <f>VLOOKUP(A129,'2023_24 vs 2024_25 Detail'!$A$9:$E$409,6,FALSE)</f>
        <v>#REF!</v>
      </c>
      <c r="F129" s="1" t="e">
        <f t="shared" si="4"/>
        <v>#REF!</v>
      </c>
      <c r="G129" s="3">
        <f t="shared" si="5"/>
        <v>3500</v>
      </c>
      <c r="H129" s="1" t="e">
        <f t="shared" si="6"/>
        <v>#REF!</v>
      </c>
      <c r="I129" s="4" t="e">
        <f t="shared" si="7"/>
        <v>#REF!</v>
      </c>
    </row>
    <row r="130" spans="1:9" x14ac:dyDescent="0.35">
      <c r="A130" t="s">
        <v>395</v>
      </c>
      <c r="B130" t="s">
        <v>396</v>
      </c>
      <c r="C130" t="s">
        <v>397</v>
      </c>
      <c r="D130" s="1" t="e">
        <f>VLOOKUP(A130,'2023_24 vs 2024_25 Detail'!$A$9:$CB$409,82,FALSE)+VLOOKUP(A130,'2023_24 vs 2024_25 Detail'!$A$9:$CB$409,83,FALSE)</f>
        <v>#REF!</v>
      </c>
      <c r="E130" s="3" t="e">
        <f>VLOOKUP(A130,'2023_24 vs 2024_25 Detail'!$A$9:$E$409,6,FALSE)</f>
        <v>#REF!</v>
      </c>
      <c r="F130" s="1" t="e">
        <f t="shared" si="4"/>
        <v>#REF!</v>
      </c>
      <c r="G130" s="3">
        <f t="shared" si="5"/>
        <v>3500</v>
      </c>
      <c r="H130" s="1" t="e">
        <f t="shared" si="6"/>
        <v>#REF!</v>
      </c>
      <c r="I130" s="4" t="e">
        <f t="shared" si="7"/>
        <v>#REF!</v>
      </c>
    </row>
    <row r="131" spans="1:9" x14ac:dyDescent="0.35">
      <c r="A131" t="s">
        <v>398</v>
      </c>
      <c r="B131" t="s">
        <v>399</v>
      </c>
      <c r="C131" t="s">
        <v>400</v>
      </c>
      <c r="D131" s="1" t="e">
        <f>VLOOKUP(A131,'2023_24 vs 2024_25 Detail'!$A$9:$CB$409,82,FALSE)+VLOOKUP(A131,'2023_24 vs 2024_25 Detail'!$A$9:$CB$409,83,FALSE)</f>
        <v>#REF!</v>
      </c>
      <c r="E131" s="3" t="e">
        <f>VLOOKUP(A131,'2023_24 vs 2024_25 Detail'!$A$9:$E$409,6,FALSE)</f>
        <v>#REF!</v>
      </c>
      <c r="F131" s="1" t="e">
        <f t="shared" si="4"/>
        <v>#REF!</v>
      </c>
      <c r="G131" s="3">
        <f t="shared" si="5"/>
        <v>3500</v>
      </c>
      <c r="H131" s="1" t="e">
        <f t="shared" si="6"/>
        <v>#REF!</v>
      </c>
      <c r="I131" s="4" t="e">
        <f t="shared" si="7"/>
        <v>#REF!</v>
      </c>
    </row>
    <row r="132" spans="1:9" x14ac:dyDescent="0.35">
      <c r="A132" t="s">
        <v>401</v>
      </c>
      <c r="B132" t="s">
        <v>402</v>
      </c>
      <c r="C132" t="s">
        <v>403</v>
      </c>
      <c r="D132" s="1" t="e">
        <f>VLOOKUP(A132,'2023_24 vs 2024_25 Detail'!$A$9:$CB$409,82,FALSE)+VLOOKUP(A132,'2023_24 vs 2024_25 Detail'!$A$9:$CB$409,83,FALSE)</f>
        <v>#REF!</v>
      </c>
      <c r="E132" s="3" t="e">
        <f>VLOOKUP(A132,'2023_24 vs 2024_25 Detail'!$A$9:$E$409,6,FALSE)</f>
        <v>#REF!</v>
      </c>
      <c r="F132" s="1" t="e">
        <f t="shared" ref="F132:F195" si="8">D132/E132</f>
        <v>#REF!</v>
      </c>
      <c r="G132" s="3">
        <f t="shared" ref="G132:G195" si="9">$K$1</f>
        <v>3500</v>
      </c>
      <c r="H132" s="1" t="e">
        <f t="shared" ref="H132:H195" si="10">F132-G132</f>
        <v>#REF!</v>
      </c>
      <c r="I132" s="4" t="e">
        <f t="shared" ref="I132:I195" si="11">IF(H132&lt;0,-H132*E132,0)</f>
        <v>#REF!</v>
      </c>
    </row>
    <row r="133" spans="1:9" x14ac:dyDescent="0.35">
      <c r="A133" t="s">
        <v>404</v>
      </c>
      <c r="B133" t="s">
        <v>405</v>
      </c>
      <c r="C133" t="s">
        <v>406</v>
      </c>
      <c r="D133" s="1" t="e">
        <f>VLOOKUP(A133,'2023_24 vs 2024_25 Detail'!$A$9:$CB$409,82,FALSE)+VLOOKUP(A133,'2023_24 vs 2024_25 Detail'!$A$9:$CB$409,83,FALSE)</f>
        <v>#REF!</v>
      </c>
      <c r="E133" s="3" t="e">
        <f>VLOOKUP(A133,'2023_24 vs 2024_25 Detail'!$A$9:$E$409,6,FALSE)</f>
        <v>#REF!</v>
      </c>
      <c r="F133" s="1" t="e">
        <f t="shared" si="8"/>
        <v>#REF!</v>
      </c>
      <c r="G133" s="3">
        <f t="shared" si="9"/>
        <v>3500</v>
      </c>
      <c r="H133" s="1" t="e">
        <f t="shared" si="10"/>
        <v>#REF!</v>
      </c>
      <c r="I133" s="4" t="e">
        <f t="shared" si="11"/>
        <v>#REF!</v>
      </c>
    </row>
    <row r="134" spans="1:9" x14ac:dyDescent="0.35">
      <c r="A134" t="s">
        <v>407</v>
      </c>
      <c r="B134" t="s">
        <v>408</v>
      </c>
      <c r="C134" t="s">
        <v>409</v>
      </c>
      <c r="D134" s="1" t="e">
        <f>VLOOKUP(A134,'2023_24 vs 2024_25 Detail'!$A$9:$CB$409,82,FALSE)+VLOOKUP(A134,'2023_24 vs 2024_25 Detail'!$A$9:$CB$409,83,FALSE)</f>
        <v>#REF!</v>
      </c>
      <c r="E134" s="3" t="e">
        <f>VLOOKUP(A134,'2023_24 vs 2024_25 Detail'!$A$9:$E$409,6,FALSE)</f>
        <v>#REF!</v>
      </c>
      <c r="F134" s="1" t="e">
        <f t="shared" si="8"/>
        <v>#REF!</v>
      </c>
      <c r="G134" s="3">
        <f t="shared" si="9"/>
        <v>3500</v>
      </c>
      <c r="H134" s="1" t="e">
        <f t="shared" si="10"/>
        <v>#REF!</v>
      </c>
      <c r="I134" s="4" t="e">
        <f t="shared" si="11"/>
        <v>#REF!</v>
      </c>
    </row>
    <row r="135" spans="1:9" x14ac:dyDescent="0.35">
      <c r="A135" t="s">
        <v>410</v>
      </c>
      <c r="B135" t="s">
        <v>411</v>
      </c>
      <c r="C135" t="s">
        <v>412</v>
      </c>
      <c r="D135" s="1" t="e">
        <f>VLOOKUP(A135,'2023_24 vs 2024_25 Detail'!$A$9:$CB$409,82,FALSE)+VLOOKUP(A135,'2023_24 vs 2024_25 Detail'!$A$9:$CB$409,83,FALSE)</f>
        <v>#REF!</v>
      </c>
      <c r="E135" s="3" t="e">
        <f>VLOOKUP(A135,'2023_24 vs 2024_25 Detail'!$A$9:$E$409,6,FALSE)</f>
        <v>#REF!</v>
      </c>
      <c r="F135" s="1" t="e">
        <f t="shared" si="8"/>
        <v>#REF!</v>
      </c>
      <c r="G135" s="3">
        <f t="shared" si="9"/>
        <v>3500</v>
      </c>
      <c r="H135" s="1" t="e">
        <f t="shared" si="10"/>
        <v>#REF!</v>
      </c>
      <c r="I135" s="4" t="e">
        <f t="shared" si="11"/>
        <v>#REF!</v>
      </c>
    </row>
    <row r="136" spans="1:9" x14ac:dyDescent="0.35">
      <c r="A136" t="s">
        <v>413</v>
      </c>
      <c r="B136" t="s">
        <v>414</v>
      </c>
      <c r="C136" t="s">
        <v>415</v>
      </c>
      <c r="D136" s="1" t="e">
        <f>VLOOKUP(A136,'2023_24 vs 2024_25 Detail'!$A$9:$CB$409,82,FALSE)+VLOOKUP(A136,'2023_24 vs 2024_25 Detail'!$A$9:$CB$409,83,FALSE)</f>
        <v>#REF!</v>
      </c>
      <c r="E136" s="3" t="e">
        <f>VLOOKUP(A136,'2023_24 vs 2024_25 Detail'!$A$9:$E$409,6,FALSE)</f>
        <v>#REF!</v>
      </c>
      <c r="F136" s="1" t="e">
        <f t="shared" si="8"/>
        <v>#REF!</v>
      </c>
      <c r="G136" s="3">
        <f t="shared" si="9"/>
        <v>3500</v>
      </c>
      <c r="H136" s="1" t="e">
        <f t="shared" si="10"/>
        <v>#REF!</v>
      </c>
      <c r="I136" s="4" t="e">
        <f t="shared" si="11"/>
        <v>#REF!</v>
      </c>
    </row>
    <row r="137" spans="1:9" x14ac:dyDescent="0.35">
      <c r="A137" t="s">
        <v>416</v>
      </c>
      <c r="B137" t="s">
        <v>417</v>
      </c>
      <c r="C137" t="s">
        <v>418</v>
      </c>
      <c r="D137" s="1" t="e">
        <f>VLOOKUP(A137,'2023_24 vs 2024_25 Detail'!$A$9:$CB$409,82,FALSE)+VLOOKUP(A137,'2023_24 vs 2024_25 Detail'!$A$9:$CB$409,83,FALSE)</f>
        <v>#REF!</v>
      </c>
      <c r="E137" s="3" t="e">
        <f>VLOOKUP(A137,'2023_24 vs 2024_25 Detail'!$A$9:$E$409,6,FALSE)</f>
        <v>#REF!</v>
      </c>
      <c r="F137" s="1" t="e">
        <f t="shared" si="8"/>
        <v>#REF!</v>
      </c>
      <c r="G137" s="3">
        <f t="shared" si="9"/>
        <v>3500</v>
      </c>
      <c r="H137" s="1" t="e">
        <f t="shared" si="10"/>
        <v>#REF!</v>
      </c>
      <c r="I137" s="4" t="e">
        <f t="shared" si="11"/>
        <v>#REF!</v>
      </c>
    </row>
    <row r="138" spans="1:9" x14ac:dyDescent="0.35">
      <c r="A138" t="s">
        <v>419</v>
      </c>
      <c r="B138" t="s">
        <v>420</v>
      </c>
      <c r="C138" t="s">
        <v>421</v>
      </c>
      <c r="D138" s="1" t="e">
        <f>VLOOKUP(A138,'2023_24 vs 2024_25 Detail'!$A$9:$CB$409,82,FALSE)+VLOOKUP(A138,'2023_24 vs 2024_25 Detail'!$A$9:$CB$409,83,FALSE)</f>
        <v>#REF!</v>
      </c>
      <c r="E138" s="3" t="e">
        <f>VLOOKUP(A138,'2023_24 vs 2024_25 Detail'!$A$9:$E$409,6,FALSE)</f>
        <v>#REF!</v>
      </c>
      <c r="F138" s="1" t="e">
        <f t="shared" si="8"/>
        <v>#REF!</v>
      </c>
      <c r="G138" s="3">
        <f t="shared" si="9"/>
        <v>3500</v>
      </c>
      <c r="H138" s="1" t="e">
        <f t="shared" si="10"/>
        <v>#REF!</v>
      </c>
      <c r="I138" s="4" t="e">
        <f t="shared" si="11"/>
        <v>#REF!</v>
      </c>
    </row>
    <row r="139" spans="1:9" x14ac:dyDescent="0.35">
      <c r="A139" t="s">
        <v>422</v>
      </c>
      <c r="B139" t="s">
        <v>423</v>
      </c>
      <c r="C139" t="s">
        <v>424</v>
      </c>
      <c r="D139" s="1" t="e">
        <f>VLOOKUP(A139,'2023_24 vs 2024_25 Detail'!$A$9:$CB$409,82,FALSE)+VLOOKUP(A139,'2023_24 vs 2024_25 Detail'!$A$9:$CB$409,83,FALSE)</f>
        <v>#REF!</v>
      </c>
      <c r="E139" s="3" t="e">
        <f>VLOOKUP(A139,'2023_24 vs 2024_25 Detail'!$A$9:$E$409,6,FALSE)</f>
        <v>#REF!</v>
      </c>
      <c r="F139" s="1" t="e">
        <f t="shared" si="8"/>
        <v>#REF!</v>
      </c>
      <c r="G139" s="3">
        <f t="shared" si="9"/>
        <v>3500</v>
      </c>
      <c r="H139" s="1" t="e">
        <f t="shared" si="10"/>
        <v>#REF!</v>
      </c>
      <c r="I139" s="4" t="e">
        <f t="shared" si="11"/>
        <v>#REF!</v>
      </c>
    </row>
    <row r="140" spans="1:9" x14ac:dyDescent="0.35">
      <c r="A140" t="s">
        <v>425</v>
      </c>
      <c r="B140" t="s">
        <v>426</v>
      </c>
      <c r="C140" t="s">
        <v>427</v>
      </c>
      <c r="D140" s="1" t="e">
        <f>VLOOKUP(A140,'2023_24 vs 2024_25 Detail'!$A$9:$CB$409,82,FALSE)+VLOOKUP(A140,'2023_24 vs 2024_25 Detail'!$A$9:$CB$409,83,FALSE)</f>
        <v>#REF!</v>
      </c>
      <c r="E140" s="3" t="e">
        <f>VLOOKUP(A140,'2023_24 vs 2024_25 Detail'!$A$9:$E$409,6,FALSE)</f>
        <v>#REF!</v>
      </c>
      <c r="F140" s="1" t="e">
        <f t="shared" si="8"/>
        <v>#REF!</v>
      </c>
      <c r="G140" s="3">
        <f t="shared" si="9"/>
        <v>3500</v>
      </c>
      <c r="H140" s="1" t="e">
        <f t="shared" si="10"/>
        <v>#REF!</v>
      </c>
      <c r="I140" s="4" t="e">
        <f t="shared" si="11"/>
        <v>#REF!</v>
      </c>
    </row>
    <row r="141" spans="1:9" x14ac:dyDescent="0.35">
      <c r="A141" t="s">
        <v>428</v>
      </c>
      <c r="B141" t="s">
        <v>429</v>
      </c>
      <c r="C141" t="s">
        <v>430</v>
      </c>
      <c r="D141" s="1" t="e">
        <f>VLOOKUP(A141,'2023_24 vs 2024_25 Detail'!$A$9:$CB$409,82,FALSE)+VLOOKUP(A141,'2023_24 vs 2024_25 Detail'!$A$9:$CB$409,83,FALSE)</f>
        <v>#REF!</v>
      </c>
      <c r="E141" s="3" t="e">
        <f>VLOOKUP(A141,'2023_24 vs 2024_25 Detail'!$A$9:$E$409,6,FALSE)</f>
        <v>#REF!</v>
      </c>
      <c r="F141" s="1" t="e">
        <f t="shared" si="8"/>
        <v>#REF!</v>
      </c>
      <c r="G141" s="3">
        <f t="shared" si="9"/>
        <v>3500</v>
      </c>
      <c r="H141" s="1" t="e">
        <f t="shared" si="10"/>
        <v>#REF!</v>
      </c>
      <c r="I141" s="4" t="e">
        <f t="shared" si="11"/>
        <v>#REF!</v>
      </c>
    </row>
    <row r="142" spans="1:9" x14ac:dyDescent="0.35">
      <c r="A142" t="s">
        <v>431</v>
      </c>
      <c r="B142" t="s">
        <v>432</v>
      </c>
      <c r="C142" t="s">
        <v>433</v>
      </c>
      <c r="D142" s="1" t="e">
        <f>VLOOKUP(A142,'2023_24 vs 2024_25 Detail'!$A$9:$CB$409,82,FALSE)+VLOOKUP(A142,'2023_24 vs 2024_25 Detail'!$A$9:$CB$409,83,FALSE)</f>
        <v>#REF!</v>
      </c>
      <c r="E142" s="3" t="e">
        <f>VLOOKUP(A142,'2023_24 vs 2024_25 Detail'!$A$9:$E$409,6,FALSE)</f>
        <v>#REF!</v>
      </c>
      <c r="F142" s="1" t="e">
        <f t="shared" si="8"/>
        <v>#REF!</v>
      </c>
      <c r="G142" s="3">
        <f t="shared" si="9"/>
        <v>3500</v>
      </c>
      <c r="H142" s="1" t="e">
        <f t="shared" si="10"/>
        <v>#REF!</v>
      </c>
      <c r="I142" s="4" t="e">
        <f t="shared" si="11"/>
        <v>#REF!</v>
      </c>
    </row>
    <row r="143" spans="1:9" x14ac:dyDescent="0.35">
      <c r="A143" t="s">
        <v>434</v>
      </c>
      <c r="B143" t="s">
        <v>435</v>
      </c>
      <c r="C143" t="s">
        <v>436</v>
      </c>
      <c r="D143" s="1" t="e">
        <f>VLOOKUP(A143,'2023_24 vs 2024_25 Detail'!$A$9:$CB$409,82,FALSE)+VLOOKUP(A143,'2023_24 vs 2024_25 Detail'!$A$9:$CB$409,83,FALSE)</f>
        <v>#REF!</v>
      </c>
      <c r="E143" s="3" t="e">
        <f>VLOOKUP(A143,'2023_24 vs 2024_25 Detail'!$A$9:$E$409,6,FALSE)</f>
        <v>#REF!</v>
      </c>
      <c r="F143" s="1" t="e">
        <f t="shared" si="8"/>
        <v>#REF!</v>
      </c>
      <c r="G143" s="3">
        <f t="shared" si="9"/>
        <v>3500</v>
      </c>
      <c r="H143" s="1" t="e">
        <f t="shared" si="10"/>
        <v>#REF!</v>
      </c>
      <c r="I143" s="4" t="e">
        <f t="shared" si="11"/>
        <v>#REF!</v>
      </c>
    </row>
    <row r="144" spans="1:9" x14ac:dyDescent="0.35">
      <c r="A144" t="s">
        <v>437</v>
      </c>
      <c r="B144" t="s">
        <v>438</v>
      </c>
      <c r="C144" t="s">
        <v>439</v>
      </c>
      <c r="D144" s="1" t="e">
        <f>VLOOKUP(A144,'2023_24 vs 2024_25 Detail'!$A$9:$CB$409,82,FALSE)+VLOOKUP(A144,'2023_24 vs 2024_25 Detail'!$A$9:$CB$409,83,FALSE)</f>
        <v>#REF!</v>
      </c>
      <c r="E144" s="3" t="e">
        <f>VLOOKUP(A144,'2023_24 vs 2024_25 Detail'!$A$9:$E$409,6,FALSE)</f>
        <v>#REF!</v>
      </c>
      <c r="F144" s="1" t="e">
        <f t="shared" si="8"/>
        <v>#REF!</v>
      </c>
      <c r="G144" s="3">
        <f t="shared" si="9"/>
        <v>3500</v>
      </c>
      <c r="H144" s="1" t="e">
        <f t="shared" si="10"/>
        <v>#REF!</v>
      </c>
      <c r="I144" s="4" t="e">
        <f t="shared" si="11"/>
        <v>#REF!</v>
      </c>
    </row>
    <row r="145" spans="1:9" x14ac:dyDescent="0.35">
      <c r="A145" t="s">
        <v>440</v>
      </c>
      <c r="B145" t="s">
        <v>441</v>
      </c>
      <c r="C145" t="s">
        <v>442</v>
      </c>
      <c r="D145" s="1" t="e">
        <f>VLOOKUP(A145,'2023_24 vs 2024_25 Detail'!$A$9:$CB$409,82,FALSE)+VLOOKUP(A145,'2023_24 vs 2024_25 Detail'!$A$9:$CB$409,83,FALSE)</f>
        <v>#REF!</v>
      </c>
      <c r="E145" s="3" t="e">
        <f>VLOOKUP(A145,'2023_24 vs 2024_25 Detail'!$A$9:$E$409,6,FALSE)</f>
        <v>#REF!</v>
      </c>
      <c r="F145" s="1" t="e">
        <f t="shared" si="8"/>
        <v>#REF!</v>
      </c>
      <c r="G145" s="3">
        <f t="shared" si="9"/>
        <v>3500</v>
      </c>
      <c r="H145" s="1" t="e">
        <f t="shared" si="10"/>
        <v>#REF!</v>
      </c>
      <c r="I145" s="4" t="e">
        <f t="shared" si="11"/>
        <v>#REF!</v>
      </c>
    </row>
    <row r="146" spans="1:9" x14ac:dyDescent="0.35">
      <c r="A146" t="s">
        <v>443</v>
      </c>
      <c r="B146" t="s">
        <v>444</v>
      </c>
      <c r="C146" t="s">
        <v>445</v>
      </c>
      <c r="D146" s="1" t="e">
        <f>VLOOKUP(A146,'2023_24 vs 2024_25 Detail'!$A$9:$CB$409,82,FALSE)+VLOOKUP(A146,'2023_24 vs 2024_25 Detail'!$A$9:$CB$409,83,FALSE)</f>
        <v>#REF!</v>
      </c>
      <c r="E146" s="3" t="e">
        <f>VLOOKUP(A146,'2023_24 vs 2024_25 Detail'!$A$9:$E$409,6,FALSE)</f>
        <v>#REF!</v>
      </c>
      <c r="F146" s="1" t="e">
        <f t="shared" si="8"/>
        <v>#REF!</v>
      </c>
      <c r="G146" s="3">
        <f t="shared" si="9"/>
        <v>3500</v>
      </c>
      <c r="H146" s="1" t="e">
        <f t="shared" si="10"/>
        <v>#REF!</v>
      </c>
      <c r="I146" s="4" t="e">
        <f t="shared" si="11"/>
        <v>#REF!</v>
      </c>
    </row>
    <row r="147" spans="1:9" x14ac:dyDescent="0.35">
      <c r="A147" t="s">
        <v>446</v>
      </c>
      <c r="B147" t="s">
        <v>447</v>
      </c>
      <c r="C147" t="s">
        <v>448</v>
      </c>
      <c r="D147" s="1" t="e">
        <f>VLOOKUP(A147,'2023_24 vs 2024_25 Detail'!$A$9:$CB$409,82,FALSE)+VLOOKUP(A147,'2023_24 vs 2024_25 Detail'!$A$9:$CB$409,83,FALSE)</f>
        <v>#REF!</v>
      </c>
      <c r="E147" s="3" t="e">
        <f>VLOOKUP(A147,'2023_24 vs 2024_25 Detail'!$A$9:$E$409,6,FALSE)</f>
        <v>#REF!</v>
      </c>
      <c r="F147" s="1" t="e">
        <f t="shared" si="8"/>
        <v>#REF!</v>
      </c>
      <c r="G147" s="3">
        <f t="shared" si="9"/>
        <v>3500</v>
      </c>
      <c r="H147" s="1" t="e">
        <f t="shared" si="10"/>
        <v>#REF!</v>
      </c>
      <c r="I147" s="4" t="e">
        <f t="shared" si="11"/>
        <v>#REF!</v>
      </c>
    </row>
    <row r="148" spans="1:9" x14ac:dyDescent="0.35">
      <c r="A148" t="s">
        <v>449</v>
      </c>
      <c r="B148" t="s">
        <v>450</v>
      </c>
      <c r="C148" t="s">
        <v>451</v>
      </c>
      <c r="D148" s="1" t="e">
        <f>VLOOKUP(A148,'2023_24 vs 2024_25 Detail'!$A$9:$CB$409,82,FALSE)+VLOOKUP(A148,'2023_24 vs 2024_25 Detail'!$A$9:$CB$409,83,FALSE)</f>
        <v>#REF!</v>
      </c>
      <c r="E148" s="3" t="e">
        <f>VLOOKUP(A148,'2023_24 vs 2024_25 Detail'!$A$9:$E$409,6,FALSE)</f>
        <v>#REF!</v>
      </c>
      <c r="F148" s="1" t="e">
        <f t="shared" si="8"/>
        <v>#REF!</v>
      </c>
      <c r="G148" s="3">
        <f t="shared" si="9"/>
        <v>3500</v>
      </c>
      <c r="H148" s="1" t="e">
        <f t="shared" si="10"/>
        <v>#REF!</v>
      </c>
      <c r="I148" s="4" t="e">
        <f t="shared" si="11"/>
        <v>#REF!</v>
      </c>
    </row>
    <row r="149" spans="1:9" x14ac:dyDescent="0.35">
      <c r="A149" t="s">
        <v>452</v>
      </c>
      <c r="B149" t="s">
        <v>453</v>
      </c>
      <c r="C149" t="s">
        <v>454</v>
      </c>
      <c r="D149" s="1" t="e">
        <f>VLOOKUP(A149,'2023_24 vs 2024_25 Detail'!$A$9:$CB$409,82,FALSE)+VLOOKUP(A149,'2023_24 vs 2024_25 Detail'!$A$9:$CB$409,83,FALSE)</f>
        <v>#REF!</v>
      </c>
      <c r="E149" s="3" t="e">
        <f>VLOOKUP(A149,'2023_24 vs 2024_25 Detail'!$A$9:$E$409,6,FALSE)</f>
        <v>#REF!</v>
      </c>
      <c r="F149" s="1" t="e">
        <f t="shared" si="8"/>
        <v>#REF!</v>
      </c>
      <c r="G149" s="3">
        <f t="shared" si="9"/>
        <v>3500</v>
      </c>
      <c r="H149" s="1" t="e">
        <f t="shared" si="10"/>
        <v>#REF!</v>
      </c>
      <c r="I149" s="4" t="e">
        <f t="shared" si="11"/>
        <v>#REF!</v>
      </c>
    </row>
    <row r="150" spans="1:9" x14ac:dyDescent="0.35">
      <c r="A150" t="s">
        <v>455</v>
      </c>
      <c r="B150" t="s">
        <v>456</v>
      </c>
      <c r="C150" t="s">
        <v>457</v>
      </c>
      <c r="D150" s="1" t="e">
        <f>VLOOKUP(A150,'2023_24 vs 2024_25 Detail'!$A$9:$CB$409,82,FALSE)+VLOOKUP(A150,'2023_24 vs 2024_25 Detail'!$A$9:$CB$409,83,FALSE)</f>
        <v>#REF!</v>
      </c>
      <c r="E150" s="3" t="e">
        <f>VLOOKUP(A150,'2023_24 vs 2024_25 Detail'!$A$9:$E$409,6,FALSE)</f>
        <v>#REF!</v>
      </c>
      <c r="F150" s="1" t="e">
        <f t="shared" si="8"/>
        <v>#REF!</v>
      </c>
      <c r="G150" s="3">
        <f t="shared" si="9"/>
        <v>3500</v>
      </c>
      <c r="H150" s="1" t="e">
        <f t="shared" si="10"/>
        <v>#REF!</v>
      </c>
      <c r="I150" s="4" t="e">
        <f t="shared" si="11"/>
        <v>#REF!</v>
      </c>
    </row>
    <row r="151" spans="1:9" x14ac:dyDescent="0.35">
      <c r="A151" t="s">
        <v>458</v>
      </c>
      <c r="B151" t="s">
        <v>459</v>
      </c>
      <c r="C151" t="s">
        <v>460</v>
      </c>
      <c r="D151" s="1" t="e">
        <f>VLOOKUP(A151,'2023_24 vs 2024_25 Detail'!$A$9:$CB$409,82,FALSE)+VLOOKUP(A151,'2023_24 vs 2024_25 Detail'!$A$9:$CB$409,83,FALSE)</f>
        <v>#REF!</v>
      </c>
      <c r="E151" s="3" t="e">
        <f>VLOOKUP(A151,'2023_24 vs 2024_25 Detail'!$A$9:$E$409,6,FALSE)</f>
        <v>#REF!</v>
      </c>
      <c r="F151" s="1" t="e">
        <f t="shared" si="8"/>
        <v>#REF!</v>
      </c>
      <c r="G151" s="3">
        <f t="shared" si="9"/>
        <v>3500</v>
      </c>
      <c r="H151" s="1" t="e">
        <f t="shared" si="10"/>
        <v>#REF!</v>
      </c>
      <c r="I151" s="4" t="e">
        <f t="shared" si="11"/>
        <v>#REF!</v>
      </c>
    </row>
    <row r="152" spans="1:9" x14ac:dyDescent="0.35">
      <c r="A152" t="s">
        <v>461</v>
      </c>
      <c r="B152" t="s">
        <v>462</v>
      </c>
      <c r="C152" t="s">
        <v>463</v>
      </c>
      <c r="D152" s="1" t="e">
        <f>VLOOKUP(A152,'2023_24 vs 2024_25 Detail'!$A$9:$CB$409,82,FALSE)+VLOOKUP(A152,'2023_24 vs 2024_25 Detail'!$A$9:$CB$409,83,FALSE)</f>
        <v>#REF!</v>
      </c>
      <c r="E152" s="3" t="e">
        <f>VLOOKUP(A152,'2023_24 vs 2024_25 Detail'!$A$9:$E$409,6,FALSE)</f>
        <v>#REF!</v>
      </c>
      <c r="F152" s="1" t="e">
        <f t="shared" si="8"/>
        <v>#REF!</v>
      </c>
      <c r="G152" s="3">
        <f t="shared" si="9"/>
        <v>3500</v>
      </c>
      <c r="H152" s="1" t="e">
        <f t="shared" si="10"/>
        <v>#REF!</v>
      </c>
      <c r="I152" s="4" t="e">
        <f t="shared" si="11"/>
        <v>#REF!</v>
      </c>
    </row>
    <row r="153" spans="1:9" x14ac:dyDescent="0.35">
      <c r="A153" t="s">
        <v>464</v>
      </c>
      <c r="B153" t="s">
        <v>465</v>
      </c>
      <c r="C153" t="s">
        <v>466</v>
      </c>
      <c r="D153" s="1" t="e">
        <f>VLOOKUP(A153,'2023_24 vs 2024_25 Detail'!$A$9:$CB$409,82,FALSE)+VLOOKUP(A153,'2023_24 vs 2024_25 Detail'!$A$9:$CB$409,83,FALSE)</f>
        <v>#REF!</v>
      </c>
      <c r="E153" s="3" t="e">
        <f>VLOOKUP(A153,'2023_24 vs 2024_25 Detail'!$A$9:$E$409,6,FALSE)</f>
        <v>#REF!</v>
      </c>
      <c r="F153" s="1" t="e">
        <f t="shared" si="8"/>
        <v>#REF!</v>
      </c>
      <c r="G153" s="3">
        <f t="shared" si="9"/>
        <v>3500</v>
      </c>
      <c r="H153" s="1" t="e">
        <f t="shared" si="10"/>
        <v>#REF!</v>
      </c>
      <c r="I153" s="4" t="e">
        <f t="shared" si="11"/>
        <v>#REF!</v>
      </c>
    </row>
    <row r="154" spans="1:9" x14ac:dyDescent="0.35">
      <c r="A154" t="s">
        <v>467</v>
      </c>
      <c r="B154" t="s">
        <v>468</v>
      </c>
      <c r="C154" t="s">
        <v>469</v>
      </c>
      <c r="D154" s="1" t="e">
        <f>VLOOKUP(A154,'2023_24 vs 2024_25 Detail'!$A$9:$CB$409,82,FALSE)+VLOOKUP(A154,'2023_24 vs 2024_25 Detail'!$A$9:$CB$409,83,FALSE)</f>
        <v>#REF!</v>
      </c>
      <c r="E154" s="3" t="e">
        <f>VLOOKUP(A154,'2023_24 vs 2024_25 Detail'!$A$9:$E$409,6,FALSE)</f>
        <v>#REF!</v>
      </c>
      <c r="F154" s="1" t="e">
        <f t="shared" si="8"/>
        <v>#REF!</v>
      </c>
      <c r="G154" s="3">
        <f t="shared" si="9"/>
        <v>3500</v>
      </c>
      <c r="H154" s="1" t="e">
        <f t="shared" si="10"/>
        <v>#REF!</v>
      </c>
      <c r="I154" s="4" t="e">
        <f t="shared" si="11"/>
        <v>#REF!</v>
      </c>
    </row>
    <row r="155" spans="1:9" x14ac:dyDescent="0.35">
      <c r="A155" t="s">
        <v>470</v>
      </c>
      <c r="B155" t="s">
        <v>471</v>
      </c>
      <c r="C155" t="s">
        <v>472</v>
      </c>
      <c r="D155" s="1" t="e">
        <f>VLOOKUP(A155,'2023_24 vs 2024_25 Detail'!$A$9:$CB$409,82,FALSE)+VLOOKUP(A155,'2023_24 vs 2024_25 Detail'!$A$9:$CB$409,83,FALSE)</f>
        <v>#REF!</v>
      </c>
      <c r="E155" s="3" t="e">
        <f>VLOOKUP(A155,'2023_24 vs 2024_25 Detail'!$A$9:$E$409,6,FALSE)</f>
        <v>#REF!</v>
      </c>
      <c r="F155" s="1" t="e">
        <f t="shared" si="8"/>
        <v>#REF!</v>
      </c>
      <c r="G155" s="3">
        <f t="shared" si="9"/>
        <v>3500</v>
      </c>
      <c r="H155" s="1" t="e">
        <f t="shared" si="10"/>
        <v>#REF!</v>
      </c>
      <c r="I155" s="4" t="e">
        <f t="shared" si="11"/>
        <v>#REF!</v>
      </c>
    </row>
    <row r="156" spans="1:9" x14ac:dyDescent="0.35">
      <c r="A156" t="s">
        <v>473</v>
      </c>
      <c r="B156" t="s">
        <v>474</v>
      </c>
      <c r="C156" t="s">
        <v>475</v>
      </c>
      <c r="D156" s="1" t="e">
        <f>VLOOKUP(A156,'2023_24 vs 2024_25 Detail'!$A$9:$CB$409,82,FALSE)+VLOOKUP(A156,'2023_24 vs 2024_25 Detail'!$A$9:$CB$409,83,FALSE)</f>
        <v>#REF!</v>
      </c>
      <c r="E156" s="3" t="e">
        <f>VLOOKUP(A156,'2023_24 vs 2024_25 Detail'!$A$9:$E$409,6,FALSE)</f>
        <v>#REF!</v>
      </c>
      <c r="F156" s="1" t="e">
        <f t="shared" si="8"/>
        <v>#REF!</v>
      </c>
      <c r="G156" s="3">
        <f t="shared" si="9"/>
        <v>3500</v>
      </c>
      <c r="H156" s="1" t="e">
        <f t="shared" si="10"/>
        <v>#REF!</v>
      </c>
      <c r="I156" s="4" t="e">
        <f t="shared" si="11"/>
        <v>#REF!</v>
      </c>
    </row>
    <row r="157" spans="1:9" x14ac:dyDescent="0.35">
      <c r="A157" t="s">
        <v>476</v>
      </c>
      <c r="B157">
        <v>2189</v>
      </c>
      <c r="C157" t="s">
        <v>477</v>
      </c>
      <c r="D157" s="1" t="e">
        <f>VLOOKUP(A157,'2023_24 vs 2024_25 Detail'!$A$9:$CB$409,82,FALSE)+VLOOKUP(A157,'2023_24 vs 2024_25 Detail'!$A$9:$CB$409,83,FALSE)</f>
        <v>#REF!</v>
      </c>
      <c r="E157" s="3" t="e">
        <f>VLOOKUP(A157,'2023_24 vs 2024_25 Detail'!$A$9:$E$409,6,FALSE)</f>
        <v>#REF!</v>
      </c>
      <c r="F157" s="1" t="e">
        <f t="shared" si="8"/>
        <v>#REF!</v>
      </c>
      <c r="G157" s="3">
        <f t="shared" si="9"/>
        <v>3500</v>
      </c>
      <c r="H157" s="1" t="e">
        <f t="shared" si="10"/>
        <v>#REF!</v>
      </c>
      <c r="I157" s="4" t="e">
        <f t="shared" si="11"/>
        <v>#REF!</v>
      </c>
    </row>
    <row r="158" spans="1:9" x14ac:dyDescent="0.35">
      <c r="A158" t="s">
        <v>478</v>
      </c>
      <c r="B158" t="s">
        <v>479</v>
      </c>
      <c r="C158" t="s">
        <v>480</v>
      </c>
      <c r="D158" s="1" t="e">
        <f>VLOOKUP(A158,'2023_24 vs 2024_25 Detail'!$A$9:$CB$409,82,FALSE)+VLOOKUP(A158,'2023_24 vs 2024_25 Detail'!$A$9:$CB$409,83,FALSE)</f>
        <v>#REF!</v>
      </c>
      <c r="E158" s="3" t="e">
        <f>VLOOKUP(A158,'2023_24 vs 2024_25 Detail'!$A$9:$E$409,6,FALSE)</f>
        <v>#REF!</v>
      </c>
      <c r="F158" s="1" t="e">
        <f t="shared" si="8"/>
        <v>#REF!</v>
      </c>
      <c r="G158" s="3">
        <f t="shared" si="9"/>
        <v>3500</v>
      </c>
      <c r="H158" s="1" t="e">
        <f t="shared" si="10"/>
        <v>#REF!</v>
      </c>
      <c r="I158" s="4" t="e">
        <f t="shared" si="11"/>
        <v>#REF!</v>
      </c>
    </row>
    <row r="159" spans="1:9" x14ac:dyDescent="0.35">
      <c r="A159" t="s">
        <v>481</v>
      </c>
      <c r="B159" t="s">
        <v>482</v>
      </c>
      <c r="C159" t="s">
        <v>483</v>
      </c>
      <c r="D159" s="1" t="e">
        <f>VLOOKUP(A159,'2023_24 vs 2024_25 Detail'!$A$9:$CB$409,82,FALSE)+VLOOKUP(A159,'2023_24 vs 2024_25 Detail'!$A$9:$CB$409,83,FALSE)</f>
        <v>#REF!</v>
      </c>
      <c r="E159" s="3" t="e">
        <f>VLOOKUP(A159,'2023_24 vs 2024_25 Detail'!$A$9:$E$409,6,FALSE)</f>
        <v>#REF!</v>
      </c>
      <c r="F159" s="1" t="e">
        <f t="shared" si="8"/>
        <v>#REF!</v>
      </c>
      <c r="G159" s="3">
        <f t="shared" si="9"/>
        <v>3500</v>
      </c>
      <c r="H159" s="1" t="e">
        <f t="shared" si="10"/>
        <v>#REF!</v>
      </c>
      <c r="I159" s="4" t="e">
        <f t="shared" si="11"/>
        <v>#REF!</v>
      </c>
    </row>
    <row r="160" spans="1:9" x14ac:dyDescent="0.35">
      <c r="A160" t="s">
        <v>484</v>
      </c>
      <c r="B160" t="s">
        <v>485</v>
      </c>
      <c r="C160" t="s">
        <v>486</v>
      </c>
      <c r="D160" s="1" t="e">
        <f>VLOOKUP(A160,'2023_24 vs 2024_25 Detail'!$A$9:$CB$409,82,FALSE)+VLOOKUP(A160,'2023_24 vs 2024_25 Detail'!$A$9:$CB$409,83,FALSE)</f>
        <v>#REF!</v>
      </c>
      <c r="E160" s="3" t="e">
        <f>VLOOKUP(A160,'2023_24 vs 2024_25 Detail'!$A$9:$E$409,6,FALSE)</f>
        <v>#REF!</v>
      </c>
      <c r="F160" s="1" t="e">
        <f t="shared" si="8"/>
        <v>#REF!</v>
      </c>
      <c r="G160" s="3">
        <f t="shared" si="9"/>
        <v>3500</v>
      </c>
      <c r="H160" s="1" t="e">
        <f t="shared" si="10"/>
        <v>#REF!</v>
      </c>
      <c r="I160" s="4" t="e">
        <f t="shared" si="11"/>
        <v>#REF!</v>
      </c>
    </row>
    <row r="161" spans="1:9" x14ac:dyDescent="0.35">
      <c r="A161" t="s">
        <v>487</v>
      </c>
      <c r="B161" t="s">
        <v>488</v>
      </c>
      <c r="C161" t="s">
        <v>489</v>
      </c>
      <c r="D161" s="1" t="e">
        <f>VLOOKUP(A161,'2023_24 vs 2024_25 Detail'!$A$9:$CB$409,82,FALSE)+VLOOKUP(A161,'2023_24 vs 2024_25 Detail'!$A$9:$CB$409,83,FALSE)</f>
        <v>#REF!</v>
      </c>
      <c r="E161" s="3" t="e">
        <f>VLOOKUP(A161,'2023_24 vs 2024_25 Detail'!$A$9:$E$409,6,FALSE)</f>
        <v>#REF!</v>
      </c>
      <c r="F161" s="1" t="e">
        <f t="shared" si="8"/>
        <v>#REF!</v>
      </c>
      <c r="G161" s="3">
        <f t="shared" si="9"/>
        <v>3500</v>
      </c>
      <c r="H161" s="1" t="e">
        <f t="shared" si="10"/>
        <v>#REF!</v>
      </c>
      <c r="I161" s="4" t="e">
        <f t="shared" si="11"/>
        <v>#REF!</v>
      </c>
    </row>
    <row r="162" spans="1:9" x14ac:dyDescent="0.35">
      <c r="A162" t="s">
        <v>490</v>
      </c>
      <c r="B162" t="s">
        <v>491</v>
      </c>
      <c r="C162" t="s">
        <v>492</v>
      </c>
      <c r="D162" s="1" t="e">
        <f>VLOOKUP(A162,'2023_24 vs 2024_25 Detail'!$A$9:$CB$409,82,FALSE)+VLOOKUP(A162,'2023_24 vs 2024_25 Detail'!$A$9:$CB$409,83,FALSE)</f>
        <v>#REF!</v>
      </c>
      <c r="E162" s="3" t="e">
        <f>VLOOKUP(A162,'2023_24 vs 2024_25 Detail'!$A$9:$E$409,6,FALSE)</f>
        <v>#REF!</v>
      </c>
      <c r="F162" s="1" t="e">
        <f t="shared" si="8"/>
        <v>#REF!</v>
      </c>
      <c r="G162" s="3">
        <f t="shared" si="9"/>
        <v>3500</v>
      </c>
      <c r="H162" s="1" t="e">
        <f t="shared" si="10"/>
        <v>#REF!</v>
      </c>
      <c r="I162" s="4" t="e">
        <f t="shared" si="11"/>
        <v>#REF!</v>
      </c>
    </row>
    <row r="163" spans="1:9" x14ac:dyDescent="0.35">
      <c r="A163" t="s">
        <v>493</v>
      </c>
      <c r="B163">
        <v>2169</v>
      </c>
      <c r="C163" t="s">
        <v>494</v>
      </c>
      <c r="D163" s="1" t="e">
        <f>VLOOKUP(A163,'2023_24 vs 2024_25 Detail'!$A$9:$CB$409,82,FALSE)+VLOOKUP(A163,'2023_24 vs 2024_25 Detail'!$A$9:$CB$409,83,FALSE)</f>
        <v>#REF!</v>
      </c>
      <c r="E163" s="3" t="e">
        <f>VLOOKUP(A163,'2023_24 vs 2024_25 Detail'!$A$9:$E$409,6,FALSE)</f>
        <v>#REF!</v>
      </c>
      <c r="F163" s="1" t="e">
        <f t="shared" si="8"/>
        <v>#REF!</v>
      </c>
      <c r="G163" s="3">
        <f t="shared" si="9"/>
        <v>3500</v>
      </c>
      <c r="H163" s="1" t="e">
        <f t="shared" si="10"/>
        <v>#REF!</v>
      </c>
      <c r="I163" s="4" t="e">
        <f t="shared" si="11"/>
        <v>#REF!</v>
      </c>
    </row>
    <row r="164" spans="1:9" x14ac:dyDescent="0.35">
      <c r="A164" t="s">
        <v>495</v>
      </c>
      <c r="B164" t="s">
        <v>496</v>
      </c>
      <c r="C164" t="s">
        <v>497</v>
      </c>
      <c r="D164" s="1" t="e">
        <f>VLOOKUP(A164,'2023_24 vs 2024_25 Detail'!$A$9:$CB$409,82,FALSE)+VLOOKUP(A164,'2023_24 vs 2024_25 Detail'!$A$9:$CB$409,83,FALSE)</f>
        <v>#REF!</v>
      </c>
      <c r="E164" s="3" t="e">
        <f>VLOOKUP(A164,'2023_24 vs 2024_25 Detail'!$A$9:$E$409,6,FALSE)</f>
        <v>#REF!</v>
      </c>
      <c r="F164" s="1" t="e">
        <f t="shared" si="8"/>
        <v>#REF!</v>
      </c>
      <c r="G164" s="3">
        <f t="shared" si="9"/>
        <v>3500</v>
      </c>
      <c r="H164" s="1" t="e">
        <f t="shared" si="10"/>
        <v>#REF!</v>
      </c>
      <c r="I164" s="4" t="e">
        <f t="shared" si="11"/>
        <v>#REF!</v>
      </c>
    </row>
    <row r="165" spans="1:9" x14ac:dyDescent="0.35">
      <c r="A165" t="s">
        <v>498</v>
      </c>
      <c r="B165" t="s">
        <v>499</v>
      </c>
      <c r="C165" t="s">
        <v>500</v>
      </c>
      <c r="D165" s="1" t="e">
        <f>VLOOKUP(A165,'2023_24 vs 2024_25 Detail'!$A$9:$CB$409,82,FALSE)+VLOOKUP(A165,'2023_24 vs 2024_25 Detail'!$A$9:$CB$409,83,FALSE)</f>
        <v>#REF!</v>
      </c>
      <c r="E165" s="3" t="e">
        <f>VLOOKUP(A165,'2023_24 vs 2024_25 Detail'!$A$9:$E$409,6,FALSE)</f>
        <v>#REF!</v>
      </c>
      <c r="F165" s="1" t="e">
        <f t="shared" si="8"/>
        <v>#REF!</v>
      </c>
      <c r="G165" s="3">
        <f t="shared" si="9"/>
        <v>3500</v>
      </c>
      <c r="H165" s="1" t="e">
        <f t="shared" si="10"/>
        <v>#REF!</v>
      </c>
      <c r="I165" s="4" t="e">
        <f t="shared" si="11"/>
        <v>#REF!</v>
      </c>
    </row>
    <row r="166" spans="1:9" x14ac:dyDescent="0.35">
      <c r="A166" t="s">
        <v>501</v>
      </c>
      <c r="B166" t="s">
        <v>502</v>
      </c>
      <c r="C166" t="s">
        <v>503</v>
      </c>
      <c r="D166" s="1" t="e">
        <f>VLOOKUP(A166,'2023_24 vs 2024_25 Detail'!$A$9:$CB$409,82,FALSE)+VLOOKUP(A166,'2023_24 vs 2024_25 Detail'!$A$9:$CB$409,83,FALSE)</f>
        <v>#REF!</v>
      </c>
      <c r="E166" s="3" t="e">
        <f>VLOOKUP(A166,'2023_24 vs 2024_25 Detail'!$A$9:$E$409,6,FALSE)</f>
        <v>#REF!</v>
      </c>
      <c r="F166" s="1" t="e">
        <f t="shared" si="8"/>
        <v>#REF!</v>
      </c>
      <c r="G166" s="3">
        <f t="shared" si="9"/>
        <v>3500</v>
      </c>
      <c r="H166" s="1" t="e">
        <f t="shared" si="10"/>
        <v>#REF!</v>
      </c>
      <c r="I166" s="4" t="e">
        <f t="shared" si="11"/>
        <v>#REF!</v>
      </c>
    </row>
    <row r="167" spans="1:9" x14ac:dyDescent="0.35">
      <c r="A167" t="s">
        <v>504</v>
      </c>
      <c r="B167" t="s">
        <v>505</v>
      </c>
      <c r="C167" t="s">
        <v>506</v>
      </c>
      <c r="D167" s="1" t="e">
        <f>VLOOKUP(A167,'2023_24 vs 2024_25 Detail'!$A$9:$CB$409,82,FALSE)+VLOOKUP(A167,'2023_24 vs 2024_25 Detail'!$A$9:$CB$409,83,FALSE)</f>
        <v>#REF!</v>
      </c>
      <c r="E167" s="3" t="e">
        <f>VLOOKUP(A167,'2023_24 vs 2024_25 Detail'!$A$9:$E$409,6,FALSE)</f>
        <v>#REF!</v>
      </c>
      <c r="F167" s="1" t="e">
        <f t="shared" si="8"/>
        <v>#REF!</v>
      </c>
      <c r="G167" s="3">
        <f t="shared" si="9"/>
        <v>3500</v>
      </c>
      <c r="H167" s="1" t="e">
        <f t="shared" si="10"/>
        <v>#REF!</v>
      </c>
      <c r="I167" s="4" t="e">
        <f t="shared" si="11"/>
        <v>#REF!</v>
      </c>
    </row>
    <row r="168" spans="1:9" x14ac:dyDescent="0.35">
      <c r="A168" t="s">
        <v>507</v>
      </c>
      <c r="B168" t="s">
        <v>508</v>
      </c>
      <c r="C168" t="s">
        <v>509</v>
      </c>
      <c r="D168" s="1" t="e">
        <f>VLOOKUP(A168,'2023_24 vs 2024_25 Detail'!$A$9:$CB$409,82,FALSE)+VLOOKUP(A168,'2023_24 vs 2024_25 Detail'!$A$9:$CB$409,83,FALSE)</f>
        <v>#REF!</v>
      </c>
      <c r="E168" s="3" t="e">
        <f>VLOOKUP(A168,'2023_24 vs 2024_25 Detail'!$A$9:$E$409,6,FALSE)</f>
        <v>#REF!</v>
      </c>
      <c r="F168" s="1" t="e">
        <f t="shared" si="8"/>
        <v>#REF!</v>
      </c>
      <c r="G168" s="3">
        <f t="shared" si="9"/>
        <v>3500</v>
      </c>
      <c r="H168" s="1" t="e">
        <f t="shared" si="10"/>
        <v>#REF!</v>
      </c>
      <c r="I168" s="4" t="e">
        <f t="shared" si="11"/>
        <v>#REF!</v>
      </c>
    </row>
    <row r="169" spans="1:9" x14ac:dyDescent="0.35">
      <c r="A169" t="s">
        <v>510</v>
      </c>
      <c r="B169" t="s">
        <v>511</v>
      </c>
      <c r="C169" t="s">
        <v>512</v>
      </c>
      <c r="D169" s="1" t="e">
        <f>VLOOKUP(A169,'2023_24 vs 2024_25 Detail'!$A$9:$CB$409,82,FALSE)+VLOOKUP(A169,'2023_24 vs 2024_25 Detail'!$A$9:$CB$409,83,FALSE)</f>
        <v>#REF!</v>
      </c>
      <c r="E169" s="3" t="e">
        <f>VLOOKUP(A169,'2023_24 vs 2024_25 Detail'!$A$9:$E$409,6,FALSE)</f>
        <v>#REF!</v>
      </c>
      <c r="F169" s="1" t="e">
        <f t="shared" si="8"/>
        <v>#REF!</v>
      </c>
      <c r="G169" s="3">
        <f t="shared" si="9"/>
        <v>3500</v>
      </c>
      <c r="H169" s="1" t="e">
        <f t="shared" si="10"/>
        <v>#REF!</v>
      </c>
      <c r="I169" s="4" t="e">
        <f t="shared" si="11"/>
        <v>#REF!</v>
      </c>
    </row>
    <row r="170" spans="1:9" x14ac:dyDescent="0.35">
      <c r="A170" t="s">
        <v>513</v>
      </c>
      <c r="B170" t="s">
        <v>514</v>
      </c>
      <c r="C170" t="s">
        <v>515</v>
      </c>
      <c r="D170" s="1" t="e">
        <f>VLOOKUP(A170,'2023_24 vs 2024_25 Detail'!$A$9:$CB$409,82,FALSE)+VLOOKUP(A170,'2023_24 vs 2024_25 Detail'!$A$9:$CB$409,83,FALSE)</f>
        <v>#REF!</v>
      </c>
      <c r="E170" s="3" t="e">
        <f>VLOOKUP(A170,'2023_24 vs 2024_25 Detail'!$A$9:$E$409,6,FALSE)</f>
        <v>#REF!</v>
      </c>
      <c r="F170" s="1" t="e">
        <f t="shared" si="8"/>
        <v>#REF!</v>
      </c>
      <c r="G170" s="3">
        <f t="shared" si="9"/>
        <v>3500</v>
      </c>
      <c r="H170" s="1" t="e">
        <f t="shared" si="10"/>
        <v>#REF!</v>
      </c>
      <c r="I170" s="4" t="e">
        <f t="shared" si="11"/>
        <v>#REF!</v>
      </c>
    </row>
    <row r="171" spans="1:9" x14ac:dyDescent="0.35">
      <c r="A171" t="s">
        <v>516</v>
      </c>
      <c r="B171" t="s">
        <v>517</v>
      </c>
      <c r="C171" t="s">
        <v>518</v>
      </c>
      <c r="D171" s="1" t="e">
        <f>VLOOKUP(A171,'2023_24 vs 2024_25 Detail'!$A$9:$CB$409,82,FALSE)+VLOOKUP(A171,'2023_24 vs 2024_25 Detail'!$A$9:$CB$409,83,FALSE)</f>
        <v>#REF!</v>
      </c>
      <c r="E171" s="3" t="e">
        <f>VLOOKUP(A171,'2023_24 vs 2024_25 Detail'!$A$9:$E$409,6,FALSE)</f>
        <v>#REF!</v>
      </c>
      <c r="F171" s="1" t="e">
        <f t="shared" si="8"/>
        <v>#REF!</v>
      </c>
      <c r="G171" s="3">
        <f t="shared" si="9"/>
        <v>3500</v>
      </c>
      <c r="H171" s="1" t="e">
        <f t="shared" si="10"/>
        <v>#REF!</v>
      </c>
      <c r="I171" s="4" t="e">
        <f t="shared" si="11"/>
        <v>#REF!</v>
      </c>
    </row>
    <row r="172" spans="1:9" x14ac:dyDescent="0.35">
      <c r="A172" t="s">
        <v>519</v>
      </c>
      <c r="B172" t="s">
        <v>520</v>
      </c>
      <c r="C172" t="s">
        <v>521</v>
      </c>
      <c r="D172" s="1" t="e">
        <f>VLOOKUP(A172,'2023_24 vs 2024_25 Detail'!$A$9:$CB$409,82,FALSE)+VLOOKUP(A172,'2023_24 vs 2024_25 Detail'!$A$9:$CB$409,83,FALSE)</f>
        <v>#REF!</v>
      </c>
      <c r="E172" s="3" t="e">
        <f>VLOOKUP(A172,'2023_24 vs 2024_25 Detail'!$A$9:$E$409,6,FALSE)</f>
        <v>#REF!</v>
      </c>
      <c r="F172" s="1" t="e">
        <f t="shared" si="8"/>
        <v>#REF!</v>
      </c>
      <c r="G172" s="3">
        <f t="shared" si="9"/>
        <v>3500</v>
      </c>
      <c r="H172" s="1" t="e">
        <f t="shared" si="10"/>
        <v>#REF!</v>
      </c>
      <c r="I172" s="4" t="e">
        <f t="shared" si="11"/>
        <v>#REF!</v>
      </c>
    </row>
    <row r="173" spans="1:9" x14ac:dyDescent="0.35">
      <c r="A173" t="s">
        <v>522</v>
      </c>
      <c r="B173" t="s">
        <v>523</v>
      </c>
      <c r="C173" t="s">
        <v>524</v>
      </c>
      <c r="D173" s="1" t="e">
        <f>VLOOKUP(A173,'2023_24 vs 2024_25 Detail'!$A$9:$CB$409,82,FALSE)+VLOOKUP(A173,'2023_24 vs 2024_25 Detail'!$A$9:$CB$409,83,FALSE)</f>
        <v>#REF!</v>
      </c>
      <c r="E173" s="3" t="e">
        <f>VLOOKUP(A173,'2023_24 vs 2024_25 Detail'!$A$9:$E$409,6,FALSE)</f>
        <v>#REF!</v>
      </c>
      <c r="F173" s="1" t="e">
        <f t="shared" si="8"/>
        <v>#REF!</v>
      </c>
      <c r="G173" s="3">
        <f t="shared" si="9"/>
        <v>3500</v>
      </c>
      <c r="H173" s="1" t="e">
        <f t="shared" si="10"/>
        <v>#REF!</v>
      </c>
      <c r="I173" s="4" t="e">
        <f t="shared" si="11"/>
        <v>#REF!</v>
      </c>
    </row>
    <row r="174" spans="1:9" x14ac:dyDescent="0.35">
      <c r="A174" t="s">
        <v>525</v>
      </c>
      <c r="B174" t="s">
        <v>526</v>
      </c>
      <c r="C174" t="s">
        <v>527</v>
      </c>
      <c r="D174" s="1" t="e">
        <f>VLOOKUP(A174,'2023_24 vs 2024_25 Detail'!$A$9:$CB$409,82,FALSE)+VLOOKUP(A174,'2023_24 vs 2024_25 Detail'!$A$9:$CB$409,83,FALSE)</f>
        <v>#REF!</v>
      </c>
      <c r="E174" s="3" t="e">
        <f>VLOOKUP(A174,'2023_24 vs 2024_25 Detail'!$A$9:$E$409,6,FALSE)</f>
        <v>#REF!</v>
      </c>
      <c r="F174" s="1" t="e">
        <f t="shared" si="8"/>
        <v>#REF!</v>
      </c>
      <c r="G174" s="3">
        <f t="shared" si="9"/>
        <v>3500</v>
      </c>
      <c r="H174" s="1" t="e">
        <f t="shared" si="10"/>
        <v>#REF!</v>
      </c>
      <c r="I174" s="4" t="e">
        <f t="shared" si="11"/>
        <v>#REF!</v>
      </c>
    </row>
    <row r="175" spans="1:9" x14ac:dyDescent="0.35">
      <c r="A175" t="s">
        <v>528</v>
      </c>
      <c r="B175" t="s">
        <v>529</v>
      </c>
      <c r="C175" t="s">
        <v>530</v>
      </c>
      <c r="D175" s="1" t="e">
        <f>VLOOKUP(A175,'2023_24 vs 2024_25 Detail'!$A$9:$CB$409,82,FALSE)+VLOOKUP(A175,'2023_24 vs 2024_25 Detail'!$A$9:$CB$409,83,FALSE)</f>
        <v>#REF!</v>
      </c>
      <c r="E175" s="3" t="e">
        <f>VLOOKUP(A175,'2023_24 vs 2024_25 Detail'!$A$9:$E$409,6,FALSE)</f>
        <v>#REF!</v>
      </c>
      <c r="F175" s="1" t="e">
        <f t="shared" si="8"/>
        <v>#REF!</v>
      </c>
      <c r="G175" s="3">
        <f t="shared" si="9"/>
        <v>3500</v>
      </c>
      <c r="H175" s="1" t="e">
        <f t="shared" si="10"/>
        <v>#REF!</v>
      </c>
      <c r="I175" s="4" t="e">
        <f t="shared" si="11"/>
        <v>#REF!</v>
      </c>
    </row>
    <row r="176" spans="1:9" x14ac:dyDescent="0.35">
      <c r="A176" t="s">
        <v>531</v>
      </c>
      <c r="B176" t="s">
        <v>532</v>
      </c>
      <c r="C176" t="s">
        <v>533</v>
      </c>
      <c r="D176" s="1" t="e">
        <f>VLOOKUP(A176,'2023_24 vs 2024_25 Detail'!$A$9:$CB$409,82,FALSE)+VLOOKUP(A176,'2023_24 vs 2024_25 Detail'!$A$9:$CB$409,83,FALSE)</f>
        <v>#REF!</v>
      </c>
      <c r="E176" s="3" t="e">
        <f>VLOOKUP(A176,'2023_24 vs 2024_25 Detail'!$A$9:$E$409,6,FALSE)</f>
        <v>#REF!</v>
      </c>
      <c r="F176" s="1" t="e">
        <f t="shared" si="8"/>
        <v>#REF!</v>
      </c>
      <c r="G176" s="3">
        <f t="shared" si="9"/>
        <v>3500</v>
      </c>
      <c r="H176" s="1" t="e">
        <f t="shared" si="10"/>
        <v>#REF!</v>
      </c>
      <c r="I176" s="4" t="e">
        <f t="shared" si="11"/>
        <v>#REF!</v>
      </c>
    </row>
    <row r="177" spans="1:9" x14ac:dyDescent="0.35">
      <c r="A177" t="s">
        <v>534</v>
      </c>
      <c r="B177" t="s">
        <v>535</v>
      </c>
      <c r="C177" t="s">
        <v>536</v>
      </c>
      <c r="D177" s="1" t="e">
        <f>VLOOKUP(A177,'2023_24 vs 2024_25 Detail'!$A$9:$CB$409,82,FALSE)+VLOOKUP(A177,'2023_24 vs 2024_25 Detail'!$A$9:$CB$409,83,FALSE)</f>
        <v>#REF!</v>
      </c>
      <c r="E177" s="3" t="e">
        <f>VLOOKUP(A177,'2023_24 vs 2024_25 Detail'!$A$9:$E$409,6,FALSE)</f>
        <v>#REF!</v>
      </c>
      <c r="F177" s="1" t="e">
        <f t="shared" si="8"/>
        <v>#REF!</v>
      </c>
      <c r="G177" s="3">
        <f t="shared" si="9"/>
        <v>3500</v>
      </c>
      <c r="H177" s="1" t="e">
        <f t="shared" si="10"/>
        <v>#REF!</v>
      </c>
      <c r="I177" s="4" t="e">
        <f t="shared" si="11"/>
        <v>#REF!</v>
      </c>
    </row>
    <row r="178" spans="1:9" x14ac:dyDescent="0.35">
      <c r="A178" t="s">
        <v>537</v>
      </c>
      <c r="B178" t="s">
        <v>538</v>
      </c>
      <c r="C178" t="s">
        <v>539</v>
      </c>
      <c r="D178" s="1" t="e">
        <f>VLOOKUP(A178,'2023_24 vs 2024_25 Detail'!$A$9:$CB$409,82,FALSE)+VLOOKUP(A178,'2023_24 vs 2024_25 Detail'!$A$9:$CB$409,83,FALSE)</f>
        <v>#REF!</v>
      </c>
      <c r="E178" s="3" t="e">
        <f>VLOOKUP(A178,'2023_24 vs 2024_25 Detail'!$A$9:$E$409,6,FALSE)</f>
        <v>#REF!</v>
      </c>
      <c r="F178" s="1" t="e">
        <f t="shared" si="8"/>
        <v>#REF!</v>
      </c>
      <c r="G178" s="3">
        <f t="shared" si="9"/>
        <v>3500</v>
      </c>
      <c r="H178" s="1" t="e">
        <f t="shared" si="10"/>
        <v>#REF!</v>
      </c>
      <c r="I178" s="4" t="e">
        <f t="shared" si="11"/>
        <v>#REF!</v>
      </c>
    </row>
    <row r="179" spans="1:9" x14ac:dyDescent="0.35">
      <c r="A179" t="s">
        <v>540</v>
      </c>
      <c r="B179" t="s">
        <v>541</v>
      </c>
      <c r="C179" t="s">
        <v>542</v>
      </c>
      <c r="D179" s="1" t="e">
        <f>VLOOKUP(A179,'2023_24 vs 2024_25 Detail'!$A$9:$CB$409,82,FALSE)+VLOOKUP(A179,'2023_24 vs 2024_25 Detail'!$A$9:$CB$409,83,FALSE)</f>
        <v>#REF!</v>
      </c>
      <c r="E179" s="3" t="e">
        <f>VLOOKUP(A179,'2023_24 vs 2024_25 Detail'!$A$9:$E$409,6,FALSE)</f>
        <v>#REF!</v>
      </c>
      <c r="F179" s="1" t="e">
        <f t="shared" si="8"/>
        <v>#REF!</v>
      </c>
      <c r="G179" s="3">
        <f t="shared" si="9"/>
        <v>3500</v>
      </c>
      <c r="H179" s="1" t="e">
        <f t="shared" si="10"/>
        <v>#REF!</v>
      </c>
      <c r="I179" s="4" t="e">
        <f t="shared" si="11"/>
        <v>#REF!</v>
      </c>
    </row>
    <row r="180" spans="1:9" x14ac:dyDescent="0.35">
      <c r="A180" t="s">
        <v>543</v>
      </c>
      <c r="B180" t="s">
        <v>544</v>
      </c>
      <c r="C180" t="s">
        <v>545</v>
      </c>
      <c r="D180" s="1" t="e">
        <f>VLOOKUP(A180,'2023_24 vs 2024_25 Detail'!$A$9:$CB$409,82,FALSE)+VLOOKUP(A180,'2023_24 vs 2024_25 Detail'!$A$9:$CB$409,83,FALSE)</f>
        <v>#REF!</v>
      </c>
      <c r="E180" s="3" t="e">
        <f>VLOOKUP(A180,'2023_24 vs 2024_25 Detail'!$A$9:$E$409,6,FALSE)</f>
        <v>#REF!</v>
      </c>
      <c r="F180" s="1" t="e">
        <f t="shared" si="8"/>
        <v>#REF!</v>
      </c>
      <c r="G180" s="3">
        <f t="shared" si="9"/>
        <v>3500</v>
      </c>
      <c r="H180" s="1" t="e">
        <f t="shared" si="10"/>
        <v>#REF!</v>
      </c>
      <c r="I180" s="4" t="e">
        <f t="shared" si="11"/>
        <v>#REF!</v>
      </c>
    </row>
    <row r="181" spans="1:9" x14ac:dyDescent="0.35">
      <c r="A181" t="s">
        <v>546</v>
      </c>
      <c r="B181" t="s">
        <v>547</v>
      </c>
      <c r="C181" t="s">
        <v>548</v>
      </c>
      <c r="D181" s="1" t="e">
        <f>VLOOKUP(A181,'2023_24 vs 2024_25 Detail'!$A$9:$CB$409,82,FALSE)+VLOOKUP(A181,'2023_24 vs 2024_25 Detail'!$A$9:$CB$409,83,FALSE)</f>
        <v>#REF!</v>
      </c>
      <c r="E181" s="3" t="e">
        <f>VLOOKUP(A181,'2023_24 vs 2024_25 Detail'!$A$9:$E$409,6,FALSE)</f>
        <v>#REF!</v>
      </c>
      <c r="F181" s="1" t="e">
        <f t="shared" si="8"/>
        <v>#REF!</v>
      </c>
      <c r="G181" s="3">
        <f t="shared" si="9"/>
        <v>3500</v>
      </c>
      <c r="H181" s="1" t="e">
        <f t="shared" si="10"/>
        <v>#REF!</v>
      </c>
      <c r="I181" s="4" t="e">
        <f t="shared" si="11"/>
        <v>#REF!</v>
      </c>
    </row>
    <row r="182" spans="1:9" x14ac:dyDescent="0.35">
      <c r="A182" t="s">
        <v>549</v>
      </c>
      <c r="B182" t="s">
        <v>550</v>
      </c>
      <c r="C182" t="s">
        <v>551</v>
      </c>
      <c r="D182" s="1" t="e">
        <f>VLOOKUP(A182,'2023_24 vs 2024_25 Detail'!$A$9:$CB$409,82,FALSE)+VLOOKUP(A182,'2023_24 vs 2024_25 Detail'!$A$9:$CB$409,83,FALSE)</f>
        <v>#REF!</v>
      </c>
      <c r="E182" s="3" t="e">
        <f>VLOOKUP(A182,'2023_24 vs 2024_25 Detail'!$A$9:$E$409,6,FALSE)</f>
        <v>#REF!</v>
      </c>
      <c r="F182" s="1" t="e">
        <f t="shared" si="8"/>
        <v>#REF!</v>
      </c>
      <c r="G182" s="3">
        <f t="shared" si="9"/>
        <v>3500</v>
      </c>
      <c r="H182" s="1" t="e">
        <f t="shared" si="10"/>
        <v>#REF!</v>
      </c>
      <c r="I182" s="4" t="e">
        <f t="shared" si="11"/>
        <v>#REF!</v>
      </c>
    </row>
    <row r="183" spans="1:9" x14ac:dyDescent="0.35">
      <c r="A183" t="s">
        <v>552</v>
      </c>
      <c r="B183" t="s">
        <v>553</v>
      </c>
      <c r="C183" t="s">
        <v>554</v>
      </c>
      <c r="D183" s="1" t="e">
        <f>VLOOKUP(A183,'2023_24 vs 2024_25 Detail'!$A$9:$CB$409,82,FALSE)+VLOOKUP(A183,'2023_24 vs 2024_25 Detail'!$A$9:$CB$409,83,FALSE)</f>
        <v>#REF!</v>
      </c>
      <c r="E183" s="3" t="e">
        <f>VLOOKUP(A183,'2023_24 vs 2024_25 Detail'!$A$9:$E$409,6,FALSE)</f>
        <v>#REF!</v>
      </c>
      <c r="F183" s="1" t="e">
        <f t="shared" si="8"/>
        <v>#REF!</v>
      </c>
      <c r="G183" s="3">
        <f t="shared" si="9"/>
        <v>3500</v>
      </c>
      <c r="H183" s="1" t="e">
        <f t="shared" si="10"/>
        <v>#REF!</v>
      </c>
      <c r="I183" s="4" t="e">
        <f t="shared" si="11"/>
        <v>#REF!</v>
      </c>
    </row>
    <row r="184" spans="1:9" x14ac:dyDescent="0.35">
      <c r="A184" t="s">
        <v>555</v>
      </c>
      <c r="B184" t="s">
        <v>556</v>
      </c>
      <c r="C184" t="s">
        <v>557</v>
      </c>
      <c r="D184" s="1" t="e">
        <f>VLOOKUP(A184,'2023_24 vs 2024_25 Detail'!$A$9:$CB$409,82,FALSE)+VLOOKUP(A184,'2023_24 vs 2024_25 Detail'!$A$9:$CB$409,83,FALSE)</f>
        <v>#REF!</v>
      </c>
      <c r="E184" s="3" t="e">
        <f>VLOOKUP(A184,'2023_24 vs 2024_25 Detail'!$A$9:$E$409,6,FALSE)</f>
        <v>#REF!</v>
      </c>
      <c r="F184" s="1" t="e">
        <f t="shared" si="8"/>
        <v>#REF!</v>
      </c>
      <c r="G184" s="3">
        <f t="shared" si="9"/>
        <v>3500</v>
      </c>
      <c r="H184" s="1" t="e">
        <f t="shared" si="10"/>
        <v>#REF!</v>
      </c>
      <c r="I184" s="4" t="e">
        <f t="shared" si="11"/>
        <v>#REF!</v>
      </c>
    </row>
    <row r="185" spans="1:9" x14ac:dyDescent="0.35">
      <c r="A185" t="s">
        <v>558</v>
      </c>
      <c r="B185" t="s">
        <v>559</v>
      </c>
      <c r="C185" t="s">
        <v>560</v>
      </c>
      <c r="D185" s="1" t="e">
        <f>VLOOKUP(A185,'2023_24 vs 2024_25 Detail'!$A$9:$CB$409,82,FALSE)+VLOOKUP(A185,'2023_24 vs 2024_25 Detail'!$A$9:$CB$409,83,FALSE)</f>
        <v>#REF!</v>
      </c>
      <c r="E185" s="3" t="e">
        <f>VLOOKUP(A185,'2023_24 vs 2024_25 Detail'!$A$9:$E$409,6,FALSE)</f>
        <v>#REF!</v>
      </c>
      <c r="F185" s="1" t="e">
        <f t="shared" si="8"/>
        <v>#REF!</v>
      </c>
      <c r="G185" s="3">
        <f t="shared" si="9"/>
        <v>3500</v>
      </c>
      <c r="H185" s="1" t="e">
        <f t="shared" si="10"/>
        <v>#REF!</v>
      </c>
      <c r="I185" s="4" t="e">
        <f t="shared" si="11"/>
        <v>#REF!</v>
      </c>
    </row>
    <row r="186" spans="1:9" x14ac:dyDescent="0.35">
      <c r="A186" t="s">
        <v>561</v>
      </c>
      <c r="B186">
        <v>2163</v>
      </c>
      <c r="C186" t="s">
        <v>562</v>
      </c>
      <c r="D186" s="1" t="e">
        <f>VLOOKUP(A186,'2023_24 vs 2024_25 Detail'!$A$9:$CB$409,82,FALSE)+VLOOKUP(A186,'2023_24 vs 2024_25 Detail'!$A$9:$CB$409,83,FALSE)</f>
        <v>#REF!</v>
      </c>
      <c r="E186" s="3" t="e">
        <f>VLOOKUP(A186,'2023_24 vs 2024_25 Detail'!$A$9:$E$409,6,FALSE)</f>
        <v>#REF!</v>
      </c>
      <c r="F186" s="1" t="e">
        <f t="shared" si="8"/>
        <v>#REF!</v>
      </c>
      <c r="G186" s="3">
        <f t="shared" si="9"/>
        <v>3500</v>
      </c>
      <c r="H186" s="1" t="e">
        <f t="shared" si="10"/>
        <v>#REF!</v>
      </c>
      <c r="I186" s="4" t="e">
        <f t="shared" si="11"/>
        <v>#REF!</v>
      </c>
    </row>
    <row r="187" spans="1:9" x14ac:dyDescent="0.35">
      <c r="A187" t="s">
        <v>563</v>
      </c>
      <c r="B187" t="s">
        <v>564</v>
      </c>
      <c r="C187" t="s">
        <v>565</v>
      </c>
      <c r="D187" s="1" t="e">
        <f>VLOOKUP(A187,'2023_24 vs 2024_25 Detail'!$A$9:$CB$409,82,FALSE)+VLOOKUP(A187,'2023_24 vs 2024_25 Detail'!$A$9:$CB$409,83,FALSE)</f>
        <v>#REF!</v>
      </c>
      <c r="E187" s="3" t="e">
        <f>VLOOKUP(A187,'2023_24 vs 2024_25 Detail'!$A$9:$E$409,6,FALSE)</f>
        <v>#REF!</v>
      </c>
      <c r="F187" s="1" t="e">
        <f t="shared" si="8"/>
        <v>#REF!</v>
      </c>
      <c r="G187" s="3">
        <f t="shared" si="9"/>
        <v>3500</v>
      </c>
      <c r="H187" s="1" t="e">
        <f t="shared" si="10"/>
        <v>#REF!</v>
      </c>
      <c r="I187" s="4" t="e">
        <f t="shared" si="11"/>
        <v>#REF!</v>
      </c>
    </row>
    <row r="188" spans="1:9" x14ac:dyDescent="0.35">
      <c r="A188" t="s">
        <v>566</v>
      </c>
      <c r="B188" t="s">
        <v>567</v>
      </c>
      <c r="C188" t="s">
        <v>568</v>
      </c>
      <c r="D188" s="1" t="e">
        <f>VLOOKUP(A188,'2023_24 vs 2024_25 Detail'!$A$9:$CB$409,82,FALSE)+VLOOKUP(A188,'2023_24 vs 2024_25 Detail'!$A$9:$CB$409,83,FALSE)</f>
        <v>#REF!</v>
      </c>
      <c r="E188" s="3" t="e">
        <f>VLOOKUP(A188,'2023_24 vs 2024_25 Detail'!$A$9:$E$409,6,FALSE)</f>
        <v>#REF!</v>
      </c>
      <c r="F188" s="1" t="e">
        <f t="shared" si="8"/>
        <v>#REF!</v>
      </c>
      <c r="G188" s="3">
        <f t="shared" si="9"/>
        <v>3500</v>
      </c>
      <c r="H188" s="1" t="e">
        <f t="shared" si="10"/>
        <v>#REF!</v>
      </c>
      <c r="I188" s="4" t="e">
        <f t="shared" si="11"/>
        <v>#REF!</v>
      </c>
    </row>
    <row r="189" spans="1:9" x14ac:dyDescent="0.35">
      <c r="A189" t="s">
        <v>569</v>
      </c>
      <c r="B189" t="s">
        <v>570</v>
      </c>
      <c r="C189" t="s">
        <v>571</v>
      </c>
      <c r="D189" s="1" t="e">
        <f>VLOOKUP(A189,'2023_24 vs 2024_25 Detail'!$A$9:$CB$409,82,FALSE)+VLOOKUP(A189,'2023_24 vs 2024_25 Detail'!$A$9:$CB$409,83,FALSE)</f>
        <v>#REF!</v>
      </c>
      <c r="E189" s="3" t="e">
        <f>VLOOKUP(A189,'2023_24 vs 2024_25 Detail'!$A$9:$E$409,6,FALSE)</f>
        <v>#REF!</v>
      </c>
      <c r="F189" s="1" t="e">
        <f t="shared" si="8"/>
        <v>#REF!</v>
      </c>
      <c r="G189" s="3">
        <f t="shared" si="9"/>
        <v>3500</v>
      </c>
      <c r="H189" s="1" t="e">
        <f t="shared" si="10"/>
        <v>#REF!</v>
      </c>
      <c r="I189" s="4" t="e">
        <f t="shared" si="11"/>
        <v>#REF!</v>
      </c>
    </row>
    <row r="190" spans="1:9" x14ac:dyDescent="0.35">
      <c r="A190" t="s">
        <v>572</v>
      </c>
      <c r="B190" t="s">
        <v>573</v>
      </c>
      <c r="C190" t="s">
        <v>574</v>
      </c>
      <c r="D190" s="1" t="e">
        <f>VLOOKUP(A190,'2023_24 vs 2024_25 Detail'!$A$9:$CB$409,82,FALSE)+VLOOKUP(A190,'2023_24 vs 2024_25 Detail'!$A$9:$CB$409,83,FALSE)</f>
        <v>#REF!</v>
      </c>
      <c r="E190" s="3" t="e">
        <f>VLOOKUP(A190,'2023_24 vs 2024_25 Detail'!$A$9:$E$409,6,FALSE)</f>
        <v>#REF!</v>
      </c>
      <c r="F190" s="1" t="e">
        <f t="shared" si="8"/>
        <v>#REF!</v>
      </c>
      <c r="G190" s="3">
        <f t="shared" si="9"/>
        <v>3500</v>
      </c>
      <c r="H190" s="1" t="e">
        <f t="shared" si="10"/>
        <v>#REF!</v>
      </c>
      <c r="I190" s="4" t="e">
        <f t="shared" si="11"/>
        <v>#REF!</v>
      </c>
    </row>
    <row r="191" spans="1:9" x14ac:dyDescent="0.35">
      <c r="A191" t="s">
        <v>575</v>
      </c>
      <c r="B191" t="s">
        <v>576</v>
      </c>
      <c r="C191" t="s">
        <v>577</v>
      </c>
      <c r="D191" s="1" t="e">
        <f>VLOOKUP(A191,'2023_24 vs 2024_25 Detail'!$A$9:$CB$409,82,FALSE)+VLOOKUP(A191,'2023_24 vs 2024_25 Detail'!$A$9:$CB$409,83,FALSE)</f>
        <v>#REF!</v>
      </c>
      <c r="E191" s="3" t="e">
        <f>VLOOKUP(A191,'2023_24 vs 2024_25 Detail'!$A$9:$E$409,6,FALSE)</f>
        <v>#REF!</v>
      </c>
      <c r="F191" s="1" t="e">
        <f t="shared" si="8"/>
        <v>#REF!</v>
      </c>
      <c r="G191" s="3">
        <f t="shared" si="9"/>
        <v>3500</v>
      </c>
      <c r="H191" s="1" t="e">
        <f t="shared" si="10"/>
        <v>#REF!</v>
      </c>
      <c r="I191" s="4" t="e">
        <f t="shared" si="11"/>
        <v>#REF!</v>
      </c>
    </row>
    <row r="192" spans="1:9" x14ac:dyDescent="0.35">
      <c r="A192" t="s">
        <v>578</v>
      </c>
      <c r="B192" t="s">
        <v>579</v>
      </c>
      <c r="C192" t="s">
        <v>580</v>
      </c>
      <c r="D192" s="1" t="e">
        <f>VLOOKUP(A192,'2023_24 vs 2024_25 Detail'!$A$9:$CB$409,82,FALSE)+VLOOKUP(A192,'2023_24 vs 2024_25 Detail'!$A$9:$CB$409,83,FALSE)</f>
        <v>#REF!</v>
      </c>
      <c r="E192" s="3" t="e">
        <f>VLOOKUP(A192,'2023_24 vs 2024_25 Detail'!$A$9:$E$409,6,FALSE)</f>
        <v>#REF!</v>
      </c>
      <c r="F192" s="1" t="e">
        <f t="shared" si="8"/>
        <v>#REF!</v>
      </c>
      <c r="G192" s="3">
        <f t="shared" si="9"/>
        <v>3500</v>
      </c>
      <c r="H192" s="1" t="e">
        <f t="shared" si="10"/>
        <v>#REF!</v>
      </c>
      <c r="I192" s="4" t="e">
        <f t="shared" si="11"/>
        <v>#REF!</v>
      </c>
    </row>
    <row r="193" spans="1:9" x14ac:dyDescent="0.35">
      <c r="A193" t="s">
        <v>581</v>
      </c>
      <c r="B193" t="s">
        <v>582</v>
      </c>
      <c r="C193" t="s">
        <v>583</v>
      </c>
      <c r="D193" s="1" t="e">
        <f>VLOOKUP(A193,'2023_24 vs 2024_25 Detail'!$A$9:$CB$409,82,FALSE)+VLOOKUP(A193,'2023_24 vs 2024_25 Detail'!$A$9:$CB$409,83,FALSE)</f>
        <v>#REF!</v>
      </c>
      <c r="E193" s="3" t="e">
        <f>VLOOKUP(A193,'2023_24 vs 2024_25 Detail'!$A$9:$E$409,6,FALSE)</f>
        <v>#REF!</v>
      </c>
      <c r="F193" s="1" t="e">
        <f t="shared" si="8"/>
        <v>#REF!</v>
      </c>
      <c r="G193" s="3">
        <f t="shared" si="9"/>
        <v>3500</v>
      </c>
      <c r="H193" s="1" t="e">
        <f t="shared" si="10"/>
        <v>#REF!</v>
      </c>
      <c r="I193" s="4" t="e">
        <f t="shared" si="11"/>
        <v>#REF!</v>
      </c>
    </row>
    <row r="194" spans="1:9" x14ac:dyDescent="0.35">
      <c r="A194" t="s">
        <v>584</v>
      </c>
      <c r="B194" t="s">
        <v>585</v>
      </c>
      <c r="C194" t="s">
        <v>586</v>
      </c>
      <c r="D194" s="1" t="e">
        <f>VLOOKUP(A194,'2023_24 vs 2024_25 Detail'!$A$9:$CB$409,82,FALSE)+VLOOKUP(A194,'2023_24 vs 2024_25 Detail'!$A$9:$CB$409,83,FALSE)</f>
        <v>#REF!</v>
      </c>
      <c r="E194" s="3" t="e">
        <f>VLOOKUP(A194,'2023_24 vs 2024_25 Detail'!$A$9:$E$409,6,FALSE)</f>
        <v>#REF!</v>
      </c>
      <c r="F194" s="1" t="e">
        <f t="shared" si="8"/>
        <v>#REF!</v>
      </c>
      <c r="G194" s="3">
        <f t="shared" si="9"/>
        <v>3500</v>
      </c>
      <c r="H194" s="1" t="e">
        <f t="shared" si="10"/>
        <v>#REF!</v>
      </c>
      <c r="I194" s="4" t="e">
        <f t="shared" si="11"/>
        <v>#REF!</v>
      </c>
    </row>
    <row r="195" spans="1:9" x14ac:dyDescent="0.35">
      <c r="A195" t="s">
        <v>587</v>
      </c>
      <c r="B195" t="s">
        <v>588</v>
      </c>
      <c r="C195" t="s">
        <v>589</v>
      </c>
      <c r="D195" s="1" t="e">
        <f>VLOOKUP(A195,'2023_24 vs 2024_25 Detail'!$A$9:$CB$409,82,FALSE)+VLOOKUP(A195,'2023_24 vs 2024_25 Detail'!$A$9:$CB$409,83,FALSE)</f>
        <v>#REF!</v>
      </c>
      <c r="E195" s="3" t="e">
        <f>VLOOKUP(A195,'2023_24 vs 2024_25 Detail'!$A$9:$E$409,6,FALSE)</f>
        <v>#REF!</v>
      </c>
      <c r="F195" s="1" t="e">
        <f t="shared" si="8"/>
        <v>#REF!</v>
      </c>
      <c r="G195" s="3">
        <f t="shared" si="9"/>
        <v>3500</v>
      </c>
      <c r="H195" s="1" t="e">
        <f t="shared" si="10"/>
        <v>#REF!</v>
      </c>
      <c r="I195" s="4" t="e">
        <f t="shared" si="11"/>
        <v>#REF!</v>
      </c>
    </row>
    <row r="196" spans="1:9" x14ac:dyDescent="0.35">
      <c r="A196" t="s">
        <v>590</v>
      </c>
      <c r="B196" t="s">
        <v>591</v>
      </c>
      <c r="C196" t="s">
        <v>592</v>
      </c>
      <c r="D196" s="1" t="e">
        <f>VLOOKUP(A196,'2023_24 vs 2024_25 Detail'!$A$9:$CB$409,82,FALSE)+VLOOKUP(A196,'2023_24 vs 2024_25 Detail'!$A$9:$CB$409,83,FALSE)</f>
        <v>#REF!</v>
      </c>
      <c r="E196" s="3" t="e">
        <f>VLOOKUP(A196,'2023_24 vs 2024_25 Detail'!$A$9:$E$409,6,FALSE)</f>
        <v>#REF!</v>
      </c>
      <c r="F196" s="1" t="e">
        <f t="shared" ref="F196:F259" si="12">D196/E196</f>
        <v>#REF!</v>
      </c>
      <c r="G196" s="3">
        <f t="shared" ref="G196:G259" si="13">$K$1</f>
        <v>3500</v>
      </c>
      <c r="H196" s="1" t="e">
        <f t="shared" ref="H196:H259" si="14">F196-G196</f>
        <v>#REF!</v>
      </c>
      <c r="I196" s="4" t="e">
        <f t="shared" ref="I196:I259" si="15">IF(H196&lt;0,-H196*E196,0)</f>
        <v>#REF!</v>
      </c>
    </row>
    <row r="197" spans="1:9" x14ac:dyDescent="0.35">
      <c r="A197" t="s">
        <v>593</v>
      </c>
      <c r="B197" t="s">
        <v>594</v>
      </c>
      <c r="C197" t="s">
        <v>595</v>
      </c>
      <c r="D197" s="1" t="e">
        <f>VLOOKUP(A197,'2023_24 vs 2024_25 Detail'!$A$9:$CB$409,82,FALSE)+VLOOKUP(A197,'2023_24 vs 2024_25 Detail'!$A$9:$CB$409,83,FALSE)</f>
        <v>#REF!</v>
      </c>
      <c r="E197" s="3" t="e">
        <f>VLOOKUP(A197,'2023_24 vs 2024_25 Detail'!$A$9:$E$409,6,FALSE)</f>
        <v>#REF!</v>
      </c>
      <c r="F197" s="1" t="e">
        <f t="shared" si="12"/>
        <v>#REF!</v>
      </c>
      <c r="G197" s="3">
        <f t="shared" si="13"/>
        <v>3500</v>
      </c>
      <c r="H197" s="1" t="e">
        <f t="shared" si="14"/>
        <v>#REF!</v>
      </c>
      <c r="I197" s="4" t="e">
        <f t="shared" si="15"/>
        <v>#REF!</v>
      </c>
    </row>
    <row r="198" spans="1:9" x14ac:dyDescent="0.35">
      <c r="A198" t="s">
        <v>596</v>
      </c>
      <c r="B198" t="s">
        <v>597</v>
      </c>
      <c r="C198" t="s">
        <v>598</v>
      </c>
      <c r="D198" s="1" t="e">
        <f>VLOOKUP(A198,'2023_24 vs 2024_25 Detail'!$A$9:$CB$409,82,FALSE)+VLOOKUP(A198,'2023_24 vs 2024_25 Detail'!$A$9:$CB$409,83,FALSE)</f>
        <v>#REF!</v>
      </c>
      <c r="E198" s="3" t="e">
        <f>VLOOKUP(A198,'2023_24 vs 2024_25 Detail'!$A$9:$E$409,6,FALSE)</f>
        <v>#REF!</v>
      </c>
      <c r="F198" s="1" t="e">
        <f t="shared" si="12"/>
        <v>#REF!</v>
      </c>
      <c r="G198" s="3">
        <f t="shared" si="13"/>
        <v>3500</v>
      </c>
      <c r="H198" s="1" t="e">
        <f t="shared" si="14"/>
        <v>#REF!</v>
      </c>
      <c r="I198" s="4" t="e">
        <f t="shared" si="15"/>
        <v>#REF!</v>
      </c>
    </row>
    <row r="199" spans="1:9" x14ac:dyDescent="0.35">
      <c r="A199" t="s">
        <v>599</v>
      </c>
      <c r="B199" t="s">
        <v>600</v>
      </c>
      <c r="C199" t="s">
        <v>601</v>
      </c>
      <c r="D199" s="1" t="e">
        <f>VLOOKUP(A199,'2023_24 vs 2024_25 Detail'!$A$9:$CB$409,82,FALSE)+VLOOKUP(A199,'2023_24 vs 2024_25 Detail'!$A$9:$CB$409,83,FALSE)</f>
        <v>#REF!</v>
      </c>
      <c r="E199" s="3" t="e">
        <f>VLOOKUP(A199,'2023_24 vs 2024_25 Detail'!$A$9:$E$409,6,FALSE)</f>
        <v>#REF!</v>
      </c>
      <c r="F199" s="1" t="e">
        <f t="shared" si="12"/>
        <v>#REF!</v>
      </c>
      <c r="G199" s="3">
        <f t="shared" si="13"/>
        <v>3500</v>
      </c>
      <c r="H199" s="1" t="e">
        <f t="shared" si="14"/>
        <v>#REF!</v>
      </c>
      <c r="I199" s="4" t="e">
        <f t="shared" si="15"/>
        <v>#REF!</v>
      </c>
    </row>
    <row r="200" spans="1:9" x14ac:dyDescent="0.35">
      <c r="A200" t="s">
        <v>602</v>
      </c>
      <c r="B200" t="s">
        <v>603</v>
      </c>
      <c r="C200" t="s">
        <v>604</v>
      </c>
      <c r="D200" s="1" t="e">
        <f>VLOOKUP(A200,'2023_24 vs 2024_25 Detail'!$A$9:$CB$409,82,FALSE)+VLOOKUP(A200,'2023_24 vs 2024_25 Detail'!$A$9:$CB$409,83,FALSE)</f>
        <v>#REF!</v>
      </c>
      <c r="E200" s="3" t="e">
        <f>VLOOKUP(A200,'2023_24 vs 2024_25 Detail'!$A$9:$E$409,6,FALSE)</f>
        <v>#REF!</v>
      </c>
      <c r="F200" s="1" t="e">
        <f t="shared" si="12"/>
        <v>#REF!</v>
      </c>
      <c r="G200" s="3">
        <f t="shared" si="13"/>
        <v>3500</v>
      </c>
      <c r="H200" s="1" t="e">
        <f t="shared" si="14"/>
        <v>#REF!</v>
      </c>
      <c r="I200" s="4" t="e">
        <f t="shared" si="15"/>
        <v>#REF!</v>
      </c>
    </row>
    <row r="201" spans="1:9" x14ac:dyDescent="0.35">
      <c r="A201" t="s">
        <v>605</v>
      </c>
      <c r="B201" t="s">
        <v>606</v>
      </c>
      <c r="C201" t="s">
        <v>607</v>
      </c>
      <c r="D201" s="1" t="e">
        <f>VLOOKUP(A201,'2023_24 vs 2024_25 Detail'!$A$9:$CB$409,82,FALSE)+VLOOKUP(A201,'2023_24 vs 2024_25 Detail'!$A$9:$CB$409,83,FALSE)</f>
        <v>#N/A</v>
      </c>
      <c r="E201" s="3" t="e">
        <f>VLOOKUP(A201,'2023_24 vs 2024_25 Detail'!$A$9:$E$409,6,FALSE)</f>
        <v>#N/A</v>
      </c>
      <c r="F201" s="1" t="e">
        <f t="shared" si="12"/>
        <v>#N/A</v>
      </c>
      <c r="G201" s="3">
        <f t="shared" si="13"/>
        <v>3500</v>
      </c>
      <c r="H201" s="1" t="e">
        <f t="shared" si="14"/>
        <v>#N/A</v>
      </c>
      <c r="I201" s="4" t="e">
        <f t="shared" si="15"/>
        <v>#N/A</v>
      </c>
    </row>
    <row r="202" spans="1:9" x14ac:dyDescent="0.35">
      <c r="A202" t="s">
        <v>608</v>
      </c>
      <c r="B202" t="s">
        <v>609</v>
      </c>
      <c r="C202" t="s">
        <v>610</v>
      </c>
      <c r="D202" s="1" t="e">
        <f>VLOOKUP(A202,'2023_24 vs 2024_25 Detail'!$A$9:$CB$409,82,FALSE)+VLOOKUP(A202,'2023_24 vs 2024_25 Detail'!$A$9:$CB$409,83,FALSE)</f>
        <v>#REF!</v>
      </c>
      <c r="E202" s="3" t="e">
        <f>VLOOKUP(A202,'2023_24 vs 2024_25 Detail'!$A$9:$E$409,6,FALSE)</f>
        <v>#REF!</v>
      </c>
      <c r="F202" s="1" t="e">
        <f t="shared" si="12"/>
        <v>#REF!</v>
      </c>
      <c r="G202" s="3">
        <f t="shared" si="13"/>
        <v>3500</v>
      </c>
      <c r="H202" s="1" t="e">
        <f t="shared" si="14"/>
        <v>#REF!</v>
      </c>
      <c r="I202" s="4" t="e">
        <f t="shared" si="15"/>
        <v>#REF!</v>
      </c>
    </row>
    <row r="203" spans="1:9" x14ac:dyDescent="0.35">
      <c r="A203" t="s">
        <v>611</v>
      </c>
      <c r="B203" t="s">
        <v>612</v>
      </c>
      <c r="C203" t="s">
        <v>613</v>
      </c>
      <c r="D203" s="1" t="e">
        <f>VLOOKUP(A203,'2023_24 vs 2024_25 Detail'!$A$9:$CB$409,82,FALSE)+VLOOKUP(A203,'2023_24 vs 2024_25 Detail'!$A$9:$CB$409,83,FALSE)</f>
        <v>#REF!</v>
      </c>
      <c r="E203" s="3" t="e">
        <f>VLOOKUP(A203,'2023_24 vs 2024_25 Detail'!$A$9:$E$409,6,FALSE)</f>
        <v>#REF!</v>
      </c>
      <c r="F203" s="1" t="e">
        <f t="shared" si="12"/>
        <v>#REF!</v>
      </c>
      <c r="G203" s="3">
        <f t="shared" si="13"/>
        <v>3500</v>
      </c>
      <c r="H203" s="1" t="e">
        <f t="shared" si="14"/>
        <v>#REF!</v>
      </c>
      <c r="I203" s="4" t="e">
        <f t="shared" si="15"/>
        <v>#REF!</v>
      </c>
    </row>
    <row r="204" spans="1:9" x14ac:dyDescent="0.35">
      <c r="A204" t="s">
        <v>614</v>
      </c>
      <c r="B204" t="s">
        <v>615</v>
      </c>
      <c r="C204" t="s">
        <v>616</v>
      </c>
      <c r="D204" s="1" t="e">
        <f>VLOOKUP(A204,'2023_24 vs 2024_25 Detail'!$A$9:$CB$409,82,FALSE)+VLOOKUP(A204,'2023_24 vs 2024_25 Detail'!$A$9:$CB$409,83,FALSE)</f>
        <v>#REF!</v>
      </c>
      <c r="E204" s="3" t="e">
        <f>VLOOKUP(A204,'2023_24 vs 2024_25 Detail'!$A$9:$E$409,6,FALSE)</f>
        <v>#REF!</v>
      </c>
      <c r="F204" s="1" t="e">
        <f t="shared" si="12"/>
        <v>#REF!</v>
      </c>
      <c r="G204" s="3">
        <f t="shared" si="13"/>
        <v>3500</v>
      </c>
      <c r="H204" s="1" t="e">
        <f t="shared" si="14"/>
        <v>#REF!</v>
      </c>
      <c r="I204" s="4" t="e">
        <f t="shared" si="15"/>
        <v>#REF!</v>
      </c>
    </row>
    <row r="205" spans="1:9" x14ac:dyDescent="0.35">
      <c r="A205" t="s">
        <v>617</v>
      </c>
      <c r="B205" t="s">
        <v>618</v>
      </c>
      <c r="C205" t="s">
        <v>619</v>
      </c>
      <c r="D205" s="1" t="e">
        <f>VLOOKUP(A205,'2023_24 vs 2024_25 Detail'!$A$9:$CB$409,82,FALSE)+VLOOKUP(A205,'2023_24 vs 2024_25 Detail'!$A$9:$CB$409,83,FALSE)</f>
        <v>#REF!</v>
      </c>
      <c r="E205" s="3" t="e">
        <f>VLOOKUP(A205,'2023_24 vs 2024_25 Detail'!$A$9:$E$409,6,FALSE)</f>
        <v>#REF!</v>
      </c>
      <c r="F205" s="1" t="e">
        <f t="shared" si="12"/>
        <v>#REF!</v>
      </c>
      <c r="G205" s="3">
        <f t="shared" si="13"/>
        <v>3500</v>
      </c>
      <c r="H205" s="1" t="e">
        <f t="shared" si="14"/>
        <v>#REF!</v>
      </c>
      <c r="I205" s="4" t="e">
        <f t="shared" si="15"/>
        <v>#REF!</v>
      </c>
    </row>
    <row r="206" spans="1:9" x14ac:dyDescent="0.35">
      <c r="A206" t="s">
        <v>620</v>
      </c>
      <c r="B206" t="s">
        <v>621</v>
      </c>
      <c r="C206" t="s">
        <v>622</v>
      </c>
      <c r="D206" s="1" t="e">
        <f>VLOOKUP(A206,'2023_24 vs 2024_25 Detail'!$A$9:$CB$409,82,FALSE)+VLOOKUP(A206,'2023_24 vs 2024_25 Detail'!$A$9:$CB$409,83,FALSE)</f>
        <v>#REF!</v>
      </c>
      <c r="E206" s="3" t="e">
        <f>VLOOKUP(A206,'2023_24 vs 2024_25 Detail'!$A$9:$E$409,6,FALSE)</f>
        <v>#REF!</v>
      </c>
      <c r="F206" s="1" t="e">
        <f t="shared" si="12"/>
        <v>#REF!</v>
      </c>
      <c r="G206" s="3">
        <f t="shared" si="13"/>
        <v>3500</v>
      </c>
      <c r="H206" s="1" t="e">
        <f t="shared" si="14"/>
        <v>#REF!</v>
      </c>
      <c r="I206" s="4" t="e">
        <f t="shared" si="15"/>
        <v>#REF!</v>
      </c>
    </row>
    <row r="207" spans="1:9" x14ac:dyDescent="0.35">
      <c r="A207" t="s">
        <v>623</v>
      </c>
      <c r="B207">
        <v>2157</v>
      </c>
      <c r="C207" t="s">
        <v>624</v>
      </c>
      <c r="D207" s="1" t="e">
        <f>VLOOKUP(A207,'2023_24 vs 2024_25 Detail'!$A$9:$CB$409,82,FALSE)+VLOOKUP(A207,'2023_24 vs 2024_25 Detail'!$A$9:$CB$409,83,FALSE)</f>
        <v>#REF!</v>
      </c>
      <c r="E207" s="3" t="e">
        <f>VLOOKUP(A207,'2023_24 vs 2024_25 Detail'!$A$9:$E$409,6,FALSE)</f>
        <v>#REF!</v>
      </c>
      <c r="F207" s="1" t="e">
        <f t="shared" si="12"/>
        <v>#REF!</v>
      </c>
      <c r="G207" s="3">
        <f t="shared" si="13"/>
        <v>3500</v>
      </c>
      <c r="H207" s="1" t="e">
        <f t="shared" si="14"/>
        <v>#REF!</v>
      </c>
      <c r="I207" s="4" t="e">
        <f t="shared" si="15"/>
        <v>#REF!</v>
      </c>
    </row>
    <row r="208" spans="1:9" x14ac:dyDescent="0.35">
      <c r="A208" t="s">
        <v>625</v>
      </c>
      <c r="B208" t="s">
        <v>626</v>
      </c>
      <c r="C208" t="s">
        <v>627</v>
      </c>
      <c r="D208" s="1" t="e">
        <f>VLOOKUP(A208,'2023_24 vs 2024_25 Detail'!$A$9:$CB$409,82,FALSE)+VLOOKUP(A208,'2023_24 vs 2024_25 Detail'!$A$9:$CB$409,83,FALSE)</f>
        <v>#REF!</v>
      </c>
      <c r="E208" s="3" t="e">
        <f>VLOOKUP(A208,'2023_24 vs 2024_25 Detail'!$A$9:$E$409,6,FALSE)</f>
        <v>#REF!</v>
      </c>
      <c r="F208" s="1" t="e">
        <f t="shared" si="12"/>
        <v>#REF!</v>
      </c>
      <c r="G208" s="3">
        <f t="shared" si="13"/>
        <v>3500</v>
      </c>
      <c r="H208" s="1" t="e">
        <f t="shared" si="14"/>
        <v>#REF!</v>
      </c>
      <c r="I208" s="4" t="e">
        <f t="shared" si="15"/>
        <v>#REF!</v>
      </c>
    </row>
    <row r="209" spans="1:9" x14ac:dyDescent="0.35">
      <c r="A209" t="s">
        <v>628</v>
      </c>
      <c r="B209" t="s">
        <v>629</v>
      </c>
      <c r="C209" t="s">
        <v>630</v>
      </c>
      <c r="D209" s="1" t="e">
        <f>VLOOKUP(A209,'2023_24 vs 2024_25 Detail'!$A$9:$CB$409,82,FALSE)+VLOOKUP(A209,'2023_24 vs 2024_25 Detail'!$A$9:$CB$409,83,FALSE)</f>
        <v>#REF!</v>
      </c>
      <c r="E209" s="3" t="e">
        <f>VLOOKUP(A209,'2023_24 vs 2024_25 Detail'!$A$9:$E$409,6,FALSE)</f>
        <v>#REF!</v>
      </c>
      <c r="F209" s="1" t="e">
        <f t="shared" si="12"/>
        <v>#REF!</v>
      </c>
      <c r="G209" s="3">
        <f t="shared" si="13"/>
        <v>3500</v>
      </c>
      <c r="H209" s="1" t="e">
        <f t="shared" si="14"/>
        <v>#REF!</v>
      </c>
      <c r="I209" s="4" t="e">
        <f t="shared" si="15"/>
        <v>#REF!</v>
      </c>
    </row>
    <row r="210" spans="1:9" x14ac:dyDescent="0.35">
      <c r="A210" t="s">
        <v>631</v>
      </c>
      <c r="B210" t="s">
        <v>632</v>
      </c>
      <c r="C210" t="s">
        <v>633</v>
      </c>
      <c r="D210" s="1" t="e">
        <f>VLOOKUP(A210,'2023_24 vs 2024_25 Detail'!$A$9:$CB$409,82,FALSE)+VLOOKUP(A210,'2023_24 vs 2024_25 Detail'!$A$9:$CB$409,83,FALSE)</f>
        <v>#REF!</v>
      </c>
      <c r="E210" s="3" t="e">
        <f>VLOOKUP(A210,'2023_24 vs 2024_25 Detail'!$A$9:$E$409,6,FALSE)</f>
        <v>#REF!</v>
      </c>
      <c r="F210" s="1" t="e">
        <f t="shared" si="12"/>
        <v>#REF!</v>
      </c>
      <c r="G210" s="3">
        <f t="shared" si="13"/>
        <v>3500</v>
      </c>
      <c r="H210" s="1" t="e">
        <f t="shared" si="14"/>
        <v>#REF!</v>
      </c>
      <c r="I210" s="4" t="e">
        <f t="shared" si="15"/>
        <v>#REF!</v>
      </c>
    </row>
    <row r="211" spans="1:9" x14ac:dyDescent="0.35">
      <c r="A211" t="s">
        <v>634</v>
      </c>
      <c r="B211" t="s">
        <v>635</v>
      </c>
      <c r="C211" t="s">
        <v>636</v>
      </c>
      <c r="D211" s="1" t="e">
        <f>VLOOKUP(A211,'2023_24 vs 2024_25 Detail'!$A$9:$CB$409,82,FALSE)+VLOOKUP(A211,'2023_24 vs 2024_25 Detail'!$A$9:$CB$409,83,FALSE)</f>
        <v>#REF!</v>
      </c>
      <c r="E211" s="3" t="e">
        <f>VLOOKUP(A211,'2023_24 vs 2024_25 Detail'!$A$9:$E$409,6,FALSE)</f>
        <v>#REF!</v>
      </c>
      <c r="F211" s="1" t="e">
        <f t="shared" si="12"/>
        <v>#REF!</v>
      </c>
      <c r="G211" s="3">
        <f t="shared" si="13"/>
        <v>3500</v>
      </c>
      <c r="H211" s="1" t="e">
        <f t="shared" si="14"/>
        <v>#REF!</v>
      </c>
      <c r="I211" s="4" t="e">
        <f t="shared" si="15"/>
        <v>#REF!</v>
      </c>
    </row>
    <row r="212" spans="1:9" x14ac:dyDescent="0.35">
      <c r="A212" t="s">
        <v>637</v>
      </c>
      <c r="B212" t="s">
        <v>638</v>
      </c>
      <c r="C212" t="s">
        <v>639</v>
      </c>
      <c r="D212" s="1" t="e">
        <f>VLOOKUP(A212,'2023_24 vs 2024_25 Detail'!$A$9:$CB$409,82,FALSE)+VLOOKUP(A212,'2023_24 vs 2024_25 Detail'!$A$9:$CB$409,83,FALSE)</f>
        <v>#REF!</v>
      </c>
      <c r="E212" s="3" t="e">
        <f>VLOOKUP(A212,'2023_24 vs 2024_25 Detail'!$A$9:$E$409,6,FALSE)</f>
        <v>#REF!</v>
      </c>
      <c r="F212" s="1" t="e">
        <f t="shared" si="12"/>
        <v>#REF!</v>
      </c>
      <c r="G212" s="3">
        <f t="shared" si="13"/>
        <v>3500</v>
      </c>
      <c r="H212" s="1" t="e">
        <f t="shared" si="14"/>
        <v>#REF!</v>
      </c>
      <c r="I212" s="4" t="e">
        <f t="shared" si="15"/>
        <v>#REF!</v>
      </c>
    </row>
    <row r="213" spans="1:9" x14ac:dyDescent="0.35">
      <c r="A213" t="s">
        <v>640</v>
      </c>
      <c r="B213" t="s">
        <v>641</v>
      </c>
      <c r="C213" t="s">
        <v>642</v>
      </c>
      <c r="D213" s="1" t="e">
        <f>VLOOKUP(A213,'2023_24 vs 2024_25 Detail'!$A$9:$CB$409,82,FALSE)+VLOOKUP(A213,'2023_24 vs 2024_25 Detail'!$A$9:$CB$409,83,FALSE)</f>
        <v>#REF!</v>
      </c>
      <c r="E213" s="3" t="e">
        <f>VLOOKUP(A213,'2023_24 vs 2024_25 Detail'!$A$9:$E$409,6,FALSE)</f>
        <v>#REF!</v>
      </c>
      <c r="F213" s="1" t="e">
        <f t="shared" si="12"/>
        <v>#REF!</v>
      </c>
      <c r="G213" s="3">
        <f t="shared" si="13"/>
        <v>3500</v>
      </c>
      <c r="H213" s="1" t="e">
        <f t="shared" si="14"/>
        <v>#REF!</v>
      </c>
      <c r="I213" s="4" t="e">
        <f t="shared" si="15"/>
        <v>#REF!</v>
      </c>
    </row>
    <row r="214" spans="1:9" x14ac:dyDescent="0.35">
      <c r="A214" t="s">
        <v>643</v>
      </c>
      <c r="B214" t="s">
        <v>644</v>
      </c>
      <c r="C214" t="s">
        <v>645</v>
      </c>
      <c r="D214" s="1" t="e">
        <f>VLOOKUP(A214,'2023_24 vs 2024_25 Detail'!$A$9:$CB$409,82,FALSE)+VLOOKUP(A214,'2023_24 vs 2024_25 Detail'!$A$9:$CB$409,83,FALSE)</f>
        <v>#REF!</v>
      </c>
      <c r="E214" s="3" t="e">
        <f>VLOOKUP(A214,'2023_24 vs 2024_25 Detail'!$A$9:$E$409,6,FALSE)</f>
        <v>#REF!</v>
      </c>
      <c r="F214" s="1" t="e">
        <f t="shared" si="12"/>
        <v>#REF!</v>
      </c>
      <c r="G214" s="3">
        <f t="shared" si="13"/>
        <v>3500</v>
      </c>
      <c r="H214" s="1" t="e">
        <f t="shared" si="14"/>
        <v>#REF!</v>
      </c>
      <c r="I214" s="4" t="e">
        <f t="shared" si="15"/>
        <v>#REF!</v>
      </c>
    </row>
    <row r="215" spans="1:9" x14ac:dyDescent="0.35">
      <c r="A215" t="s">
        <v>646</v>
      </c>
      <c r="B215" t="s">
        <v>647</v>
      </c>
      <c r="C215" t="s">
        <v>648</v>
      </c>
      <c r="D215" s="1" t="e">
        <f>VLOOKUP(A215,'2023_24 vs 2024_25 Detail'!$A$9:$CB$409,82,FALSE)+VLOOKUP(A215,'2023_24 vs 2024_25 Detail'!$A$9:$CB$409,83,FALSE)</f>
        <v>#REF!</v>
      </c>
      <c r="E215" s="3" t="e">
        <f>VLOOKUP(A215,'2023_24 vs 2024_25 Detail'!$A$9:$E$409,6,FALSE)</f>
        <v>#REF!</v>
      </c>
      <c r="F215" s="1" t="e">
        <f t="shared" si="12"/>
        <v>#REF!</v>
      </c>
      <c r="G215" s="3">
        <f t="shared" si="13"/>
        <v>3500</v>
      </c>
      <c r="H215" s="1" t="e">
        <f t="shared" si="14"/>
        <v>#REF!</v>
      </c>
      <c r="I215" s="4" t="e">
        <f t="shared" si="15"/>
        <v>#REF!</v>
      </c>
    </row>
    <row r="216" spans="1:9" x14ac:dyDescent="0.35">
      <c r="A216" t="s">
        <v>649</v>
      </c>
      <c r="B216" t="s">
        <v>650</v>
      </c>
      <c r="C216" t="s">
        <v>651</v>
      </c>
      <c r="D216" s="1" t="e">
        <f>VLOOKUP(A216,'2023_24 vs 2024_25 Detail'!$A$9:$CB$409,82,FALSE)+VLOOKUP(A216,'2023_24 vs 2024_25 Detail'!$A$9:$CB$409,83,FALSE)</f>
        <v>#REF!</v>
      </c>
      <c r="E216" s="3" t="e">
        <f>VLOOKUP(A216,'2023_24 vs 2024_25 Detail'!$A$9:$E$409,6,FALSE)</f>
        <v>#REF!</v>
      </c>
      <c r="F216" s="1" t="e">
        <f t="shared" si="12"/>
        <v>#REF!</v>
      </c>
      <c r="G216" s="3">
        <f t="shared" si="13"/>
        <v>3500</v>
      </c>
      <c r="H216" s="1" t="e">
        <f t="shared" si="14"/>
        <v>#REF!</v>
      </c>
      <c r="I216" s="4" t="e">
        <f t="shared" si="15"/>
        <v>#REF!</v>
      </c>
    </row>
    <row r="217" spans="1:9" x14ac:dyDescent="0.35">
      <c r="A217" t="s">
        <v>652</v>
      </c>
      <c r="B217" t="s">
        <v>653</v>
      </c>
      <c r="C217" t="s">
        <v>654</v>
      </c>
      <c r="D217" s="1" t="e">
        <f>VLOOKUP(A217,'2023_24 vs 2024_25 Detail'!$A$9:$CB$409,82,FALSE)+VLOOKUP(A217,'2023_24 vs 2024_25 Detail'!$A$9:$CB$409,83,FALSE)</f>
        <v>#REF!</v>
      </c>
      <c r="E217" s="3" t="e">
        <f>VLOOKUP(A217,'2023_24 vs 2024_25 Detail'!$A$9:$E$409,6,FALSE)</f>
        <v>#REF!</v>
      </c>
      <c r="F217" s="1" t="e">
        <f t="shared" si="12"/>
        <v>#REF!</v>
      </c>
      <c r="G217" s="3">
        <f t="shared" si="13"/>
        <v>3500</v>
      </c>
      <c r="H217" s="1" t="e">
        <f t="shared" si="14"/>
        <v>#REF!</v>
      </c>
      <c r="I217" s="4" t="e">
        <f t="shared" si="15"/>
        <v>#REF!</v>
      </c>
    </row>
    <row r="218" spans="1:9" x14ac:dyDescent="0.35">
      <c r="A218" t="s">
        <v>655</v>
      </c>
      <c r="B218" t="s">
        <v>656</v>
      </c>
      <c r="C218" t="s">
        <v>657</v>
      </c>
      <c r="D218" s="1" t="e">
        <f>VLOOKUP(A218,'2023_24 vs 2024_25 Detail'!$A$9:$CB$409,82,FALSE)+VLOOKUP(A218,'2023_24 vs 2024_25 Detail'!$A$9:$CB$409,83,FALSE)</f>
        <v>#REF!</v>
      </c>
      <c r="E218" s="3" t="e">
        <f>VLOOKUP(A218,'2023_24 vs 2024_25 Detail'!$A$9:$E$409,6,FALSE)</f>
        <v>#REF!</v>
      </c>
      <c r="F218" s="1" t="e">
        <f t="shared" si="12"/>
        <v>#REF!</v>
      </c>
      <c r="G218" s="3">
        <f t="shared" si="13"/>
        <v>3500</v>
      </c>
      <c r="H218" s="1" t="e">
        <f t="shared" si="14"/>
        <v>#REF!</v>
      </c>
      <c r="I218" s="4" t="e">
        <f t="shared" si="15"/>
        <v>#REF!</v>
      </c>
    </row>
    <row r="219" spans="1:9" x14ac:dyDescent="0.35">
      <c r="A219" t="s">
        <v>658</v>
      </c>
      <c r="B219" t="s">
        <v>659</v>
      </c>
      <c r="C219" t="s">
        <v>660</v>
      </c>
      <c r="D219" s="1" t="e">
        <f>VLOOKUP(A219,'2023_24 vs 2024_25 Detail'!$A$9:$CB$409,82,FALSE)+VLOOKUP(A219,'2023_24 vs 2024_25 Detail'!$A$9:$CB$409,83,FALSE)</f>
        <v>#REF!</v>
      </c>
      <c r="E219" s="3" t="e">
        <f>VLOOKUP(A219,'2023_24 vs 2024_25 Detail'!$A$9:$E$409,6,FALSE)</f>
        <v>#REF!</v>
      </c>
      <c r="F219" s="1" t="e">
        <f t="shared" si="12"/>
        <v>#REF!</v>
      </c>
      <c r="G219" s="3">
        <f t="shared" si="13"/>
        <v>3500</v>
      </c>
      <c r="H219" s="1" t="e">
        <f t="shared" si="14"/>
        <v>#REF!</v>
      </c>
      <c r="I219" s="4" t="e">
        <f t="shared" si="15"/>
        <v>#REF!</v>
      </c>
    </row>
    <row r="220" spans="1:9" x14ac:dyDescent="0.35">
      <c r="A220" t="s">
        <v>661</v>
      </c>
      <c r="B220" t="s">
        <v>662</v>
      </c>
      <c r="C220" t="s">
        <v>663</v>
      </c>
      <c r="D220" s="1" t="e">
        <f>VLOOKUP(A220,'2023_24 vs 2024_25 Detail'!$A$9:$CB$409,82,FALSE)+VLOOKUP(A220,'2023_24 vs 2024_25 Detail'!$A$9:$CB$409,83,FALSE)</f>
        <v>#REF!</v>
      </c>
      <c r="E220" s="3" t="e">
        <f>VLOOKUP(A220,'2023_24 vs 2024_25 Detail'!$A$9:$E$409,6,FALSE)</f>
        <v>#REF!</v>
      </c>
      <c r="F220" s="1" t="e">
        <f t="shared" si="12"/>
        <v>#REF!</v>
      </c>
      <c r="G220" s="3">
        <f t="shared" si="13"/>
        <v>3500</v>
      </c>
      <c r="H220" s="1" t="e">
        <f t="shared" si="14"/>
        <v>#REF!</v>
      </c>
      <c r="I220" s="4" t="e">
        <f t="shared" si="15"/>
        <v>#REF!</v>
      </c>
    </row>
    <row r="221" spans="1:9" x14ac:dyDescent="0.35">
      <c r="A221" t="s">
        <v>664</v>
      </c>
      <c r="B221" t="s">
        <v>665</v>
      </c>
      <c r="C221" t="s">
        <v>666</v>
      </c>
      <c r="D221" s="1" t="e">
        <f>VLOOKUP(A221,'2023_24 vs 2024_25 Detail'!$A$9:$CB$409,82,FALSE)+VLOOKUP(A221,'2023_24 vs 2024_25 Detail'!$A$9:$CB$409,83,FALSE)</f>
        <v>#REF!</v>
      </c>
      <c r="E221" s="3" t="e">
        <f>VLOOKUP(A221,'2023_24 vs 2024_25 Detail'!$A$9:$E$409,6,FALSE)</f>
        <v>#REF!</v>
      </c>
      <c r="F221" s="1" t="e">
        <f t="shared" si="12"/>
        <v>#REF!</v>
      </c>
      <c r="G221" s="3">
        <f t="shared" si="13"/>
        <v>3500</v>
      </c>
      <c r="H221" s="1" t="e">
        <f t="shared" si="14"/>
        <v>#REF!</v>
      </c>
      <c r="I221" s="4" t="e">
        <f t="shared" si="15"/>
        <v>#REF!</v>
      </c>
    </row>
    <row r="222" spans="1:9" x14ac:dyDescent="0.35">
      <c r="A222" t="s">
        <v>667</v>
      </c>
      <c r="B222" t="s">
        <v>668</v>
      </c>
      <c r="C222" t="s">
        <v>669</v>
      </c>
      <c r="D222" s="1" t="e">
        <f>VLOOKUP(A222,'2023_24 vs 2024_25 Detail'!$A$9:$CB$409,82,FALSE)+VLOOKUP(A222,'2023_24 vs 2024_25 Detail'!$A$9:$CB$409,83,FALSE)</f>
        <v>#REF!</v>
      </c>
      <c r="E222" s="3" t="e">
        <f>VLOOKUP(A222,'2023_24 vs 2024_25 Detail'!$A$9:$E$409,6,FALSE)</f>
        <v>#REF!</v>
      </c>
      <c r="F222" s="1" t="e">
        <f t="shared" si="12"/>
        <v>#REF!</v>
      </c>
      <c r="G222" s="3">
        <f t="shared" si="13"/>
        <v>3500</v>
      </c>
      <c r="H222" s="1" t="e">
        <f t="shared" si="14"/>
        <v>#REF!</v>
      </c>
      <c r="I222" s="4" t="e">
        <f t="shared" si="15"/>
        <v>#REF!</v>
      </c>
    </row>
    <row r="223" spans="1:9" x14ac:dyDescent="0.35">
      <c r="A223" t="s">
        <v>670</v>
      </c>
      <c r="B223" t="s">
        <v>671</v>
      </c>
      <c r="C223" t="s">
        <v>672</v>
      </c>
      <c r="D223" s="1" t="e">
        <f>VLOOKUP(A223,'2023_24 vs 2024_25 Detail'!$A$9:$CB$409,82,FALSE)+VLOOKUP(A223,'2023_24 vs 2024_25 Detail'!$A$9:$CB$409,83,FALSE)</f>
        <v>#REF!</v>
      </c>
      <c r="E223" s="3" t="e">
        <f>VLOOKUP(A223,'2023_24 vs 2024_25 Detail'!$A$9:$E$409,6,FALSE)</f>
        <v>#REF!</v>
      </c>
      <c r="F223" s="1" t="e">
        <f t="shared" si="12"/>
        <v>#REF!</v>
      </c>
      <c r="G223" s="3">
        <f t="shared" si="13"/>
        <v>3500</v>
      </c>
      <c r="H223" s="1" t="e">
        <f t="shared" si="14"/>
        <v>#REF!</v>
      </c>
      <c r="I223" s="4" t="e">
        <f t="shared" si="15"/>
        <v>#REF!</v>
      </c>
    </row>
    <row r="224" spans="1:9" x14ac:dyDescent="0.35">
      <c r="A224" t="s">
        <v>673</v>
      </c>
      <c r="B224" t="s">
        <v>674</v>
      </c>
      <c r="C224" t="s">
        <v>675</v>
      </c>
      <c r="D224" s="1" t="e">
        <f>VLOOKUP(A224,'2023_24 vs 2024_25 Detail'!$A$9:$CB$409,82,FALSE)+VLOOKUP(A224,'2023_24 vs 2024_25 Detail'!$A$9:$CB$409,83,FALSE)</f>
        <v>#REF!</v>
      </c>
      <c r="E224" s="3" t="e">
        <f>VLOOKUP(A224,'2023_24 vs 2024_25 Detail'!$A$9:$E$409,6,FALSE)</f>
        <v>#REF!</v>
      </c>
      <c r="F224" s="1" t="e">
        <f t="shared" si="12"/>
        <v>#REF!</v>
      </c>
      <c r="G224" s="3">
        <f t="shared" si="13"/>
        <v>3500</v>
      </c>
      <c r="H224" s="1" t="e">
        <f t="shared" si="14"/>
        <v>#REF!</v>
      </c>
      <c r="I224" s="4" t="e">
        <f t="shared" si="15"/>
        <v>#REF!</v>
      </c>
    </row>
    <row r="225" spans="1:9" x14ac:dyDescent="0.35">
      <c r="A225" t="s">
        <v>676</v>
      </c>
      <c r="B225" t="s">
        <v>677</v>
      </c>
      <c r="C225" t="s">
        <v>678</v>
      </c>
      <c r="D225" s="1" t="e">
        <f>VLOOKUP(A225,'2023_24 vs 2024_25 Detail'!$A$9:$CB$409,82,FALSE)+VLOOKUP(A225,'2023_24 vs 2024_25 Detail'!$A$9:$CB$409,83,FALSE)</f>
        <v>#REF!</v>
      </c>
      <c r="E225" s="3" t="e">
        <f>VLOOKUP(A225,'2023_24 vs 2024_25 Detail'!$A$9:$E$409,6,FALSE)</f>
        <v>#REF!</v>
      </c>
      <c r="F225" s="1" t="e">
        <f t="shared" si="12"/>
        <v>#REF!</v>
      </c>
      <c r="G225" s="3">
        <f t="shared" si="13"/>
        <v>3500</v>
      </c>
      <c r="H225" s="1" t="e">
        <f t="shared" si="14"/>
        <v>#REF!</v>
      </c>
      <c r="I225" s="4" t="e">
        <f t="shared" si="15"/>
        <v>#REF!</v>
      </c>
    </row>
    <row r="226" spans="1:9" x14ac:dyDescent="0.35">
      <c r="A226" t="s">
        <v>679</v>
      </c>
      <c r="B226" t="s">
        <v>680</v>
      </c>
      <c r="C226" t="s">
        <v>681</v>
      </c>
      <c r="D226" s="1" t="e">
        <f>VLOOKUP(A226,'2023_24 vs 2024_25 Detail'!$A$9:$CB$409,82,FALSE)+VLOOKUP(A226,'2023_24 vs 2024_25 Detail'!$A$9:$CB$409,83,FALSE)</f>
        <v>#REF!</v>
      </c>
      <c r="E226" s="3" t="e">
        <f>VLOOKUP(A226,'2023_24 vs 2024_25 Detail'!$A$9:$E$409,6,FALSE)</f>
        <v>#REF!</v>
      </c>
      <c r="F226" s="1" t="e">
        <f t="shared" si="12"/>
        <v>#REF!</v>
      </c>
      <c r="G226" s="3">
        <f t="shared" si="13"/>
        <v>3500</v>
      </c>
      <c r="H226" s="1" t="e">
        <f t="shared" si="14"/>
        <v>#REF!</v>
      </c>
      <c r="I226" s="4" t="e">
        <f t="shared" si="15"/>
        <v>#REF!</v>
      </c>
    </row>
    <row r="227" spans="1:9" x14ac:dyDescent="0.35">
      <c r="A227" t="s">
        <v>682</v>
      </c>
      <c r="B227" t="s">
        <v>683</v>
      </c>
      <c r="C227" t="s">
        <v>684</v>
      </c>
      <c r="D227" s="1" t="e">
        <f>VLOOKUP(A227,'2023_24 vs 2024_25 Detail'!$A$9:$CB$409,82,FALSE)+VLOOKUP(A227,'2023_24 vs 2024_25 Detail'!$A$9:$CB$409,83,FALSE)</f>
        <v>#REF!</v>
      </c>
      <c r="E227" s="3" t="e">
        <f>VLOOKUP(A227,'2023_24 vs 2024_25 Detail'!$A$9:$E$409,6,FALSE)</f>
        <v>#REF!</v>
      </c>
      <c r="F227" s="1" t="e">
        <f t="shared" si="12"/>
        <v>#REF!</v>
      </c>
      <c r="G227" s="3">
        <f t="shared" si="13"/>
        <v>3500</v>
      </c>
      <c r="H227" s="1" t="e">
        <f t="shared" si="14"/>
        <v>#REF!</v>
      </c>
      <c r="I227" s="4" t="e">
        <f t="shared" si="15"/>
        <v>#REF!</v>
      </c>
    </row>
    <row r="228" spans="1:9" x14ac:dyDescent="0.35">
      <c r="A228" t="s">
        <v>685</v>
      </c>
      <c r="B228" t="s">
        <v>686</v>
      </c>
      <c r="C228" t="s">
        <v>687</v>
      </c>
      <c r="D228" s="1" t="e">
        <f>VLOOKUP(A228,'2023_24 vs 2024_25 Detail'!$A$9:$CB$409,82,FALSE)+VLOOKUP(A228,'2023_24 vs 2024_25 Detail'!$A$9:$CB$409,83,FALSE)</f>
        <v>#REF!</v>
      </c>
      <c r="E228" s="3" t="e">
        <f>VLOOKUP(A228,'2023_24 vs 2024_25 Detail'!$A$9:$E$409,6,FALSE)</f>
        <v>#REF!</v>
      </c>
      <c r="F228" s="1" t="e">
        <f t="shared" si="12"/>
        <v>#REF!</v>
      </c>
      <c r="G228" s="3">
        <f t="shared" si="13"/>
        <v>3500</v>
      </c>
      <c r="H228" s="1" t="e">
        <f t="shared" si="14"/>
        <v>#REF!</v>
      </c>
      <c r="I228" s="4" t="e">
        <f t="shared" si="15"/>
        <v>#REF!</v>
      </c>
    </row>
    <row r="229" spans="1:9" x14ac:dyDescent="0.35">
      <c r="A229" t="s">
        <v>688</v>
      </c>
      <c r="B229" t="s">
        <v>689</v>
      </c>
      <c r="C229" t="s">
        <v>690</v>
      </c>
      <c r="D229" s="1" t="e">
        <f>VLOOKUP(A229,'2023_24 vs 2024_25 Detail'!$A$9:$CB$409,82,FALSE)+VLOOKUP(A229,'2023_24 vs 2024_25 Detail'!$A$9:$CB$409,83,FALSE)</f>
        <v>#REF!</v>
      </c>
      <c r="E229" s="3" t="e">
        <f>VLOOKUP(A229,'2023_24 vs 2024_25 Detail'!$A$9:$E$409,6,FALSE)</f>
        <v>#REF!</v>
      </c>
      <c r="F229" s="1" t="e">
        <f t="shared" si="12"/>
        <v>#REF!</v>
      </c>
      <c r="G229" s="3">
        <f t="shared" si="13"/>
        <v>3500</v>
      </c>
      <c r="H229" s="1" t="e">
        <f t="shared" si="14"/>
        <v>#REF!</v>
      </c>
      <c r="I229" s="4" t="e">
        <f t="shared" si="15"/>
        <v>#REF!</v>
      </c>
    </row>
    <row r="230" spans="1:9" x14ac:dyDescent="0.35">
      <c r="A230" t="s">
        <v>691</v>
      </c>
      <c r="B230" t="s">
        <v>692</v>
      </c>
      <c r="C230" t="s">
        <v>693</v>
      </c>
      <c r="D230" s="1" t="e">
        <f>VLOOKUP(A230,'2023_24 vs 2024_25 Detail'!$A$9:$CB$409,82,FALSE)+VLOOKUP(A230,'2023_24 vs 2024_25 Detail'!$A$9:$CB$409,83,FALSE)</f>
        <v>#REF!</v>
      </c>
      <c r="E230" s="3" t="e">
        <f>VLOOKUP(A230,'2023_24 vs 2024_25 Detail'!$A$9:$E$409,6,FALSE)</f>
        <v>#REF!</v>
      </c>
      <c r="F230" s="1" t="e">
        <f t="shared" si="12"/>
        <v>#REF!</v>
      </c>
      <c r="G230" s="3">
        <f t="shared" si="13"/>
        <v>3500</v>
      </c>
      <c r="H230" s="1" t="e">
        <f t="shared" si="14"/>
        <v>#REF!</v>
      </c>
      <c r="I230" s="4" t="e">
        <f t="shared" si="15"/>
        <v>#REF!</v>
      </c>
    </row>
    <row r="231" spans="1:9" x14ac:dyDescent="0.35">
      <c r="A231" t="s">
        <v>694</v>
      </c>
      <c r="B231" t="s">
        <v>695</v>
      </c>
      <c r="C231" t="s">
        <v>696</v>
      </c>
      <c r="D231" s="1" t="e">
        <f>VLOOKUP(A231,'2023_24 vs 2024_25 Detail'!$A$9:$CB$409,82,FALSE)+VLOOKUP(A231,'2023_24 vs 2024_25 Detail'!$A$9:$CB$409,83,FALSE)</f>
        <v>#REF!</v>
      </c>
      <c r="E231" s="3" t="e">
        <f>VLOOKUP(A231,'2023_24 vs 2024_25 Detail'!$A$9:$E$409,6,FALSE)</f>
        <v>#REF!</v>
      </c>
      <c r="F231" s="1" t="e">
        <f t="shared" si="12"/>
        <v>#REF!</v>
      </c>
      <c r="G231" s="3">
        <f t="shared" si="13"/>
        <v>3500</v>
      </c>
      <c r="H231" s="1" t="e">
        <f t="shared" si="14"/>
        <v>#REF!</v>
      </c>
      <c r="I231" s="4" t="e">
        <f t="shared" si="15"/>
        <v>#REF!</v>
      </c>
    </row>
    <row r="232" spans="1:9" x14ac:dyDescent="0.35">
      <c r="A232" t="s">
        <v>697</v>
      </c>
      <c r="B232" t="s">
        <v>698</v>
      </c>
      <c r="C232" t="s">
        <v>699</v>
      </c>
      <c r="D232" s="1" t="e">
        <f>VLOOKUP(A232,'2023_24 vs 2024_25 Detail'!$A$9:$CB$409,82,FALSE)+VLOOKUP(A232,'2023_24 vs 2024_25 Detail'!$A$9:$CB$409,83,FALSE)</f>
        <v>#REF!</v>
      </c>
      <c r="E232" s="3" t="e">
        <f>VLOOKUP(A232,'2023_24 vs 2024_25 Detail'!$A$9:$E$409,6,FALSE)</f>
        <v>#REF!</v>
      </c>
      <c r="F232" s="1" t="e">
        <f t="shared" si="12"/>
        <v>#REF!</v>
      </c>
      <c r="G232" s="3">
        <f t="shared" si="13"/>
        <v>3500</v>
      </c>
      <c r="H232" s="1" t="e">
        <f t="shared" si="14"/>
        <v>#REF!</v>
      </c>
      <c r="I232" s="4" t="e">
        <f t="shared" si="15"/>
        <v>#REF!</v>
      </c>
    </row>
    <row r="233" spans="1:9" x14ac:dyDescent="0.35">
      <c r="A233" t="s">
        <v>700</v>
      </c>
      <c r="B233" t="s">
        <v>701</v>
      </c>
      <c r="C233" t="s">
        <v>702</v>
      </c>
      <c r="D233" s="1" t="e">
        <f>VLOOKUP(A233,'2023_24 vs 2024_25 Detail'!$A$9:$CB$409,82,FALSE)+VLOOKUP(A233,'2023_24 vs 2024_25 Detail'!$A$9:$CB$409,83,FALSE)</f>
        <v>#REF!</v>
      </c>
      <c r="E233" s="3" t="e">
        <f>VLOOKUP(A233,'2023_24 vs 2024_25 Detail'!$A$9:$E$409,6,FALSE)</f>
        <v>#REF!</v>
      </c>
      <c r="F233" s="1" t="e">
        <f t="shared" si="12"/>
        <v>#REF!</v>
      </c>
      <c r="G233" s="3">
        <f t="shared" si="13"/>
        <v>3500</v>
      </c>
      <c r="H233" s="1" t="e">
        <f t="shared" si="14"/>
        <v>#REF!</v>
      </c>
      <c r="I233" s="4" t="e">
        <f t="shared" si="15"/>
        <v>#REF!</v>
      </c>
    </row>
    <row r="234" spans="1:9" x14ac:dyDescent="0.35">
      <c r="A234" t="s">
        <v>703</v>
      </c>
      <c r="B234" t="s">
        <v>704</v>
      </c>
      <c r="C234" t="s">
        <v>705</v>
      </c>
      <c r="D234" s="1" t="e">
        <f>VLOOKUP(A234,'2023_24 vs 2024_25 Detail'!$A$9:$CB$409,82,FALSE)+VLOOKUP(A234,'2023_24 vs 2024_25 Detail'!$A$9:$CB$409,83,FALSE)</f>
        <v>#REF!</v>
      </c>
      <c r="E234" s="3" t="e">
        <f>VLOOKUP(A234,'2023_24 vs 2024_25 Detail'!$A$9:$E$409,6,FALSE)</f>
        <v>#REF!</v>
      </c>
      <c r="F234" s="1" t="e">
        <f t="shared" si="12"/>
        <v>#REF!</v>
      </c>
      <c r="G234" s="3">
        <f t="shared" si="13"/>
        <v>3500</v>
      </c>
      <c r="H234" s="1" t="e">
        <f t="shared" si="14"/>
        <v>#REF!</v>
      </c>
      <c r="I234" s="4" t="e">
        <f t="shared" si="15"/>
        <v>#REF!</v>
      </c>
    </row>
    <row r="235" spans="1:9" x14ac:dyDescent="0.35">
      <c r="A235" t="s">
        <v>706</v>
      </c>
      <c r="B235" t="s">
        <v>707</v>
      </c>
      <c r="C235" t="s">
        <v>708</v>
      </c>
      <c r="D235" s="1" t="e">
        <f>VLOOKUP(A235,'2023_24 vs 2024_25 Detail'!$A$9:$CB$409,82,FALSE)+VLOOKUP(A235,'2023_24 vs 2024_25 Detail'!$A$9:$CB$409,83,FALSE)</f>
        <v>#REF!</v>
      </c>
      <c r="E235" s="3" t="e">
        <f>VLOOKUP(A235,'2023_24 vs 2024_25 Detail'!$A$9:$E$409,6,FALSE)</f>
        <v>#REF!</v>
      </c>
      <c r="F235" s="1" t="e">
        <f t="shared" si="12"/>
        <v>#REF!</v>
      </c>
      <c r="G235" s="3">
        <f t="shared" si="13"/>
        <v>3500</v>
      </c>
      <c r="H235" s="1" t="e">
        <f t="shared" si="14"/>
        <v>#REF!</v>
      </c>
      <c r="I235" s="4" t="e">
        <f t="shared" si="15"/>
        <v>#REF!</v>
      </c>
    </row>
    <row r="236" spans="1:9" x14ac:dyDescent="0.35">
      <c r="A236" t="s">
        <v>709</v>
      </c>
      <c r="B236" t="s">
        <v>710</v>
      </c>
      <c r="C236" t="s">
        <v>711</v>
      </c>
      <c r="D236" s="1" t="e">
        <f>VLOOKUP(A236,'2023_24 vs 2024_25 Detail'!$A$9:$CB$409,82,FALSE)+VLOOKUP(A236,'2023_24 vs 2024_25 Detail'!$A$9:$CB$409,83,FALSE)</f>
        <v>#REF!</v>
      </c>
      <c r="E236" s="3" t="e">
        <f>VLOOKUP(A236,'2023_24 vs 2024_25 Detail'!$A$9:$E$409,6,FALSE)</f>
        <v>#REF!</v>
      </c>
      <c r="F236" s="1" t="e">
        <f t="shared" si="12"/>
        <v>#REF!</v>
      </c>
      <c r="G236" s="3">
        <f t="shared" si="13"/>
        <v>3500</v>
      </c>
      <c r="H236" s="1" t="e">
        <f t="shared" si="14"/>
        <v>#REF!</v>
      </c>
      <c r="I236" s="4" t="e">
        <f t="shared" si="15"/>
        <v>#REF!</v>
      </c>
    </row>
    <row r="237" spans="1:9" x14ac:dyDescent="0.35">
      <c r="A237" t="s">
        <v>712</v>
      </c>
      <c r="B237" t="s">
        <v>713</v>
      </c>
      <c r="C237" t="s">
        <v>714</v>
      </c>
      <c r="D237" s="1" t="e">
        <f>VLOOKUP(A237,'2023_24 vs 2024_25 Detail'!$A$9:$CB$409,82,FALSE)+VLOOKUP(A237,'2023_24 vs 2024_25 Detail'!$A$9:$CB$409,83,FALSE)</f>
        <v>#REF!</v>
      </c>
      <c r="E237" s="3" t="e">
        <f>VLOOKUP(A237,'2023_24 vs 2024_25 Detail'!$A$9:$E$409,6,FALSE)</f>
        <v>#REF!</v>
      </c>
      <c r="F237" s="1" t="e">
        <f t="shared" si="12"/>
        <v>#REF!</v>
      </c>
      <c r="G237" s="3">
        <f t="shared" si="13"/>
        <v>3500</v>
      </c>
      <c r="H237" s="1" t="e">
        <f t="shared" si="14"/>
        <v>#REF!</v>
      </c>
      <c r="I237" s="4" t="e">
        <f t="shared" si="15"/>
        <v>#REF!</v>
      </c>
    </row>
    <row r="238" spans="1:9" x14ac:dyDescent="0.35">
      <c r="A238" t="s">
        <v>715</v>
      </c>
      <c r="B238" t="s">
        <v>716</v>
      </c>
      <c r="C238" t="s">
        <v>717</v>
      </c>
      <c r="D238" s="1" t="e">
        <f>VLOOKUP(A238,'2023_24 vs 2024_25 Detail'!$A$9:$CB$409,82,FALSE)+VLOOKUP(A238,'2023_24 vs 2024_25 Detail'!$A$9:$CB$409,83,FALSE)</f>
        <v>#REF!</v>
      </c>
      <c r="E238" s="3" t="e">
        <f>VLOOKUP(A238,'2023_24 vs 2024_25 Detail'!$A$9:$E$409,6,FALSE)</f>
        <v>#REF!</v>
      </c>
      <c r="F238" s="1" t="e">
        <f t="shared" si="12"/>
        <v>#REF!</v>
      </c>
      <c r="G238" s="3">
        <f t="shared" si="13"/>
        <v>3500</v>
      </c>
      <c r="H238" s="1" t="e">
        <f t="shared" si="14"/>
        <v>#REF!</v>
      </c>
      <c r="I238" s="4" t="e">
        <f t="shared" si="15"/>
        <v>#REF!</v>
      </c>
    </row>
    <row r="239" spans="1:9" x14ac:dyDescent="0.35">
      <c r="A239" t="s">
        <v>718</v>
      </c>
      <c r="B239" t="s">
        <v>719</v>
      </c>
      <c r="C239" t="s">
        <v>720</v>
      </c>
      <c r="D239" s="1" t="e">
        <f>VLOOKUP(A239,'2023_24 vs 2024_25 Detail'!$A$9:$CB$409,82,FALSE)+VLOOKUP(A239,'2023_24 vs 2024_25 Detail'!$A$9:$CB$409,83,FALSE)</f>
        <v>#REF!</v>
      </c>
      <c r="E239" s="3" t="e">
        <f>VLOOKUP(A239,'2023_24 vs 2024_25 Detail'!$A$9:$E$409,6,FALSE)</f>
        <v>#REF!</v>
      </c>
      <c r="F239" s="1" t="e">
        <f t="shared" si="12"/>
        <v>#REF!</v>
      </c>
      <c r="G239" s="3">
        <f t="shared" si="13"/>
        <v>3500</v>
      </c>
      <c r="H239" s="1" t="e">
        <f t="shared" si="14"/>
        <v>#REF!</v>
      </c>
      <c r="I239" s="4" t="e">
        <f t="shared" si="15"/>
        <v>#REF!</v>
      </c>
    </row>
    <row r="240" spans="1:9" x14ac:dyDescent="0.35">
      <c r="A240" t="s">
        <v>721</v>
      </c>
      <c r="B240" t="s">
        <v>722</v>
      </c>
      <c r="C240" t="s">
        <v>723</v>
      </c>
      <c r="D240" s="1" t="e">
        <f>VLOOKUP(A240,'2023_24 vs 2024_25 Detail'!$A$9:$CB$409,82,FALSE)+VLOOKUP(A240,'2023_24 vs 2024_25 Detail'!$A$9:$CB$409,83,FALSE)</f>
        <v>#REF!</v>
      </c>
      <c r="E240" s="3" t="e">
        <f>VLOOKUP(A240,'2023_24 vs 2024_25 Detail'!$A$9:$E$409,6,FALSE)</f>
        <v>#REF!</v>
      </c>
      <c r="F240" s="1" t="e">
        <f t="shared" si="12"/>
        <v>#REF!</v>
      </c>
      <c r="G240" s="3">
        <f t="shared" si="13"/>
        <v>3500</v>
      </c>
      <c r="H240" s="1" t="e">
        <f t="shared" si="14"/>
        <v>#REF!</v>
      </c>
      <c r="I240" s="4" t="e">
        <f t="shared" si="15"/>
        <v>#REF!</v>
      </c>
    </row>
    <row r="241" spans="1:9" x14ac:dyDescent="0.35">
      <c r="A241" t="s">
        <v>724</v>
      </c>
      <c r="B241" t="s">
        <v>725</v>
      </c>
      <c r="C241" t="s">
        <v>726</v>
      </c>
      <c r="D241" s="1" t="e">
        <f>VLOOKUP(A241,'2023_24 vs 2024_25 Detail'!$A$9:$CB$409,82,FALSE)+VLOOKUP(A241,'2023_24 vs 2024_25 Detail'!$A$9:$CB$409,83,FALSE)</f>
        <v>#REF!</v>
      </c>
      <c r="E241" s="3" t="e">
        <f>VLOOKUP(A241,'2023_24 vs 2024_25 Detail'!$A$9:$E$409,6,FALSE)</f>
        <v>#REF!</v>
      </c>
      <c r="F241" s="1" t="e">
        <f t="shared" si="12"/>
        <v>#REF!</v>
      </c>
      <c r="G241" s="3">
        <f t="shared" si="13"/>
        <v>3500</v>
      </c>
      <c r="H241" s="1" t="e">
        <f t="shared" si="14"/>
        <v>#REF!</v>
      </c>
      <c r="I241" s="4" t="e">
        <f t="shared" si="15"/>
        <v>#REF!</v>
      </c>
    </row>
    <row r="242" spans="1:9" x14ac:dyDescent="0.35">
      <c r="A242" t="s">
        <v>727</v>
      </c>
      <c r="B242" t="s">
        <v>728</v>
      </c>
      <c r="C242" t="s">
        <v>729</v>
      </c>
      <c r="D242" s="1" t="e">
        <f>VLOOKUP(A242,'2023_24 vs 2024_25 Detail'!$A$9:$CB$409,82,FALSE)+VLOOKUP(A242,'2023_24 vs 2024_25 Detail'!$A$9:$CB$409,83,FALSE)</f>
        <v>#REF!</v>
      </c>
      <c r="E242" s="3" t="e">
        <f>VLOOKUP(A242,'2023_24 vs 2024_25 Detail'!$A$9:$E$409,6,FALSE)</f>
        <v>#REF!</v>
      </c>
      <c r="F242" s="1" t="e">
        <f t="shared" si="12"/>
        <v>#REF!</v>
      </c>
      <c r="G242" s="3">
        <f t="shared" si="13"/>
        <v>3500</v>
      </c>
      <c r="H242" s="1" t="e">
        <f t="shared" si="14"/>
        <v>#REF!</v>
      </c>
      <c r="I242" s="4" t="e">
        <f t="shared" si="15"/>
        <v>#REF!</v>
      </c>
    </row>
    <row r="243" spans="1:9" x14ac:dyDescent="0.35">
      <c r="A243" t="s">
        <v>730</v>
      </c>
      <c r="B243" t="s">
        <v>731</v>
      </c>
      <c r="C243" t="s">
        <v>732</v>
      </c>
      <c r="D243" s="1" t="e">
        <f>VLOOKUP(A243,'2023_24 vs 2024_25 Detail'!$A$9:$CB$409,82,FALSE)+VLOOKUP(A243,'2023_24 vs 2024_25 Detail'!$A$9:$CB$409,83,FALSE)</f>
        <v>#REF!</v>
      </c>
      <c r="E243" s="3" t="e">
        <f>VLOOKUP(A243,'2023_24 vs 2024_25 Detail'!$A$9:$E$409,6,FALSE)</f>
        <v>#REF!</v>
      </c>
      <c r="F243" s="1" t="e">
        <f t="shared" si="12"/>
        <v>#REF!</v>
      </c>
      <c r="G243" s="3">
        <f t="shared" si="13"/>
        <v>3500</v>
      </c>
      <c r="H243" s="1" t="e">
        <f t="shared" si="14"/>
        <v>#REF!</v>
      </c>
      <c r="I243" s="4" t="e">
        <f t="shared" si="15"/>
        <v>#REF!</v>
      </c>
    </row>
    <row r="244" spans="1:9" x14ac:dyDescent="0.35">
      <c r="A244" t="s">
        <v>733</v>
      </c>
      <c r="B244" t="s">
        <v>734</v>
      </c>
      <c r="C244" t="s">
        <v>735</v>
      </c>
      <c r="D244" s="1" t="e">
        <f>VLOOKUP(A244,'2023_24 vs 2024_25 Detail'!$A$9:$CB$409,82,FALSE)+VLOOKUP(A244,'2023_24 vs 2024_25 Detail'!$A$9:$CB$409,83,FALSE)</f>
        <v>#REF!</v>
      </c>
      <c r="E244" s="3" t="e">
        <f>VLOOKUP(A244,'2023_24 vs 2024_25 Detail'!$A$9:$E$409,6,FALSE)</f>
        <v>#REF!</v>
      </c>
      <c r="F244" s="1" t="e">
        <f t="shared" si="12"/>
        <v>#REF!</v>
      </c>
      <c r="G244" s="3">
        <f t="shared" si="13"/>
        <v>3500</v>
      </c>
      <c r="H244" s="1" t="e">
        <f t="shared" si="14"/>
        <v>#REF!</v>
      </c>
      <c r="I244" s="4" t="e">
        <f t="shared" si="15"/>
        <v>#REF!</v>
      </c>
    </row>
    <row r="245" spans="1:9" x14ac:dyDescent="0.35">
      <c r="A245" t="s">
        <v>736</v>
      </c>
      <c r="B245" t="s">
        <v>737</v>
      </c>
      <c r="C245" t="s">
        <v>738</v>
      </c>
      <c r="D245" s="1" t="e">
        <f>VLOOKUP(A245,'2023_24 vs 2024_25 Detail'!$A$9:$CB$409,82,FALSE)+VLOOKUP(A245,'2023_24 vs 2024_25 Detail'!$A$9:$CB$409,83,FALSE)</f>
        <v>#REF!</v>
      </c>
      <c r="E245" s="3" t="e">
        <f>VLOOKUP(A245,'2023_24 vs 2024_25 Detail'!$A$9:$E$409,6,FALSE)</f>
        <v>#REF!</v>
      </c>
      <c r="F245" s="1" t="e">
        <f t="shared" si="12"/>
        <v>#REF!</v>
      </c>
      <c r="G245" s="3">
        <f t="shared" si="13"/>
        <v>3500</v>
      </c>
      <c r="H245" s="1" t="e">
        <f t="shared" si="14"/>
        <v>#REF!</v>
      </c>
      <c r="I245" s="4" t="e">
        <f t="shared" si="15"/>
        <v>#REF!</v>
      </c>
    </row>
    <row r="246" spans="1:9" x14ac:dyDescent="0.35">
      <c r="A246" t="s">
        <v>739</v>
      </c>
      <c r="B246" t="s">
        <v>740</v>
      </c>
      <c r="C246" t="s">
        <v>741</v>
      </c>
      <c r="D246" s="1" t="e">
        <f>VLOOKUP(A246,'2023_24 vs 2024_25 Detail'!$A$9:$CB$409,82,FALSE)+VLOOKUP(A246,'2023_24 vs 2024_25 Detail'!$A$9:$CB$409,83,FALSE)</f>
        <v>#REF!</v>
      </c>
      <c r="E246" s="3" t="e">
        <f>VLOOKUP(A246,'2023_24 vs 2024_25 Detail'!$A$9:$E$409,6,FALSE)</f>
        <v>#REF!</v>
      </c>
      <c r="F246" s="1" t="e">
        <f t="shared" si="12"/>
        <v>#REF!</v>
      </c>
      <c r="G246" s="3">
        <f t="shared" si="13"/>
        <v>3500</v>
      </c>
      <c r="H246" s="1" t="e">
        <f t="shared" si="14"/>
        <v>#REF!</v>
      </c>
      <c r="I246" s="4" t="e">
        <f t="shared" si="15"/>
        <v>#REF!</v>
      </c>
    </row>
    <row r="247" spans="1:9" x14ac:dyDescent="0.35">
      <c r="A247" t="s">
        <v>742</v>
      </c>
      <c r="B247" t="s">
        <v>743</v>
      </c>
      <c r="C247" t="s">
        <v>744</v>
      </c>
      <c r="D247" s="1" t="e">
        <f>VLOOKUP(A247,'2023_24 vs 2024_25 Detail'!$A$9:$CB$409,82,FALSE)+VLOOKUP(A247,'2023_24 vs 2024_25 Detail'!$A$9:$CB$409,83,FALSE)</f>
        <v>#REF!</v>
      </c>
      <c r="E247" s="3" t="e">
        <f>VLOOKUP(A247,'2023_24 vs 2024_25 Detail'!$A$9:$E$409,6,FALSE)</f>
        <v>#REF!</v>
      </c>
      <c r="F247" s="1" t="e">
        <f t="shared" si="12"/>
        <v>#REF!</v>
      </c>
      <c r="G247" s="3">
        <f t="shared" si="13"/>
        <v>3500</v>
      </c>
      <c r="H247" s="1" t="e">
        <f t="shared" si="14"/>
        <v>#REF!</v>
      </c>
      <c r="I247" s="4" t="e">
        <f t="shared" si="15"/>
        <v>#REF!</v>
      </c>
    </row>
    <row r="248" spans="1:9" x14ac:dyDescent="0.35">
      <c r="A248" t="s">
        <v>745</v>
      </c>
      <c r="B248" t="s">
        <v>746</v>
      </c>
      <c r="C248" t="s">
        <v>747</v>
      </c>
      <c r="D248" s="1" t="e">
        <f>VLOOKUP(A248,'2023_24 vs 2024_25 Detail'!$A$9:$CB$409,82,FALSE)+VLOOKUP(A248,'2023_24 vs 2024_25 Detail'!$A$9:$CB$409,83,FALSE)</f>
        <v>#REF!</v>
      </c>
      <c r="E248" s="3" t="e">
        <f>VLOOKUP(A248,'2023_24 vs 2024_25 Detail'!$A$9:$E$409,6,FALSE)</f>
        <v>#REF!</v>
      </c>
      <c r="F248" s="1" t="e">
        <f t="shared" si="12"/>
        <v>#REF!</v>
      </c>
      <c r="G248" s="3">
        <f t="shared" si="13"/>
        <v>3500</v>
      </c>
      <c r="H248" s="1" t="e">
        <f t="shared" si="14"/>
        <v>#REF!</v>
      </c>
      <c r="I248" s="4" t="e">
        <f t="shared" si="15"/>
        <v>#REF!</v>
      </c>
    </row>
    <row r="249" spans="1:9" x14ac:dyDescent="0.35">
      <c r="A249" t="s">
        <v>748</v>
      </c>
      <c r="B249" t="s">
        <v>749</v>
      </c>
      <c r="C249" t="s">
        <v>750</v>
      </c>
      <c r="D249" s="1" t="e">
        <f>VLOOKUP(A249,'2023_24 vs 2024_25 Detail'!$A$9:$CB$409,82,FALSE)+VLOOKUP(A249,'2023_24 vs 2024_25 Detail'!$A$9:$CB$409,83,FALSE)</f>
        <v>#N/A</v>
      </c>
      <c r="E249" s="3" t="e">
        <f>VLOOKUP(A249,'2023_24 vs 2024_25 Detail'!$A$9:$E$409,6,FALSE)</f>
        <v>#N/A</v>
      </c>
      <c r="F249" s="1" t="e">
        <f t="shared" si="12"/>
        <v>#N/A</v>
      </c>
      <c r="G249" s="3">
        <f t="shared" si="13"/>
        <v>3500</v>
      </c>
      <c r="H249" s="1" t="e">
        <f t="shared" si="14"/>
        <v>#N/A</v>
      </c>
      <c r="I249" s="4" t="e">
        <f t="shared" si="15"/>
        <v>#N/A</v>
      </c>
    </row>
    <row r="250" spans="1:9" x14ac:dyDescent="0.35">
      <c r="A250" t="s">
        <v>751</v>
      </c>
      <c r="B250" t="s">
        <v>752</v>
      </c>
      <c r="C250" t="s">
        <v>753</v>
      </c>
      <c r="D250" s="1" t="e">
        <f>VLOOKUP(A250,'2023_24 vs 2024_25 Detail'!$A$9:$CB$409,82,FALSE)+VLOOKUP(A250,'2023_24 vs 2024_25 Detail'!$A$9:$CB$409,83,FALSE)</f>
        <v>#REF!</v>
      </c>
      <c r="E250" s="3" t="e">
        <f>VLOOKUP(A250,'2023_24 vs 2024_25 Detail'!$A$9:$E$409,6,FALSE)</f>
        <v>#REF!</v>
      </c>
      <c r="F250" s="1" t="e">
        <f t="shared" si="12"/>
        <v>#REF!</v>
      </c>
      <c r="G250" s="3">
        <f t="shared" si="13"/>
        <v>3500</v>
      </c>
      <c r="H250" s="1" t="e">
        <f t="shared" si="14"/>
        <v>#REF!</v>
      </c>
      <c r="I250" s="4" t="e">
        <f t="shared" si="15"/>
        <v>#REF!</v>
      </c>
    </row>
    <row r="251" spans="1:9" x14ac:dyDescent="0.35">
      <c r="A251" t="s">
        <v>754</v>
      </c>
      <c r="B251" t="s">
        <v>755</v>
      </c>
      <c r="C251" t="s">
        <v>756</v>
      </c>
      <c r="D251" s="1" t="e">
        <f>VLOOKUP(A251,'2023_24 vs 2024_25 Detail'!$A$9:$CB$409,82,FALSE)+VLOOKUP(A251,'2023_24 vs 2024_25 Detail'!$A$9:$CB$409,83,FALSE)</f>
        <v>#REF!</v>
      </c>
      <c r="E251" s="3" t="e">
        <f>VLOOKUP(A251,'2023_24 vs 2024_25 Detail'!$A$9:$E$409,6,FALSE)</f>
        <v>#REF!</v>
      </c>
      <c r="F251" s="1" t="e">
        <f t="shared" si="12"/>
        <v>#REF!</v>
      </c>
      <c r="G251" s="3">
        <f t="shared" si="13"/>
        <v>3500</v>
      </c>
      <c r="H251" s="1" t="e">
        <f t="shared" si="14"/>
        <v>#REF!</v>
      </c>
      <c r="I251" s="4" t="e">
        <f t="shared" si="15"/>
        <v>#REF!</v>
      </c>
    </row>
    <row r="252" spans="1:9" x14ac:dyDescent="0.35">
      <c r="A252" t="s">
        <v>757</v>
      </c>
      <c r="B252" t="s">
        <v>758</v>
      </c>
      <c r="C252" t="s">
        <v>759</v>
      </c>
      <c r="D252" s="1" t="e">
        <f>VLOOKUP(A252,'2023_24 vs 2024_25 Detail'!$A$9:$CB$409,82,FALSE)+VLOOKUP(A252,'2023_24 vs 2024_25 Detail'!$A$9:$CB$409,83,FALSE)</f>
        <v>#REF!</v>
      </c>
      <c r="E252" s="3" t="e">
        <f>VLOOKUP(A252,'2023_24 vs 2024_25 Detail'!$A$9:$E$409,6,FALSE)</f>
        <v>#REF!</v>
      </c>
      <c r="F252" s="1" t="e">
        <f t="shared" si="12"/>
        <v>#REF!</v>
      </c>
      <c r="G252" s="3">
        <f t="shared" si="13"/>
        <v>3500</v>
      </c>
      <c r="H252" s="1" t="e">
        <f t="shared" si="14"/>
        <v>#REF!</v>
      </c>
      <c r="I252" s="4" t="e">
        <f t="shared" si="15"/>
        <v>#REF!</v>
      </c>
    </row>
    <row r="253" spans="1:9" x14ac:dyDescent="0.35">
      <c r="A253" t="s">
        <v>760</v>
      </c>
      <c r="B253">
        <v>2172</v>
      </c>
      <c r="C253" t="s">
        <v>761</v>
      </c>
      <c r="D253" s="1" t="e">
        <f>VLOOKUP(A253,'2023_24 vs 2024_25 Detail'!$A$9:$CB$409,82,FALSE)+VLOOKUP(A253,'2023_24 vs 2024_25 Detail'!$A$9:$CB$409,83,FALSE)</f>
        <v>#REF!</v>
      </c>
      <c r="E253" s="3" t="e">
        <f>VLOOKUP(A253,'2023_24 vs 2024_25 Detail'!$A$9:$E$409,6,FALSE)</f>
        <v>#REF!</v>
      </c>
      <c r="F253" s="1" t="e">
        <f t="shared" si="12"/>
        <v>#REF!</v>
      </c>
      <c r="G253" s="3">
        <f t="shared" si="13"/>
        <v>3500</v>
      </c>
      <c r="H253" s="1" t="e">
        <f t="shared" si="14"/>
        <v>#REF!</v>
      </c>
      <c r="I253" s="4" t="e">
        <f t="shared" si="15"/>
        <v>#REF!</v>
      </c>
    </row>
    <row r="254" spans="1:9" x14ac:dyDescent="0.35">
      <c r="A254" t="s">
        <v>762</v>
      </c>
      <c r="B254" t="s">
        <v>763</v>
      </c>
      <c r="C254" t="s">
        <v>764</v>
      </c>
      <c r="D254" s="1" t="e">
        <f>VLOOKUP(A254,'2023_24 vs 2024_25 Detail'!$A$9:$CB$409,82,FALSE)+VLOOKUP(A254,'2023_24 vs 2024_25 Detail'!$A$9:$CB$409,83,FALSE)</f>
        <v>#REF!</v>
      </c>
      <c r="E254" s="3" t="e">
        <f>VLOOKUP(A254,'2023_24 vs 2024_25 Detail'!$A$9:$E$409,6,FALSE)</f>
        <v>#REF!</v>
      </c>
      <c r="F254" s="1" t="e">
        <f t="shared" si="12"/>
        <v>#REF!</v>
      </c>
      <c r="G254" s="3">
        <f t="shared" si="13"/>
        <v>3500</v>
      </c>
      <c r="H254" s="1" t="e">
        <f t="shared" si="14"/>
        <v>#REF!</v>
      </c>
      <c r="I254" s="4" t="e">
        <f t="shared" si="15"/>
        <v>#REF!</v>
      </c>
    </row>
    <row r="255" spans="1:9" x14ac:dyDescent="0.35">
      <c r="A255" t="s">
        <v>765</v>
      </c>
      <c r="B255" t="s">
        <v>766</v>
      </c>
      <c r="C255" t="s">
        <v>767</v>
      </c>
      <c r="D255" s="1" t="e">
        <f>VLOOKUP(A255,'2023_24 vs 2024_25 Detail'!$A$9:$CB$409,82,FALSE)+VLOOKUP(A255,'2023_24 vs 2024_25 Detail'!$A$9:$CB$409,83,FALSE)</f>
        <v>#REF!</v>
      </c>
      <c r="E255" s="3" t="e">
        <f>VLOOKUP(A255,'2023_24 vs 2024_25 Detail'!$A$9:$E$409,6,FALSE)</f>
        <v>#REF!</v>
      </c>
      <c r="F255" s="1" t="e">
        <f t="shared" si="12"/>
        <v>#REF!</v>
      </c>
      <c r="G255" s="3">
        <f t="shared" si="13"/>
        <v>3500</v>
      </c>
      <c r="H255" s="1" t="e">
        <f t="shared" si="14"/>
        <v>#REF!</v>
      </c>
      <c r="I255" s="4" t="e">
        <f t="shared" si="15"/>
        <v>#REF!</v>
      </c>
    </row>
    <row r="256" spans="1:9" x14ac:dyDescent="0.35">
      <c r="A256" t="s">
        <v>768</v>
      </c>
      <c r="B256" t="s">
        <v>769</v>
      </c>
      <c r="C256" t="s">
        <v>770</v>
      </c>
      <c r="D256" s="1" t="e">
        <f>VLOOKUP(A256,'2023_24 vs 2024_25 Detail'!$A$9:$CB$409,82,FALSE)+VLOOKUP(A256,'2023_24 vs 2024_25 Detail'!$A$9:$CB$409,83,FALSE)</f>
        <v>#REF!</v>
      </c>
      <c r="E256" s="3" t="e">
        <f>VLOOKUP(A256,'2023_24 vs 2024_25 Detail'!$A$9:$E$409,6,FALSE)</f>
        <v>#REF!</v>
      </c>
      <c r="F256" s="1" t="e">
        <f t="shared" si="12"/>
        <v>#REF!</v>
      </c>
      <c r="G256" s="3">
        <f t="shared" si="13"/>
        <v>3500</v>
      </c>
      <c r="H256" s="1" t="e">
        <f t="shared" si="14"/>
        <v>#REF!</v>
      </c>
      <c r="I256" s="4" t="e">
        <f t="shared" si="15"/>
        <v>#REF!</v>
      </c>
    </row>
    <row r="257" spans="1:9" x14ac:dyDescent="0.35">
      <c r="A257" t="s">
        <v>771</v>
      </c>
      <c r="B257" t="s">
        <v>772</v>
      </c>
      <c r="C257" t="s">
        <v>773</v>
      </c>
      <c r="D257" s="1" t="e">
        <f>VLOOKUP(A257,'2023_24 vs 2024_25 Detail'!$A$9:$CB$409,82,FALSE)+VLOOKUP(A257,'2023_24 vs 2024_25 Detail'!$A$9:$CB$409,83,FALSE)</f>
        <v>#REF!</v>
      </c>
      <c r="E257" s="3" t="e">
        <f>VLOOKUP(A257,'2023_24 vs 2024_25 Detail'!$A$9:$E$409,6,FALSE)</f>
        <v>#REF!</v>
      </c>
      <c r="F257" s="1" t="e">
        <f t="shared" si="12"/>
        <v>#REF!</v>
      </c>
      <c r="G257" s="3">
        <f t="shared" si="13"/>
        <v>3500</v>
      </c>
      <c r="H257" s="1" t="e">
        <f t="shared" si="14"/>
        <v>#REF!</v>
      </c>
      <c r="I257" s="4" t="e">
        <f t="shared" si="15"/>
        <v>#REF!</v>
      </c>
    </row>
    <row r="258" spans="1:9" x14ac:dyDescent="0.35">
      <c r="A258" t="s">
        <v>774</v>
      </c>
      <c r="B258" t="s">
        <v>775</v>
      </c>
      <c r="C258" t="s">
        <v>776</v>
      </c>
      <c r="D258" s="1" t="e">
        <f>VLOOKUP(A258,'2023_24 vs 2024_25 Detail'!$A$9:$CB$409,82,FALSE)+VLOOKUP(A258,'2023_24 vs 2024_25 Detail'!$A$9:$CB$409,83,FALSE)</f>
        <v>#REF!</v>
      </c>
      <c r="E258" s="3" t="e">
        <f>VLOOKUP(A258,'2023_24 vs 2024_25 Detail'!$A$9:$E$409,6,FALSE)</f>
        <v>#REF!</v>
      </c>
      <c r="F258" s="1" t="e">
        <f t="shared" si="12"/>
        <v>#REF!</v>
      </c>
      <c r="G258" s="3">
        <f t="shared" si="13"/>
        <v>3500</v>
      </c>
      <c r="H258" s="1" t="e">
        <f t="shared" si="14"/>
        <v>#REF!</v>
      </c>
      <c r="I258" s="4" t="e">
        <f t="shared" si="15"/>
        <v>#REF!</v>
      </c>
    </row>
    <row r="259" spans="1:9" x14ac:dyDescent="0.35">
      <c r="A259" t="s">
        <v>777</v>
      </c>
      <c r="B259" t="s">
        <v>778</v>
      </c>
      <c r="C259" t="s">
        <v>779</v>
      </c>
      <c r="D259" s="1" t="e">
        <f>VLOOKUP(A259,'2023_24 vs 2024_25 Detail'!$A$9:$CB$409,82,FALSE)+VLOOKUP(A259,'2023_24 vs 2024_25 Detail'!$A$9:$CB$409,83,FALSE)</f>
        <v>#REF!</v>
      </c>
      <c r="E259" s="3" t="e">
        <f>VLOOKUP(A259,'2023_24 vs 2024_25 Detail'!$A$9:$E$409,6,FALSE)</f>
        <v>#REF!</v>
      </c>
      <c r="F259" s="1" t="e">
        <f t="shared" si="12"/>
        <v>#REF!</v>
      </c>
      <c r="G259" s="3">
        <f t="shared" si="13"/>
        <v>3500</v>
      </c>
      <c r="H259" s="1" t="e">
        <f t="shared" si="14"/>
        <v>#REF!</v>
      </c>
      <c r="I259" s="4" t="e">
        <f t="shared" si="15"/>
        <v>#REF!</v>
      </c>
    </row>
    <row r="260" spans="1:9" x14ac:dyDescent="0.35">
      <c r="A260" t="s">
        <v>780</v>
      </c>
      <c r="B260" t="s">
        <v>781</v>
      </c>
      <c r="C260" t="s">
        <v>782</v>
      </c>
      <c r="D260" s="1" t="e">
        <f>VLOOKUP(A260,'2023_24 vs 2024_25 Detail'!$A$9:$CB$409,82,FALSE)+VLOOKUP(A260,'2023_24 vs 2024_25 Detail'!$A$9:$CB$409,83,FALSE)</f>
        <v>#REF!</v>
      </c>
      <c r="E260" s="3" t="e">
        <f>VLOOKUP(A260,'2023_24 vs 2024_25 Detail'!$A$9:$E$409,6,FALSE)</f>
        <v>#REF!</v>
      </c>
      <c r="F260" s="1" t="e">
        <f t="shared" ref="F260:F323" si="16">D260/E260</f>
        <v>#REF!</v>
      </c>
      <c r="G260" s="3">
        <f t="shared" ref="G260:G323" si="17">$K$1</f>
        <v>3500</v>
      </c>
      <c r="H260" s="1" t="e">
        <f t="shared" ref="H260:H323" si="18">F260-G260</f>
        <v>#REF!</v>
      </c>
      <c r="I260" s="4" t="e">
        <f t="shared" ref="I260:I323" si="19">IF(H260&lt;0,-H260*E260,0)</f>
        <v>#REF!</v>
      </c>
    </row>
    <row r="261" spans="1:9" x14ac:dyDescent="0.35">
      <c r="A261" t="s">
        <v>783</v>
      </c>
      <c r="B261" t="s">
        <v>784</v>
      </c>
      <c r="C261" t="s">
        <v>785</v>
      </c>
      <c r="D261" s="1" t="e">
        <f>VLOOKUP(A261,'2023_24 vs 2024_25 Detail'!$A$9:$CB$409,82,FALSE)+VLOOKUP(A261,'2023_24 vs 2024_25 Detail'!$A$9:$CB$409,83,FALSE)</f>
        <v>#REF!</v>
      </c>
      <c r="E261" s="3" t="e">
        <f>VLOOKUP(A261,'2023_24 vs 2024_25 Detail'!$A$9:$E$409,6,FALSE)</f>
        <v>#REF!</v>
      </c>
      <c r="F261" s="1" t="e">
        <f t="shared" si="16"/>
        <v>#REF!</v>
      </c>
      <c r="G261" s="3">
        <f t="shared" si="17"/>
        <v>3500</v>
      </c>
      <c r="H261" s="1" t="e">
        <f t="shared" si="18"/>
        <v>#REF!</v>
      </c>
      <c r="I261" s="4" t="e">
        <f t="shared" si="19"/>
        <v>#REF!</v>
      </c>
    </row>
    <row r="262" spans="1:9" x14ac:dyDescent="0.35">
      <c r="A262" t="s">
        <v>786</v>
      </c>
      <c r="B262" t="s">
        <v>787</v>
      </c>
      <c r="C262" t="s">
        <v>788</v>
      </c>
      <c r="D262" s="1" t="e">
        <f>VLOOKUP(A262,'2023_24 vs 2024_25 Detail'!$A$9:$CB$409,82,FALSE)+VLOOKUP(A262,'2023_24 vs 2024_25 Detail'!$A$9:$CB$409,83,FALSE)</f>
        <v>#REF!</v>
      </c>
      <c r="E262" s="3" t="e">
        <f>VLOOKUP(A262,'2023_24 vs 2024_25 Detail'!$A$9:$E$409,6,FALSE)</f>
        <v>#REF!</v>
      </c>
      <c r="F262" s="1" t="e">
        <f t="shared" si="16"/>
        <v>#REF!</v>
      </c>
      <c r="G262" s="3">
        <f t="shared" si="17"/>
        <v>3500</v>
      </c>
      <c r="H262" s="1" t="e">
        <f t="shared" si="18"/>
        <v>#REF!</v>
      </c>
      <c r="I262" s="4" t="e">
        <f t="shared" si="19"/>
        <v>#REF!</v>
      </c>
    </row>
    <row r="263" spans="1:9" x14ac:dyDescent="0.35">
      <c r="A263" t="s">
        <v>789</v>
      </c>
      <c r="B263" t="s">
        <v>790</v>
      </c>
      <c r="C263" t="s">
        <v>791</v>
      </c>
      <c r="D263" s="1" t="e">
        <f>VLOOKUP(A263,'2023_24 vs 2024_25 Detail'!$A$9:$CB$409,82,FALSE)+VLOOKUP(A263,'2023_24 vs 2024_25 Detail'!$A$9:$CB$409,83,FALSE)</f>
        <v>#REF!</v>
      </c>
      <c r="E263" s="3" t="e">
        <f>VLOOKUP(A263,'2023_24 vs 2024_25 Detail'!$A$9:$E$409,6,FALSE)</f>
        <v>#REF!</v>
      </c>
      <c r="F263" s="1" t="e">
        <f t="shared" si="16"/>
        <v>#REF!</v>
      </c>
      <c r="G263" s="3">
        <f t="shared" si="17"/>
        <v>3500</v>
      </c>
      <c r="H263" s="1" t="e">
        <f t="shared" si="18"/>
        <v>#REF!</v>
      </c>
      <c r="I263" s="4" t="e">
        <f t="shared" si="19"/>
        <v>#REF!</v>
      </c>
    </row>
    <row r="264" spans="1:9" x14ac:dyDescent="0.35">
      <c r="A264" t="s">
        <v>792</v>
      </c>
      <c r="B264" t="s">
        <v>793</v>
      </c>
      <c r="C264" t="s">
        <v>794</v>
      </c>
      <c r="D264" s="1" t="e">
        <f>VLOOKUP(A264,'2023_24 vs 2024_25 Detail'!$A$9:$CB$409,82,FALSE)+VLOOKUP(A264,'2023_24 vs 2024_25 Detail'!$A$9:$CB$409,83,FALSE)</f>
        <v>#REF!</v>
      </c>
      <c r="E264" s="3" t="e">
        <f>VLOOKUP(A264,'2023_24 vs 2024_25 Detail'!$A$9:$E$409,6,FALSE)</f>
        <v>#REF!</v>
      </c>
      <c r="F264" s="1" t="e">
        <f t="shared" si="16"/>
        <v>#REF!</v>
      </c>
      <c r="G264" s="3">
        <f t="shared" si="17"/>
        <v>3500</v>
      </c>
      <c r="H264" s="1" t="e">
        <f t="shared" si="18"/>
        <v>#REF!</v>
      </c>
      <c r="I264" s="4" t="e">
        <f t="shared" si="19"/>
        <v>#REF!</v>
      </c>
    </row>
    <row r="265" spans="1:9" x14ac:dyDescent="0.35">
      <c r="A265" t="s">
        <v>795</v>
      </c>
      <c r="B265">
        <v>2159</v>
      </c>
      <c r="C265" t="s">
        <v>796</v>
      </c>
      <c r="D265" s="1" t="e">
        <f>VLOOKUP(A265,'2023_24 vs 2024_25 Detail'!$A$9:$CB$409,82,FALSE)+VLOOKUP(A265,'2023_24 vs 2024_25 Detail'!$A$9:$CB$409,83,FALSE)</f>
        <v>#REF!</v>
      </c>
      <c r="E265" s="3" t="e">
        <f>VLOOKUP(A265,'2023_24 vs 2024_25 Detail'!$A$9:$E$409,6,FALSE)</f>
        <v>#REF!</v>
      </c>
      <c r="F265" s="1" t="e">
        <f t="shared" si="16"/>
        <v>#REF!</v>
      </c>
      <c r="G265" s="3">
        <f t="shared" si="17"/>
        <v>3500</v>
      </c>
      <c r="H265" s="1" t="e">
        <f t="shared" si="18"/>
        <v>#REF!</v>
      </c>
      <c r="I265" s="4" t="e">
        <f t="shared" si="19"/>
        <v>#REF!</v>
      </c>
    </row>
    <row r="266" spans="1:9" x14ac:dyDescent="0.35">
      <c r="A266" t="s">
        <v>797</v>
      </c>
      <c r="B266" t="s">
        <v>798</v>
      </c>
      <c r="C266" t="s">
        <v>799</v>
      </c>
      <c r="D266" s="1" t="e">
        <f>VLOOKUP(A266,'2023_24 vs 2024_25 Detail'!$A$9:$CB$409,82,FALSE)+VLOOKUP(A266,'2023_24 vs 2024_25 Detail'!$A$9:$CB$409,83,FALSE)</f>
        <v>#N/A</v>
      </c>
      <c r="E266" s="3" t="e">
        <f>VLOOKUP(A266,'2023_24 vs 2024_25 Detail'!$A$9:$E$409,6,FALSE)</f>
        <v>#N/A</v>
      </c>
      <c r="F266" s="1" t="e">
        <f t="shared" si="16"/>
        <v>#N/A</v>
      </c>
      <c r="G266" s="3">
        <f t="shared" si="17"/>
        <v>3500</v>
      </c>
      <c r="H266" s="1" t="e">
        <f t="shared" si="18"/>
        <v>#N/A</v>
      </c>
      <c r="I266" s="4" t="e">
        <f t="shared" si="19"/>
        <v>#N/A</v>
      </c>
    </row>
    <row r="267" spans="1:9" x14ac:dyDescent="0.35">
      <c r="A267" t="s">
        <v>800</v>
      </c>
      <c r="B267">
        <v>2156</v>
      </c>
      <c r="C267" t="s">
        <v>801</v>
      </c>
      <c r="D267" s="1" t="e">
        <f>VLOOKUP(A267,'2023_24 vs 2024_25 Detail'!$A$9:$CB$409,82,FALSE)+VLOOKUP(A267,'2023_24 vs 2024_25 Detail'!$A$9:$CB$409,83,FALSE)</f>
        <v>#REF!</v>
      </c>
      <c r="E267" s="3" t="e">
        <f>VLOOKUP(A267,'2023_24 vs 2024_25 Detail'!$A$9:$E$409,6,FALSE)</f>
        <v>#REF!</v>
      </c>
      <c r="F267" s="1" t="e">
        <f t="shared" si="16"/>
        <v>#REF!</v>
      </c>
      <c r="G267" s="3">
        <f t="shared" si="17"/>
        <v>3500</v>
      </c>
      <c r="H267" s="1" t="e">
        <f t="shared" si="18"/>
        <v>#REF!</v>
      </c>
      <c r="I267" s="4" t="e">
        <f t="shared" si="19"/>
        <v>#REF!</v>
      </c>
    </row>
    <row r="268" spans="1:9" x14ac:dyDescent="0.35">
      <c r="A268" t="s">
        <v>802</v>
      </c>
      <c r="B268" t="s">
        <v>803</v>
      </c>
      <c r="C268" t="s">
        <v>804</v>
      </c>
      <c r="D268" s="1" t="e">
        <f>VLOOKUP(A268,'2023_24 vs 2024_25 Detail'!$A$9:$CB$409,82,FALSE)+VLOOKUP(A268,'2023_24 vs 2024_25 Detail'!$A$9:$CB$409,83,FALSE)</f>
        <v>#N/A</v>
      </c>
      <c r="E268" s="3" t="e">
        <f>VLOOKUP(A268,'2023_24 vs 2024_25 Detail'!$A$9:$E$409,6,FALSE)</f>
        <v>#N/A</v>
      </c>
      <c r="F268" s="1" t="e">
        <f t="shared" si="16"/>
        <v>#N/A</v>
      </c>
      <c r="G268" s="3">
        <f t="shared" si="17"/>
        <v>3500</v>
      </c>
      <c r="H268" s="1" t="e">
        <f t="shared" si="18"/>
        <v>#N/A</v>
      </c>
      <c r="I268" s="4" t="e">
        <f t="shared" si="19"/>
        <v>#N/A</v>
      </c>
    </row>
    <row r="269" spans="1:9" x14ac:dyDescent="0.35">
      <c r="A269" t="s">
        <v>805</v>
      </c>
      <c r="B269" t="s">
        <v>806</v>
      </c>
      <c r="C269" t="s">
        <v>807</v>
      </c>
      <c r="D269" s="1" t="e">
        <f>VLOOKUP(A269,'2023_24 vs 2024_25 Detail'!$A$9:$CB$409,82,FALSE)+VLOOKUP(A269,'2023_24 vs 2024_25 Detail'!$A$9:$CB$409,83,FALSE)</f>
        <v>#REF!</v>
      </c>
      <c r="E269" s="3" t="e">
        <f>VLOOKUP(A269,'2023_24 vs 2024_25 Detail'!$A$9:$E$409,6,FALSE)</f>
        <v>#REF!</v>
      </c>
      <c r="F269" s="1" t="e">
        <f t="shared" si="16"/>
        <v>#REF!</v>
      </c>
      <c r="G269" s="3">
        <f t="shared" si="17"/>
        <v>3500</v>
      </c>
      <c r="H269" s="1" t="e">
        <f t="shared" si="18"/>
        <v>#REF!</v>
      </c>
      <c r="I269" s="4" t="e">
        <f t="shared" si="19"/>
        <v>#REF!</v>
      </c>
    </row>
    <row r="270" spans="1:9" x14ac:dyDescent="0.35">
      <c r="A270" t="s">
        <v>808</v>
      </c>
      <c r="B270" t="s">
        <v>809</v>
      </c>
      <c r="C270" t="s">
        <v>810</v>
      </c>
      <c r="D270" s="1" t="e">
        <f>VLOOKUP(A270,'2023_24 vs 2024_25 Detail'!$A$9:$CB$409,82,FALSE)+VLOOKUP(A270,'2023_24 vs 2024_25 Detail'!$A$9:$CB$409,83,FALSE)</f>
        <v>#REF!</v>
      </c>
      <c r="E270" s="3" t="e">
        <f>VLOOKUP(A270,'2023_24 vs 2024_25 Detail'!$A$9:$E$409,6,FALSE)</f>
        <v>#REF!</v>
      </c>
      <c r="F270" s="1" t="e">
        <f t="shared" si="16"/>
        <v>#REF!</v>
      </c>
      <c r="G270" s="3">
        <f t="shared" si="17"/>
        <v>3500</v>
      </c>
      <c r="H270" s="1" t="e">
        <f t="shared" si="18"/>
        <v>#REF!</v>
      </c>
      <c r="I270" s="4" t="e">
        <f t="shared" si="19"/>
        <v>#REF!</v>
      </c>
    </row>
    <row r="271" spans="1:9" x14ac:dyDescent="0.35">
      <c r="A271" t="s">
        <v>811</v>
      </c>
      <c r="B271" t="s">
        <v>812</v>
      </c>
      <c r="C271" t="s">
        <v>813</v>
      </c>
      <c r="D271" s="1" t="e">
        <f>VLOOKUP(A271,'2023_24 vs 2024_25 Detail'!$A$9:$CB$409,82,FALSE)+VLOOKUP(A271,'2023_24 vs 2024_25 Detail'!$A$9:$CB$409,83,FALSE)</f>
        <v>#REF!</v>
      </c>
      <c r="E271" s="3" t="e">
        <f>VLOOKUP(A271,'2023_24 vs 2024_25 Detail'!$A$9:$E$409,6,FALSE)</f>
        <v>#REF!</v>
      </c>
      <c r="F271" s="1" t="e">
        <f t="shared" si="16"/>
        <v>#REF!</v>
      </c>
      <c r="G271" s="3">
        <f t="shared" si="17"/>
        <v>3500</v>
      </c>
      <c r="H271" s="1" t="e">
        <f t="shared" si="18"/>
        <v>#REF!</v>
      </c>
      <c r="I271" s="4" t="e">
        <f t="shared" si="19"/>
        <v>#REF!</v>
      </c>
    </row>
    <row r="272" spans="1:9" x14ac:dyDescent="0.35">
      <c r="A272" t="s">
        <v>814</v>
      </c>
      <c r="B272" t="s">
        <v>815</v>
      </c>
      <c r="C272" t="s">
        <v>816</v>
      </c>
      <c r="D272" s="1" t="e">
        <f>VLOOKUP(A272,'2023_24 vs 2024_25 Detail'!$A$9:$CB$409,82,FALSE)+VLOOKUP(A272,'2023_24 vs 2024_25 Detail'!$A$9:$CB$409,83,FALSE)</f>
        <v>#REF!</v>
      </c>
      <c r="E272" s="3" t="e">
        <f>VLOOKUP(A272,'2023_24 vs 2024_25 Detail'!$A$9:$E$409,6,FALSE)</f>
        <v>#REF!</v>
      </c>
      <c r="F272" s="1" t="e">
        <f t="shared" si="16"/>
        <v>#REF!</v>
      </c>
      <c r="G272" s="3">
        <f t="shared" si="17"/>
        <v>3500</v>
      </c>
      <c r="H272" s="1" t="e">
        <f t="shared" si="18"/>
        <v>#REF!</v>
      </c>
      <c r="I272" s="4" t="e">
        <f t="shared" si="19"/>
        <v>#REF!</v>
      </c>
    </row>
    <row r="273" spans="1:9" x14ac:dyDescent="0.35">
      <c r="A273" t="s">
        <v>817</v>
      </c>
      <c r="B273" t="s">
        <v>818</v>
      </c>
      <c r="C273" t="s">
        <v>819</v>
      </c>
      <c r="D273" s="1" t="e">
        <f>VLOOKUP(A273,'2023_24 vs 2024_25 Detail'!$A$9:$CB$409,82,FALSE)+VLOOKUP(A273,'2023_24 vs 2024_25 Detail'!$A$9:$CB$409,83,FALSE)</f>
        <v>#REF!</v>
      </c>
      <c r="E273" s="3" t="e">
        <f>VLOOKUP(A273,'2023_24 vs 2024_25 Detail'!$A$9:$E$409,6,FALSE)</f>
        <v>#REF!</v>
      </c>
      <c r="F273" s="1" t="e">
        <f t="shared" si="16"/>
        <v>#REF!</v>
      </c>
      <c r="G273" s="3">
        <f t="shared" si="17"/>
        <v>3500</v>
      </c>
      <c r="H273" s="1" t="e">
        <f t="shared" si="18"/>
        <v>#REF!</v>
      </c>
      <c r="I273" s="4" t="e">
        <f t="shared" si="19"/>
        <v>#REF!</v>
      </c>
    </row>
    <row r="274" spans="1:9" x14ac:dyDescent="0.35">
      <c r="A274" t="s">
        <v>820</v>
      </c>
      <c r="B274" t="s">
        <v>821</v>
      </c>
      <c r="C274" t="s">
        <v>822</v>
      </c>
      <c r="D274" s="1" t="e">
        <f>VLOOKUP(A274,'2023_24 vs 2024_25 Detail'!$A$9:$CB$409,82,FALSE)+VLOOKUP(A274,'2023_24 vs 2024_25 Detail'!$A$9:$CB$409,83,FALSE)</f>
        <v>#REF!</v>
      </c>
      <c r="E274" s="3" t="e">
        <f>VLOOKUP(A274,'2023_24 vs 2024_25 Detail'!$A$9:$E$409,6,FALSE)</f>
        <v>#REF!</v>
      </c>
      <c r="F274" s="1" t="e">
        <f t="shared" si="16"/>
        <v>#REF!</v>
      </c>
      <c r="G274" s="3">
        <f t="shared" si="17"/>
        <v>3500</v>
      </c>
      <c r="H274" s="1" t="e">
        <f t="shared" si="18"/>
        <v>#REF!</v>
      </c>
      <c r="I274" s="4" t="e">
        <f t="shared" si="19"/>
        <v>#REF!</v>
      </c>
    </row>
    <row r="275" spans="1:9" x14ac:dyDescent="0.35">
      <c r="A275" t="s">
        <v>823</v>
      </c>
      <c r="B275" t="s">
        <v>824</v>
      </c>
      <c r="C275" t="s">
        <v>825</v>
      </c>
      <c r="D275" s="1" t="e">
        <f>VLOOKUP(A275,'2023_24 vs 2024_25 Detail'!$A$9:$CB$409,82,FALSE)+VLOOKUP(A275,'2023_24 vs 2024_25 Detail'!$A$9:$CB$409,83,FALSE)</f>
        <v>#REF!</v>
      </c>
      <c r="E275" s="3" t="e">
        <f>VLOOKUP(A275,'2023_24 vs 2024_25 Detail'!$A$9:$E$409,6,FALSE)</f>
        <v>#REF!</v>
      </c>
      <c r="F275" s="1" t="e">
        <f t="shared" si="16"/>
        <v>#REF!</v>
      </c>
      <c r="G275" s="3">
        <f t="shared" si="17"/>
        <v>3500</v>
      </c>
      <c r="H275" s="1" t="e">
        <f t="shared" si="18"/>
        <v>#REF!</v>
      </c>
      <c r="I275" s="4" t="e">
        <f t="shared" si="19"/>
        <v>#REF!</v>
      </c>
    </row>
    <row r="276" spans="1:9" x14ac:dyDescent="0.35">
      <c r="A276" t="s">
        <v>826</v>
      </c>
      <c r="B276" t="s">
        <v>827</v>
      </c>
      <c r="C276" t="s">
        <v>828</v>
      </c>
      <c r="D276" s="1" t="e">
        <f>VLOOKUP(A276,'2023_24 vs 2024_25 Detail'!$A$9:$CB$409,82,FALSE)+VLOOKUP(A276,'2023_24 vs 2024_25 Detail'!$A$9:$CB$409,83,FALSE)</f>
        <v>#REF!</v>
      </c>
      <c r="E276" s="3" t="e">
        <f>VLOOKUP(A276,'2023_24 vs 2024_25 Detail'!$A$9:$E$409,6,FALSE)</f>
        <v>#REF!</v>
      </c>
      <c r="F276" s="1" t="e">
        <f t="shared" si="16"/>
        <v>#REF!</v>
      </c>
      <c r="G276" s="3">
        <f t="shared" si="17"/>
        <v>3500</v>
      </c>
      <c r="H276" s="1" t="e">
        <f t="shared" si="18"/>
        <v>#REF!</v>
      </c>
      <c r="I276" s="4" t="e">
        <f t="shared" si="19"/>
        <v>#REF!</v>
      </c>
    </row>
    <row r="277" spans="1:9" x14ac:dyDescent="0.35">
      <c r="A277" t="s">
        <v>829</v>
      </c>
      <c r="B277" t="s">
        <v>830</v>
      </c>
      <c r="C277" t="s">
        <v>831</v>
      </c>
      <c r="D277" s="1" t="e">
        <f>VLOOKUP(A277,'2023_24 vs 2024_25 Detail'!$A$9:$CB$409,82,FALSE)+VLOOKUP(A277,'2023_24 vs 2024_25 Detail'!$A$9:$CB$409,83,FALSE)</f>
        <v>#REF!</v>
      </c>
      <c r="E277" s="3" t="e">
        <f>VLOOKUP(A277,'2023_24 vs 2024_25 Detail'!$A$9:$E$409,6,FALSE)</f>
        <v>#REF!</v>
      </c>
      <c r="F277" s="1" t="e">
        <f t="shared" si="16"/>
        <v>#REF!</v>
      </c>
      <c r="G277" s="3">
        <f t="shared" si="17"/>
        <v>3500</v>
      </c>
      <c r="H277" s="1" t="e">
        <f t="shared" si="18"/>
        <v>#REF!</v>
      </c>
      <c r="I277" s="4" t="e">
        <f t="shared" si="19"/>
        <v>#REF!</v>
      </c>
    </row>
    <row r="278" spans="1:9" x14ac:dyDescent="0.35">
      <c r="A278" t="s">
        <v>832</v>
      </c>
      <c r="B278" t="s">
        <v>833</v>
      </c>
      <c r="C278" t="s">
        <v>834</v>
      </c>
      <c r="D278" s="1" t="e">
        <f>VLOOKUP(A278,'2023_24 vs 2024_25 Detail'!$A$9:$CB$409,82,FALSE)+VLOOKUP(A278,'2023_24 vs 2024_25 Detail'!$A$9:$CB$409,83,FALSE)</f>
        <v>#REF!</v>
      </c>
      <c r="E278" s="3" t="e">
        <f>VLOOKUP(A278,'2023_24 vs 2024_25 Detail'!$A$9:$E$409,6,FALSE)</f>
        <v>#REF!</v>
      </c>
      <c r="F278" s="1" t="e">
        <f t="shared" si="16"/>
        <v>#REF!</v>
      </c>
      <c r="G278" s="3">
        <f t="shared" si="17"/>
        <v>3500</v>
      </c>
      <c r="H278" s="1" t="e">
        <f t="shared" si="18"/>
        <v>#REF!</v>
      </c>
      <c r="I278" s="4" t="e">
        <f t="shared" si="19"/>
        <v>#REF!</v>
      </c>
    </row>
    <row r="279" spans="1:9" x14ac:dyDescent="0.35">
      <c r="A279" t="s">
        <v>835</v>
      </c>
      <c r="B279" t="s">
        <v>836</v>
      </c>
      <c r="C279" t="s">
        <v>837</v>
      </c>
      <c r="D279" s="1" t="e">
        <f>VLOOKUP(A279,'2023_24 vs 2024_25 Detail'!$A$9:$CB$409,82,FALSE)+VLOOKUP(A279,'2023_24 vs 2024_25 Detail'!$A$9:$CB$409,83,FALSE)</f>
        <v>#REF!</v>
      </c>
      <c r="E279" s="3" t="e">
        <f>VLOOKUP(A279,'2023_24 vs 2024_25 Detail'!$A$9:$E$409,6,FALSE)</f>
        <v>#REF!</v>
      </c>
      <c r="F279" s="1" t="e">
        <f t="shared" si="16"/>
        <v>#REF!</v>
      </c>
      <c r="G279" s="3">
        <f t="shared" si="17"/>
        <v>3500</v>
      </c>
      <c r="H279" s="1" t="e">
        <f t="shared" si="18"/>
        <v>#REF!</v>
      </c>
      <c r="I279" s="4" t="e">
        <f t="shared" si="19"/>
        <v>#REF!</v>
      </c>
    </row>
    <row r="280" spans="1:9" x14ac:dyDescent="0.35">
      <c r="A280" t="s">
        <v>838</v>
      </c>
      <c r="B280" t="s">
        <v>839</v>
      </c>
      <c r="C280" t="s">
        <v>840</v>
      </c>
      <c r="D280" s="1" t="e">
        <f>VLOOKUP(A280,'2023_24 vs 2024_25 Detail'!$A$9:$CB$409,82,FALSE)+VLOOKUP(A280,'2023_24 vs 2024_25 Detail'!$A$9:$CB$409,83,FALSE)</f>
        <v>#REF!</v>
      </c>
      <c r="E280" s="3" t="e">
        <f>VLOOKUP(A280,'2023_24 vs 2024_25 Detail'!$A$9:$E$409,6,FALSE)</f>
        <v>#REF!</v>
      </c>
      <c r="F280" s="1" t="e">
        <f t="shared" si="16"/>
        <v>#REF!</v>
      </c>
      <c r="G280" s="3">
        <f t="shared" si="17"/>
        <v>3500</v>
      </c>
      <c r="H280" s="1" t="e">
        <f t="shared" si="18"/>
        <v>#REF!</v>
      </c>
      <c r="I280" s="4" t="e">
        <f t="shared" si="19"/>
        <v>#REF!</v>
      </c>
    </row>
    <row r="281" spans="1:9" x14ac:dyDescent="0.35">
      <c r="A281" t="s">
        <v>841</v>
      </c>
      <c r="B281" t="s">
        <v>842</v>
      </c>
      <c r="C281" t="s">
        <v>843</v>
      </c>
      <c r="D281" s="1" t="e">
        <f>VLOOKUP(A281,'2023_24 vs 2024_25 Detail'!$A$9:$CB$409,82,FALSE)+VLOOKUP(A281,'2023_24 vs 2024_25 Detail'!$A$9:$CB$409,83,FALSE)</f>
        <v>#REF!</v>
      </c>
      <c r="E281" s="3" t="e">
        <f>VLOOKUP(A281,'2023_24 vs 2024_25 Detail'!$A$9:$E$409,6,FALSE)</f>
        <v>#REF!</v>
      </c>
      <c r="F281" s="1" t="e">
        <f t="shared" si="16"/>
        <v>#REF!</v>
      </c>
      <c r="G281" s="3">
        <f t="shared" si="17"/>
        <v>3500</v>
      </c>
      <c r="H281" s="1" t="e">
        <f t="shared" si="18"/>
        <v>#REF!</v>
      </c>
      <c r="I281" s="4" t="e">
        <f t="shared" si="19"/>
        <v>#REF!</v>
      </c>
    </row>
    <row r="282" spans="1:9" x14ac:dyDescent="0.35">
      <c r="A282" t="s">
        <v>844</v>
      </c>
      <c r="B282" t="s">
        <v>845</v>
      </c>
      <c r="C282" t="s">
        <v>846</v>
      </c>
      <c r="D282" s="1" t="e">
        <f>VLOOKUP(A282,'2023_24 vs 2024_25 Detail'!$A$9:$CB$409,82,FALSE)+VLOOKUP(A282,'2023_24 vs 2024_25 Detail'!$A$9:$CB$409,83,FALSE)</f>
        <v>#REF!</v>
      </c>
      <c r="E282" s="3" t="e">
        <f>VLOOKUP(A282,'2023_24 vs 2024_25 Detail'!$A$9:$E$409,6,FALSE)</f>
        <v>#REF!</v>
      </c>
      <c r="F282" s="1" t="e">
        <f t="shared" si="16"/>
        <v>#REF!</v>
      </c>
      <c r="G282" s="3">
        <f t="shared" si="17"/>
        <v>3500</v>
      </c>
      <c r="H282" s="1" t="e">
        <f t="shared" si="18"/>
        <v>#REF!</v>
      </c>
      <c r="I282" s="4" t="e">
        <f t="shared" si="19"/>
        <v>#REF!</v>
      </c>
    </row>
    <row r="283" spans="1:9" x14ac:dyDescent="0.35">
      <c r="A283" t="s">
        <v>847</v>
      </c>
      <c r="B283" t="s">
        <v>848</v>
      </c>
      <c r="C283" t="s">
        <v>849</v>
      </c>
      <c r="D283" s="1" t="e">
        <f>VLOOKUP(A283,'2023_24 vs 2024_25 Detail'!$A$9:$CB$409,82,FALSE)+VLOOKUP(A283,'2023_24 vs 2024_25 Detail'!$A$9:$CB$409,83,FALSE)</f>
        <v>#REF!</v>
      </c>
      <c r="E283" s="3" t="e">
        <f>VLOOKUP(A283,'2023_24 vs 2024_25 Detail'!$A$9:$E$409,6,FALSE)</f>
        <v>#REF!</v>
      </c>
      <c r="F283" s="1" t="e">
        <f t="shared" si="16"/>
        <v>#REF!</v>
      </c>
      <c r="G283" s="3">
        <f t="shared" si="17"/>
        <v>3500</v>
      </c>
      <c r="H283" s="1" t="e">
        <f t="shared" si="18"/>
        <v>#REF!</v>
      </c>
      <c r="I283" s="4" t="e">
        <f t="shared" si="19"/>
        <v>#REF!</v>
      </c>
    </row>
    <row r="284" spans="1:9" x14ac:dyDescent="0.35">
      <c r="A284" t="s">
        <v>850</v>
      </c>
      <c r="B284" t="s">
        <v>851</v>
      </c>
      <c r="C284" t="s">
        <v>852</v>
      </c>
      <c r="D284" s="1" t="e">
        <f>VLOOKUP(A284,'2023_24 vs 2024_25 Detail'!$A$9:$CB$409,82,FALSE)+VLOOKUP(A284,'2023_24 vs 2024_25 Detail'!$A$9:$CB$409,83,FALSE)</f>
        <v>#REF!</v>
      </c>
      <c r="E284" s="3" t="e">
        <f>VLOOKUP(A284,'2023_24 vs 2024_25 Detail'!$A$9:$E$409,6,FALSE)</f>
        <v>#REF!</v>
      </c>
      <c r="F284" s="1" t="e">
        <f t="shared" si="16"/>
        <v>#REF!</v>
      </c>
      <c r="G284" s="3">
        <f t="shared" si="17"/>
        <v>3500</v>
      </c>
      <c r="H284" s="1" t="e">
        <f t="shared" si="18"/>
        <v>#REF!</v>
      </c>
      <c r="I284" s="4" t="e">
        <f t="shared" si="19"/>
        <v>#REF!</v>
      </c>
    </row>
    <row r="285" spans="1:9" x14ac:dyDescent="0.35">
      <c r="A285" t="s">
        <v>853</v>
      </c>
      <c r="B285" t="s">
        <v>854</v>
      </c>
      <c r="C285" t="s">
        <v>855</v>
      </c>
      <c r="D285" s="1" t="e">
        <f>VLOOKUP(A285,'2023_24 vs 2024_25 Detail'!$A$9:$CB$409,82,FALSE)+VLOOKUP(A285,'2023_24 vs 2024_25 Detail'!$A$9:$CB$409,83,FALSE)</f>
        <v>#REF!</v>
      </c>
      <c r="E285" s="3" t="e">
        <f>VLOOKUP(A285,'2023_24 vs 2024_25 Detail'!$A$9:$E$409,6,FALSE)</f>
        <v>#REF!</v>
      </c>
      <c r="F285" s="1" t="e">
        <f t="shared" si="16"/>
        <v>#REF!</v>
      </c>
      <c r="G285" s="3">
        <f t="shared" si="17"/>
        <v>3500</v>
      </c>
      <c r="H285" s="1" t="e">
        <f t="shared" si="18"/>
        <v>#REF!</v>
      </c>
      <c r="I285" s="4" t="e">
        <f t="shared" si="19"/>
        <v>#REF!</v>
      </c>
    </row>
    <row r="286" spans="1:9" x14ac:dyDescent="0.35">
      <c r="A286" t="s">
        <v>856</v>
      </c>
      <c r="B286" t="s">
        <v>857</v>
      </c>
      <c r="C286" t="s">
        <v>858</v>
      </c>
      <c r="D286" s="1" t="e">
        <f>VLOOKUP(A286,'2023_24 vs 2024_25 Detail'!$A$9:$CB$409,82,FALSE)+VLOOKUP(A286,'2023_24 vs 2024_25 Detail'!$A$9:$CB$409,83,FALSE)</f>
        <v>#REF!</v>
      </c>
      <c r="E286" s="3" t="e">
        <f>VLOOKUP(A286,'2023_24 vs 2024_25 Detail'!$A$9:$E$409,6,FALSE)</f>
        <v>#REF!</v>
      </c>
      <c r="F286" s="1" t="e">
        <f t="shared" si="16"/>
        <v>#REF!</v>
      </c>
      <c r="G286" s="3">
        <f t="shared" si="17"/>
        <v>3500</v>
      </c>
      <c r="H286" s="1" t="e">
        <f t="shared" si="18"/>
        <v>#REF!</v>
      </c>
      <c r="I286" s="4" t="e">
        <f t="shared" si="19"/>
        <v>#REF!</v>
      </c>
    </row>
    <row r="287" spans="1:9" x14ac:dyDescent="0.35">
      <c r="A287" t="s">
        <v>859</v>
      </c>
      <c r="B287" t="s">
        <v>860</v>
      </c>
      <c r="C287" t="s">
        <v>861</v>
      </c>
      <c r="D287" s="1" t="e">
        <f>VLOOKUP(A287,'2023_24 vs 2024_25 Detail'!$A$9:$CB$409,82,FALSE)+VLOOKUP(A287,'2023_24 vs 2024_25 Detail'!$A$9:$CB$409,83,FALSE)</f>
        <v>#REF!</v>
      </c>
      <c r="E287" s="3" t="e">
        <f>VLOOKUP(A287,'2023_24 vs 2024_25 Detail'!$A$9:$E$409,6,FALSE)</f>
        <v>#REF!</v>
      </c>
      <c r="F287" s="1" t="e">
        <f t="shared" si="16"/>
        <v>#REF!</v>
      </c>
      <c r="G287" s="3">
        <f t="shared" si="17"/>
        <v>3500</v>
      </c>
      <c r="H287" s="1" t="e">
        <f t="shared" si="18"/>
        <v>#REF!</v>
      </c>
      <c r="I287" s="4" t="e">
        <f t="shared" si="19"/>
        <v>#REF!</v>
      </c>
    </row>
    <row r="288" spans="1:9" x14ac:dyDescent="0.35">
      <c r="A288" t="s">
        <v>862</v>
      </c>
      <c r="B288" t="s">
        <v>863</v>
      </c>
      <c r="C288" t="s">
        <v>864</v>
      </c>
      <c r="D288" s="1" t="e">
        <f>VLOOKUP(A288,'2023_24 vs 2024_25 Detail'!$A$9:$CB$409,82,FALSE)+VLOOKUP(A288,'2023_24 vs 2024_25 Detail'!$A$9:$CB$409,83,FALSE)</f>
        <v>#REF!</v>
      </c>
      <c r="E288" s="3" t="e">
        <f>VLOOKUP(A288,'2023_24 vs 2024_25 Detail'!$A$9:$E$409,6,FALSE)</f>
        <v>#REF!</v>
      </c>
      <c r="F288" s="1" t="e">
        <f t="shared" si="16"/>
        <v>#REF!</v>
      </c>
      <c r="G288" s="3">
        <f t="shared" si="17"/>
        <v>3500</v>
      </c>
      <c r="H288" s="1" t="e">
        <f t="shared" si="18"/>
        <v>#REF!</v>
      </c>
      <c r="I288" s="4" t="e">
        <f t="shared" si="19"/>
        <v>#REF!</v>
      </c>
    </row>
    <row r="289" spans="1:9" x14ac:dyDescent="0.35">
      <c r="A289" t="s">
        <v>865</v>
      </c>
      <c r="B289" t="s">
        <v>866</v>
      </c>
      <c r="C289" t="s">
        <v>867</v>
      </c>
      <c r="D289" s="1" t="e">
        <f>VLOOKUP(A289,'2023_24 vs 2024_25 Detail'!$A$9:$CB$409,82,FALSE)+VLOOKUP(A289,'2023_24 vs 2024_25 Detail'!$A$9:$CB$409,83,FALSE)</f>
        <v>#REF!</v>
      </c>
      <c r="E289" s="3" t="e">
        <f>VLOOKUP(A289,'2023_24 vs 2024_25 Detail'!$A$9:$E$409,6,FALSE)</f>
        <v>#REF!</v>
      </c>
      <c r="F289" s="1" t="e">
        <f t="shared" si="16"/>
        <v>#REF!</v>
      </c>
      <c r="G289" s="3">
        <f t="shared" si="17"/>
        <v>3500</v>
      </c>
      <c r="H289" s="1" t="e">
        <f t="shared" si="18"/>
        <v>#REF!</v>
      </c>
      <c r="I289" s="4" t="e">
        <f t="shared" si="19"/>
        <v>#REF!</v>
      </c>
    </row>
    <row r="290" spans="1:9" x14ac:dyDescent="0.35">
      <c r="A290" t="s">
        <v>868</v>
      </c>
      <c r="B290">
        <v>2173</v>
      </c>
      <c r="C290" t="s">
        <v>869</v>
      </c>
      <c r="D290" s="1" t="e">
        <f>VLOOKUP(A290,'2023_24 vs 2024_25 Detail'!$A$9:$CB$409,82,FALSE)+VLOOKUP(A290,'2023_24 vs 2024_25 Detail'!$A$9:$CB$409,83,FALSE)</f>
        <v>#REF!</v>
      </c>
      <c r="E290" s="3" t="e">
        <f>VLOOKUP(A290,'2023_24 vs 2024_25 Detail'!$A$9:$E$409,6,FALSE)</f>
        <v>#REF!</v>
      </c>
      <c r="F290" s="1" t="e">
        <f t="shared" si="16"/>
        <v>#REF!</v>
      </c>
      <c r="G290" s="3">
        <f t="shared" si="17"/>
        <v>3500</v>
      </c>
      <c r="H290" s="1" t="e">
        <f t="shared" si="18"/>
        <v>#REF!</v>
      </c>
      <c r="I290" s="4" t="e">
        <f t="shared" si="19"/>
        <v>#REF!</v>
      </c>
    </row>
    <row r="291" spans="1:9" x14ac:dyDescent="0.35">
      <c r="A291" t="s">
        <v>870</v>
      </c>
      <c r="B291" t="s">
        <v>871</v>
      </c>
      <c r="C291" t="s">
        <v>872</v>
      </c>
      <c r="D291" s="1" t="e">
        <f>VLOOKUP(A291,'2023_24 vs 2024_25 Detail'!$A$9:$CB$409,82,FALSE)+VLOOKUP(A291,'2023_24 vs 2024_25 Detail'!$A$9:$CB$409,83,FALSE)</f>
        <v>#REF!</v>
      </c>
      <c r="E291" s="3" t="e">
        <f>VLOOKUP(A291,'2023_24 vs 2024_25 Detail'!$A$9:$E$409,6,FALSE)</f>
        <v>#REF!</v>
      </c>
      <c r="F291" s="1" t="e">
        <f t="shared" si="16"/>
        <v>#REF!</v>
      </c>
      <c r="G291" s="3">
        <f t="shared" si="17"/>
        <v>3500</v>
      </c>
      <c r="H291" s="1" t="e">
        <f t="shared" si="18"/>
        <v>#REF!</v>
      </c>
      <c r="I291" s="4" t="e">
        <f t="shared" si="19"/>
        <v>#REF!</v>
      </c>
    </row>
    <row r="292" spans="1:9" x14ac:dyDescent="0.35">
      <c r="A292" t="s">
        <v>873</v>
      </c>
      <c r="B292" t="s">
        <v>874</v>
      </c>
      <c r="C292" t="s">
        <v>875</v>
      </c>
      <c r="D292" s="1" t="e">
        <f>VLOOKUP(A292,'2023_24 vs 2024_25 Detail'!$A$9:$CB$409,82,FALSE)+VLOOKUP(A292,'2023_24 vs 2024_25 Detail'!$A$9:$CB$409,83,FALSE)</f>
        <v>#REF!</v>
      </c>
      <c r="E292" s="3" t="e">
        <f>VLOOKUP(A292,'2023_24 vs 2024_25 Detail'!$A$9:$E$409,6,FALSE)</f>
        <v>#REF!</v>
      </c>
      <c r="F292" s="1" t="e">
        <f t="shared" si="16"/>
        <v>#REF!</v>
      </c>
      <c r="G292" s="3">
        <f t="shared" si="17"/>
        <v>3500</v>
      </c>
      <c r="H292" s="1" t="e">
        <f t="shared" si="18"/>
        <v>#REF!</v>
      </c>
      <c r="I292" s="4" t="e">
        <f t="shared" si="19"/>
        <v>#REF!</v>
      </c>
    </row>
    <row r="293" spans="1:9" x14ac:dyDescent="0.35">
      <c r="A293" t="s">
        <v>876</v>
      </c>
      <c r="B293" t="s">
        <v>877</v>
      </c>
      <c r="C293" t="s">
        <v>878</v>
      </c>
      <c r="D293" s="1" t="e">
        <f>VLOOKUP(A293,'2023_24 vs 2024_25 Detail'!$A$9:$CB$409,82,FALSE)+VLOOKUP(A293,'2023_24 vs 2024_25 Detail'!$A$9:$CB$409,83,FALSE)</f>
        <v>#REF!</v>
      </c>
      <c r="E293" s="3" t="e">
        <f>VLOOKUP(A293,'2023_24 vs 2024_25 Detail'!$A$9:$E$409,6,FALSE)</f>
        <v>#REF!</v>
      </c>
      <c r="F293" s="1" t="e">
        <f t="shared" si="16"/>
        <v>#REF!</v>
      </c>
      <c r="G293" s="3">
        <f t="shared" si="17"/>
        <v>3500</v>
      </c>
      <c r="H293" s="1" t="e">
        <f t="shared" si="18"/>
        <v>#REF!</v>
      </c>
      <c r="I293" s="4" t="e">
        <f t="shared" si="19"/>
        <v>#REF!</v>
      </c>
    </row>
    <row r="294" spans="1:9" x14ac:dyDescent="0.35">
      <c r="A294" t="s">
        <v>879</v>
      </c>
      <c r="B294" t="s">
        <v>880</v>
      </c>
      <c r="C294" t="s">
        <v>881</v>
      </c>
      <c r="D294" s="1" t="e">
        <f>VLOOKUP(A294,'2023_24 vs 2024_25 Detail'!$A$9:$CB$409,82,FALSE)+VLOOKUP(A294,'2023_24 vs 2024_25 Detail'!$A$9:$CB$409,83,FALSE)</f>
        <v>#REF!</v>
      </c>
      <c r="E294" s="3" t="e">
        <f>VLOOKUP(A294,'2023_24 vs 2024_25 Detail'!$A$9:$E$409,6,FALSE)</f>
        <v>#REF!</v>
      </c>
      <c r="F294" s="1" t="e">
        <f t="shared" si="16"/>
        <v>#REF!</v>
      </c>
      <c r="G294" s="3">
        <f t="shared" si="17"/>
        <v>3500</v>
      </c>
      <c r="H294" s="1" t="e">
        <f t="shared" si="18"/>
        <v>#REF!</v>
      </c>
      <c r="I294" s="4" t="e">
        <f t="shared" si="19"/>
        <v>#REF!</v>
      </c>
    </row>
    <row r="295" spans="1:9" x14ac:dyDescent="0.35">
      <c r="A295" t="s">
        <v>882</v>
      </c>
      <c r="B295" t="s">
        <v>883</v>
      </c>
      <c r="C295" t="s">
        <v>884</v>
      </c>
      <c r="D295" s="1" t="e">
        <f>VLOOKUP(A295,'2023_24 vs 2024_25 Detail'!$A$9:$CB$409,82,FALSE)+VLOOKUP(A295,'2023_24 vs 2024_25 Detail'!$A$9:$CB$409,83,FALSE)</f>
        <v>#REF!</v>
      </c>
      <c r="E295" s="3" t="e">
        <f>VLOOKUP(A295,'2023_24 vs 2024_25 Detail'!$A$9:$E$409,6,FALSE)</f>
        <v>#REF!</v>
      </c>
      <c r="F295" s="1" t="e">
        <f t="shared" si="16"/>
        <v>#REF!</v>
      </c>
      <c r="G295" s="3">
        <f t="shared" si="17"/>
        <v>3500</v>
      </c>
      <c r="H295" s="1" t="e">
        <f t="shared" si="18"/>
        <v>#REF!</v>
      </c>
      <c r="I295" s="4" t="e">
        <f t="shared" si="19"/>
        <v>#REF!</v>
      </c>
    </row>
    <row r="296" spans="1:9" x14ac:dyDescent="0.35">
      <c r="A296" t="s">
        <v>885</v>
      </c>
      <c r="B296" t="s">
        <v>886</v>
      </c>
      <c r="C296" t="s">
        <v>887</v>
      </c>
      <c r="D296" s="1" t="e">
        <f>VLOOKUP(A296,'2023_24 vs 2024_25 Detail'!$A$9:$CB$409,82,FALSE)+VLOOKUP(A296,'2023_24 vs 2024_25 Detail'!$A$9:$CB$409,83,FALSE)</f>
        <v>#REF!</v>
      </c>
      <c r="E296" s="3" t="e">
        <f>VLOOKUP(A296,'2023_24 vs 2024_25 Detail'!$A$9:$E$409,6,FALSE)</f>
        <v>#REF!</v>
      </c>
      <c r="F296" s="1" t="e">
        <f t="shared" si="16"/>
        <v>#REF!</v>
      </c>
      <c r="G296" s="3">
        <f t="shared" si="17"/>
        <v>3500</v>
      </c>
      <c r="H296" s="1" t="e">
        <f t="shared" si="18"/>
        <v>#REF!</v>
      </c>
      <c r="I296" s="4" t="e">
        <f t="shared" si="19"/>
        <v>#REF!</v>
      </c>
    </row>
    <row r="297" spans="1:9" x14ac:dyDescent="0.35">
      <c r="A297" t="s">
        <v>888</v>
      </c>
      <c r="B297" t="s">
        <v>889</v>
      </c>
      <c r="C297" t="s">
        <v>890</v>
      </c>
      <c r="D297" s="1" t="e">
        <f>VLOOKUP(A297,'2023_24 vs 2024_25 Detail'!$A$9:$CB$409,82,FALSE)+VLOOKUP(A297,'2023_24 vs 2024_25 Detail'!$A$9:$CB$409,83,FALSE)</f>
        <v>#REF!</v>
      </c>
      <c r="E297" s="3" t="e">
        <f>VLOOKUP(A297,'2023_24 vs 2024_25 Detail'!$A$9:$E$409,6,FALSE)</f>
        <v>#REF!</v>
      </c>
      <c r="F297" s="1" t="e">
        <f t="shared" si="16"/>
        <v>#REF!</v>
      </c>
      <c r="G297" s="3">
        <f t="shared" si="17"/>
        <v>3500</v>
      </c>
      <c r="H297" s="1" t="e">
        <f t="shared" si="18"/>
        <v>#REF!</v>
      </c>
      <c r="I297" s="4" t="e">
        <f t="shared" si="19"/>
        <v>#REF!</v>
      </c>
    </row>
    <row r="298" spans="1:9" x14ac:dyDescent="0.35">
      <c r="A298" t="s">
        <v>891</v>
      </c>
      <c r="B298" t="s">
        <v>892</v>
      </c>
      <c r="C298" t="s">
        <v>893</v>
      </c>
      <c r="D298" s="1" t="e">
        <f>VLOOKUP(A298,'2023_24 vs 2024_25 Detail'!$A$9:$CB$409,82,FALSE)+VLOOKUP(A298,'2023_24 vs 2024_25 Detail'!$A$9:$CB$409,83,FALSE)</f>
        <v>#REF!</v>
      </c>
      <c r="E298" s="3" t="e">
        <f>VLOOKUP(A298,'2023_24 vs 2024_25 Detail'!$A$9:$E$409,6,FALSE)</f>
        <v>#REF!</v>
      </c>
      <c r="F298" s="1" t="e">
        <f t="shared" si="16"/>
        <v>#REF!</v>
      </c>
      <c r="G298" s="3">
        <f t="shared" si="17"/>
        <v>3500</v>
      </c>
      <c r="H298" s="1" t="e">
        <f t="shared" si="18"/>
        <v>#REF!</v>
      </c>
      <c r="I298" s="4" t="e">
        <f t="shared" si="19"/>
        <v>#REF!</v>
      </c>
    </row>
    <row r="299" spans="1:9" x14ac:dyDescent="0.35">
      <c r="A299" t="s">
        <v>894</v>
      </c>
      <c r="B299" t="s">
        <v>895</v>
      </c>
      <c r="C299" t="s">
        <v>896</v>
      </c>
      <c r="D299" s="1" t="e">
        <f>VLOOKUP(A299,'2023_24 vs 2024_25 Detail'!$A$9:$CB$409,82,FALSE)+VLOOKUP(A299,'2023_24 vs 2024_25 Detail'!$A$9:$CB$409,83,FALSE)</f>
        <v>#REF!</v>
      </c>
      <c r="E299" s="3" t="e">
        <f>VLOOKUP(A299,'2023_24 vs 2024_25 Detail'!$A$9:$E$409,6,FALSE)</f>
        <v>#REF!</v>
      </c>
      <c r="F299" s="1" t="e">
        <f t="shared" si="16"/>
        <v>#REF!</v>
      </c>
      <c r="G299" s="3">
        <f t="shared" si="17"/>
        <v>3500</v>
      </c>
      <c r="H299" s="1" t="e">
        <f t="shared" si="18"/>
        <v>#REF!</v>
      </c>
      <c r="I299" s="4" t="e">
        <f t="shared" si="19"/>
        <v>#REF!</v>
      </c>
    </row>
    <row r="300" spans="1:9" x14ac:dyDescent="0.35">
      <c r="A300" t="s">
        <v>897</v>
      </c>
      <c r="B300" t="s">
        <v>898</v>
      </c>
      <c r="C300" t="s">
        <v>899</v>
      </c>
      <c r="D300" s="1" t="e">
        <f>VLOOKUP(A300,'2023_24 vs 2024_25 Detail'!$A$9:$CB$409,82,FALSE)+VLOOKUP(A300,'2023_24 vs 2024_25 Detail'!$A$9:$CB$409,83,FALSE)</f>
        <v>#REF!</v>
      </c>
      <c r="E300" s="3" t="e">
        <f>VLOOKUP(A300,'2023_24 vs 2024_25 Detail'!$A$9:$E$409,6,FALSE)</f>
        <v>#REF!</v>
      </c>
      <c r="F300" s="1" t="e">
        <f t="shared" si="16"/>
        <v>#REF!</v>
      </c>
      <c r="G300" s="3">
        <f t="shared" si="17"/>
        <v>3500</v>
      </c>
      <c r="H300" s="1" t="e">
        <f t="shared" si="18"/>
        <v>#REF!</v>
      </c>
      <c r="I300" s="4" t="e">
        <f t="shared" si="19"/>
        <v>#REF!</v>
      </c>
    </row>
    <row r="301" spans="1:9" x14ac:dyDescent="0.35">
      <c r="A301" t="s">
        <v>900</v>
      </c>
      <c r="B301" t="s">
        <v>901</v>
      </c>
      <c r="C301" t="s">
        <v>902</v>
      </c>
      <c r="D301" s="1" t="e">
        <f>VLOOKUP(A301,'2023_24 vs 2024_25 Detail'!$A$9:$CB$409,82,FALSE)+VLOOKUP(A301,'2023_24 vs 2024_25 Detail'!$A$9:$CB$409,83,FALSE)</f>
        <v>#REF!</v>
      </c>
      <c r="E301" s="3" t="e">
        <f>VLOOKUP(A301,'2023_24 vs 2024_25 Detail'!$A$9:$E$409,6,FALSE)</f>
        <v>#REF!</v>
      </c>
      <c r="F301" s="1" t="e">
        <f t="shared" si="16"/>
        <v>#REF!</v>
      </c>
      <c r="G301" s="3">
        <f t="shared" si="17"/>
        <v>3500</v>
      </c>
      <c r="H301" s="1" t="e">
        <f t="shared" si="18"/>
        <v>#REF!</v>
      </c>
      <c r="I301" s="4" t="e">
        <f t="shared" si="19"/>
        <v>#REF!</v>
      </c>
    </row>
    <row r="302" spans="1:9" x14ac:dyDescent="0.35">
      <c r="A302" t="s">
        <v>903</v>
      </c>
      <c r="B302" t="s">
        <v>904</v>
      </c>
      <c r="C302" t="s">
        <v>905</v>
      </c>
      <c r="D302" s="1" t="e">
        <f>VLOOKUP(A302,'2023_24 vs 2024_25 Detail'!$A$9:$CB$409,82,FALSE)+VLOOKUP(A302,'2023_24 vs 2024_25 Detail'!$A$9:$CB$409,83,FALSE)</f>
        <v>#REF!</v>
      </c>
      <c r="E302" s="3" t="e">
        <f>VLOOKUP(A302,'2023_24 vs 2024_25 Detail'!$A$9:$E$409,6,FALSE)</f>
        <v>#REF!</v>
      </c>
      <c r="F302" s="1" t="e">
        <f t="shared" si="16"/>
        <v>#REF!</v>
      </c>
      <c r="G302" s="3">
        <f t="shared" si="17"/>
        <v>3500</v>
      </c>
      <c r="H302" s="1" t="e">
        <f t="shared" si="18"/>
        <v>#REF!</v>
      </c>
      <c r="I302" s="4" t="e">
        <f t="shared" si="19"/>
        <v>#REF!</v>
      </c>
    </row>
    <row r="303" spans="1:9" x14ac:dyDescent="0.35">
      <c r="A303" t="s">
        <v>906</v>
      </c>
      <c r="B303" t="s">
        <v>907</v>
      </c>
      <c r="C303" t="s">
        <v>908</v>
      </c>
      <c r="D303" s="1" t="e">
        <f>VLOOKUP(A303,'2023_24 vs 2024_25 Detail'!$A$9:$CB$409,82,FALSE)+VLOOKUP(A303,'2023_24 vs 2024_25 Detail'!$A$9:$CB$409,83,FALSE)</f>
        <v>#REF!</v>
      </c>
      <c r="E303" s="3" t="e">
        <f>VLOOKUP(A303,'2023_24 vs 2024_25 Detail'!$A$9:$E$409,6,FALSE)</f>
        <v>#REF!</v>
      </c>
      <c r="F303" s="1" t="e">
        <f t="shared" si="16"/>
        <v>#REF!</v>
      </c>
      <c r="G303" s="3">
        <f t="shared" si="17"/>
        <v>3500</v>
      </c>
      <c r="H303" s="1" t="e">
        <f t="shared" si="18"/>
        <v>#REF!</v>
      </c>
      <c r="I303" s="4" t="e">
        <f t="shared" si="19"/>
        <v>#REF!</v>
      </c>
    </row>
    <row r="304" spans="1:9" x14ac:dyDescent="0.35">
      <c r="A304" t="s">
        <v>909</v>
      </c>
      <c r="B304" t="s">
        <v>910</v>
      </c>
      <c r="C304" t="s">
        <v>911</v>
      </c>
      <c r="D304" s="1" t="e">
        <f>VLOOKUP(A304,'2023_24 vs 2024_25 Detail'!$A$9:$CB$409,82,FALSE)+VLOOKUP(A304,'2023_24 vs 2024_25 Detail'!$A$9:$CB$409,83,FALSE)</f>
        <v>#REF!</v>
      </c>
      <c r="E304" s="3" t="e">
        <f>VLOOKUP(A304,'2023_24 vs 2024_25 Detail'!$A$9:$E$409,6,FALSE)</f>
        <v>#REF!</v>
      </c>
      <c r="F304" s="1" t="e">
        <f t="shared" si="16"/>
        <v>#REF!</v>
      </c>
      <c r="G304" s="3">
        <f t="shared" si="17"/>
        <v>3500</v>
      </c>
      <c r="H304" s="1" t="e">
        <f t="shared" si="18"/>
        <v>#REF!</v>
      </c>
      <c r="I304" s="4" t="e">
        <f t="shared" si="19"/>
        <v>#REF!</v>
      </c>
    </row>
    <row r="305" spans="1:9" x14ac:dyDescent="0.35">
      <c r="A305" t="s">
        <v>912</v>
      </c>
      <c r="B305">
        <v>2182</v>
      </c>
      <c r="C305" t="s">
        <v>913</v>
      </c>
      <c r="D305" s="1" t="e">
        <f>VLOOKUP(A305,'2023_24 vs 2024_25 Detail'!$A$9:$CB$409,82,FALSE)+VLOOKUP(A305,'2023_24 vs 2024_25 Detail'!$A$9:$CB$409,83,FALSE)</f>
        <v>#REF!</v>
      </c>
      <c r="E305" s="3" t="e">
        <f>VLOOKUP(A305,'2023_24 vs 2024_25 Detail'!$A$9:$E$409,6,FALSE)</f>
        <v>#REF!</v>
      </c>
      <c r="F305" s="1" t="e">
        <f t="shared" si="16"/>
        <v>#REF!</v>
      </c>
      <c r="G305" s="3">
        <f t="shared" si="17"/>
        <v>3500</v>
      </c>
      <c r="H305" s="1" t="e">
        <f t="shared" si="18"/>
        <v>#REF!</v>
      </c>
      <c r="I305" s="4" t="e">
        <f t="shared" si="19"/>
        <v>#REF!</v>
      </c>
    </row>
    <row r="306" spans="1:9" x14ac:dyDescent="0.35">
      <c r="A306" t="s">
        <v>914</v>
      </c>
      <c r="B306">
        <v>2190</v>
      </c>
      <c r="C306" t="s">
        <v>915</v>
      </c>
      <c r="D306" s="1" t="e">
        <f>VLOOKUP(A306,'2023_24 vs 2024_25 Detail'!$A$9:$CB$409,82,FALSE)+VLOOKUP(A306,'2023_24 vs 2024_25 Detail'!$A$9:$CB$409,83,FALSE)</f>
        <v>#REF!</v>
      </c>
      <c r="E306" s="3" t="e">
        <f>VLOOKUP(A306,'2023_24 vs 2024_25 Detail'!$A$9:$E$409,6,FALSE)</f>
        <v>#REF!</v>
      </c>
      <c r="F306" s="1" t="e">
        <f t="shared" si="16"/>
        <v>#REF!</v>
      </c>
      <c r="G306" s="3">
        <f t="shared" si="17"/>
        <v>3500</v>
      </c>
      <c r="H306" s="1" t="e">
        <f t="shared" si="18"/>
        <v>#REF!</v>
      </c>
      <c r="I306" s="4" t="e">
        <f t="shared" si="19"/>
        <v>#REF!</v>
      </c>
    </row>
    <row r="307" spans="1:9" x14ac:dyDescent="0.35">
      <c r="A307" t="s">
        <v>916</v>
      </c>
      <c r="B307">
        <v>2179</v>
      </c>
      <c r="C307" t="s">
        <v>917</v>
      </c>
      <c r="D307" s="1" t="e">
        <f>VLOOKUP(A307,'2023_24 vs 2024_25 Detail'!$A$9:$CB$409,82,FALSE)+VLOOKUP(A307,'2023_24 vs 2024_25 Detail'!$A$9:$CB$409,83,FALSE)</f>
        <v>#REF!</v>
      </c>
      <c r="E307" s="3" t="e">
        <f>VLOOKUP(A307,'2023_24 vs 2024_25 Detail'!$A$9:$E$409,6,FALSE)</f>
        <v>#REF!</v>
      </c>
      <c r="F307" s="1" t="e">
        <f t="shared" si="16"/>
        <v>#REF!</v>
      </c>
      <c r="G307" s="3">
        <f t="shared" si="17"/>
        <v>3500</v>
      </c>
      <c r="H307" s="1" t="e">
        <f t="shared" si="18"/>
        <v>#REF!</v>
      </c>
      <c r="I307" s="4" t="e">
        <f t="shared" si="19"/>
        <v>#REF!</v>
      </c>
    </row>
    <row r="308" spans="1:9" x14ac:dyDescent="0.35">
      <c r="A308" t="s">
        <v>918</v>
      </c>
      <c r="B308" t="s">
        <v>919</v>
      </c>
      <c r="C308" t="s">
        <v>920</v>
      </c>
      <c r="D308" s="1" t="e">
        <f>VLOOKUP(A308,'2023_24 vs 2024_25 Detail'!$A$9:$CB$409,82,FALSE)+VLOOKUP(A308,'2023_24 vs 2024_25 Detail'!$A$9:$CB$409,83,FALSE)</f>
        <v>#REF!</v>
      </c>
      <c r="E308" s="3" t="e">
        <f>VLOOKUP(A308,'2023_24 vs 2024_25 Detail'!$A$9:$E$409,6,FALSE)</f>
        <v>#REF!</v>
      </c>
      <c r="F308" s="1" t="e">
        <f t="shared" si="16"/>
        <v>#REF!</v>
      </c>
      <c r="G308" s="3">
        <f t="shared" si="17"/>
        <v>3500</v>
      </c>
      <c r="H308" s="1" t="e">
        <f t="shared" si="18"/>
        <v>#REF!</v>
      </c>
      <c r="I308" s="4" t="e">
        <f t="shared" si="19"/>
        <v>#REF!</v>
      </c>
    </row>
    <row r="309" spans="1:9" x14ac:dyDescent="0.35">
      <c r="A309" t="s">
        <v>921</v>
      </c>
      <c r="B309">
        <v>2181</v>
      </c>
      <c r="C309" t="s">
        <v>922</v>
      </c>
      <c r="D309" s="1" t="e">
        <f>VLOOKUP(A309,'2023_24 vs 2024_25 Detail'!$A$9:$CB$409,82,FALSE)+VLOOKUP(A309,'2023_24 vs 2024_25 Detail'!$A$9:$CB$409,83,FALSE)</f>
        <v>#REF!</v>
      </c>
      <c r="E309" s="3" t="e">
        <f>VLOOKUP(A309,'2023_24 vs 2024_25 Detail'!$A$9:$E$409,6,FALSE)</f>
        <v>#REF!</v>
      </c>
      <c r="F309" s="1" t="e">
        <f t="shared" si="16"/>
        <v>#REF!</v>
      </c>
      <c r="G309" s="3">
        <f t="shared" si="17"/>
        <v>3500</v>
      </c>
      <c r="H309" s="1" t="e">
        <f t="shared" si="18"/>
        <v>#REF!</v>
      </c>
      <c r="I309" s="4" t="e">
        <f t="shared" si="19"/>
        <v>#REF!</v>
      </c>
    </row>
    <row r="310" spans="1:9" x14ac:dyDescent="0.35">
      <c r="A310" t="s">
        <v>923</v>
      </c>
      <c r="B310" t="s">
        <v>924</v>
      </c>
      <c r="C310" t="s">
        <v>925</v>
      </c>
      <c r="D310" s="1" t="e">
        <f>VLOOKUP(A310,'2023_24 vs 2024_25 Detail'!$A$9:$CB$409,82,FALSE)+VLOOKUP(A310,'2023_24 vs 2024_25 Detail'!$A$9:$CB$409,83,FALSE)</f>
        <v>#REF!</v>
      </c>
      <c r="E310" s="3" t="e">
        <f>VLOOKUP(A310,'2023_24 vs 2024_25 Detail'!$A$9:$E$409,6,FALSE)</f>
        <v>#REF!</v>
      </c>
      <c r="F310" s="1" t="e">
        <f t="shared" si="16"/>
        <v>#REF!</v>
      </c>
      <c r="G310" s="3">
        <f t="shared" si="17"/>
        <v>3500</v>
      </c>
      <c r="H310" s="1" t="e">
        <f t="shared" si="18"/>
        <v>#REF!</v>
      </c>
      <c r="I310" s="4" t="e">
        <f t="shared" si="19"/>
        <v>#REF!</v>
      </c>
    </row>
    <row r="311" spans="1:9" x14ac:dyDescent="0.35">
      <c r="A311" t="s">
        <v>926</v>
      </c>
      <c r="B311" t="s">
        <v>927</v>
      </c>
      <c r="C311" t="s">
        <v>928</v>
      </c>
      <c r="D311" s="1" t="e">
        <f>VLOOKUP(A311,'2023_24 vs 2024_25 Detail'!$A$9:$CB$409,82,FALSE)+VLOOKUP(A311,'2023_24 vs 2024_25 Detail'!$A$9:$CB$409,83,FALSE)</f>
        <v>#REF!</v>
      </c>
      <c r="E311" s="3" t="e">
        <f>VLOOKUP(A311,'2023_24 vs 2024_25 Detail'!$A$9:$E$409,6,FALSE)</f>
        <v>#REF!</v>
      </c>
      <c r="F311" s="1" t="e">
        <f t="shared" si="16"/>
        <v>#REF!</v>
      </c>
      <c r="G311" s="3">
        <f t="shared" si="17"/>
        <v>3500</v>
      </c>
      <c r="H311" s="1" t="e">
        <f t="shared" si="18"/>
        <v>#REF!</v>
      </c>
      <c r="I311" s="4" t="e">
        <f t="shared" si="19"/>
        <v>#REF!</v>
      </c>
    </row>
    <row r="312" spans="1:9" x14ac:dyDescent="0.35">
      <c r="A312" t="s">
        <v>929</v>
      </c>
      <c r="B312" t="s">
        <v>930</v>
      </c>
      <c r="C312" t="s">
        <v>931</v>
      </c>
      <c r="D312" s="1" t="e">
        <f>VLOOKUP(A312,'2023_24 vs 2024_25 Detail'!$A$9:$CB$409,82,FALSE)+VLOOKUP(A312,'2023_24 vs 2024_25 Detail'!$A$9:$CB$409,83,FALSE)</f>
        <v>#REF!</v>
      </c>
      <c r="E312" s="3" t="e">
        <f>VLOOKUP(A312,'2023_24 vs 2024_25 Detail'!$A$9:$E$409,6,FALSE)</f>
        <v>#REF!</v>
      </c>
      <c r="F312" s="1" t="e">
        <f t="shared" si="16"/>
        <v>#REF!</v>
      </c>
      <c r="G312" s="3">
        <f t="shared" si="17"/>
        <v>3500</v>
      </c>
      <c r="H312" s="1" t="e">
        <f t="shared" si="18"/>
        <v>#REF!</v>
      </c>
      <c r="I312" s="4" t="e">
        <f t="shared" si="19"/>
        <v>#REF!</v>
      </c>
    </row>
    <row r="313" spans="1:9" x14ac:dyDescent="0.35">
      <c r="A313" t="s">
        <v>932</v>
      </c>
      <c r="B313" t="s">
        <v>933</v>
      </c>
      <c r="C313" t="s">
        <v>934</v>
      </c>
      <c r="D313" s="1" t="e">
        <f>VLOOKUP(A313,'2023_24 vs 2024_25 Detail'!$A$9:$CB$409,82,FALSE)+VLOOKUP(A313,'2023_24 vs 2024_25 Detail'!$A$9:$CB$409,83,FALSE)</f>
        <v>#REF!</v>
      </c>
      <c r="E313" s="3" t="e">
        <f>VLOOKUP(A313,'2023_24 vs 2024_25 Detail'!$A$9:$E$409,6,FALSE)</f>
        <v>#REF!</v>
      </c>
      <c r="F313" s="1" t="e">
        <f t="shared" si="16"/>
        <v>#REF!</v>
      </c>
      <c r="G313" s="3">
        <f t="shared" si="17"/>
        <v>3500</v>
      </c>
      <c r="H313" s="1" t="e">
        <f t="shared" si="18"/>
        <v>#REF!</v>
      </c>
      <c r="I313" s="4" t="e">
        <f t="shared" si="19"/>
        <v>#REF!</v>
      </c>
    </row>
    <row r="314" spans="1:9" x14ac:dyDescent="0.35">
      <c r="A314" t="s">
        <v>594</v>
      </c>
      <c r="B314" t="s">
        <v>935</v>
      </c>
      <c r="C314" t="s">
        <v>936</v>
      </c>
      <c r="D314" s="1" t="e">
        <f>VLOOKUP(A314,'2023_24 vs 2024_25 Detail'!$A$9:$CB$409,82,FALSE)+VLOOKUP(A314,'2023_24 vs 2024_25 Detail'!$A$9:$CB$409,83,FALSE)</f>
        <v>#REF!</v>
      </c>
      <c r="E314" s="3" t="e">
        <f>VLOOKUP(A314,'2023_24 vs 2024_25 Detail'!$A$9:$E$409,6,FALSE)</f>
        <v>#REF!</v>
      </c>
      <c r="F314" s="1" t="e">
        <f t="shared" si="16"/>
        <v>#REF!</v>
      </c>
      <c r="G314" s="3">
        <f t="shared" si="17"/>
        <v>3500</v>
      </c>
      <c r="H314" s="1" t="e">
        <f t="shared" si="18"/>
        <v>#REF!</v>
      </c>
      <c r="I314" s="4" t="e">
        <f t="shared" si="19"/>
        <v>#REF!</v>
      </c>
    </row>
    <row r="315" spans="1:9" x14ac:dyDescent="0.35">
      <c r="A315" t="s">
        <v>67</v>
      </c>
      <c r="B315">
        <v>2174</v>
      </c>
      <c r="C315" t="s">
        <v>937</v>
      </c>
      <c r="D315" s="1" t="e">
        <f>VLOOKUP(A315,'2023_24 vs 2024_25 Detail'!$A$9:$CB$409,82,FALSE)+VLOOKUP(A315,'2023_24 vs 2024_25 Detail'!$A$9:$CB$409,83,FALSE)</f>
        <v>#REF!</v>
      </c>
      <c r="E315" s="3" t="e">
        <f>VLOOKUP(A315,'2023_24 vs 2024_25 Detail'!$A$9:$E$409,6,FALSE)</f>
        <v>#REF!</v>
      </c>
      <c r="F315" s="1" t="e">
        <f t="shared" si="16"/>
        <v>#REF!</v>
      </c>
      <c r="G315" s="3">
        <f t="shared" si="17"/>
        <v>3500</v>
      </c>
      <c r="H315" s="1" t="e">
        <f t="shared" si="18"/>
        <v>#REF!</v>
      </c>
      <c r="I315" s="4" t="e">
        <f t="shared" si="19"/>
        <v>#REF!</v>
      </c>
    </row>
    <row r="316" spans="1:9" x14ac:dyDescent="0.35">
      <c r="A316" t="s">
        <v>938</v>
      </c>
      <c r="B316" t="s">
        <v>939</v>
      </c>
      <c r="C316" t="s">
        <v>940</v>
      </c>
      <c r="D316" s="1" t="e">
        <f>VLOOKUP(A316,'2023_24 vs 2024_25 Detail'!$A$9:$CB$409,82,FALSE)+VLOOKUP(A316,'2023_24 vs 2024_25 Detail'!$A$9:$CB$409,83,FALSE)</f>
        <v>#REF!</v>
      </c>
      <c r="E316" s="3" t="e">
        <f>VLOOKUP(A316,'2023_24 vs 2024_25 Detail'!$A$9:$E$409,6,FALSE)</f>
        <v>#REF!</v>
      </c>
      <c r="F316" s="1" t="e">
        <f t="shared" si="16"/>
        <v>#REF!</v>
      </c>
      <c r="G316" s="3">
        <f t="shared" si="17"/>
        <v>3500</v>
      </c>
      <c r="H316" s="1" t="e">
        <f t="shared" si="18"/>
        <v>#REF!</v>
      </c>
      <c r="I316" s="4" t="e">
        <f t="shared" si="19"/>
        <v>#REF!</v>
      </c>
    </row>
    <row r="317" spans="1:9" x14ac:dyDescent="0.35">
      <c r="A317" t="s">
        <v>941</v>
      </c>
      <c r="B317" t="s">
        <v>942</v>
      </c>
      <c r="C317" t="s">
        <v>943</v>
      </c>
      <c r="D317" s="1" t="e">
        <f>VLOOKUP(A317,'2023_24 vs 2024_25 Detail'!$A$9:$CB$409,82,FALSE)+VLOOKUP(A317,'2023_24 vs 2024_25 Detail'!$A$9:$CB$409,83,FALSE)</f>
        <v>#REF!</v>
      </c>
      <c r="E317" s="3" t="e">
        <f>VLOOKUP(A317,'2023_24 vs 2024_25 Detail'!$A$9:$E$409,6,FALSE)</f>
        <v>#REF!</v>
      </c>
      <c r="F317" s="1" t="e">
        <f t="shared" si="16"/>
        <v>#REF!</v>
      </c>
      <c r="G317" s="3">
        <f t="shared" si="17"/>
        <v>3500</v>
      </c>
      <c r="H317" s="1" t="e">
        <f t="shared" si="18"/>
        <v>#REF!</v>
      </c>
      <c r="I317" s="4" t="e">
        <f t="shared" si="19"/>
        <v>#REF!</v>
      </c>
    </row>
    <row r="318" spans="1:9" x14ac:dyDescent="0.35">
      <c r="A318" t="s">
        <v>701</v>
      </c>
      <c r="B318" t="s">
        <v>944</v>
      </c>
      <c r="C318" t="s">
        <v>945</v>
      </c>
      <c r="D318" s="1" t="e">
        <f>VLOOKUP(A318,'2023_24 vs 2024_25 Detail'!$A$9:$CB$409,82,FALSE)+VLOOKUP(A318,'2023_24 vs 2024_25 Detail'!$A$9:$CB$409,83,FALSE)</f>
        <v>#REF!</v>
      </c>
      <c r="E318" s="3" t="e">
        <f>VLOOKUP(A318,'2023_24 vs 2024_25 Detail'!$A$9:$E$409,6,FALSE)</f>
        <v>#REF!</v>
      </c>
      <c r="F318" s="1" t="e">
        <f t="shared" si="16"/>
        <v>#REF!</v>
      </c>
      <c r="G318" s="3">
        <f t="shared" si="17"/>
        <v>3500</v>
      </c>
      <c r="H318" s="1" t="e">
        <f t="shared" si="18"/>
        <v>#REF!</v>
      </c>
      <c r="I318" s="4" t="e">
        <f t="shared" si="19"/>
        <v>#REF!</v>
      </c>
    </row>
    <row r="319" spans="1:9" x14ac:dyDescent="0.35">
      <c r="A319" t="s">
        <v>117</v>
      </c>
      <c r="B319" t="s">
        <v>946</v>
      </c>
      <c r="C319" t="s">
        <v>947</v>
      </c>
      <c r="D319" s="1" t="e">
        <f>VLOOKUP(A319,'2023_24 vs 2024_25 Detail'!$A$9:$CB$409,82,FALSE)+VLOOKUP(A319,'2023_24 vs 2024_25 Detail'!$A$9:$CB$409,83,FALSE)</f>
        <v>#REF!</v>
      </c>
      <c r="E319" s="3" t="e">
        <f>VLOOKUP(A319,'2023_24 vs 2024_25 Detail'!$A$9:$E$409,6,FALSE)</f>
        <v>#REF!</v>
      </c>
      <c r="F319" s="1" t="e">
        <f t="shared" si="16"/>
        <v>#REF!</v>
      </c>
      <c r="G319" s="3">
        <f t="shared" si="17"/>
        <v>3500</v>
      </c>
      <c r="H319" s="1" t="e">
        <f t="shared" si="18"/>
        <v>#REF!</v>
      </c>
      <c r="I319" s="4" t="e">
        <f t="shared" si="19"/>
        <v>#REF!</v>
      </c>
    </row>
    <row r="320" spans="1:9" x14ac:dyDescent="0.35">
      <c r="A320" t="s">
        <v>193</v>
      </c>
      <c r="B320" t="s">
        <v>948</v>
      </c>
      <c r="C320" t="s">
        <v>949</v>
      </c>
      <c r="D320" s="1" t="e">
        <f>VLOOKUP(A320,'2023_24 vs 2024_25 Detail'!$A$9:$CB$409,82,FALSE)+VLOOKUP(A320,'2023_24 vs 2024_25 Detail'!$A$9:$CB$409,83,FALSE)</f>
        <v>#REF!</v>
      </c>
      <c r="E320" s="3" t="e">
        <f>VLOOKUP(A320,'2023_24 vs 2024_25 Detail'!$A$9:$E$409,6,FALSE)</f>
        <v>#REF!</v>
      </c>
      <c r="F320" s="1" t="e">
        <f t="shared" si="16"/>
        <v>#REF!</v>
      </c>
      <c r="G320" s="3">
        <f t="shared" si="17"/>
        <v>3500</v>
      </c>
      <c r="H320" s="1" t="e">
        <f t="shared" si="18"/>
        <v>#REF!</v>
      </c>
      <c r="I320" s="4" t="e">
        <f t="shared" si="19"/>
        <v>#REF!</v>
      </c>
    </row>
    <row r="321" spans="1:9" x14ac:dyDescent="0.35">
      <c r="A321" t="s">
        <v>122</v>
      </c>
      <c r="B321" t="s">
        <v>950</v>
      </c>
      <c r="C321" t="s">
        <v>951</v>
      </c>
      <c r="D321" s="1" t="e">
        <f>VLOOKUP(A321,'2023_24 vs 2024_25 Detail'!$A$9:$CB$409,82,FALSE)+VLOOKUP(A321,'2023_24 vs 2024_25 Detail'!$A$9:$CB$409,83,FALSE)</f>
        <v>#REF!</v>
      </c>
      <c r="E321" s="3" t="e">
        <f>VLOOKUP(A321,'2023_24 vs 2024_25 Detail'!$A$9:$E$409,6,FALSE)</f>
        <v>#REF!</v>
      </c>
      <c r="F321" s="1" t="e">
        <f t="shared" si="16"/>
        <v>#REF!</v>
      </c>
      <c r="G321" s="3">
        <f t="shared" si="17"/>
        <v>3500</v>
      </c>
      <c r="H321" s="1" t="e">
        <f t="shared" si="18"/>
        <v>#REF!</v>
      </c>
      <c r="I321" s="4" t="e">
        <f t="shared" si="19"/>
        <v>#REF!</v>
      </c>
    </row>
    <row r="322" spans="1:9" x14ac:dyDescent="0.35">
      <c r="A322" t="s">
        <v>128</v>
      </c>
      <c r="B322" t="s">
        <v>952</v>
      </c>
      <c r="C322" t="s">
        <v>953</v>
      </c>
      <c r="D322" s="1" t="e">
        <f>VLOOKUP(A322,'2023_24 vs 2024_25 Detail'!$A$9:$CB$409,82,FALSE)+VLOOKUP(A322,'2023_24 vs 2024_25 Detail'!$A$9:$CB$409,83,FALSE)</f>
        <v>#REF!</v>
      </c>
      <c r="E322" s="3" t="e">
        <f>VLOOKUP(A322,'2023_24 vs 2024_25 Detail'!$A$9:$E$409,6,FALSE)</f>
        <v>#REF!</v>
      </c>
      <c r="F322" s="1" t="e">
        <f t="shared" si="16"/>
        <v>#REF!</v>
      </c>
      <c r="G322" s="3">
        <f t="shared" si="17"/>
        <v>3500</v>
      </c>
      <c r="H322" s="1" t="e">
        <f t="shared" si="18"/>
        <v>#REF!</v>
      </c>
      <c r="I322" s="4" t="e">
        <f t="shared" si="19"/>
        <v>#REF!</v>
      </c>
    </row>
    <row r="323" spans="1:9" x14ac:dyDescent="0.35">
      <c r="A323" t="s">
        <v>954</v>
      </c>
      <c r="B323">
        <v>2154</v>
      </c>
      <c r="C323" t="s">
        <v>955</v>
      </c>
      <c r="D323" s="1" t="e">
        <f>VLOOKUP(A323,'2023_24 vs 2024_25 Detail'!$A$9:$CB$409,82,FALSE)+VLOOKUP(A323,'2023_24 vs 2024_25 Detail'!$A$9:$CB$409,83,FALSE)</f>
        <v>#REF!</v>
      </c>
      <c r="E323" s="3" t="e">
        <f>VLOOKUP(A323,'2023_24 vs 2024_25 Detail'!$A$9:$E$409,6,FALSE)</f>
        <v>#REF!</v>
      </c>
      <c r="F323" s="1" t="e">
        <f t="shared" si="16"/>
        <v>#REF!</v>
      </c>
      <c r="G323" s="3">
        <f t="shared" si="17"/>
        <v>3500</v>
      </c>
      <c r="H323" s="1" t="e">
        <f t="shared" si="18"/>
        <v>#REF!</v>
      </c>
      <c r="I323" s="4" t="e">
        <f t="shared" si="19"/>
        <v>#REF!</v>
      </c>
    </row>
    <row r="324" spans="1:9" x14ac:dyDescent="0.35">
      <c r="A324" t="s">
        <v>172</v>
      </c>
      <c r="B324" t="s">
        <v>956</v>
      </c>
      <c r="C324" t="s">
        <v>957</v>
      </c>
      <c r="D324" s="1" t="e">
        <f>VLOOKUP(A324,'2023_24 vs 2024_25 Detail'!$A$9:$CB$409,82,FALSE)+VLOOKUP(A324,'2023_24 vs 2024_25 Detail'!$A$9:$CB$409,83,FALSE)</f>
        <v>#REF!</v>
      </c>
      <c r="E324" s="3" t="e">
        <f>VLOOKUP(A324,'2023_24 vs 2024_25 Detail'!$A$9:$E$409,6,FALSE)</f>
        <v>#REF!</v>
      </c>
      <c r="F324" s="1" t="e">
        <f t="shared" ref="F324:F387" si="20">D324/E324</f>
        <v>#REF!</v>
      </c>
      <c r="G324" s="3">
        <f t="shared" ref="G324:G387" si="21">$K$1</f>
        <v>3500</v>
      </c>
      <c r="H324" s="1" t="e">
        <f t="shared" ref="H324:H387" si="22">F324-G324</f>
        <v>#REF!</v>
      </c>
      <c r="I324" s="4" t="e">
        <f t="shared" ref="I324:I387" si="23">IF(H324&lt;0,-H324*E324,0)</f>
        <v>#REF!</v>
      </c>
    </row>
    <row r="325" spans="1:9" x14ac:dyDescent="0.35">
      <c r="A325" t="s">
        <v>99</v>
      </c>
      <c r="B325" t="s">
        <v>958</v>
      </c>
      <c r="C325" t="s">
        <v>959</v>
      </c>
      <c r="D325" s="1" t="e">
        <f>VLOOKUP(A325,'2023_24 vs 2024_25 Detail'!$A$9:$CB$409,82,FALSE)+VLOOKUP(A325,'2023_24 vs 2024_25 Detail'!$A$9:$CB$409,83,FALSE)</f>
        <v>#REF!</v>
      </c>
      <c r="E325" s="3" t="e">
        <f>VLOOKUP(A325,'2023_24 vs 2024_25 Detail'!$A$9:$E$409,6,FALSE)</f>
        <v>#REF!</v>
      </c>
      <c r="F325" s="1" t="e">
        <f t="shared" si="20"/>
        <v>#REF!</v>
      </c>
      <c r="G325" s="3">
        <f t="shared" si="21"/>
        <v>3500</v>
      </c>
      <c r="H325" s="1" t="e">
        <f t="shared" si="22"/>
        <v>#REF!</v>
      </c>
      <c r="I325" s="4" t="e">
        <f t="shared" si="23"/>
        <v>#REF!</v>
      </c>
    </row>
    <row r="326" spans="1:9" x14ac:dyDescent="0.35">
      <c r="A326" t="s">
        <v>84</v>
      </c>
      <c r="B326" t="s">
        <v>960</v>
      </c>
      <c r="C326" t="s">
        <v>961</v>
      </c>
      <c r="D326" s="1" t="e">
        <f>VLOOKUP(A326,'2023_24 vs 2024_25 Detail'!$A$9:$CB$409,82,FALSE)+VLOOKUP(A326,'2023_24 vs 2024_25 Detail'!$A$9:$CB$409,83,FALSE)</f>
        <v>#REF!</v>
      </c>
      <c r="E326" s="3" t="e">
        <f>VLOOKUP(A326,'2023_24 vs 2024_25 Detail'!$A$9:$E$409,6,FALSE)</f>
        <v>#REF!</v>
      </c>
      <c r="F326" s="1" t="e">
        <f t="shared" si="20"/>
        <v>#REF!</v>
      </c>
      <c r="G326" s="3">
        <f t="shared" si="21"/>
        <v>3500</v>
      </c>
      <c r="H326" s="1" t="e">
        <f t="shared" si="22"/>
        <v>#REF!</v>
      </c>
      <c r="I326" s="4" t="e">
        <f t="shared" si="23"/>
        <v>#REF!</v>
      </c>
    </row>
    <row r="327" spans="1:9" x14ac:dyDescent="0.35">
      <c r="A327" t="s">
        <v>205</v>
      </c>
      <c r="B327" t="s">
        <v>962</v>
      </c>
      <c r="C327" t="s">
        <v>963</v>
      </c>
      <c r="D327" s="1" t="e">
        <f>VLOOKUP(A327,'2023_24 vs 2024_25 Detail'!$A$9:$CB$409,82,FALSE)+VLOOKUP(A327,'2023_24 vs 2024_25 Detail'!$A$9:$CB$409,83,FALSE)</f>
        <v>#REF!</v>
      </c>
      <c r="E327" s="3" t="e">
        <f>VLOOKUP(A327,'2023_24 vs 2024_25 Detail'!$A$9:$E$409,6,FALSE)</f>
        <v>#REF!</v>
      </c>
      <c r="F327" s="1" t="e">
        <f t="shared" si="20"/>
        <v>#REF!</v>
      </c>
      <c r="G327" s="3">
        <f t="shared" si="21"/>
        <v>3500</v>
      </c>
      <c r="H327" s="1" t="e">
        <f t="shared" si="22"/>
        <v>#REF!</v>
      </c>
      <c r="I327" s="4" t="e">
        <f t="shared" si="23"/>
        <v>#REF!</v>
      </c>
    </row>
    <row r="328" spans="1:9" x14ac:dyDescent="0.35">
      <c r="A328" t="s">
        <v>964</v>
      </c>
      <c r="B328" t="s">
        <v>965</v>
      </c>
      <c r="C328" t="s">
        <v>966</v>
      </c>
      <c r="D328" s="1" t="e">
        <f>VLOOKUP(A328,'2023_24 vs 2024_25 Detail'!$A$9:$CB$409,82,FALSE)+VLOOKUP(A328,'2023_24 vs 2024_25 Detail'!$A$9:$CB$409,83,FALSE)</f>
        <v>#REF!</v>
      </c>
      <c r="E328" s="3" t="e">
        <f>VLOOKUP(A328,'2023_24 vs 2024_25 Detail'!$A$9:$E$409,6,FALSE)</f>
        <v>#REF!</v>
      </c>
      <c r="F328" s="1" t="e">
        <f t="shared" si="20"/>
        <v>#REF!</v>
      </c>
      <c r="G328" s="3">
        <f t="shared" si="21"/>
        <v>3500</v>
      </c>
      <c r="H328" s="1" t="e">
        <f t="shared" si="22"/>
        <v>#REF!</v>
      </c>
      <c r="I328" s="4" t="e">
        <f t="shared" si="23"/>
        <v>#REF!</v>
      </c>
    </row>
    <row r="329" spans="1:9" x14ac:dyDescent="0.35">
      <c r="A329" t="s">
        <v>271</v>
      </c>
      <c r="B329">
        <v>2151</v>
      </c>
      <c r="C329" t="s">
        <v>967</v>
      </c>
      <c r="D329" s="1" t="e">
        <f>VLOOKUP(A329,'2023_24 vs 2024_25 Detail'!$A$9:$CB$409,82,FALSE)+VLOOKUP(A329,'2023_24 vs 2024_25 Detail'!$A$9:$CB$409,83,FALSE)</f>
        <v>#REF!</v>
      </c>
      <c r="E329" s="3" t="e">
        <f>VLOOKUP(A329,'2023_24 vs 2024_25 Detail'!$A$9:$E$409,6,FALSE)</f>
        <v>#REF!</v>
      </c>
      <c r="F329" s="1" t="e">
        <f t="shared" si="20"/>
        <v>#REF!</v>
      </c>
      <c r="G329" s="3">
        <f t="shared" si="21"/>
        <v>3500</v>
      </c>
      <c r="H329" s="1" t="e">
        <f t="shared" si="22"/>
        <v>#REF!</v>
      </c>
      <c r="I329" s="4" t="e">
        <f t="shared" si="23"/>
        <v>#REF!</v>
      </c>
    </row>
    <row r="330" spans="1:9" x14ac:dyDescent="0.35">
      <c r="A330" t="s">
        <v>295</v>
      </c>
      <c r="B330" t="s">
        <v>964</v>
      </c>
      <c r="C330" t="s">
        <v>968</v>
      </c>
      <c r="D330" s="1" t="e">
        <f>VLOOKUP(A330,'2023_24 vs 2024_25 Detail'!$A$9:$CB$409,82,FALSE)+VLOOKUP(A330,'2023_24 vs 2024_25 Detail'!$A$9:$CB$409,83,FALSE)</f>
        <v>#REF!</v>
      </c>
      <c r="E330" s="3" t="e">
        <f>VLOOKUP(A330,'2023_24 vs 2024_25 Detail'!$A$9:$E$409,6,FALSE)</f>
        <v>#REF!</v>
      </c>
      <c r="F330" s="1" t="e">
        <f t="shared" si="20"/>
        <v>#REF!</v>
      </c>
      <c r="G330" s="3">
        <f t="shared" si="21"/>
        <v>3500</v>
      </c>
      <c r="H330" s="1" t="e">
        <f t="shared" si="22"/>
        <v>#REF!</v>
      </c>
      <c r="I330" s="4" t="e">
        <f t="shared" si="23"/>
        <v>#REF!</v>
      </c>
    </row>
    <row r="331" spans="1:9" x14ac:dyDescent="0.35">
      <c r="A331" t="s">
        <v>969</v>
      </c>
      <c r="B331" t="s">
        <v>970</v>
      </c>
      <c r="C331" t="s">
        <v>971</v>
      </c>
      <c r="D331" s="1" t="e">
        <f>VLOOKUP(A331,'2023_24 vs 2024_25 Detail'!$A$9:$CB$409,82,FALSE)+VLOOKUP(A331,'2023_24 vs 2024_25 Detail'!$A$9:$CB$409,83,FALSE)</f>
        <v>#REF!</v>
      </c>
      <c r="E331" s="3" t="e">
        <f>VLOOKUP(A331,'2023_24 vs 2024_25 Detail'!$A$9:$E$409,6,FALSE)</f>
        <v>#REF!</v>
      </c>
      <c r="F331" s="1" t="e">
        <f t="shared" si="20"/>
        <v>#REF!</v>
      </c>
      <c r="G331" s="3">
        <f t="shared" si="21"/>
        <v>3500</v>
      </c>
      <c r="H331" s="1" t="e">
        <f t="shared" si="22"/>
        <v>#REF!</v>
      </c>
      <c r="I331" s="4" t="e">
        <f t="shared" si="23"/>
        <v>#REF!</v>
      </c>
    </row>
    <row r="332" spans="1:9" x14ac:dyDescent="0.35">
      <c r="A332" t="s">
        <v>772</v>
      </c>
      <c r="B332" t="s">
        <v>972</v>
      </c>
      <c r="C332" t="s">
        <v>973</v>
      </c>
      <c r="D332" s="1" t="e">
        <f>VLOOKUP(A332,'2023_24 vs 2024_25 Detail'!$A$9:$CB$409,82,FALSE)+VLOOKUP(A332,'2023_24 vs 2024_25 Detail'!$A$9:$CB$409,83,FALSE)</f>
        <v>#REF!</v>
      </c>
      <c r="E332" s="3" t="e">
        <f>VLOOKUP(A332,'2023_24 vs 2024_25 Detail'!$A$9:$E$409,6,FALSE)</f>
        <v>#REF!</v>
      </c>
      <c r="F332" s="1" t="e">
        <f t="shared" si="20"/>
        <v>#REF!</v>
      </c>
      <c r="G332" s="3">
        <f t="shared" si="21"/>
        <v>3500</v>
      </c>
      <c r="H332" s="1" t="e">
        <f t="shared" si="22"/>
        <v>#REF!</v>
      </c>
      <c r="I332" s="4" t="e">
        <f t="shared" si="23"/>
        <v>#REF!</v>
      </c>
    </row>
    <row r="333" spans="1:9" x14ac:dyDescent="0.35">
      <c r="A333" t="s">
        <v>417</v>
      </c>
      <c r="B333">
        <v>2177</v>
      </c>
      <c r="C333" t="s">
        <v>974</v>
      </c>
      <c r="D333" s="1" t="e">
        <f>VLOOKUP(A333,'2023_24 vs 2024_25 Detail'!$A$9:$CB$409,82,FALSE)+VLOOKUP(A333,'2023_24 vs 2024_25 Detail'!$A$9:$CB$409,83,FALSE)</f>
        <v>#REF!</v>
      </c>
      <c r="E333" s="3" t="e">
        <f>VLOOKUP(A333,'2023_24 vs 2024_25 Detail'!$A$9:$E$409,6,FALSE)</f>
        <v>#REF!</v>
      </c>
      <c r="F333" s="1" t="e">
        <f t="shared" si="20"/>
        <v>#REF!</v>
      </c>
      <c r="G333" s="3">
        <f t="shared" si="21"/>
        <v>3500</v>
      </c>
      <c r="H333" s="1" t="e">
        <f t="shared" si="22"/>
        <v>#REF!</v>
      </c>
      <c r="I333" s="4" t="e">
        <f t="shared" si="23"/>
        <v>#REF!</v>
      </c>
    </row>
    <row r="334" spans="1:9" x14ac:dyDescent="0.35">
      <c r="A334" t="s">
        <v>459</v>
      </c>
      <c r="B334" t="s">
        <v>975</v>
      </c>
      <c r="C334" t="s">
        <v>976</v>
      </c>
      <c r="D334" s="1" t="e">
        <f>VLOOKUP(A334,'2023_24 vs 2024_25 Detail'!$A$9:$CB$409,82,FALSE)+VLOOKUP(A334,'2023_24 vs 2024_25 Detail'!$A$9:$CB$409,83,FALSE)</f>
        <v>#REF!</v>
      </c>
      <c r="E334" s="3" t="e">
        <f>VLOOKUP(A334,'2023_24 vs 2024_25 Detail'!$A$9:$E$409,6,FALSE)</f>
        <v>#REF!</v>
      </c>
      <c r="F334" s="1" t="e">
        <f t="shared" si="20"/>
        <v>#REF!</v>
      </c>
      <c r="G334" s="3">
        <f t="shared" si="21"/>
        <v>3500</v>
      </c>
      <c r="H334" s="1" t="e">
        <f t="shared" si="22"/>
        <v>#REF!</v>
      </c>
      <c r="I334" s="4" t="e">
        <f t="shared" si="23"/>
        <v>#REF!</v>
      </c>
    </row>
    <row r="335" spans="1:9" x14ac:dyDescent="0.35">
      <c r="A335" t="s">
        <v>977</v>
      </c>
      <c r="B335" t="s">
        <v>978</v>
      </c>
      <c r="C335" t="s">
        <v>979</v>
      </c>
      <c r="D335" s="1" t="e">
        <f>VLOOKUP(A335,'2023_24 vs 2024_25 Detail'!$A$9:$CB$409,82,FALSE)+VLOOKUP(A335,'2023_24 vs 2024_25 Detail'!$A$9:$CB$409,83,FALSE)</f>
        <v>#N/A</v>
      </c>
      <c r="E335" s="3" t="e">
        <f>VLOOKUP(A335,'2023_24 vs 2024_25 Detail'!$A$9:$E$409,6,FALSE)</f>
        <v>#N/A</v>
      </c>
      <c r="F335" s="1" t="e">
        <f t="shared" si="20"/>
        <v>#N/A</v>
      </c>
      <c r="G335" s="3">
        <f t="shared" si="21"/>
        <v>3500</v>
      </c>
      <c r="H335" s="1" t="e">
        <f t="shared" si="22"/>
        <v>#N/A</v>
      </c>
      <c r="I335" s="4" t="e">
        <f t="shared" si="23"/>
        <v>#N/A</v>
      </c>
    </row>
    <row r="336" spans="1:9" x14ac:dyDescent="0.35">
      <c r="A336" t="s">
        <v>836</v>
      </c>
      <c r="B336" t="s">
        <v>980</v>
      </c>
      <c r="C336" t="s">
        <v>981</v>
      </c>
      <c r="D336" s="1" t="e">
        <f>VLOOKUP(A336,'2023_24 vs 2024_25 Detail'!$A$9:$CB$409,82,FALSE)+VLOOKUP(A336,'2023_24 vs 2024_25 Detail'!$A$9:$CB$409,83,FALSE)</f>
        <v>#REF!</v>
      </c>
      <c r="E336" s="3" t="e">
        <f>VLOOKUP(A336,'2023_24 vs 2024_25 Detail'!$A$9:$E$409,6,FALSE)</f>
        <v>#REF!</v>
      </c>
      <c r="F336" s="1" t="e">
        <f t="shared" si="20"/>
        <v>#REF!</v>
      </c>
      <c r="G336" s="3">
        <f t="shared" si="21"/>
        <v>3500</v>
      </c>
      <c r="H336" s="1" t="e">
        <f t="shared" si="22"/>
        <v>#REF!</v>
      </c>
      <c r="I336" s="4" t="e">
        <f t="shared" si="23"/>
        <v>#REF!</v>
      </c>
    </row>
    <row r="337" spans="1:9" x14ac:dyDescent="0.35">
      <c r="A337" t="s">
        <v>907</v>
      </c>
      <c r="B337" t="s">
        <v>982</v>
      </c>
      <c r="C337" t="s">
        <v>983</v>
      </c>
      <c r="D337" s="1" t="e">
        <f>VLOOKUP(A337,'2023_24 vs 2024_25 Detail'!$A$9:$CB$409,82,FALSE)+VLOOKUP(A337,'2023_24 vs 2024_25 Detail'!$A$9:$CB$409,83,FALSE)</f>
        <v>#REF!</v>
      </c>
      <c r="E337" s="3" t="e">
        <f>VLOOKUP(A337,'2023_24 vs 2024_25 Detail'!$A$9:$E$409,6,FALSE)</f>
        <v>#REF!</v>
      </c>
      <c r="F337" s="1" t="e">
        <f t="shared" si="20"/>
        <v>#REF!</v>
      </c>
      <c r="G337" s="3">
        <f t="shared" si="21"/>
        <v>3500</v>
      </c>
      <c r="H337" s="1" t="e">
        <f t="shared" si="22"/>
        <v>#REF!</v>
      </c>
      <c r="I337" s="4" t="e">
        <f t="shared" si="23"/>
        <v>#REF!</v>
      </c>
    </row>
    <row r="338" spans="1:9" x14ac:dyDescent="0.35">
      <c r="A338" t="s">
        <v>746</v>
      </c>
      <c r="B338" t="s">
        <v>984</v>
      </c>
      <c r="C338" t="s">
        <v>985</v>
      </c>
      <c r="D338" s="1" t="e">
        <f>VLOOKUP(A338,'2023_24 vs 2024_25 Detail'!$A$9:$CB$409,82,FALSE)+VLOOKUP(A338,'2023_24 vs 2024_25 Detail'!$A$9:$CB$409,83,FALSE)</f>
        <v>#REF!</v>
      </c>
      <c r="E338" s="3" t="e">
        <f>VLOOKUP(A338,'2023_24 vs 2024_25 Detail'!$A$9:$E$409,6,FALSE)</f>
        <v>#REF!</v>
      </c>
      <c r="F338" s="1" t="e">
        <f t="shared" si="20"/>
        <v>#REF!</v>
      </c>
      <c r="G338" s="3">
        <f t="shared" si="21"/>
        <v>3500</v>
      </c>
      <c r="H338" s="1" t="e">
        <f t="shared" si="22"/>
        <v>#REF!</v>
      </c>
      <c r="I338" s="4" t="e">
        <f t="shared" si="23"/>
        <v>#REF!</v>
      </c>
    </row>
    <row r="339" spans="1:9" x14ac:dyDescent="0.35">
      <c r="A339" t="s">
        <v>719</v>
      </c>
      <c r="B339" t="s">
        <v>986</v>
      </c>
      <c r="C339" t="s">
        <v>987</v>
      </c>
      <c r="D339" s="1" t="e">
        <f>VLOOKUP(A339,'2023_24 vs 2024_25 Detail'!$A$9:$CB$409,82,FALSE)+VLOOKUP(A339,'2023_24 vs 2024_25 Detail'!$A$9:$CB$409,83,FALSE)</f>
        <v>#REF!</v>
      </c>
      <c r="E339" s="3" t="e">
        <f>VLOOKUP(A339,'2023_24 vs 2024_25 Detail'!$A$9:$E$409,6,FALSE)</f>
        <v>#REF!</v>
      </c>
      <c r="F339" s="1" t="e">
        <f t="shared" si="20"/>
        <v>#REF!</v>
      </c>
      <c r="G339" s="3">
        <f t="shared" si="21"/>
        <v>3500</v>
      </c>
      <c r="H339" s="1" t="e">
        <f t="shared" si="22"/>
        <v>#REF!</v>
      </c>
      <c r="I339" s="4" t="e">
        <f t="shared" si="23"/>
        <v>#REF!</v>
      </c>
    </row>
    <row r="340" spans="1:9" x14ac:dyDescent="0.35">
      <c r="A340" t="s">
        <v>988</v>
      </c>
      <c r="B340" t="s">
        <v>989</v>
      </c>
      <c r="C340" t="s">
        <v>990</v>
      </c>
      <c r="D340" s="1" t="e">
        <f>VLOOKUP(A340,'2023_24 vs 2024_25 Detail'!$A$9:$CB$409,82,FALSE)+VLOOKUP(A340,'2023_24 vs 2024_25 Detail'!$A$9:$CB$409,83,FALSE)</f>
        <v>#REF!</v>
      </c>
      <c r="E340" s="3" t="e">
        <f>VLOOKUP(A340,'2023_24 vs 2024_25 Detail'!$A$9:$E$409,6,FALSE)</f>
        <v>#REF!</v>
      </c>
      <c r="F340" s="1" t="e">
        <f t="shared" si="20"/>
        <v>#REF!</v>
      </c>
      <c r="G340" s="3">
        <f t="shared" si="21"/>
        <v>3500</v>
      </c>
      <c r="H340" s="1" t="e">
        <f t="shared" si="22"/>
        <v>#REF!</v>
      </c>
      <c r="I340" s="4" t="e">
        <f t="shared" si="23"/>
        <v>#REF!</v>
      </c>
    </row>
    <row r="341" spans="1:9" x14ac:dyDescent="0.35">
      <c r="A341" t="s">
        <v>991</v>
      </c>
      <c r="B341" t="s">
        <v>992</v>
      </c>
      <c r="C341" t="s">
        <v>993</v>
      </c>
      <c r="D341" s="1" t="e">
        <f>VLOOKUP(A341,'2023_24 vs 2024_25 Detail'!$A$9:$CB$409,82,FALSE)+VLOOKUP(A341,'2023_24 vs 2024_25 Detail'!$A$9:$CB$409,83,FALSE)</f>
        <v>#REF!</v>
      </c>
      <c r="E341" s="3" t="e">
        <f>VLOOKUP(A341,'2023_24 vs 2024_25 Detail'!$A$9:$E$409,6,FALSE)</f>
        <v>#REF!</v>
      </c>
      <c r="F341" s="1" t="e">
        <f t="shared" si="20"/>
        <v>#REF!</v>
      </c>
      <c r="G341" s="3">
        <f t="shared" si="21"/>
        <v>3500</v>
      </c>
      <c r="H341" s="1" t="e">
        <f t="shared" si="22"/>
        <v>#REF!</v>
      </c>
      <c r="I341" s="4" t="e">
        <f t="shared" si="23"/>
        <v>#REF!</v>
      </c>
    </row>
    <row r="342" spans="1:9" x14ac:dyDescent="0.35">
      <c r="A342" t="s">
        <v>806</v>
      </c>
      <c r="B342" t="s">
        <v>994</v>
      </c>
      <c r="C342" t="s">
        <v>995</v>
      </c>
      <c r="D342" s="1" t="e">
        <f>VLOOKUP(A342,'2023_24 vs 2024_25 Detail'!$A$9:$CB$409,82,FALSE)+VLOOKUP(A342,'2023_24 vs 2024_25 Detail'!$A$9:$CB$409,83,FALSE)</f>
        <v>#REF!</v>
      </c>
      <c r="E342" s="3" t="e">
        <f>VLOOKUP(A342,'2023_24 vs 2024_25 Detail'!$A$9:$E$409,6,FALSE)</f>
        <v>#REF!</v>
      </c>
      <c r="F342" s="1" t="e">
        <f t="shared" si="20"/>
        <v>#REF!</v>
      </c>
      <c r="G342" s="3">
        <f t="shared" si="21"/>
        <v>3500</v>
      </c>
      <c r="H342" s="1" t="e">
        <f t="shared" si="22"/>
        <v>#REF!</v>
      </c>
      <c r="I342" s="4" t="e">
        <f t="shared" si="23"/>
        <v>#REF!</v>
      </c>
    </row>
    <row r="343" spans="1:9" x14ac:dyDescent="0.35">
      <c r="A343" t="s">
        <v>996</v>
      </c>
      <c r="B343" t="s">
        <v>997</v>
      </c>
      <c r="C343" t="s">
        <v>998</v>
      </c>
      <c r="D343" s="1" t="e">
        <f>VLOOKUP(A343,'2023_24 vs 2024_25 Detail'!$A$9:$CB$409,82,FALSE)+VLOOKUP(A343,'2023_24 vs 2024_25 Detail'!$A$9:$CB$409,83,FALSE)</f>
        <v>#REF!</v>
      </c>
      <c r="E343" s="3" t="e">
        <f>VLOOKUP(A343,'2023_24 vs 2024_25 Detail'!$A$9:$E$409,6,FALSE)</f>
        <v>#REF!</v>
      </c>
      <c r="F343" s="1" t="e">
        <f t="shared" si="20"/>
        <v>#REF!</v>
      </c>
      <c r="G343" s="3">
        <f t="shared" si="21"/>
        <v>3500</v>
      </c>
      <c r="H343" s="1" t="e">
        <f t="shared" si="22"/>
        <v>#REF!</v>
      </c>
      <c r="I343" s="4" t="e">
        <f t="shared" si="23"/>
        <v>#REF!</v>
      </c>
    </row>
    <row r="344" spans="1:9" x14ac:dyDescent="0.35">
      <c r="A344" t="s">
        <v>857</v>
      </c>
      <c r="B344" t="s">
        <v>999</v>
      </c>
      <c r="C344" t="s">
        <v>1000</v>
      </c>
      <c r="D344" s="1" t="e">
        <f>VLOOKUP(A344,'2023_24 vs 2024_25 Detail'!$A$9:$CB$409,82,FALSE)+VLOOKUP(A344,'2023_24 vs 2024_25 Detail'!$A$9:$CB$409,83,FALSE)</f>
        <v>#REF!</v>
      </c>
      <c r="E344" s="3" t="e">
        <f>VLOOKUP(A344,'2023_24 vs 2024_25 Detail'!$A$9:$E$409,6,FALSE)</f>
        <v>#REF!</v>
      </c>
      <c r="F344" s="1" t="e">
        <f t="shared" si="20"/>
        <v>#REF!</v>
      </c>
      <c r="G344" s="3">
        <f t="shared" si="21"/>
        <v>3500</v>
      </c>
      <c r="H344" s="1" t="e">
        <f t="shared" si="22"/>
        <v>#REF!</v>
      </c>
      <c r="I344" s="4" t="e">
        <f t="shared" si="23"/>
        <v>#REF!</v>
      </c>
    </row>
    <row r="345" spans="1:9" x14ac:dyDescent="0.35">
      <c r="A345" t="s">
        <v>1001</v>
      </c>
      <c r="B345" t="s">
        <v>1002</v>
      </c>
      <c r="C345" t="s">
        <v>1003</v>
      </c>
      <c r="D345" s="1" t="e">
        <f>VLOOKUP(A345,'2023_24 vs 2024_25 Detail'!$A$9:$CB$409,82,FALSE)+VLOOKUP(A345,'2023_24 vs 2024_25 Detail'!$A$9:$CB$409,83,FALSE)</f>
        <v>#N/A</v>
      </c>
      <c r="E345" s="3" t="e">
        <f>VLOOKUP(A345,'2023_24 vs 2024_25 Detail'!$A$9:$E$409,6,FALSE)</f>
        <v>#N/A</v>
      </c>
      <c r="F345" s="1" t="e">
        <f t="shared" si="20"/>
        <v>#N/A</v>
      </c>
      <c r="G345" s="3">
        <f t="shared" si="21"/>
        <v>3500</v>
      </c>
      <c r="H345" s="1" t="e">
        <f t="shared" si="22"/>
        <v>#N/A</v>
      </c>
      <c r="I345" s="4" t="e">
        <f t="shared" si="23"/>
        <v>#N/A</v>
      </c>
    </row>
    <row r="346" spans="1:9" x14ac:dyDescent="0.35">
      <c r="A346" t="s">
        <v>1004</v>
      </c>
      <c r="B346" t="s">
        <v>1005</v>
      </c>
      <c r="C346" t="s">
        <v>1006</v>
      </c>
      <c r="D346" s="1" t="e">
        <f>VLOOKUP(A346,'2023_24 vs 2024_25 Detail'!$A$9:$CB$409,82,FALSE)+VLOOKUP(A346,'2023_24 vs 2024_25 Detail'!$A$9:$CB$409,83,FALSE)</f>
        <v>#REF!</v>
      </c>
      <c r="E346" s="3" t="e">
        <f>VLOOKUP(A346,'2023_24 vs 2024_25 Detail'!$A$9:$E$409,6,FALSE)</f>
        <v>#REF!</v>
      </c>
      <c r="F346" s="1" t="e">
        <f t="shared" si="20"/>
        <v>#REF!</v>
      </c>
      <c r="G346" s="3">
        <f t="shared" si="21"/>
        <v>3500</v>
      </c>
      <c r="H346" s="1" t="e">
        <f t="shared" si="22"/>
        <v>#REF!</v>
      </c>
      <c r="I346" s="4" t="e">
        <f t="shared" si="23"/>
        <v>#REF!</v>
      </c>
    </row>
    <row r="347" spans="1:9" x14ac:dyDescent="0.35">
      <c r="A347" t="s">
        <v>1007</v>
      </c>
      <c r="B347" t="s">
        <v>1008</v>
      </c>
      <c r="C347" t="s">
        <v>1009</v>
      </c>
      <c r="D347" s="1" t="e">
        <f>VLOOKUP(A347,'2023_24 vs 2024_25 Detail'!$A$9:$CB$409,82,FALSE)+VLOOKUP(A347,'2023_24 vs 2024_25 Detail'!$A$9:$CB$409,83,FALSE)</f>
        <v>#REF!</v>
      </c>
      <c r="E347" s="3" t="e">
        <f>VLOOKUP(A347,'2023_24 vs 2024_25 Detail'!$A$9:$E$409,6,FALSE)</f>
        <v>#REF!</v>
      </c>
      <c r="F347" s="1" t="e">
        <f t="shared" si="20"/>
        <v>#REF!</v>
      </c>
      <c r="G347" s="3">
        <f t="shared" si="21"/>
        <v>3500</v>
      </c>
      <c r="H347" s="1" t="e">
        <f t="shared" si="22"/>
        <v>#REF!</v>
      </c>
      <c r="I347" s="4" t="e">
        <f t="shared" si="23"/>
        <v>#REF!</v>
      </c>
    </row>
    <row r="348" spans="1:9" x14ac:dyDescent="0.35">
      <c r="A348" t="s">
        <v>1010</v>
      </c>
      <c r="B348" t="s">
        <v>1011</v>
      </c>
      <c r="C348" t="s">
        <v>1012</v>
      </c>
      <c r="D348" s="1" t="e">
        <f>VLOOKUP(A348,'2023_24 vs 2024_25 Detail'!$A$9:$CB$409,82,FALSE)+VLOOKUP(A348,'2023_24 vs 2024_25 Detail'!$A$9:$CB$409,83,FALSE)</f>
        <v>#REF!</v>
      </c>
      <c r="E348" s="3" t="e">
        <f>VLOOKUP(A348,'2023_24 vs 2024_25 Detail'!$A$9:$E$409,6,FALSE)</f>
        <v>#REF!</v>
      </c>
      <c r="F348" s="1" t="e">
        <f t="shared" si="20"/>
        <v>#REF!</v>
      </c>
      <c r="G348" s="3">
        <f t="shared" si="21"/>
        <v>3500</v>
      </c>
      <c r="H348" s="1" t="e">
        <f t="shared" si="22"/>
        <v>#REF!</v>
      </c>
      <c r="I348" s="4" t="e">
        <f t="shared" si="23"/>
        <v>#REF!</v>
      </c>
    </row>
    <row r="349" spans="1:9" x14ac:dyDescent="0.35">
      <c r="A349" t="s">
        <v>999</v>
      </c>
      <c r="B349" t="s">
        <v>1013</v>
      </c>
      <c r="C349" t="s">
        <v>1014</v>
      </c>
      <c r="D349" s="1" t="e">
        <f>VLOOKUP(A349,'2023_24 vs 2024_25 Detail'!$A$9:$CB$409,82,FALSE)+VLOOKUP(A349,'2023_24 vs 2024_25 Detail'!$A$9:$CB$409,83,FALSE)</f>
        <v>#REF!</v>
      </c>
      <c r="E349" s="3" t="e">
        <f>VLOOKUP(A349,'2023_24 vs 2024_25 Detail'!$A$9:$E$409,6,FALSE)</f>
        <v>#REF!</v>
      </c>
      <c r="F349" s="1" t="e">
        <f t="shared" si="20"/>
        <v>#REF!</v>
      </c>
      <c r="G349" s="3">
        <f t="shared" si="21"/>
        <v>3500</v>
      </c>
      <c r="H349" s="1" t="e">
        <f t="shared" si="22"/>
        <v>#REF!</v>
      </c>
      <c r="I349" s="4" t="e">
        <f t="shared" si="23"/>
        <v>#REF!</v>
      </c>
    </row>
    <row r="350" spans="1:9" x14ac:dyDescent="0.35">
      <c r="A350" t="s">
        <v>1015</v>
      </c>
      <c r="B350" t="s">
        <v>1016</v>
      </c>
      <c r="C350" t="s">
        <v>1017</v>
      </c>
      <c r="D350" s="1" t="e">
        <f>VLOOKUP(A350,'2023_24 vs 2024_25 Detail'!$A$9:$CB$409,82,FALSE)+VLOOKUP(A350,'2023_24 vs 2024_25 Detail'!$A$9:$CB$409,83,FALSE)</f>
        <v>#REF!</v>
      </c>
      <c r="E350" s="3" t="e">
        <f>VLOOKUP(A350,'2023_24 vs 2024_25 Detail'!$A$9:$E$409,6,FALSE)</f>
        <v>#REF!</v>
      </c>
      <c r="F350" s="1" t="e">
        <f t="shared" si="20"/>
        <v>#REF!</v>
      </c>
      <c r="G350" s="3">
        <f t="shared" si="21"/>
        <v>3500</v>
      </c>
      <c r="H350" s="1" t="e">
        <f t="shared" si="22"/>
        <v>#REF!</v>
      </c>
      <c r="I350" s="4" t="e">
        <f t="shared" si="23"/>
        <v>#REF!</v>
      </c>
    </row>
    <row r="351" spans="1:9" x14ac:dyDescent="0.35">
      <c r="A351" t="s">
        <v>1018</v>
      </c>
      <c r="B351" t="s">
        <v>1019</v>
      </c>
      <c r="C351" t="s">
        <v>1020</v>
      </c>
      <c r="D351" s="1" t="e">
        <f>VLOOKUP(A351,'2023_24 vs 2024_25 Detail'!$A$9:$CB$409,82,FALSE)+VLOOKUP(A351,'2023_24 vs 2024_25 Detail'!$A$9:$CB$409,83,FALSE)</f>
        <v>#REF!</v>
      </c>
      <c r="E351" s="3" t="e">
        <f>VLOOKUP(A351,'2023_24 vs 2024_25 Detail'!$A$9:$E$409,6,FALSE)</f>
        <v>#REF!</v>
      </c>
      <c r="F351" s="1" t="e">
        <f t="shared" si="20"/>
        <v>#REF!</v>
      </c>
      <c r="G351" s="3">
        <f t="shared" si="21"/>
        <v>3500</v>
      </c>
      <c r="H351" s="1" t="e">
        <f t="shared" si="22"/>
        <v>#REF!</v>
      </c>
      <c r="I351" s="4" t="e">
        <f t="shared" si="23"/>
        <v>#REF!</v>
      </c>
    </row>
    <row r="352" spans="1:9" x14ac:dyDescent="0.35">
      <c r="A352" t="s">
        <v>798</v>
      </c>
      <c r="B352" t="s">
        <v>1021</v>
      </c>
      <c r="C352" t="s">
        <v>1022</v>
      </c>
      <c r="D352" s="1" t="e">
        <f>VLOOKUP(A352,'2023_24 vs 2024_25 Detail'!$A$9:$CB$409,82,FALSE)+VLOOKUP(A352,'2023_24 vs 2024_25 Detail'!$A$9:$CB$409,83,FALSE)</f>
        <v>#REF!</v>
      </c>
      <c r="E352" s="3" t="e">
        <f>VLOOKUP(A352,'2023_24 vs 2024_25 Detail'!$A$9:$E$409,6,FALSE)</f>
        <v>#REF!</v>
      </c>
      <c r="F352" s="1" t="e">
        <f t="shared" si="20"/>
        <v>#REF!</v>
      </c>
      <c r="G352" s="3">
        <f t="shared" si="21"/>
        <v>3500</v>
      </c>
      <c r="H352" s="1" t="e">
        <f t="shared" si="22"/>
        <v>#REF!</v>
      </c>
      <c r="I352" s="4" t="e">
        <f t="shared" si="23"/>
        <v>#REF!</v>
      </c>
    </row>
    <row r="353" spans="1:9" x14ac:dyDescent="0.35">
      <c r="A353" t="s">
        <v>1023</v>
      </c>
      <c r="B353" t="s">
        <v>1024</v>
      </c>
      <c r="C353" t="s">
        <v>1025</v>
      </c>
      <c r="D353" s="1" t="e">
        <f>VLOOKUP(A353,'2023_24 vs 2024_25 Detail'!$A$9:$CB$409,82,FALSE)+VLOOKUP(A353,'2023_24 vs 2024_25 Detail'!$A$9:$CB$409,83,FALSE)</f>
        <v>#REF!</v>
      </c>
      <c r="E353" s="3" t="e">
        <f>VLOOKUP(A353,'2023_24 vs 2024_25 Detail'!$A$9:$E$409,6,FALSE)</f>
        <v>#REF!</v>
      </c>
      <c r="F353" s="1" t="e">
        <f t="shared" si="20"/>
        <v>#REF!</v>
      </c>
      <c r="G353" s="3">
        <f t="shared" si="21"/>
        <v>3500</v>
      </c>
      <c r="H353" s="1" t="e">
        <f t="shared" si="22"/>
        <v>#REF!</v>
      </c>
      <c r="I353" s="4" t="e">
        <f t="shared" si="23"/>
        <v>#REF!</v>
      </c>
    </row>
    <row r="354" spans="1:9" x14ac:dyDescent="0.35">
      <c r="A354" t="s">
        <v>1026</v>
      </c>
      <c r="B354" t="s">
        <v>1027</v>
      </c>
      <c r="C354" t="s">
        <v>1028</v>
      </c>
      <c r="D354" s="1" t="e">
        <f>VLOOKUP(A354,'2023_24 vs 2024_25 Detail'!$A$9:$CB$409,82,FALSE)+VLOOKUP(A354,'2023_24 vs 2024_25 Detail'!$A$9:$CB$409,83,FALSE)</f>
        <v>#REF!</v>
      </c>
      <c r="E354" s="3" t="e">
        <f>VLOOKUP(A354,'2023_24 vs 2024_25 Detail'!$A$9:$E$409,6,FALSE)</f>
        <v>#REF!</v>
      </c>
      <c r="F354" s="1" t="e">
        <f t="shared" si="20"/>
        <v>#REF!</v>
      </c>
      <c r="G354" s="3">
        <f t="shared" si="21"/>
        <v>3500</v>
      </c>
      <c r="H354" s="1" t="e">
        <f t="shared" si="22"/>
        <v>#REF!</v>
      </c>
      <c r="I354" s="4" t="e">
        <f t="shared" si="23"/>
        <v>#REF!</v>
      </c>
    </row>
    <row r="355" spans="1:9" x14ac:dyDescent="0.35">
      <c r="A355" t="s">
        <v>1029</v>
      </c>
      <c r="B355" t="s">
        <v>1030</v>
      </c>
      <c r="C355" t="s">
        <v>1031</v>
      </c>
      <c r="D355" s="1" t="e">
        <f>VLOOKUP(A355,'2023_24 vs 2024_25 Detail'!$A$9:$CB$409,82,FALSE)+VLOOKUP(A355,'2023_24 vs 2024_25 Detail'!$A$9:$CB$409,83,FALSE)</f>
        <v>#REF!</v>
      </c>
      <c r="E355" s="3" t="e">
        <f>VLOOKUP(A355,'2023_24 vs 2024_25 Detail'!$A$9:$E$409,6,FALSE)</f>
        <v>#REF!</v>
      </c>
      <c r="F355" s="1" t="e">
        <f t="shared" si="20"/>
        <v>#REF!</v>
      </c>
      <c r="G355" s="3">
        <f t="shared" si="21"/>
        <v>3500</v>
      </c>
      <c r="H355" s="1" t="e">
        <f t="shared" si="22"/>
        <v>#REF!</v>
      </c>
      <c r="I355" s="4" t="e">
        <f t="shared" si="23"/>
        <v>#REF!</v>
      </c>
    </row>
    <row r="356" spans="1:9" x14ac:dyDescent="0.35">
      <c r="A356" t="s">
        <v>833</v>
      </c>
      <c r="B356" t="s">
        <v>1032</v>
      </c>
      <c r="C356" t="s">
        <v>1033</v>
      </c>
      <c r="D356" s="1" t="e">
        <f>VLOOKUP(A356,'2023_24 vs 2024_25 Detail'!$A$9:$CB$409,82,FALSE)+VLOOKUP(A356,'2023_24 vs 2024_25 Detail'!$A$9:$CB$409,83,FALSE)</f>
        <v>#REF!</v>
      </c>
      <c r="E356" s="3" t="e">
        <f>VLOOKUP(A356,'2023_24 vs 2024_25 Detail'!$A$9:$E$409,6,FALSE)</f>
        <v>#REF!</v>
      </c>
      <c r="F356" s="1" t="e">
        <f t="shared" si="20"/>
        <v>#REF!</v>
      </c>
      <c r="G356" s="3">
        <f t="shared" si="21"/>
        <v>3500</v>
      </c>
      <c r="H356" s="1" t="e">
        <f t="shared" si="22"/>
        <v>#REF!</v>
      </c>
      <c r="I356" s="4" t="e">
        <f t="shared" si="23"/>
        <v>#REF!</v>
      </c>
    </row>
    <row r="357" spans="1:9" x14ac:dyDescent="0.35">
      <c r="A357" t="s">
        <v>1034</v>
      </c>
      <c r="B357" t="s">
        <v>1035</v>
      </c>
      <c r="C357" t="s">
        <v>1036</v>
      </c>
      <c r="D357" s="1" t="e">
        <f>VLOOKUP(A357,'2023_24 vs 2024_25 Detail'!$A$9:$CB$409,82,FALSE)+VLOOKUP(A357,'2023_24 vs 2024_25 Detail'!$A$9:$CB$409,83,FALSE)</f>
        <v>#REF!</v>
      </c>
      <c r="E357" s="3" t="e">
        <f>VLOOKUP(A357,'2023_24 vs 2024_25 Detail'!$A$9:$E$409,6,FALSE)</f>
        <v>#REF!</v>
      </c>
      <c r="F357" s="1" t="e">
        <f t="shared" si="20"/>
        <v>#REF!</v>
      </c>
      <c r="G357" s="3">
        <f t="shared" si="21"/>
        <v>3500</v>
      </c>
      <c r="H357" s="1" t="e">
        <f t="shared" si="22"/>
        <v>#REF!</v>
      </c>
      <c r="I357" s="4" t="e">
        <f t="shared" si="23"/>
        <v>#REF!</v>
      </c>
    </row>
    <row r="358" spans="1:9" x14ac:dyDescent="0.35">
      <c r="A358" t="s">
        <v>535</v>
      </c>
      <c r="B358" t="s">
        <v>1037</v>
      </c>
      <c r="C358" t="s">
        <v>1038</v>
      </c>
      <c r="D358" s="1" t="e">
        <f>VLOOKUP(A358,'2023_24 vs 2024_25 Detail'!$A$9:$CB$409,82,FALSE)+VLOOKUP(A358,'2023_24 vs 2024_25 Detail'!$A$9:$CB$409,83,FALSE)</f>
        <v>#REF!</v>
      </c>
      <c r="E358" s="3" t="e">
        <f>VLOOKUP(A358,'2023_24 vs 2024_25 Detail'!$A$9:$E$409,6,FALSE)</f>
        <v>#REF!</v>
      </c>
      <c r="F358" s="1" t="e">
        <f t="shared" si="20"/>
        <v>#REF!</v>
      </c>
      <c r="G358" s="3">
        <f t="shared" si="21"/>
        <v>3500</v>
      </c>
      <c r="H358" s="1" t="e">
        <f t="shared" si="22"/>
        <v>#REF!</v>
      </c>
      <c r="I358" s="4" t="e">
        <f t="shared" si="23"/>
        <v>#REF!</v>
      </c>
    </row>
    <row r="359" spans="1:9" x14ac:dyDescent="0.35">
      <c r="A359" t="s">
        <v>396</v>
      </c>
      <c r="B359" t="s">
        <v>1039</v>
      </c>
      <c r="C359" t="s">
        <v>1040</v>
      </c>
      <c r="D359" s="1" t="e">
        <f>VLOOKUP(A359,'2023_24 vs 2024_25 Detail'!$A$9:$CB$409,82,FALSE)+VLOOKUP(A359,'2023_24 vs 2024_25 Detail'!$A$9:$CB$409,83,FALSE)</f>
        <v>#REF!</v>
      </c>
      <c r="E359" s="3" t="e">
        <f>VLOOKUP(A359,'2023_24 vs 2024_25 Detail'!$A$9:$E$409,6,FALSE)</f>
        <v>#REF!</v>
      </c>
      <c r="F359" s="1" t="e">
        <f t="shared" si="20"/>
        <v>#REF!</v>
      </c>
      <c r="G359" s="3">
        <f t="shared" si="21"/>
        <v>3500</v>
      </c>
      <c r="H359" s="1" t="e">
        <f t="shared" si="22"/>
        <v>#REF!</v>
      </c>
      <c r="I359" s="4" t="e">
        <f t="shared" si="23"/>
        <v>#REF!</v>
      </c>
    </row>
    <row r="360" spans="1:9" x14ac:dyDescent="0.35">
      <c r="A360" t="s">
        <v>665</v>
      </c>
      <c r="B360" t="s">
        <v>1041</v>
      </c>
      <c r="C360" t="s">
        <v>1042</v>
      </c>
      <c r="D360" s="1" t="e">
        <f>VLOOKUP(A360,'2023_24 vs 2024_25 Detail'!$A$9:$CB$409,82,FALSE)+VLOOKUP(A360,'2023_24 vs 2024_25 Detail'!$A$9:$CB$409,83,FALSE)</f>
        <v>#REF!</v>
      </c>
      <c r="E360" s="3" t="e">
        <f>VLOOKUP(A360,'2023_24 vs 2024_25 Detail'!$A$9:$E$409,6,FALSE)</f>
        <v>#REF!</v>
      </c>
      <c r="F360" s="1" t="e">
        <f t="shared" si="20"/>
        <v>#REF!</v>
      </c>
      <c r="G360" s="3">
        <f t="shared" si="21"/>
        <v>3500</v>
      </c>
      <c r="H360" s="1" t="e">
        <f t="shared" si="22"/>
        <v>#REF!</v>
      </c>
      <c r="I360" s="4" t="e">
        <f t="shared" si="23"/>
        <v>#REF!</v>
      </c>
    </row>
    <row r="361" spans="1:9" x14ac:dyDescent="0.35">
      <c r="A361" t="s">
        <v>692</v>
      </c>
      <c r="B361" t="s">
        <v>1043</v>
      </c>
      <c r="C361" t="s">
        <v>1044</v>
      </c>
      <c r="D361" s="1" t="e">
        <f>VLOOKUP(A361,'2023_24 vs 2024_25 Detail'!$A$9:$CB$409,82,FALSE)+VLOOKUP(A361,'2023_24 vs 2024_25 Detail'!$A$9:$CB$409,83,FALSE)</f>
        <v>#REF!</v>
      </c>
      <c r="E361" s="3" t="e">
        <f>VLOOKUP(A361,'2023_24 vs 2024_25 Detail'!$A$9:$E$409,6,FALSE)</f>
        <v>#REF!</v>
      </c>
      <c r="F361" s="1" t="e">
        <f t="shared" si="20"/>
        <v>#REF!</v>
      </c>
      <c r="G361" s="3">
        <f t="shared" si="21"/>
        <v>3500</v>
      </c>
      <c r="H361" s="1" t="e">
        <f t="shared" si="22"/>
        <v>#REF!</v>
      </c>
      <c r="I361" s="4" t="e">
        <f t="shared" si="23"/>
        <v>#REF!</v>
      </c>
    </row>
    <row r="362" spans="1:9" x14ac:dyDescent="0.35">
      <c r="A362" t="s">
        <v>1045</v>
      </c>
      <c r="B362" t="s">
        <v>1046</v>
      </c>
      <c r="C362" t="s">
        <v>1047</v>
      </c>
      <c r="D362" s="1" t="e">
        <f>VLOOKUP(A362,'2023_24 vs 2024_25 Detail'!$A$9:$CB$409,82,FALSE)+VLOOKUP(A362,'2023_24 vs 2024_25 Detail'!$A$9:$CB$409,83,FALSE)</f>
        <v>#REF!</v>
      </c>
      <c r="E362" s="3" t="e">
        <f>VLOOKUP(A362,'2023_24 vs 2024_25 Detail'!$A$9:$E$409,6,FALSE)</f>
        <v>#REF!</v>
      </c>
      <c r="F362" s="1" t="e">
        <f t="shared" si="20"/>
        <v>#REF!</v>
      </c>
      <c r="G362" s="3">
        <f t="shared" si="21"/>
        <v>3500</v>
      </c>
      <c r="H362" s="1" t="e">
        <f t="shared" si="22"/>
        <v>#REF!</v>
      </c>
      <c r="I362" s="4" t="e">
        <f t="shared" si="23"/>
        <v>#REF!</v>
      </c>
    </row>
    <row r="363" spans="1:9" x14ac:dyDescent="0.35">
      <c r="A363" t="s">
        <v>626</v>
      </c>
      <c r="B363" t="s">
        <v>1048</v>
      </c>
      <c r="C363" t="s">
        <v>1049</v>
      </c>
      <c r="D363" s="1" t="e">
        <f>VLOOKUP(A363,'2023_24 vs 2024_25 Detail'!$A$9:$CB$409,82,FALSE)+VLOOKUP(A363,'2023_24 vs 2024_25 Detail'!$A$9:$CB$409,83,FALSE)</f>
        <v>#REF!</v>
      </c>
      <c r="E363" s="3" t="e">
        <f>VLOOKUP(A363,'2023_24 vs 2024_25 Detail'!$A$9:$E$409,6,FALSE)</f>
        <v>#REF!</v>
      </c>
      <c r="F363" s="1" t="e">
        <f t="shared" si="20"/>
        <v>#REF!</v>
      </c>
      <c r="G363" s="3">
        <f t="shared" si="21"/>
        <v>3500</v>
      </c>
      <c r="H363" s="1" t="e">
        <f t="shared" si="22"/>
        <v>#REF!</v>
      </c>
      <c r="I363" s="4" t="e">
        <f t="shared" si="23"/>
        <v>#REF!</v>
      </c>
    </row>
    <row r="364" spans="1:9" x14ac:dyDescent="0.35">
      <c r="A364" t="s">
        <v>1050</v>
      </c>
      <c r="B364" t="s">
        <v>1051</v>
      </c>
      <c r="C364" t="s">
        <v>1052</v>
      </c>
      <c r="D364" s="1" t="e">
        <f>VLOOKUP(A364,'2023_24 vs 2024_25 Detail'!$A$9:$CB$409,82,FALSE)+VLOOKUP(A364,'2023_24 vs 2024_25 Detail'!$A$9:$CB$409,83,FALSE)</f>
        <v>#REF!</v>
      </c>
      <c r="E364" s="3" t="e">
        <f>VLOOKUP(A364,'2023_24 vs 2024_25 Detail'!$A$9:$E$409,6,FALSE)</f>
        <v>#REF!</v>
      </c>
      <c r="F364" s="1" t="e">
        <f t="shared" si="20"/>
        <v>#REF!</v>
      </c>
      <c r="G364" s="3">
        <f t="shared" si="21"/>
        <v>3500</v>
      </c>
      <c r="H364" s="1" t="e">
        <f t="shared" si="22"/>
        <v>#REF!</v>
      </c>
      <c r="I364" s="4" t="e">
        <f t="shared" si="23"/>
        <v>#REF!</v>
      </c>
    </row>
    <row r="365" spans="1:9" x14ac:dyDescent="0.35">
      <c r="A365" t="s">
        <v>1053</v>
      </c>
      <c r="B365" t="s">
        <v>1054</v>
      </c>
      <c r="C365" t="s">
        <v>1055</v>
      </c>
      <c r="D365" s="1" t="e">
        <f>VLOOKUP(A365,'2023_24 vs 2024_25 Detail'!$A$9:$CB$409,82,FALSE)+VLOOKUP(A365,'2023_24 vs 2024_25 Detail'!$A$9:$CB$409,83,FALSE)</f>
        <v>#REF!</v>
      </c>
      <c r="E365" s="3" t="e">
        <f>VLOOKUP(A365,'2023_24 vs 2024_25 Detail'!$A$9:$E$409,6,FALSE)</f>
        <v>#REF!</v>
      </c>
      <c r="F365" s="1" t="e">
        <f t="shared" si="20"/>
        <v>#REF!</v>
      </c>
      <c r="G365" s="3">
        <f t="shared" si="21"/>
        <v>3500</v>
      </c>
      <c r="H365" s="1" t="e">
        <f t="shared" si="22"/>
        <v>#REF!</v>
      </c>
      <c r="I365" s="4" t="e">
        <f t="shared" si="23"/>
        <v>#REF!</v>
      </c>
    </row>
    <row r="366" spans="1:9" x14ac:dyDescent="0.35">
      <c r="A366" t="s">
        <v>1056</v>
      </c>
      <c r="B366" t="s">
        <v>1057</v>
      </c>
      <c r="C366" t="s">
        <v>1058</v>
      </c>
      <c r="D366" s="1" t="e">
        <f>VLOOKUP(A366,'2023_24 vs 2024_25 Detail'!$A$9:$CB$409,82,FALSE)+VLOOKUP(A366,'2023_24 vs 2024_25 Detail'!$A$9:$CB$409,83,FALSE)</f>
        <v>#REF!</v>
      </c>
      <c r="E366" s="3" t="e">
        <f>VLOOKUP(A366,'2023_24 vs 2024_25 Detail'!$A$9:$E$409,6,FALSE)</f>
        <v>#REF!</v>
      </c>
      <c r="F366" s="1" t="e">
        <f t="shared" si="20"/>
        <v>#REF!</v>
      </c>
      <c r="G366" s="3">
        <f t="shared" si="21"/>
        <v>3500</v>
      </c>
      <c r="H366" s="1" t="e">
        <f t="shared" si="22"/>
        <v>#REF!</v>
      </c>
      <c r="I366" s="4" t="e">
        <f t="shared" si="23"/>
        <v>#REF!</v>
      </c>
    </row>
    <row r="367" spans="1:9" x14ac:dyDescent="0.35">
      <c r="A367" t="s">
        <v>1059</v>
      </c>
      <c r="B367">
        <v>4024</v>
      </c>
      <c r="C367" t="s">
        <v>1060</v>
      </c>
      <c r="D367" s="1" t="e">
        <f>VLOOKUP(A367,'2023_24 vs 2024_25 Detail'!$A$9:$CB$409,82,FALSE)+VLOOKUP(A367,'2023_24 vs 2024_25 Detail'!$A$9:$CB$409,83,FALSE)</f>
        <v>#REF!</v>
      </c>
      <c r="E367" s="3" t="e">
        <f>VLOOKUP(A367,'2023_24 vs 2024_25 Detail'!$A$9:$E$409,6,FALSE)</f>
        <v>#REF!</v>
      </c>
      <c r="F367" s="1" t="e">
        <f t="shared" si="20"/>
        <v>#REF!</v>
      </c>
      <c r="G367" s="3">
        <f t="shared" si="21"/>
        <v>3500</v>
      </c>
      <c r="H367" s="1" t="e">
        <f t="shared" si="22"/>
        <v>#REF!</v>
      </c>
      <c r="I367" s="4" t="e">
        <f t="shared" si="23"/>
        <v>#REF!</v>
      </c>
    </row>
    <row r="368" spans="1:9" x14ac:dyDescent="0.35">
      <c r="A368" t="s">
        <v>1061</v>
      </c>
      <c r="B368" t="s">
        <v>1062</v>
      </c>
      <c r="C368" t="s">
        <v>1063</v>
      </c>
      <c r="D368" s="1" t="e">
        <f>VLOOKUP(A368,'2023_24 vs 2024_25 Detail'!$A$9:$CB$409,82,FALSE)+VLOOKUP(A368,'2023_24 vs 2024_25 Detail'!$A$9:$CB$409,83,FALSE)</f>
        <v>#REF!</v>
      </c>
      <c r="E368" s="3" t="e">
        <f>VLOOKUP(A368,'2023_24 vs 2024_25 Detail'!$A$9:$E$409,6,FALSE)</f>
        <v>#REF!</v>
      </c>
      <c r="F368" s="1" t="e">
        <f t="shared" si="20"/>
        <v>#REF!</v>
      </c>
      <c r="G368" s="3">
        <f t="shared" si="21"/>
        <v>3500</v>
      </c>
      <c r="H368" s="1" t="e">
        <f t="shared" si="22"/>
        <v>#REF!</v>
      </c>
      <c r="I368" s="4" t="e">
        <f t="shared" si="23"/>
        <v>#REF!</v>
      </c>
    </row>
    <row r="369" spans="1:9" x14ac:dyDescent="0.35">
      <c r="A369" t="s">
        <v>1064</v>
      </c>
      <c r="B369" t="s">
        <v>1065</v>
      </c>
      <c r="C369" t="s">
        <v>1066</v>
      </c>
      <c r="D369" s="1" t="e">
        <f>VLOOKUP(A369,'2023_24 vs 2024_25 Detail'!$A$9:$CB$409,82,FALSE)+VLOOKUP(A369,'2023_24 vs 2024_25 Detail'!$A$9:$CB$409,83,FALSE)</f>
        <v>#REF!</v>
      </c>
      <c r="E369" s="3" t="e">
        <f>VLOOKUP(A369,'2023_24 vs 2024_25 Detail'!$A$9:$E$409,6,FALSE)</f>
        <v>#REF!</v>
      </c>
      <c r="F369" s="1" t="e">
        <f t="shared" si="20"/>
        <v>#REF!</v>
      </c>
      <c r="G369" s="3">
        <f t="shared" si="21"/>
        <v>3500</v>
      </c>
      <c r="H369" s="1" t="e">
        <f t="shared" si="22"/>
        <v>#REF!</v>
      </c>
      <c r="I369" s="4" t="e">
        <f t="shared" si="23"/>
        <v>#REF!</v>
      </c>
    </row>
    <row r="370" spans="1:9" x14ac:dyDescent="0.35">
      <c r="A370" t="s">
        <v>1067</v>
      </c>
      <c r="B370" t="s">
        <v>1068</v>
      </c>
      <c r="C370" t="s">
        <v>1069</v>
      </c>
      <c r="D370" s="1" t="e">
        <f>VLOOKUP(A370,'2023_24 vs 2024_25 Detail'!$A$9:$CB$409,82,FALSE)+VLOOKUP(A370,'2023_24 vs 2024_25 Detail'!$A$9:$CB$409,83,FALSE)</f>
        <v>#REF!</v>
      </c>
      <c r="E370" s="3" t="e">
        <f>VLOOKUP(A370,'2023_24 vs 2024_25 Detail'!$A$9:$E$409,6,FALSE)</f>
        <v>#REF!</v>
      </c>
      <c r="F370" s="1" t="e">
        <f t="shared" si="20"/>
        <v>#REF!</v>
      </c>
      <c r="G370" s="3">
        <f t="shared" si="21"/>
        <v>3500</v>
      </c>
      <c r="H370" s="1" t="e">
        <f t="shared" si="22"/>
        <v>#REF!</v>
      </c>
      <c r="I370" s="4" t="e">
        <f t="shared" si="23"/>
        <v>#REF!</v>
      </c>
    </row>
    <row r="371" spans="1:9" x14ac:dyDescent="0.35">
      <c r="A371" t="s">
        <v>892</v>
      </c>
      <c r="B371" t="s">
        <v>1070</v>
      </c>
      <c r="C371" t="s">
        <v>1071</v>
      </c>
      <c r="D371" s="1" t="e">
        <f>VLOOKUP(A371,'2023_24 vs 2024_25 Detail'!$A$9:$CB$409,82,FALSE)+VLOOKUP(A371,'2023_24 vs 2024_25 Detail'!$A$9:$CB$409,83,FALSE)</f>
        <v>#REF!</v>
      </c>
      <c r="E371" s="3" t="e">
        <f>VLOOKUP(A371,'2023_24 vs 2024_25 Detail'!$A$9:$E$409,6,FALSE)</f>
        <v>#REF!</v>
      </c>
      <c r="F371" s="1" t="e">
        <f t="shared" si="20"/>
        <v>#REF!</v>
      </c>
      <c r="G371" s="3">
        <f t="shared" si="21"/>
        <v>3500</v>
      </c>
      <c r="H371" s="1" t="e">
        <f t="shared" si="22"/>
        <v>#REF!</v>
      </c>
      <c r="I371" s="4" t="e">
        <f t="shared" si="23"/>
        <v>#REF!</v>
      </c>
    </row>
    <row r="372" spans="1:9" x14ac:dyDescent="0.35">
      <c r="A372" t="s">
        <v>1072</v>
      </c>
      <c r="B372" t="s">
        <v>1073</v>
      </c>
      <c r="C372" t="s">
        <v>1074</v>
      </c>
      <c r="D372" s="1" t="e">
        <f>VLOOKUP(A372,'2023_24 vs 2024_25 Detail'!$A$9:$CB$409,82,FALSE)+VLOOKUP(A372,'2023_24 vs 2024_25 Detail'!$A$9:$CB$409,83,FALSE)</f>
        <v>#REF!</v>
      </c>
      <c r="E372" s="3" t="e">
        <f>VLOOKUP(A372,'2023_24 vs 2024_25 Detail'!$A$9:$E$409,6,FALSE)</f>
        <v>#REF!</v>
      </c>
      <c r="F372" s="1" t="e">
        <f t="shared" si="20"/>
        <v>#REF!</v>
      </c>
      <c r="G372" s="3">
        <f t="shared" si="21"/>
        <v>3500</v>
      </c>
      <c r="H372" s="1" t="e">
        <f t="shared" si="22"/>
        <v>#REF!</v>
      </c>
      <c r="I372" s="4" t="e">
        <f t="shared" si="23"/>
        <v>#REF!</v>
      </c>
    </row>
    <row r="373" spans="1:9" x14ac:dyDescent="0.35">
      <c r="A373" t="s">
        <v>1075</v>
      </c>
      <c r="B373" t="s">
        <v>1076</v>
      </c>
      <c r="C373" t="s">
        <v>1077</v>
      </c>
      <c r="D373" s="1" t="e">
        <f>VLOOKUP(A373,'2023_24 vs 2024_25 Detail'!$A$9:$CB$409,82,FALSE)+VLOOKUP(A373,'2023_24 vs 2024_25 Detail'!$A$9:$CB$409,83,FALSE)</f>
        <v>#REF!</v>
      </c>
      <c r="E373" s="3" t="e">
        <f>VLOOKUP(A373,'2023_24 vs 2024_25 Detail'!$A$9:$E$409,6,FALSE)</f>
        <v>#REF!</v>
      </c>
      <c r="F373" s="1" t="e">
        <f t="shared" si="20"/>
        <v>#REF!</v>
      </c>
      <c r="G373" s="3">
        <f t="shared" si="21"/>
        <v>3500</v>
      </c>
      <c r="H373" s="1" t="e">
        <f t="shared" si="22"/>
        <v>#REF!</v>
      </c>
      <c r="I373" s="4" t="e">
        <f t="shared" si="23"/>
        <v>#REF!</v>
      </c>
    </row>
    <row r="374" spans="1:9" x14ac:dyDescent="0.35">
      <c r="A374" t="s">
        <v>1078</v>
      </c>
      <c r="B374" t="s">
        <v>1079</v>
      </c>
      <c r="C374" t="s">
        <v>1080</v>
      </c>
      <c r="D374" s="1" t="e">
        <f>VLOOKUP(A374,'2023_24 vs 2024_25 Detail'!$A$9:$CB$409,82,FALSE)+VLOOKUP(A374,'2023_24 vs 2024_25 Detail'!$A$9:$CB$409,83,FALSE)</f>
        <v>#REF!</v>
      </c>
      <c r="E374" s="3" t="e">
        <f>VLOOKUP(A374,'2023_24 vs 2024_25 Detail'!$A$9:$E$409,6,FALSE)</f>
        <v>#REF!</v>
      </c>
      <c r="F374" s="1" t="e">
        <f t="shared" si="20"/>
        <v>#REF!</v>
      </c>
      <c r="G374" s="3">
        <f t="shared" si="21"/>
        <v>3500</v>
      </c>
      <c r="H374" s="1" t="e">
        <f t="shared" si="22"/>
        <v>#REF!</v>
      </c>
      <c r="I374" s="4" t="e">
        <f t="shared" si="23"/>
        <v>#REF!</v>
      </c>
    </row>
    <row r="375" spans="1:9" x14ac:dyDescent="0.35">
      <c r="A375" t="s">
        <v>164</v>
      </c>
      <c r="B375" t="s">
        <v>1081</v>
      </c>
      <c r="C375" t="s">
        <v>1082</v>
      </c>
      <c r="D375" s="1" t="e">
        <f>VLOOKUP(A375,'2023_24 vs 2024_25 Detail'!$A$9:$CB$409,82,FALSE)+VLOOKUP(A375,'2023_24 vs 2024_25 Detail'!$A$9:$CB$409,83,FALSE)</f>
        <v>#REF!</v>
      </c>
      <c r="E375" s="3" t="e">
        <f>VLOOKUP(A375,'2023_24 vs 2024_25 Detail'!$A$9:$E$409,6,FALSE)</f>
        <v>#REF!</v>
      </c>
      <c r="F375" s="1" t="e">
        <f t="shared" si="20"/>
        <v>#REF!</v>
      </c>
      <c r="G375" s="3">
        <f t="shared" si="21"/>
        <v>3500</v>
      </c>
      <c r="H375" s="1" t="e">
        <f t="shared" si="22"/>
        <v>#REF!</v>
      </c>
      <c r="I375" s="4" t="e">
        <f t="shared" si="23"/>
        <v>#REF!</v>
      </c>
    </row>
    <row r="376" spans="1:9" x14ac:dyDescent="0.35">
      <c r="A376" t="s">
        <v>488</v>
      </c>
      <c r="B376" t="s">
        <v>1083</v>
      </c>
      <c r="C376" t="s">
        <v>1084</v>
      </c>
      <c r="D376" s="1" t="e">
        <f>VLOOKUP(A376,'2023_24 vs 2024_25 Detail'!$A$9:$CB$409,82,FALSE)+VLOOKUP(A376,'2023_24 vs 2024_25 Detail'!$A$9:$CB$409,83,FALSE)</f>
        <v>#REF!</v>
      </c>
      <c r="E376" s="3" t="e">
        <f>VLOOKUP(A376,'2023_24 vs 2024_25 Detail'!$A$9:$E$409,6,FALSE)</f>
        <v>#REF!</v>
      </c>
      <c r="F376" s="1" t="e">
        <f t="shared" si="20"/>
        <v>#REF!</v>
      </c>
      <c r="G376" s="3">
        <f t="shared" si="21"/>
        <v>3500</v>
      </c>
      <c r="H376" s="1" t="e">
        <f t="shared" si="22"/>
        <v>#REF!</v>
      </c>
      <c r="I376" s="4" t="e">
        <f t="shared" si="23"/>
        <v>#REF!</v>
      </c>
    </row>
    <row r="377" spans="1:9" x14ac:dyDescent="0.35">
      <c r="A377" t="s">
        <v>1085</v>
      </c>
      <c r="B377" t="s">
        <v>1086</v>
      </c>
      <c r="C377" t="s">
        <v>1087</v>
      </c>
      <c r="D377" s="1" t="e">
        <f>VLOOKUP(A377,'2023_24 vs 2024_25 Detail'!$A$9:$CB$409,82,FALSE)+VLOOKUP(A377,'2023_24 vs 2024_25 Detail'!$A$9:$CB$409,83,FALSE)</f>
        <v>#REF!</v>
      </c>
      <c r="E377" s="3" t="e">
        <f>VLOOKUP(A377,'2023_24 vs 2024_25 Detail'!$A$9:$E$409,6,FALSE)</f>
        <v>#REF!</v>
      </c>
      <c r="F377" s="1" t="e">
        <f t="shared" si="20"/>
        <v>#REF!</v>
      </c>
      <c r="G377" s="3">
        <f t="shared" si="21"/>
        <v>3500</v>
      </c>
      <c r="H377" s="1" t="e">
        <f t="shared" si="22"/>
        <v>#REF!</v>
      </c>
      <c r="I377" s="4" t="e">
        <f t="shared" si="23"/>
        <v>#REF!</v>
      </c>
    </row>
    <row r="378" spans="1:9" x14ac:dyDescent="0.35">
      <c r="A378" t="s">
        <v>1088</v>
      </c>
      <c r="B378">
        <v>4027</v>
      </c>
      <c r="C378" t="s">
        <v>1089</v>
      </c>
      <c r="D378" s="1" t="e">
        <f>VLOOKUP(A378,'2023_24 vs 2024_25 Detail'!$A$9:$CB$409,82,FALSE)+VLOOKUP(A378,'2023_24 vs 2024_25 Detail'!$A$9:$CB$409,83,FALSE)</f>
        <v>#REF!</v>
      </c>
      <c r="E378" s="3" t="e">
        <f>VLOOKUP(A378,'2023_24 vs 2024_25 Detail'!$A$9:$E$409,6,FALSE)</f>
        <v>#REF!</v>
      </c>
      <c r="F378" s="1" t="e">
        <f t="shared" si="20"/>
        <v>#REF!</v>
      </c>
      <c r="G378" s="3">
        <f t="shared" si="21"/>
        <v>3500</v>
      </c>
      <c r="H378" s="1" t="e">
        <f t="shared" si="22"/>
        <v>#REF!</v>
      </c>
      <c r="I378" s="4" t="e">
        <f t="shared" si="23"/>
        <v>#REF!</v>
      </c>
    </row>
    <row r="379" spans="1:9" x14ac:dyDescent="0.35">
      <c r="A379" t="s">
        <v>1090</v>
      </c>
      <c r="B379" t="s">
        <v>1091</v>
      </c>
      <c r="C379" t="s">
        <v>1092</v>
      </c>
      <c r="D379" s="1" t="e">
        <f>VLOOKUP(A379,'2023_24 vs 2024_25 Detail'!$A$9:$CB$409,82,FALSE)+VLOOKUP(A379,'2023_24 vs 2024_25 Detail'!$A$9:$CB$409,83,FALSE)</f>
        <v>#REF!</v>
      </c>
      <c r="E379" s="3" t="e">
        <f>VLOOKUP(A379,'2023_24 vs 2024_25 Detail'!$A$9:$E$409,6,FALSE)</f>
        <v>#REF!</v>
      </c>
      <c r="F379" s="1" t="e">
        <f t="shared" si="20"/>
        <v>#REF!</v>
      </c>
      <c r="G379" s="3">
        <f t="shared" si="21"/>
        <v>3500</v>
      </c>
      <c r="H379" s="1" t="e">
        <f t="shared" si="22"/>
        <v>#REF!</v>
      </c>
      <c r="I379" s="4" t="e">
        <f t="shared" si="23"/>
        <v>#REF!</v>
      </c>
    </row>
    <row r="380" spans="1:9" x14ac:dyDescent="0.35">
      <c r="A380" t="s">
        <v>1093</v>
      </c>
      <c r="B380" t="s">
        <v>1094</v>
      </c>
      <c r="C380" t="s">
        <v>1095</v>
      </c>
      <c r="D380" s="1" t="e">
        <f>VLOOKUP(A380,'2023_24 vs 2024_25 Detail'!$A$9:$CB$409,82,FALSE)+VLOOKUP(A380,'2023_24 vs 2024_25 Detail'!$A$9:$CB$409,83,FALSE)</f>
        <v>#REF!</v>
      </c>
      <c r="E380" s="3" t="e">
        <f>VLOOKUP(A380,'2023_24 vs 2024_25 Detail'!$A$9:$E$409,6,FALSE)</f>
        <v>#REF!</v>
      </c>
      <c r="F380" s="1" t="e">
        <f t="shared" si="20"/>
        <v>#REF!</v>
      </c>
      <c r="G380" s="3">
        <f t="shared" si="21"/>
        <v>3500</v>
      </c>
      <c r="H380" s="1" t="e">
        <f t="shared" si="22"/>
        <v>#REF!</v>
      </c>
      <c r="I380" s="4" t="e">
        <f t="shared" si="23"/>
        <v>#REF!</v>
      </c>
    </row>
    <row r="381" spans="1:9" x14ac:dyDescent="0.35">
      <c r="A381" t="s">
        <v>1096</v>
      </c>
      <c r="B381" t="s">
        <v>1097</v>
      </c>
      <c r="C381" t="s">
        <v>1098</v>
      </c>
      <c r="D381" s="1" t="e">
        <f>VLOOKUP(A381,'2023_24 vs 2024_25 Detail'!$A$9:$CB$409,82,FALSE)+VLOOKUP(A381,'2023_24 vs 2024_25 Detail'!$A$9:$CB$409,83,FALSE)</f>
        <v>#REF!</v>
      </c>
      <c r="E381" s="3" t="e">
        <f>VLOOKUP(A381,'2023_24 vs 2024_25 Detail'!$A$9:$E$409,6,FALSE)</f>
        <v>#REF!</v>
      </c>
      <c r="F381" s="1" t="e">
        <f t="shared" si="20"/>
        <v>#REF!</v>
      </c>
      <c r="G381" s="3">
        <f t="shared" si="21"/>
        <v>3500</v>
      </c>
      <c r="H381" s="1" t="e">
        <f t="shared" si="22"/>
        <v>#REF!</v>
      </c>
      <c r="I381" s="4" t="e">
        <f t="shared" si="23"/>
        <v>#REF!</v>
      </c>
    </row>
    <row r="382" spans="1:9" x14ac:dyDescent="0.35">
      <c r="A382" t="s">
        <v>1099</v>
      </c>
      <c r="B382" t="s">
        <v>1100</v>
      </c>
      <c r="C382" t="s">
        <v>1101</v>
      </c>
      <c r="D382" s="1" t="e">
        <f>VLOOKUP(A382,'2023_24 vs 2024_25 Detail'!$A$9:$CB$409,82,FALSE)+VLOOKUP(A382,'2023_24 vs 2024_25 Detail'!$A$9:$CB$409,83,FALSE)</f>
        <v>#REF!</v>
      </c>
      <c r="E382" s="3" t="e">
        <f>VLOOKUP(A382,'2023_24 vs 2024_25 Detail'!$A$9:$E$409,6,FALSE)</f>
        <v>#REF!</v>
      </c>
      <c r="F382" s="1" t="e">
        <f t="shared" si="20"/>
        <v>#REF!</v>
      </c>
      <c r="G382" s="3">
        <f t="shared" si="21"/>
        <v>3500</v>
      </c>
      <c r="H382" s="1" t="e">
        <f t="shared" si="22"/>
        <v>#REF!</v>
      </c>
      <c r="I382" s="4" t="e">
        <f t="shared" si="23"/>
        <v>#REF!</v>
      </c>
    </row>
    <row r="383" spans="1:9" x14ac:dyDescent="0.35">
      <c r="A383" t="s">
        <v>1102</v>
      </c>
      <c r="B383" t="s">
        <v>1103</v>
      </c>
      <c r="C383" t="s">
        <v>1104</v>
      </c>
      <c r="D383" s="1" t="e">
        <f>VLOOKUP(A383,'2023_24 vs 2024_25 Detail'!$A$9:$CB$409,82,FALSE)+VLOOKUP(A383,'2023_24 vs 2024_25 Detail'!$A$9:$CB$409,83,FALSE)</f>
        <v>#REF!</v>
      </c>
      <c r="E383" s="3" t="e">
        <f>VLOOKUP(A383,'2023_24 vs 2024_25 Detail'!$A$9:$E$409,6,FALSE)</f>
        <v>#REF!</v>
      </c>
      <c r="F383" s="1" t="e">
        <f t="shared" si="20"/>
        <v>#REF!</v>
      </c>
      <c r="G383" s="3">
        <f t="shared" si="21"/>
        <v>3500</v>
      </c>
      <c r="H383" s="1" t="e">
        <f t="shared" si="22"/>
        <v>#REF!</v>
      </c>
      <c r="I383" s="4" t="e">
        <f t="shared" si="23"/>
        <v>#REF!</v>
      </c>
    </row>
    <row r="384" spans="1:9" x14ac:dyDescent="0.35">
      <c r="A384" t="s">
        <v>1105</v>
      </c>
      <c r="B384" t="s">
        <v>1106</v>
      </c>
      <c r="C384" t="s">
        <v>1107</v>
      </c>
      <c r="D384" s="1" t="e">
        <f>VLOOKUP(A384,'2023_24 vs 2024_25 Detail'!$A$9:$CB$409,82,FALSE)+VLOOKUP(A384,'2023_24 vs 2024_25 Detail'!$A$9:$CB$409,83,FALSE)</f>
        <v>#REF!</v>
      </c>
      <c r="E384" s="3" t="e">
        <f>VLOOKUP(A384,'2023_24 vs 2024_25 Detail'!$A$9:$E$409,6,FALSE)</f>
        <v>#REF!</v>
      </c>
      <c r="F384" s="1" t="e">
        <f t="shared" si="20"/>
        <v>#REF!</v>
      </c>
      <c r="G384" s="3">
        <f t="shared" si="21"/>
        <v>3500</v>
      </c>
      <c r="H384" s="1" t="e">
        <f t="shared" si="22"/>
        <v>#REF!</v>
      </c>
      <c r="I384" s="4" t="e">
        <f t="shared" si="23"/>
        <v>#REF!</v>
      </c>
    </row>
    <row r="385" spans="1:9" x14ac:dyDescent="0.35">
      <c r="A385" t="s">
        <v>1108</v>
      </c>
      <c r="B385" t="s">
        <v>1109</v>
      </c>
      <c r="C385" t="s">
        <v>1110</v>
      </c>
      <c r="D385" s="1" t="e">
        <f>VLOOKUP(A385,'2023_24 vs 2024_25 Detail'!$A$9:$CB$409,82,FALSE)+VLOOKUP(A385,'2023_24 vs 2024_25 Detail'!$A$9:$CB$409,83,FALSE)</f>
        <v>#REF!</v>
      </c>
      <c r="E385" s="3" t="e">
        <f>VLOOKUP(A385,'2023_24 vs 2024_25 Detail'!$A$9:$E$409,6,FALSE)</f>
        <v>#REF!</v>
      </c>
      <c r="F385" s="1" t="e">
        <f t="shared" si="20"/>
        <v>#REF!</v>
      </c>
      <c r="G385" s="3">
        <f t="shared" si="21"/>
        <v>3500</v>
      </c>
      <c r="H385" s="1" t="e">
        <f t="shared" si="22"/>
        <v>#REF!</v>
      </c>
      <c r="I385" s="4" t="e">
        <f t="shared" si="23"/>
        <v>#REF!</v>
      </c>
    </row>
    <row r="386" spans="1:9" x14ac:dyDescent="0.35">
      <c r="A386" t="s">
        <v>1111</v>
      </c>
      <c r="B386" t="s">
        <v>1112</v>
      </c>
      <c r="C386" t="s">
        <v>1113</v>
      </c>
      <c r="D386" s="1" t="e">
        <f>VLOOKUP(A386,'2023_24 vs 2024_25 Detail'!$A$9:$CB$409,82,FALSE)+VLOOKUP(A386,'2023_24 vs 2024_25 Detail'!$A$9:$CB$409,83,FALSE)</f>
        <v>#REF!</v>
      </c>
      <c r="E386" s="3" t="e">
        <f>VLOOKUP(A386,'2023_24 vs 2024_25 Detail'!$A$9:$E$409,6,FALSE)</f>
        <v>#REF!</v>
      </c>
      <c r="F386" s="1" t="e">
        <f t="shared" si="20"/>
        <v>#REF!</v>
      </c>
      <c r="G386" s="3">
        <f t="shared" si="21"/>
        <v>3500</v>
      </c>
      <c r="H386" s="1" t="e">
        <f t="shared" si="22"/>
        <v>#REF!</v>
      </c>
      <c r="I386" s="4" t="e">
        <f t="shared" si="23"/>
        <v>#REF!</v>
      </c>
    </row>
    <row r="387" spans="1:9" x14ac:dyDescent="0.35">
      <c r="A387" t="s">
        <v>1114</v>
      </c>
      <c r="B387" t="s">
        <v>1115</v>
      </c>
      <c r="C387" t="s">
        <v>1116</v>
      </c>
      <c r="D387" s="1" t="e">
        <f>VLOOKUP(A387,'2023_24 vs 2024_25 Detail'!$A$9:$CB$409,82,FALSE)+VLOOKUP(A387,'2023_24 vs 2024_25 Detail'!$A$9:$CB$409,83,FALSE)</f>
        <v>#REF!</v>
      </c>
      <c r="E387" s="3" t="e">
        <f>VLOOKUP(A387,'2023_24 vs 2024_25 Detail'!$A$9:$E$409,6,FALSE)</f>
        <v>#REF!</v>
      </c>
      <c r="F387" s="1" t="e">
        <f t="shared" si="20"/>
        <v>#REF!</v>
      </c>
      <c r="G387" s="3">
        <f t="shared" si="21"/>
        <v>3500</v>
      </c>
      <c r="H387" s="1" t="e">
        <f t="shared" si="22"/>
        <v>#REF!</v>
      </c>
      <c r="I387" s="4" t="e">
        <f t="shared" si="23"/>
        <v>#REF!</v>
      </c>
    </row>
    <row r="388" spans="1:9" x14ac:dyDescent="0.35">
      <c r="A388" t="s">
        <v>1117</v>
      </c>
      <c r="B388" t="s">
        <v>1118</v>
      </c>
      <c r="C388" t="s">
        <v>1119</v>
      </c>
      <c r="D388" s="1" t="e">
        <f>VLOOKUP(A388,'2023_24 vs 2024_25 Detail'!$A$9:$CB$409,82,FALSE)+VLOOKUP(A388,'2023_24 vs 2024_25 Detail'!$A$9:$CB$409,83,FALSE)</f>
        <v>#REF!</v>
      </c>
      <c r="E388" s="3" t="e">
        <f>VLOOKUP(A388,'2023_24 vs 2024_25 Detail'!$A$9:$E$409,6,FALSE)</f>
        <v>#REF!</v>
      </c>
      <c r="F388" s="1" t="e">
        <f t="shared" ref="F388:F409" si="24">D388/E388</f>
        <v>#REF!</v>
      </c>
      <c r="G388" s="3">
        <f t="shared" ref="G388:G409" si="25">$K$1</f>
        <v>3500</v>
      </c>
      <c r="H388" s="1" t="e">
        <f t="shared" ref="H388:H409" si="26">F388-G388</f>
        <v>#REF!</v>
      </c>
      <c r="I388" s="4" t="e">
        <f t="shared" ref="I388:I409" si="27">IF(H388&lt;0,-H388*E388,0)</f>
        <v>#REF!</v>
      </c>
    </row>
    <row r="389" spans="1:9" x14ac:dyDescent="0.35">
      <c r="A389" t="s">
        <v>1120</v>
      </c>
      <c r="B389" t="s">
        <v>1121</v>
      </c>
      <c r="C389" t="s">
        <v>1122</v>
      </c>
      <c r="D389" s="1" t="e">
        <f>VLOOKUP(A389,'2023_24 vs 2024_25 Detail'!$A$9:$CB$409,82,FALSE)+VLOOKUP(A389,'2023_24 vs 2024_25 Detail'!$A$9:$CB$409,83,FALSE)</f>
        <v>#REF!</v>
      </c>
      <c r="E389" s="3" t="e">
        <f>VLOOKUP(A389,'2023_24 vs 2024_25 Detail'!$A$9:$E$409,6,FALSE)</f>
        <v>#REF!</v>
      </c>
      <c r="F389" s="1" t="e">
        <f t="shared" si="24"/>
        <v>#REF!</v>
      </c>
      <c r="G389" s="3">
        <f t="shared" si="25"/>
        <v>3500</v>
      </c>
      <c r="H389" s="1" t="e">
        <f t="shared" si="26"/>
        <v>#REF!</v>
      </c>
      <c r="I389" s="4" t="e">
        <f t="shared" si="27"/>
        <v>#REF!</v>
      </c>
    </row>
    <row r="390" spans="1:9" x14ac:dyDescent="0.35">
      <c r="A390" t="s">
        <v>1123</v>
      </c>
      <c r="B390" t="s">
        <v>1124</v>
      </c>
      <c r="C390" t="s">
        <v>1125</v>
      </c>
      <c r="D390" s="1" t="e">
        <f>VLOOKUP(A390,'2023_24 vs 2024_25 Detail'!$A$9:$CB$409,82,FALSE)+VLOOKUP(A390,'2023_24 vs 2024_25 Detail'!$A$9:$CB$409,83,FALSE)</f>
        <v>#REF!</v>
      </c>
      <c r="E390" s="3" t="e">
        <f>VLOOKUP(A390,'2023_24 vs 2024_25 Detail'!$A$9:$E$409,6,FALSE)</f>
        <v>#REF!</v>
      </c>
      <c r="F390" s="1" t="e">
        <f t="shared" si="24"/>
        <v>#REF!</v>
      </c>
      <c r="G390" s="3">
        <f t="shared" si="25"/>
        <v>3500</v>
      </c>
      <c r="H390" s="1" t="e">
        <f t="shared" si="26"/>
        <v>#REF!</v>
      </c>
      <c r="I390" s="4" t="e">
        <f t="shared" si="27"/>
        <v>#REF!</v>
      </c>
    </row>
    <row r="391" spans="1:9" x14ac:dyDescent="0.35">
      <c r="A391" t="s">
        <v>1126</v>
      </c>
      <c r="B391" t="s">
        <v>1127</v>
      </c>
      <c r="C391" t="s">
        <v>1128</v>
      </c>
      <c r="D391" s="1" t="e">
        <f>VLOOKUP(A391,'2023_24 vs 2024_25 Detail'!$A$9:$CB$409,82,FALSE)+VLOOKUP(A391,'2023_24 vs 2024_25 Detail'!$A$9:$CB$409,83,FALSE)</f>
        <v>#REF!</v>
      </c>
      <c r="E391" s="3" t="e">
        <f>VLOOKUP(A391,'2023_24 vs 2024_25 Detail'!$A$9:$E$409,6,FALSE)</f>
        <v>#REF!</v>
      </c>
      <c r="F391" s="1" t="e">
        <f t="shared" si="24"/>
        <v>#REF!</v>
      </c>
      <c r="G391" s="3">
        <f t="shared" si="25"/>
        <v>3500</v>
      </c>
      <c r="H391" s="1" t="e">
        <f t="shared" si="26"/>
        <v>#REF!</v>
      </c>
      <c r="I391" s="4" t="e">
        <f t="shared" si="27"/>
        <v>#REF!</v>
      </c>
    </row>
    <row r="392" spans="1:9" x14ac:dyDescent="0.35">
      <c r="A392" t="s">
        <v>1129</v>
      </c>
      <c r="B392" t="s">
        <v>1130</v>
      </c>
      <c r="C392" t="s">
        <v>1131</v>
      </c>
      <c r="D392" s="1" t="e">
        <f>VLOOKUP(A392,'2023_24 vs 2024_25 Detail'!$A$9:$CB$409,82,FALSE)+VLOOKUP(A392,'2023_24 vs 2024_25 Detail'!$A$9:$CB$409,83,FALSE)</f>
        <v>#REF!</v>
      </c>
      <c r="E392" s="3" t="e">
        <f>VLOOKUP(A392,'2023_24 vs 2024_25 Detail'!$A$9:$E$409,6,FALSE)</f>
        <v>#REF!</v>
      </c>
      <c r="F392" s="1" t="e">
        <f t="shared" si="24"/>
        <v>#REF!</v>
      </c>
      <c r="G392" s="3">
        <f t="shared" si="25"/>
        <v>3500</v>
      </c>
      <c r="H392" s="1" t="e">
        <f t="shared" si="26"/>
        <v>#REF!</v>
      </c>
      <c r="I392" s="4" t="e">
        <f t="shared" si="27"/>
        <v>#REF!</v>
      </c>
    </row>
    <row r="393" spans="1:9" x14ac:dyDescent="0.35">
      <c r="A393" t="s">
        <v>1132</v>
      </c>
      <c r="B393" t="s">
        <v>1133</v>
      </c>
      <c r="C393" t="s">
        <v>1134</v>
      </c>
      <c r="D393" s="1" t="e">
        <f>VLOOKUP(A393,'2023_24 vs 2024_25 Detail'!$A$9:$CB$409,82,FALSE)+VLOOKUP(A393,'2023_24 vs 2024_25 Detail'!$A$9:$CB$409,83,FALSE)</f>
        <v>#REF!</v>
      </c>
      <c r="E393" s="3" t="e">
        <f>VLOOKUP(A393,'2023_24 vs 2024_25 Detail'!$A$9:$E$409,6,FALSE)</f>
        <v>#REF!</v>
      </c>
      <c r="F393" s="1" t="e">
        <f t="shared" si="24"/>
        <v>#REF!</v>
      </c>
      <c r="G393" s="3">
        <f t="shared" si="25"/>
        <v>3500</v>
      </c>
      <c r="H393" s="1" t="e">
        <f t="shared" si="26"/>
        <v>#REF!</v>
      </c>
      <c r="I393" s="4" t="e">
        <f t="shared" si="27"/>
        <v>#REF!</v>
      </c>
    </row>
    <row r="394" spans="1:9" x14ac:dyDescent="0.35">
      <c r="A394" t="s">
        <v>1135</v>
      </c>
      <c r="B394" t="s">
        <v>1136</v>
      </c>
      <c r="C394" t="s">
        <v>1137</v>
      </c>
      <c r="D394" s="1" t="e">
        <f>VLOOKUP(A394,'2023_24 vs 2024_25 Detail'!$A$9:$CB$409,82,FALSE)+VLOOKUP(A394,'2023_24 vs 2024_25 Detail'!$A$9:$CB$409,83,FALSE)</f>
        <v>#REF!</v>
      </c>
      <c r="E394" s="3" t="e">
        <f>VLOOKUP(A394,'2023_24 vs 2024_25 Detail'!$A$9:$E$409,6,FALSE)</f>
        <v>#REF!</v>
      </c>
      <c r="F394" s="1" t="e">
        <f t="shared" si="24"/>
        <v>#REF!</v>
      </c>
      <c r="G394" s="3">
        <f t="shared" si="25"/>
        <v>3500</v>
      </c>
      <c r="H394" s="1" t="e">
        <f t="shared" si="26"/>
        <v>#REF!</v>
      </c>
      <c r="I394" s="4" t="e">
        <f t="shared" si="27"/>
        <v>#REF!</v>
      </c>
    </row>
    <row r="395" spans="1:9" x14ac:dyDescent="0.35">
      <c r="A395" t="s">
        <v>1138</v>
      </c>
      <c r="B395" t="s">
        <v>1139</v>
      </c>
      <c r="C395" t="s">
        <v>1140</v>
      </c>
      <c r="D395" s="1" t="e">
        <f>VLOOKUP(A395,'2023_24 vs 2024_25 Detail'!$A$9:$CB$409,82,FALSE)+VLOOKUP(A395,'2023_24 vs 2024_25 Detail'!$A$9:$CB$409,83,FALSE)</f>
        <v>#REF!</v>
      </c>
      <c r="E395" s="3" t="e">
        <f>VLOOKUP(A395,'2023_24 vs 2024_25 Detail'!$A$9:$E$409,6,FALSE)</f>
        <v>#REF!</v>
      </c>
      <c r="F395" s="1" t="e">
        <f t="shared" si="24"/>
        <v>#REF!</v>
      </c>
      <c r="G395" s="3">
        <f t="shared" si="25"/>
        <v>3500</v>
      </c>
      <c r="H395" s="1" t="e">
        <f t="shared" si="26"/>
        <v>#REF!</v>
      </c>
      <c r="I395" s="4" t="e">
        <f t="shared" si="27"/>
        <v>#REF!</v>
      </c>
    </row>
    <row r="396" spans="1:9" x14ac:dyDescent="0.35">
      <c r="A396" t="s">
        <v>1141</v>
      </c>
      <c r="B396" t="s">
        <v>1142</v>
      </c>
      <c r="C396" t="s">
        <v>1143</v>
      </c>
      <c r="D396" s="1" t="e">
        <f>VLOOKUP(A396,'2023_24 vs 2024_25 Detail'!$A$9:$CB$409,82,FALSE)+VLOOKUP(A396,'2023_24 vs 2024_25 Detail'!$A$9:$CB$409,83,FALSE)</f>
        <v>#REF!</v>
      </c>
      <c r="E396" s="3" t="e">
        <f>VLOOKUP(A396,'2023_24 vs 2024_25 Detail'!$A$9:$E$409,6,FALSE)</f>
        <v>#REF!</v>
      </c>
      <c r="F396" s="1" t="e">
        <f t="shared" si="24"/>
        <v>#REF!</v>
      </c>
      <c r="G396" s="3">
        <f t="shared" si="25"/>
        <v>3500</v>
      </c>
      <c r="H396" s="1" t="e">
        <f t="shared" si="26"/>
        <v>#REF!</v>
      </c>
      <c r="I396" s="4" t="e">
        <f t="shared" si="27"/>
        <v>#REF!</v>
      </c>
    </row>
    <row r="397" spans="1:9" x14ac:dyDescent="0.35">
      <c r="A397" t="s">
        <v>1144</v>
      </c>
      <c r="B397" t="s">
        <v>1145</v>
      </c>
      <c r="C397" t="s">
        <v>1146</v>
      </c>
      <c r="D397" s="1" t="e">
        <f>VLOOKUP(A397,'2023_24 vs 2024_25 Detail'!$A$9:$CB$409,82,FALSE)+VLOOKUP(A397,'2023_24 vs 2024_25 Detail'!$A$9:$CB$409,83,FALSE)</f>
        <v>#REF!</v>
      </c>
      <c r="E397" s="3" t="e">
        <f>VLOOKUP(A397,'2023_24 vs 2024_25 Detail'!$A$9:$E$409,6,FALSE)</f>
        <v>#REF!</v>
      </c>
      <c r="F397" s="1" t="e">
        <f t="shared" si="24"/>
        <v>#REF!</v>
      </c>
      <c r="G397" s="3">
        <f t="shared" si="25"/>
        <v>3500</v>
      </c>
      <c r="H397" s="1" t="e">
        <f t="shared" si="26"/>
        <v>#REF!</v>
      </c>
      <c r="I397" s="4" t="e">
        <f t="shared" si="27"/>
        <v>#REF!</v>
      </c>
    </row>
    <row r="398" spans="1:9" x14ac:dyDescent="0.35">
      <c r="A398" t="s">
        <v>1147</v>
      </c>
      <c r="B398" t="s">
        <v>1148</v>
      </c>
      <c r="C398" t="s">
        <v>1149</v>
      </c>
      <c r="D398" s="1" t="e">
        <f>VLOOKUP(A398,'2023_24 vs 2024_25 Detail'!$A$9:$CB$409,82,FALSE)+VLOOKUP(A398,'2023_24 vs 2024_25 Detail'!$A$9:$CB$409,83,FALSE)</f>
        <v>#REF!</v>
      </c>
      <c r="E398" s="3" t="e">
        <f>VLOOKUP(A398,'2023_24 vs 2024_25 Detail'!$A$9:$E$409,6,FALSE)</f>
        <v>#REF!</v>
      </c>
      <c r="F398" s="1" t="e">
        <f t="shared" si="24"/>
        <v>#REF!</v>
      </c>
      <c r="G398" s="3">
        <f t="shared" si="25"/>
        <v>3500</v>
      </c>
      <c r="H398" s="1" t="e">
        <f t="shared" si="26"/>
        <v>#REF!</v>
      </c>
      <c r="I398" s="4" t="e">
        <f t="shared" si="27"/>
        <v>#REF!</v>
      </c>
    </row>
    <row r="399" spans="1:9" x14ac:dyDescent="0.35">
      <c r="A399" t="s">
        <v>1150</v>
      </c>
      <c r="B399" t="s">
        <v>1151</v>
      </c>
      <c r="C399" t="s">
        <v>1152</v>
      </c>
      <c r="D399" s="1" t="e">
        <f>VLOOKUP(A399,'2023_24 vs 2024_25 Detail'!$A$9:$CB$409,82,FALSE)+VLOOKUP(A399,'2023_24 vs 2024_25 Detail'!$A$9:$CB$409,83,FALSE)</f>
        <v>#REF!</v>
      </c>
      <c r="E399" s="3" t="e">
        <f>VLOOKUP(A399,'2023_24 vs 2024_25 Detail'!$A$9:$E$409,6,FALSE)</f>
        <v>#REF!</v>
      </c>
      <c r="F399" s="1" t="e">
        <f t="shared" si="24"/>
        <v>#REF!</v>
      </c>
      <c r="G399" s="3">
        <f t="shared" si="25"/>
        <v>3500</v>
      </c>
      <c r="H399" s="1" t="e">
        <f t="shared" si="26"/>
        <v>#REF!</v>
      </c>
      <c r="I399" s="4" t="e">
        <f t="shared" si="27"/>
        <v>#REF!</v>
      </c>
    </row>
    <row r="400" spans="1:9" x14ac:dyDescent="0.35">
      <c r="A400" t="s">
        <v>1153</v>
      </c>
      <c r="B400" t="s">
        <v>1154</v>
      </c>
      <c r="C400" t="s">
        <v>1155</v>
      </c>
      <c r="D400" s="1" t="e">
        <f>VLOOKUP(A400,'2023_24 vs 2024_25 Detail'!$A$9:$CB$409,82,FALSE)+VLOOKUP(A400,'2023_24 vs 2024_25 Detail'!$A$9:$CB$409,83,FALSE)</f>
        <v>#REF!</v>
      </c>
      <c r="E400" s="3" t="e">
        <f>VLOOKUP(A400,'2023_24 vs 2024_25 Detail'!$A$9:$E$409,6,FALSE)</f>
        <v>#REF!</v>
      </c>
      <c r="F400" s="1" t="e">
        <f t="shared" si="24"/>
        <v>#REF!</v>
      </c>
      <c r="G400" s="3">
        <f t="shared" si="25"/>
        <v>3500</v>
      </c>
      <c r="H400" s="1" t="e">
        <f t="shared" si="26"/>
        <v>#REF!</v>
      </c>
      <c r="I400" s="4" t="e">
        <f t="shared" si="27"/>
        <v>#REF!</v>
      </c>
    </row>
    <row r="401" spans="1:9" x14ac:dyDescent="0.35">
      <c r="A401" t="s">
        <v>1156</v>
      </c>
      <c r="B401" t="s">
        <v>1157</v>
      </c>
      <c r="C401" t="s">
        <v>1158</v>
      </c>
      <c r="D401" s="1" t="e">
        <f>VLOOKUP(A401,'2023_24 vs 2024_25 Detail'!$A$9:$CB$409,82,FALSE)+VLOOKUP(A401,'2023_24 vs 2024_25 Detail'!$A$9:$CB$409,83,FALSE)</f>
        <v>#REF!</v>
      </c>
      <c r="E401" s="3" t="e">
        <f>VLOOKUP(A401,'2023_24 vs 2024_25 Detail'!$A$9:$E$409,6,FALSE)</f>
        <v>#REF!</v>
      </c>
      <c r="F401" s="1" t="e">
        <f t="shared" si="24"/>
        <v>#REF!</v>
      </c>
      <c r="G401" s="3">
        <f t="shared" si="25"/>
        <v>3500</v>
      </c>
      <c r="H401" s="1" t="e">
        <f t="shared" si="26"/>
        <v>#REF!</v>
      </c>
      <c r="I401" s="4" t="e">
        <f t="shared" si="27"/>
        <v>#REF!</v>
      </c>
    </row>
    <row r="402" spans="1:9" x14ac:dyDescent="0.35">
      <c r="A402" t="s">
        <v>1159</v>
      </c>
      <c r="B402" t="s">
        <v>1160</v>
      </c>
      <c r="C402" t="s">
        <v>1161</v>
      </c>
      <c r="D402" s="1" t="e">
        <f>VLOOKUP(A402,'2023_24 vs 2024_25 Detail'!$A$9:$CB$409,82,FALSE)+VLOOKUP(A402,'2023_24 vs 2024_25 Detail'!$A$9:$CB$409,83,FALSE)</f>
        <v>#REF!</v>
      </c>
      <c r="E402" s="3" t="e">
        <f>VLOOKUP(A402,'2023_24 vs 2024_25 Detail'!$A$9:$E$409,6,FALSE)</f>
        <v>#REF!</v>
      </c>
      <c r="F402" s="1" t="e">
        <f t="shared" si="24"/>
        <v>#REF!</v>
      </c>
      <c r="G402" s="3">
        <f t="shared" si="25"/>
        <v>3500</v>
      </c>
      <c r="H402" s="1" t="e">
        <f t="shared" si="26"/>
        <v>#REF!</v>
      </c>
      <c r="I402" s="4" t="e">
        <f t="shared" si="27"/>
        <v>#REF!</v>
      </c>
    </row>
    <row r="403" spans="1:9" x14ac:dyDescent="0.35">
      <c r="A403" t="s">
        <v>1162</v>
      </c>
      <c r="B403" t="s">
        <v>1163</v>
      </c>
      <c r="C403" t="s">
        <v>1164</v>
      </c>
      <c r="D403" s="1" t="e">
        <f>VLOOKUP(A403,'2023_24 vs 2024_25 Detail'!$A$9:$CB$409,82,FALSE)+VLOOKUP(A403,'2023_24 vs 2024_25 Detail'!$A$9:$CB$409,83,FALSE)</f>
        <v>#REF!</v>
      </c>
      <c r="E403" s="3" t="e">
        <f>VLOOKUP(A403,'2023_24 vs 2024_25 Detail'!$A$9:$E$409,6,FALSE)</f>
        <v>#REF!</v>
      </c>
      <c r="F403" s="1" t="e">
        <f t="shared" si="24"/>
        <v>#REF!</v>
      </c>
      <c r="G403" s="3">
        <f t="shared" si="25"/>
        <v>3500</v>
      </c>
      <c r="H403" s="1" t="e">
        <f t="shared" si="26"/>
        <v>#REF!</v>
      </c>
      <c r="I403" s="4" t="e">
        <f t="shared" si="27"/>
        <v>#REF!</v>
      </c>
    </row>
    <row r="404" spans="1:9" x14ac:dyDescent="0.35">
      <c r="A404" t="s">
        <v>1165</v>
      </c>
      <c r="B404" t="s">
        <v>1165</v>
      </c>
      <c r="C404" t="s">
        <v>1166</v>
      </c>
      <c r="D404" s="1" t="e">
        <f>VLOOKUP(A404,'2023_24 vs 2024_25 Detail'!$A$9:$CB$409,82,FALSE)+VLOOKUP(A404,'2023_24 vs 2024_25 Detail'!$A$9:$CB$409,83,FALSE)</f>
        <v>#REF!</v>
      </c>
      <c r="E404" s="3" t="e">
        <f>VLOOKUP(A404,'2023_24 vs 2024_25 Detail'!$A$9:$E$409,6,FALSE)</f>
        <v>#REF!</v>
      </c>
      <c r="F404" s="1" t="e">
        <f t="shared" si="24"/>
        <v>#REF!</v>
      </c>
      <c r="G404" s="3">
        <f t="shared" si="25"/>
        <v>3500</v>
      </c>
      <c r="H404" s="1" t="e">
        <f t="shared" si="26"/>
        <v>#REF!</v>
      </c>
      <c r="I404" s="4" t="e">
        <f t="shared" si="27"/>
        <v>#REF!</v>
      </c>
    </row>
    <row r="405" spans="1:9" x14ac:dyDescent="0.35">
      <c r="A405" t="s">
        <v>1167</v>
      </c>
      <c r="B405" t="s">
        <v>1167</v>
      </c>
      <c r="C405" t="s">
        <v>1168</v>
      </c>
      <c r="D405" s="1" t="e">
        <f>VLOOKUP(A405,'2023_24 vs 2024_25 Detail'!$A$9:$CB$409,82,FALSE)+VLOOKUP(A405,'2023_24 vs 2024_25 Detail'!$A$9:$CB$409,83,FALSE)</f>
        <v>#REF!</v>
      </c>
      <c r="E405" s="3" t="e">
        <f>VLOOKUP(A405,'2023_24 vs 2024_25 Detail'!$A$9:$E$409,6,FALSE)</f>
        <v>#REF!</v>
      </c>
      <c r="F405" s="1" t="e">
        <f t="shared" si="24"/>
        <v>#REF!</v>
      </c>
      <c r="G405" s="3">
        <f t="shared" si="25"/>
        <v>3500</v>
      </c>
      <c r="H405" s="1" t="e">
        <f t="shared" si="26"/>
        <v>#REF!</v>
      </c>
      <c r="I405" s="4" t="e">
        <f t="shared" si="27"/>
        <v>#REF!</v>
      </c>
    </row>
    <row r="406" spans="1:9" x14ac:dyDescent="0.35">
      <c r="A406" t="s">
        <v>1169</v>
      </c>
      <c r="B406" t="s">
        <v>1169</v>
      </c>
      <c r="C406" t="s">
        <v>1170</v>
      </c>
      <c r="D406" s="1" t="e">
        <f>VLOOKUP(A406,'2023_24 vs 2024_25 Detail'!$A$9:$CB$409,82,FALSE)+VLOOKUP(A406,'2023_24 vs 2024_25 Detail'!$A$9:$CB$409,83,FALSE)</f>
        <v>#REF!</v>
      </c>
      <c r="E406" s="3" t="e">
        <f>VLOOKUP(A406,'2023_24 vs 2024_25 Detail'!$A$9:$E$409,6,FALSE)</f>
        <v>#REF!</v>
      </c>
      <c r="F406" s="1" t="e">
        <f t="shared" si="24"/>
        <v>#REF!</v>
      </c>
      <c r="G406" s="3">
        <f t="shared" si="25"/>
        <v>3500</v>
      </c>
      <c r="H406" s="1" t="e">
        <f t="shared" si="26"/>
        <v>#REF!</v>
      </c>
      <c r="I406" s="4" t="e">
        <f t="shared" si="27"/>
        <v>#REF!</v>
      </c>
    </row>
    <row r="407" spans="1:9" x14ac:dyDescent="0.35">
      <c r="A407" t="s">
        <v>1171</v>
      </c>
      <c r="B407" t="s">
        <v>1171</v>
      </c>
      <c r="C407" t="s">
        <v>1172</v>
      </c>
      <c r="D407" s="1" t="e">
        <f>VLOOKUP(A407,'2023_24 vs 2024_25 Detail'!$A$9:$CB$409,82,FALSE)+VLOOKUP(A407,'2023_24 vs 2024_25 Detail'!$A$9:$CB$409,83,FALSE)</f>
        <v>#REF!</v>
      </c>
      <c r="E407" s="3" t="e">
        <f>VLOOKUP(A407,'2023_24 vs 2024_25 Detail'!$A$9:$E$409,6,FALSE)</f>
        <v>#REF!</v>
      </c>
      <c r="F407" s="1" t="e">
        <f t="shared" si="24"/>
        <v>#REF!</v>
      </c>
      <c r="G407" s="3">
        <f t="shared" si="25"/>
        <v>3500</v>
      </c>
      <c r="H407" s="1" t="e">
        <f t="shared" si="26"/>
        <v>#REF!</v>
      </c>
      <c r="I407" s="4" t="e">
        <f t="shared" si="27"/>
        <v>#REF!</v>
      </c>
    </row>
    <row r="408" spans="1:9" x14ac:dyDescent="0.35">
      <c r="A408" t="s">
        <v>1173</v>
      </c>
      <c r="B408" t="s">
        <v>1173</v>
      </c>
      <c r="C408" t="s">
        <v>1174</v>
      </c>
      <c r="D408" s="1" t="e">
        <f>VLOOKUP(A408,'2023_24 vs 2024_25 Detail'!$A$9:$CB$409,82,FALSE)+VLOOKUP(A408,'2023_24 vs 2024_25 Detail'!$A$9:$CB$409,83,FALSE)</f>
        <v>#N/A</v>
      </c>
      <c r="E408" s="3" t="e">
        <f>VLOOKUP(A408,'2023_24 vs 2024_25 Detail'!$A$9:$E$409,6,FALSE)</f>
        <v>#N/A</v>
      </c>
      <c r="F408" s="1" t="e">
        <f t="shared" si="24"/>
        <v>#N/A</v>
      </c>
      <c r="G408" s="3">
        <f t="shared" si="25"/>
        <v>3500</v>
      </c>
      <c r="H408" s="1" t="e">
        <f t="shared" si="26"/>
        <v>#N/A</v>
      </c>
      <c r="I408" s="4" t="e">
        <f t="shared" si="27"/>
        <v>#N/A</v>
      </c>
    </row>
    <row r="409" spans="1:9" x14ac:dyDescent="0.35">
      <c r="A409" t="s">
        <v>1175</v>
      </c>
      <c r="B409" t="s">
        <v>1175</v>
      </c>
      <c r="C409" t="s">
        <v>1176</v>
      </c>
      <c r="D409" s="1" t="e">
        <f>VLOOKUP(A409,'2023_24 vs 2024_25 Detail'!$A$9:$CB$409,82,FALSE)+VLOOKUP(A409,'2023_24 vs 2024_25 Detail'!$A$9:$CB$409,83,FALSE)</f>
        <v>#REF!</v>
      </c>
      <c r="E409" s="3" t="e">
        <f>VLOOKUP(A409,'2023_24 vs 2024_25 Detail'!$A$9:$E$409,6,FALSE)</f>
        <v>#REF!</v>
      </c>
      <c r="F409" s="1" t="e">
        <f t="shared" si="24"/>
        <v>#REF!</v>
      </c>
      <c r="G409" s="3">
        <f t="shared" si="25"/>
        <v>3500</v>
      </c>
      <c r="H409" s="1" t="e">
        <f t="shared" si="26"/>
        <v>#REF!</v>
      </c>
      <c r="I409" s="4" t="e">
        <f t="shared" si="27"/>
        <v>#REF!</v>
      </c>
    </row>
    <row r="410" spans="1:9" ht="15" thickBot="1" x14ac:dyDescent="0.4">
      <c r="I410" s="8" t="e">
        <f>SUM(I3:I409)</f>
        <v>#REF!</v>
      </c>
    </row>
    <row r="411" spans="1:9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1"/>
  <sheetViews>
    <sheetView workbookViewId="0">
      <selection activeCell="C19" sqref="C19"/>
    </sheetView>
  </sheetViews>
  <sheetFormatPr defaultRowHeight="14.5" x14ac:dyDescent="0.35"/>
  <cols>
    <col min="1" max="2" width="9.1796875" style="2"/>
    <col min="3" max="3" width="60.54296875" bestFit="1" customWidth="1"/>
    <col min="4" max="4" width="9.1796875" style="1"/>
    <col min="5" max="5" width="12.54296875" style="1" bestFit="1" customWidth="1"/>
    <col min="6" max="6" width="10.1796875" style="1" bestFit="1" customWidth="1"/>
    <col min="7" max="7" width="8.453125" style="1" bestFit="1" customWidth="1"/>
    <col min="8" max="8" width="8" style="1" bestFit="1" customWidth="1"/>
    <col min="9" max="9" width="13.1796875" style="1" bestFit="1" customWidth="1"/>
    <col min="10" max="10" width="13.81640625" style="1" bestFit="1" customWidth="1"/>
    <col min="11" max="11" width="17.54296875" bestFit="1" customWidth="1"/>
    <col min="12" max="12" width="2.7265625" customWidth="1"/>
    <col min="13" max="13" width="16.54296875" style="1" bestFit="1" customWidth="1"/>
    <col min="14" max="14" width="11.453125" style="1" customWidth="1"/>
    <col min="15" max="15" width="8.453125" style="1" bestFit="1" customWidth="1"/>
    <col min="16" max="16" width="6.54296875" style="1" bestFit="1" customWidth="1"/>
    <col min="17" max="17" width="16.453125" style="1" bestFit="1" customWidth="1"/>
    <col min="18" max="18" width="14.1796875" style="1" bestFit="1" customWidth="1"/>
    <col min="19" max="19" width="2.7265625" customWidth="1"/>
    <col min="20" max="20" width="14.54296875" style="4" bestFit="1" customWidth="1"/>
    <col min="21" max="21" width="9.1796875" style="4"/>
  </cols>
  <sheetData>
    <row r="1" spans="1:21" s="6" customFormat="1" x14ac:dyDescent="0.35">
      <c r="A1" s="5" t="s">
        <v>1209</v>
      </c>
      <c r="B1" s="5"/>
      <c r="D1" s="4" t="s">
        <v>1210</v>
      </c>
      <c r="E1" s="4" t="s">
        <v>1211</v>
      </c>
      <c r="F1" s="4" t="s">
        <v>1212</v>
      </c>
      <c r="G1" s="4" t="s">
        <v>1213</v>
      </c>
      <c r="H1" s="4" t="s">
        <v>3</v>
      </c>
      <c r="I1" s="4" t="s">
        <v>1214</v>
      </c>
      <c r="J1" s="4" t="s">
        <v>1215</v>
      </c>
      <c r="K1" s="6" t="s">
        <v>1216</v>
      </c>
      <c r="M1" s="4" t="s">
        <v>1217</v>
      </c>
      <c r="N1" s="4" t="s">
        <v>1212</v>
      </c>
      <c r="O1" s="4" t="s">
        <v>1213</v>
      </c>
      <c r="P1" s="4" t="s">
        <v>3</v>
      </c>
      <c r="Q1" s="4" t="s">
        <v>1218</v>
      </c>
      <c r="R1" s="4" t="s">
        <v>1215</v>
      </c>
      <c r="T1" s="4" t="s">
        <v>1220</v>
      </c>
      <c r="U1" s="4" t="s">
        <v>8</v>
      </c>
    </row>
    <row r="2" spans="1:21" x14ac:dyDescent="0.35">
      <c r="F2" s="1" t="s">
        <v>1235</v>
      </c>
      <c r="G2" s="1" t="s">
        <v>1235</v>
      </c>
      <c r="K2" s="9">
        <v>0.98499999999999999</v>
      </c>
      <c r="R2" s="4" t="s">
        <v>1219</v>
      </c>
      <c r="T2" s="4" t="s">
        <v>1221</v>
      </c>
      <c r="U2" s="4" t="s">
        <v>1221</v>
      </c>
    </row>
    <row r="3" spans="1:21" x14ac:dyDescent="0.35">
      <c r="A3" s="2" t="s">
        <v>21</v>
      </c>
      <c r="B3" s="2" t="s">
        <v>22</v>
      </c>
      <c r="C3" t="s">
        <v>23</v>
      </c>
      <c r="D3" s="1">
        <v>182</v>
      </c>
      <c r="E3" s="1" t="e">
        <f>VLOOKUP(A3,'2023_24 vs 2024_25 Detail'!$A$9:$AQ$409,45,FALSE)</f>
        <v>#REF!</v>
      </c>
      <c r="F3" s="1" t="e">
        <f>VLOOKUP(A3,'2023_24 vs 2024_25 Detail'!$A$9:$CA$409,73,FALSE)+VLOOKUP(A3,'2023_24 vs 2024_25 Detail'!$A$9:$BY$409,80,FALSE)+VLOOKUP(A3,'2023_24 vs 2024_25 Detail'!$A$9:$BZ$409,81,FALSE)</f>
        <v>#REF!</v>
      </c>
      <c r="G3" s="1">
        <f>VLOOKUP(A3,'2023_24 vs 2024_25 Detail'!$A$9:$CA$409,74,FALSE)</f>
        <v>18708.5</v>
      </c>
      <c r="H3" s="1" t="e">
        <f>VLOOKUP($A3,'2023_24 vs 2024_25 Detail'!$A$9:$AJ$409,38,FALSE)</f>
        <v>#REF!</v>
      </c>
      <c r="I3" s="1" t="e">
        <f>E3-F3-G3-H3</f>
        <v>#REF!</v>
      </c>
      <c r="J3" s="1" t="e">
        <f>I3/D3</f>
        <v>#REF!</v>
      </c>
      <c r="K3" s="1" t="e">
        <f>J3*$K$2</f>
        <v>#REF!</v>
      </c>
      <c r="M3" s="1" t="e">
        <f>VLOOKUP(A3,'2023_24 vs 2024_25 Detail'!$A$9:$CA$409,82,FALSE)</f>
        <v>#REF!</v>
      </c>
      <c r="N3" s="1" t="e">
        <f>VLOOKUP(A3,'2023_24 vs 2024_25 Detail'!$A$9:$CA$409,73,FALSE)+VLOOKUP(A3,'2023_24 vs 2024_25 Detail'!$A$9:$BY$409,80,FALSE)+VLOOKUP(A3,'2023_24 vs 2024_25 Detail'!$A$9:$BZ$409,81,FALSE)</f>
        <v>#REF!</v>
      </c>
      <c r="O3" s="1">
        <f>VLOOKUP(A3,'2023_24 vs 2024_25 Detail'!$A$9:$CA$409,74,FALSE)</f>
        <v>18708.5</v>
      </c>
      <c r="P3" s="1">
        <f>VLOOKUP(A3,'2023_24 vs 2024_25 Detail'!$A$9:$CA$409,77,FALSE)</f>
        <v>0</v>
      </c>
      <c r="Q3" s="1" t="e">
        <f>M3-N3-O3-P3</f>
        <v>#REF!</v>
      </c>
      <c r="R3" s="1" t="e">
        <f>Q3/D3</f>
        <v>#REF!</v>
      </c>
      <c r="T3" s="1" t="e">
        <f>IF((K3-R3)&gt;0,(K3-R3),0)</f>
        <v>#REF!</v>
      </c>
      <c r="U3" s="4" t="e">
        <f>T3*D3</f>
        <v>#REF!</v>
      </c>
    </row>
    <row r="4" spans="1:21" x14ac:dyDescent="0.35">
      <c r="A4" s="2" t="s">
        <v>24</v>
      </c>
      <c r="B4" s="2" t="s">
        <v>25</v>
      </c>
      <c r="C4" t="s">
        <v>26</v>
      </c>
      <c r="D4" s="1">
        <v>183</v>
      </c>
      <c r="E4" s="1" t="e">
        <f>VLOOKUP(A4,'2023_24 vs 2024_25 Detail'!$A$9:$AQ$409,45,FALSE)</f>
        <v>#REF!</v>
      </c>
      <c r="F4" s="1" t="e">
        <f>VLOOKUP(A4,'2023_24 vs 2024_25 Detail'!$A$9:$CA$409,73,FALSE)+VLOOKUP(A4,'2023_24 vs 2024_25 Detail'!$A$9:$BY$409,80,FALSE)+VLOOKUP(A4,'2023_24 vs 2024_25 Detail'!$A$9:$BZ$409,81,FALSE)</f>
        <v>#REF!</v>
      </c>
      <c r="G4" s="1">
        <f>VLOOKUP(A4,'2023_24 vs 2024_25 Detail'!$A$9:$CA$409,74,FALSE)</f>
        <v>11295</v>
      </c>
      <c r="H4" s="1" t="e">
        <f>VLOOKUP($A4,'2023_24 vs 2024_25 Detail'!$A$9:$AJ$409,38,FALSE)</f>
        <v>#REF!</v>
      </c>
      <c r="I4" s="1" t="e">
        <f t="shared" ref="I4:I67" si="0">E4-F4-G4-H4</f>
        <v>#REF!</v>
      </c>
      <c r="J4" s="1" t="e">
        <f t="shared" ref="J4:J67" si="1">I4/D4</f>
        <v>#REF!</v>
      </c>
      <c r="K4" s="1" t="e">
        <f t="shared" ref="K4:K67" si="2">J4*$K$2</f>
        <v>#REF!</v>
      </c>
      <c r="M4" s="1" t="e">
        <f>VLOOKUP(A4,'2023_24 vs 2024_25 Detail'!$A$9:$CA$409,82,FALSE)</f>
        <v>#REF!</v>
      </c>
      <c r="N4" s="1" t="e">
        <f>VLOOKUP(A4,'2023_24 vs 2024_25 Detail'!$A$9:$CA$409,73,FALSE)+VLOOKUP(A4,'2023_24 vs 2024_25 Detail'!$A$9:$BY$409,80,FALSE)+VLOOKUP(A4,'2023_24 vs 2024_25 Detail'!$A$9:$BZ$409,81,FALSE)</f>
        <v>#REF!</v>
      </c>
      <c r="O4" s="1">
        <f>VLOOKUP(A4,'2023_24 vs 2024_25 Detail'!$A$9:$CA$409,74,FALSE)</f>
        <v>11295</v>
      </c>
      <c r="P4" s="1">
        <f>VLOOKUP(A4,'2023_24 vs 2024_25 Detail'!$A$9:$CA$409,77,FALSE)</f>
        <v>0</v>
      </c>
      <c r="Q4" s="1" t="e">
        <f t="shared" ref="Q4:Q67" si="3">M4-N4-O4-P4</f>
        <v>#REF!</v>
      </c>
      <c r="R4" s="1" t="e">
        <f t="shared" ref="R4:R67" si="4">Q4/D4</f>
        <v>#REF!</v>
      </c>
      <c r="T4" s="1" t="e">
        <f t="shared" ref="T4:T67" si="5">IF((K4-R4)&gt;0,(K4-R4),0)</f>
        <v>#REF!</v>
      </c>
      <c r="U4" s="4" t="e">
        <f t="shared" ref="U4:U67" si="6">T4*D4</f>
        <v>#REF!</v>
      </c>
    </row>
    <row r="5" spans="1:21" x14ac:dyDescent="0.35">
      <c r="A5" s="2" t="s">
        <v>27</v>
      </c>
      <c r="B5" s="2" t="s">
        <v>28</v>
      </c>
      <c r="C5" t="s">
        <v>29</v>
      </c>
      <c r="D5" s="1">
        <v>184</v>
      </c>
      <c r="E5" s="1" t="e">
        <f>VLOOKUP(A5,'2023_24 vs 2024_25 Detail'!$A$9:$AQ$409,45,FALSE)</f>
        <v>#REF!</v>
      </c>
      <c r="F5" s="1" t="e">
        <f>VLOOKUP(A5,'2023_24 vs 2024_25 Detail'!$A$9:$CA$409,73,FALSE)+VLOOKUP(A5,'2023_24 vs 2024_25 Detail'!$A$9:$BY$409,80,FALSE)+VLOOKUP(A5,'2023_24 vs 2024_25 Detail'!$A$9:$BZ$409,81,FALSE)</f>
        <v>#REF!</v>
      </c>
      <c r="G5" s="1">
        <f>VLOOKUP(A5,'2023_24 vs 2024_25 Detail'!$A$9:$CA$409,74,FALSE)</f>
        <v>5194.4500000000007</v>
      </c>
      <c r="H5" s="1" t="e">
        <f>VLOOKUP($A5,'2023_24 vs 2024_25 Detail'!$A$9:$AJ$409,38,FALSE)</f>
        <v>#REF!</v>
      </c>
      <c r="I5" s="1" t="e">
        <f t="shared" si="0"/>
        <v>#REF!</v>
      </c>
      <c r="J5" s="1" t="e">
        <f t="shared" si="1"/>
        <v>#REF!</v>
      </c>
      <c r="K5" s="1" t="e">
        <f t="shared" si="2"/>
        <v>#REF!</v>
      </c>
      <c r="M5" s="1" t="e">
        <f>VLOOKUP(A5,'2023_24 vs 2024_25 Detail'!$A$9:$CA$409,82,FALSE)</f>
        <v>#REF!</v>
      </c>
      <c r="N5" s="1" t="e">
        <f>VLOOKUP(A5,'2023_24 vs 2024_25 Detail'!$A$9:$CA$409,73,FALSE)+VLOOKUP(A5,'2023_24 vs 2024_25 Detail'!$A$9:$BY$409,80,FALSE)+VLOOKUP(A5,'2023_24 vs 2024_25 Detail'!$A$9:$BZ$409,81,FALSE)</f>
        <v>#REF!</v>
      </c>
      <c r="O5" s="1">
        <f>VLOOKUP(A5,'2023_24 vs 2024_25 Detail'!$A$9:$CA$409,74,FALSE)</f>
        <v>5194.4500000000007</v>
      </c>
      <c r="P5" s="1">
        <f>VLOOKUP(A5,'2023_24 vs 2024_25 Detail'!$A$9:$CA$409,77,FALSE)</f>
        <v>0</v>
      </c>
      <c r="Q5" s="1" t="e">
        <f t="shared" si="3"/>
        <v>#REF!</v>
      </c>
      <c r="R5" s="1" t="e">
        <f t="shared" si="4"/>
        <v>#REF!</v>
      </c>
      <c r="T5" s="1" t="e">
        <f t="shared" si="5"/>
        <v>#REF!</v>
      </c>
      <c r="U5" s="4" t="e">
        <f>T5*D5</f>
        <v>#REF!</v>
      </c>
    </row>
    <row r="6" spans="1:21" x14ac:dyDescent="0.35">
      <c r="A6" s="2" t="s">
        <v>30</v>
      </c>
      <c r="B6" s="2" t="s">
        <v>31</v>
      </c>
      <c r="C6" t="s">
        <v>32</v>
      </c>
      <c r="D6" s="1">
        <v>185</v>
      </c>
      <c r="E6" s="1" t="e">
        <f>VLOOKUP(A6,'2023_24 vs 2024_25 Detail'!$A$9:$AQ$409,45,FALSE)</f>
        <v>#REF!</v>
      </c>
      <c r="F6" s="1" t="e">
        <f>VLOOKUP(A6,'2023_24 vs 2024_25 Detail'!$A$9:$CA$409,73,FALSE)+VLOOKUP(A6,'2023_24 vs 2024_25 Detail'!$A$9:$BY$409,80,FALSE)+VLOOKUP(A6,'2023_24 vs 2024_25 Detail'!$A$9:$BZ$409,81,FALSE)</f>
        <v>#REF!</v>
      </c>
      <c r="G6" s="1">
        <f>VLOOKUP(A6,'2023_24 vs 2024_25 Detail'!$A$9:$CA$409,74,FALSE)</f>
        <v>3209.05</v>
      </c>
      <c r="H6" s="1" t="e">
        <f>VLOOKUP($A6,'2023_24 vs 2024_25 Detail'!$A$9:$AJ$409,38,FALSE)</f>
        <v>#REF!</v>
      </c>
      <c r="I6" s="1" t="e">
        <f t="shared" si="0"/>
        <v>#REF!</v>
      </c>
      <c r="J6" s="1" t="e">
        <f t="shared" si="1"/>
        <v>#REF!</v>
      </c>
      <c r="K6" s="1" t="e">
        <f t="shared" si="2"/>
        <v>#REF!</v>
      </c>
      <c r="M6" s="1" t="e">
        <f>VLOOKUP(A6,'2023_24 vs 2024_25 Detail'!$A$9:$CA$409,82,FALSE)</f>
        <v>#REF!</v>
      </c>
      <c r="N6" s="1" t="e">
        <f>VLOOKUP(A6,'2023_24 vs 2024_25 Detail'!$A$9:$CA$409,73,FALSE)+VLOOKUP(A6,'2023_24 vs 2024_25 Detail'!$A$9:$BY$409,80,FALSE)+VLOOKUP(A6,'2023_24 vs 2024_25 Detail'!$A$9:$BZ$409,81,FALSE)</f>
        <v>#REF!</v>
      </c>
      <c r="O6" s="1">
        <f>VLOOKUP(A6,'2023_24 vs 2024_25 Detail'!$A$9:$CA$409,74,FALSE)</f>
        <v>3209.05</v>
      </c>
      <c r="P6" s="1">
        <f>VLOOKUP(A6,'2023_24 vs 2024_25 Detail'!$A$9:$CA$409,77,FALSE)</f>
        <v>0</v>
      </c>
      <c r="Q6" s="1" t="e">
        <f t="shared" si="3"/>
        <v>#REF!</v>
      </c>
      <c r="R6" s="1" t="e">
        <f t="shared" si="4"/>
        <v>#REF!</v>
      </c>
      <c r="T6" s="1" t="e">
        <f t="shared" si="5"/>
        <v>#REF!</v>
      </c>
      <c r="U6" s="4" t="e">
        <f t="shared" si="6"/>
        <v>#REF!</v>
      </c>
    </row>
    <row r="7" spans="1:21" x14ac:dyDescent="0.35">
      <c r="A7" s="2" t="s">
        <v>33</v>
      </c>
      <c r="B7" s="2" t="s">
        <v>34</v>
      </c>
      <c r="C7" t="s">
        <v>35</v>
      </c>
      <c r="D7" s="1">
        <v>186</v>
      </c>
      <c r="E7" s="1" t="e">
        <f>VLOOKUP(A7,'2023_24 vs 2024_25 Detail'!$A$9:$AQ$409,45,FALSE)</f>
        <v>#REF!</v>
      </c>
      <c r="F7" s="1" t="e">
        <f>VLOOKUP(A7,'2023_24 vs 2024_25 Detail'!$A$9:$CA$409,73,FALSE)+VLOOKUP(A7,'2023_24 vs 2024_25 Detail'!$A$9:$BY$409,80,FALSE)+VLOOKUP(A7,'2023_24 vs 2024_25 Detail'!$A$9:$BZ$409,81,FALSE)</f>
        <v>#REF!</v>
      </c>
      <c r="G7" s="1">
        <f>VLOOKUP(A7,'2023_24 vs 2024_25 Detail'!$A$9:$CA$409,74,FALSE)</f>
        <v>2016.768</v>
      </c>
      <c r="H7" s="1" t="e">
        <f>VLOOKUP($A7,'2023_24 vs 2024_25 Detail'!$A$9:$AJ$409,38,FALSE)</f>
        <v>#REF!</v>
      </c>
      <c r="I7" s="1" t="e">
        <f t="shared" si="0"/>
        <v>#REF!</v>
      </c>
      <c r="J7" s="1" t="e">
        <f t="shared" si="1"/>
        <v>#REF!</v>
      </c>
      <c r="K7" s="1" t="e">
        <f t="shared" si="2"/>
        <v>#REF!</v>
      </c>
      <c r="M7" s="1" t="e">
        <f>VLOOKUP(A7,'2023_24 vs 2024_25 Detail'!$A$9:$CA$409,82,FALSE)</f>
        <v>#REF!</v>
      </c>
      <c r="N7" s="1" t="e">
        <f>VLOOKUP(A7,'2023_24 vs 2024_25 Detail'!$A$9:$CA$409,73,FALSE)+VLOOKUP(A7,'2023_24 vs 2024_25 Detail'!$A$9:$BY$409,80,FALSE)+VLOOKUP(A7,'2023_24 vs 2024_25 Detail'!$A$9:$BZ$409,81,FALSE)</f>
        <v>#REF!</v>
      </c>
      <c r="O7" s="1">
        <f>VLOOKUP(A7,'2023_24 vs 2024_25 Detail'!$A$9:$CA$409,74,FALSE)</f>
        <v>2016.768</v>
      </c>
      <c r="P7" s="1">
        <f>VLOOKUP(A7,'2023_24 vs 2024_25 Detail'!$A$9:$CA$409,77,FALSE)</f>
        <v>0</v>
      </c>
      <c r="Q7" s="1" t="e">
        <f t="shared" si="3"/>
        <v>#REF!</v>
      </c>
      <c r="R7" s="1" t="e">
        <f t="shared" si="4"/>
        <v>#REF!</v>
      </c>
      <c r="T7" s="1" t="e">
        <f t="shared" si="5"/>
        <v>#REF!</v>
      </c>
      <c r="U7" s="4" t="e">
        <f t="shared" si="6"/>
        <v>#REF!</v>
      </c>
    </row>
    <row r="8" spans="1:21" x14ac:dyDescent="0.35">
      <c r="A8" s="2" t="s">
        <v>36</v>
      </c>
      <c r="B8" s="2" t="s">
        <v>37</v>
      </c>
      <c r="C8" t="s">
        <v>38</v>
      </c>
      <c r="D8" s="1">
        <v>187</v>
      </c>
      <c r="E8" s="1" t="e">
        <f>VLOOKUP(A8,'2023_24 vs 2024_25 Detail'!$A$9:$AQ$409,45,FALSE)</f>
        <v>#REF!</v>
      </c>
      <c r="F8" s="1" t="e">
        <f>VLOOKUP(A8,'2023_24 vs 2024_25 Detail'!$A$9:$CA$409,73,FALSE)+VLOOKUP(A8,'2023_24 vs 2024_25 Detail'!$A$9:$BY$409,80,FALSE)+VLOOKUP(A8,'2023_24 vs 2024_25 Detail'!$A$9:$BZ$409,81,FALSE)</f>
        <v>#REF!</v>
      </c>
      <c r="G8" s="1">
        <f>VLOOKUP(A8,'2023_24 vs 2024_25 Detail'!$A$9:$CA$409,74,FALSE)</f>
        <v>18806.25</v>
      </c>
      <c r="H8" s="1" t="e">
        <f>VLOOKUP($A8,'2023_24 vs 2024_25 Detail'!$A$9:$AJ$409,38,FALSE)</f>
        <v>#REF!</v>
      </c>
      <c r="I8" s="1" t="e">
        <f t="shared" si="0"/>
        <v>#REF!</v>
      </c>
      <c r="J8" s="1" t="e">
        <f t="shared" si="1"/>
        <v>#REF!</v>
      </c>
      <c r="K8" s="1" t="e">
        <f t="shared" si="2"/>
        <v>#REF!</v>
      </c>
      <c r="M8" s="1" t="e">
        <f>VLOOKUP(A8,'2023_24 vs 2024_25 Detail'!$A$9:$CA$409,82,FALSE)</f>
        <v>#REF!</v>
      </c>
      <c r="N8" s="1" t="e">
        <f>VLOOKUP(A8,'2023_24 vs 2024_25 Detail'!$A$9:$CA$409,73,FALSE)+VLOOKUP(A8,'2023_24 vs 2024_25 Detail'!$A$9:$BY$409,80,FALSE)+VLOOKUP(A8,'2023_24 vs 2024_25 Detail'!$A$9:$BZ$409,81,FALSE)</f>
        <v>#REF!</v>
      </c>
      <c r="O8" s="1">
        <f>VLOOKUP(A8,'2023_24 vs 2024_25 Detail'!$A$9:$CA$409,74,FALSE)</f>
        <v>18806.25</v>
      </c>
      <c r="P8" s="1">
        <f>VLOOKUP(A8,'2023_24 vs 2024_25 Detail'!$A$9:$CA$409,77,FALSE)</f>
        <v>0</v>
      </c>
      <c r="Q8" s="1" t="e">
        <f t="shared" si="3"/>
        <v>#REF!</v>
      </c>
      <c r="R8" s="1" t="e">
        <f t="shared" si="4"/>
        <v>#REF!</v>
      </c>
      <c r="T8" s="1" t="e">
        <f t="shared" si="5"/>
        <v>#REF!</v>
      </c>
      <c r="U8" s="4" t="e">
        <f t="shared" si="6"/>
        <v>#REF!</v>
      </c>
    </row>
    <row r="9" spans="1:21" x14ac:dyDescent="0.35">
      <c r="A9" s="2" t="s">
        <v>39</v>
      </c>
      <c r="B9" s="2" t="s">
        <v>40</v>
      </c>
      <c r="C9" t="s">
        <v>41</v>
      </c>
      <c r="D9" s="1">
        <v>188</v>
      </c>
      <c r="E9" s="1" t="e">
        <f>VLOOKUP(A9,'2023_24 vs 2024_25 Detail'!$A$9:$AQ$409,45,FALSE)</f>
        <v>#REF!</v>
      </c>
      <c r="F9" s="1" t="e">
        <f>VLOOKUP(A9,'2023_24 vs 2024_25 Detail'!$A$9:$CA$409,73,FALSE)+VLOOKUP(A9,'2023_24 vs 2024_25 Detail'!$A$9:$BY$409,80,FALSE)+VLOOKUP(A9,'2023_24 vs 2024_25 Detail'!$A$9:$BZ$409,81,FALSE)</f>
        <v>#REF!</v>
      </c>
      <c r="G9" s="1">
        <f>VLOOKUP(A9,'2023_24 vs 2024_25 Detail'!$A$9:$CA$409,74,FALSE)</f>
        <v>5812.25</v>
      </c>
      <c r="H9" s="1" t="e">
        <f>VLOOKUP($A9,'2023_24 vs 2024_25 Detail'!$A$9:$AJ$409,38,FALSE)</f>
        <v>#REF!</v>
      </c>
      <c r="I9" s="1" t="e">
        <f t="shared" si="0"/>
        <v>#REF!</v>
      </c>
      <c r="J9" s="1" t="e">
        <f t="shared" si="1"/>
        <v>#REF!</v>
      </c>
      <c r="K9" s="1" t="e">
        <f t="shared" si="2"/>
        <v>#REF!</v>
      </c>
      <c r="M9" s="1" t="e">
        <f>VLOOKUP(A9,'2023_24 vs 2024_25 Detail'!$A$9:$CA$409,82,FALSE)</f>
        <v>#REF!</v>
      </c>
      <c r="N9" s="1" t="e">
        <f>VLOOKUP(A9,'2023_24 vs 2024_25 Detail'!$A$9:$CA$409,73,FALSE)+VLOOKUP(A9,'2023_24 vs 2024_25 Detail'!$A$9:$BY$409,80,FALSE)+VLOOKUP(A9,'2023_24 vs 2024_25 Detail'!$A$9:$BZ$409,81,FALSE)</f>
        <v>#REF!</v>
      </c>
      <c r="O9" s="1">
        <f>VLOOKUP(A9,'2023_24 vs 2024_25 Detail'!$A$9:$CA$409,74,FALSE)</f>
        <v>5812.25</v>
      </c>
      <c r="P9" s="1">
        <f>VLOOKUP(A9,'2023_24 vs 2024_25 Detail'!$A$9:$CA$409,77,FALSE)</f>
        <v>0</v>
      </c>
      <c r="Q9" s="1" t="e">
        <f t="shared" si="3"/>
        <v>#REF!</v>
      </c>
      <c r="R9" s="1" t="e">
        <f t="shared" si="4"/>
        <v>#REF!</v>
      </c>
      <c r="T9" s="1" t="e">
        <f t="shared" si="5"/>
        <v>#REF!</v>
      </c>
      <c r="U9" s="4" t="e">
        <f t="shared" si="6"/>
        <v>#REF!</v>
      </c>
    </row>
    <row r="10" spans="1:21" x14ac:dyDescent="0.35">
      <c r="A10" s="2" t="s">
        <v>42</v>
      </c>
      <c r="B10" s="2" t="s">
        <v>43</v>
      </c>
      <c r="C10" t="s">
        <v>44</v>
      </c>
      <c r="D10" s="1">
        <v>189</v>
      </c>
      <c r="E10" s="1" t="e">
        <f>VLOOKUP(A10,'2023_24 vs 2024_25 Detail'!$A$9:$AQ$409,45,FALSE)</f>
        <v>#REF!</v>
      </c>
      <c r="F10" s="1" t="e">
        <f>VLOOKUP(A10,'2023_24 vs 2024_25 Detail'!$A$9:$CA$409,73,FALSE)+VLOOKUP(A10,'2023_24 vs 2024_25 Detail'!$A$9:$BY$409,80,FALSE)+VLOOKUP(A10,'2023_24 vs 2024_25 Detail'!$A$9:$BZ$409,81,FALSE)</f>
        <v>#REF!</v>
      </c>
      <c r="G10" s="1">
        <f>VLOOKUP(A10,'2023_24 vs 2024_25 Detail'!$A$9:$CA$409,74,FALSE)</f>
        <v>1318.6559999999999</v>
      </c>
      <c r="H10" s="1" t="e">
        <f>VLOOKUP($A10,'2023_24 vs 2024_25 Detail'!$A$9:$AJ$409,38,FALSE)</f>
        <v>#REF!</v>
      </c>
      <c r="I10" s="1" t="e">
        <f t="shared" si="0"/>
        <v>#REF!</v>
      </c>
      <c r="J10" s="1" t="e">
        <f t="shared" si="1"/>
        <v>#REF!</v>
      </c>
      <c r="K10" s="1" t="e">
        <f t="shared" si="2"/>
        <v>#REF!</v>
      </c>
      <c r="M10" s="1" t="e">
        <f>VLOOKUP(A10,'2023_24 vs 2024_25 Detail'!$A$9:$CA$409,82,FALSE)</f>
        <v>#REF!</v>
      </c>
      <c r="N10" s="1" t="e">
        <f>VLOOKUP(A10,'2023_24 vs 2024_25 Detail'!$A$9:$CA$409,73,FALSE)+VLOOKUP(A10,'2023_24 vs 2024_25 Detail'!$A$9:$BY$409,80,FALSE)+VLOOKUP(A10,'2023_24 vs 2024_25 Detail'!$A$9:$BZ$409,81,FALSE)</f>
        <v>#REF!</v>
      </c>
      <c r="O10" s="1">
        <f>VLOOKUP(A10,'2023_24 vs 2024_25 Detail'!$A$9:$CA$409,74,FALSE)</f>
        <v>1318.6559999999999</v>
      </c>
      <c r="P10" s="1">
        <f>VLOOKUP(A10,'2023_24 vs 2024_25 Detail'!$A$9:$CA$409,77,FALSE)</f>
        <v>0</v>
      </c>
      <c r="Q10" s="1" t="e">
        <f t="shared" si="3"/>
        <v>#REF!</v>
      </c>
      <c r="R10" s="1" t="e">
        <f t="shared" si="4"/>
        <v>#REF!</v>
      </c>
      <c r="T10" s="1" t="e">
        <f t="shared" si="5"/>
        <v>#REF!</v>
      </c>
      <c r="U10" s="4" t="e">
        <f t="shared" si="6"/>
        <v>#REF!</v>
      </c>
    </row>
    <row r="11" spans="1:21" x14ac:dyDescent="0.35">
      <c r="A11" s="2" t="s">
        <v>45</v>
      </c>
      <c r="B11" s="2" t="s">
        <v>46</v>
      </c>
      <c r="C11" t="s">
        <v>47</v>
      </c>
      <c r="D11" s="1">
        <v>190</v>
      </c>
      <c r="E11" s="1" t="e">
        <f>VLOOKUP(A11,'2023_24 vs 2024_25 Detail'!$A$9:$AQ$409,45,FALSE)</f>
        <v>#REF!</v>
      </c>
      <c r="F11" s="1" t="e">
        <f>VLOOKUP(A11,'2023_24 vs 2024_25 Detail'!$A$9:$CA$409,73,FALSE)+VLOOKUP(A11,'2023_24 vs 2024_25 Detail'!$A$9:$BY$409,80,FALSE)+VLOOKUP(A11,'2023_24 vs 2024_25 Detail'!$A$9:$BZ$409,81,FALSE)</f>
        <v>#REF!</v>
      </c>
      <c r="G11" s="1">
        <f>VLOOKUP(A11,'2023_24 vs 2024_25 Detail'!$A$9:$CA$409,74,FALSE)</f>
        <v>56811.25</v>
      </c>
      <c r="H11" s="1" t="e">
        <f>VLOOKUP($A11,'2023_24 vs 2024_25 Detail'!$A$9:$AJ$409,38,FALSE)</f>
        <v>#REF!</v>
      </c>
      <c r="I11" s="1" t="e">
        <f t="shared" si="0"/>
        <v>#REF!</v>
      </c>
      <c r="J11" s="1" t="e">
        <f t="shared" si="1"/>
        <v>#REF!</v>
      </c>
      <c r="K11" s="1" t="e">
        <f t="shared" si="2"/>
        <v>#REF!</v>
      </c>
      <c r="M11" s="1" t="e">
        <f>VLOOKUP(A11,'2023_24 vs 2024_25 Detail'!$A$9:$CA$409,82,FALSE)</f>
        <v>#REF!</v>
      </c>
      <c r="N11" s="1" t="e">
        <f>VLOOKUP(A11,'2023_24 vs 2024_25 Detail'!$A$9:$CA$409,73,FALSE)+VLOOKUP(A11,'2023_24 vs 2024_25 Detail'!$A$9:$BY$409,80,FALSE)+VLOOKUP(A11,'2023_24 vs 2024_25 Detail'!$A$9:$BZ$409,81,FALSE)</f>
        <v>#REF!</v>
      </c>
      <c r="O11" s="1">
        <f>VLOOKUP(A11,'2023_24 vs 2024_25 Detail'!$A$9:$CA$409,74,FALSE)</f>
        <v>56811.25</v>
      </c>
      <c r="P11" s="1">
        <f>VLOOKUP(A11,'2023_24 vs 2024_25 Detail'!$A$9:$CA$409,77,FALSE)</f>
        <v>0</v>
      </c>
      <c r="Q11" s="1" t="e">
        <f t="shared" si="3"/>
        <v>#REF!</v>
      </c>
      <c r="R11" s="1" t="e">
        <f t="shared" si="4"/>
        <v>#REF!</v>
      </c>
      <c r="T11" s="1" t="e">
        <f t="shared" si="5"/>
        <v>#REF!</v>
      </c>
      <c r="U11" s="4" t="e">
        <f t="shared" si="6"/>
        <v>#REF!</v>
      </c>
    </row>
    <row r="12" spans="1:21" x14ac:dyDescent="0.35">
      <c r="A12" s="2" t="s">
        <v>48</v>
      </c>
      <c r="B12" s="2" t="s">
        <v>49</v>
      </c>
      <c r="C12" t="s">
        <v>50</v>
      </c>
      <c r="D12" s="1">
        <v>191</v>
      </c>
      <c r="E12" s="1" t="e">
        <f>VLOOKUP(A12,'2023_24 vs 2024_25 Detail'!$A$9:$AQ$409,45,FALSE)</f>
        <v>#REF!</v>
      </c>
      <c r="F12" s="1" t="e">
        <f>VLOOKUP(A12,'2023_24 vs 2024_25 Detail'!$A$9:$CA$409,73,FALSE)+VLOOKUP(A12,'2023_24 vs 2024_25 Detail'!$A$9:$BY$409,80,FALSE)+VLOOKUP(A12,'2023_24 vs 2024_25 Detail'!$A$9:$BZ$409,81,FALSE)</f>
        <v>#REF!</v>
      </c>
      <c r="G12" s="1">
        <f>VLOOKUP(A12,'2023_24 vs 2024_25 Detail'!$A$9:$CA$409,74,FALSE)</f>
        <v>52819.4</v>
      </c>
      <c r="H12" s="1" t="e">
        <f>VLOOKUP($A12,'2023_24 vs 2024_25 Detail'!$A$9:$AJ$409,38,FALSE)</f>
        <v>#REF!</v>
      </c>
      <c r="I12" s="1" t="e">
        <f t="shared" si="0"/>
        <v>#REF!</v>
      </c>
      <c r="J12" s="1" t="e">
        <f t="shared" si="1"/>
        <v>#REF!</v>
      </c>
      <c r="K12" s="1" t="e">
        <f t="shared" si="2"/>
        <v>#REF!</v>
      </c>
      <c r="M12" s="1" t="e">
        <f>VLOOKUP(A12,'2023_24 vs 2024_25 Detail'!$A$9:$CA$409,82,FALSE)</f>
        <v>#REF!</v>
      </c>
      <c r="N12" s="1" t="e">
        <f>VLOOKUP(A12,'2023_24 vs 2024_25 Detail'!$A$9:$CA$409,73,FALSE)+VLOOKUP(A12,'2023_24 vs 2024_25 Detail'!$A$9:$BY$409,80,FALSE)+VLOOKUP(A12,'2023_24 vs 2024_25 Detail'!$A$9:$BZ$409,81,FALSE)</f>
        <v>#REF!</v>
      </c>
      <c r="O12" s="1">
        <f>VLOOKUP(A12,'2023_24 vs 2024_25 Detail'!$A$9:$CA$409,74,FALSE)</f>
        <v>52819.4</v>
      </c>
      <c r="P12" s="1">
        <f>VLOOKUP(A12,'2023_24 vs 2024_25 Detail'!$A$9:$CA$409,77,FALSE)</f>
        <v>0</v>
      </c>
      <c r="Q12" s="1" t="e">
        <f t="shared" si="3"/>
        <v>#REF!</v>
      </c>
      <c r="R12" s="1" t="e">
        <f t="shared" si="4"/>
        <v>#REF!</v>
      </c>
      <c r="T12" s="1" t="e">
        <f t="shared" si="5"/>
        <v>#REF!</v>
      </c>
      <c r="U12" s="4" t="e">
        <f t="shared" si="6"/>
        <v>#REF!</v>
      </c>
    </row>
    <row r="13" spans="1:21" x14ac:dyDescent="0.35">
      <c r="A13" s="2" t="s">
        <v>51</v>
      </c>
      <c r="B13" s="2" t="s">
        <v>52</v>
      </c>
      <c r="C13" t="s">
        <v>53</v>
      </c>
      <c r="D13" s="1">
        <v>192</v>
      </c>
      <c r="E13" s="1" t="e">
        <f>VLOOKUP(A13,'2023_24 vs 2024_25 Detail'!$A$9:$AQ$409,45,FALSE)</f>
        <v>#REF!</v>
      </c>
      <c r="F13" s="1" t="e">
        <f>VLOOKUP(A13,'2023_24 vs 2024_25 Detail'!$A$9:$CA$409,73,FALSE)+VLOOKUP(A13,'2023_24 vs 2024_25 Detail'!$A$9:$BY$409,80,FALSE)+VLOOKUP(A13,'2023_24 vs 2024_25 Detail'!$A$9:$BZ$409,81,FALSE)</f>
        <v>#REF!</v>
      </c>
      <c r="G13" s="1">
        <f>VLOOKUP(A13,'2023_24 vs 2024_25 Detail'!$A$9:$CA$409,74,FALSE)</f>
        <v>4516.95</v>
      </c>
      <c r="H13" s="1" t="e">
        <f>VLOOKUP($A13,'2023_24 vs 2024_25 Detail'!$A$9:$AJ$409,38,FALSE)</f>
        <v>#REF!</v>
      </c>
      <c r="I13" s="1" t="e">
        <f t="shared" si="0"/>
        <v>#REF!</v>
      </c>
      <c r="J13" s="1" t="e">
        <f t="shared" si="1"/>
        <v>#REF!</v>
      </c>
      <c r="K13" s="1" t="e">
        <f t="shared" si="2"/>
        <v>#REF!</v>
      </c>
      <c r="M13" s="1" t="e">
        <f>VLOOKUP(A13,'2023_24 vs 2024_25 Detail'!$A$9:$CA$409,82,FALSE)</f>
        <v>#REF!</v>
      </c>
      <c r="N13" s="1" t="e">
        <f>VLOOKUP(A13,'2023_24 vs 2024_25 Detail'!$A$9:$CA$409,73,FALSE)+VLOOKUP(A13,'2023_24 vs 2024_25 Detail'!$A$9:$BY$409,80,FALSE)+VLOOKUP(A13,'2023_24 vs 2024_25 Detail'!$A$9:$BZ$409,81,FALSE)</f>
        <v>#REF!</v>
      </c>
      <c r="O13" s="1">
        <f>VLOOKUP(A13,'2023_24 vs 2024_25 Detail'!$A$9:$CA$409,74,FALSE)</f>
        <v>4516.95</v>
      </c>
      <c r="P13" s="1">
        <f>VLOOKUP(A13,'2023_24 vs 2024_25 Detail'!$A$9:$CA$409,77,FALSE)</f>
        <v>0</v>
      </c>
      <c r="Q13" s="1" t="e">
        <f t="shared" si="3"/>
        <v>#REF!</v>
      </c>
      <c r="R13" s="1" t="e">
        <f t="shared" si="4"/>
        <v>#REF!</v>
      </c>
      <c r="T13" s="1" t="e">
        <f t="shared" si="5"/>
        <v>#REF!</v>
      </c>
      <c r="U13" s="4" t="e">
        <f t="shared" si="6"/>
        <v>#REF!</v>
      </c>
    </row>
    <row r="14" spans="1:21" x14ac:dyDescent="0.35">
      <c r="A14" s="2" t="s">
        <v>54</v>
      </c>
      <c r="B14" s="2" t="s">
        <v>55</v>
      </c>
      <c r="C14" t="s">
        <v>56</v>
      </c>
      <c r="D14" s="1">
        <v>193</v>
      </c>
      <c r="E14" s="1" t="e">
        <f>VLOOKUP(A14,'2023_24 vs 2024_25 Detail'!$A$9:$AQ$409,45,FALSE)</f>
        <v>#REF!</v>
      </c>
      <c r="F14" s="1" t="e">
        <f>VLOOKUP(A14,'2023_24 vs 2024_25 Detail'!$A$9:$CA$409,73,FALSE)+VLOOKUP(A14,'2023_24 vs 2024_25 Detail'!$A$9:$BY$409,80,FALSE)+VLOOKUP(A14,'2023_24 vs 2024_25 Detail'!$A$9:$BZ$409,81,FALSE)</f>
        <v>#REF!</v>
      </c>
      <c r="G14" s="1">
        <f>VLOOKUP(A14,'2023_24 vs 2024_25 Detail'!$A$9:$CA$409,74,FALSE)</f>
        <v>2161.7500000000005</v>
      </c>
      <c r="H14" s="1" t="e">
        <f>VLOOKUP($A14,'2023_24 vs 2024_25 Detail'!$A$9:$AJ$409,38,FALSE)</f>
        <v>#REF!</v>
      </c>
      <c r="I14" s="1" t="e">
        <f t="shared" si="0"/>
        <v>#REF!</v>
      </c>
      <c r="J14" s="1" t="e">
        <f t="shared" si="1"/>
        <v>#REF!</v>
      </c>
      <c r="K14" s="1" t="e">
        <f t="shared" si="2"/>
        <v>#REF!</v>
      </c>
      <c r="M14" s="1" t="e">
        <f>VLOOKUP(A14,'2023_24 vs 2024_25 Detail'!$A$9:$CA$409,82,FALSE)</f>
        <v>#REF!</v>
      </c>
      <c r="N14" s="1" t="e">
        <f>VLOOKUP(A14,'2023_24 vs 2024_25 Detail'!$A$9:$CA$409,73,FALSE)+VLOOKUP(A14,'2023_24 vs 2024_25 Detail'!$A$9:$BY$409,80,FALSE)+VLOOKUP(A14,'2023_24 vs 2024_25 Detail'!$A$9:$BZ$409,81,FALSE)</f>
        <v>#REF!</v>
      </c>
      <c r="O14" s="1">
        <f>VLOOKUP(A14,'2023_24 vs 2024_25 Detail'!$A$9:$CA$409,74,FALSE)</f>
        <v>2161.7500000000005</v>
      </c>
      <c r="P14" s="1">
        <f>VLOOKUP(A14,'2023_24 vs 2024_25 Detail'!$A$9:$CA$409,77,FALSE)</f>
        <v>0</v>
      </c>
      <c r="Q14" s="1" t="e">
        <f t="shared" si="3"/>
        <v>#REF!</v>
      </c>
      <c r="R14" s="1" t="e">
        <f t="shared" si="4"/>
        <v>#REF!</v>
      </c>
      <c r="T14" s="1" t="e">
        <f t="shared" si="5"/>
        <v>#REF!</v>
      </c>
      <c r="U14" s="4" t="e">
        <f t="shared" si="6"/>
        <v>#REF!</v>
      </c>
    </row>
    <row r="15" spans="1:21" x14ac:dyDescent="0.35">
      <c r="A15" s="2" t="s">
        <v>57</v>
      </c>
      <c r="B15" s="2" t="s">
        <v>58</v>
      </c>
      <c r="C15" t="s">
        <v>59</v>
      </c>
      <c r="D15" s="1">
        <v>194</v>
      </c>
      <c r="E15" s="1" t="e">
        <f>VLOOKUP(A15,'2023_24 vs 2024_25 Detail'!$A$9:$AQ$409,45,FALSE)</f>
        <v>#REF!</v>
      </c>
      <c r="F15" s="1" t="e">
        <f>VLOOKUP(A15,'2023_24 vs 2024_25 Detail'!$A$9:$CA$409,73,FALSE)+VLOOKUP(A15,'2023_24 vs 2024_25 Detail'!$A$9:$BY$409,80,FALSE)+VLOOKUP(A15,'2023_24 vs 2024_25 Detail'!$A$9:$BZ$409,81,FALSE)</f>
        <v>#REF!</v>
      </c>
      <c r="G15" s="1">
        <f>VLOOKUP(A15,'2023_24 vs 2024_25 Detail'!$A$9:$CA$409,74,FALSE)</f>
        <v>9262.2000000000007</v>
      </c>
      <c r="H15" s="1" t="e">
        <f>VLOOKUP($A15,'2023_24 vs 2024_25 Detail'!$A$9:$AJ$409,38,FALSE)</f>
        <v>#REF!</v>
      </c>
      <c r="I15" s="1" t="e">
        <f t="shared" si="0"/>
        <v>#REF!</v>
      </c>
      <c r="J15" s="1" t="e">
        <f t="shared" si="1"/>
        <v>#REF!</v>
      </c>
      <c r="K15" s="1" t="e">
        <f t="shared" si="2"/>
        <v>#REF!</v>
      </c>
      <c r="M15" s="1" t="e">
        <f>VLOOKUP(A15,'2023_24 vs 2024_25 Detail'!$A$9:$CA$409,82,FALSE)</f>
        <v>#REF!</v>
      </c>
      <c r="N15" s="1" t="e">
        <f>VLOOKUP(A15,'2023_24 vs 2024_25 Detail'!$A$9:$CA$409,73,FALSE)+VLOOKUP(A15,'2023_24 vs 2024_25 Detail'!$A$9:$BY$409,80,FALSE)+VLOOKUP(A15,'2023_24 vs 2024_25 Detail'!$A$9:$BZ$409,81,FALSE)</f>
        <v>#REF!</v>
      </c>
      <c r="O15" s="1">
        <f>VLOOKUP(A15,'2023_24 vs 2024_25 Detail'!$A$9:$CA$409,74,FALSE)</f>
        <v>9262.2000000000007</v>
      </c>
      <c r="P15" s="1">
        <f>VLOOKUP(A15,'2023_24 vs 2024_25 Detail'!$A$9:$CA$409,77,FALSE)</f>
        <v>0</v>
      </c>
      <c r="Q15" s="1" t="e">
        <f t="shared" si="3"/>
        <v>#REF!</v>
      </c>
      <c r="R15" s="1" t="e">
        <f t="shared" si="4"/>
        <v>#REF!</v>
      </c>
      <c r="T15" s="1" t="e">
        <f t="shared" si="5"/>
        <v>#REF!</v>
      </c>
      <c r="U15" s="4" t="e">
        <f t="shared" si="6"/>
        <v>#REF!</v>
      </c>
    </row>
    <row r="16" spans="1:21" x14ac:dyDescent="0.35">
      <c r="A16" s="2" t="s">
        <v>60</v>
      </c>
      <c r="B16" s="2" t="s">
        <v>61</v>
      </c>
      <c r="C16" t="s">
        <v>62</v>
      </c>
      <c r="D16" s="1">
        <v>195</v>
      </c>
      <c r="E16" s="1" t="e">
        <f>VLOOKUP(A16,'2023_24 vs 2024_25 Detail'!$A$9:$AQ$409,45,FALSE)</f>
        <v>#REF!</v>
      </c>
      <c r="F16" s="1" t="e">
        <f>VLOOKUP(A16,'2023_24 vs 2024_25 Detail'!$A$9:$CA$409,73,FALSE)+VLOOKUP(A16,'2023_24 vs 2024_25 Detail'!$A$9:$BY$409,80,FALSE)+VLOOKUP(A16,'2023_24 vs 2024_25 Detail'!$A$9:$BZ$409,81,FALSE)</f>
        <v>#REF!</v>
      </c>
      <c r="G16" s="1">
        <f>VLOOKUP(A16,'2023_24 vs 2024_25 Detail'!$A$9:$CA$409,74,FALSE)</f>
        <v>9892.75</v>
      </c>
      <c r="H16" s="1" t="e">
        <f>VLOOKUP($A16,'2023_24 vs 2024_25 Detail'!$A$9:$AJ$409,38,FALSE)</f>
        <v>#REF!</v>
      </c>
      <c r="I16" s="1" t="e">
        <f t="shared" si="0"/>
        <v>#REF!</v>
      </c>
      <c r="J16" s="1" t="e">
        <f t="shared" si="1"/>
        <v>#REF!</v>
      </c>
      <c r="K16" s="1" t="e">
        <f t="shared" si="2"/>
        <v>#REF!</v>
      </c>
      <c r="M16" s="1" t="e">
        <f>VLOOKUP(A16,'2023_24 vs 2024_25 Detail'!$A$9:$CA$409,82,FALSE)</f>
        <v>#REF!</v>
      </c>
      <c r="N16" s="1" t="e">
        <f>VLOOKUP(A16,'2023_24 vs 2024_25 Detail'!$A$9:$CA$409,73,FALSE)+VLOOKUP(A16,'2023_24 vs 2024_25 Detail'!$A$9:$BY$409,80,FALSE)+VLOOKUP(A16,'2023_24 vs 2024_25 Detail'!$A$9:$BZ$409,81,FALSE)</f>
        <v>#REF!</v>
      </c>
      <c r="O16" s="1">
        <f>VLOOKUP(A16,'2023_24 vs 2024_25 Detail'!$A$9:$CA$409,74,FALSE)</f>
        <v>9892.75</v>
      </c>
      <c r="P16" s="1">
        <f>VLOOKUP(A16,'2023_24 vs 2024_25 Detail'!$A$9:$CA$409,77,FALSE)</f>
        <v>0</v>
      </c>
      <c r="Q16" s="1" t="e">
        <f t="shared" si="3"/>
        <v>#REF!</v>
      </c>
      <c r="R16" s="1" t="e">
        <f t="shared" si="4"/>
        <v>#REF!</v>
      </c>
      <c r="T16" s="1" t="e">
        <f t="shared" si="5"/>
        <v>#REF!</v>
      </c>
      <c r="U16" s="4" t="e">
        <f t="shared" si="6"/>
        <v>#REF!</v>
      </c>
    </row>
    <row r="17" spans="1:21" x14ac:dyDescent="0.35">
      <c r="A17" s="2" t="s">
        <v>63</v>
      </c>
      <c r="B17" s="2" t="s">
        <v>64</v>
      </c>
      <c r="C17" t="s">
        <v>65</v>
      </c>
      <c r="D17" s="1">
        <v>196</v>
      </c>
      <c r="E17" s="1" t="e">
        <f>VLOOKUP(A17,'2023_24 vs 2024_25 Detail'!$A$9:$AQ$409,45,FALSE)</f>
        <v>#REF!</v>
      </c>
      <c r="F17" s="1" t="e">
        <f>VLOOKUP(A17,'2023_24 vs 2024_25 Detail'!$A$9:$CA$409,73,FALSE)+VLOOKUP(A17,'2023_24 vs 2024_25 Detail'!$A$9:$BY$409,80,FALSE)+VLOOKUP(A17,'2023_24 vs 2024_25 Detail'!$A$9:$BZ$409,81,FALSE)</f>
        <v>#REF!</v>
      </c>
      <c r="G17" s="1">
        <f>VLOOKUP(A17,'2023_24 vs 2024_25 Detail'!$A$9:$CA$409,74,FALSE)</f>
        <v>2317.5</v>
      </c>
      <c r="H17" s="1" t="e">
        <f>VLOOKUP($A17,'2023_24 vs 2024_25 Detail'!$A$9:$AJ$409,38,FALSE)</f>
        <v>#REF!</v>
      </c>
      <c r="I17" s="1" t="e">
        <f t="shared" si="0"/>
        <v>#REF!</v>
      </c>
      <c r="J17" s="1" t="e">
        <f t="shared" si="1"/>
        <v>#REF!</v>
      </c>
      <c r="K17" s="1" t="e">
        <f t="shared" si="2"/>
        <v>#REF!</v>
      </c>
      <c r="M17" s="1" t="e">
        <f>VLOOKUP(A17,'2023_24 vs 2024_25 Detail'!$A$9:$CA$409,82,FALSE)</f>
        <v>#REF!</v>
      </c>
      <c r="N17" s="1" t="e">
        <f>VLOOKUP(A17,'2023_24 vs 2024_25 Detail'!$A$9:$CA$409,73,FALSE)+VLOOKUP(A17,'2023_24 vs 2024_25 Detail'!$A$9:$BY$409,80,FALSE)+VLOOKUP(A17,'2023_24 vs 2024_25 Detail'!$A$9:$BZ$409,81,FALSE)</f>
        <v>#REF!</v>
      </c>
      <c r="O17" s="1">
        <f>VLOOKUP(A17,'2023_24 vs 2024_25 Detail'!$A$9:$CA$409,74,FALSE)</f>
        <v>2317.5</v>
      </c>
      <c r="P17" s="1">
        <f>VLOOKUP(A17,'2023_24 vs 2024_25 Detail'!$A$9:$CA$409,77,FALSE)</f>
        <v>0</v>
      </c>
      <c r="Q17" s="1" t="e">
        <f t="shared" si="3"/>
        <v>#REF!</v>
      </c>
      <c r="R17" s="1" t="e">
        <f t="shared" si="4"/>
        <v>#REF!</v>
      </c>
      <c r="T17" s="1" t="e">
        <f t="shared" si="5"/>
        <v>#REF!</v>
      </c>
      <c r="U17" s="4" t="e">
        <f t="shared" si="6"/>
        <v>#REF!</v>
      </c>
    </row>
    <row r="18" spans="1:21" x14ac:dyDescent="0.35">
      <c r="A18" s="2" t="s">
        <v>66</v>
      </c>
      <c r="B18" s="2" t="s">
        <v>67</v>
      </c>
      <c r="C18" t="s">
        <v>68</v>
      </c>
      <c r="D18" s="1">
        <v>197</v>
      </c>
      <c r="E18" s="1" t="e">
        <f>VLOOKUP(A18,'2023_24 vs 2024_25 Detail'!$A$9:$AQ$409,45,FALSE)</f>
        <v>#REF!</v>
      </c>
      <c r="F18" s="1" t="e">
        <f>VLOOKUP(A18,'2023_24 vs 2024_25 Detail'!$A$9:$CA$409,73,FALSE)+VLOOKUP(A18,'2023_24 vs 2024_25 Detail'!$A$9:$BY$409,80,FALSE)+VLOOKUP(A18,'2023_24 vs 2024_25 Detail'!$A$9:$BZ$409,81,FALSE)</f>
        <v>#REF!</v>
      </c>
      <c r="G18" s="1">
        <f>VLOOKUP(A18,'2023_24 vs 2024_25 Detail'!$A$9:$CA$409,74,FALSE)</f>
        <v>19672.75</v>
      </c>
      <c r="H18" s="1" t="e">
        <f>VLOOKUP($A18,'2023_24 vs 2024_25 Detail'!$A$9:$AJ$409,38,FALSE)</f>
        <v>#REF!</v>
      </c>
      <c r="I18" s="1" t="e">
        <f t="shared" si="0"/>
        <v>#REF!</v>
      </c>
      <c r="J18" s="1" t="e">
        <f t="shared" si="1"/>
        <v>#REF!</v>
      </c>
      <c r="K18" s="1" t="e">
        <f t="shared" si="2"/>
        <v>#REF!</v>
      </c>
      <c r="M18" s="1" t="e">
        <f>VLOOKUP(A18,'2023_24 vs 2024_25 Detail'!$A$9:$CA$409,82,FALSE)</f>
        <v>#REF!</v>
      </c>
      <c r="N18" s="1" t="e">
        <f>VLOOKUP(A18,'2023_24 vs 2024_25 Detail'!$A$9:$CA$409,73,FALSE)+VLOOKUP(A18,'2023_24 vs 2024_25 Detail'!$A$9:$BY$409,80,FALSE)+VLOOKUP(A18,'2023_24 vs 2024_25 Detail'!$A$9:$BZ$409,81,FALSE)</f>
        <v>#REF!</v>
      </c>
      <c r="O18" s="1">
        <f>VLOOKUP(A18,'2023_24 vs 2024_25 Detail'!$A$9:$CA$409,74,FALSE)</f>
        <v>19672.75</v>
      </c>
      <c r="P18" s="1">
        <f>VLOOKUP(A18,'2023_24 vs 2024_25 Detail'!$A$9:$CA$409,77,FALSE)</f>
        <v>0</v>
      </c>
      <c r="Q18" s="1" t="e">
        <f t="shared" si="3"/>
        <v>#REF!</v>
      </c>
      <c r="R18" s="1" t="e">
        <f t="shared" si="4"/>
        <v>#REF!</v>
      </c>
      <c r="T18" s="1" t="e">
        <f t="shared" si="5"/>
        <v>#REF!</v>
      </c>
      <c r="U18" s="4" t="e">
        <f t="shared" si="6"/>
        <v>#REF!</v>
      </c>
    </row>
    <row r="19" spans="1:21" x14ac:dyDescent="0.35">
      <c r="A19" s="2" t="s">
        <v>69</v>
      </c>
      <c r="B19" s="2" t="s">
        <v>70</v>
      </c>
      <c r="C19" t="s">
        <v>71</v>
      </c>
      <c r="D19" s="1">
        <v>198</v>
      </c>
      <c r="E19" s="1" t="e">
        <f>VLOOKUP(A19,'2023_24 vs 2024_25 Detail'!$A$9:$AQ$409,45,FALSE)</f>
        <v>#REF!</v>
      </c>
      <c r="F19" s="1" t="e">
        <f>VLOOKUP(A19,'2023_24 vs 2024_25 Detail'!$A$9:$CA$409,73,FALSE)+VLOOKUP(A19,'2023_24 vs 2024_25 Detail'!$A$9:$BY$409,80,FALSE)+VLOOKUP(A19,'2023_24 vs 2024_25 Detail'!$A$9:$BZ$409,81,FALSE)</f>
        <v>#REF!</v>
      </c>
      <c r="G19" s="1">
        <f>VLOOKUP(A19,'2023_24 vs 2024_25 Detail'!$A$9:$CA$409,74,FALSE)</f>
        <v>3358</v>
      </c>
      <c r="H19" s="1" t="e">
        <f>VLOOKUP($A19,'2023_24 vs 2024_25 Detail'!$A$9:$AJ$409,38,FALSE)</f>
        <v>#REF!</v>
      </c>
      <c r="I19" s="1" t="e">
        <f t="shared" si="0"/>
        <v>#REF!</v>
      </c>
      <c r="J19" s="1" t="e">
        <f t="shared" si="1"/>
        <v>#REF!</v>
      </c>
      <c r="K19" s="1" t="e">
        <f t="shared" si="2"/>
        <v>#REF!</v>
      </c>
      <c r="M19" s="1" t="e">
        <f>VLOOKUP(A19,'2023_24 vs 2024_25 Detail'!$A$9:$CA$409,82,FALSE)</f>
        <v>#REF!</v>
      </c>
      <c r="N19" s="1" t="e">
        <f>VLOOKUP(A19,'2023_24 vs 2024_25 Detail'!$A$9:$CA$409,73,FALSE)+VLOOKUP(A19,'2023_24 vs 2024_25 Detail'!$A$9:$BY$409,80,FALSE)+VLOOKUP(A19,'2023_24 vs 2024_25 Detail'!$A$9:$BZ$409,81,FALSE)</f>
        <v>#REF!</v>
      </c>
      <c r="O19" s="1">
        <f>VLOOKUP(A19,'2023_24 vs 2024_25 Detail'!$A$9:$CA$409,74,FALSE)</f>
        <v>3358</v>
      </c>
      <c r="P19" s="1">
        <f>VLOOKUP(A19,'2023_24 vs 2024_25 Detail'!$A$9:$CA$409,77,FALSE)</f>
        <v>0</v>
      </c>
      <c r="Q19" s="1" t="e">
        <f t="shared" si="3"/>
        <v>#REF!</v>
      </c>
      <c r="R19" s="1" t="e">
        <f t="shared" si="4"/>
        <v>#REF!</v>
      </c>
      <c r="T19" s="1" t="e">
        <f t="shared" si="5"/>
        <v>#REF!</v>
      </c>
      <c r="U19" s="4" t="e">
        <f t="shared" si="6"/>
        <v>#REF!</v>
      </c>
    </row>
    <row r="20" spans="1:21" x14ac:dyDescent="0.35">
      <c r="A20" s="2" t="s">
        <v>72</v>
      </c>
      <c r="B20" s="2" t="s">
        <v>73</v>
      </c>
      <c r="C20" t="s">
        <v>74</v>
      </c>
      <c r="D20" s="1">
        <v>199</v>
      </c>
      <c r="E20" s="1" t="e">
        <f>VLOOKUP(A20,'2023_24 vs 2024_25 Detail'!$A$9:$AQ$409,45,FALSE)</f>
        <v>#REF!</v>
      </c>
      <c r="F20" s="1" t="e">
        <f>VLOOKUP(A20,'2023_24 vs 2024_25 Detail'!$A$9:$CA$409,73,FALSE)+VLOOKUP(A20,'2023_24 vs 2024_25 Detail'!$A$9:$BY$409,80,FALSE)+VLOOKUP(A20,'2023_24 vs 2024_25 Detail'!$A$9:$BZ$409,81,FALSE)</f>
        <v>#REF!</v>
      </c>
      <c r="G20" s="1">
        <f>VLOOKUP(A20,'2023_24 vs 2024_25 Detail'!$A$9:$CA$409,74,FALSE)</f>
        <v>14912.75</v>
      </c>
      <c r="H20" s="1" t="e">
        <f>VLOOKUP($A20,'2023_24 vs 2024_25 Detail'!$A$9:$AJ$409,38,FALSE)</f>
        <v>#REF!</v>
      </c>
      <c r="I20" s="1" t="e">
        <f t="shared" si="0"/>
        <v>#REF!</v>
      </c>
      <c r="J20" s="1" t="e">
        <f t="shared" si="1"/>
        <v>#REF!</v>
      </c>
      <c r="K20" s="1" t="e">
        <f t="shared" si="2"/>
        <v>#REF!</v>
      </c>
      <c r="M20" s="1" t="e">
        <f>VLOOKUP(A20,'2023_24 vs 2024_25 Detail'!$A$9:$CA$409,82,FALSE)</f>
        <v>#REF!</v>
      </c>
      <c r="N20" s="1" t="e">
        <f>VLOOKUP(A20,'2023_24 vs 2024_25 Detail'!$A$9:$CA$409,73,FALSE)+VLOOKUP(A20,'2023_24 vs 2024_25 Detail'!$A$9:$BY$409,80,FALSE)+VLOOKUP(A20,'2023_24 vs 2024_25 Detail'!$A$9:$BZ$409,81,FALSE)</f>
        <v>#REF!</v>
      </c>
      <c r="O20" s="1">
        <f>VLOOKUP(A20,'2023_24 vs 2024_25 Detail'!$A$9:$CA$409,74,FALSE)</f>
        <v>14912.75</v>
      </c>
      <c r="P20" s="1">
        <f>VLOOKUP(A20,'2023_24 vs 2024_25 Detail'!$A$9:$CA$409,77,FALSE)</f>
        <v>0</v>
      </c>
      <c r="Q20" s="1" t="e">
        <f t="shared" si="3"/>
        <v>#REF!</v>
      </c>
      <c r="R20" s="1" t="e">
        <f t="shared" si="4"/>
        <v>#REF!</v>
      </c>
      <c r="T20" s="1" t="e">
        <f t="shared" si="5"/>
        <v>#REF!</v>
      </c>
      <c r="U20" s="4" t="e">
        <f t="shared" si="6"/>
        <v>#REF!</v>
      </c>
    </row>
    <row r="21" spans="1:21" x14ac:dyDescent="0.35">
      <c r="A21" s="2" t="s">
        <v>75</v>
      </c>
      <c r="B21" s="2">
        <v>2150</v>
      </c>
      <c r="C21" t="s">
        <v>76</v>
      </c>
      <c r="D21" s="1">
        <v>200</v>
      </c>
      <c r="E21" s="1" t="e">
        <f>VLOOKUP(A21,'2023_24 vs 2024_25 Detail'!$A$9:$AQ$409,45,FALSE)</f>
        <v>#REF!</v>
      </c>
      <c r="F21" s="1" t="e">
        <f>VLOOKUP(A21,'2023_24 vs 2024_25 Detail'!$A$9:$CA$409,73,FALSE)+VLOOKUP(A21,'2023_24 vs 2024_25 Detail'!$A$9:$BY$409,80,FALSE)+VLOOKUP(A21,'2023_24 vs 2024_25 Detail'!$A$9:$BZ$409,81,FALSE)</f>
        <v>#REF!</v>
      </c>
      <c r="G21" s="1">
        <f>VLOOKUP(A21,'2023_24 vs 2024_25 Detail'!$A$9:$CA$409,74,FALSE)</f>
        <v>1447.9359999999999</v>
      </c>
      <c r="H21" s="1" t="e">
        <f>VLOOKUP($A21,'2023_24 vs 2024_25 Detail'!$A$9:$AJ$409,38,FALSE)</f>
        <v>#REF!</v>
      </c>
      <c r="I21" s="1" t="e">
        <f t="shared" si="0"/>
        <v>#REF!</v>
      </c>
      <c r="J21" s="1" t="e">
        <f t="shared" si="1"/>
        <v>#REF!</v>
      </c>
      <c r="K21" s="1" t="e">
        <f t="shared" si="2"/>
        <v>#REF!</v>
      </c>
      <c r="M21" s="1" t="e">
        <f>VLOOKUP(A21,'2023_24 vs 2024_25 Detail'!$A$9:$CA$409,82,FALSE)</f>
        <v>#REF!</v>
      </c>
      <c r="N21" s="1" t="e">
        <f>VLOOKUP(A21,'2023_24 vs 2024_25 Detail'!$A$9:$CA$409,73,FALSE)+VLOOKUP(A21,'2023_24 vs 2024_25 Detail'!$A$9:$BY$409,80,FALSE)+VLOOKUP(A21,'2023_24 vs 2024_25 Detail'!$A$9:$BZ$409,81,FALSE)</f>
        <v>#REF!</v>
      </c>
      <c r="O21" s="1">
        <f>VLOOKUP(A21,'2023_24 vs 2024_25 Detail'!$A$9:$CA$409,74,FALSE)</f>
        <v>1447.9359999999999</v>
      </c>
      <c r="P21" s="1">
        <f>VLOOKUP(A21,'2023_24 vs 2024_25 Detail'!$A$9:$CA$409,77,FALSE)</f>
        <v>0</v>
      </c>
      <c r="Q21" s="1" t="e">
        <f t="shared" si="3"/>
        <v>#REF!</v>
      </c>
      <c r="R21" s="1" t="e">
        <f t="shared" si="4"/>
        <v>#REF!</v>
      </c>
      <c r="T21" s="1" t="e">
        <f t="shared" si="5"/>
        <v>#REF!</v>
      </c>
      <c r="U21" s="4" t="e">
        <f t="shared" si="6"/>
        <v>#REF!</v>
      </c>
    </row>
    <row r="22" spans="1:21" x14ac:dyDescent="0.35">
      <c r="A22" s="2" t="s">
        <v>77</v>
      </c>
      <c r="B22" s="2" t="s">
        <v>78</v>
      </c>
      <c r="C22" t="s">
        <v>79</v>
      </c>
      <c r="D22" s="1">
        <v>201</v>
      </c>
      <c r="E22" s="1" t="e">
        <f>VLOOKUP(A22,'2023_24 vs 2024_25 Detail'!$A$9:$AQ$409,45,FALSE)</f>
        <v>#REF!</v>
      </c>
      <c r="F22" s="1" t="e">
        <f>VLOOKUP(A22,'2023_24 vs 2024_25 Detail'!$A$9:$CA$409,73,FALSE)+VLOOKUP(A22,'2023_24 vs 2024_25 Detail'!$A$9:$BY$409,80,FALSE)+VLOOKUP(A22,'2023_24 vs 2024_25 Detail'!$A$9:$BZ$409,81,FALSE)</f>
        <v>#REF!</v>
      </c>
      <c r="G22" s="1">
        <f>VLOOKUP(A22,'2023_24 vs 2024_25 Detail'!$A$9:$CA$409,74,FALSE)</f>
        <v>1085.952</v>
      </c>
      <c r="H22" s="1" t="e">
        <f>VLOOKUP($A22,'2023_24 vs 2024_25 Detail'!$A$9:$AJ$409,38,FALSE)</f>
        <v>#REF!</v>
      </c>
      <c r="I22" s="1" t="e">
        <f t="shared" si="0"/>
        <v>#REF!</v>
      </c>
      <c r="J22" s="1" t="e">
        <f t="shared" si="1"/>
        <v>#REF!</v>
      </c>
      <c r="K22" s="1" t="e">
        <f t="shared" si="2"/>
        <v>#REF!</v>
      </c>
      <c r="M22" s="1" t="e">
        <f>VLOOKUP(A22,'2023_24 vs 2024_25 Detail'!$A$9:$CA$409,82,FALSE)</f>
        <v>#REF!</v>
      </c>
      <c r="N22" s="1" t="e">
        <f>VLOOKUP(A22,'2023_24 vs 2024_25 Detail'!$A$9:$CA$409,73,FALSE)+VLOOKUP(A22,'2023_24 vs 2024_25 Detail'!$A$9:$BY$409,80,FALSE)+VLOOKUP(A22,'2023_24 vs 2024_25 Detail'!$A$9:$BZ$409,81,FALSE)</f>
        <v>#REF!</v>
      </c>
      <c r="O22" s="1">
        <f>VLOOKUP(A22,'2023_24 vs 2024_25 Detail'!$A$9:$CA$409,74,FALSE)</f>
        <v>1085.952</v>
      </c>
      <c r="P22" s="1">
        <f>VLOOKUP(A22,'2023_24 vs 2024_25 Detail'!$A$9:$CA$409,77,FALSE)</f>
        <v>0</v>
      </c>
      <c r="Q22" s="1" t="e">
        <f t="shared" si="3"/>
        <v>#REF!</v>
      </c>
      <c r="R22" s="1" t="e">
        <f t="shared" si="4"/>
        <v>#REF!</v>
      </c>
      <c r="T22" s="1" t="e">
        <f t="shared" si="5"/>
        <v>#REF!</v>
      </c>
      <c r="U22" s="4" t="e">
        <f t="shared" si="6"/>
        <v>#REF!</v>
      </c>
    </row>
    <row r="23" spans="1:21" x14ac:dyDescent="0.35">
      <c r="A23" s="2" t="s">
        <v>80</v>
      </c>
      <c r="B23" s="2" t="s">
        <v>81</v>
      </c>
      <c r="C23" t="s">
        <v>82</v>
      </c>
      <c r="D23" s="1">
        <v>202</v>
      </c>
      <c r="E23" s="1" t="e">
        <f>VLOOKUP(A23,'2023_24 vs 2024_25 Detail'!$A$9:$AQ$409,45,FALSE)</f>
        <v>#REF!</v>
      </c>
      <c r="F23" s="1" t="e">
        <f>VLOOKUP(A23,'2023_24 vs 2024_25 Detail'!$A$9:$CA$409,73,FALSE)+VLOOKUP(A23,'2023_24 vs 2024_25 Detail'!$A$9:$BY$409,80,FALSE)+VLOOKUP(A23,'2023_24 vs 2024_25 Detail'!$A$9:$BZ$409,81,FALSE)</f>
        <v>#REF!</v>
      </c>
      <c r="G23" s="1">
        <f>VLOOKUP(A23,'2023_24 vs 2024_25 Detail'!$A$9:$CA$409,74,FALSE)</f>
        <v>15558.25</v>
      </c>
      <c r="H23" s="1" t="e">
        <f>VLOOKUP($A23,'2023_24 vs 2024_25 Detail'!$A$9:$AJ$409,38,FALSE)</f>
        <v>#REF!</v>
      </c>
      <c r="I23" s="1" t="e">
        <f t="shared" si="0"/>
        <v>#REF!</v>
      </c>
      <c r="J23" s="1" t="e">
        <f t="shared" si="1"/>
        <v>#REF!</v>
      </c>
      <c r="K23" s="1" t="e">
        <f t="shared" si="2"/>
        <v>#REF!</v>
      </c>
      <c r="M23" s="1" t="e">
        <f>VLOOKUP(A23,'2023_24 vs 2024_25 Detail'!$A$9:$CA$409,82,FALSE)</f>
        <v>#REF!</v>
      </c>
      <c r="N23" s="1" t="e">
        <f>VLOOKUP(A23,'2023_24 vs 2024_25 Detail'!$A$9:$CA$409,73,FALSE)+VLOOKUP(A23,'2023_24 vs 2024_25 Detail'!$A$9:$BY$409,80,FALSE)+VLOOKUP(A23,'2023_24 vs 2024_25 Detail'!$A$9:$BZ$409,81,FALSE)</f>
        <v>#REF!</v>
      </c>
      <c r="O23" s="1">
        <f>VLOOKUP(A23,'2023_24 vs 2024_25 Detail'!$A$9:$CA$409,74,FALSE)</f>
        <v>15558.25</v>
      </c>
      <c r="P23" s="1">
        <f>VLOOKUP(A23,'2023_24 vs 2024_25 Detail'!$A$9:$CA$409,77,FALSE)</f>
        <v>0</v>
      </c>
      <c r="Q23" s="1" t="e">
        <f t="shared" si="3"/>
        <v>#REF!</v>
      </c>
      <c r="R23" s="1" t="e">
        <f t="shared" si="4"/>
        <v>#REF!</v>
      </c>
      <c r="T23" s="1" t="e">
        <f t="shared" si="5"/>
        <v>#REF!</v>
      </c>
      <c r="U23" s="4" t="e">
        <f t="shared" si="6"/>
        <v>#REF!</v>
      </c>
    </row>
    <row r="24" spans="1:21" x14ac:dyDescent="0.35">
      <c r="A24" s="2" t="s">
        <v>83</v>
      </c>
      <c r="B24" s="2" t="s">
        <v>84</v>
      </c>
      <c r="C24" t="s">
        <v>85</v>
      </c>
      <c r="D24" s="1">
        <v>203</v>
      </c>
      <c r="E24" s="1" t="e">
        <f>VLOOKUP(A24,'2023_24 vs 2024_25 Detail'!$A$9:$AQ$409,45,FALSE)</f>
        <v>#REF!</v>
      </c>
      <c r="F24" s="1" t="e">
        <f>VLOOKUP(A24,'2023_24 vs 2024_25 Detail'!$A$9:$CA$409,73,FALSE)+VLOOKUP(A24,'2023_24 vs 2024_25 Detail'!$A$9:$BY$409,80,FALSE)+VLOOKUP(A24,'2023_24 vs 2024_25 Detail'!$A$9:$BZ$409,81,FALSE)</f>
        <v>#REF!</v>
      </c>
      <c r="G24" s="1">
        <f>VLOOKUP(A24,'2023_24 vs 2024_25 Detail'!$A$9:$CA$409,74,FALSE)</f>
        <v>7498.24</v>
      </c>
      <c r="H24" s="1" t="e">
        <f>VLOOKUP($A24,'2023_24 vs 2024_25 Detail'!$A$9:$AJ$409,38,FALSE)</f>
        <v>#REF!</v>
      </c>
      <c r="I24" s="1" t="e">
        <f t="shared" si="0"/>
        <v>#REF!</v>
      </c>
      <c r="J24" s="1" t="e">
        <f t="shared" si="1"/>
        <v>#REF!</v>
      </c>
      <c r="K24" s="1" t="e">
        <f t="shared" si="2"/>
        <v>#REF!</v>
      </c>
      <c r="M24" s="1" t="e">
        <f>VLOOKUP(A24,'2023_24 vs 2024_25 Detail'!$A$9:$CA$409,82,FALSE)</f>
        <v>#REF!</v>
      </c>
      <c r="N24" s="1" t="e">
        <f>VLOOKUP(A24,'2023_24 vs 2024_25 Detail'!$A$9:$CA$409,73,FALSE)+VLOOKUP(A24,'2023_24 vs 2024_25 Detail'!$A$9:$BY$409,80,FALSE)+VLOOKUP(A24,'2023_24 vs 2024_25 Detail'!$A$9:$BZ$409,81,FALSE)</f>
        <v>#REF!</v>
      </c>
      <c r="O24" s="1">
        <f>VLOOKUP(A24,'2023_24 vs 2024_25 Detail'!$A$9:$CA$409,74,FALSE)</f>
        <v>7498.24</v>
      </c>
      <c r="P24" s="1">
        <f>VLOOKUP(A24,'2023_24 vs 2024_25 Detail'!$A$9:$CA$409,77,FALSE)</f>
        <v>0</v>
      </c>
      <c r="Q24" s="1" t="e">
        <f t="shared" si="3"/>
        <v>#REF!</v>
      </c>
      <c r="R24" s="1" t="e">
        <f t="shared" si="4"/>
        <v>#REF!</v>
      </c>
      <c r="T24" s="1" t="e">
        <f t="shared" si="5"/>
        <v>#REF!</v>
      </c>
      <c r="U24" s="4" t="e">
        <f t="shared" si="6"/>
        <v>#REF!</v>
      </c>
    </row>
    <row r="25" spans="1:21" x14ac:dyDescent="0.35">
      <c r="A25" s="2" t="s">
        <v>86</v>
      </c>
      <c r="B25" s="2" t="s">
        <v>87</v>
      </c>
      <c r="C25" t="s">
        <v>88</v>
      </c>
      <c r="D25" s="1">
        <v>204</v>
      </c>
      <c r="E25" s="1" t="e">
        <f>VLOOKUP(A25,'2023_24 vs 2024_25 Detail'!$A$9:$AQ$409,45,FALSE)</f>
        <v>#REF!</v>
      </c>
      <c r="F25" s="1" t="e">
        <f>VLOOKUP(A25,'2023_24 vs 2024_25 Detail'!$A$9:$CA$409,73,FALSE)+VLOOKUP(A25,'2023_24 vs 2024_25 Detail'!$A$9:$BY$409,80,FALSE)+VLOOKUP(A25,'2023_24 vs 2024_25 Detail'!$A$9:$BZ$409,81,FALSE)</f>
        <v>#REF!</v>
      </c>
      <c r="G25" s="1">
        <f>VLOOKUP(A25,'2023_24 vs 2024_25 Detail'!$A$9:$CA$409,74,FALSE)</f>
        <v>795.32000000000016</v>
      </c>
      <c r="H25" s="1" t="e">
        <f>VLOOKUP($A25,'2023_24 vs 2024_25 Detail'!$A$9:$AJ$409,38,FALSE)</f>
        <v>#REF!</v>
      </c>
      <c r="I25" s="1" t="e">
        <f t="shared" si="0"/>
        <v>#REF!</v>
      </c>
      <c r="J25" s="1" t="e">
        <f t="shared" si="1"/>
        <v>#REF!</v>
      </c>
      <c r="K25" s="1" t="e">
        <f t="shared" si="2"/>
        <v>#REF!</v>
      </c>
      <c r="M25" s="1" t="e">
        <f>VLOOKUP(A25,'2023_24 vs 2024_25 Detail'!$A$9:$CA$409,82,FALSE)</f>
        <v>#REF!</v>
      </c>
      <c r="N25" s="1" t="e">
        <f>VLOOKUP(A25,'2023_24 vs 2024_25 Detail'!$A$9:$CA$409,73,FALSE)+VLOOKUP(A25,'2023_24 vs 2024_25 Detail'!$A$9:$BY$409,80,FALSE)+VLOOKUP(A25,'2023_24 vs 2024_25 Detail'!$A$9:$BZ$409,81,FALSE)</f>
        <v>#REF!</v>
      </c>
      <c r="O25" s="1">
        <f>VLOOKUP(A25,'2023_24 vs 2024_25 Detail'!$A$9:$CA$409,74,FALSE)</f>
        <v>795.32000000000016</v>
      </c>
      <c r="P25" s="1">
        <f>VLOOKUP(A25,'2023_24 vs 2024_25 Detail'!$A$9:$CA$409,77,FALSE)</f>
        <v>0</v>
      </c>
      <c r="Q25" s="1" t="e">
        <f t="shared" si="3"/>
        <v>#REF!</v>
      </c>
      <c r="R25" s="1" t="e">
        <f t="shared" si="4"/>
        <v>#REF!</v>
      </c>
      <c r="T25" s="1" t="e">
        <f t="shared" si="5"/>
        <v>#REF!</v>
      </c>
      <c r="U25" s="4" t="e">
        <f t="shared" si="6"/>
        <v>#REF!</v>
      </c>
    </row>
    <row r="26" spans="1:21" x14ac:dyDescent="0.35">
      <c r="A26" s="2" t="s">
        <v>89</v>
      </c>
      <c r="B26" s="2" t="s">
        <v>90</v>
      </c>
      <c r="C26" t="s">
        <v>91</v>
      </c>
      <c r="D26" s="1">
        <v>205</v>
      </c>
      <c r="E26" s="1" t="e">
        <f>VLOOKUP(A26,'2023_24 vs 2024_25 Detail'!$A$9:$AQ$409,45,FALSE)</f>
        <v>#REF!</v>
      </c>
      <c r="F26" s="1" t="e">
        <f>VLOOKUP(A26,'2023_24 vs 2024_25 Detail'!$A$9:$CA$409,73,FALSE)+VLOOKUP(A26,'2023_24 vs 2024_25 Detail'!$A$9:$BY$409,80,FALSE)+VLOOKUP(A26,'2023_24 vs 2024_25 Detail'!$A$9:$BZ$409,81,FALSE)</f>
        <v>#REF!</v>
      </c>
      <c r="G26" s="1">
        <f>VLOOKUP(A26,'2023_24 vs 2024_25 Detail'!$A$9:$CA$409,74,FALSE)</f>
        <v>22209</v>
      </c>
      <c r="H26" s="1" t="e">
        <f>VLOOKUP($A26,'2023_24 vs 2024_25 Detail'!$A$9:$AJ$409,38,FALSE)</f>
        <v>#REF!</v>
      </c>
      <c r="I26" s="1" t="e">
        <f t="shared" si="0"/>
        <v>#REF!</v>
      </c>
      <c r="J26" s="1" t="e">
        <f t="shared" si="1"/>
        <v>#REF!</v>
      </c>
      <c r="K26" s="1" t="e">
        <f t="shared" si="2"/>
        <v>#REF!</v>
      </c>
      <c r="M26" s="1" t="e">
        <f>VLOOKUP(A26,'2023_24 vs 2024_25 Detail'!$A$9:$CA$409,82,FALSE)</f>
        <v>#REF!</v>
      </c>
      <c r="N26" s="1" t="e">
        <f>VLOOKUP(A26,'2023_24 vs 2024_25 Detail'!$A$9:$CA$409,73,FALSE)+VLOOKUP(A26,'2023_24 vs 2024_25 Detail'!$A$9:$BY$409,80,FALSE)+VLOOKUP(A26,'2023_24 vs 2024_25 Detail'!$A$9:$BZ$409,81,FALSE)</f>
        <v>#REF!</v>
      </c>
      <c r="O26" s="1">
        <f>VLOOKUP(A26,'2023_24 vs 2024_25 Detail'!$A$9:$CA$409,74,FALSE)</f>
        <v>22209</v>
      </c>
      <c r="P26" s="1">
        <f>VLOOKUP(A26,'2023_24 vs 2024_25 Detail'!$A$9:$CA$409,77,FALSE)</f>
        <v>0</v>
      </c>
      <c r="Q26" s="1" t="e">
        <f t="shared" si="3"/>
        <v>#REF!</v>
      </c>
      <c r="R26" s="1" t="e">
        <f t="shared" si="4"/>
        <v>#REF!</v>
      </c>
      <c r="T26" s="1" t="e">
        <f t="shared" si="5"/>
        <v>#REF!</v>
      </c>
      <c r="U26" s="4" t="e">
        <f t="shared" si="6"/>
        <v>#REF!</v>
      </c>
    </row>
    <row r="27" spans="1:21" x14ac:dyDescent="0.35">
      <c r="A27" s="2" t="s">
        <v>92</v>
      </c>
      <c r="B27" s="2" t="s">
        <v>93</v>
      </c>
      <c r="C27" t="s">
        <v>94</v>
      </c>
      <c r="D27" s="1">
        <v>206</v>
      </c>
      <c r="E27" s="1" t="e">
        <f>VLOOKUP(A27,'2023_24 vs 2024_25 Detail'!$A$9:$AQ$409,45,FALSE)</f>
        <v>#REF!</v>
      </c>
      <c r="F27" s="1" t="e">
        <f>VLOOKUP(A27,'2023_24 vs 2024_25 Detail'!$A$9:$CA$409,73,FALSE)+VLOOKUP(A27,'2023_24 vs 2024_25 Detail'!$A$9:$BY$409,80,FALSE)+VLOOKUP(A27,'2023_24 vs 2024_25 Detail'!$A$9:$BZ$409,81,FALSE)</f>
        <v>#REF!</v>
      </c>
      <c r="G27" s="1">
        <f>VLOOKUP(A27,'2023_24 vs 2024_25 Detail'!$A$9:$CA$409,74,FALSE)</f>
        <v>23107</v>
      </c>
      <c r="H27" s="1" t="e">
        <f>VLOOKUP($A27,'2023_24 vs 2024_25 Detail'!$A$9:$AJ$409,38,FALSE)</f>
        <v>#REF!</v>
      </c>
      <c r="I27" s="1" t="e">
        <f t="shared" si="0"/>
        <v>#REF!</v>
      </c>
      <c r="J27" s="1" t="e">
        <f t="shared" si="1"/>
        <v>#REF!</v>
      </c>
      <c r="K27" s="1" t="e">
        <f t="shared" si="2"/>
        <v>#REF!</v>
      </c>
      <c r="M27" s="1" t="e">
        <f>VLOOKUP(A27,'2023_24 vs 2024_25 Detail'!$A$9:$CA$409,82,FALSE)</f>
        <v>#REF!</v>
      </c>
      <c r="N27" s="1" t="e">
        <f>VLOOKUP(A27,'2023_24 vs 2024_25 Detail'!$A$9:$CA$409,73,FALSE)+VLOOKUP(A27,'2023_24 vs 2024_25 Detail'!$A$9:$BY$409,80,FALSE)+VLOOKUP(A27,'2023_24 vs 2024_25 Detail'!$A$9:$BZ$409,81,FALSE)</f>
        <v>#REF!</v>
      </c>
      <c r="O27" s="1">
        <f>VLOOKUP(A27,'2023_24 vs 2024_25 Detail'!$A$9:$CA$409,74,FALSE)</f>
        <v>23107</v>
      </c>
      <c r="P27" s="1">
        <f>VLOOKUP(A27,'2023_24 vs 2024_25 Detail'!$A$9:$CA$409,77,FALSE)</f>
        <v>0</v>
      </c>
      <c r="Q27" s="1" t="e">
        <f t="shared" si="3"/>
        <v>#REF!</v>
      </c>
      <c r="R27" s="1" t="e">
        <f t="shared" si="4"/>
        <v>#REF!</v>
      </c>
      <c r="T27" s="1" t="e">
        <f t="shared" si="5"/>
        <v>#REF!</v>
      </c>
      <c r="U27" s="4" t="e">
        <f t="shared" si="6"/>
        <v>#REF!</v>
      </c>
    </row>
    <row r="28" spans="1:21" x14ac:dyDescent="0.35">
      <c r="A28" s="2" t="s">
        <v>95</v>
      </c>
      <c r="B28" s="2" t="s">
        <v>96</v>
      </c>
      <c r="C28" t="s">
        <v>97</v>
      </c>
      <c r="D28" s="1">
        <v>207</v>
      </c>
      <c r="E28" s="1" t="e">
        <f>VLOOKUP(A28,'2023_24 vs 2024_25 Detail'!$A$9:$AQ$409,45,FALSE)</f>
        <v>#REF!</v>
      </c>
      <c r="F28" s="1" t="e">
        <f>VLOOKUP(A28,'2023_24 vs 2024_25 Detail'!$A$9:$CA$409,73,FALSE)+VLOOKUP(A28,'2023_24 vs 2024_25 Detail'!$A$9:$BY$409,80,FALSE)+VLOOKUP(A28,'2023_24 vs 2024_25 Detail'!$A$9:$BZ$409,81,FALSE)</f>
        <v>#REF!</v>
      </c>
      <c r="G28" s="1">
        <f>VLOOKUP(A28,'2023_24 vs 2024_25 Detail'!$A$9:$CA$409,74,FALSE)</f>
        <v>18084.674999999999</v>
      </c>
      <c r="H28" s="1" t="e">
        <f>VLOOKUP($A28,'2023_24 vs 2024_25 Detail'!$A$9:$AJ$409,38,FALSE)</f>
        <v>#REF!</v>
      </c>
      <c r="I28" s="1" t="e">
        <f t="shared" si="0"/>
        <v>#REF!</v>
      </c>
      <c r="J28" s="1" t="e">
        <f t="shared" si="1"/>
        <v>#REF!</v>
      </c>
      <c r="K28" s="1" t="e">
        <f t="shared" si="2"/>
        <v>#REF!</v>
      </c>
      <c r="M28" s="1" t="e">
        <f>VLOOKUP(A28,'2023_24 vs 2024_25 Detail'!$A$9:$CA$409,82,FALSE)</f>
        <v>#REF!</v>
      </c>
      <c r="N28" s="1" t="e">
        <f>VLOOKUP(A28,'2023_24 vs 2024_25 Detail'!$A$9:$CA$409,73,FALSE)+VLOOKUP(A28,'2023_24 vs 2024_25 Detail'!$A$9:$BY$409,80,FALSE)+VLOOKUP(A28,'2023_24 vs 2024_25 Detail'!$A$9:$BZ$409,81,FALSE)</f>
        <v>#REF!</v>
      </c>
      <c r="O28" s="1">
        <f>VLOOKUP(A28,'2023_24 vs 2024_25 Detail'!$A$9:$CA$409,74,FALSE)</f>
        <v>18084.674999999999</v>
      </c>
      <c r="P28" s="1">
        <f>VLOOKUP(A28,'2023_24 vs 2024_25 Detail'!$A$9:$CA$409,77,FALSE)</f>
        <v>0</v>
      </c>
      <c r="Q28" s="1" t="e">
        <f t="shared" si="3"/>
        <v>#REF!</v>
      </c>
      <c r="R28" s="1" t="e">
        <f t="shared" si="4"/>
        <v>#REF!</v>
      </c>
      <c r="T28" s="1" t="e">
        <f t="shared" si="5"/>
        <v>#REF!</v>
      </c>
      <c r="U28" s="4" t="e">
        <f t="shared" si="6"/>
        <v>#REF!</v>
      </c>
    </row>
    <row r="29" spans="1:21" x14ac:dyDescent="0.35">
      <c r="A29" s="2" t="s">
        <v>98</v>
      </c>
      <c r="B29" s="2" t="s">
        <v>99</v>
      </c>
      <c r="C29" t="s">
        <v>100</v>
      </c>
      <c r="D29" s="1">
        <v>208</v>
      </c>
      <c r="E29" s="1" t="e">
        <f>VLOOKUP(A29,'2023_24 vs 2024_25 Detail'!$A$9:$AQ$409,45,FALSE)</f>
        <v>#REF!</v>
      </c>
      <c r="F29" s="1" t="e">
        <f>VLOOKUP(A29,'2023_24 vs 2024_25 Detail'!$A$9:$CA$409,73,FALSE)+VLOOKUP(A29,'2023_24 vs 2024_25 Detail'!$A$9:$BY$409,80,FALSE)+VLOOKUP(A29,'2023_24 vs 2024_25 Detail'!$A$9:$BZ$409,81,FALSE)</f>
        <v>#REF!</v>
      </c>
      <c r="G29" s="1">
        <f>VLOOKUP(A29,'2023_24 vs 2024_25 Detail'!$A$9:$CA$409,74,FALSE)</f>
        <v>7911.9359999999997</v>
      </c>
      <c r="H29" s="1" t="e">
        <f>VLOOKUP($A29,'2023_24 vs 2024_25 Detail'!$A$9:$AJ$409,38,FALSE)</f>
        <v>#REF!</v>
      </c>
      <c r="I29" s="1" t="e">
        <f t="shared" si="0"/>
        <v>#REF!</v>
      </c>
      <c r="J29" s="1" t="e">
        <f t="shared" si="1"/>
        <v>#REF!</v>
      </c>
      <c r="K29" s="1" t="e">
        <f t="shared" si="2"/>
        <v>#REF!</v>
      </c>
      <c r="M29" s="1" t="e">
        <f>VLOOKUP(A29,'2023_24 vs 2024_25 Detail'!$A$9:$CA$409,82,FALSE)</f>
        <v>#REF!</v>
      </c>
      <c r="N29" s="1" t="e">
        <f>VLOOKUP(A29,'2023_24 vs 2024_25 Detail'!$A$9:$CA$409,73,FALSE)+VLOOKUP(A29,'2023_24 vs 2024_25 Detail'!$A$9:$BY$409,80,FALSE)+VLOOKUP(A29,'2023_24 vs 2024_25 Detail'!$A$9:$BZ$409,81,FALSE)</f>
        <v>#REF!</v>
      </c>
      <c r="O29" s="1">
        <f>VLOOKUP(A29,'2023_24 vs 2024_25 Detail'!$A$9:$CA$409,74,FALSE)</f>
        <v>7911.9359999999997</v>
      </c>
      <c r="P29" s="1">
        <f>VLOOKUP(A29,'2023_24 vs 2024_25 Detail'!$A$9:$CA$409,77,FALSE)</f>
        <v>0</v>
      </c>
      <c r="Q29" s="1" t="e">
        <f t="shared" si="3"/>
        <v>#REF!</v>
      </c>
      <c r="R29" s="1" t="e">
        <f t="shared" si="4"/>
        <v>#REF!</v>
      </c>
      <c r="T29" s="1" t="e">
        <f t="shared" si="5"/>
        <v>#REF!</v>
      </c>
      <c r="U29" s="4" t="e">
        <f t="shared" si="6"/>
        <v>#REF!</v>
      </c>
    </row>
    <row r="30" spans="1:21" x14ac:dyDescent="0.35">
      <c r="A30" s="2" t="s">
        <v>101</v>
      </c>
      <c r="B30" s="2" t="s">
        <v>102</v>
      </c>
      <c r="C30" t="s">
        <v>103</v>
      </c>
      <c r="D30" s="1">
        <v>209</v>
      </c>
      <c r="E30" s="1" t="e">
        <f>VLOOKUP(A30,'2023_24 vs 2024_25 Detail'!$A$9:$AQ$409,45,FALSE)</f>
        <v>#REF!</v>
      </c>
      <c r="F30" s="1" t="e">
        <f>VLOOKUP(A30,'2023_24 vs 2024_25 Detail'!$A$9:$CA$409,73,FALSE)+VLOOKUP(A30,'2023_24 vs 2024_25 Detail'!$A$9:$BY$409,80,FALSE)+VLOOKUP(A30,'2023_24 vs 2024_25 Detail'!$A$9:$BZ$409,81,FALSE)</f>
        <v>#REF!</v>
      </c>
      <c r="G30" s="1">
        <f>VLOOKUP(A30,'2023_24 vs 2024_25 Detail'!$A$9:$CA$409,74,FALSE)</f>
        <v>947.6</v>
      </c>
      <c r="H30" s="1" t="e">
        <f>VLOOKUP($A30,'2023_24 vs 2024_25 Detail'!$A$9:$AJ$409,38,FALSE)</f>
        <v>#REF!</v>
      </c>
      <c r="I30" s="1" t="e">
        <f t="shared" si="0"/>
        <v>#REF!</v>
      </c>
      <c r="J30" s="1" t="e">
        <f t="shared" si="1"/>
        <v>#REF!</v>
      </c>
      <c r="K30" s="1" t="e">
        <f t="shared" si="2"/>
        <v>#REF!</v>
      </c>
      <c r="M30" s="1" t="e">
        <f>VLOOKUP(A30,'2023_24 vs 2024_25 Detail'!$A$9:$CA$409,82,FALSE)</f>
        <v>#REF!</v>
      </c>
      <c r="N30" s="1" t="e">
        <f>VLOOKUP(A30,'2023_24 vs 2024_25 Detail'!$A$9:$CA$409,73,FALSE)+VLOOKUP(A30,'2023_24 vs 2024_25 Detail'!$A$9:$BY$409,80,FALSE)+VLOOKUP(A30,'2023_24 vs 2024_25 Detail'!$A$9:$BZ$409,81,FALSE)</f>
        <v>#REF!</v>
      </c>
      <c r="O30" s="1">
        <f>VLOOKUP(A30,'2023_24 vs 2024_25 Detail'!$A$9:$CA$409,74,FALSE)</f>
        <v>947.6</v>
      </c>
      <c r="P30" s="1">
        <f>VLOOKUP(A30,'2023_24 vs 2024_25 Detail'!$A$9:$CA$409,77,FALSE)</f>
        <v>0</v>
      </c>
      <c r="Q30" s="1" t="e">
        <f t="shared" si="3"/>
        <v>#REF!</v>
      </c>
      <c r="R30" s="1" t="e">
        <f t="shared" si="4"/>
        <v>#REF!</v>
      </c>
      <c r="T30" s="1" t="e">
        <f t="shared" si="5"/>
        <v>#REF!</v>
      </c>
      <c r="U30" s="4" t="e">
        <f t="shared" si="6"/>
        <v>#REF!</v>
      </c>
    </row>
    <row r="31" spans="1:21" x14ac:dyDescent="0.35">
      <c r="A31" s="2" t="s">
        <v>104</v>
      </c>
      <c r="B31" s="2" t="s">
        <v>105</v>
      </c>
      <c r="C31" t="s">
        <v>106</v>
      </c>
      <c r="D31" s="1">
        <v>210</v>
      </c>
      <c r="E31" s="1" t="e">
        <f>VLOOKUP(A31,'2023_24 vs 2024_25 Detail'!$A$9:$AQ$409,45,FALSE)</f>
        <v>#REF!</v>
      </c>
      <c r="F31" s="1" t="e">
        <f>VLOOKUP(A31,'2023_24 vs 2024_25 Detail'!$A$9:$CA$409,73,FALSE)+VLOOKUP(A31,'2023_24 vs 2024_25 Detail'!$A$9:$BY$409,80,FALSE)+VLOOKUP(A31,'2023_24 vs 2024_25 Detail'!$A$9:$BZ$409,81,FALSE)</f>
        <v>#REF!</v>
      </c>
      <c r="G31" s="1">
        <f>VLOOKUP(A31,'2023_24 vs 2024_25 Detail'!$A$9:$CA$409,74,FALSE)</f>
        <v>3007.65</v>
      </c>
      <c r="H31" s="1" t="e">
        <f>VLOOKUP($A31,'2023_24 vs 2024_25 Detail'!$A$9:$AJ$409,38,FALSE)</f>
        <v>#REF!</v>
      </c>
      <c r="I31" s="1" t="e">
        <f t="shared" si="0"/>
        <v>#REF!</v>
      </c>
      <c r="J31" s="1" t="e">
        <f t="shared" si="1"/>
        <v>#REF!</v>
      </c>
      <c r="K31" s="1" t="e">
        <f t="shared" si="2"/>
        <v>#REF!</v>
      </c>
      <c r="M31" s="1" t="e">
        <f>VLOOKUP(A31,'2023_24 vs 2024_25 Detail'!$A$9:$CA$409,82,FALSE)</f>
        <v>#REF!</v>
      </c>
      <c r="N31" s="1" t="e">
        <f>VLOOKUP(A31,'2023_24 vs 2024_25 Detail'!$A$9:$CA$409,73,FALSE)+VLOOKUP(A31,'2023_24 vs 2024_25 Detail'!$A$9:$BY$409,80,FALSE)+VLOOKUP(A31,'2023_24 vs 2024_25 Detail'!$A$9:$BZ$409,81,FALSE)</f>
        <v>#REF!</v>
      </c>
      <c r="O31" s="1">
        <f>VLOOKUP(A31,'2023_24 vs 2024_25 Detail'!$A$9:$CA$409,74,FALSE)</f>
        <v>3007.65</v>
      </c>
      <c r="P31" s="1">
        <f>VLOOKUP(A31,'2023_24 vs 2024_25 Detail'!$A$9:$CA$409,77,FALSE)</f>
        <v>0</v>
      </c>
      <c r="Q31" s="1" t="e">
        <f t="shared" si="3"/>
        <v>#REF!</v>
      </c>
      <c r="R31" s="1" t="e">
        <f t="shared" si="4"/>
        <v>#REF!</v>
      </c>
      <c r="T31" s="1" t="e">
        <f t="shared" si="5"/>
        <v>#REF!</v>
      </c>
      <c r="U31" s="4" t="e">
        <f t="shared" si="6"/>
        <v>#REF!</v>
      </c>
    </row>
    <row r="32" spans="1:21" x14ac:dyDescent="0.35">
      <c r="A32" s="2" t="s">
        <v>107</v>
      </c>
      <c r="B32" s="2" t="s">
        <v>108</v>
      </c>
      <c r="C32" t="s">
        <v>109</v>
      </c>
      <c r="D32" s="1">
        <v>211</v>
      </c>
      <c r="E32" s="1" t="e">
        <f>VLOOKUP(A32,'2023_24 vs 2024_25 Detail'!$A$9:$AQ$409,45,FALSE)</f>
        <v>#REF!</v>
      </c>
      <c r="F32" s="1" t="e">
        <f>VLOOKUP(A32,'2023_24 vs 2024_25 Detail'!$A$9:$CA$409,73,FALSE)+VLOOKUP(A32,'2023_24 vs 2024_25 Detail'!$A$9:$BY$409,80,FALSE)+VLOOKUP(A32,'2023_24 vs 2024_25 Detail'!$A$9:$BZ$409,81,FALSE)</f>
        <v>#REF!</v>
      </c>
      <c r="G32" s="1">
        <f>VLOOKUP(A32,'2023_24 vs 2024_25 Detail'!$A$9:$CA$409,74,FALSE)</f>
        <v>1499.6479999999999</v>
      </c>
      <c r="H32" s="1" t="e">
        <f>VLOOKUP($A32,'2023_24 vs 2024_25 Detail'!$A$9:$AJ$409,38,FALSE)</f>
        <v>#REF!</v>
      </c>
      <c r="I32" s="1" t="e">
        <f t="shared" si="0"/>
        <v>#REF!</v>
      </c>
      <c r="J32" s="1" t="e">
        <f t="shared" si="1"/>
        <v>#REF!</v>
      </c>
      <c r="K32" s="1" t="e">
        <f t="shared" si="2"/>
        <v>#REF!</v>
      </c>
      <c r="M32" s="1" t="e">
        <f>VLOOKUP(A32,'2023_24 vs 2024_25 Detail'!$A$9:$CA$409,82,FALSE)</f>
        <v>#REF!</v>
      </c>
      <c r="N32" s="1" t="e">
        <f>VLOOKUP(A32,'2023_24 vs 2024_25 Detail'!$A$9:$CA$409,73,FALSE)+VLOOKUP(A32,'2023_24 vs 2024_25 Detail'!$A$9:$BY$409,80,FALSE)+VLOOKUP(A32,'2023_24 vs 2024_25 Detail'!$A$9:$BZ$409,81,FALSE)</f>
        <v>#REF!</v>
      </c>
      <c r="O32" s="1">
        <f>VLOOKUP(A32,'2023_24 vs 2024_25 Detail'!$A$9:$CA$409,74,FALSE)</f>
        <v>1499.6479999999999</v>
      </c>
      <c r="P32" s="1">
        <f>VLOOKUP(A32,'2023_24 vs 2024_25 Detail'!$A$9:$CA$409,77,FALSE)</f>
        <v>0</v>
      </c>
      <c r="Q32" s="1" t="e">
        <f t="shared" si="3"/>
        <v>#REF!</v>
      </c>
      <c r="R32" s="1" t="e">
        <f t="shared" si="4"/>
        <v>#REF!</v>
      </c>
      <c r="T32" s="1" t="e">
        <f t="shared" si="5"/>
        <v>#REF!</v>
      </c>
      <c r="U32" s="4" t="e">
        <f t="shared" si="6"/>
        <v>#REF!</v>
      </c>
    </row>
    <row r="33" spans="1:21" x14ac:dyDescent="0.35">
      <c r="A33" s="2" t="s">
        <v>110</v>
      </c>
      <c r="B33" s="2" t="s">
        <v>111</v>
      </c>
      <c r="C33" t="s">
        <v>112</v>
      </c>
      <c r="D33" s="1">
        <v>212</v>
      </c>
      <c r="E33" s="1" t="e">
        <f>VLOOKUP(A33,'2023_24 vs 2024_25 Detail'!$A$9:$AQ$409,45,FALSE)</f>
        <v>#REF!</v>
      </c>
      <c r="F33" s="1" t="e">
        <f>VLOOKUP(A33,'2023_24 vs 2024_25 Detail'!$A$9:$CA$409,73,FALSE)+VLOOKUP(A33,'2023_24 vs 2024_25 Detail'!$A$9:$BY$409,80,FALSE)+VLOOKUP(A33,'2023_24 vs 2024_25 Detail'!$A$9:$BZ$409,81,FALSE)</f>
        <v>#REF!</v>
      </c>
      <c r="G33" s="1">
        <f>VLOOKUP(A33,'2023_24 vs 2024_25 Detail'!$A$9:$CA$409,74,FALSE)</f>
        <v>11281.5</v>
      </c>
      <c r="H33" s="1" t="e">
        <f>VLOOKUP($A33,'2023_24 vs 2024_25 Detail'!$A$9:$AJ$409,38,FALSE)</f>
        <v>#REF!</v>
      </c>
      <c r="I33" s="1" t="e">
        <f t="shared" si="0"/>
        <v>#REF!</v>
      </c>
      <c r="J33" s="1" t="e">
        <f t="shared" si="1"/>
        <v>#REF!</v>
      </c>
      <c r="K33" s="1" t="e">
        <f t="shared" si="2"/>
        <v>#REF!</v>
      </c>
      <c r="M33" s="1" t="e">
        <f>VLOOKUP(A33,'2023_24 vs 2024_25 Detail'!$A$9:$CA$409,82,FALSE)</f>
        <v>#REF!</v>
      </c>
      <c r="N33" s="1" t="e">
        <f>VLOOKUP(A33,'2023_24 vs 2024_25 Detail'!$A$9:$CA$409,73,FALSE)+VLOOKUP(A33,'2023_24 vs 2024_25 Detail'!$A$9:$BY$409,80,FALSE)+VLOOKUP(A33,'2023_24 vs 2024_25 Detail'!$A$9:$BZ$409,81,FALSE)</f>
        <v>#REF!</v>
      </c>
      <c r="O33" s="1">
        <f>VLOOKUP(A33,'2023_24 vs 2024_25 Detail'!$A$9:$CA$409,74,FALSE)</f>
        <v>11281.5</v>
      </c>
      <c r="P33" s="1">
        <f>VLOOKUP(A33,'2023_24 vs 2024_25 Detail'!$A$9:$CA$409,77,FALSE)</f>
        <v>0</v>
      </c>
      <c r="Q33" s="1" t="e">
        <f t="shared" si="3"/>
        <v>#REF!</v>
      </c>
      <c r="R33" s="1" t="e">
        <f t="shared" si="4"/>
        <v>#REF!</v>
      </c>
      <c r="T33" s="1" t="e">
        <f t="shared" si="5"/>
        <v>#REF!</v>
      </c>
      <c r="U33" s="4" t="e">
        <f t="shared" si="6"/>
        <v>#REF!</v>
      </c>
    </row>
    <row r="34" spans="1:21" x14ac:dyDescent="0.35">
      <c r="A34" s="2" t="s">
        <v>113</v>
      </c>
      <c r="B34" s="2" t="s">
        <v>114</v>
      </c>
      <c r="C34" t="s">
        <v>115</v>
      </c>
      <c r="D34" s="1">
        <v>213</v>
      </c>
      <c r="E34" s="1" t="e">
        <f>VLOOKUP(A34,'2023_24 vs 2024_25 Detail'!$A$9:$AQ$409,45,FALSE)</f>
        <v>#REF!</v>
      </c>
      <c r="F34" s="1" t="e">
        <f>VLOOKUP(A34,'2023_24 vs 2024_25 Detail'!$A$9:$CA$409,73,FALSE)+VLOOKUP(A34,'2023_24 vs 2024_25 Detail'!$A$9:$BY$409,80,FALSE)+VLOOKUP(A34,'2023_24 vs 2024_25 Detail'!$A$9:$BZ$409,81,FALSE)</f>
        <v>#REF!</v>
      </c>
      <c r="G34" s="1">
        <f>VLOOKUP(A34,'2023_24 vs 2024_25 Detail'!$A$9:$CA$409,74,FALSE)</f>
        <v>31125.25</v>
      </c>
      <c r="H34" s="1" t="e">
        <f>VLOOKUP($A34,'2023_24 vs 2024_25 Detail'!$A$9:$AJ$409,38,FALSE)</f>
        <v>#REF!</v>
      </c>
      <c r="I34" s="1" t="e">
        <f t="shared" si="0"/>
        <v>#REF!</v>
      </c>
      <c r="J34" s="1" t="e">
        <f t="shared" si="1"/>
        <v>#REF!</v>
      </c>
      <c r="K34" s="1" t="e">
        <f t="shared" si="2"/>
        <v>#REF!</v>
      </c>
      <c r="M34" s="1" t="e">
        <f>VLOOKUP(A34,'2023_24 vs 2024_25 Detail'!$A$9:$CA$409,82,FALSE)</f>
        <v>#REF!</v>
      </c>
      <c r="N34" s="1" t="e">
        <f>VLOOKUP(A34,'2023_24 vs 2024_25 Detail'!$A$9:$CA$409,73,FALSE)+VLOOKUP(A34,'2023_24 vs 2024_25 Detail'!$A$9:$BY$409,80,FALSE)+VLOOKUP(A34,'2023_24 vs 2024_25 Detail'!$A$9:$BZ$409,81,FALSE)</f>
        <v>#REF!</v>
      </c>
      <c r="O34" s="1">
        <f>VLOOKUP(A34,'2023_24 vs 2024_25 Detail'!$A$9:$CA$409,74,FALSE)</f>
        <v>31125.25</v>
      </c>
      <c r="P34" s="1">
        <f>VLOOKUP(A34,'2023_24 vs 2024_25 Detail'!$A$9:$CA$409,77,FALSE)</f>
        <v>0</v>
      </c>
      <c r="Q34" s="1" t="e">
        <f t="shared" si="3"/>
        <v>#REF!</v>
      </c>
      <c r="R34" s="1" t="e">
        <f t="shared" si="4"/>
        <v>#REF!</v>
      </c>
      <c r="T34" s="1" t="e">
        <f t="shared" si="5"/>
        <v>#REF!</v>
      </c>
      <c r="U34" s="4" t="e">
        <f t="shared" si="6"/>
        <v>#REF!</v>
      </c>
    </row>
    <row r="35" spans="1:21" x14ac:dyDescent="0.35">
      <c r="A35" s="2" t="s">
        <v>116</v>
      </c>
      <c r="B35" s="2" t="s">
        <v>117</v>
      </c>
      <c r="C35" t="s">
        <v>118</v>
      </c>
      <c r="D35" s="1">
        <v>214</v>
      </c>
      <c r="E35" s="1" t="e">
        <f>VLOOKUP(A35,'2023_24 vs 2024_25 Detail'!$A$9:$AQ$409,45,FALSE)</f>
        <v>#REF!</v>
      </c>
      <c r="F35" s="1" t="e">
        <f>VLOOKUP(A35,'2023_24 vs 2024_25 Detail'!$A$9:$CA$409,73,FALSE)+VLOOKUP(A35,'2023_24 vs 2024_25 Detail'!$A$9:$BY$409,80,FALSE)+VLOOKUP(A35,'2023_24 vs 2024_25 Detail'!$A$9:$BZ$409,81,FALSE)</f>
        <v>#REF!</v>
      </c>
      <c r="G35" s="1">
        <f>VLOOKUP(A35,'2023_24 vs 2024_25 Detail'!$A$9:$CA$409,74,FALSE)</f>
        <v>1680.64</v>
      </c>
      <c r="H35" s="1" t="e">
        <f>VLOOKUP($A35,'2023_24 vs 2024_25 Detail'!$A$9:$AJ$409,38,FALSE)</f>
        <v>#REF!</v>
      </c>
      <c r="I35" s="1" t="e">
        <f t="shared" si="0"/>
        <v>#REF!</v>
      </c>
      <c r="J35" s="1" t="e">
        <f t="shared" si="1"/>
        <v>#REF!</v>
      </c>
      <c r="K35" s="1" t="e">
        <f t="shared" si="2"/>
        <v>#REF!</v>
      </c>
      <c r="M35" s="1" t="e">
        <f>VLOOKUP(A35,'2023_24 vs 2024_25 Detail'!$A$9:$CA$409,82,FALSE)</f>
        <v>#REF!</v>
      </c>
      <c r="N35" s="1" t="e">
        <f>VLOOKUP(A35,'2023_24 vs 2024_25 Detail'!$A$9:$CA$409,73,FALSE)+VLOOKUP(A35,'2023_24 vs 2024_25 Detail'!$A$9:$BY$409,80,FALSE)+VLOOKUP(A35,'2023_24 vs 2024_25 Detail'!$A$9:$BZ$409,81,FALSE)</f>
        <v>#REF!</v>
      </c>
      <c r="O35" s="1">
        <f>VLOOKUP(A35,'2023_24 vs 2024_25 Detail'!$A$9:$CA$409,74,FALSE)</f>
        <v>1680.64</v>
      </c>
      <c r="P35" s="1">
        <f>VLOOKUP(A35,'2023_24 vs 2024_25 Detail'!$A$9:$CA$409,77,FALSE)</f>
        <v>0</v>
      </c>
      <c r="Q35" s="1" t="e">
        <f t="shared" si="3"/>
        <v>#REF!</v>
      </c>
      <c r="R35" s="1" t="e">
        <f t="shared" si="4"/>
        <v>#REF!</v>
      </c>
      <c r="T35" s="1" t="e">
        <f t="shared" si="5"/>
        <v>#REF!</v>
      </c>
      <c r="U35" s="4" t="e">
        <f t="shared" si="6"/>
        <v>#REF!</v>
      </c>
    </row>
    <row r="36" spans="1:21" x14ac:dyDescent="0.35">
      <c r="A36" s="2" t="s">
        <v>119</v>
      </c>
      <c r="B36" s="2">
        <v>2166</v>
      </c>
      <c r="C36" t="s">
        <v>120</v>
      </c>
      <c r="D36" s="1">
        <v>215</v>
      </c>
      <c r="E36" s="1" t="e">
        <f>VLOOKUP(A36,'2023_24 vs 2024_25 Detail'!$A$9:$AQ$409,45,FALSE)</f>
        <v>#REF!</v>
      </c>
      <c r="F36" s="1" t="e">
        <f>VLOOKUP(A36,'2023_24 vs 2024_25 Detail'!$A$9:$CA$409,73,FALSE)+VLOOKUP(A36,'2023_24 vs 2024_25 Detail'!$A$9:$BY$409,80,FALSE)+VLOOKUP(A36,'2023_24 vs 2024_25 Detail'!$A$9:$BZ$409,81,FALSE)</f>
        <v>#REF!</v>
      </c>
      <c r="G36" s="1">
        <f>VLOOKUP(A36,'2023_24 vs 2024_25 Detail'!$A$9:$CA$409,74,FALSE)</f>
        <v>2482.1759999999999</v>
      </c>
      <c r="H36" s="1" t="e">
        <f>VLOOKUP($A36,'2023_24 vs 2024_25 Detail'!$A$9:$AJ$409,38,FALSE)</f>
        <v>#REF!</v>
      </c>
      <c r="I36" s="1" t="e">
        <f t="shared" si="0"/>
        <v>#REF!</v>
      </c>
      <c r="J36" s="1" t="e">
        <f t="shared" si="1"/>
        <v>#REF!</v>
      </c>
      <c r="K36" s="1" t="e">
        <f t="shared" si="2"/>
        <v>#REF!</v>
      </c>
      <c r="M36" s="1" t="e">
        <f>VLOOKUP(A36,'2023_24 vs 2024_25 Detail'!$A$9:$CA$409,82,FALSE)</f>
        <v>#REF!</v>
      </c>
      <c r="N36" s="1" t="e">
        <f>VLOOKUP(A36,'2023_24 vs 2024_25 Detail'!$A$9:$CA$409,73,FALSE)+VLOOKUP(A36,'2023_24 vs 2024_25 Detail'!$A$9:$BY$409,80,FALSE)+VLOOKUP(A36,'2023_24 vs 2024_25 Detail'!$A$9:$BZ$409,81,FALSE)</f>
        <v>#REF!</v>
      </c>
      <c r="O36" s="1">
        <f>VLOOKUP(A36,'2023_24 vs 2024_25 Detail'!$A$9:$CA$409,74,FALSE)</f>
        <v>2482.1759999999999</v>
      </c>
      <c r="P36" s="1">
        <f>VLOOKUP(A36,'2023_24 vs 2024_25 Detail'!$A$9:$CA$409,77,FALSE)</f>
        <v>0</v>
      </c>
      <c r="Q36" s="1" t="e">
        <f t="shared" si="3"/>
        <v>#REF!</v>
      </c>
      <c r="R36" s="1" t="e">
        <f t="shared" si="4"/>
        <v>#REF!</v>
      </c>
      <c r="T36" s="1" t="e">
        <f t="shared" si="5"/>
        <v>#REF!</v>
      </c>
      <c r="U36" s="4" t="e">
        <f t="shared" si="6"/>
        <v>#REF!</v>
      </c>
    </row>
    <row r="37" spans="1:21" x14ac:dyDescent="0.35">
      <c r="A37" s="2" t="s">
        <v>121</v>
      </c>
      <c r="B37" s="2" t="s">
        <v>122</v>
      </c>
      <c r="C37" t="s">
        <v>123</v>
      </c>
      <c r="D37" s="1">
        <v>216</v>
      </c>
      <c r="E37" s="1" t="e">
        <f>VLOOKUP(A37,'2023_24 vs 2024_25 Detail'!$A$9:$AQ$409,45,FALSE)</f>
        <v>#REF!</v>
      </c>
      <c r="F37" s="1" t="e">
        <f>VLOOKUP(A37,'2023_24 vs 2024_25 Detail'!$A$9:$CA$409,73,FALSE)+VLOOKUP(A37,'2023_24 vs 2024_25 Detail'!$A$9:$BY$409,80,FALSE)+VLOOKUP(A37,'2023_24 vs 2024_25 Detail'!$A$9:$BZ$409,81,FALSE)</f>
        <v>#REF!</v>
      </c>
      <c r="G37" s="1">
        <f>VLOOKUP(A37,'2023_24 vs 2024_25 Detail'!$A$9:$CA$409,74,FALSE)</f>
        <v>651.57119999999998</v>
      </c>
      <c r="H37" s="1" t="e">
        <f>VLOOKUP($A37,'2023_24 vs 2024_25 Detail'!$A$9:$AJ$409,38,FALSE)</f>
        <v>#REF!</v>
      </c>
      <c r="I37" s="1" t="e">
        <f t="shared" si="0"/>
        <v>#REF!</v>
      </c>
      <c r="J37" s="1" t="e">
        <f t="shared" si="1"/>
        <v>#REF!</v>
      </c>
      <c r="K37" s="1" t="e">
        <f t="shared" si="2"/>
        <v>#REF!</v>
      </c>
      <c r="M37" s="1" t="e">
        <f>VLOOKUP(A37,'2023_24 vs 2024_25 Detail'!$A$9:$CA$409,82,FALSE)</f>
        <v>#REF!</v>
      </c>
      <c r="N37" s="1" t="e">
        <f>VLOOKUP(A37,'2023_24 vs 2024_25 Detail'!$A$9:$CA$409,73,FALSE)+VLOOKUP(A37,'2023_24 vs 2024_25 Detail'!$A$9:$BY$409,80,FALSE)+VLOOKUP(A37,'2023_24 vs 2024_25 Detail'!$A$9:$BZ$409,81,FALSE)</f>
        <v>#REF!</v>
      </c>
      <c r="O37" s="1">
        <f>VLOOKUP(A37,'2023_24 vs 2024_25 Detail'!$A$9:$CA$409,74,FALSE)</f>
        <v>651.57119999999998</v>
      </c>
      <c r="P37" s="1">
        <f>VLOOKUP(A37,'2023_24 vs 2024_25 Detail'!$A$9:$CA$409,77,FALSE)</f>
        <v>0</v>
      </c>
      <c r="Q37" s="1" t="e">
        <f t="shared" si="3"/>
        <v>#REF!</v>
      </c>
      <c r="R37" s="1" t="e">
        <f t="shared" si="4"/>
        <v>#REF!</v>
      </c>
      <c r="T37" s="1" t="e">
        <f t="shared" si="5"/>
        <v>#REF!</v>
      </c>
      <c r="U37" s="4" t="e">
        <f t="shared" si="6"/>
        <v>#REF!</v>
      </c>
    </row>
    <row r="38" spans="1:21" x14ac:dyDescent="0.35">
      <c r="A38" s="2" t="s">
        <v>124</v>
      </c>
      <c r="B38" s="2" t="s">
        <v>125</v>
      </c>
      <c r="C38" t="s">
        <v>126</v>
      </c>
      <c r="D38" s="1">
        <v>217</v>
      </c>
      <c r="E38" s="1" t="e">
        <f>VLOOKUP(A38,'2023_24 vs 2024_25 Detail'!$A$9:$AQ$409,45,FALSE)</f>
        <v>#REF!</v>
      </c>
      <c r="F38" s="1" t="e">
        <f>VLOOKUP(A38,'2023_24 vs 2024_25 Detail'!$A$9:$CA$409,73,FALSE)+VLOOKUP(A38,'2023_24 vs 2024_25 Detail'!$A$9:$BY$409,80,FALSE)+VLOOKUP(A38,'2023_24 vs 2024_25 Detail'!$A$9:$BZ$409,81,FALSE)</f>
        <v>#REF!</v>
      </c>
      <c r="G38" s="1">
        <f>VLOOKUP(A38,'2023_24 vs 2024_25 Detail'!$A$9:$CA$409,74,FALSE)</f>
        <v>2759.35</v>
      </c>
      <c r="H38" s="1" t="e">
        <f>VLOOKUP($A38,'2023_24 vs 2024_25 Detail'!$A$9:$AJ$409,38,FALSE)</f>
        <v>#REF!</v>
      </c>
      <c r="I38" s="1" t="e">
        <f t="shared" si="0"/>
        <v>#REF!</v>
      </c>
      <c r="J38" s="1" t="e">
        <f t="shared" si="1"/>
        <v>#REF!</v>
      </c>
      <c r="K38" s="1" t="e">
        <f t="shared" si="2"/>
        <v>#REF!</v>
      </c>
      <c r="M38" s="1" t="e">
        <f>VLOOKUP(A38,'2023_24 vs 2024_25 Detail'!$A$9:$CA$409,82,FALSE)</f>
        <v>#REF!</v>
      </c>
      <c r="N38" s="1" t="e">
        <f>VLOOKUP(A38,'2023_24 vs 2024_25 Detail'!$A$9:$CA$409,73,FALSE)+VLOOKUP(A38,'2023_24 vs 2024_25 Detail'!$A$9:$BY$409,80,FALSE)+VLOOKUP(A38,'2023_24 vs 2024_25 Detail'!$A$9:$BZ$409,81,FALSE)</f>
        <v>#REF!</v>
      </c>
      <c r="O38" s="1">
        <f>VLOOKUP(A38,'2023_24 vs 2024_25 Detail'!$A$9:$CA$409,74,FALSE)</f>
        <v>2759.35</v>
      </c>
      <c r="P38" s="1">
        <f>VLOOKUP(A38,'2023_24 vs 2024_25 Detail'!$A$9:$CA$409,77,FALSE)</f>
        <v>0</v>
      </c>
      <c r="Q38" s="1" t="e">
        <f t="shared" si="3"/>
        <v>#REF!</v>
      </c>
      <c r="R38" s="1" t="e">
        <f t="shared" si="4"/>
        <v>#REF!</v>
      </c>
      <c r="T38" s="1" t="e">
        <f t="shared" si="5"/>
        <v>#REF!</v>
      </c>
      <c r="U38" s="4" t="e">
        <f t="shared" si="6"/>
        <v>#REF!</v>
      </c>
    </row>
    <row r="39" spans="1:21" x14ac:dyDescent="0.35">
      <c r="A39" s="2" t="s">
        <v>127</v>
      </c>
      <c r="B39" s="2" t="s">
        <v>128</v>
      </c>
      <c r="C39" t="s">
        <v>129</v>
      </c>
      <c r="D39" s="1">
        <v>218</v>
      </c>
      <c r="E39" s="1" t="e">
        <f>VLOOKUP(A39,'2023_24 vs 2024_25 Detail'!$A$9:$AQ$409,45,FALSE)</f>
        <v>#REF!</v>
      </c>
      <c r="F39" s="1" t="e">
        <f>VLOOKUP(A39,'2023_24 vs 2024_25 Detail'!$A$9:$CA$409,73,FALSE)+VLOOKUP(A39,'2023_24 vs 2024_25 Detail'!$A$9:$BY$409,80,FALSE)+VLOOKUP(A39,'2023_24 vs 2024_25 Detail'!$A$9:$BZ$409,81,FALSE)</f>
        <v>#REF!</v>
      </c>
      <c r="G39" s="1">
        <f>VLOOKUP(A39,'2023_24 vs 2024_25 Detail'!$A$9:$CA$409,74,FALSE)</f>
        <v>34497.5</v>
      </c>
      <c r="H39" s="1" t="e">
        <f>VLOOKUP($A39,'2023_24 vs 2024_25 Detail'!$A$9:$AJ$409,38,FALSE)</f>
        <v>#REF!</v>
      </c>
      <c r="I39" s="1" t="e">
        <f t="shared" si="0"/>
        <v>#REF!</v>
      </c>
      <c r="J39" s="1" t="e">
        <f t="shared" si="1"/>
        <v>#REF!</v>
      </c>
      <c r="K39" s="1" t="e">
        <f t="shared" si="2"/>
        <v>#REF!</v>
      </c>
      <c r="M39" s="1" t="e">
        <f>VLOOKUP(A39,'2023_24 vs 2024_25 Detail'!$A$9:$CA$409,82,FALSE)</f>
        <v>#REF!</v>
      </c>
      <c r="N39" s="1" t="e">
        <f>VLOOKUP(A39,'2023_24 vs 2024_25 Detail'!$A$9:$CA$409,73,FALSE)+VLOOKUP(A39,'2023_24 vs 2024_25 Detail'!$A$9:$BY$409,80,FALSE)+VLOOKUP(A39,'2023_24 vs 2024_25 Detail'!$A$9:$BZ$409,81,FALSE)</f>
        <v>#REF!</v>
      </c>
      <c r="O39" s="1">
        <f>VLOOKUP(A39,'2023_24 vs 2024_25 Detail'!$A$9:$CA$409,74,FALSE)</f>
        <v>34497.5</v>
      </c>
      <c r="P39" s="1">
        <f>VLOOKUP(A39,'2023_24 vs 2024_25 Detail'!$A$9:$CA$409,77,FALSE)</f>
        <v>0</v>
      </c>
      <c r="Q39" s="1" t="e">
        <f t="shared" si="3"/>
        <v>#REF!</v>
      </c>
      <c r="R39" s="1" t="e">
        <f t="shared" si="4"/>
        <v>#REF!</v>
      </c>
      <c r="T39" s="1" t="e">
        <f t="shared" si="5"/>
        <v>#REF!</v>
      </c>
      <c r="U39" s="4" t="e">
        <f t="shared" si="6"/>
        <v>#REF!</v>
      </c>
    </row>
    <row r="40" spans="1:21" x14ac:dyDescent="0.35">
      <c r="A40" s="2" t="s">
        <v>130</v>
      </c>
      <c r="B40" s="2" t="s">
        <v>131</v>
      </c>
      <c r="C40" t="s">
        <v>132</v>
      </c>
      <c r="D40" s="1">
        <v>219</v>
      </c>
      <c r="E40" s="1" t="e">
        <f>VLOOKUP(A40,'2023_24 vs 2024_25 Detail'!$A$9:$AQ$409,45,FALSE)</f>
        <v>#REF!</v>
      </c>
      <c r="F40" s="1" t="e">
        <f>VLOOKUP(A40,'2023_24 vs 2024_25 Detail'!$A$9:$CA$409,73,FALSE)+VLOOKUP(A40,'2023_24 vs 2024_25 Detail'!$A$9:$BY$409,80,FALSE)+VLOOKUP(A40,'2023_24 vs 2024_25 Detail'!$A$9:$BZ$409,81,FALSE)</f>
        <v>#REF!</v>
      </c>
      <c r="G40" s="1">
        <f>VLOOKUP(A40,'2023_24 vs 2024_25 Detail'!$A$9:$CA$409,74,FALSE)</f>
        <v>30904.5</v>
      </c>
      <c r="H40" s="1" t="e">
        <f>VLOOKUP($A40,'2023_24 vs 2024_25 Detail'!$A$9:$AJ$409,38,FALSE)</f>
        <v>#REF!</v>
      </c>
      <c r="I40" s="1" t="e">
        <f t="shared" si="0"/>
        <v>#REF!</v>
      </c>
      <c r="J40" s="1" t="e">
        <f t="shared" si="1"/>
        <v>#REF!</v>
      </c>
      <c r="K40" s="1" t="e">
        <f t="shared" si="2"/>
        <v>#REF!</v>
      </c>
      <c r="M40" s="1" t="e">
        <f>VLOOKUP(A40,'2023_24 vs 2024_25 Detail'!$A$9:$CA$409,82,FALSE)</f>
        <v>#REF!</v>
      </c>
      <c r="N40" s="1" t="e">
        <f>VLOOKUP(A40,'2023_24 vs 2024_25 Detail'!$A$9:$CA$409,73,FALSE)+VLOOKUP(A40,'2023_24 vs 2024_25 Detail'!$A$9:$BY$409,80,FALSE)+VLOOKUP(A40,'2023_24 vs 2024_25 Detail'!$A$9:$BZ$409,81,FALSE)</f>
        <v>#REF!</v>
      </c>
      <c r="O40" s="1">
        <f>VLOOKUP(A40,'2023_24 vs 2024_25 Detail'!$A$9:$CA$409,74,FALSE)</f>
        <v>30904.5</v>
      </c>
      <c r="P40" s="1">
        <f>VLOOKUP(A40,'2023_24 vs 2024_25 Detail'!$A$9:$CA$409,77,FALSE)</f>
        <v>0</v>
      </c>
      <c r="Q40" s="1" t="e">
        <f t="shared" si="3"/>
        <v>#REF!</v>
      </c>
      <c r="R40" s="1" t="e">
        <f t="shared" si="4"/>
        <v>#REF!</v>
      </c>
      <c r="T40" s="1" t="e">
        <f t="shared" si="5"/>
        <v>#REF!</v>
      </c>
      <c r="U40" s="4" t="e">
        <f t="shared" si="6"/>
        <v>#REF!</v>
      </c>
    </row>
    <row r="41" spans="1:21" x14ac:dyDescent="0.35">
      <c r="A41" s="2" t="s">
        <v>133</v>
      </c>
      <c r="B41" s="2" t="s">
        <v>134</v>
      </c>
      <c r="C41" t="s">
        <v>135</v>
      </c>
      <c r="D41" s="1">
        <v>220</v>
      </c>
      <c r="E41" s="1" t="e">
        <f>VLOOKUP(A41,'2023_24 vs 2024_25 Detail'!$A$9:$AQ$409,45,FALSE)</f>
        <v>#REF!</v>
      </c>
      <c r="F41" s="1" t="e">
        <f>VLOOKUP(A41,'2023_24 vs 2024_25 Detail'!$A$9:$CA$409,73,FALSE)+VLOOKUP(A41,'2023_24 vs 2024_25 Detail'!$A$9:$BY$409,80,FALSE)+VLOOKUP(A41,'2023_24 vs 2024_25 Detail'!$A$9:$BZ$409,81,FALSE)</f>
        <v>#REF!</v>
      </c>
      <c r="G41" s="1">
        <f>VLOOKUP(A41,'2023_24 vs 2024_25 Detail'!$A$9:$CA$409,74,FALSE)</f>
        <v>8402.5</v>
      </c>
      <c r="H41" s="1" t="e">
        <f>VLOOKUP($A41,'2023_24 vs 2024_25 Detail'!$A$9:$AJ$409,38,FALSE)</f>
        <v>#REF!</v>
      </c>
      <c r="I41" s="1" t="e">
        <f t="shared" si="0"/>
        <v>#REF!</v>
      </c>
      <c r="J41" s="1" t="e">
        <f t="shared" si="1"/>
        <v>#REF!</v>
      </c>
      <c r="K41" s="1" t="e">
        <f t="shared" si="2"/>
        <v>#REF!</v>
      </c>
      <c r="M41" s="1" t="e">
        <f>VLOOKUP(A41,'2023_24 vs 2024_25 Detail'!$A$9:$CA$409,82,FALSE)</f>
        <v>#REF!</v>
      </c>
      <c r="N41" s="1" t="e">
        <f>VLOOKUP(A41,'2023_24 vs 2024_25 Detail'!$A$9:$CA$409,73,FALSE)+VLOOKUP(A41,'2023_24 vs 2024_25 Detail'!$A$9:$BY$409,80,FALSE)+VLOOKUP(A41,'2023_24 vs 2024_25 Detail'!$A$9:$BZ$409,81,FALSE)</f>
        <v>#REF!</v>
      </c>
      <c r="O41" s="1">
        <f>VLOOKUP(A41,'2023_24 vs 2024_25 Detail'!$A$9:$CA$409,74,FALSE)</f>
        <v>8402.5</v>
      </c>
      <c r="P41" s="1">
        <f>VLOOKUP(A41,'2023_24 vs 2024_25 Detail'!$A$9:$CA$409,77,FALSE)</f>
        <v>0</v>
      </c>
      <c r="Q41" s="1" t="e">
        <f t="shared" si="3"/>
        <v>#REF!</v>
      </c>
      <c r="R41" s="1" t="e">
        <f t="shared" si="4"/>
        <v>#REF!</v>
      </c>
      <c r="T41" s="1" t="e">
        <f t="shared" si="5"/>
        <v>#REF!</v>
      </c>
      <c r="U41" s="4" t="e">
        <f t="shared" si="6"/>
        <v>#REF!</v>
      </c>
    </row>
    <row r="42" spans="1:21" x14ac:dyDescent="0.35">
      <c r="A42" s="2" t="s">
        <v>136</v>
      </c>
      <c r="B42" s="2" t="s">
        <v>137</v>
      </c>
      <c r="C42" t="s">
        <v>138</v>
      </c>
      <c r="D42" s="1">
        <v>221</v>
      </c>
      <c r="E42" s="1" t="e">
        <f>VLOOKUP(A42,'2023_24 vs 2024_25 Detail'!$A$9:$AQ$409,45,FALSE)</f>
        <v>#REF!</v>
      </c>
      <c r="F42" s="1" t="e">
        <f>VLOOKUP(A42,'2023_24 vs 2024_25 Detail'!$A$9:$CA$409,73,FALSE)+VLOOKUP(A42,'2023_24 vs 2024_25 Detail'!$A$9:$BY$409,80,FALSE)+VLOOKUP(A42,'2023_24 vs 2024_25 Detail'!$A$9:$BZ$409,81,FALSE)</f>
        <v>#REF!</v>
      </c>
      <c r="G42" s="1">
        <f>VLOOKUP(A42,'2023_24 vs 2024_25 Detail'!$A$9:$CA$409,74,FALSE)</f>
        <v>3930.1120000000001</v>
      </c>
      <c r="H42" s="1" t="e">
        <f>VLOOKUP($A42,'2023_24 vs 2024_25 Detail'!$A$9:$AJ$409,38,FALSE)</f>
        <v>#REF!</v>
      </c>
      <c r="I42" s="1" t="e">
        <f t="shared" si="0"/>
        <v>#REF!</v>
      </c>
      <c r="J42" s="1" t="e">
        <f t="shared" si="1"/>
        <v>#REF!</v>
      </c>
      <c r="K42" s="1" t="e">
        <f t="shared" si="2"/>
        <v>#REF!</v>
      </c>
      <c r="M42" s="1" t="e">
        <f>VLOOKUP(A42,'2023_24 vs 2024_25 Detail'!$A$9:$CA$409,82,FALSE)</f>
        <v>#REF!</v>
      </c>
      <c r="N42" s="1" t="e">
        <f>VLOOKUP(A42,'2023_24 vs 2024_25 Detail'!$A$9:$CA$409,73,FALSE)+VLOOKUP(A42,'2023_24 vs 2024_25 Detail'!$A$9:$BY$409,80,FALSE)+VLOOKUP(A42,'2023_24 vs 2024_25 Detail'!$A$9:$BZ$409,81,FALSE)</f>
        <v>#REF!</v>
      </c>
      <c r="O42" s="1">
        <f>VLOOKUP(A42,'2023_24 vs 2024_25 Detail'!$A$9:$CA$409,74,FALSE)</f>
        <v>3930.1120000000001</v>
      </c>
      <c r="P42" s="1">
        <f>VLOOKUP(A42,'2023_24 vs 2024_25 Detail'!$A$9:$CA$409,77,FALSE)</f>
        <v>0</v>
      </c>
      <c r="Q42" s="1" t="e">
        <f t="shared" si="3"/>
        <v>#REF!</v>
      </c>
      <c r="R42" s="1" t="e">
        <f t="shared" si="4"/>
        <v>#REF!</v>
      </c>
      <c r="T42" s="1" t="e">
        <f t="shared" si="5"/>
        <v>#REF!</v>
      </c>
      <c r="U42" s="4" t="e">
        <f t="shared" si="6"/>
        <v>#REF!</v>
      </c>
    </row>
    <row r="43" spans="1:21" x14ac:dyDescent="0.35">
      <c r="A43" s="2" t="s">
        <v>139</v>
      </c>
      <c r="B43" s="2" t="s">
        <v>140</v>
      </c>
      <c r="C43" t="s">
        <v>141</v>
      </c>
      <c r="D43" s="1">
        <v>222</v>
      </c>
      <c r="E43" s="1" t="e">
        <f>VLOOKUP(A43,'2023_24 vs 2024_25 Detail'!$A$9:$AQ$409,45,FALSE)</f>
        <v>#REF!</v>
      </c>
      <c r="F43" s="1" t="e">
        <f>VLOOKUP(A43,'2023_24 vs 2024_25 Detail'!$A$9:$CA$409,73,FALSE)+VLOOKUP(A43,'2023_24 vs 2024_25 Detail'!$A$9:$BY$409,80,FALSE)+VLOOKUP(A43,'2023_24 vs 2024_25 Detail'!$A$9:$BZ$409,81,FALSE)</f>
        <v>#REF!</v>
      </c>
      <c r="G43" s="1">
        <f>VLOOKUP(A43,'2023_24 vs 2024_25 Detail'!$A$9:$CA$409,74,FALSE)</f>
        <v>1202.94</v>
      </c>
      <c r="H43" s="1" t="e">
        <f>VLOOKUP($A43,'2023_24 vs 2024_25 Detail'!$A$9:$AJ$409,38,FALSE)</f>
        <v>#REF!</v>
      </c>
      <c r="I43" s="1" t="e">
        <f t="shared" si="0"/>
        <v>#REF!</v>
      </c>
      <c r="J43" s="1" t="e">
        <f t="shared" si="1"/>
        <v>#REF!</v>
      </c>
      <c r="K43" s="1" t="e">
        <f t="shared" si="2"/>
        <v>#REF!</v>
      </c>
      <c r="M43" s="1" t="e">
        <f>VLOOKUP(A43,'2023_24 vs 2024_25 Detail'!$A$9:$CA$409,82,FALSE)</f>
        <v>#REF!</v>
      </c>
      <c r="N43" s="1" t="e">
        <f>VLOOKUP(A43,'2023_24 vs 2024_25 Detail'!$A$9:$CA$409,73,FALSE)+VLOOKUP(A43,'2023_24 vs 2024_25 Detail'!$A$9:$BY$409,80,FALSE)+VLOOKUP(A43,'2023_24 vs 2024_25 Detail'!$A$9:$BZ$409,81,FALSE)</f>
        <v>#REF!</v>
      </c>
      <c r="O43" s="1">
        <f>VLOOKUP(A43,'2023_24 vs 2024_25 Detail'!$A$9:$CA$409,74,FALSE)</f>
        <v>1202.94</v>
      </c>
      <c r="P43" s="1">
        <f>VLOOKUP(A43,'2023_24 vs 2024_25 Detail'!$A$9:$CA$409,77,FALSE)</f>
        <v>0</v>
      </c>
      <c r="Q43" s="1" t="e">
        <f t="shared" si="3"/>
        <v>#REF!</v>
      </c>
      <c r="R43" s="1" t="e">
        <f t="shared" si="4"/>
        <v>#REF!</v>
      </c>
      <c r="T43" s="1" t="e">
        <f t="shared" si="5"/>
        <v>#REF!</v>
      </c>
      <c r="U43" s="4" t="e">
        <f t="shared" si="6"/>
        <v>#REF!</v>
      </c>
    </row>
    <row r="44" spans="1:21" x14ac:dyDescent="0.35">
      <c r="A44" s="2" t="s">
        <v>142</v>
      </c>
      <c r="B44" s="2" t="s">
        <v>143</v>
      </c>
      <c r="C44" t="s">
        <v>144</v>
      </c>
      <c r="D44" s="1">
        <v>223</v>
      </c>
      <c r="E44" s="1" t="e">
        <f>VLOOKUP(A44,'2023_24 vs 2024_25 Detail'!$A$9:$AQ$409,45,FALSE)</f>
        <v>#REF!</v>
      </c>
      <c r="F44" s="1" t="e">
        <f>VLOOKUP(A44,'2023_24 vs 2024_25 Detail'!$A$9:$CA$409,73,FALSE)+VLOOKUP(A44,'2023_24 vs 2024_25 Detail'!$A$9:$BY$409,80,FALSE)+VLOOKUP(A44,'2023_24 vs 2024_25 Detail'!$A$9:$BZ$409,81,FALSE)</f>
        <v>#REF!</v>
      </c>
      <c r="G44" s="1">
        <f>VLOOKUP(A44,'2023_24 vs 2024_25 Detail'!$A$9:$CA$409,74,FALSE)</f>
        <v>3387.136</v>
      </c>
      <c r="H44" s="1" t="e">
        <f>VLOOKUP($A44,'2023_24 vs 2024_25 Detail'!$A$9:$AJ$409,38,FALSE)</f>
        <v>#REF!</v>
      </c>
      <c r="I44" s="1" t="e">
        <f t="shared" si="0"/>
        <v>#REF!</v>
      </c>
      <c r="J44" s="1" t="e">
        <f t="shared" si="1"/>
        <v>#REF!</v>
      </c>
      <c r="K44" s="1" t="e">
        <f t="shared" si="2"/>
        <v>#REF!</v>
      </c>
      <c r="M44" s="1" t="e">
        <f>VLOOKUP(A44,'2023_24 vs 2024_25 Detail'!$A$9:$CA$409,82,FALSE)</f>
        <v>#REF!</v>
      </c>
      <c r="N44" s="1" t="e">
        <f>VLOOKUP(A44,'2023_24 vs 2024_25 Detail'!$A$9:$CA$409,73,FALSE)+VLOOKUP(A44,'2023_24 vs 2024_25 Detail'!$A$9:$BY$409,80,FALSE)+VLOOKUP(A44,'2023_24 vs 2024_25 Detail'!$A$9:$BZ$409,81,FALSE)</f>
        <v>#REF!</v>
      </c>
      <c r="O44" s="1">
        <f>VLOOKUP(A44,'2023_24 vs 2024_25 Detail'!$A$9:$CA$409,74,FALSE)</f>
        <v>3387.136</v>
      </c>
      <c r="P44" s="1">
        <f>VLOOKUP(A44,'2023_24 vs 2024_25 Detail'!$A$9:$CA$409,77,FALSE)</f>
        <v>0</v>
      </c>
      <c r="Q44" s="1" t="e">
        <f t="shared" si="3"/>
        <v>#REF!</v>
      </c>
      <c r="R44" s="1" t="e">
        <f t="shared" si="4"/>
        <v>#REF!</v>
      </c>
      <c r="T44" s="1" t="e">
        <f t="shared" si="5"/>
        <v>#REF!</v>
      </c>
      <c r="U44" s="4" t="e">
        <f t="shared" si="6"/>
        <v>#REF!</v>
      </c>
    </row>
    <row r="45" spans="1:21" x14ac:dyDescent="0.35">
      <c r="A45" s="2" t="s">
        <v>145</v>
      </c>
      <c r="B45" s="2" t="s">
        <v>146</v>
      </c>
      <c r="C45" t="s">
        <v>147</v>
      </c>
      <c r="D45" s="1">
        <v>224</v>
      </c>
      <c r="E45" s="1" t="e">
        <f>VLOOKUP(A45,'2023_24 vs 2024_25 Detail'!$A$9:$AQ$409,45,FALSE)</f>
        <v>#REF!</v>
      </c>
      <c r="F45" s="1" t="e">
        <f>VLOOKUP(A45,'2023_24 vs 2024_25 Detail'!$A$9:$CA$409,73,FALSE)+VLOOKUP(A45,'2023_24 vs 2024_25 Detail'!$A$9:$BY$409,80,FALSE)+VLOOKUP(A45,'2023_24 vs 2024_25 Detail'!$A$9:$BZ$409,81,FALSE)</f>
        <v>#REF!</v>
      </c>
      <c r="G45" s="1">
        <f>VLOOKUP(A45,'2023_24 vs 2024_25 Detail'!$A$9:$CA$409,74,FALSE)</f>
        <v>1292.8</v>
      </c>
      <c r="H45" s="1" t="e">
        <f>VLOOKUP($A45,'2023_24 vs 2024_25 Detail'!$A$9:$AJ$409,38,FALSE)</f>
        <v>#REF!</v>
      </c>
      <c r="I45" s="1" t="e">
        <f t="shared" si="0"/>
        <v>#REF!</v>
      </c>
      <c r="J45" s="1" t="e">
        <f t="shared" si="1"/>
        <v>#REF!</v>
      </c>
      <c r="K45" s="1" t="e">
        <f t="shared" si="2"/>
        <v>#REF!</v>
      </c>
      <c r="M45" s="1" t="e">
        <f>VLOOKUP(A45,'2023_24 vs 2024_25 Detail'!$A$9:$CA$409,82,FALSE)</f>
        <v>#REF!</v>
      </c>
      <c r="N45" s="1" t="e">
        <f>VLOOKUP(A45,'2023_24 vs 2024_25 Detail'!$A$9:$CA$409,73,FALSE)+VLOOKUP(A45,'2023_24 vs 2024_25 Detail'!$A$9:$BY$409,80,FALSE)+VLOOKUP(A45,'2023_24 vs 2024_25 Detail'!$A$9:$BZ$409,81,FALSE)</f>
        <v>#REF!</v>
      </c>
      <c r="O45" s="1">
        <f>VLOOKUP(A45,'2023_24 vs 2024_25 Detail'!$A$9:$CA$409,74,FALSE)</f>
        <v>1292.8</v>
      </c>
      <c r="P45" s="1">
        <f>VLOOKUP(A45,'2023_24 vs 2024_25 Detail'!$A$9:$CA$409,77,FALSE)</f>
        <v>0</v>
      </c>
      <c r="Q45" s="1" t="e">
        <f t="shared" si="3"/>
        <v>#REF!</v>
      </c>
      <c r="R45" s="1" t="e">
        <f t="shared" si="4"/>
        <v>#REF!</v>
      </c>
      <c r="T45" s="1" t="e">
        <f t="shared" si="5"/>
        <v>#REF!</v>
      </c>
      <c r="U45" s="4" t="e">
        <f t="shared" si="6"/>
        <v>#REF!</v>
      </c>
    </row>
    <row r="46" spans="1:21" x14ac:dyDescent="0.35">
      <c r="A46" s="2" t="s">
        <v>148</v>
      </c>
      <c r="B46" s="2" t="s">
        <v>149</v>
      </c>
      <c r="C46" t="s">
        <v>150</v>
      </c>
      <c r="D46" s="1">
        <v>225</v>
      </c>
      <c r="E46" s="1" t="e">
        <f>VLOOKUP(A46,'2023_24 vs 2024_25 Detail'!$A$9:$AQ$409,45,FALSE)</f>
        <v>#REF!</v>
      </c>
      <c r="F46" s="1" t="e">
        <f>VLOOKUP(A46,'2023_24 vs 2024_25 Detail'!$A$9:$CA$409,73,FALSE)+VLOOKUP(A46,'2023_24 vs 2024_25 Detail'!$A$9:$BY$409,80,FALSE)+VLOOKUP(A46,'2023_24 vs 2024_25 Detail'!$A$9:$BZ$409,81,FALSE)</f>
        <v>#REF!</v>
      </c>
      <c r="G46" s="1">
        <f>VLOOKUP(A46,'2023_24 vs 2024_25 Detail'!$A$9:$CA$409,74,FALSE)</f>
        <v>13004.75</v>
      </c>
      <c r="H46" s="1" t="e">
        <f>VLOOKUP($A46,'2023_24 vs 2024_25 Detail'!$A$9:$AJ$409,38,FALSE)</f>
        <v>#REF!</v>
      </c>
      <c r="I46" s="1" t="e">
        <f t="shared" si="0"/>
        <v>#REF!</v>
      </c>
      <c r="J46" s="1" t="e">
        <f t="shared" si="1"/>
        <v>#REF!</v>
      </c>
      <c r="K46" s="1" t="e">
        <f t="shared" si="2"/>
        <v>#REF!</v>
      </c>
      <c r="M46" s="1" t="e">
        <f>VLOOKUP(A46,'2023_24 vs 2024_25 Detail'!$A$9:$CA$409,82,FALSE)</f>
        <v>#REF!</v>
      </c>
      <c r="N46" s="1" t="e">
        <f>VLOOKUP(A46,'2023_24 vs 2024_25 Detail'!$A$9:$CA$409,73,FALSE)+VLOOKUP(A46,'2023_24 vs 2024_25 Detail'!$A$9:$BY$409,80,FALSE)+VLOOKUP(A46,'2023_24 vs 2024_25 Detail'!$A$9:$BZ$409,81,FALSE)</f>
        <v>#REF!</v>
      </c>
      <c r="O46" s="1">
        <f>VLOOKUP(A46,'2023_24 vs 2024_25 Detail'!$A$9:$CA$409,74,FALSE)</f>
        <v>13004.75</v>
      </c>
      <c r="P46" s="1">
        <f>VLOOKUP(A46,'2023_24 vs 2024_25 Detail'!$A$9:$CA$409,77,FALSE)</f>
        <v>0</v>
      </c>
      <c r="Q46" s="1" t="e">
        <f t="shared" si="3"/>
        <v>#REF!</v>
      </c>
      <c r="R46" s="1" t="e">
        <f t="shared" si="4"/>
        <v>#REF!</v>
      </c>
      <c r="T46" s="1" t="e">
        <f t="shared" si="5"/>
        <v>#REF!</v>
      </c>
      <c r="U46" s="4" t="e">
        <f t="shared" si="6"/>
        <v>#REF!</v>
      </c>
    </row>
    <row r="47" spans="1:21" x14ac:dyDescent="0.35">
      <c r="A47" s="2" t="s">
        <v>151</v>
      </c>
      <c r="B47" s="2" t="s">
        <v>152</v>
      </c>
      <c r="C47" t="s">
        <v>153</v>
      </c>
      <c r="D47" s="1">
        <v>226</v>
      </c>
      <c r="E47" s="1" t="e">
        <f>VLOOKUP(A47,'2023_24 vs 2024_25 Detail'!$A$9:$AQ$409,45,FALSE)</f>
        <v>#REF!</v>
      </c>
      <c r="F47" s="1" t="e">
        <f>VLOOKUP(A47,'2023_24 vs 2024_25 Detail'!$A$9:$CA$409,73,FALSE)+VLOOKUP(A47,'2023_24 vs 2024_25 Detail'!$A$9:$BY$409,80,FALSE)+VLOOKUP(A47,'2023_24 vs 2024_25 Detail'!$A$9:$BZ$409,81,FALSE)</f>
        <v>#REF!</v>
      </c>
      <c r="G47" s="1">
        <f>VLOOKUP(A47,'2023_24 vs 2024_25 Detail'!$A$9:$CA$409,74,FALSE)</f>
        <v>3568.1280000000002</v>
      </c>
      <c r="H47" s="1" t="e">
        <f>VLOOKUP($A47,'2023_24 vs 2024_25 Detail'!$A$9:$AJ$409,38,FALSE)</f>
        <v>#REF!</v>
      </c>
      <c r="I47" s="1" t="e">
        <f t="shared" si="0"/>
        <v>#REF!</v>
      </c>
      <c r="J47" s="1" t="e">
        <f t="shared" si="1"/>
        <v>#REF!</v>
      </c>
      <c r="K47" s="1" t="e">
        <f t="shared" si="2"/>
        <v>#REF!</v>
      </c>
      <c r="M47" s="1" t="e">
        <f>VLOOKUP(A47,'2023_24 vs 2024_25 Detail'!$A$9:$CA$409,82,FALSE)</f>
        <v>#REF!</v>
      </c>
      <c r="N47" s="1" t="e">
        <f>VLOOKUP(A47,'2023_24 vs 2024_25 Detail'!$A$9:$CA$409,73,FALSE)+VLOOKUP(A47,'2023_24 vs 2024_25 Detail'!$A$9:$BY$409,80,FALSE)+VLOOKUP(A47,'2023_24 vs 2024_25 Detail'!$A$9:$BZ$409,81,FALSE)</f>
        <v>#REF!</v>
      </c>
      <c r="O47" s="1">
        <f>VLOOKUP(A47,'2023_24 vs 2024_25 Detail'!$A$9:$CA$409,74,FALSE)</f>
        <v>3568.1280000000002</v>
      </c>
      <c r="P47" s="1">
        <f>VLOOKUP(A47,'2023_24 vs 2024_25 Detail'!$A$9:$CA$409,77,FALSE)</f>
        <v>0</v>
      </c>
      <c r="Q47" s="1" t="e">
        <f t="shared" si="3"/>
        <v>#REF!</v>
      </c>
      <c r="R47" s="1" t="e">
        <f t="shared" si="4"/>
        <v>#REF!</v>
      </c>
      <c r="T47" s="1" t="e">
        <f t="shared" si="5"/>
        <v>#REF!</v>
      </c>
      <c r="U47" s="4" t="e">
        <f t="shared" si="6"/>
        <v>#REF!</v>
      </c>
    </row>
    <row r="48" spans="1:21" x14ac:dyDescent="0.35">
      <c r="A48" s="2" t="s">
        <v>154</v>
      </c>
      <c r="B48" s="2" t="s">
        <v>155</v>
      </c>
      <c r="C48" t="s">
        <v>156</v>
      </c>
      <c r="D48" s="1">
        <v>227</v>
      </c>
      <c r="E48" s="1" t="e">
        <f>VLOOKUP(A48,'2023_24 vs 2024_25 Detail'!$A$9:$AQ$409,45,FALSE)</f>
        <v>#REF!</v>
      </c>
      <c r="F48" s="1" t="e">
        <f>VLOOKUP(A48,'2023_24 vs 2024_25 Detail'!$A$9:$CA$409,73,FALSE)+VLOOKUP(A48,'2023_24 vs 2024_25 Detail'!$A$9:$BY$409,80,FALSE)+VLOOKUP(A48,'2023_24 vs 2024_25 Detail'!$A$9:$BZ$409,81,FALSE)</f>
        <v>#REF!</v>
      </c>
      <c r="G48" s="1">
        <f>VLOOKUP(A48,'2023_24 vs 2024_25 Detail'!$A$9:$CA$409,74,FALSE)</f>
        <v>2740.7359999999999</v>
      </c>
      <c r="H48" s="1" t="e">
        <f>VLOOKUP($A48,'2023_24 vs 2024_25 Detail'!$A$9:$AJ$409,38,FALSE)</f>
        <v>#REF!</v>
      </c>
      <c r="I48" s="1" t="e">
        <f t="shared" si="0"/>
        <v>#REF!</v>
      </c>
      <c r="J48" s="1" t="e">
        <f t="shared" si="1"/>
        <v>#REF!</v>
      </c>
      <c r="K48" s="1" t="e">
        <f t="shared" si="2"/>
        <v>#REF!</v>
      </c>
      <c r="M48" s="1" t="e">
        <f>VLOOKUP(A48,'2023_24 vs 2024_25 Detail'!$A$9:$CA$409,82,FALSE)</f>
        <v>#REF!</v>
      </c>
      <c r="N48" s="1" t="e">
        <f>VLOOKUP(A48,'2023_24 vs 2024_25 Detail'!$A$9:$CA$409,73,FALSE)+VLOOKUP(A48,'2023_24 vs 2024_25 Detail'!$A$9:$BY$409,80,FALSE)+VLOOKUP(A48,'2023_24 vs 2024_25 Detail'!$A$9:$BZ$409,81,FALSE)</f>
        <v>#REF!</v>
      </c>
      <c r="O48" s="1">
        <f>VLOOKUP(A48,'2023_24 vs 2024_25 Detail'!$A$9:$CA$409,74,FALSE)</f>
        <v>2740.7359999999999</v>
      </c>
      <c r="P48" s="1">
        <f>VLOOKUP(A48,'2023_24 vs 2024_25 Detail'!$A$9:$CA$409,77,FALSE)</f>
        <v>0</v>
      </c>
      <c r="Q48" s="1" t="e">
        <f t="shared" si="3"/>
        <v>#REF!</v>
      </c>
      <c r="R48" s="1" t="e">
        <f t="shared" si="4"/>
        <v>#REF!</v>
      </c>
      <c r="T48" s="1" t="e">
        <f t="shared" si="5"/>
        <v>#REF!</v>
      </c>
      <c r="U48" s="4" t="e">
        <f t="shared" si="6"/>
        <v>#REF!</v>
      </c>
    </row>
    <row r="49" spans="1:21" x14ac:dyDescent="0.35">
      <c r="A49" s="2" t="s">
        <v>157</v>
      </c>
      <c r="B49" s="2" t="s">
        <v>158</v>
      </c>
      <c r="C49" t="s">
        <v>159</v>
      </c>
      <c r="D49" s="1">
        <v>228</v>
      </c>
      <c r="E49" s="1" t="e">
        <f>VLOOKUP(A49,'2023_24 vs 2024_25 Detail'!$A$9:$AQ$409,45,FALSE)</f>
        <v>#REF!</v>
      </c>
      <c r="F49" s="1" t="e">
        <f>VLOOKUP(A49,'2023_24 vs 2024_25 Detail'!$A$9:$CA$409,73,FALSE)+VLOOKUP(A49,'2023_24 vs 2024_25 Detail'!$A$9:$BY$409,80,FALSE)+VLOOKUP(A49,'2023_24 vs 2024_25 Detail'!$A$9:$BZ$409,81,FALSE)</f>
        <v>#REF!</v>
      </c>
      <c r="G49" s="1">
        <f>VLOOKUP(A49,'2023_24 vs 2024_25 Detail'!$A$9:$CA$409,74,FALSE)</f>
        <v>14791</v>
      </c>
      <c r="H49" s="1" t="e">
        <f>VLOOKUP($A49,'2023_24 vs 2024_25 Detail'!$A$9:$AJ$409,38,FALSE)</f>
        <v>#REF!</v>
      </c>
      <c r="I49" s="1" t="e">
        <f t="shared" si="0"/>
        <v>#REF!</v>
      </c>
      <c r="J49" s="1" t="e">
        <f t="shared" si="1"/>
        <v>#REF!</v>
      </c>
      <c r="K49" s="1" t="e">
        <f t="shared" si="2"/>
        <v>#REF!</v>
      </c>
      <c r="M49" s="1" t="e">
        <f>VLOOKUP(A49,'2023_24 vs 2024_25 Detail'!$A$9:$CA$409,82,FALSE)</f>
        <v>#REF!</v>
      </c>
      <c r="N49" s="1" t="e">
        <f>VLOOKUP(A49,'2023_24 vs 2024_25 Detail'!$A$9:$CA$409,73,FALSE)+VLOOKUP(A49,'2023_24 vs 2024_25 Detail'!$A$9:$BY$409,80,FALSE)+VLOOKUP(A49,'2023_24 vs 2024_25 Detail'!$A$9:$BZ$409,81,FALSE)</f>
        <v>#REF!</v>
      </c>
      <c r="O49" s="1">
        <f>VLOOKUP(A49,'2023_24 vs 2024_25 Detail'!$A$9:$CA$409,74,FALSE)</f>
        <v>14791</v>
      </c>
      <c r="P49" s="1">
        <f>VLOOKUP(A49,'2023_24 vs 2024_25 Detail'!$A$9:$CA$409,77,FALSE)</f>
        <v>0</v>
      </c>
      <c r="Q49" s="1" t="e">
        <f t="shared" si="3"/>
        <v>#REF!</v>
      </c>
      <c r="R49" s="1" t="e">
        <f t="shared" si="4"/>
        <v>#REF!</v>
      </c>
      <c r="T49" s="1" t="e">
        <f t="shared" si="5"/>
        <v>#REF!</v>
      </c>
      <c r="U49" s="4" t="e">
        <f t="shared" si="6"/>
        <v>#REF!</v>
      </c>
    </row>
    <row r="50" spans="1:21" x14ac:dyDescent="0.35">
      <c r="A50" s="2" t="s">
        <v>160</v>
      </c>
      <c r="B50" s="2" t="s">
        <v>161</v>
      </c>
      <c r="C50" t="s">
        <v>162</v>
      </c>
      <c r="D50" s="1">
        <v>229</v>
      </c>
      <c r="E50" s="1" t="e">
        <f>VLOOKUP(A50,'2023_24 vs 2024_25 Detail'!$A$9:$AQ$409,45,FALSE)</f>
        <v>#REF!</v>
      </c>
      <c r="F50" s="1" t="e">
        <f>VLOOKUP(A50,'2023_24 vs 2024_25 Detail'!$A$9:$CA$409,73,FALSE)+VLOOKUP(A50,'2023_24 vs 2024_25 Detail'!$A$9:$BY$409,80,FALSE)+VLOOKUP(A50,'2023_24 vs 2024_25 Detail'!$A$9:$BZ$409,81,FALSE)</f>
        <v>#REF!</v>
      </c>
      <c r="G50" s="1">
        <f>VLOOKUP(A50,'2023_24 vs 2024_25 Detail'!$A$9:$CA$409,74,FALSE)</f>
        <v>858.41920000000005</v>
      </c>
      <c r="H50" s="1" t="e">
        <f>VLOOKUP($A50,'2023_24 vs 2024_25 Detail'!$A$9:$AJ$409,38,FALSE)</f>
        <v>#REF!</v>
      </c>
      <c r="I50" s="1" t="e">
        <f t="shared" si="0"/>
        <v>#REF!</v>
      </c>
      <c r="J50" s="1" t="e">
        <f t="shared" si="1"/>
        <v>#REF!</v>
      </c>
      <c r="K50" s="1" t="e">
        <f t="shared" si="2"/>
        <v>#REF!</v>
      </c>
      <c r="M50" s="1" t="e">
        <f>VLOOKUP(A50,'2023_24 vs 2024_25 Detail'!$A$9:$CA$409,82,FALSE)</f>
        <v>#REF!</v>
      </c>
      <c r="N50" s="1" t="e">
        <f>VLOOKUP(A50,'2023_24 vs 2024_25 Detail'!$A$9:$CA$409,73,FALSE)+VLOOKUP(A50,'2023_24 vs 2024_25 Detail'!$A$9:$BY$409,80,FALSE)+VLOOKUP(A50,'2023_24 vs 2024_25 Detail'!$A$9:$BZ$409,81,FALSE)</f>
        <v>#REF!</v>
      </c>
      <c r="O50" s="1">
        <f>VLOOKUP(A50,'2023_24 vs 2024_25 Detail'!$A$9:$CA$409,74,FALSE)</f>
        <v>858.41920000000005</v>
      </c>
      <c r="P50" s="1">
        <f>VLOOKUP(A50,'2023_24 vs 2024_25 Detail'!$A$9:$CA$409,77,FALSE)</f>
        <v>0</v>
      </c>
      <c r="Q50" s="1" t="e">
        <f t="shared" si="3"/>
        <v>#REF!</v>
      </c>
      <c r="R50" s="1" t="e">
        <f t="shared" si="4"/>
        <v>#REF!</v>
      </c>
      <c r="T50" s="1" t="e">
        <f t="shared" si="5"/>
        <v>#REF!</v>
      </c>
      <c r="U50" s="4" t="e">
        <f t="shared" si="6"/>
        <v>#REF!</v>
      </c>
    </row>
    <row r="51" spans="1:21" x14ac:dyDescent="0.35">
      <c r="A51" s="2" t="s">
        <v>163</v>
      </c>
      <c r="B51" s="2" t="s">
        <v>164</v>
      </c>
      <c r="C51" t="s">
        <v>165</v>
      </c>
      <c r="D51" s="1">
        <v>230</v>
      </c>
      <c r="E51" s="1" t="e">
        <f>VLOOKUP(A51,'2023_24 vs 2024_25 Detail'!$A$9:$AQ$409,45,FALSE)</f>
        <v>#REF!</v>
      </c>
      <c r="F51" s="1" t="e">
        <f>VLOOKUP(A51,'2023_24 vs 2024_25 Detail'!$A$9:$CA$409,73,FALSE)+VLOOKUP(A51,'2023_24 vs 2024_25 Detail'!$A$9:$BY$409,80,FALSE)+VLOOKUP(A51,'2023_24 vs 2024_25 Detail'!$A$9:$BZ$409,81,FALSE)</f>
        <v>#REF!</v>
      </c>
      <c r="G51" s="1">
        <f>VLOOKUP(A51,'2023_24 vs 2024_25 Detail'!$A$9:$CA$409,74,FALSE)</f>
        <v>21698.25</v>
      </c>
      <c r="H51" s="1" t="e">
        <f>VLOOKUP($A51,'2023_24 vs 2024_25 Detail'!$A$9:$AJ$409,38,FALSE)</f>
        <v>#REF!</v>
      </c>
      <c r="I51" s="1" t="e">
        <f t="shared" si="0"/>
        <v>#REF!</v>
      </c>
      <c r="J51" s="1" t="e">
        <f t="shared" si="1"/>
        <v>#REF!</v>
      </c>
      <c r="K51" s="1" t="e">
        <f t="shared" si="2"/>
        <v>#REF!</v>
      </c>
      <c r="M51" s="1" t="e">
        <f>VLOOKUP(A51,'2023_24 vs 2024_25 Detail'!$A$9:$CA$409,82,FALSE)</f>
        <v>#REF!</v>
      </c>
      <c r="N51" s="1" t="e">
        <f>VLOOKUP(A51,'2023_24 vs 2024_25 Detail'!$A$9:$CA$409,73,FALSE)+VLOOKUP(A51,'2023_24 vs 2024_25 Detail'!$A$9:$BY$409,80,FALSE)+VLOOKUP(A51,'2023_24 vs 2024_25 Detail'!$A$9:$BZ$409,81,FALSE)</f>
        <v>#REF!</v>
      </c>
      <c r="O51" s="1">
        <f>VLOOKUP(A51,'2023_24 vs 2024_25 Detail'!$A$9:$CA$409,74,FALSE)</f>
        <v>21698.25</v>
      </c>
      <c r="P51" s="1">
        <f>VLOOKUP(A51,'2023_24 vs 2024_25 Detail'!$A$9:$CA$409,77,FALSE)</f>
        <v>0</v>
      </c>
      <c r="Q51" s="1" t="e">
        <f t="shared" si="3"/>
        <v>#REF!</v>
      </c>
      <c r="R51" s="1" t="e">
        <f t="shared" si="4"/>
        <v>#REF!</v>
      </c>
      <c r="T51" s="1" t="e">
        <f t="shared" si="5"/>
        <v>#REF!</v>
      </c>
      <c r="U51" s="4" t="e">
        <f t="shared" si="6"/>
        <v>#REF!</v>
      </c>
    </row>
    <row r="52" spans="1:21" x14ac:dyDescent="0.35">
      <c r="A52" s="2" t="s">
        <v>166</v>
      </c>
      <c r="B52" s="2">
        <v>2183</v>
      </c>
      <c r="C52" t="s">
        <v>167</v>
      </c>
      <c r="D52" s="1">
        <v>231</v>
      </c>
      <c r="E52" s="1" t="e">
        <f>VLOOKUP(A52,'2023_24 vs 2024_25 Detail'!$A$9:$AQ$409,45,FALSE)</f>
        <v>#REF!</v>
      </c>
      <c r="F52" s="1" t="e">
        <f>VLOOKUP(A52,'2023_24 vs 2024_25 Detail'!$A$9:$CA$409,73,FALSE)+VLOOKUP(A52,'2023_24 vs 2024_25 Detail'!$A$9:$BY$409,80,FALSE)+VLOOKUP(A52,'2023_24 vs 2024_25 Detail'!$A$9:$BZ$409,81,FALSE)</f>
        <v>#REF!</v>
      </c>
      <c r="G52" s="1">
        <f>VLOOKUP(A52,'2023_24 vs 2024_25 Detail'!$A$9:$CA$409,74,FALSE)</f>
        <v>1515.1615999999999</v>
      </c>
      <c r="H52" s="1" t="e">
        <f>VLOOKUP($A52,'2023_24 vs 2024_25 Detail'!$A$9:$AJ$409,38,FALSE)</f>
        <v>#REF!</v>
      </c>
      <c r="I52" s="1" t="e">
        <f t="shared" si="0"/>
        <v>#REF!</v>
      </c>
      <c r="J52" s="1" t="e">
        <f t="shared" si="1"/>
        <v>#REF!</v>
      </c>
      <c r="K52" s="1" t="e">
        <f t="shared" si="2"/>
        <v>#REF!</v>
      </c>
      <c r="M52" s="1" t="e">
        <f>VLOOKUP(A52,'2023_24 vs 2024_25 Detail'!$A$9:$CA$409,82,FALSE)</f>
        <v>#REF!</v>
      </c>
      <c r="N52" s="1" t="e">
        <f>VLOOKUP(A52,'2023_24 vs 2024_25 Detail'!$A$9:$CA$409,73,FALSE)+VLOOKUP(A52,'2023_24 vs 2024_25 Detail'!$A$9:$BY$409,80,FALSE)+VLOOKUP(A52,'2023_24 vs 2024_25 Detail'!$A$9:$BZ$409,81,FALSE)</f>
        <v>#REF!</v>
      </c>
      <c r="O52" s="1">
        <f>VLOOKUP(A52,'2023_24 vs 2024_25 Detail'!$A$9:$CA$409,74,FALSE)</f>
        <v>1515.1615999999999</v>
      </c>
      <c r="P52" s="1">
        <f>VLOOKUP(A52,'2023_24 vs 2024_25 Detail'!$A$9:$CA$409,77,FALSE)</f>
        <v>0</v>
      </c>
      <c r="Q52" s="1" t="e">
        <f t="shared" si="3"/>
        <v>#REF!</v>
      </c>
      <c r="R52" s="1" t="e">
        <f t="shared" si="4"/>
        <v>#REF!</v>
      </c>
      <c r="T52" s="1" t="e">
        <f t="shared" si="5"/>
        <v>#REF!</v>
      </c>
      <c r="U52" s="4" t="e">
        <f t="shared" si="6"/>
        <v>#REF!</v>
      </c>
    </row>
    <row r="53" spans="1:21" x14ac:dyDescent="0.35">
      <c r="A53" s="2" t="s">
        <v>168</v>
      </c>
      <c r="B53" s="2" t="s">
        <v>169</v>
      </c>
      <c r="C53" t="s">
        <v>170</v>
      </c>
      <c r="D53" s="1">
        <v>232</v>
      </c>
      <c r="E53" s="1" t="e">
        <f>VLOOKUP(A53,'2023_24 vs 2024_25 Detail'!$A$9:$AQ$409,45,FALSE)</f>
        <v>#N/A</v>
      </c>
      <c r="F53" s="1" t="e">
        <f>VLOOKUP(A53,'2023_24 vs 2024_25 Detail'!$A$9:$CA$409,73,FALSE)+VLOOKUP(A53,'2023_24 vs 2024_25 Detail'!$A$9:$BY$409,80,FALSE)+VLOOKUP(A53,'2023_24 vs 2024_25 Detail'!$A$9:$BZ$409,81,FALSE)</f>
        <v>#N/A</v>
      </c>
      <c r="G53" s="1" t="e">
        <f>VLOOKUP(A53,'2023_24 vs 2024_25 Detail'!$A$9:$CA$409,74,FALSE)</f>
        <v>#N/A</v>
      </c>
      <c r="H53" s="1" t="e">
        <f>VLOOKUP($A53,'2023_24 vs 2024_25 Detail'!$A$9:$AJ$409,38,FALSE)</f>
        <v>#N/A</v>
      </c>
      <c r="I53" s="1" t="e">
        <f t="shared" si="0"/>
        <v>#N/A</v>
      </c>
      <c r="J53" s="1" t="e">
        <f t="shared" si="1"/>
        <v>#N/A</v>
      </c>
      <c r="K53" s="1" t="e">
        <f t="shared" si="2"/>
        <v>#N/A</v>
      </c>
      <c r="M53" s="1" t="e">
        <f>VLOOKUP(A53,'2023_24 vs 2024_25 Detail'!$A$9:$CA$409,82,FALSE)</f>
        <v>#N/A</v>
      </c>
      <c r="N53" s="1" t="e">
        <f>VLOOKUP(A53,'2023_24 vs 2024_25 Detail'!$A$9:$CA$409,73,FALSE)+VLOOKUP(A53,'2023_24 vs 2024_25 Detail'!$A$9:$BY$409,80,FALSE)+VLOOKUP(A53,'2023_24 vs 2024_25 Detail'!$A$9:$BZ$409,81,FALSE)</f>
        <v>#N/A</v>
      </c>
      <c r="O53" s="1" t="e">
        <f>VLOOKUP(A53,'2023_24 vs 2024_25 Detail'!$A$9:$CA$409,74,FALSE)</f>
        <v>#N/A</v>
      </c>
      <c r="P53" s="1" t="e">
        <f>VLOOKUP(A53,'2023_24 vs 2024_25 Detail'!$A$9:$CA$409,77,FALSE)</f>
        <v>#N/A</v>
      </c>
      <c r="Q53" s="1" t="e">
        <f t="shared" si="3"/>
        <v>#N/A</v>
      </c>
      <c r="R53" s="1" t="e">
        <f t="shared" si="4"/>
        <v>#N/A</v>
      </c>
      <c r="T53" s="1" t="e">
        <f t="shared" si="5"/>
        <v>#N/A</v>
      </c>
      <c r="U53" s="4" t="e">
        <f t="shared" si="6"/>
        <v>#N/A</v>
      </c>
    </row>
    <row r="54" spans="1:21" x14ac:dyDescent="0.35">
      <c r="A54" s="2" t="s">
        <v>171</v>
      </c>
      <c r="B54" s="2" t="s">
        <v>172</v>
      </c>
      <c r="C54" t="s">
        <v>173</v>
      </c>
      <c r="D54" s="1">
        <v>233</v>
      </c>
      <c r="E54" s="1" t="e">
        <f>VLOOKUP(A54,'2023_24 vs 2024_25 Detail'!$A$9:$AQ$409,45,FALSE)</f>
        <v>#REF!</v>
      </c>
      <c r="F54" s="1" t="e">
        <f>VLOOKUP(A54,'2023_24 vs 2024_25 Detail'!$A$9:$CA$409,73,FALSE)+VLOOKUP(A54,'2023_24 vs 2024_25 Detail'!$A$9:$BY$409,80,FALSE)+VLOOKUP(A54,'2023_24 vs 2024_25 Detail'!$A$9:$BZ$409,81,FALSE)</f>
        <v>#REF!</v>
      </c>
      <c r="G54" s="1">
        <f>VLOOKUP(A54,'2023_24 vs 2024_25 Detail'!$A$9:$CA$409,74,FALSE)</f>
        <v>11686.912</v>
      </c>
      <c r="H54" s="1" t="e">
        <f>VLOOKUP($A54,'2023_24 vs 2024_25 Detail'!$A$9:$AJ$409,38,FALSE)</f>
        <v>#REF!</v>
      </c>
      <c r="I54" s="1" t="e">
        <f t="shared" si="0"/>
        <v>#REF!</v>
      </c>
      <c r="J54" s="1" t="e">
        <f t="shared" si="1"/>
        <v>#REF!</v>
      </c>
      <c r="K54" s="1" t="e">
        <f t="shared" si="2"/>
        <v>#REF!</v>
      </c>
      <c r="M54" s="1" t="e">
        <f>VLOOKUP(A54,'2023_24 vs 2024_25 Detail'!$A$9:$CA$409,82,FALSE)</f>
        <v>#REF!</v>
      </c>
      <c r="N54" s="1" t="e">
        <f>VLOOKUP(A54,'2023_24 vs 2024_25 Detail'!$A$9:$CA$409,73,FALSE)+VLOOKUP(A54,'2023_24 vs 2024_25 Detail'!$A$9:$BY$409,80,FALSE)+VLOOKUP(A54,'2023_24 vs 2024_25 Detail'!$A$9:$BZ$409,81,FALSE)</f>
        <v>#REF!</v>
      </c>
      <c r="O54" s="1">
        <f>VLOOKUP(A54,'2023_24 vs 2024_25 Detail'!$A$9:$CA$409,74,FALSE)</f>
        <v>11686.912</v>
      </c>
      <c r="P54" s="1">
        <f>VLOOKUP(A54,'2023_24 vs 2024_25 Detail'!$A$9:$CA$409,77,FALSE)</f>
        <v>0</v>
      </c>
      <c r="Q54" s="1" t="e">
        <f t="shared" si="3"/>
        <v>#REF!</v>
      </c>
      <c r="R54" s="1" t="e">
        <f t="shared" si="4"/>
        <v>#REF!</v>
      </c>
      <c r="T54" s="1" t="e">
        <f t="shared" si="5"/>
        <v>#REF!</v>
      </c>
      <c r="U54" s="4" t="e">
        <f t="shared" si="6"/>
        <v>#REF!</v>
      </c>
    </row>
    <row r="55" spans="1:21" x14ac:dyDescent="0.35">
      <c r="A55" s="2" t="s">
        <v>174</v>
      </c>
      <c r="B55" s="2" t="s">
        <v>175</v>
      </c>
      <c r="C55" t="s">
        <v>176</v>
      </c>
      <c r="D55" s="1">
        <v>234</v>
      </c>
      <c r="E55" s="1" t="e">
        <f>VLOOKUP(A55,'2023_24 vs 2024_25 Detail'!$A$9:$AQ$409,45,FALSE)</f>
        <v>#REF!</v>
      </c>
      <c r="F55" s="1" t="e">
        <f>VLOOKUP(A55,'2023_24 vs 2024_25 Detail'!$A$9:$CA$409,73,FALSE)+VLOOKUP(A55,'2023_24 vs 2024_25 Detail'!$A$9:$BY$409,80,FALSE)+VLOOKUP(A55,'2023_24 vs 2024_25 Detail'!$A$9:$BZ$409,81,FALSE)</f>
        <v>#REF!</v>
      </c>
      <c r="G55" s="1">
        <f>VLOOKUP(A55,'2023_24 vs 2024_25 Detail'!$A$9:$CA$409,74,FALSE)</f>
        <v>99170</v>
      </c>
      <c r="H55" s="1" t="e">
        <f>VLOOKUP($A55,'2023_24 vs 2024_25 Detail'!$A$9:$AJ$409,38,FALSE)</f>
        <v>#REF!</v>
      </c>
      <c r="I55" s="1" t="e">
        <f t="shared" si="0"/>
        <v>#REF!</v>
      </c>
      <c r="J55" s="1" t="e">
        <f t="shared" si="1"/>
        <v>#REF!</v>
      </c>
      <c r="K55" s="1" t="e">
        <f t="shared" si="2"/>
        <v>#REF!</v>
      </c>
      <c r="M55" s="1" t="e">
        <f>VLOOKUP(A55,'2023_24 vs 2024_25 Detail'!$A$9:$CA$409,82,FALSE)</f>
        <v>#REF!</v>
      </c>
      <c r="N55" s="1" t="e">
        <f>VLOOKUP(A55,'2023_24 vs 2024_25 Detail'!$A$9:$CA$409,73,FALSE)+VLOOKUP(A55,'2023_24 vs 2024_25 Detail'!$A$9:$BY$409,80,FALSE)+VLOOKUP(A55,'2023_24 vs 2024_25 Detail'!$A$9:$BZ$409,81,FALSE)</f>
        <v>#REF!</v>
      </c>
      <c r="O55" s="1">
        <f>VLOOKUP(A55,'2023_24 vs 2024_25 Detail'!$A$9:$CA$409,74,FALSE)</f>
        <v>99170</v>
      </c>
      <c r="P55" s="1">
        <f>VLOOKUP(A55,'2023_24 vs 2024_25 Detail'!$A$9:$CA$409,77,FALSE)</f>
        <v>0</v>
      </c>
      <c r="Q55" s="1" t="e">
        <f t="shared" si="3"/>
        <v>#REF!</v>
      </c>
      <c r="R55" s="1" t="e">
        <f t="shared" si="4"/>
        <v>#REF!</v>
      </c>
      <c r="T55" s="1" t="e">
        <f t="shared" si="5"/>
        <v>#REF!</v>
      </c>
      <c r="U55" s="4" t="e">
        <f t="shared" si="6"/>
        <v>#REF!</v>
      </c>
    </row>
    <row r="56" spans="1:21" x14ac:dyDescent="0.35">
      <c r="A56" s="2" t="s">
        <v>177</v>
      </c>
      <c r="B56" s="2" t="s">
        <v>178</v>
      </c>
      <c r="C56" t="s">
        <v>179</v>
      </c>
      <c r="D56" s="1">
        <v>235</v>
      </c>
      <c r="E56" s="1" t="e">
        <f>VLOOKUP(A56,'2023_24 vs 2024_25 Detail'!$A$9:$AQ$409,45,FALSE)</f>
        <v>#REF!</v>
      </c>
      <c r="F56" s="1" t="e">
        <f>VLOOKUP(A56,'2023_24 vs 2024_25 Detail'!$A$9:$CA$409,73,FALSE)+VLOOKUP(A56,'2023_24 vs 2024_25 Detail'!$A$9:$BY$409,80,FALSE)+VLOOKUP(A56,'2023_24 vs 2024_25 Detail'!$A$9:$BZ$409,81,FALSE)</f>
        <v>#REF!</v>
      </c>
      <c r="G56" s="1">
        <f>VLOOKUP(A56,'2023_24 vs 2024_25 Detail'!$A$9:$CA$409,74,FALSE)</f>
        <v>5946.88</v>
      </c>
      <c r="H56" s="1" t="e">
        <f>VLOOKUP($A56,'2023_24 vs 2024_25 Detail'!$A$9:$AJ$409,38,FALSE)</f>
        <v>#REF!</v>
      </c>
      <c r="I56" s="1" t="e">
        <f t="shared" si="0"/>
        <v>#REF!</v>
      </c>
      <c r="J56" s="1" t="e">
        <f t="shared" si="1"/>
        <v>#REF!</v>
      </c>
      <c r="K56" s="1" t="e">
        <f t="shared" si="2"/>
        <v>#REF!</v>
      </c>
      <c r="M56" s="1" t="e">
        <f>VLOOKUP(A56,'2023_24 vs 2024_25 Detail'!$A$9:$CA$409,82,FALSE)</f>
        <v>#REF!</v>
      </c>
      <c r="N56" s="1" t="e">
        <f>VLOOKUP(A56,'2023_24 vs 2024_25 Detail'!$A$9:$CA$409,73,FALSE)+VLOOKUP(A56,'2023_24 vs 2024_25 Detail'!$A$9:$BY$409,80,FALSE)+VLOOKUP(A56,'2023_24 vs 2024_25 Detail'!$A$9:$BZ$409,81,FALSE)</f>
        <v>#REF!</v>
      </c>
      <c r="O56" s="1">
        <f>VLOOKUP(A56,'2023_24 vs 2024_25 Detail'!$A$9:$CA$409,74,FALSE)</f>
        <v>5946.88</v>
      </c>
      <c r="P56" s="1">
        <f>VLOOKUP(A56,'2023_24 vs 2024_25 Detail'!$A$9:$CA$409,77,FALSE)</f>
        <v>0</v>
      </c>
      <c r="Q56" s="1" t="e">
        <f t="shared" si="3"/>
        <v>#REF!</v>
      </c>
      <c r="R56" s="1" t="e">
        <f t="shared" si="4"/>
        <v>#REF!</v>
      </c>
      <c r="T56" s="1" t="e">
        <f t="shared" si="5"/>
        <v>#REF!</v>
      </c>
      <c r="U56" s="4" t="e">
        <f t="shared" si="6"/>
        <v>#REF!</v>
      </c>
    </row>
    <row r="57" spans="1:21" x14ac:dyDescent="0.35">
      <c r="A57" s="2" t="s">
        <v>180</v>
      </c>
      <c r="B57" s="2" t="s">
        <v>181</v>
      </c>
      <c r="C57" t="s">
        <v>182</v>
      </c>
      <c r="D57" s="1">
        <v>236</v>
      </c>
      <c r="E57" s="1" t="e">
        <f>VLOOKUP(A57,'2023_24 vs 2024_25 Detail'!$A$9:$AQ$409,45,FALSE)</f>
        <v>#REF!</v>
      </c>
      <c r="F57" s="1" t="e">
        <f>VLOOKUP(A57,'2023_24 vs 2024_25 Detail'!$A$9:$CA$409,73,FALSE)+VLOOKUP(A57,'2023_24 vs 2024_25 Detail'!$A$9:$BY$409,80,FALSE)+VLOOKUP(A57,'2023_24 vs 2024_25 Detail'!$A$9:$BZ$409,81,FALSE)</f>
        <v>#REF!</v>
      </c>
      <c r="G57" s="1">
        <f>VLOOKUP(A57,'2023_24 vs 2024_25 Detail'!$A$9:$CA$409,74,FALSE)</f>
        <v>16408.32</v>
      </c>
      <c r="H57" s="1" t="e">
        <f>VLOOKUP($A57,'2023_24 vs 2024_25 Detail'!$A$9:$AJ$409,38,FALSE)</f>
        <v>#REF!</v>
      </c>
      <c r="I57" s="1" t="e">
        <f t="shared" si="0"/>
        <v>#REF!</v>
      </c>
      <c r="J57" s="1" t="e">
        <f t="shared" si="1"/>
        <v>#REF!</v>
      </c>
      <c r="K57" s="1" t="e">
        <f t="shared" si="2"/>
        <v>#REF!</v>
      </c>
      <c r="M57" s="1" t="e">
        <f>VLOOKUP(A57,'2023_24 vs 2024_25 Detail'!$A$9:$CA$409,82,FALSE)</f>
        <v>#REF!</v>
      </c>
      <c r="N57" s="1" t="e">
        <f>VLOOKUP(A57,'2023_24 vs 2024_25 Detail'!$A$9:$CA$409,73,FALSE)+VLOOKUP(A57,'2023_24 vs 2024_25 Detail'!$A$9:$BY$409,80,FALSE)+VLOOKUP(A57,'2023_24 vs 2024_25 Detail'!$A$9:$BZ$409,81,FALSE)</f>
        <v>#REF!</v>
      </c>
      <c r="O57" s="1">
        <f>VLOOKUP(A57,'2023_24 vs 2024_25 Detail'!$A$9:$CA$409,74,FALSE)</f>
        <v>16408.32</v>
      </c>
      <c r="P57" s="1">
        <f>VLOOKUP(A57,'2023_24 vs 2024_25 Detail'!$A$9:$CA$409,77,FALSE)</f>
        <v>0</v>
      </c>
      <c r="Q57" s="1" t="e">
        <f t="shared" si="3"/>
        <v>#REF!</v>
      </c>
      <c r="R57" s="1" t="e">
        <f t="shared" si="4"/>
        <v>#REF!</v>
      </c>
      <c r="T57" s="1" t="e">
        <f t="shared" si="5"/>
        <v>#REF!</v>
      </c>
      <c r="U57" s="4" t="e">
        <f t="shared" si="6"/>
        <v>#REF!</v>
      </c>
    </row>
    <row r="58" spans="1:21" x14ac:dyDescent="0.35">
      <c r="A58" s="2" t="s">
        <v>183</v>
      </c>
      <c r="B58" s="2" t="s">
        <v>184</v>
      </c>
      <c r="C58" t="s">
        <v>185</v>
      </c>
      <c r="D58" s="1">
        <v>237</v>
      </c>
      <c r="E58" s="1" t="e">
        <f>VLOOKUP(A58,'2023_24 vs 2024_25 Detail'!$A$9:$AQ$409,45,FALSE)</f>
        <v>#REF!</v>
      </c>
      <c r="F58" s="1" t="e">
        <f>VLOOKUP(A58,'2023_24 vs 2024_25 Detail'!$A$9:$CA$409,73,FALSE)+VLOOKUP(A58,'2023_24 vs 2024_25 Detail'!$A$9:$BY$409,80,FALSE)+VLOOKUP(A58,'2023_24 vs 2024_25 Detail'!$A$9:$BZ$409,81,FALSE)</f>
        <v>#REF!</v>
      </c>
      <c r="G58" s="1">
        <f>VLOOKUP(A58,'2023_24 vs 2024_25 Detail'!$A$9:$CA$409,74,FALSE)</f>
        <v>48348.5</v>
      </c>
      <c r="H58" s="1" t="e">
        <f>VLOOKUP($A58,'2023_24 vs 2024_25 Detail'!$A$9:$AJ$409,38,FALSE)</f>
        <v>#REF!</v>
      </c>
      <c r="I58" s="1" t="e">
        <f t="shared" si="0"/>
        <v>#REF!</v>
      </c>
      <c r="J58" s="1" t="e">
        <f t="shared" si="1"/>
        <v>#REF!</v>
      </c>
      <c r="K58" s="1" t="e">
        <f t="shared" si="2"/>
        <v>#REF!</v>
      </c>
      <c r="M58" s="1" t="e">
        <f>VLOOKUP(A58,'2023_24 vs 2024_25 Detail'!$A$9:$CA$409,82,FALSE)</f>
        <v>#REF!</v>
      </c>
      <c r="N58" s="1" t="e">
        <f>VLOOKUP(A58,'2023_24 vs 2024_25 Detail'!$A$9:$CA$409,73,FALSE)+VLOOKUP(A58,'2023_24 vs 2024_25 Detail'!$A$9:$BY$409,80,FALSE)+VLOOKUP(A58,'2023_24 vs 2024_25 Detail'!$A$9:$BZ$409,81,FALSE)</f>
        <v>#REF!</v>
      </c>
      <c r="O58" s="1">
        <f>VLOOKUP(A58,'2023_24 vs 2024_25 Detail'!$A$9:$CA$409,74,FALSE)</f>
        <v>48348.5</v>
      </c>
      <c r="P58" s="1">
        <f>VLOOKUP(A58,'2023_24 vs 2024_25 Detail'!$A$9:$CA$409,77,FALSE)</f>
        <v>0</v>
      </c>
      <c r="Q58" s="1" t="e">
        <f t="shared" si="3"/>
        <v>#REF!</v>
      </c>
      <c r="R58" s="1" t="e">
        <f t="shared" si="4"/>
        <v>#REF!</v>
      </c>
      <c r="T58" s="1" t="e">
        <f t="shared" si="5"/>
        <v>#REF!</v>
      </c>
      <c r="U58" s="4" t="e">
        <f t="shared" si="6"/>
        <v>#REF!</v>
      </c>
    </row>
    <row r="59" spans="1:21" x14ac:dyDescent="0.35">
      <c r="A59" s="2" t="s">
        <v>186</v>
      </c>
      <c r="B59" s="2" t="s">
        <v>187</v>
      </c>
      <c r="C59" t="s">
        <v>188</v>
      </c>
      <c r="D59" s="1">
        <v>238</v>
      </c>
      <c r="E59" s="1" t="e">
        <f>VLOOKUP(A59,'2023_24 vs 2024_25 Detail'!$A$9:$AQ$409,45,FALSE)</f>
        <v>#REF!</v>
      </c>
      <c r="F59" s="1" t="e">
        <f>VLOOKUP(A59,'2023_24 vs 2024_25 Detail'!$A$9:$CA$409,73,FALSE)+VLOOKUP(A59,'2023_24 vs 2024_25 Detail'!$A$9:$BY$409,80,FALSE)+VLOOKUP(A59,'2023_24 vs 2024_25 Detail'!$A$9:$BZ$409,81,FALSE)</f>
        <v>#REF!</v>
      </c>
      <c r="G59" s="1">
        <f>VLOOKUP(A59,'2023_24 vs 2024_25 Detail'!$A$9:$CA$409,74,FALSE)</f>
        <v>5533.1840000000002</v>
      </c>
      <c r="H59" s="1" t="e">
        <f>VLOOKUP($A59,'2023_24 vs 2024_25 Detail'!$A$9:$AJ$409,38,FALSE)</f>
        <v>#REF!</v>
      </c>
      <c r="I59" s="1" t="e">
        <f t="shared" si="0"/>
        <v>#REF!</v>
      </c>
      <c r="J59" s="1" t="e">
        <f t="shared" si="1"/>
        <v>#REF!</v>
      </c>
      <c r="K59" s="1" t="e">
        <f t="shared" si="2"/>
        <v>#REF!</v>
      </c>
      <c r="M59" s="1" t="e">
        <f>VLOOKUP(A59,'2023_24 vs 2024_25 Detail'!$A$9:$CA$409,82,FALSE)</f>
        <v>#REF!</v>
      </c>
      <c r="N59" s="1" t="e">
        <f>VLOOKUP(A59,'2023_24 vs 2024_25 Detail'!$A$9:$CA$409,73,FALSE)+VLOOKUP(A59,'2023_24 vs 2024_25 Detail'!$A$9:$BY$409,80,FALSE)+VLOOKUP(A59,'2023_24 vs 2024_25 Detail'!$A$9:$BZ$409,81,FALSE)</f>
        <v>#REF!</v>
      </c>
      <c r="O59" s="1">
        <f>VLOOKUP(A59,'2023_24 vs 2024_25 Detail'!$A$9:$CA$409,74,FALSE)</f>
        <v>5533.1840000000002</v>
      </c>
      <c r="P59" s="1">
        <f>VLOOKUP(A59,'2023_24 vs 2024_25 Detail'!$A$9:$CA$409,77,FALSE)</f>
        <v>0</v>
      </c>
      <c r="Q59" s="1" t="e">
        <f t="shared" si="3"/>
        <v>#REF!</v>
      </c>
      <c r="R59" s="1" t="e">
        <f t="shared" si="4"/>
        <v>#REF!</v>
      </c>
      <c r="T59" s="1" t="e">
        <f t="shared" si="5"/>
        <v>#REF!</v>
      </c>
      <c r="U59" s="4" t="e">
        <f t="shared" si="6"/>
        <v>#REF!</v>
      </c>
    </row>
    <row r="60" spans="1:21" x14ac:dyDescent="0.35">
      <c r="A60" s="2" t="s">
        <v>189</v>
      </c>
      <c r="B60" s="2" t="s">
        <v>190</v>
      </c>
      <c r="C60" t="s">
        <v>191</v>
      </c>
      <c r="D60" s="1">
        <v>239</v>
      </c>
      <c r="E60" s="1" t="e">
        <f>VLOOKUP(A60,'2023_24 vs 2024_25 Detail'!$A$9:$AQ$409,45,FALSE)</f>
        <v>#REF!</v>
      </c>
      <c r="F60" s="1" t="e">
        <f>VLOOKUP(A60,'2023_24 vs 2024_25 Detail'!$A$9:$CA$409,73,FALSE)+VLOOKUP(A60,'2023_24 vs 2024_25 Detail'!$A$9:$BY$409,80,FALSE)+VLOOKUP(A60,'2023_24 vs 2024_25 Detail'!$A$9:$BZ$409,81,FALSE)</f>
        <v>#REF!</v>
      </c>
      <c r="G60" s="1">
        <f>VLOOKUP(A60,'2023_24 vs 2024_25 Detail'!$A$9:$CA$409,74,FALSE)</f>
        <v>16420.25</v>
      </c>
      <c r="H60" s="1" t="e">
        <f>VLOOKUP($A60,'2023_24 vs 2024_25 Detail'!$A$9:$AJ$409,38,FALSE)</f>
        <v>#REF!</v>
      </c>
      <c r="I60" s="1" t="e">
        <f t="shared" si="0"/>
        <v>#REF!</v>
      </c>
      <c r="J60" s="1" t="e">
        <f t="shared" si="1"/>
        <v>#REF!</v>
      </c>
      <c r="K60" s="1" t="e">
        <f t="shared" si="2"/>
        <v>#REF!</v>
      </c>
      <c r="M60" s="1" t="e">
        <f>VLOOKUP(A60,'2023_24 vs 2024_25 Detail'!$A$9:$CA$409,82,FALSE)</f>
        <v>#REF!</v>
      </c>
      <c r="N60" s="1" t="e">
        <f>VLOOKUP(A60,'2023_24 vs 2024_25 Detail'!$A$9:$CA$409,73,FALSE)+VLOOKUP(A60,'2023_24 vs 2024_25 Detail'!$A$9:$BY$409,80,FALSE)+VLOOKUP(A60,'2023_24 vs 2024_25 Detail'!$A$9:$BZ$409,81,FALSE)</f>
        <v>#REF!</v>
      </c>
      <c r="O60" s="1">
        <f>VLOOKUP(A60,'2023_24 vs 2024_25 Detail'!$A$9:$CA$409,74,FALSE)</f>
        <v>16420.25</v>
      </c>
      <c r="P60" s="1">
        <f>VLOOKUP(A60,'2023_24 vs 2024_25 Detail'!$A$9:$CA$409,77,FALSE)</f>
        <v>0</v>
      </c>
      <c r="Q60" s="1" t="e">
        <f t="shared" si="3"/>
        <v>#REF!</v>
      </c>
      <c r="R60" s="1" t="e">
        <f t="shared" si="4"/>
        <v>#REF!</v>
      </c>
      <c r="T60" s="1" t="e">
        <f t="shared" si="5"/>
        <v>#REF!</v>
      </c>
      <c r="U60" s="4" t="e">
        <f t="shared" si="6"/>
        <v>#REF!</v>
      </c>
    </row>
    <row r="61" spans="1:21" x14ac:dyDescent="0.35">
      <c r="A61" s="2" t="s">
        <v>192</v>
      </c>
      <c r="B61" s="2" t="s">
        <v>193</v>
      </c>
      <c r="C61" t="s">
        <v>194</v>
      </c>
      <c r="D61" s="1">
        <v>240</v>
      </c>
      <c r="E61" s="1" t="e">
        <f>VLOOKUP(A61,'2023_24 vs 2024_25 Detail'!$A$9:$AQ$409,45,FALSE)</f>
        <v>#REF!</v>
      </c>
      <c r="F61" s="1" t="e">
        <f>VLOOKUP(A61,'2023_24 vs 2024_25 Detail'!$A$9:$CA$409,73,FALSE)+VLOOKUP(A61,'2023_24 vs 2024_25 Detail'!$A$9:$BY$409,80,FALSE)+VLOOKUP(A61,'2023_24 vs 2024_25 Detail'!$A$9:$BZ$409,81,FALSE)</f>
        <v>#REF!</v>
      </c>
      <c r="G61" s="1">
        <f>VLOOKUP(A61,'2023_24 vs 2024_25 Detail'!$A$9:$CA$409,74,FALSE)</f>
        <v>4915.8999999999996</v>
      </c>
      <c r="H61" s="1" t="e">
        <f>VLOOKUP($A61,'2023_24 vs 2024_25 Detail'!$A$9:$AJ$409,38,FALSE)</f>
        <v>#REF!</v>
      </c>
      <c r="I61" s="1" t="e">
        <f t="shared" si="0"/>
        <v>#REF!</v>
      </c>
      <c r="J61" s="1" t="e">
        <f t="shared" si="1"/>
        <v>#REF!</v>
      </c>
      <c r="K61" s="1" t="e">
        <f t="shared" si="2"/>
        <v>#REF!</v>
      </c>
      <c r="M61" s="1" t="e">
        <f>VLOOKUP(A61,'2023_24 vs 2024_25 Detail'!$A$9:$CA$409,82,FALSE)</f>
        <v>#REF!</v>
      </c>
      <c r="N61" s="1" t="e">
        <f>VLOOKUP(A61,'2023_24 vs 2024_25 Detail'!$A$9:$CA$409,73,FALSE)+VLOOKUP(A61,'2023_24 vs 2024_25 Detail'!$A$9:$BY$409,80,FALSE)+VLOOKUP(A61,'2023_24 vs 2024_25 Detail'!$A$9:$BZ$409,81,FALSE)</f>
        <v>#REF!</v>
      </c>
      <c r="O61" s="1">
        <f>VLOOKUP(A61,'2023_24 vs 2024_25 Detail'!$A$9:$CA$409,74,FALSE)</f>
        <v>4915.8999999999996</v>
      </c>
      <c r="P61" s="1">
        <f>VLOOKUP(A61,'2023_24 vs 2024_25 Detail'!$A$9:$CA$409,77,FALSE)</f>
        <v>0</v>
      </c>
      <c r="Q61" s="1" t="e">
        <f t="shared" si="3"/>
        <v>#REF!</v>
      </c>
      <c r="R61" s="1" t="e">
        <f t="shared" si="4"/>
        <v>#REF!</v>
      </c>
      <c r="T61" s="1" t="e">
        <f t="shared" si="5"/>
        <v>#REF!</v>
      </c>
      <c r="U61" s="4" t="e">
        <f t="shared" si="6"/>
        <v>#REF!</v>
      </c>
    </row>
    <row r="62" spans="1:21" x14ac:dyDescent="0.35">
      <c r="A62" s="2" t="s">
        <v>195</v>
      </c>
      <c r="B62" s="2" t="s">
        <v>196</v>
      </c>
      <c r="C62" t="s">
        <v>197</v>
      </c>
      <c r="D62" s="1">
        <v>241</v>
      </c>
      <c r="E62" s="1" t="e">
        <f>VLOOKUP(A62,'2023_24 vs 2024_25 Detail'!$A$9:$AQ$409,45,FALSE)</f>
        <v>#REF!</v>
      </c>
      <c r="F62" s="1" t="e">
        <f>VLOOKUP(A62,'2023_24 vs 2024_25 Detail'!$A$9:$CA$409,73,FALSE)+VLOOKUP(A62,'2023_24 vs 2024_25 Detail'!$A$9:$BY$409,80,FALSE)+VLOOKUP(A62,'2023_24 vs 2024_25 Detail'!$A$9:$BZ$409,81,FALSE)</f>
        <v>#REF!</v>
      </c>
      <c r="G62" s="1">
        <f>VLOOKUP(A62,'2023_24 vs 2024_25 Detail'!$A$9:$CA$409,74,FALSE)</f>
        <v>3102.72</v>
      </c>
      <c r="H62" s="1" t="e">
        <f>VLOOKUP($A62,'2023_24 vs 2024_25 Detail'!$A$9:$AJ$409,38,FALSE)</f>
        <v>#REF!</v>
      </c>
      <c r="I62" s="1" t="e">
        <f t="shared" si="0"/>
        <v>#REF!</v>
      </c>
      <c r="J62" s="1" t="e">
        <f t="shared" si="1"/>
        <v>#REF!</v>
      </c>
      <c r="K62" s="1" t="e">
        <f t="shared" si="2"/>
        <v>#REF!</v>
      </c>
      <c r="M62" s="1" t="e">
        <f>VLOOKUP(A62,'2023_24 vs 2024_25 Detail'!$A$9:$CA$409,82,FALSE)</f>
        <v>#REF!</v>
      </c>
      <c r="N62" s="1" t="e">
        <f>VLOOKUP(A62,'2023_24 vs 2024_25 Detail'!$A$9:$CA$409,73,FALSE)+VLOOKUP(A62,'2023_24 vs 2024_25 Detail'!$A$9:$BY$409,80,FALSE)+VLOOKUP(A62,'2023_24 vs 2024_25 Detail'!$A$9:$BZ$409,81,FALSE)</f>
        <v>#REF!</v>
      </c>
      <c r="O62" s="1">
        <f>VLOOKUP(A62,'2023_24 vs 2024_25 Detail'!$A$9:$CA$409,74,FALSE)</f>
        <v>3102.72</v>
      </c>
      <c r="P62" s="1">
        <f>VLOOKUP(A62,'2023_24 vs 2024_25 Detail'!$A$9:$CA$409,77,FALSE)</f>
        <v>0</v>
      </c>
      <c r="Q62" s="1" t="e">
        <f t="shared" si="3"/>
        <v>#REF!</v>
      </c>
      <c r="R62" s="1" t="e">
        <f t="shared" si="4"/>
        <v>#REF!</v>
      </c>
      <c r="T62" s="1" t="e">
        <f t="shared" si="5"/>
        <v>#REF!</v>
      </c>
      <c r="U62" s="4" t="e">
        <f t="shared" si="6"/>
        <v>#REF!</v>
      </c>
    </row>
    <row r="63" spans="1:21" x14ac:dyDescent="0.35">
      <c r="A63" s="2" t="s">
        <v>198</v>
      </c>
      <c r="B63" s="2" t="s">
        <v>199</v>
      </c>
      <c r="C63" t="s">
        <v>200</v>
      </c>
      <c r="D63" s="1">
        <v>242</v>
      </c>
      <c r="E63" s="1" t="e">
        <f>VLOOKUP(A63,'2023_24 vs 2024_25 Detail'!$A$9:$AQ$409,45,FALSE)</f>
        <v>#REF!</v>
      </c>
      <c r="F63" s="1" t="e">
        <f>VLOOKUP(A63,'2023_24 vs 2024_25 Detail'!$A$9:$CA$409,73,FALSE)+VLOOKUP(A63,'2023_24 vs 2024_25 Detail'!$A$9:$BY$409,80,FALSE)+VLOOKUP(A63,'2023_24 vs 2024_25 Detail'!$A$9:$BZ$409,81,FALSE)</f>
        <v>#REF!</v>
      </c>
      <c r="G63" s="1">
        <f>VLOOKUP(A63,'2023_24 vs 2024_25 Detail'!$A$9:$CA$409,74,FALSE)</f>
        <v>4317.9520000000002</v>
      </c>
      <c r="H63" s="1" t="e">
        <f>VLOOKUP($A63,'2023_24 vs 2024_25 Detail'!$A$9:$AJ$409,38,FALSE)</f>
        <v>#REF!</v>
      </c>
      <c r="I63" s="1" t="e">
        <f t="shared" si="0"/>
        <v>#REF!</v>
      </c>
      <c r="J63" s="1" t="e">
        <f t="shared" si="1"/>
        <v>#REF!</v>
      </c>
      <c r="K63" s="1" t="e">
        <f t="shared" si="2"/>
        <v>#REF!</v>
      </c>
      <c r="M63" s="1" t="e">
        <f>VLOOKUP(A63,'2023_24 vs 2024_25 Detail'!$A$9:$CA$409,82,FALSE)</f>
        <v>#REF!</v>
      </c>
      <c r="N63" s="1" t="e">
        <f>VLOOKUP(A63,'2023_24 vs 2024_25 Detail'!$A$9:$CA$409,73,FALSE)+VLOOKUP(A63,'2023_24 vs 2024_25 Detail'!$A$9:$BY$409,80,FALSE)+VLOOKUP(A63,'2023_24 vs 2024_25 Detail'!$A$9:$BZ$409,81,FALSE)</f>
        <v>#REF!</v>
      </c>
      <c r="O63" s="1">
        <f>VLOOKUP(A63,'2023_24 vs 2024_25 Detail'!$A$9:$CA$409,74,FALSE)</f>
        <v>4317.9520000000002</v>
      </c>
      <c r="P63" s="1">
        <f>VLOOKUP(A63,'2023_24 vs 2024_25 Detail'!$A$9:$CA$409,77,FALSE)</f>
        <v>0</v>
      </c>
      <c r="Q63" s="1" t="e">
        <f t="shared" si="3"/>
        <v>#REF!</v>
      </c>
      <c r="R63" s="1" t="e">
        <f t="shared" si="4"/>
        <v>#REF!</v>
      </c>
      <c r="T63" s="1" t="e">
        <f t="shared" si="5"/>
        <v>#REF!</v>
      </c>
      <c r="U63" s="4" t="e">
        <f t="shared" si="6"/>
        <v>#REF!</v>
      </c>
    </row>
    <row r="64" spans="1:21" x14ac:dyDescent="0.35">
      <c r="A64" s="2" t="s">
        <v>201</v>
      </c>
      <c r="B64" s="2" t="s">
        <v>202</v>
      </c>
      <c r="C64" t="s">
        <v>203</v>
      </c>
      <c r="D64" s="1">
        <v>243</v>
      </c>
      <c r="E64" s="1" t="e">
        <f>VLOOKUP(A64,'2023_24 vs 2024_25 Detail'!$A$9:$AQ$409,45,FALSE)</f>
        <v>#REF!</v>
      </c>
      <c r="F64" s="1" t="e">
        <f>VLOOKUP(A64,'2023_24 vs 2024_25 Detail'!$A$9:$CA$409,73,FALSE)+VLOOKUP(A64,'2023_24 vs 2024_25 Detail'!$A$9:$BY$409,80,FALSE)+VLOOKUP(A64,'2023_24 vs 2024_25 Detail'!$A$9:$BZ$409,81,FALSE)</f>
        <v>#REF!</v>
      </c>
      <c r="G64" s="1">
        <f>VLOOKUP(A64,'2023_24 vs 2024_25 Detail'!$A$9:$CA$409,74,FALSE)</f>
        <v>3955.9679999999998</v>
      </c>
      <c r="H64" s="1" t="e">
        <f>VLOOKUP($A64,'2023_24 vs 2024_25 Detail'!$A$9:$AJ$409,38,FALSE)</f>
        <v>#REF!</v>
      </c>
      <c r="I64" s="1" t="e">
        <f t="shared" si="0"/>
        <v>#REF!</v>
      </c>
      <c r="J64" s="1" t="e">
        <f t="shared" si="1"/>
        <v>#REF!</v>
      </c>
      <c r="K64" s="1" t="e">
        <f t="shared" si="2"/>
        <v>#REF!</v>
      </c>
      <c r="M64" s="1" t="e">
        <f>VLOOKUP(A64,'2023_24 vs 2024_25 Detail'!$A$9:$CA$409,82,FALSE)</f>
        <v>#REF!</v>
      </c>
      <c r="N64" s="1" t="e">
        <f>VLOOKUP(A64,'2023_24 vs 2024_25 Detail'!$A$9:$CA$409,73,FALSE)+VLOOKUP(A64,'2023_24 vs 2024_25 Detail'!$A$9:$BY$409,80,FALSE)+VLOOKUP(A64,'2023_24 vs 2024_25 Detail'!$A$9:$BZ$409,81,FALSE)</f>
        <v>#REF!</v>
      </c>
      <c r="O64" s="1">
        <f>VLOOKUP(A64,'2023_24 vs 2024_25 Detail'!$A$9:$CA$409,74,FALSE)</f>
        <v>3955.9679999999998</v>
      </c>
      <c r="P64" s="1">
        <f>VLOOKUP(A64,'2023_24 vs 2024_25 Detail'!$A$9:$CA$409,77,FALSE)</f>
        <v>0</v>
      </c>
      <c r="Q64" s="1" t="e">
        <f t="shared" si="3"/>
        <v>#REF!</v>
      </c>
      <c r="R64" s="1" t="e">
        <f t="shared" si="4"/>
        <v>#REF!</v>
      </c>
      <c r="T64" s="1" t="e">
        <f t="shared" si="5"/>
        <v>#REF!</v>
      </c>
      <c r="U64" s="4" t="e">
        <f t="shared" si="6"/>
        <v>#REF!</v>
      </c>
    </row>
    <row r="65" spans="1:21" x14ac:dyDescent="0.35">
      <c r="A65" s="2" t="s">
        <v>204</v>
      </c>
      <c r="B65" s="2" t="s">
        <v>205</v>
      </c>
      <c r="C65" t="s">
        <v>206</v>
      </c>
      <c r="D65" s="1">
        <v>244</v>
      </c>
      <c r="E65" s="1" t="e">
        <f>VLOOKUP(A65,'2023_24 vs 2024_25 Detail'!$A$9:$AQ$409,45,FALSE)</f>
        <v>#REF!</v>
      </c>
      <c r="F65" s="1" t="e">
        <f>VLOOKUP(A65,'2023_24 vs 2024_25 Detail'!$A$9:$CA$409,73,FALSE)+VLOOKUP(A65,'2023_24 vs 2024_25 Detail'!$A$9:$BY$409,80,FALSE)+VLOOKUP(A65,'2023_24 vs 2024_25 Detail'!$A$9:$BZ$409,81,FALSE)</f>
        <v>#REF!</v>
      </c>
      <c r="G65" s="1">
        <f>VLOOKUP(A65,'2023_24 vs 2024_25 Detail'!$A$9:$CA$409,74,FALSE)</f>
        <v>2456.3200000000002</v>
      </c>
      <c r="H65" s="1" t="e">
        <f>VLOOKUP($A65,'2023_24 vs 2024_25 Detail'!$A$9:$AJ$409,38,FALSE)</f>
        <v>#REF!</v>
      </c>
      <c r="I65" s="1" t="e">
        <f t="shared" si="0"/>
        <v>#REF!</v>
      </c>
      <c r="J65" s="1" t="e">
        <f t="shared" si="1"/>
        <v>#REF!</v>
      </c>
      <c r="K65" s="1" t="e">
        <f t="shared" si="2"/>
        <v>#REF!</v>
      </c>
      <c r="M65" s="1" t="e">
        <f>VLOOKUP(A65,'2023_24 vs 2024_25 Detail'!$A$9:$CA$409,82,FALSE)</f>
        <v>#REF!</v>
      </c>
      <c r="N65" s="1" t="e">
        <f>VLOOKUP(A65,'2023_24 vs 2024_25 Detail'!$A$9:$CA$409,73,FALSE)+VLOOKUP(A65,'2023_24 vs 2024_25 Detail'!$A$9:$BY$409,80,FALSE)+VLOOKUP(A65,'2023_24 vs 2024_25 Detail'!$A$9:$BZ$409,81,FALSE)</f>
        <v>#REF!</v>
      </c>
      <c r="O65" s="1">
        <f>VLOOKUP(A65,'2023_24 vs 2024_25 Detail'!$A$9:$CA$409,74,FALSE)</f>
        <v>2456.3200000000002</v>
      </c>
      <c r="P65" s="1">
        <f>VLOOKUP(A65,'2023_24 vs 2024_25 Detail'!$A$9:$CA$409,77,FALSE)</f>
        <v>0</v>
      </c>
      <c r="Q65" s="1" t="e">
        <f t="shared" si="3"/>
        <v>#REF!</v>
      </c>
      <c r="R65" s="1" t="e">
        <f t="shared" si="4"/>
        <v>#REF!</v>
      </c>
      <c r="T65" s="1" t="e">
        <f t="shared" si="5"/>
        <v>#REF!</v>
      </c>
      <c r="U65" s="4" t="e">
        <f t="shared" si="6"/>
        <v>#REF!</v>
      </c>
    </row>
    <row r="66" spans="1:21" x14ac:dyDescent="0.35">
      <c r="A66" s="2" t="s">
        <v>207</v>
      </c>
      <c r="B66" s="2" t="s">
        <v>208</v>
      </c>
      <c r="C66" t="s">
        <v>209</v>
      </c>
      <c r="D66" s="1">
        <v>245</v>
      </c>
      <c r="E66" s="1" t="e">
        <f>VLOOKUP(A66,'2023_24 vs 2024_25 Detail'!$A$9:$AQ$409,45,FALSE)</f>
        <v>#REF!</v>
      </c>
      <c r="F66" s="1" t="e">
        <f>VLOOKUP(A66,'2023_24 vs 2024_25 Detail'!$A$9:$CA$409,73,FALSE)+VLOOKUP(A66,'2023_24 vs 2024_25 Detail'!$A$9:$BY$409,80,FALSE)+VLOOKUP(A66,'2023_24 vs 2024_25 Detail'!$A$9:$BZ$409,81,FALSE)</f>
        <v>#REF!</v>
      </c>
      <c r="G66" s="1">
        <f>VLOOKUP(A66,'2023_24 vs 2024_25 Detail'!$A$9:$CA$409,74,FALSE)</f>
        <v>2137.25</v>
      </c>
      <c r="H66" s="1" t="e">
        <f>VLOOKUP($A66,'2023_24 vs 2024_25 Detail'!$A$9:$AJ$409,38,FALSE)</f>
        <v>#REF!</v>
      </c>
      <c r="I66" s="1" t="e">
        <f t="shared" si="0"/>
        <v>#REF!</v>
      </c>
      <c r="J66" s="1" t="e">
        <f t="shared" si="1"/>
        <v>#REF!</v>
      </c>
      <c r="K66" s="1" t="e">
        <f t="shared" si="2"/>
        <v>#REF!</v>
      </c>
      <c r="M66" s="1" t="e">
        <f>VLOOKUP(A66,'2023_24 vs 2024_25 Detail'!$A$9:$CA$409,82,FALSE)</f>
        <v>#REF!</v>
      </c>
      <c r="N66" s="1" t="e">
        <f>VLOOKUP(A66,'2023_24 vs 2024_25 Detail'!$A$9:$CA$409,73,FALSE)+VLOOKUP(A66,'2023_24 vs 2024_25 Detail'!$A$9:$BY$409,80,FALSE)+VLOOKUP(A66,'2023_24 vs 2024_25 Detail'!$A$9:$BZ$409,81,FALSE)</f>
        <v>#REF!</v>
      </c>
      <c r="O66" s="1">
        <f>VLOOKUP(A66,'2023_24 vs 2024_25 Detail'!$A$9:$CA$409,74,FALSE)</f>
        <v>2137.25</v>
      </c>
      <c r="P66" s="1">
        <f>VLOOKUP(A66,'2023_24 vs 2024_25 Detail'!$A$9:$CA$409,77,FALSE)</f>
        <v>0</v>
      </c>
      <c r="Q66" s="1" t="e">
        <f t="shared" si="3"/>
        <v>#REF!</v>
      </c>
      <c r="R66" s="1" t="e">
        <f t="shared" si="4"/>
        <v>#REF!</v>
      </c>
      <c r="T66" s="1" t="e">
        <f t="shared" si="5"/>
        <v>#REF!</v>
      </c>
      <c r="U66" s="4" t="e">
        <f t="shared" si="6"/>
        <v>#REF!</v>
      </c>
    </row>
    <row r="67" spans="1:21" x14ac:dyDescent="0.35">
      <c r="A67" s="2" t="s">
        <v>210</v>
      </c>
      <c r="B67" s="2" t="s">
        <v>211</v>
      </c>
      <c r="C67" t="s">
        <v>212</v>
      </c>
      <c r="D67" s="1">
        <v>246</v>
      </c>
      <c r="E67" s="1" t="e">
        <f>VLOOKUP(A67,'2023_24 vs 2024_25 Detail'!$A$9:$AQ$409,45,FALSE)</f>
        <v>#REF!</v>
      </c>
      <c r="F67" s="1" t="e">
        <f>VLOOKUP(A67,'2023_24 vs 2024_25 Detail'!$A$9:$CA$409,73,FALSE)+VLOOKUP(A67,'2023_24 vs 2024_25 Detail'!$A$9:$BY$409,80,FALSE)+VLOOKUP(A67,'2023_24 vs 2024_25 Detail'!$A$9:$BZ$409,81,FALSE)</f>
        <v>#REF!</v>
      </c>
      <c r="G67" s="1">
        <f>VLOOKUP(A67,'2023_24 vs 2024_25 Detail'!$A$9:$CA$409,74,FALSE)</f>
        <v>8687.616</v>
      </c>
      <c r="H67" s="1" t="e">
        <f>VLOOKUP($A67,'2023_24 vs 2024_25 Detail'!$A$9:$AJ$409,38,FALSE)</f>
        <v>#REF!</v>
      </c>
      <c r="I67" s="1" t="e">
        <f t="shared" si="0"/>
        <v>#REF!</v>
      </c>
      <c r="J67" s="1" t="e">
        <f t="shared" si="1"/>
        <v>#REF!</v>
      </c>
      <c r="K67" s="1" t="e">
        <f t="shared" si="2"/>
        <v>#REF!</v>
      </c>
      <c r="M67" s="1" t="e">
        <f>VLOOKUP(A67,'2023_24 vs 2024_25 Detail'!$A$9:$CA$409,82,FALSE)</f>
        <v>#REF!</v>
      </c>
      <c r="N67" s="1" t="e">
        <f>VLOOKUP(A67,'2023_24 vs 2024_25 Detail'!$A$9:$CA$409,73,FALSE)+VLOOKUP(A67,'2023_24 vs 2024_25 Detail'!$A$9:$BY$409,80,FALSE)+VLOOKUP(A67,'2023_24 vs 2024_25 Detail'!$A$9:$BZ$409,81,FALSE)</f>
        <v>#REF!</v>
      </c>
      <c r="O67" s="1">
        <f>VLOOKUP(A67,'2023_24 vs 2024_25 Detail'!$A$9:$CA$409,74,FALSE)</f>
        <v>8687.616</v>
      </c>
      <c r="P67" s="1">
        <f>VLOOKUP(A67,'2023_24 vs 2024_25 Detail'!$A$9:$CA$409,77,FALSE)</f>
        <v>0</v>
      </c>
      <c r="Q67" s="1" t="e">
        <f t="shared" si="3"/>
        <v>#REF!</v>
      </c>
      <c r="R67" s="1" t="e">
        <f t="shared" si="4"/>
        <v>#REF!</v>
      </c>
      <c r="T67" s="1" t="e">
        <f t="shared" si="5"/>
        <v>#REF!</v>
      </c>
      <c r="U67" s="4" t="e">
        <f t="shared" si="6"/>
        <v>#REF!</v>
      </c>
    </row>
    <row r="68" spans="1:21" x14ac:dyDescent="0.35">
      <c r="A68" s="2" t="s">
        <v>213</v>
      </c>
      <c r="B68" s="2" t="s">
        <v>214</v>
      </c>
      <c r="C68" t="s">
        <v>215</v>
      </c>
      <c r="D68" s="1">
        <v>247</v>
      </c>
      <c r="E68" s="1" t="e">
        <f>VLOOKUP(A68,'2023_24 vs 2024_25 Detail'!$A$9:$AQ$409,45,FALSE)</f>
        <v>#REF!</v>
      </c>
      <c r="F68" s="1" t="e">
        <f>VLOOKUP(A68,'2023_24 vs 2024_25 Detail'!$A$9:$CA$409,73,FALSE)+VLOOKUP(A68,'2023_24 vs 2024_25 Detail'!$A$9:$BY$409,80,FALSE)+VLOOKUP(A68,'2023_24 vs 2024_25 Detail'!$A$9:$BZ$409,81,FALSE)</f>
        <v>#REF!</v>
      </c>
      <c r="G68" s="1">
        <f>VLOOKUP(A68,'2023_24 vs 2024_25 Detail'!$A$9:$CA$409,74,FALSE)</f>
        <v>73588</v>
      </c>
      <c r="H68" s="1" t="e">
        <f>VLOOKUP($A68,'2023_24 vs 2024_25 Detail'!$A$9:$AJ$409,38,FALSE)</f>
        <v>#REF!</v>
      </c>
      <c r="I68" s="1" t="e">
        <f t="shared" ref="I68:I131" si="7">E68-F68-G68-H68</f>
        <v>#REF!</v>
      </c>
      <c r="J68" s="1" t="e">
        <f t="shared" ref="J68:J131" si="8">I68/D68</f>
        <v>#REF!</v>
      </c>
      <c r="K68" s="1" t="e">
        <f t="shared" ref="K68:K131" si="9">J68*$K$2</f>
        <v>#REF!</v>
      </c>
      <c r="M68" s="1" t="e">
        <f>VLOOKUP(A68,'2023_24 vs 2024_25 Detail'!$A$9:$CA$409,82,FALSE)</f>
        <v>#REF!</v>
      </c>
      <c r="N68" s="1" t="e">
        <f>VLOOKUP(A68,'2023_24 vs 2024_25 Detail'!$A$9:$CA$409,73,FALSE)+VLOOKUP(A68,'2023_24 vs 2024_25 Detail'!$A$9:$BY$409,80,FALSE)+VLOOKUP(A68,'2023_24 vs 2024_25 Detail'!$A$9:$BZ$409,81,FALSE)</f>
        <v>#REF!</v>
      </c>
      <c r="O68" s="1">
        <f>VLOOKUP(A68,'2023_24 vs 2024_25 Detail'!$A$9:$CA$409,74,FALSE)</f>
        <v>73588</v>
      </c>
      <c r="P68" s="1">
        <f>VLOOKUP(A68,'2023_24 vs 2024_25 Detail'!$A$9:$CA$409,77,FALSE)</f>
        <v>0</v>
      </c>
      <c r="Q68" s="1" t="e">
        <f t="shared" ref="Q68:Q131" si="10">M68-N68-O68-P68</f>
        <v>#REF!</v>
      </c>
      <c r="R68" s="1" t="e">
        <f t="shared" ref="R68:R131" si="11">Q68/D68</f>
        <v>#REF!</v>
      </c>
      <c r="T68" s="1" t="e">
        <f t="shared" ref="T68:T131" si="12">IF((K68-R68)&gt;0,(K68-R68),0)</f>
        <v>#REF!</v>
      </c>
      <c r="U68" s="4" t="e">
        <f t="shared" ref="U68:U131" si="13">T68*D68</f>
        <v>#REF!</v>
      </c>
    </row>
    <row r="69" spans="1:21" x14ac:dyDescent="0.35">
      <c r="A69" s="2" t="s">
        <v>216</v>
      </c>
      <c r="B69" s="2">
        <v>2188</v>
      </c>
      <c r="C69" t="s">
        <v>217</v>
      </c>
      <c r="D69" s="1">
        <v>248</v>
      </c>
      <c r="E69" s="1" t="e">
        <f>VLOOKUP(A69,'2023_24 vs 2024_25 Detail'!$A$9:$AQ$409,45,FALSE)</f>
        <v>#REF!</v>
      </c>
      <c r="F69" s="1" t="e">
        <f>VLOOKUP(A69,'2023_24 vs 2024_25 Detail'!$A$9:$CA$409,73,FALSE)+VLOOKUP(A69,'2023_24 vs 2024_25 Detail'!$A$9:$BY$409,80,FALSE)+VLOOKUP(A69,'2023_24 vs 2024_25 Detail'!$A$9:$BZ$409,81,FALSE)</f>
        <v>#REF!</v>
      </c>
      <c r="G69" s="1">
        <f>VLOOKUP(A69,'2023_24 vs 2024_25 Detail'!$A$9:$CA$409,74,FALSE)</f>
        <v>5843.4560000000001</v>
      </c>
      <c r="H69" s="1" t="e">
        <f>VLOOKUP($A69,'2023_24 vs 2024_25 Detail'!$A$9:$AJ$409,38,FALSE)</f>
        <v>#REF!</v>
      </c>
      <c r="I69" s="1" t="e">
        <f t="shared" si="7"/>
        <v>#REF!</v>
      </c>
      <c r="J69" s="1" t="e">
        <f t="shared" si="8"/>
        <v>#REF!</v>
      </c>
      <c r="K69" s="1" t="e">
        <f t="shared" si="9"/>
        <v>#REF!</v>
      </c>
      <c r="M69" s="1" t="e">
        <f>VLOOKUP(A69,'2023_24 vs 2024_25 Detail'!$A$9:$CA$409,82,FALSE)</f>
        <v>#REF!</v>
      </c>
      <c r="N69" s="1" t="e">
        <f>VLOOKUP(A69,'2023_24 vs 2024_25 Detail'!$A$9:$CA$409,73,FALSE)+VLOOKUP(A69,'2023_24 vs 2024_25 Detail'!$A$9:$BY$409,80,FALSE)+VLOOKUP(A69,'2023_24 vs 2024_25 Detail'!$A$9:$BZ$409,81,FALSE)</f>
        <v>#REF!</v>
      </c>
      <c r="O69" s="1">
        <f>VLOOKUP(A69,'2023_24 vs 2024_25 Detail'!$A$9:$CA$409,74,FALSE)</f>
        <v>5843.4560000000001</v>
      </c>
      <c r="P69" s="1">
        <f>VLOOKUP(A69,'2023_24 vs 2024_25 Detail'!$A$9:$CA$409,77,FALSE)</f>
        <v>0</v>
      </c>
      <c r="Q69" s="1" t="e">
        <f t="shared" si="10"/>
        <v>#REF!</v>
      </c>
      <c r="R69" s="1" t="e">
        <f t="shared" si="11"/>
        <v>#REF!</v>
      </c>
      <c r="T69" s="1" t="e">
        <f t="shared" si="12"/>
        <v>#REF!</v>
      </c>
      <c r="U69" s="4" t="e">
        <f t="shared" si="13"/>
        <v>#REF!</v>
      </c>
    </row>
    <row r="70" spans="1:21" x14ac:dyDescent="0.35">
      <c r="A70" s="2" t="s">
        <v>218</v>
      </c>
      <c r="B70" s="2" t="s">
        <v>219</v>
      </c>
      <c r="C70" t="s">
        <v>220</v>
      </c>
      <c r="D70" s="1">
        <v>249</v>
      </c>
      <c r="E70" s="1" t="e">
        <f>VLOOKUP(A70,'2023_24 vs 2024_25 Detail'!$A$9:$AQ$409,45,FALSE)</f>
        <v>#REF!</v>
      </c>
      <c r="F70" s="1" t="e">
        <f>VLOOKUP(A70,'2023_24 vs 2024_25 Detail'!$A$9:$CA$409,73,FALSE)+VLOOKUP(A70,'2023_24 vs 2024_25 Detail'!$A$9:$BY$409,80,FALSE)+VLOOKUP(A70,'2023_24 vs 2024_25 Detail'!$A$9:$BZ$409,81,FALSE)</f>
        <v>#REF!</v>
      </c>
      <c r="G70" s="1">
        <f>VLOOKUP(A70,'2023_24 vs 2024_25 Detail'!$A$9:$CA$409,74,FALSE)</f>
        <v>36261</v>
      </c>
      <c r="H70" s="1" t="e">
        <f>VLOOKUP($A70,'2023_24 vs 2024_25 Detail'!$A$9:$AJ$409,38,FALSE)</f>
        <v>#REF!</v>
      </c>
      <c r="I70" s="1" t="e">
        <f t="shared" si="7"/>
        <v>#REF!</v>
      </c>
      <c r="J70" s="1" t="e">
        <f t="shared" si="8"/>
        <v>#REF!</v>
      </c>
      <c r="K70" s="1" t="e">
        <f t="shared" si="9"/>
        <v>#REF!</v>
      </c>
      <c r="M70" s="1" t="e">
        <f>VLOOKUP(A70,'2023_24 vs 2024_25 Detail'!$A$9:$CA$409,82,FALSE)</f>
        <v>#REF!</v>
      </c>
      <c r="N70" s="1" t="e">
        <f>VLOOKUP(A70,'2023_24 vs 2024_25 Detail'!$A$9:$CA$409,73,FALSE)+VLOOKUP(A70,'2023_24 vs 2024_25 Detail'!$A$9:$BY$409,80,FALSE)+VLOOKUP(A70,'2023_24 vs 2024_25 Detail'!$A$9:$BZ$409,81,FALSE)</f>
        <v>#REF!</v>
      </c>
      <c r="O70" s="1">
        <f>VLOOKUP(A70,'2023_24 vs 2024_25 Detail'!$A$9:$CA$409,74,FALSE)</f>
        <v>36261</v>
      </c>
      <c r="P70" s="1">
        <f>VLOOKUP(A70,'2023_24 vs 2024_25 Detail'!$A$9:$CA$409,77,FALSE)</f>
        <v>0</v>
      </c>
      <c r="Q70" s="1" t="e">
        <f t="shared" si="10"/>
        <v>#REF!</v>
      </c>
      <c r="R70" s="1" t="e">
        <f t="shared" si="11"/>
        <v>#REF!</v>
      </c>
      <c r="T70" s="1" t="e">
        <f t="shared" si="12"/>
        <v>#REF!</v>
      </c>
      <c r="U70" s="4" t="e">
        <f t="shared" si="13"/>
        <v>#REF!</v>
      </c>
    </row>
    <row r="71" spans="1:21" x14ac:dyDescent="0.35">
      <c r="A71" s="2" t="s">
        <v>221</v>
      </c>
      <c r="B71" s="2" t="s">
        <v>222</v>
      </c>
      <c r="C71" t="s">
        <v>223</v>
      </c>
      <c r="D71" s="1">
        <v>250</v>
      </c>
      <c r="E71" s="1" t="e">
        <f>VLOOKUP(A71,'2023_24 vs 2024_25 Detail'!$A$9:$AQ$409,45,FALSE)</f>
        <v>#REF!</v>
      </c>
      <c r="F71" s="1" t="e">
        <f>VLOOKUP(A71,'2023_24 vs 2024_25 Detail'!$A$9:$CA$409,73,FALSE)+VLOOKUP(A71,'2023_24 vs 2024_25 Detail'!$A$9:$BY$409,80,FALSE)+VLOOKUP(A71,'2023_24 vs 2024_25 Detail'!$A$9:$BZ$409,81,FALSE)</f>
        <v>#REF!</v>
      </c>
      <c r="G71" s="1">
        <f>VLOOKUP(A71,'2023_24 vs 2024_25 Detail'!$A$9:$CA$409,74,FALSE)</f>
        <v>5295.9500000000007</v>
      </c>
      <c r="H71" s="1" t="e">
        <f>VLOOKUP($A71,'2023_24 vs 2024_25 Detail'!$A$9:$AJ$409,38,FALSE)</f>
        <v>#REF!</v>
      </c>
      <c r="I71" s="1" t="e">
        <f t="shared" si="7"/>
        <v>#REF!</v>
      </c>
      <c r="J71" s="1" t="e">
        <f t="shared" si="8"/>
        <v>#REF!</v>
      </c>
      <c r="K71" s="1" t="e">
        <f t="shared" si="9"/>
        <v>#REF!</v>
      </c>
      <c r="M71" s="1" t="e">
        <f>VLOOKUP(A71,'2023_24 vs 2024_25 Detail'!$A$9:$CA$409,82,FALSE)</f>
        <v>#REF!</v>
      </c>
      <c r="N71" s="1" t="e">
        <f>VLOOKUP(A71,'2023_24 vs 2024_25 Detail'!$A$9:$CA$409,73,FALSE)+VLOOKUP(A71,'2023_24 vs 2024_25 Detail'!$A$9:$BY$409,80,FALSE)+VLOOKUP(A71,'2023_24 vs 2024_25 Detail'!$A$9:$BZ$409,81,FALSE)</f>
        <v>#REF!</v>
      </c>
      <c r="O71" s="1">
        <f>VLOOKUP(A71,'2023_24 vs 2024_25 Detail'!$A$9:$CA$409,74,FALSE)</f>
        <v>5295.9500000000007</v>
      </c>
      <c r="P71" s="1">
        <f>VLOOKUP(A71,'2023_24 vs 2024_25 Detail'!$A$9:$CA$409,77,FALSE)</f>
        <v>0</v>
      </c>
      <c r="Q71" s="1" t="e">
        <f t="shared" si="10"/>
        <v>#REF!</v>
      </c>
      <c r="R71" s="1" t="e">
        <f t="shared" si="11"/>
        <v>#REF!</v>
      </c>
      <c r="T71" s="1" t="e">
        <f t="shared" si="12"/>
        <v>#REF!</v>
      </c>
      <c r="U71" s="4" t="e">
        <f t="shared" si="13"/>
        <v>#REF!</v>
      </c>
    </row>
    <row r="72" spans="1:21" x14ac:dyDescent="0.35">
      <c r="A72" s="2" t="s">
        <v>224</v>
      </c>
      <c r="B72" s="2" t="s">
        <v>225</v>
      </c>
      <c r="C72" t="s">
        <v>226</v>
      </c>
      <c r="D72" s="1">
        <v>251</v>
      </c>
      <c r="E72" s="1" t="e">
        <f>VLOOKUP(A72,'2023_24 vs 2024_25 Detail'!$A$9:$AQ$409,45,FALSE)</f>
        <v>#REF!</v>
      </c>
      <c r="F72" s="1" t="e">
        <f>VLOOKUP(A72,'2023_24 vs 2024_25 Detail'!$A$9:$CA$409,73,FALSE)+VLOOKUP(A72,'2023_24 vs 2024_25 Detail'!$A$9:$BY$409,80,FALSE)+VLOOKUP(A72,'2023_24 vs 2024_25 Detail'!$A$9:$BZ$409,81,FALSE)</f>
        <v>#REF!</v>
      </c>
      <c r="G72" s="1">
        <f>VLOOKUP(A72,'2023_24 vs 2024_25 Detail'!$A$9:$CA$409,74,FALSE)</f>
        <v>2734.7000000000003</v>
      </c>
      <c r="H72" s="1" t="e">
        <f>VLOOKUP($A72,'2023_24 vs 2024_25 Detail'!$A$9:$AJ$409,38,FALSE)</f>
        <v>#REF!</v>
      </c>
      <c r="I72" s="1" t="e">
        <f t="shared" si="7"/>
        <v>#REF!</v>
      </c>
      <c r="J72" s="1" t="e">
        <f t="shared" si="8"/>
        <v>#REF!</v>
      </c>
      <c r="K72" s="1" t="e">
        <f t="shared" si="9"/>
        <v>#REF!</v>
      </c>
      <c r="M72" s="1" t="e">
        <f>VLOOKUP(A72,'2023_24 vs 2024_25 Detail'!$A$9:$CA$409,82,FALSE)</f>
        <v>#REF!</v>
      </c>
      <c r="N72" s="1" t="e">
        <f>VLOOKUP(A72,'2023_24 vs 2024_25 Detail'!$A$9:$CA$409,73,FALSE)+VLOOKUP(A72,'2023_24 vs 2024_25 Detail'!$A$9:$BY$409,80,FALSE)+VLOOKUP(A72,'2023_24 vs 2024_25 Detail'!$A$9:$BZ$409,81,FALSE)</f>
        <v>#REF!</v>
      </c>
      <c r="O72" s="1">
        <f>VLOOKUP(A72,'2023_24 vs 2024_25 Detail'!$A$9:$CA$409,74,FALSE)</f>
        <v>2734.7000000000003</v>
      </c>
      <c r="P72" s="1">
        <f>VLOOKUP(A72,'2023_24 vs 2024_25 Detail'!$A$9:$CA$409,77,FALSE)</f>
        <v>0</v>
      </c>
      <c r="Q72" s="1" t="e">
        <f t="shared" si="10"/>
        <v>#REF!</v>
      </c>
      <c r="R72" s="1" t="e">
        <f t="shared" si="11"/>
        <v>#REF!</v>
      </c>
      <c r="T72" s="1" t="e">
        <f t="shared" si="12"/>
        <v>#REF!</v>
      </c>
      <c r="U72" s="4" t="e">
        <f t="shared" si="13"/>
        <v>#REF!</v>
      </c>
    </row>
    <row r="73" spans="1:21" x14ac:dyDescent="0.35">
      <c r="A73" s="2" t="s">
        <v>227</v>
      </c>
      <c r="B73" s="2">
        <v>2109</v>
      </c>
      <c r="C73" t="s">
        <v>228</v>
      </c>
      <c r="D73" s="1">
        <v>252</v>
      </c>
      <c r="E73" s="1" t="e">
        <f>VLOOKUP(A73,'2023_24 vs 2024_25 Detail'!$A$9:$AQ$409,45,FALSE)</f>
        <v>#REF!</v>
      </c>
      <c r="F73" s="1" t="e">
        <f>VLOOKUP(A73,'2023_24 vs 2024_25 Detail'!$A$9:$CA$409,73,FALSE)+VLOOKUP(A73,'2023_24 vs 2024_25 Detail'!$A$9:$BY$409,80,FALSE)+VLOOKUP(A73,'2023_24 vs 2024_25 Detail'!$A$9:$BZ$409,81,FALSE)</f>
        <v>#REF!</v>
      </c>
      <c r="G73" s="1">
        <f>VLOOKUP(A73,'2023_24 vs 2024_25 Detail'!$A$9:$CA$409,74,FALSE)</f>
        <v>6774.2719999999999</v>
      </c>
      <c r="H73" s="1" t="e">
        <f>VLOOKUP($A73,'2023_24 vs 2024_25 Detail'!$A$9:$AJ$409,38,FALSE)</f>
        <v>#REF!</v>
      </c>
      <c r="I73" s="1" t="e">
        <f t="shared" si="7"/>
        <v>#REF!</v>
      </c>
      <c r="J73" s="1" t="e">
        <f t="shared" si="8"/>
        <v>#REF!</v>
      </c>
      <c r="K73" s="1" t="e">
        <f t="shared" si="9"/>
        <v>#REF!</v>
      </c>
      <c r="M73" s="1" t="e">
        <f>VLOOKUP(A73,'2023_24 vs 2024_25 Detail'!$A$9:$CA$409,82,FALSE)</f>
        <v>#REF!</v>
      </c>
      <c r="N73" s="1" t="e">
        <f>VLOOKUP(A73,'2023_24 vs 2024_25 Detail'!$A$9:$CA$409,73,FALSE)+VLOOKUP(A73,'2023_24 vs 2024_25 Detail'!$A$9:$BY$409,80,FALSE)+VLOOKUP(A73,'2023_24 vs 2024_25 Detail'!$A$9:$BZ$409,81,FALSE)</f>
        <v>#REF!</v>
      </c>
      <c r="O73" s="1">
        <f>VLOOKUP(A73,'2023_24 vs 2024_25 Detail'!$A$9:$CA$409,74,FALSE)</f>
        <v>6774.2719999999999</v>
      </c>
      <c r="P73" s="1">
        <f>VLOOKUP(A73,'2023_24 vs 2024_25 Detail'!$A$9:$CA$409,77,FALSE)</f>
        <v>0</v>
      </c>
      <c r="Q73" s="1" t="e">
        <f t="shared" si="10"/>
        <v>#REF!</v>
      </c>
      <c r="R73" s="1" t="e">
        <f t="shared" si="11"/>
        <v>#REF!</v>
      </c>
      <c r="T73" s="1" t="e">
        <f t="shared" si="12"/>
        <v>#REF!</v>
      </c>
      <c r="U73" s="4" t="e">
        <f t="shared" si="13"/>
        <v>#REF!</v>
      </c>
    </row>
    <row r="74" spans="1:21" x14ac:dyDescent="0.35">
      <c r="A74" s="2" t="s">
        <v>229</v>
      </c>
      <c r="B74" s="2" t="s">
        <v>230</v>
      </c>
      <c r="C74" t="s">
        <v>231</v>
      </c>
      <c r="D74" s="1">
        <v>253</v>
      </c>
      <c r="E74" s="1" t="e">
        <f>VLOOKUP(A74,'2023_24 vs 2024_25 Detail'!$A$9:$AQ$409,45,FALSE)</f>
        <v>#REF!</v>
      </c>
      <c r="F74" s="1" t="e">
        <f>VLOOKUP(A74,'2023_24 vs 2024_25 Detail'!$A$9:$CA$409,73,FALSE)+VLOOKUP(A74,'2023_24 vs 2024_25 Detail'!$A$9:$BY$409,80,FALSE)+VLOOKUP(A74,'2023_24 vs 2024_25 Detail'!$A$9:$BZ$409,81,FALSE)</f>
        <v>#REF!</v>
      </c>
      <c r="G74" s="1">
        <f>VLOOKUP(A74,'2023_24 vs 2024_25 Detail'!$A$9:$CA$409,74,FALSE)</f>
        <v>2379.7620000000002</v>
      </c>
      <c r="H74" s="1" t="e">
        <f>VLOOKUP($A74,'2023_24 vs 2024_25 Detail'!$A$9:$AJ$409,38,FALSE)</f>
        <v>#REF!</v>
      </c>
      <c r="I74" s="1" t="e">
        <f t="shared" si="7"/>
        <v>#REF!</v>
      </c>
      <c r="J74" s="1" t="e">
        <f t="shared" si="8"/>
        <v>#REF!</v>
      </c>
      <c r="K74" s="1" t="e">
        <f t="shared" si="9"/>
        <v>#REF!</v>
      </c>
      <c r="M74" s="1" t="e">
        <f>VLOOKUP(A74,'2023_24 vs 2024_25 Detail'!$A$9:$CA$409,82,FALSE)</f>
        <v>#REF!</v>
      </c>
      <c r="N74" s="1" t="e">
        <f>VLOOKUP(A74,'2023_24 vs 2024_25 Detail'!$A$9:$CA$409,73,FALSE)+VLOOKUP(A74,'2023_24 vs 2024_25 Detail'!$A$9:$BY$409,80,FALSE)+VLOOKUP(A74,'2023_24 vs 2024_25 Detail'!$A$9:$BZ$409,81,FALSE)</f>
        <v>#REF!</v>
      </c>
      <c r="O74" s="1">
        <f>VLOOKUP(A74,'2023_24 vs 2024_25 Detail'!$A$9:$CA$409,74,FALSE)</f>
        <v>2379.7620000000002</v>
      </c>
      <c r="P74" s="1">
        <f>VLOOKUP(A74,'2023_24 vs 2024_25 Detail'!$A$9:$CA$409,77,FALSE)</f>
        <v>0</v>
      </c>
      <c r="Q74" s="1" t="e">
        <f t="shared" si="10"/>
        <v>#REF!</v>
      </c>
      <c r="R74" s="1" t="e">
        <f t="shared" si="11"/>
        <v>#REF!</v>
      </c>
      <c r="T74" s="1" t="e">
        <f t="shared" si="12"/>
        <v>#REF!</v>
      </c>
      <c r="U74" s="4" t="e">
        <f t="shared" si="13"/>
        <v>#REF!</v>
      </c>
    </row>
    <row r="75" spans="1:21" x14ac:dyDescent="0.35">
      <c r="A75" s="2" t="s">
        <v>232</v>
      </c>
      <c r="B75" s="2" t="s">
        <v>233</v>
      </c>
      <c r="C75" t="s">
        <v>234</v>
      </c>
      <c r="D75" s="1">
        <v>254</v>
      </c>
      <c r="E75" s="1" t="e">
        <f>VLOOKUP(A75,'2023_24 vs 2024_25 Detail'!$A$9:$AQ$409,45,FALSE)</f>
        <v>#REF!</v>
      </c>
      <c r="F75" s="1" t="e">
        <f>VLOOKUP(A75,'2023_24 vs 2024_25 Detail'!$A$9:$CA$409,73,FALSE)+VLOOKUP(A75,'2023_24 vs 2024_25 Detail'!$A$9:$BY$409,80,FALSE)+VLOOKUP(A75,'2023_24 vs 2024_25 Detail'!$A$9:$BZ$409,81,FALSE)</f>
        <v>#REF!</v>
      </c>
      <c r="G75" s="1">
        <f>VLOOKUP(A75,'2023_24 vs 2024_25 Detail'!$A$9:$CA$409,74,FALSE)</f>
        <v>2066.9650000000001</v>
      </c>
      <c r="H75" s="1" t="e">
        <f>VLOOKUP($A75,'2023_24 vs 2024_25 Detail'!$A$9:$AJ$409,38,FALSE)</f>
        <v>#REF!</v>
      </c>
      <c r="I75" s="1" t="e">
        <f t="shared" si="7"/>
        <v>#REF!</v>
      </c>
      <c r="J75" s="1" t="e">
        <f t="shared" si="8"/>
        <v>#REF!</v>
      </c>
      <c r="K75" s="1" t="e">
        <f t="shared" si="9"/>
        <v>#REF!</v>
      </c>
      <c r="M75" s="1" t="e">
        <f>VLOOKUP(A75,'2023_24 vs 2024_25 Detail'!$A$9:$CA$409,82,FALSE)</f>
        <v>#REF!</v>
      </c>
      <c r="N75" s="1" t="e">
        <f>VLOOKUP(A75,'2023_24 vs 2024_25 Detail'!$A$9:$CA$409,73,FALSE)+VLOOKUP(A75,'2023_24 vs 2024_25 Detail'!$A$9:$BY$409,80,FALSE)+VLOOKUP(A75,'2023_24 vs 2024_25 Detail'!$A$9:$BZ$409,81,FALSE)</f>
        <v>#REF!</v>
      </c>
      <c r="O75" s="1">
        <f>VLOOKUP(A75,'2023_24 vs 2024_25 Detail'!$A$9:$CA$409,74,FALSE)</f>
        <v>2066.9650000000001</v>
      </c>
      <c r="P75" s="1">
        <f>VLOOKUP(A75,'2023_24 vs 2024_25 Detail'!$A$9:$CA$409,77,FALSE)</f>
        <v>0</v>
      </c>
      <c r="Q75" s="1" t="e">
        <f t="shared" si="10"/>
        <v>#REF!</v>
      </c>
      <c r="R75" s="1" t="e">
        <f t="shared" si="11"/>
        <v>#REF!</v>
      </c>
      <c r="T75" s="1" t="e">
        <f t="shared" si="12"/>
        <v>#REF!</v>
      </c>
      <c r="U75" s="4" t="e">
        <f t="shared" si="13"/>
        <v>#REF!</v>
      </c>
    </row>
    <row r="76" spans="1:21" x14ac:dyDescent="0.35">
      <c r="A76" s="2" t="s">
        <v>235</v>
      </c>
      <c r="B76" s="2" t="s">
        <v>236</v>
      </c>
      <c r="C76" t="s">
        <v>237</v>
      </c>
      <c r="D76" s="1">
        <v>255</v>
      </c>
      <c r="E76" s="1" t="e">
        <f>VLOOKUP(A76,'2023_24 vs 2024_25 Detail'!$A$9:$AQ$409,45,FALSE)</f>
        <v>#REF!</v>
      </c>
      <c r="F76" s="1" t="e">
        <f>VLOOKUP(A76,'2023_24 vs 2024_25 Detail'!$A$9:$CA$409,73,FALSE)+VLOOKUP(A76,'2023_24 vs 2024_25 Detail'!$A$9:$BY$409,80,FALSE)+VLOOKUP(A76,'2023_24 vs 2024_25 Detail'!$A$9:$BZ$409,81,FALSE)</f>
        <v>#REF!</v>
      </c>
      <c r="G76" s="1">
        <f>VLOOKUP(A76,'2023_24 vs 2024_25 Detail'!$A$9:$CA$409,74,FALSE)</f>
        <v>5870.7</v>
      </c>
      <c r="H76" s="1" t="e">
        <f>VLOOKUP($A76,'2023_24 vs 2024_25 Detail'!$A$9:$AJ$409,38,FALSE)</f>
        <v>#REF!</v>
      </c>
      <c r="I76" s="1" t="e">
        <f t="shared" si="7"/>
        <v>#REF!</v>
      </c>
      <c r="J76" s="1" t="e">
        <f t="shared" si="8"/>
        <v>#REF!</v>
      </c>
      <c r="K76" s="1" t="e">
        <f t="shared" si="9"/>
        <v>#REF!</v>
      </c>
      <c r="M76" s="1" t="e">
        <f>VLOOKUP(A76,'2023_24 vs 2024_25 Detail'!$A$9:$CA$409,82,FALSE)</f>
        <v>#REF!</v>
      </c>
      <c r="N76" s="1" t="e">
        <f>VLOOKUP(A76,'2023_24 vs 2024_25 Detail'!$A$9:$CA$409,73,FALSE)+VLOOKUP(A76,'2023_24 vs 2024_25 Detail'!$A$9:$BY$409,80,FALSE)+VLOOKUP(A76,'2023_24 vs 2024_25 Detail'!$A$9:$BZ$409,81,FALSE)</f>
        <v>#REF!</v>
      </c>
      <c r="O76" s="1">
        <f>VLOOKUP(A76,'2023_24 vs 2024_25 Detail'!$A$9:$CA$409,74,FALSE)</f>
        <v>5870.7</v>
      </c>
      <c r="P76" s="1">
        <f>VLOOKUP(A76,'2023_24 vs 2024_25 Detail'!$A$9:$CA$409,77,FALSE)</f>
        <v>0</v>
      </c>
      <c r="Q76" s="1" t="e">
        <f t="shared" si="10"/>
        <v>#REF!</v>
      </c>
      <c r="R76" s="1" t="e">
        <f t="shared" si="11"/>
        <v>#REF!</v>
      </c>
      <c r="T76" s="1" t="e">
        <f t="shared" si="12"/>
        <v>#REF!</v>
      </c>
      <c r="U76" s="4" t="e">
        <f t="shared" si="13"/>
        <v>#REF!</v>
      </c>
    </row>
    <row r="77" spans="1:21" x14ac:dyDescent="0.35">
      <c r="A77" s="2" t="s">
        <v>238</v>
      </c>
      <c r="B77" s="2" t="s">
        <v>239</v>
      </c>
      <c r="C77" t="s">
        <v>240</v>
      </c>
      <c r="D77" s="1">
        <v>256</v>
      </c>
      <c r="E77" s="1" t="e">
        <f>VLOOKUP(A77,'2023_24 vs 2024_25 Detail'!$A$9:$AQ$409,45,FALSE)</f>
        <v>#REF!</v>
      </c>
      <c r="F77" s="1" t="e">
        <f>VLOOKUP(A77,'2023_24 vs 2024_25 Detail'!$A$9:$CA$409,73,FALSE)+VLOOKUP(A77,'2023_24 vs 2024_25 Detail'!$A$9:$BY$409,80,FALSE)+VLOOKUP(A77,'2023_24 vs 2024_25 Detail'!$A$9:$BZ$409,81,FALSE)</f>
        <v>#REF!</v>
      </c>
      <c r="G77" s="1">
        <f>VLOOKUP(A77,'2023_24 vs 2024_25 Detail'!$A$9:$CA$409,74,FALSE)</f>
        <v>33978</v>
      </c>
      <c r="H77" s="1" t="e">
        <f>VLOOKUP($A77,'2023_24 vs 2024_25 Detail'!$A$9:$AJ$409,38,FALSE)</f>
        <v>#REF!</v>
      </c>
      <c r="I77" s="1" t="e">
        <f t="shared" si="7"/>
        <v>#REF!</v>
      </c>
      <c r="J77" s="1" t="e">
        <f t="shared" si="8"/>
        <v>#REF!</v>
      </c>
      <c r="K77" s="1" t="e">
        <f t="shared" si="9"/>
        <v>#REF!</v>
      </c>
      <c r="M77" s="1" t="e">
        <f>VLOOKUP(A77,'2023_24 vs 2024_25 Detail'!$A$9:$CA$409,82,FALSE)</f>
        <v>#REF!</v>
      </c>
      <c r="N77" s="1" t="e">
        <f>VLOOKUP(A77,'2023_24 vs 2024_25 Detail'!$A$9:$CA$409,73,FALSE)+VLOOKUP(A77,'2023_24 vs 2024_25 Detail'!$A$9:$BY$409,80,FALSE)+VLOOKUP(A77,'2023_24 vs 2024_25 Detail'!$A$9:$BZ$409,81,FALSE)</f>
        <v>#REF!</v>
      </c>
      <c r="O77" s="1">
        <f>VLOOKUP(A77,'2023_24 vs 2024_25 Detail'!$A$9:$CA$409,74,FALSE)</f>
        <v>33978</v>
      </c>
      <c r="P77" s="1">
        <f>VLOOKUP(A77,'2023_24 vs 2024_25 Detail'!$A$9:$CA$409,77,FALSE)</f>
        <v>0</v>
      </c>
      <c r="Q77" s="1" t="e">
        <f t="shared" si="10"/>
        <v>#REF!</v>
      </c>
      <c r="R77" s="1" t="e">
        <f t="shared" si="11"/>
        <v>#REF!</v>
      </c>
      <c r="T77" s="1" t="e">
        <f t="shared" si="12"/>
        <v>#REF!</v>
      </c>
      <c r="U77" s="4" t="e">
        <f t="shared" si="13"/>
        <v>#REF!</v>
      </c>
    </row>
    <row r="78" spans="1:21" x14ac:dyDescent="0.35">
      <c r="A78" s="2" t="s">
        <v>241</v>
      </c>
      <c r="B78" s="2" t="s">
        <v>242</v>
      </c>
      <c r="C78" t="s">
        <v>243</v>
      </c>
      <c r="D78" s="1">
        <v>257</v>
      </c>
      <c r="E78" s="1" t="e">
        <f>VLOOKUP(A78,'2023_24 vs 2024_25 Detail'!$A$9:$AQ$409,45,FALSE)</f>
        <v>#REF!</v>
      </c>
      <c r="F78" s="1" t="e">
        <f>VLOOKUP(A78,'2023_24 vs 2024_25 Detail'!$A$9:$CA$409,73,FALSE)+VLOOKUP(A78,'2023_24 vs 2024_25 Detail'!$A$9:$BY$409,80,FALSE)+VLOOKUP(A78,'2023_24 vs 2024_25 Detail'!$A$9:$BZ$409,81,FALSE)</f>
        <v>#REF!</v>
      </c>
      <c r="G78" s="1">
        <f>VLOOKUP(A78,'2023_24 vs 2024_25 Detail'!$A$9:$CA$409,74,FALSE)</f>
        <v>4065.9</v>
      </c>
      <c r="H78" s="1" t="e">
        <f>VLOOKUP($A78,'2023_24 vs 2024_25 Detail'!$A$9:$AJ$409,38,FALSE)</f>
        <v>#REF!</v>
      </c>
      <c r="I78" s="1" t="e">
        <f t="shared" si="7"/>
        <v>#REF!</v>
      </c>
      <c r="J78" s="1" t="e">
        <f t="shared" si="8"/>
        <v>#REF!</v>
      </c>
      <c r="K78" s="1" t="e">
        <f t="shared" si="9"/>
        <v>#REF!</v>
      </c>
      <c r="M78" s="1" t="e">
        <f>VLOOKUP(A78,'2023_24 vs 2024_25 Detail'!$A$9:$CA$409,82,FALSE)</f>
        <v>#REF!</v>
      </c>
      <c r="N78" s="1" t="e">
        <f>VLOOKUP(A78,'2023_24 vs 2024_25 Detail'!$A$9:$CA$409,73,FALSE)+VLOOKUP(A78,'2023_24 vs 2024_25 Detail'!$A$9:$BY$409,80,FALSE)+VLOOKUP(A78,'2023_24 vs 2024_25 Detail'!$A$9:$BZ$409,81,FALSE)</f>
        <v>#REF!</v>
      </c>
      <c r="O78" s="1">
        <f>VLOOKUP(A78,'2023_24 vs 2024_25 Detail'!$A$9:$CA$409,74,FALSE)</f>
        <v>4065.9</v>
      </c>
      <c r="P78" s="1">
        <f>VLOOKUP(A78,'2023_24 vs 2024_25 Detail'!$A$9:$CA$409,77,FALSE)</f>
        <v>0</v>
      </c>
      <c r="Q78" s="1" t="e">
        <f t="shared" si="10"/>
        <v>#REF!</v>
      </c>
      <c r="R78" s="1" t="e">
        <f t="shared" si="11"/>
        <v>#REF!</v>
      </c>
      <c r="T78" s="1" t="e">
        <f t="shared" si="12"/>
        <v>#REF!</v>
      </c>
      <c r="U78" s="4" t="e">
        <f t="shared" si="13"/>
        <v>#REF!</v>
      </c>
    </row>
    <row r="79" spans="1:21" x14ac:dyDescent="0.35">
      <c r="A79" s="2" t="s">
        <v>244</v>
      </c>
      <c r="B79" s="2" t="s">
        <v>245</v>
      </c>
      <c r="C79" t="s">
        <v>246</v>
      </c>
      <c r="D79" s="1">
        <v>258</v>
      </c>
      <c r="E79" s="1" t="e">
        <f>VLOOKUP(A79,'2023_24 vs 2024_25 Detail'!$A$9:$AQ$409,45,FALSE)</f>
        <v>#REF!</v>
      </c>
      <c r="F79" s="1" t="e">
        <f>VLOOKUP(A79,'2023_24 vs 2024_25 Detail'!$A$9:$CA$409,73,FALSE)+VLOOKUP(A79,'2023_24 vs 2024_25 Detail'!$A$9:$BY$409,80,FALSE)+VLOOKUP(A79,'2023_24 vs 2024_25 Detail'!$A$9:$BZ$409,81,FALSE)</f>
        <v>#REF!</v>
      </c>
      <c r="G79" s="1">
        <f>VLOOKUP(A79,'2023_24 vs 2024_25 Detail'!$A$9:$CA$409,74,FALSE)</f>
        <v>920.47360000000003</v>
      </c>
      <c r="H79" s="1" t="e">
        <f>VLOOKUP($A79,'2023_24 vs 2024_25 Detail'!$A$9:$AJ$409,38,FALSE)</f>
        <v>#REF!</v>
      </c>
      <c r="I79" s="1" t="e">
        <f t="shared" si="7"/>
        <v>#REF!</v>
      </c>
      <c r="J79" s="1" t="e">
        <f t="shared" si="8"/>
        <v>#REF!</v>
      </c>
      <c r="K79" s="1" t="e">
        <f t="shared" si="9"/>
        <v>#REF!</v>
      </c>
      <c r="M79" s="1" t="e">
        <f>VLOOKUP(A79,'2023_24 vs 2024_25 Detail'!$A$9:$CA$409,82,FALSE)</f>
        <v>#REF!</v>
      </c>
      <c r="N79" s="1" t="e">
        <f>VLOOKUP(A79,'2023_24 vs 2024_25 Detail'!$A$9:$CA$409,73,FALSE)+VLOOKUP(A79,'2023_24 vs 2024_25 Detail'!$A$9:$BY$409,80,FALSE)+VLOOKUP(A79,'2023_24 vs 2024_25 Detail'!$A$9:$BZ$409,81,FALSE)</f>
        <v>#REF!</v>
      </c>
      <c r="O79" s="1">
        <f>VLOOKUP(A79,'2023_24 vs 2024_25 Detail'!$A$9:$CA$409,74,FALSE)</f>
        <v>920.47360000000003</v>
      </c>
      <c r="P79" s="1">
        <f>VLOOKUP(A79,'2023_24 vs 2024_25 Detail'!$A$9:$CA$409,77,FALSE)</f>
        <v>0</v>
      </c>
      <c r="Q79" s="1" t="e">
        <f t="shared" si="10"/>
        <v>#REF!</v>
      </c>
      <c r="R79" s="1" t="e">
        <f t="shared" si="11"/>
        <v>#REF!</v>
      </c>
      <c r="T79" s="1" t="e">
        <f t="shared" si="12"/>
        <v>#REF!</v>
      </c>
      <c r="U79" s="4" t="e">
        <f t="shared" si="13"/>
        <v>#REF!</v>
      </c>
    </row>
    <row r="80" spans="1:21" x14ac:dyDescent="0.35">
      <c r="A80" s="2" t="s">
        <v>247</v>
      </c>
      <c r="B80" s="2" t="s">
        <v>248</v>
      </c>
      <c r="C80" t="s">
        <v>249</v>
      </c>
      <c r="D80" s="1">
        <v>259</v>
      </c>
      <c r="E80" s="1" t="e">
        <f>VLOOKUP(A80,'2023_24 vs 2024_25 Detail'!$A$9:$AQ$409,45,FALSE)</f>
        <v>#REF!</v>
      </c>
      <c r="F80" s="1" t="e">
        <f>VLOOKUP(A80,'2023_24 vs 2024_25 Detail'!$A$9:$CA$409,73,FALSE)+VLOOKUP(A80,'2023_24 vs 2024_25 Detail'!$A$9:$BY$409,80,FALSE)+VLOOKUP(A80,'2023_24 vs 2024_25 Detail'!$A$9:$BZ$409,81,FALSE)</f>
        <v>#REF!</v>
      </c>
      <c r="G80" s="1">
        <f>VLOOKUP(A80,'2023_24 vs 2024_25 Detail'!$A$9:$CA$409,74,FALSE)</f>
        <v>599.85919999999999</v>
      </c>
      <c r="H80" s="1" t="e">
        <f>VLOOKUP($A80,'2023_24 vs 2024_25 Detail'!$A$9:$AJ$409,38,FALSE)</f>
        <v>#REF!</v>
      </c>
      <c r="I80" s="1" t="e">
        <f t="shared" si="7"/>
        <v>#REF!</v>
      </c>
      <c r="J80" s="1" t="e">
        <f t="shared" si="8"/>
        <v>#REF!</v>
      </c>
      <c r="K80" s="1" t="e">
        <f t="shared" si="9"/>
        <v>#REF!</v>
      </c>
      <c r="M80" s="1" t="e">
        <f>VLOOKUP(A80,'2023_24 vs 2024_25 Detail'!$A$9:$CA$409,82,FALSE)</f>
        <v>#REF!</v>
      </c>
      <c r="N80" s="1" t="e">
        <f>VLOOKUP(A80,'2023_24 vs 2024_25 Detail'!$A$9:$CA$409,73,FALSE)+VLOOKUP(A80,'2023_24 vs 2024_25 Detail'!$A$9:$BY$409,80,FALSE)+VLOOKUP(A80,'2023_24 vs 2024_25 Detail'!$A$9:$BZ$409,81,FALSE)</f>
        <v>#REF!</v>
      </c>
      <c r="O80" s="1">
        <f>VLOOKUP(A80,'2023_24 vs 2024_25 Detail'!$A$9:$CA$409,74,FALSE)</f>
        <v>599.85919999999999</v>
      </c>
      <c r="P80" s="1">
        <f>VLOOKUP(A80,'2023_24 vs 2024_25 Detail'!$A$9:$CA$409,77,FALSE)</f>
        <v>0</v>
      </c>
      <c r="Q80" s="1" t="e">
        <f t="shared" si="10"/>
        <v>#REF!</v>
      </c>
      <c r="R80" s="1" t="e">
        <f t="shared" si="11"/>
        <v>#REF!</v>
      </c>
      <c r="T80" s="1" t="e">
        <f t="shared" si="12"/>
        <v>#REF!</v>
      </c>
      <c r="U80" s="4" t="e">
        <f t="shared" si="13"/>
        <v>#REF!</v>
      </c>
    </row>
    <row r="81" spans="1:21" x14ac:dyDescent="0.35">
      <c r="A81" s="2" t="s">
        <v>250</v>
      </c>
      <c r="B81" s="2" t="s">
        <v>251</v>
      </c>
      <c r="C81" t="s">
        <v>252</v>
      </c>
      <c r="D81" s="1">
        <v>260</v>
      </c>
      <c r="E81" s="1" t="e">
        <f>VLOOKUP(A81,'2023_24 vs 2024_25 Detail'!$A$9:$AQ$409,45,FALSE)</f>
        <v>#REF!</v>
      </c>
      <c r="F81" s="1" t="e">
        <f>VLOOKUP(A81,'2023_24 vs 2024_25 Detail'!$A$9:$CA$409,73,FALSE)+VLOOKUP(A81,'2023_24 vs 2024_25 Detail'!$A$9:$BY$409,80,FALSE)+VLOOKUP(A81,'2023_24 vs 2024_25 Detail'!$A$9:$BZ$409,81,FALSE)</f>
        <v>#REF!</v>
      </c>
      <c r="G81" s="1">
        <f>VLOOKUP(A81,'2023_24 vs 2024_25 Detail'!$A$9:$CA$409,74,FALSE)</f>
        <v>3154.4319999999998</v>
      </c>
      <c r="H81" s="1" t="e">
        <f>VLOOKUP($A81,'2023_24 vs 2024_25 Detail'!$A$9:$AJ$409,38,FALSE)</f>
        <v>#REF!</v>
      </c>
      <c r="I81" s="1" t="e">
        <f t="shared" si="7"/>
        <v>#REF!</v>
      </c>
      <c r="J81" s="1" t="e">
        <f t="shared" si="8"/>
        <v>#REF!</v>
      </c>
      <c r="K81" s="1" t="e">
        <f t="shared" si="9"/>
        <v>#REF!</v>
      </c>
      <c r="M81" s="1" t="e">
        <f>VLOOKUP(A81,'2023_24 vs 2024_25 Detail'!$A$9:$CA$409,82,FALSE)</f>
        <v>#REF!</v>
      </c>
      <c r="N81" s="1" t="e">
        <f>VLOOKUP(A81,'2023_24 vs 2024_25 Detail'!$A$9:$CA$409,73,FALSE)+VLOOKUP(A81,'2023_24 vs 2024_25 Detail'!$A$9:$BY$409,80,FALSE)+VLOOKUP(A81,'2023_24 vs 2024_25 Detail'!$A$9:$BZ$409,81,FALSE)</f>
        <v>#REF!</v>
      </c>
      <c r="O81" s="1">
        <f>VLOOKUP(A81,'2023_24 vs 2024_25 Detail'!$A$9:$CA$409,74,FALSE)</f>
        <v>3154.4319999999998</v>
      </c>
      <c r="P81" s="1">
        <f>VLOOKUP(A81,'2023_24 vs 2024_25 Detail'!$A$9:$CA$409,77,FALSE)</f>
        <v>0</v>
      </c>
      <c r="Q81" s="1" t="e">
        <f t="shared" si="10"/>
        <v>#REF!</v>
      </c>
      <c r="R81" s="1" t="e">
        <f t="shared" si="11"/>
        <v>#REF!</v>
      </c>
      <c r="T81" s="1" t="e">
        <f t="shared" si="12"/>
        <v>#REF!</v>
      </c>
      <c r="U81" s="4" t="e">
        <f t="shared" si="13"/>
        <v>#REF!</v>
      </c>
    </row>
    <row r="82" spans="1:21" x14ac:dyDescent="0.35">
      <c r="A82" s="2" t="s">
        <v>253</v>
      </c>
      <c r="B82" s="2" t="s">
        <v>254</v>
      </c>
      <c r="C82" t="s">
        <v>255</v>
      </c>
      <c r="D82" s="1">
        <v>261</v>
      </c>
      <c r="E82" s="1" t="e">
        <f>VLOOKUP(A82,'2023_24 vs 2024_25 Detail'!$A$9:$AQ$409,45,FALSE)</f>
        <v>#REF!</v>
      </c>
      <c r="F82" s="1" t="e">
        <f>VLOOKUP(A82,'2023_24 vs 2024_25 Detail'!$A$9:$CA$409,73,FALSE)+VLOOKUP(A82,'2023_24 vs 2024_25 Detail'!$A$9:$BY$409,80,FALSE)+VLOOKUP(A82,'2023_24 vs 2024_25 Detail'!$A$9:$BZ$409,81,FALSE)</f>
        <v>#REF!</v>
      </c>
      <c r="G82" s="1">
        <f>VLOOKUP(A82,'2023_24 vs 2024_25 Detail'!$A$9:$CA$409,74,FALSE)</f>
        <v>14786.5</v>
      </c>
      <c r="H82" s="1" t="e">
        <f>VLOOKUP($A82,'2023_24 vs 2024_25 Detail'!$A$9:$AJ$409,38,FALSE)</f>
        <v>#REF!</v>
      </c>
      <c r="I82" s="1" t="e">
        <f t="shared" si="7"/>
        <v>#REF!</v>
      </c>
      <c r="J82" s="1" t="e">
        <f t="shared" si="8"/>
        <v>#REF!</v>
      </c>
      <c r="K82" s="1" t="e">
        <f t="shared" si="9"/>
        <v>#REF!</v>
      </c>
      <c r="M82" s="1" t="e">
        <f>VLOOKUP(A82,'2023_24 vs 2024_25 Detail'!$A$9:$CA$409,82,FALSE)</f>
        <v>#REF!</v>
      </c>
      <c r="N82" s="1" t="e">
        <f>VLOOKUP(A82,'2023_24 vs 2024_25 Detail'!$A$9:$CA$409,73,FALSE)+VLOOKUP(A82,'2023_24 vs 2024_25 Detail'!$A$9:$BY$409,80,FALSE)+VLOOKUP(A82,'2023_24 vs 2024_25 Detail'!$A$9:$BZ$409,81,FALSE)</f>
        <v>#REF!</v>
      </c>
      <c r="O82" s="1">
        <f>VLOOKUP(A82,'2023_24 vs 2024_25 Detail'!$A$9:$CA$409,74,FALSE)</f>
        <v>14786.5</v>
      </c>
      <c r="P82" s="1">
        <f>VLOOKUP(A82,'2023_24 vs 2024_25 Detail'!$A$9:$CA$409,77,FALSE)</f>
        <v>0</v>
      </c>
      <c r="Q82" s="1" t="e">
        <f t="shared" si="10"/>
        <v>#REF!</v>
      </c>
      <c r="R82" s="1" t="e">
        <f t="shared" si="11"/>
        <v>#REF!</v>
      </c>
      <c r="T82" s="1" t="e">
        <f t="shared" si="12"/>
        <v>#REF!</v>
      </c>
      <c r="U82" s="4" t="e">
        <f t="shared" si="13"/>
        <v>#REF!</v>
      </c>
    </row>
    <row r="83" spans="1:21" x14ac:dyDescent="0.35">
      <c r="A83" s="2" t="s">
        <v>256</v>
      </c>
      <c r="B83" s="2">
        <v>2165</v>
      </c>
      <c r="C83" t="s">
        <v>257</v>
      </c>
      <c r="D83" s="1">
        <v>262</v>
      </c>
      <c r="E83" s="1" t="e">
        <f>VLOOKUP(A83,'2023_24 vs 2024_25 Detail'!$A$9:$AQ$409,45,FALSE)</f>
        <v>#REF!</v>
      </c>
      <c r="F83" s="1" t="e">
        <f>VLOOKUP(A83,'2023_24 vs 2024_25 Detail'!$A$9:$CA$409,73,FALSE)+VLOOKUP(A83,'2023_24 vs 2024_25 Detail'!$A$9:$BY$409,80,FALSE)+VLOOKUP(A83,'2023_24 vs 2024_25 Detail'!$A$9:$BZ$409,81,FALSE)</f>
        <v>#REF!</v>
      </c>
      <c r="G83" s="1">
        <f>VLOOKUP(A83,'2023_24 vs 2024_25 Detail'!$A$9:$CA$409,74,FALSE)</f>
        <v>3438.848</v>
      </c>
      <c r="H83" s="1" t="e">
        <f>VLOOKUP($A83,'2023_24 vs 2024_25 Detail'!$A$9:$AJ$409,38,FALSE)</f>
        <v>#REF!</v>
      </c>
      <c r="I83" s="1" t="e">
        <f t="shared" si="7"/>
        <v>#REF!</v>
      </c>
      <c r="J83" s="1" t="e">
        <f t="shared" si="8"/>
        <v>#REF!</v>
      </c>
      <c r="K83" s="1" t="e">
        <f t="shared" si="9"/>
        <v>#REF!</v>
      </c>
      <c r="M83" s="1" t="e">
        <f>VLOOKUP(A83,'2023_24 vs 2024_25 Detail'!$A$9:$CA$409,82,FALSE)</f>
        <v>#REF!</v>
      </c>
      <c r="N83" s="1" t="e">
        <f>VLOOKUP(A83,'2023_24 vs 2024_25 Detail'!$A$9:$CA$409,73,FALSE)+VLOOKUP(A83,'2023_24 vs 2024_25 Detail'!$A$9:$BY$409,80,FALSE)+VLOOKUP(A83,'2023_24 vs 2024_25 Detail'!$A$9:$BZ$409,81,FALSE)</f>
        <v>#REF!</v>
      </c>
      <c r="O83" s="1">
        <f>VLOOKUP(A83,'2023_24 vs 2024_25 Detail'!$A$9:$CA$409,74,FALSE)</f>
        <v>3438.848</v>
      </c>
      <c r="P83" s="1">
        <f>VLOOKUP(A83,'2023_24 vs 2024_25 Detail'!$A$9:$CA$409,77,FALSE)</f>
        <v>0</v>
      </c>
      <c r="Q83" s="1" t="e">
        <f t="shared" si="10"/>
        <v>#REF!</v>
      </c>
      <c r="R83" s="1" t="e">
        <f t="shared" si="11"/>
        <v>#REF!</v>
      </c>
      <c r="T83" s="1" t="e">
        <f t="shared" si="12"/>
        <v>#REF!</v>
      </c>
      <c r="U83" s="4" t="e">
        <f t="shared" si="13"/>
        <v>#REF!</v>
      </c>
    </row>
    <row r="84" spans="1:21" x14ac:dyDescent="0.35">
      <c r="A84" s="2" t="s">
        <v>258</v>
      </c>
      <c r="B84" s="2" t="s">
        <v>259</v>
      </c>
      <c r="C84" t="s">
        <v>260</v>
      </c>
      <c r="D84" s="1">
        <v>263</v>
      </c>
      <c r="E84" s="1" t="e">
        <f>VLOOKUP(A84,'2023_24 vs 2024_25 Detail'!$A$9:$AQ$409,45,FALSE)</f>
        <v>#REF!</v>
      </c>
      <c r="F84" s="1" t="e">
        <f>VLOOKUP(A84,'2023_24 vs 2024_25 Detail'!$A$9:$CA$409,73,FALSE)+VLOOKUP(A84,'2023_24 vs 2024_25 Detail'!$A$9:$BY$409,80,FALSE)+VLOOKUP(A84,'2023_24 vs 2024_25 Detail'!$A$9:$BZ$409,81,FALSE)</f>
        <v>#REF!</v>
      </c>
      <c r="G84" s="1">
        <f>VLOOKUP(A84,'2023_24 vs 2024_25 Detail'!$A$9:$CA$409,74,FALSE)</f>
        <v>5012.7999999999993</v>
      </c>
      <c r="H84" s="1" t="e">
        <f>VLOOKUP($A84,'2023_24 vs 2024_25 Detail'!$A$9:$AJ$409,38,FALSE)</f>
        <v>#REF!</v>
      </c>
      <c r="I84" s="1" t="e">
        <f t="shared" si="7"/>
        <v>#REF!</v>
      </c>
      <c r="J84" s="1" t="e">
        <f t="shared" si="8"/>
        <v>#REF!</v>
      </c>
      <c r="K84" s="1" t="e">
        <f t="shared" si="9"/>
        <v>#REF!</v>
      </c>
      <c r="M84" s="1" t="e">
        <f>VLOOKUP(A84,'2023_24 vs 2024_25 Detail'!$A$9:$CA$409,82,FALSE)</f>
        <v>#REF!</v>
      </c>
      <c r="N84" s="1" t="e">
        <f>VLOOKUP(A84,'2023_24 vs 2024_25 Detail'!$A$9:$CA$409,73,FALSE)+VLOOKUP(A84,'2023_24 vs 2024_25 Detail'!$A$9:$BY$409,80,FALSE)+VLOOKUP(A84,'2023_24 vs 2024_25 Detail'!$A$9:$BZ$409,81,FALSE)</f>
        <v>#REF!</v>
      </c>
      <c r="O84" s="1">
        <f>VLOOKUP(A84,'2023_24 vs 2024_25 Detail'!$A$9:$CA$409,74,FALSE)</f>
        <v>5012.7999999999993</v>
      </c>
      <c r="P84" s="1">
        <f>VLOOKUP(A84,'2023_24 vs 2024_25 Detail'!$A$9:$CA$409,77,FALSE)</f>
        <v>0</v>
      </c>
      <c r="Q84" s="1" t="e">
        <f t="shared" si="10"/>
        <v>#REF!</v>
      </c>
      <c r="R84" s="1" t="e">
        <f t="shared" si="11"/>
        <v>#REF!</v>
      </c>
      <c r="T84" s="1" t="e">
        <f t="shared" si="12"/>
        <v>#REF!</v>
      </c>
      <c r="U84" s="4" t="e">
        <f t="shared" si="13"/>
        <v>#REF!</v>
      </c>
    </row>
    <row r="85" spans="1:21" x14ac:dyDescent="0.35">
      <c r="A85" s="2" t="s">
        <v>261</v>
      </c>
      <c r="B85" s="2" t="s">
        <v>262</v>
      </c>
      <c r="C85" t="s">
        <v>263</v>
      </c>
      <c r="D85" s="1">
        <v>264</v>
      </c>
      <c r="E85" s="1" t="e">
        <f>VLOOKUP(A85,'2023_24 vs 2024_25 Detail'!$A$9:$AQ$409,45,FALSE)</f>
        <v>#REF!</v>
      </c>
      <c r="F85" s="1" t="e">
        <f>VLOOKUP(A85,'2023_24 vs 2024_25 Detail'!$A$9:$CA$409,73,FALSE)+VLOOKUP(A85,'2023_24 vs 2024_25 Detail'!$A$9:$BY$409,80,FALSE)+VLOOKUP(A85,'2023_24 vs 2024_25 Detail'!$A$9:$BZ$409,81,FALSE)</f>
        <v>#REF!</v>
      </c>
      <c r="G85" s="1">
        <f>VLOOKUP(A85,'2023_24 vs 2024_25 Detail'!$A$9:$CA$409,74,FALSE)</f>
        <v>6360.576</v>
      </c>
      <c r="H85" s="1" t="e">
        <f>VLOOKUP($A85,'2023_24 vs 2024_25 Detail'!$A$9:$AJ$409,38,FALSE)</f>
        <v>#REF!</v>
      </c>
      <c r="I85" s="1" t="e">
        <f t="shared" si="7"/>
        <v>#REF!</v>
      </c>
      <c r="J85" s="1" t="e">
        <f t="shared" si="8"/>
        <v>#REF!</v>
      </c>
      <c r="K85" s="1" t="e">
        <f t="shared" si="9"/>
        <v>#REF!</v>
      </c>
      <c r="M85" s="1" t="e">
        <f>VLOOKUP(A85,'2023_24 vs 2024_25 Detail'!$A$9:$CA$409,82,FALSE)</f>
        <v>#REF!</v>
      </c>
      <c r="N85" s="1" t="e">
        <f>VLOOKUP(A85,'2023_24 vs 2024_25 Detail'!$A$9:$CA$409,73,FALSE)+VLOOKUP(A85,'2023_24 vs 2024_25 Detail'!$A$9:$BY$409,80,FALSE)+VLOOKUP(A85,'2023_24 vs 2024_25 Detail'!$A$9:$BZ$409,81,FALSE)</f>
        <v>#REF!</v>
      </c>
      <c r="O85" s="1">
        <f>VLOOKUP(A85,'2023_24 vs 2024_25 Detail'!$A$9:$CA$409,74,FALSE)</f>
        <v>6360.576</v>
      </c>
      <c r="P85" s="1">
        <f>VLOOKUP(A85,'2023_24 vs 2024_25 Detail'!$A$9:$CA$409,77,FALSE)</f>
        <v>0</v>
      </c>
      <c r="Q85" s="1" t="e">
        <f t="shared" si="10"/>
        <v>#REF!</v>
      </c>
      <c r="R85" s="1" t="e">
        <f t="shared" si="11"/>
        <v>#REF!</v>
      </c>
      <c r="T85" s="1" t="e">
        <f t="shared" si="12"/>
        <v>#REF!</v>
      </c>
      <c r="U85" s="4" t="e">
        <f t="shared" si="13"/>
        <v>#REF!</v>
      </c>
    </row>
    <row r="86" spans="1:21" x14ac:dyDescent="0.35">
      <c r="A86" s="2" t="s">
        <v>264</v>
      </c>
      <c r="B86" s="2" t="s">
        <v>265</v>
      </c>
      <c r="C86" t="s">
        <v>266</v>
      </c>
      <c r="D86" s="1">
        <v>265</v>
      </c>
      <c r="E86" s="1" t="e">
        <f>VLOOKUP(A86,'2023_24 vs 2024_25 Detail'!$A$9:$AQ$409,45,FALSE)</f>
        <v>#REF!</v>
      </c>
      <c r="F86" s="1" t="e">
        <f>VLOOKUP(A86,'2023_24 vs 2024_25 Detail'!$A$9:$CA$409,73,FALSE)+VLOOKUP(A86,'2023_24 vs 2024_25 Detail'!$A$9:$BY$409,80,FALSE)+VLOOKUP(A86,'2023_24 vs 2024_25 Detail'!$A$9:$BZ$409,81,FALSE)</f>
        <v>#REF!</v>
      </c>
      <c r="G86" s="1">
        <f>VLOOKUP(A86,'2023_24 vs 2024_25 Detail'!$A$9:$CA$409,74,FALSE)</f>
        <v>5688.32</v>
      </c>
      <c r="H86" s="1" t="e">
        <f>VLOOKUP($A86,'2023_24 vs 2024_25 Detail'!$A$9:$AJ$409,38,FALSE)</f>
        <v>#REF!</v>
      </c>
      <c r="I86" s="1" t="e">
        <f t="shared" si="7"/>
        <v>#REF!</v>
      </c>
      <c r="J86" s="1" t="e">
        <f t="shared" si="8"/>
        <v>#REF!</v>
      </c>
      <c r="K86" s="1" t="e">
        <f t="shared" si="9"/>
        <v>#REF!</v>
      </c>
      <c r="M86" s="1" t="e">
        <f>VLOOKUP(A86,'2023_24 vs 2024_25 Detail'!$A$9:$CA$409,82,FALSE)</f>
        <v>#REF!</v>
      </c>
      <c r="N86" s="1" t="e">
        <f>VLOOKUP(A86,'2023_24 vs 2024_25 Detail'!$A$9:$CA$409,73,FALSE)+VLOOKUP(A86,'2023_24 vs 2024_25 Detail'!$A$9:$BY$409,80,FALSE)+VLOOKUP(A86,'2023_24 vs 2024_25 Detail'!$A$9:$BZ$409,81,FALSE)</f>
        <v>#REF!</v>
      </c>
      <c r="O86" s="1">
        <f>VLOOKUP(A86,'2023_24 vs 2024_25 Detail'!$A$9:$CA$409,74,FALSE)</f>
        <v>5688.32</v>
      </c>
      <c r="P86" s="1">
        <f>VLOOKUP(A86,'2023_24 vs 2024_25 Detail'!$A$9:$CA$409,77,FALSE)</f>
        <v>0</v>
      </c>
      <c r="Q86" s="1" t="e">
        <f t="shared" si="10"/>
        <v>#REF!</v>
      </c>
      <c r="R86" s="1" t="e">
        <f t="shared" si="11"/>
        <v>#REF!</v>
      </c>
      <c r="T86" s="1" t="e">
        <f t="shared" si="12"/>
        <v>#REF!</v>
      </c>
      <c r="U86" s="4" t="e">
        <f t="shared" si="13"/>
        <v>#REF!</v>
      </c>
    </row>
    <row r="87" spans="1:21" x14ac:dyDescent="0.35">
      <c r="A87" s="2" t="s">
        <v>267</v>
      </c>
      <c r="B87" s="2" t="s">
        <v>268</v>
      </c>
      <c r="C87" t="s">
        <v>269</v>
      </c>
      <c r="D87" s="1">
        <v>266</v>
      </c>
      <c r="E87" s="1" t="e">
        <f>VLOOKUP(A87,'2023_24 vs 2024_25 Detail'!$A$9:$AQ$409,45,FALSE)</f>
        <v>#REF!</v>
      </c>
      <c r="F87" s="1" t="e">
        <f>VLOOKUP(A87,'2023_24 vs 2024_25 Detail'!$A$9:$CA$409,73,FALSE)+VLOOKUP(A87,'2023_24 vs 2024_25 Detail'!$A$9:$BY$409,80,FALSE)+VLOOKUP(A87,'2023_24 vs 2024_25 Detail'!$A$9:$BZ$409,81,FALSE)</f>
        <v>#REF!</v>
      </c>
      <c r="G87" s="1">
        <f>VLOOKUP(A87,'2023_24 vs 2024_25 Detail'!$A$9:$CA$409,74,FALSE)</f>
        <v>24806.25</v>
      </c>
      <c r="H87" s="1" t="e">
        <f>VLOOKUP($A87,'2023_24 vs 2024_25 Detail'!$A$9:$AJ$409,38,FALSE)</f>
        <v>#REF!</v>
      </c>
      <c r="I87" s="1" t="e">
        <f t="shared" si="7"/>
        <v>#REF!</v>
      </c>
      <c r="J87" s="1" t="e">
        <f t="shared" si="8"/>
        <v>#REF!</v>
      </c>
      <c r="K87" s="1" t="e">
        <f t="shared" si="9"/>
        <v>#REF!</v>
      </c>
      <c r="M87" s="1" t="e">
        <f>VLOOKUP(A87,'2023_24 vs 2024_25 Detail'!$A$9:$CA$409,82,FALSE)</f>
        <v>#REF!</v>
      </c>
      <c r="N87" s="1" t="e">
        <f>VLOOKUP(A87,'2023_24 vs 2024_25 Detail'!$A$9:$CA$409,73,FALSE)+VLOOKUP(A87,'2023_24 vs 2024_25 Detail'!$A$9:$BY$409,80,FALSE)+VLOOKUP(A87,'2023_24 vs 2024_25 Detail'!$A$9:$BZ$409,81,FALSE)</f>
        <v>#REF!</v>
      </c>
      <c r="O87" s="1">
        <f>VLOOKUP(A87,'2023_24 vs 2024_25 Detail'!$A$9:$CA$409,74,FALSE)</f>
        <v>24806.25</v>
      </c>
      <c r="P87" s="1">
        <f>VLOOKUP(A87,'2023_24 vs 2024_25 Detail'!$A$9:$CA$409,77,FALSE)</f>
        <v>0</v>
      </c>
      <c r="Q87" s="1" t="e">
        <f t="shared" si="10"/>
        <v>#REF!</v>
      </c>
      <c r="R87" s="1" t="e">
        <f t="shared" si="11"/>
        <v>#REF!</v>
      </c>
      <c r="T87" s="1" t="e">
        <f t="shared" si="12"/>
        <v>#REF!</v>
      </c>
      <c r="U87" s="4" t="e">
        <f t="shared" si="13"/>
        <v>#REF!</v>
      </c>
    </row>
    <row r="88" spans="1:21" x14ac:dyDescent="0.35">
      <c r="A88" s="2" t="s">
        <v>270</v>
      </c>
      <c r="B88" s="2" t="s">
        <v>271</v>
      </c>
      <c r="C88" t="s">
        <v>272</v>
      </c>
      <c r="D88" s="1">
        <v>267</v>
      </c>
      <c r="E88" s="1" t="e">
        <f>VLOOKUP(A88,'2023_24 vs 2024_25 Detail'!$A$9:$AQ$409,45,FALSE)</f>
        <v>#REF!</v>
      </c>
      <c r="F88" s="1" t="e">
        <f>VLOOKUP(A88,'2023_24 vs 2024_25 Detail'!$A$9:$CA$409,73,FALSE)+VLOOKUP(A88,'2023_24 vs 2024_25 Detail'!$A$9:$BY$409,80,FALSE)+VLOOKUP(A88,'2023_24 vs 2024_25 Detail'!$A$9:$BZ$409,81,FALSE)</f>
        <v>#REF!</v>
      </c>
      <c r="G88" s="1">
        <f>VLOOKUP(A88,'2023_24 vs 2024_25 Detail'!$A$9:$CA$409,74,FALSE)</f>
        <v>2146.0479999999998</v>
      </c>
      <c r="H88" s="1" t="e">
        <f>VLOOKUP($A88,'2023_24 vs 2024_25 Detail'!$A$9:$AJ$409,38,FALSE)</f>
        <v>#REF!</v>
      </c>
      <c r="I88" s="1" t="e">
        <f t="shared" si="7"/>
        <v>#REF!</v>
      </c>
      <c r="J88" s="1" t="e">
        <f t="shared" si="8"/>
        <v>#REF!</v>
      </c>
      <c r="K88" s="1" t="e">
        <f t="shared" si="9"/>
        <v>#REF!</v>
      </c>
      <c r="M88" s="1" t="e">
        <f>VLOOKUP(A88,'2023_24 vs 2024_25 Detail'!$A$9:$CA$409,82,FALSE)</f>
        <v>#REF!</v>
      </c>
      <c r="N88" s="1" t="e">
        <f>VLOOKUP(A88,'2023_24 vs 2024_25 Detail'!$A$9:$CA$409,73,FALSE)+VLOOKUP(A88,'2023_24 vs 2024_25 Detail'!$A$9:$BY$409,80,FALSE)+VLOOKUP(A88,'2023_24 vs 2024_25 Detail'!$A$9:$BZ$409,81,FALSE)</f>
        <v>#REF!</v>
      </c>
      <c r="O88" s="1">
        <f>VLOOKUP(A88,'2023_24 vs 2024_25 Detail'!$A$9:$CA$409,74,FALSE)</f>
        <v>2146.0479999999998</v>
      </c>
      <c r="P88" s="1">
        <f>VLOOKUP(A88,'2023_24 vs 2024_25 Detail'!$A$9:$CA$409,77,FALSE)</f>
        <v>0</v>
      </c>
      <c r="Q88" s="1" t="e">
        <f t="shared" si="10"/>
        <v>#REF!</v>
      </c>
      <c r="R88" s="1" t="e">
        <f t="shared" si="11"/>
        <v>#REF!</v>
      </c>
      <c r="T88" s="1" t="e">
        <f t="shared" si="12"/>
        <v>#REF!</v>
      </c>
      <c r="U88" s="4" t="e">
        <f t="shared" si="13"/>
        <v>#REF!</v>
      </c>
    </row>
    <row r="89" spans="1:21" x14ac:dyDescent="0.35">
      <c r="A89" s="2" t="s">
        <v>273</v>
      </c>
      <c r="B89" s="2" t="s">
        <v>274</v>
      </c>
      <c r="C89" t="s">
        <v>275</v>
      </c>
      <c r="D89" s="1">
        <v>268</v>
      </c>
      <c r="E89" s="1" t="e">
        <f>VLOOKUP(A89,'2023_24 vs 2024_25 Detail'!$A$9:$AQ$409,45,FALSE)</f>
        <v>#REF!</v>
      </c>
      <c r="F89" s="1" t="e">
        <f>VLOOKUP(A89,'2023_24 vs 2024_25 Detail'!$A$9:$CA$409,73,FALSE)+VLOOKUP(A89,'2023_24 vs 2024_25 Detail'!$A$9:$BY$409,80,FALSE)+VLOOKUP(A89,'2023_24 vs 2024_25 Detail'!$A$9:$BZ$409,81,FALSE)</f>
        <v>#REF!</v>
      </c>
      <c r="G89" s="1">
        <f>VLOOKUP(A89,'2023_24 vs 2024_25 Detail'!$A$9:$CA$409,74,FALSE)</f>
        <v>5894.75</v>
      </c>
      <c r="H89" s="1" t="e">
        <f>VLOOKUP($A89,'2023_24 vs 2024_25 Detail'!$A$9:$AJ$409,38,FALSE)</f>
        <v>#REF!</v>
      </c>
      <c r="I89" s="1" t="e">
        <f t="shared" si="7"/>
        <v>#REF!</v>
      </c>
      <c r="J89" s="1" t="e">
        <f t="shared" si="8"/>
        <v>#REF!</v>
      </c>
      <c r="K89" s="1" t="e">
        <f t="shared" si="9"/>
        <v>#REF!</v>
      </c>
      <c r="M89" s="1" t="e">
        <f>VLOOKUP(A89,'2023_24 vs 2024_25 Detail'!$A$9:$CA$409,82,FALSE)</f>
        <v>#REF!</v>
      </c>
      <c r="N89" s="1" t="e">
        <f>VLOOKUP(A89,'2023_24 vs 2024_25 Detail'!$A$9:$CA$409,73,FALSE)+VLOOKUP(A89,'2023_24 vs 2024_25 Detail'!$A$9:$BY$409,80,FALSE)+VLOOKUP(A89,'2023_24 vs 2024_25 Detail'!$A$9:$BZ$409,81,FALSE)</f>
        <v>#REF!</v>
      </c>
      <c r="O89" s="1">
        <f>VLOOKUP(A89,'2023_24 vs 2024_25 Detail'!$A$9:$CA$409,74,FALSE)</f>
        <v>5894.75</v>
      </c>
      <c r="P89" s="1">
        <f>VLOOKUP(A89,'2023_24 vs 2024_25 Detail'!$A$9:$CA$409,77,FALSE)</f>
        <v>0</v>
      </c>
      <c r="Q89" s="1" t="e">
        <f t="shared" si="10"/>
        <v>#REF!</v>
      </c>
      <c r="R89" s="1" t="e">
        <f t="shared" si="11"/>
        <v>#REF!</v>
      </c>
      <c r="T89" s="1" t="e">
        <f t="shared" si="12"/>
        <v>#REF!</v>
      </c>
      <c r="U89" s="4" t="e">
        <f t="shared" si="13"/>
        <v>#REF!</v>
      </c>
    </row>
    <row r="90" spans="1:21" x14ac:dyDescent="0.35">
      <c r="A90" s="2" t="s">
        <v>276</v>
      </c>
      <c r="B90" s="2" t="s">
        <v>277</v>
      </c>
      <c r="C90" t="s">
        <v>278</v>
      </c>
      <c r="D90" s="1">
        <v>269</v>
      </c>
      <c r="E90" s="1" t="e">
        <f>VLOOKUP(A90,'2023_24 vs 2024_25 Detail'!$A$9:$AQ$409,45,FALSE)</f>
        <v>#REF!</v>
      </c>
      <c r="F90" s="1" t="e">
        <f>VLOOKUP(A90,'2023_24 vs 2024_25 Detail'!$A$9:$CA$409,73,FALSE)+VLOOKUP(A90,'2023_24 vs 2024_25 Detail'!$A$9:$BY$409,80,FALSE)+VLOOKUP(A90,'2023_24 vs 2024_25 Detail'!$A$9:$BZ$409,81,FALSE)</f>
        <v>#REF!</v>
      </c>
      <c r="G90" s="1">
        <f>VLOOKUP(A90,'2023_24 vs 2024_25 Detail'!$A$9:$CA$409,74,FALSE)</f>
        <v>558.4896</v>
      </c>
      <c r="H90" s="1" t="e">
        <f>VLOOKUP($A90,'2023_24 vs 2024_25 Detail'!$A$9:$AJ$409,38,FALSE)</f>
        <v>#REF!</v>
      </c>
      <c r="I90" s="1" t="e">
        <f t="shared" si="7"/>
        <v>#REF!</v>
      </c>
      <c r="J90" s="1" t="e">
        <f t="shared" si="8"/>
        <v>#REF!</v>
      </c>
      <c r="K90" s="1" t="e">
        <f t="shared" si="9"/>
        <v>#REF!</v>
      </c>
      <c r="M90" s="1" t="e">
        <f>VLOOKUP(A90,'2023_24 vs 2024_25 Detail'!$A$9:$CA$409,82,FALSE)</f>
        <v>#REF!</v>
      </c>
      <c r="N90" s="1" t="e">
        <f>VLOOKUP(A90,'2023_24 vs 2024_25 Detail'!$A$9:$CA$409,73,FALSE)+VLOOKUP(A90,'2023_24 vs 2024_25 Detail'!$A$9:$BY$409,80,FALSE)+VLOOKUP(A90,'2023_24 vs 2024_25 Detail'!$A$9:$BZ$409,81,FALSE)</f>
        <v>#REF!</v>
      </c>
      <c r="O90" s="1">
        <f>VLOOKUP(A90,'2023_24 vs 2024_25 Detail'!$A$9:$CA$409,74,FALSE)</f>
        <v>558.4896</v>
      </c>
      <c r="P90" s="1">
        <f>VLOOKUP(A90,'2023_24 vs 2024_25 Detail'!$A$9:$CA$409,77,FALSE)</f>
        <v>0</v>
      </c>
      <c r="Q90" s="1" t="e">
        <f t="shared" si="10"/>
        <v>#REF!</v>
      </c>
      <c r="R90" s="1" t="e">
        <f t="shared" si="11"/>
        <v>#REF!</v>
      </c>
      <c r="T90" s="1" t="e">
        <f t="shared" si="12"/>
        <v>#REF!</v>
      </c>
      <c r="U90" s="4" t="e">
        <f t="shared" si="13"/>
        <v>#REF!</v>
      </c>
    </row>
    <row r="91" spans="1:21" x14ac:dyDescent="0.35">
      <c r="A91" s="2" t="s">
        <v>279</v>
      </c>
      <c r="B91" s="2" t="s">
        <v>280</v>
      </c>
      <c r="C91" t="s">
        <v>281</v>
      </c>
      <c r="D91" s="1">
        <v>270</v>
      </c>
      <c r="E91" s="1" t="e">
        <f>VLOOKUP(A91,'2023_24 vs 2024_25 Detail'!$A$9:$AQ$409,45,FALSE)</f>
        <v>#REF!</v>
      </c>
      <c r="F91" s="1" t="e">
        <f>VLOOKUP(A91,'2023_24 vs 2024_25 Detail'!$A$9:$CA$409,73,FALSE)+VLOOKUP(A91,'2023_24 vs 2024_25 Detail'!$A$9:$BY$409,80,FALSE)+VLOOKUP(A91,'2023_24 vs 2024_25 Detail'!$A$9:$BZ$409,81,FALSE)</f>
        <v>#REF!</v>
      </c>
      <c r="G91" s="1">
        <f>VLOOKUP(A91,'2023_24 vs 2024_25 Detail'!$A$9:$CA$409,74,FALSE)</f>
        <v>3633.5</v>
      </c>
      <c r="H91" s="1" t="e">
        <f>VLOOKUP($A91,'2023_24 vs 2024_25 Detail'!$A$9:$AJ$409,38,FALSE)</f>
        <v>#REF!</v>
      </c>
      <c r="I91" s="1" t="e">
        <f t="shared" si="7"/>
        <v>#REF!</v>
      </c>
      <c r="J91" s="1" t="e">
        <f t="shared" si="8"/>
        <v>#REF!</v>
      </c>
      <c r="K91" s="1" t="e">
        <f t="shared" si="9"/>
        <v>#REF!</v>
      </c>
      <c r="M91" s="1" t="e">
        <f>VLOOKUP(A91,'2023_24 vs 2024_25 Detail'!$A$9:$CA$409,82,FALSE)</f>
        <v>#REF!</v>
      </c>
      <c r="N91" s="1" t="e">
        <f>VLOOKUP(A91,'2023_24 vs 2024_25 Detail'!$A$9:$CA$409,73,FALSE)+VLOOKUP(A91,'2023_24 vs 2024_25 Detail'!$A$9:$BY$409,80,FALSE)+VLOOKUP(A91,'2023_24 vs 2024_25 Detail'!$A$9:$BZ$409,81,FALSE)</f>
        <v>#REF!</v>
      </c>
      <c r="O91" s="1">
        <f>VLOOKUP(A91,'2023_24 vs 2024_25 Detail'!$A$9:$CA$409,74,FALSE)</f>
        <v>3633.5</v>
      </c>
      <c r="P91" s="1">
        <f>VLOOKUP(A91,'2023_24 vs 2024_25 Detail'!$A$9:$CA$409,77,FALSE)</f>
        <v>0</v>
      </c>
      <c r="Q91" s="1" t="e">
        <f t="shared" si="10"/>
        <v>#REF!</v>
      </c>
      <c r="R91" s="1" t="e">
        <f t="shared" si="11"/>
        <v>#REF!</v>
      </c>
      <c r="T91" s="1" t="e">
        <f t="shared" si="12"/>
        <v>#REF!</v>
      </c>
      <c r="U91" s="4" t="e">
        <f t="shared" si="13"/>
        <v>#REF!</v>
      </c>
    </row>
    <row r="92" spans="1:21" x14ac:dyDescent="0.35">
      <c r="A92" s="2" t="s">
        <v>282</v>
      </c>
      <c r="B92" s="2" t="s">
        <v>283</v>
      </c>
      <c r="C92" t="s">
        <v>284</v>
      </c>
      <c r="D92" s="1">
        <v>271</v>
      </c>
      <c r="E92" s="1" t="e">
        <f>VLOOKUP(A92,'2023_24 vs 2024_25 Detail'!$A$9:$AQ$409,45,FALSE)</f>
        <v>#REF!</v>
      </c>
      <c r="F92" s="1" t="e">
        <f>VLOOKUP(A92,'2023_24 vs 2024_25 Detail'!$A$9:$CA$409,73,FALSE)+VLOOKUP(A92,'2023_24 vs 2024_25 Detail'!$A$9:$BY$409,80,FALSE)+VLOOKUP(A92,'2023_24 vs 2024_25 Detail'!$A$9:$BZ$409,81,FALSE)</f>
        <v>#REF!</v>
      </c>
      <c r="G92" s="1">
        <f>VLOOKUP(A92,'2023_24 vs 2024_25 Detail'!$A$9:$CA$409,74,FALSE)</f>
        <v>1551.36</v>
      </c>
      <c r="H92" s="1" t="e">
        <f>VLOOKUP($A92,'2023_24 vs 2024_25 Detail'!$A$9:$AJ$409,38,FALSE)</f>
        <v>#REF!</v>
      </c>
      <c r="I92" s="1" t="e">
        <f t="shared" si="7"/>
        <v>#REF!</v>
      </c>
      <c r="J92" s="1" t="e">
        <f t="shared" si="8"/>
        <v>#REF!</v>
      </c>
      <c r="K92" s="1" t="e">
        <f t="shared" si="9"/>
        <v>#REF!</v>
      </c>
      <c r="M92" s="1" t="e">
        <f>VLOOKUP(A92,'2023_24 vs 2024_25 Detail'!$A$9:$CA$409,82,FALSE)</f>
        <v>#REF!</v>
      </c>
      <c r="N92" s="1" t="e">
        <f>VLOOKUP(A92,'2023_24 vs 2024_25 Detail'!$A$9:$CA$409,73,FALSE)+VLOOKUP(A92,'2023_24 vs 2024_25 Detail'!$A$9:$BY$409,80,FALSE)+VLOOKUP(A92,'2023_24 vs 2024_25 Detail'!$A$9:$BZ$409,81,FALSE)</f>
        <v>#REF!</v>
      </c>
      <c r="O92" s="1">
        <f>VLOOKUP(A92,'2023_24 vs 2024_25 Detail'!$A$9:$CA$409,74,FALSE)</f>
        <v>1551.36</v>
      </c>
      <c r="P92" s="1">
        <f>VLOOKUP(A92,'2023_24 vs 2024_25 Detail'!$A$9:$CA$409,77,FALSE)</f>
        <v>0</v>
      </c>
      <c r="Q92" s="1" t="e">
        <f t="shared" si="10"/>
        <v>#REF!</v>
      </c>
      <c r="R92" s="1" t="e">
        <f t="shared" si="11"/>
        <v>#REF!</v>
      </c>
      <c r="T92" s="1" t="e">
        <f t="shared" si="12"/>
        <v>#REF!</v>
      </c>
      <c r="U92" s="4" t="e">
        <f t="shared" si="13"/>
        <v>#REF!</v>
      </c>
    </row>
    <row r="93" spans="1:21" x14ac:dyDescent="0.35">
      <c r="A93" s="2" t="s">
        <v>285</v>
      </c>
      <c r="B93" s="2" t="s">
        <v>286</v>
      </c>
      <c r="C93" t="s">
        <v>287</v>
      </c>
      <c r="D93" s="1">
        <v>272</v>
      </c>
      <c r="E93" s="1" t="e">
        <f>VLOOKUP(A93,'2023_24 vs 2024_25 Detail'!$A$9:$AQ$409,45,FALSE)</f>
        <v>#REF!</v>
      </c>
      <c r="F93" s="1" t="e">
        <f>VLOOKUP(A93,'2023_24 vs 2024_25 Detail'!$A$9:$CA$409,73,FALSE)+VLOOKUP(A93,'2023_24 vs 2024_25 Detail'!$A$9:$BY$409,80,FALSE)+VLOOKUP(A93,'2023_24 vs 2024_25 Detail'!$A$9:$BZ$409,81,FALSE)</f>
        <v>#REF!</v>
      </c>
      <c r="G93" s="1">
        <f>VLOOKUP(A93,'2023_24 vs 2024_25 Detail'!$A$9:$CA$409,74,FALSE)</f>
        <v>14542.25</v>
      </c>
      <c r="H93" s="1" t="e">
        <f>VLOOKUP($A93,'2023_24 vs 2024_25 Detail'!$A$9:$AJ$409,38,FALSE)</f>
        <v>#REF!</v>
      </c>
      <c r="I93" s="1" t="e">
        <f t="shared" si="7"/>
        <v>#REF!</v>
      </c>
      <c r="J93" s="1" t="e">
        <f t="shared" si="8"/>
        <v>#REF!</v>
      </c>
      <c r="K93" s="1" t="e">
        <f t="shared" si="9"/>
        <v>#REF!</v>
      </c>
      <c r="M93" s="1" t="e">
        <f>VLOOKUP(A93,'2023_24 vs 2024_25 Detail'!$A$9:$CA$409,82,FALSE)</f>
        <v>#REF!</v>
      </c>
      <c r="N93" s="1" t="e">
        <f>VLOOKUP(A93,'2023_24 vs 2024_25 Detail'!$A$9:$CA$409,73,FALSE)+VLOOKUP(A93,'2023_24 vs 2024_25 Detail'!$A$9:$BY$409,80,FALSE)+VLOOKUP(A93,'2023_24 vs 2024_25 Detail'!$A$9:$BZ$409,81,FALSE)</f>
        <v>#REF!</v>
      </c>
      <c r="O93" s="1">
        <f>VLOOKUP(A93,'2023_24 vs 2024_25 Detail'!$A$9:$CA$409,74,FALSE)</f>
        <v>14542.25</v>
      </c>
      <c r="P93" s="1">
        <f>VLOOKUP(A93,'2023_24 vs 2024_25 Detail'!$A$9:$CA$409,77,FALSE)</f>
        <v>0</v>
      </c>
      <c r="Q93" s="1" t="e">
        <f t="shared" si="10"/>
        <v>#REF!</v>
      </c>
      <c r="R93" s="1" t="e">
        <f t="shared" si="11"/>
        <v>#REF!</v>
      </c>
      <c r="T93" s="1" t="e">
        <f t="shared" si="12"/>
        <v>#REF!</v>
      </c>
      <c r="U93" s="4" t="e">
        <f t="shared" si="13"/>
        <v>#REF!</v>
      </c>
    </row>
    <row r="94" spans="1:21" x14ac:dyDescent="0.35">
      <c r="A94" s="2" t="s">
        <v>288</v>
      </c>
      <c r="B94" s="2" t="s">
        <v>289</v>
      </c>
      <c r="C94" t="s">
        <v>290</v>
      </c>
      <c r="D94" s="1">
        <v>273</v>
      </c>
      <c r="E94" s="1" t="e">
        <f>VLOOKUP(A94,'2023_24 vs 2024_25 Detail'!$A$9:$AQ$409,45,FALSE)</f>
        <v>#REF!</v>
      </c>
      <c r="F94" s="1" t="e">
        <f>VLOOKUP(A94,'2023_24 vs 2024_25 Detail'!$A$9:$CA$409,73,FALSE)+VLOOKUP(A94,'2023_24 vs 2024_25 Detail'!$A$9:$BY$409,80,FALSE)+VLOOKUP(A94,'2023_24 vs 2024_25 Detail'!$A$9:$BZ$409,81,FALSE)</f>
        <v>#REF!</v>
      </c>
      <c r="G94" s="1">
        <f>VLOOKUP(A94,'2023_24 vs 2024_25 Detail'!$A$9:$CA$409,74,FALSE)</f>
        <v>5393.05</v>
      </c>
      <c r="H94" s="1" t="e">
        <f>VLOOKUP($A94,'2023_24 vs 2024_25 Detail'!$A$9:$AJ$409,38,FALSE)</f>
        <v>#REF!</v>
      </c>
      <c r="I94" s="1" t="e">
        <f t="shared" si="7"/>
        <v>#REF!</v>
      </c>
      <c r="J94" s="1" t="e">
        <f t="shared" si="8"/>
        <v>#REF!</v>
      </c>
      <c r="K94" s="1" t="e">
        <f t="shared" si="9"/>
        <v>#REF!</v>
      </c>
      <c r="M94" s="1" t="e">
        <f>VLOOKUP(A94,'2023_24 vs 2024_25 Detail'!$A$9:$CA$409,82,FALSE)</f>
        <v>#REF!</v>
      </c>
      <c r="N94" s="1" t="e">
        <f>VLOOKUP(A94,'2023_24 vs 2024_25 Detail'!$A$9:$CA$409,73,FALSE)+VLOOKUP(A94,'2023_24 vs 2024_25 Detail'!$A$9:$BY$409,80,FALSE)+VLOOKUP(A94,'2023_24 vs 2024_25 Detail'!$A$9:$BZ$409,81,FALSE)</f>
        <v>#REF!</v>
      </c>
      <c r="O94" s="1">
        <f>VLOOKUP(A94,'2023_24 vs 2024_25 Detail'!$A$9:$CA$409,74,FALSE)</f>
        <v>5393.05</v>
      </c>
      <c r="P94" s="1">
        <f>VLOOKUP(A94,'2023_24 vs 2024_25 Detail'!$A$9:$CA$409,77,FALSE)</f>
        <v>0</v>
      </c>
      <c r="Q94" s="1" t="e">
        <f t="shared" si="10"/>
        <v>#REF!</v>
      </c>
      <c r="R94" s="1" t="e">
        <f t="shared" si="11"/>
        <v>#REF!</v>
      </c>
      <c r="T94" s="1" t="e">
        <f t="shared" si="12"/>
        <v>#REF!</v>
      </c>
      <c r="U94" s="4" t="e">
        <f t="shared" si="13"/>
        <v>#REF!</v>
      </c>
    </row>
    <row r="95" spans="1:21" x14ac:dyDescent="0.35">
      <c r="A95" s="2" t="s">
        <v>291</v>
      </c>
      <c r="B95" s="2" t="s">
        <v>292</v>
      </c>
      <c r="C95" t="s">
        <v>293</v>
      </c>
      <c r="D95" s="1">
        <v>274</v>
      </c>
      <c r="E95" s="1" t="e">
        <f>VLOOKUP(A95,'2023_24 vs 2024_25 Detail'!$A$9:$AQ$409,45,FALSE)</f>
        <v>#REF!</v>
      </c>
      <c r="F95" s="1" t="e">
        <f>VLOOKUP(A95,'2023_24 vs 2024_25 Detail'!$A$9:$CA$409,73,FALSE)+VLOOKUP(A95,'2023_24 vs 2024_25 Detail'!$A$9:$BY$409,80,FALSE)+VLOOKUP(A95,'2023_24 vs 2024_25 Detail'!$A$9:$BZ$409,81,FALSE)</f>
        <v>#REF!</v>
      </c>
      <c r="G95" s="1">
        <f>VLOOKUP(A95,'2023_24 vs 2024_25 Detail'!$A$9:$CA$409,74,FALSE)</f>
        <v>1215.232</v>
      </c>
      <c r="H95" s="1" t="e">
        <f>VLOOKUP($A95,'2023_24 vs 2024_25 Detail'!$A$9:$AJ$409,38,FALSE)</f>
        <v>#REF!</v>
      </c>
      <c r="I95" s="1" t="e">
        <f t="shared" si="7"/>
        <v>#REF!</v>
      </c>
      <c r="J95" s="1" t="e">
        <f t="shared" si="8"/>
        <v>#REF!</v>
      </c>
      <c r="K95" s="1" t="e">
        <f t="shared" si="9"/>
        <v>#REF!</v>
      </c>
      <c r="M95" s="1" t="e">
        <f>VLOOKUP(A95,'2023_24 vs 2024_25 Detail'!$A$9:$CA$409,82,FALSE)</f>
        <v>#REF!</v>
      </c>
      <c r="N95" s="1" t="e">
        <f>VLOOKUP(A95,'2023_24 vs 2024_25 Detail'!$A$9:$CA$409,73,FALSE)+VLOOKUP(A95,'2023_24 vs 2024_25 Detail'!$A$9:$BY$409,80,FALSE)+VLOOKUP(A95,'2023_24 vs 2024_25 Detail'!$A$9:$BZ$409,81,FALSE)</f>
        <v>#REF!</v>
      </c>
      <c r="O95" s="1">
        <f>VLOOKUP(A95,'2023_24 vs 2024_25 Detail'!$A$9:$CA$409,74,FALSE)</f>
        <v>1215.232</v>
      </c>
      <c r="P95" s="1">
        <f>VLOOKUP(A95,'2023_24 vs 2024_25 Detail'!$A$9:$CA$409,77,FALSE)</f>
        <v>0</v>
      </c>
      <c r="Q95" s="1" t="e">
        <f t="shared" si="10"/>
        <v>#REF!</v>
      </c>
      <c r="R95" s="1" t="e">
        <f t="shared" si="11"/>
        <v>#REF!</v>
      </c>
      <c r="T95" s="1" t="e">
        <f t="shared" si="12"/>
        <v>#REF!</v>
      </c>
      <c r="U95" s="4" t="e">
        <f t="shared" si="13"/>
        <v>#REF!</v>
      </c>
    </row>
    <row r="96" spans="1:21" x14ac:dyDescent="0.35">
      <c r="A96" s="2" t="s">
        <v>294</v>
      </c>
      <c r="B96" s="2" t="s">
        <v>295</v>
      </c>
      <c r="C96" t="s">
        <v>296</v>
      </c>
      <c r="D96" s="1">
        <v>275</v>
      </c>
      <c r="E96" s="1" t="e">
        <f>VLOOKUP(A96,'2023_24 vs 2024_25 Detail'!$A$9:$AQ$409,45,FALSE)</f>
        <v>#REF!</v>
      </c>
      <c r="F96" s="1" t="e">
        <f>VLOOKUP(A96,'2023_24 vs 2024_25 Detail'!$A$9:$CA$409,73,FALSE)+VLOOKUP(A96,'2023_24 vs 2024_25 Detail'!$A$9:$BY$409,80,FALSE)+VLOOKUP(A96,'2023_24 vs 2024_25 Detail'!$A$9:$BZ$409,81,FALSE)</f>
        <v>#REF!</v>
      </c>
      <c r="G96" s="1">
        <f>VLOOKUP(A96,'2023_24 vs 2024_25 Detail'!$A$9:$CA$409,74,FALSE)</f>
        <v>972.18560000000002</v>
      </c>
      <c r="H96" s="1" t="e">
        <f>VLOOKUP($A96,'2023_24 vs 2024_25 Detail'!$A$9:$AJ$409,38,FALSE)</f>
        <v>#REF!</v>
      </c>
      <c r="I96" s="1" t="e">
        <f t="shared" si="7"/>
        <v>#REF!</v>
      </c>
      <c r="J96" s="1" t="e">
        <f t="shared" si="8"/>
        <v>#REF!</v>
      </c>
      <c r="K96" s="1" t="e">
        <f t="shared" si="9"/>
        <v>#REF!</v>
      </c>
      <c r="M96" s="1" t="e">
        <f>VLOOKUP(A96,'2023_24 vs 2024_25 Detail'!$A$9:$CA$409,82,FALSE)</f>
        <v>#REF!</v>
      </c>
      <c r="N96" s="1" t="e">
        <f>VLOOKUP(A96,'2023_24 vs 2024_25 Detail'!$A$9:$CA$409,73,FALSE)+VLOOKUP(A96,'2023_24 vs 2024_25 Detail'!$A$9:$BY$409,80,FALSE)+VLOOKUP(A96,'2023_24 vs 2024_25 Detail'!$A$9:$BZ$409,81,FALSE)</f>
        <v>#REF!</v>
      </c>
      <c r="O96" s="1">
        <f>VLOOKUP(A96,'2023_24 vs 2024_25 Detail'!$A$9:$CA$409,74,FALSE)</f>
        <v>972.18560000000002</v>
      </c>
      <c r="P96" s="1">
        <f>VLOOKUP(A96,'2023_24 vs 2024_25 Detail'!$A$9:$CA$409,77,FALSE)</f>
        <v>0</v>
      </c>
      <c r="Q96" s="1" t="e">
        <f t="shared" si="10"/>
        <v>#REF!</v>
      </c>
      <c r="R96" s="1" t="e">
        <f t="shared" si="11"/>
        <v>#REF!</v>
      </c>
      <c r="T96" s="1" t="e">
        <f t="shared" si="12"/>
        <v>#REF!</v>
      </c>
      <c r="U96" s="4" t="e">
        <f t="shared" si="13"/>
        <v>#REF!</v>
      </c>
    </row>
    <row r="97" spans="1:21" x14ac:dyDescent="0.35">
      <c r="A97" s="2" t="s">
        <v>297</v>
      </c>
      <c r="B97" s="2" t="s">
        <v>298</v>
      </c>
      <c r="C97" t="s">
        <v>299</v>
      </c>
      <c r="D97" s="1">
        <v>276</v>
      </c>
      <c r="E97" s="1" t="e">
        <f>VLOOKUP(A97,'2023_24 vs 2024_25 Detail'!$A$9:$AQ$409,45,FALSE)</f>
        <v>#REF!</v>
      </c>
      <c r="F97" s="1" t="e">
        <f>VLOOKUP(A97,'2023_24 vs 2024_25 Detail'!$A$9:$CA$409,73,FALSE)+VLOOKUP(A97,'2023_24 vs 2024_25 Detail'!$A$9:$BY$409,80,FALSE)+VLOOKUP(A97,'2023_24 vs 2024_25 Detail'!$A$9:$BZ$409,81,FALSE)</f>
        <v>#REF!</v>
      </c>
      <c r="G97" s="1">
        <f>VLOOKUP(A97,'2023_24 vs 2024_25 Detail'!$A$9:$CA$409,74,FALSE)</f>
        <v>1499.6479999999999</v>
      </c>
      <c r="H97" s="1" t="e">
        <f>VLOOKUP($A97,'2023_24 vs 2024_25 Detail'!$A$9:$AJ$409,38,FALSE)</f>
        <v>#REF!</v>
      </c>
      <c r="I97" s="1" t="e">
        <f t="shared" si="7"/>
        <v>#REF!</v>
      </c>
      <c r="J97" s="1" t="e">
        <f t="shared" si="8"/>
        <v>#REF!</v>
      </c>
      <c r="K97" s="1" t="e">
        <f t="shared" si="9"/>
        <v>#REF!</v>
      </c>
      <c r="M97" s="1" t="e">
        <f>VLOOKUP(A97,'2023_24 vs 2024_25 Detail'!$A$9:$CA$409,82,FALSE)</f>
        <v>#REF!</v>
      </c>
      <c r="N97" s="1" t="e">
        <f>VLOOKUP(A97,'2023_24 vs 2024_25 Detail'!$A$9:$CA$409,73,FALSE)+VLOOKUP(A97,'2023_24 vs 2024_25 Detail'!$A$9:$BY$409,80,FALSE)+VLOOKUP(A97,'2023_24 vs 2024_25 Detail'!$A$9:$BZ$409,81,FALSE)</f>
        <v>#REF!</v>
      </c>
      <c r="O97" s="1">
        <f>VLOOKUP(A97,'2023_24 vs 2024_25 Detail'!$A$9:$CA$409,74,FALSE)</f>
        <v>1499.6479999999999</v>
      </c>
      <c r="P97" s="1">
        <f>VLOOKUP(A97,'2023_24 vs 2024_25 Detail'!$A$9:$CA$409,77,FALSE)</f>
        <v>0</v>
      </c>
      <c r="Q97" s="1" t="e">
        <f t="shared" si="10"/>
        <v>#REF!</v>
      </c>
      <c r="R97" s="1" t="e">
        <f t="shared" si="11"/>
        <v>#REF!</v>
      </c>
      <c r="T97" s="1" t="e">
        <f t="shared" si="12"/>
        <v>#REF!</v>
      </c>
      <c r="U97" s="4" t="e">
        <f t="shared" si="13"/>
        <v>#REF!</v>
      </c>
    </row>
    <row r="98" spans="1:21" x14ac:dyDescent="0.35">
      <c r="A98" s="2" t="s">
        <v>300</v>
      </c>
      <c r="B98" s="2" t="s">
        <v>301</v>
      </c>
      <c r="C98" t="s">
        <v>302</v>
      </c>
      <c r="D98" s="1">
        <v>277</v>
      </c>
      <c r="E98" s="1" t="e">
        <f>VLOOKUP(A98,'2023_24 vs 2024_25 Detail'!$A$9:$AQ$409,45,FALSE)</f>
        <v>#REF!</v>
      </c>
      <c r="F98" s="1" t="e">
        <f>VLOOKUP(A98,'2023_24 vs 2024_25 Detail'!$A$9:$CA$409,73,FALSE)+VLOOKUP(A98,'2023_24 vs 2024_25 Detail'!$A$9:$BY$409,80,FALSE)+VLOOKUP(A98,'2023_24 vs 2024_25 Detail'!$A$9:$BZ$409,81,FALSE)</f>
        <v>#REF!</v>
      </c>
      <c r="G98" s="1">
        <f>VLOOKUP(A98,'2023_24 vs 2024_25 Detail'!$A$9:$CA$409,74,FALSE)</f>
        <v>1551.36</v>
      </c>
      <c r="H98" s="1" t="e">
        <f>VLOOKUP($A98,'2023_24 vs 2024_25 Detail'!$A$9:$AJ$409,38,FALSE)</f>
        <v>#REF!</v>
      </c>
      <c r="I98" s="1" t="e">
        <f t="shared" si="7"/>
        <v>#REF!</v>
      </c>
      <c r="J98" s="1" t="e">
        <f t="shared" si="8"/>
        <v>#REF!</v>
      </c>
      <c r="K98" s="1" t="e">
        <f t="shared" si="9"/>
        <v>#REF!</v>
      </c>
      <c r="M98" s="1" t="e">
        <f>VLOOKUP(A98,'2023_24 vs 2024_25 Detail'!$A$9:$CA$409,82,FALSE)</f>
        <v>#REF!</v>
      </c>
      <c r="N98" s="1" t="e">
        <f>VLOOKUP(A98,'2023_24 vs 2024_25 Detail'!$A$9:$CA$409,73,FALSE)+VLOOKUP(A98,'2023_24 vs 2024_25 Detail'!$A$9:$BY$409,80,FALSE)+VLOOKUP(A98,'2023_24 vs 2024_25 Detail'!$A$9:$BZ$409,81,FALSE)</f>
        <v>#REF!</v>
      </c>
      <c r="O98" s="1">
        <f>VLOOKUP(A98,'2023_24 vs 2024_25 Detail'!$A$9:$CA$409,74,FALSE)</f>
        <v>1551.36</v>
      </c>
      <c r="P98" s="1">
        <f>VLOOKUP(A98,'2023_24 vs 2024_25 Detail'!$A$9:$CA$409,77,FALSE)</f>
        <v>0</v>
      </c>
      <c r="Q98" s="1" t="e">
        <f t="shared" si="10"/>
        <v>#REF!</v>
      </c>
      <c r="R98" s="1" t="e">
        <f t="shared" si="11"/>
        <v>#REF!</v>
      </c>
      <c r="T98" s="1" t="e">
        <f t="shared" si="12"/>
        <v>#REF!</v>
      </c>
      <c r="U98" s="4" t="e">
        <f t="shared" si="13"/>
        <v>#REF!</v>
      </c>
    </row>
    <row r="99" spans="1:21" x14ac:dyDescent="0.35">
      <c r="A99" s="2" t="s">
        <v>303</v>
      </c>
      <c r="B99" s="2" t="s">
        <v>304</v>
      </c>
      <c r="C99" t="s">
        <v>305</v>
      </c>
      <c r="D99" s="1">
        <v>278</v>
      </c>
      <c r="E99" s="1" t="e">
        <f>VLOOKUP(A99,'2023_24 vs 2024_25 Detail'!$A$9:$AQ$409,45,FALSE)</f>
        <v>#REF!</v>
      </c>
      <c r="F99" s="1" t="e">
        <f>VLOOKUP(A99,'2023_24 vs 2024_25 Detail'!$A$9:$CA$409,73,FALSE)+VLOOKUP(A99,'2023_24 vs 2024_25 Detail'!$A$9:$BY$409,80,FALSE)+VLOOKUP(A99,'2023_24 vs 2024_25 Detail'!$A$9:$BZ$409,81,FALSE)</f>
        <v>#REF!</v>
      </c>
      <c r="G99" s="1">
        <f>VLOOKUP(A99,'2023_24 vs 2024_25 Detail'!$A$9:$CA$409,74,FALSE)</f>
        <v>1782.1</v>
      </c>
      <c r="H99" s="1" t="e">
        <f>VLOOKUP($A99,'2023_24 vs 2024_25 Detail'!$A$9:$AJ$409,38,FALSE)</f>
        <v>#REF!</v>
      </c>
      <c r="I99" s="1" t="e">
        <f t="shared" si="7"/>
        <v>#REF!</v>
      </c>
      <c r="J99" s="1" t="e">
        <f t="shared" si="8"/>
        <v>#REF!</v>
      </c>
      <c r="K99" s="1" t="e">
        <f t="shared" si="9"/>
        <v>#REF!</v>
      </c>
      <c r="M99" s="1" t="e">
        <f>VLOOKUP(A99,'2023_24 vs 2024_25 Detail'!$A$9:$CA$409,82,FALSE)</f>
        <v>#REF!</v>
      </c>
      <c r="N99" s="1" t="e">
        <f>VLOOKUP(A99,'2023_24 vs 2024_25 Detail'!$A$9:$CA$409,73,FALSE)+VLOOKUP(A99,'2023_24 vs 2024_25 Detail'!$A$9:$BY$409,80,FALSE)+VLOOKUP(A99,'2023_24 vs 2024_25 Detail'!$A$9:$BZ$409,81,FALSE)</f>
        <v>#REF!</v>
      </c>
      <c r="O99" s="1">
        <f>VLOOKUP(A99,'2023_24 vs 2024_25 Detail'!$A$9:$CA$409,74,FALSE)</f>
        <v>1782.1</v>
      </c>
      <c r="P99" s="1">
        <f>VLOOKUP(A99,'2023_24 vs 2024_25 Detail'!$A$9:$CA$409,77,FALSE)</f>
        <v>0</v>
      </c>
      <c r="Q99" s="1" t="e">
        <f t="shared" si="10"/>
        <v>#REF!</v>
      </c>
      <c r="R99" s="1" t="e">
        <f t="shared" si="11"/>
        <v>#REF!</v>
      </c>
      <c r="T99" s="1" t="e">
        <f t="shared" si="12"/>
        <v>#REF!</v>
      </c>
      <c r="U99" s="4" t="e">
        <f t="shared" si="13"/>
        <v>#REF!</v>
      </c>
    </row>
    <row r="100" spans="1:21" x14ac:dyDescent="0.35">
      <c r="A100" s="2" t="s">
        <v>306</v>
      </c>
      <c r="B100" s="2" t="s">
        <v>307</v>
      </c>
      <c r="C100" t="s">
        <v>308</v>
      </c>
      <c r="D100" s="1">
        <v>279</v>
      </c>
      <c r="E100" s="1" t="e">
        <f>VLOOKUP(A100,'2023_24 vs 2024_25 Detail'!$A$9:$AQ$409,45,FALSE)</f>
        <v>#REF!</v>
      </c>
      <c r="F100" s="1" t="e">
        <f>VLOOKUP(A100,'2023_24 vs 2024_25 Detail'!$A$9:$CA$409,73,FALSE)+VLOOKUP(A100,'2023_24 vs 2024_25 Detail'!$A$9:$BY$409,80,FALSE)+VLOOKUP(A100,'2023_24 vs 2024_25 Detail'!$A$9:$BZ$409,81,FALSE)</f>
        <v>#REF!</v>
      </c>
      <c r="G100" s="1">
        <f>VLOOKUP(A100,'2023_24 vs 2024_25 Detail'!$A$9:$CA$409,74,FALSE)</f>
        <v>5145.5</v>
      </c>
      <c r="H100" s="1" t="e">
        <f>VLOOKUP($A100,'2023_24 vs 2024_25 Detail'!$A$9:$AJ$409,38,FALSE)</f>
        <v>#REF!</v>
      </c>
      <c r="I100" s="1" t="e">
        <f t="shared" si="7"/>
        <v>#REF!</v>
      </c>
      <c r="J100" s="1" t="e">
        <f t="shared" si="8"/>
        <v>#REF!</v>
      </c>
      <c r="K100" s="1" t="e">
        <f t="shared" si="9"/>
        <v>#REF!</v>
      </c>
      <c r="M100" s="1" t="e">
        <f>VLOOKUP(A100,'2023_24 vs 2024_25 Detail'!$A$9:$CA$409,82,FALSE)</f>
        <v>#REF!</v>
      </c>
      <c r="N100" s="1" t="e">
        <f>VLOOKUP(A100,'2023_24 vs 2024_25 Detail'!$A$9:$CA$409,73,FALSE)+VLOOKUP(A100,'2023_24 vs 2024_25 Detail'!$A$9:$BY$409,80,FALSE)+VLOOKUP(A100,'2023_24 vs 2024_25 Detail'!$A$9:$BZ$409,81,FALSE)</f>
        <v>#REF!</v>
      </c>
      <c r="O100" s="1">
        <f>VLOOKUP(A100,'2023_24 vs 2024_25 Detail'!$A$9:$CA$409,74,FALSE)</f>
        <v>5145.5</v>
      </c>
      <c r="P100" s="1">
        <f>VLOOKUP(A100,'2023_24 vs 2024_25 Detail'!$A$9:$CA$409,77,FALSE)</f>
        <v>0</v>
      </c>
      <c r="Q100" s="1" t="e">
        <f t="shared" si="10"/>
        <v>#REF!</v>
      </c>
      <c r="R100" s="1" t="e">
        <f t="shared" si="11"/>
        <v>#REF!</v>
      </c>
      <c r="T100" s="1" t="e">
        <f t="shared" si="12"/>
        <v>#REF!</v>
      </c>
      <c r="U100" s="4" t="e">
        <f t="shared" si="13"/>
        <v>#REF!</v>
      </c>
    </row>
    <row r="101" spans="1:21" x14ac:dyDescent="0.35">
      <c r="A101" s="2" t="s">
        <v>309</v>
      </c>
      <c r="B101" s="2" t="s">
        <v>310</v>
      </c>
      <c r="C101" t="s">
        <v>311</v>
      </c>
      <c r="D101" s="1">
        <v>280</v>
      </c>
      <c r="E101" s="1" t="e">
        <f>VLOOKUP(A101,'2023_24 vs 2024_25 Detail'!$A$9:$AQ$409,45,FALSE)</f>
        <v>#REF!</v>
      </c>
      <c r="F101" s="1" t="e">
        <f>VLOOKUP(A101,'2023_24 vs 2024_25 Detail'!$A$9:$CA$409,73,FALSE)+VLOOKUP(A101,'2023_24 vs 2024_25 Detail'!$A$9:$BY$409,80,FALSE)+VLOOKUP(A101,'2023_24 vs 2024_25 Detail'!$A$9:$BZ$409,81,FALSE)</f>
        <v>#REF!</v>
      </c>
      <c r="G101" s="1">
        <f>VLOOKUP(A101,'2023_24 vs 2024_25 Detail'!$A$9:$CA$409,74,FALSE)</f>
        <v>17552.75</v>
      </c>
      <c r="H101" s="1" t="e">
        <f>VLOOKUP($A101,'2023_24 vs 2024_25 Detail'!$A$9:$AJ$409,38,FALSE)</f>
        <v>#REF!</v>
      </c>
      <c r="I101" s="1" t="e">
        <f t="shared" si="7"/>
        <v>#REF!</v>
      </c>
      <c r="J101" s="1" t="e">
        <f t="shared" si="8"/>
        <v>#REF!</v>
      </c>
      <c r="K101" s="1" t="e">
        <f t="shared" si="9"/>
        <v>#REF!</v>
      </c>
      <c r="M101" s="1" t="e">
        <f>VLOOKUP(A101,'2023_24 vs 2024_25 Detail'!$A$9:$CA$409,82,FALSE)</f>
        <v>#REF!</v>
      </c>
      <c r="N101" s="1" t="e">
        <f>VLOOKUP(A101,'2023_24 vs 2024_25 Detail'!$A$9:$CA$409,73,FALSE)+VLOOKUP(A101,'2023_24 vs 2024_25 Detail'!$A$9:$BY$409,80,FALSE)+VLOOKUP(A101,'2023_24 vs 2024_25 Detail'!$A$9:$BZ$409,81,FALSE)</f>
        <v>#REF!</v>
      </c>
      <c r="O101" s="1">
        <f>VLOOKUP(A101,'2023_24 vs 2024_25 Detail'!$A$9:$CA$409,74,FALSE)</f>
        <v>17552.75</v>
      </c>
      <c r="P101" s="1">
        <f>VLOOKUP(A101,'2023_24 vs 2024_25 Detail'!$A$9:$CA$409,77,FALSE)</f>
        <v>0</v>
      </c>
      <c r="Q101" s="1" t="e">
        <f t="shared" si="10"/>
        <v>#REF!</v>
      </c>
      <c r="R101" s="1" t="e">
        <f t="shared" si="11"/>
        <v>#REF!</v>
      </c>
      <c r="T101" s="1" t="e">
        <f t="shared" si="12"/>
        <v>#REF!</v>
      </c>
      <c r="U101" s="4" t="e">
        <f t="shared" si="13"/>
        <v>#REF!</v>
      </c>
    </row>
    <row r="102" spans="1:21" x14ac:dyDescent="0.35">
      <c r="A102" s="2" t="s">
        <v>312</v>
      </c>
      <c r="B102" s="2" t="s">
        <v>313</v>
      </c>
      <c r="C102" t="s">
        <v>314</v>
      </c>
      <c r="D102" s="1">
        <v>281</v>
      </c>
      <c r="E102" s="1" t="e">
        <f>VLOOKUP(A102,'2023_24 vs 2024_25 Detail'!$A$9:$AQ$409,45,FALSE)</f>
        <v>#REF!</v>
      </c>
      <c r="F102" s="1" t="e">
        <f>VLOOKUP(A102,'2023_24 vs 2024_25 Detail'!$A$9:$CA$409,73,FALSE)+VLOOKUP(A102,'2023_24 vs 2024_25 Detail'!$A$9:$BY$409,80,FALSE)+VLOOKUP(A102,'2023_24 vs 2024_25 Detail'!$A$9:$BZ$409,81,FALSE)</f>
        <v>#REF!</v>
      </c>
      <c r="G102" s="1">
        <f>VLOOKUP(A102,'2023_24 vs 2024_25 Detail'!$A$9:$CA$409,74,FALSE)</f>
        <v>5755.6</v>
      </c>
      <c r="H102" s="1" t="e">
        <f>VLOOKUP($A102,'2023_24 vs 2024_25 Detail'!$A$9:$AJ$409,38,FALSE)</f>
        <v>#REF!</v>
      </c>
      <c r="I102" s="1" t="e">
        <f t="shared" si="7"/>
        <v>#REF!</v>
      </c>
      <c r="J102" s="1" t="e">
        <f t="shared" si="8"/>
        <v>#REF!</v>
      </c>
      <c r="K102" s="1" t="e">
        <f t="shared" si="9"/>
        <v>#REF!</v>
      </c>
      <c r="M102" s="1" t="e">
        <f>VLOOKUP(A102,'2023_24 vs 2024_25 Detail'!$A$9:$CA$409,82,FALSE)</f>
        <v>#REF!</v>
      </c>
      <c r="N102" s="1" t="e">
        <f>VLOOKUP(A102,'2023_24 vs 2024_25 Detail'!$A$9:$CA$409,73,FALSE)+VLOOKUP(A102,'2023_24 vs 2024_25 Detail'!$A$9:$BY$409,80,FALSE)+VLOOKUP(A102,'2023_24 vs 2024_25 Detail'!$A$9:$BZ$409,81,FALSE)</f>
        <v>#REF!</v>
      </c>
      <c r="O102" s="1">
        <f>VLOOKUP(A102,'2023_24 vs 2024_25 Detail'!$A$9:$CA$409,74,FALSE)</f>
        <v>5755.6</v>
      </c>
      <c r="P102" s="1">
        <f>VLOOKUP(A102,'2023_24 vs 2024_25 Detail'!$A$9:$CA$409,77,FALSE)</f>
        <v>0</v>
      </c>
      <c r="Q102" s="1" t="e">
        <f t="shared" si="10"/>
        <v>#REF!</v>
      </c>
      <c r="R102" s="1" t="e">
        <f t="shared" si="11"/>
        <v>#REF!</v>
      </c>
      <c r="T102" s="1" t="e">
        <f t="shared" si="12"/>
        <v>#REF!</v>
      </c>
      <c r="U102" s="4" t="e">
        <f t="shared" si="13"/>
        <v>#REF!</v>
      </c>
    </row>
    <row r="103" spans="1:21" x14ac:dyDescent="0.35">
      <c r="A103" s="2" t="s">
        <v>315</v>
      </c>
      <c r="B103" s="2" t="s">
        <v>316</v>
      </c>
      <c r="C103" t="s">
        <v>317</v>
      </c>
      <c r="D103" s="1">
        <v>282</v>
      </c>
      <c r="E103" s="1" t="e">
        <f>VLOOKUP(A103,'2023_24 vs 2024_25 Detail'!$A$9:$AQ$409,45,FALSE)</f>
        <v>#REF!</v>
      </c>
      <c r="F103" s="1" t="e">
        <f>VLOOKUP(A103,'2023_24 vs 2024_25 Detail'!$A$9:$CA$409,73,FALSE)+VLOOKUP(A103,'2023_24 vs 2024_25 Detail'!$A$9:$BY$409,80,FALSE)+VLOOKUP(A103,'2023_24 vs 2024_25 Detail'!$A$9:$BZ$409,81,FALSE)</f>
        <v>#REF!</v>
      </c>
      <c r="G103" s="1">
        <f>VLOOKUP(A103,'2023_24 vs 2024_25 Detail'!$A$9:$CA$409,74,FALSE)</f>
        <v>18960.2</v>
      </c>
      <c r="H103" s="1" t="e">
        <f>VLOOKUP($A103,'2023_24 vs 2024_25 Detail'!$A$9:$AJ$409,38,FALSE)</f>
        <v>#REF!</v>
      </c>
      <c r="I103" s="1" t="e">
        <f t="shared" si="7"/>
        <v>#REF!</v>
      </c>
      <c r="J103" s="1" t="e">
        <f t="shared" si="8"/>
        <v>#REF!</v>
      </c>
      <c r="K103" s="1" t="e">
        <f t="shared" si="9"/>
        <v>#REF!</v>
      </c>
      <c r="M103" s="1" t="e">
        <f>VLOOKUP(A103,'2023_24 vs 2024_25 Detail'!$A$9:$CA$409,82,FALSE)</f>
        <v>#REF!</v>
      </c>
      <c r="N103" s="1" t="e">
        <f>VLOOKUP(A103,'2023_24 vs 2024_25 Detail'!$A$9:$CA$409,73,FALSE)+VLOOKUP(A103,'2023_24 vs 2024_25 Detail'!$A$9:$BY$409,80,FALSE)+VLOOKUP(A103,'2023_24 vs 2024_25 Detail'!$A$9:$BZ$409,81,FALSE)</f>
        <v>#REF!</v>
      </c>
      <c r="O103" s="1">
        <f>VLOOKUP(A103,'2023_24 vs 2024_25 Detail'!$A$9:$CA$409,74,FALSE)</f>
        <v>18960.2</v>
      </c>
      <c r="P103" s="1">
        <f>VLOOKUP(A103,'2023_24 vs 2024_25 Detail'!$A$9:$CA$409,77,FALSE)</f>
        <v>0</v>
      </c>
      <c r="Q103" s="1" t="e">
        <f t="shared" si="10"/>
        <v>#REF!</v>
      </c>
      <c r="R103" s="1" t="e">
        <f t="shared" si="11"/>
        <v>#REF!</v>
      </c>
      <c r="T103" s="1" t="e">
        <f t="shared" si="12"/>
        <v>#REF!</v>
      </c>
      <c r="U103" s="4" t="e">
        <f t="shared" si="13"/>
        <v>#REF!</v>
      </c>
    </row>
    <row r="104" spans="1:21" x14ac:dyDescent="0.35">
      <c r="A104" s="2" t="s">
        <v>318</v>
      </c>
      <c r="B104" s="2" t="s">
        <v>319</v>
      </c>
      <c r="C104" t="s">
        <v>320</v>
      </c>
      <c r="D104" s="1">
        <v>283</v>
      </c>
      <c r="E104" s="1" t="e">
        <f>VLOOKUP(A104,'2023_24 vs 2024_25 Detail'!$A$9:$AQ$409,45,FALSE)</f>
        <v>#REF!</v>
      </c>
      <c r="F104" s="1" t="e">
        <f>VLOOKUP(A104,'2023_24 vs 2024_25 Detail'!$A$9:$CA$409,73,FALSE)+VLOOKUP(A104,'2023_24 vs 2024_25 Detail'!$A$9:$BY$409,80,FALSE)+VLOOKUP(A104,'2023_24 vs 2024_25 Detail'!$A$9:$BZ$409,81,FALSE)</f>
        <v>#REF!</v>
      </c>
      <c r="G104" s="1">
        <f>VLOOKUP(A104,'2023_24 vs 2024_25 Detail'!$A$9:$CA$409,74,FALSE)</f>
        <v>1499.6479999999999</v>
      </c>
      <c r="H104" s="1" t="e">
        <f>VLOOKUP($A104,'2023_24 vs 2024_25 Detail'!$A$9:$AJ$409,38,FALSE)</f>
        <v>#REF!</v>
      </c>
      <c r="I104" s="1" t="e">
        <f t="shared" si="7"/>
        <v>#REF!</v>
      </c>
      <c r="J104" s="1" t="e">
        <f t="shared" si="8"/>
        <v>#REF!</v>
      </c>
      <c r="K104" s="1" t="e">
        <f t="shared" si="9"/>
        <v>#REF!</v>
      </c>
      <c r="M104" s="1" t="e">
        <f>VLOOKUP(A104,'2023_24 vs 2024_25 Detail'!$A$9:$CA$409,82,FALSE)</f>
        <v>#REF!</v>
      </c>
      <c r="N104" s="1" t="e">
        <f>VLOOKUP(A104,'2023_24 vs 2024_25 Detail'!$A$9:$CA$409,73,FALSE)+VLOOKUP(A104,'2023_24 vs 2024_25 Detail'!$A$9:$BY$409,80,FALSE)+VLOOKUP(A104,'2023_24 vs 2024_25 Detail'!$A$9:$BZ$409,81,FALSE)</f>
        <v>#REF!</v>
      </c>
      <c r="O104" s="1">
        <f>VLOOKUP(A104,'2023_24 vs 2024_25 Detail'!$A$9:$CA$409,74,FALSE)</f>
        <v>1499.6479999999999</v>
      </c>
      <c r="P104" s="1">
        <f>VLOOKUP(A104,'2023_24 vs 2024_25 Detail'!$A$9:$CA$409,77,FALSE)</f>
        <v>0</v>
      </c>
      <c r="Q104" s="1" t="e">
        <f t="shared" si="10"/>
        <v>#REF!</v>
      </c>
      <c r="R104" s="1" t="e">
        <f t="shared" si="11"/>
        <v>#REF!</v>
      </c>
      <c r="T104" s="1" t="e">
        <f t="shared" si="12"/>
        <v>#REF!</v>
      </c>
      <c r="U104" s="4" t="e">
        <f t="shared" si="13"/>
        <v>#REF!</v>
      </c>
    </row>
    <row r="105" spans="1:21" x14ac:dyDescent="0.35">
      <c r="A105" s="2" t="s">
        <v>321</v>
      </c>
      <c r="B105" s="2" t="s">
        <v>322</v>
      </c>
      <c r="C105" t="s">
        <v>323</v>
      </c>
      <c r="D105" s="1">
        <v>284</v>
      </c>
      <c r="E105" s="1" t="e">
        <f>VLOOKUP(A105,'2023_24 vs 2024_25 Detail'!$A$9:$AQ$409,45,FALSE)</f>
        <v>#N/A</v>
      </c>
      <c r="F105" s="1" t="e">
        <f>VLOOKUP(A105,'2023_24 vs 2024_25 Detail'!$A$9:$CA$409,73,FALSE)+VLOOKUP(A105,'2023_24 vs 2024_25 Detail'!$A$9:$BY$409,80,FALSE)+VLOOKUP(A105,'2023_24 vs 2024_25 Detail'!$A$9:$BZ$409,81,FALSE)</f>
        <v>#N/A</v>
      </c>
      <c r="G105" s="1" t="e">
        <f>VLOOKUP(A105,'2023_24 vs 2024_25 Detail'!$A$9:$CA$409,74,FALSE)</f>
        <v>#N/A</v>
      </c>
      <c r="H105" s="1" t="e">
        <f>VLOOKUP($A105,'2023_24 vs 2024_25 Detail'!$A$9:$AJ$409,38,FALSE)</f>
        <v>#N/A</v>
      </c>
      <c r="I105" s="1" t="e">
        <f t="shared" si="7"/>
        <v>#N/A</v>
      </c>
      <c r="J105" s="1" t="e">
        <f t="shared" si="8"/>
        <v>#N/A</v>
      </c>
      <c r="K105" s="1" t="e">
        <f t="shared" si="9"/>
        <v>#N/A</v>
      </c>
      <c r="M105" s="1" t="e">
        <f>VLOOKUP(A105,'2023_24 vs 2024_25 Detail'!$A$9:$CA$409,82,FALSE)</f>
        <v>#N/A</v>
      </c>
      <c r="N105" s="1" t="e">
        <f>VLOOKUP(A105,'2023_24 vs 2024_25 Detail'!$A$9:$CA$409,73,FALSE)+VLOOKUP(A105,'2023_24 vs 2024_25 Detail'!$A$9:$BY$409,80,FALSE)+VLOOKUP(A105,'2023_24 vs 2024_25 Detail'!$A$9:$BZ$409,81,FALSE)</f>
        <v>#N/A</v>
      </c>
      <c r="O105" s="1" t="e">
        <f>VLOOKUP(A105,'2023_24 vs 2024_25 Detail'!$A$9:$CA$409,74,FALSE)</f>
        <v>#N/A</v>
      </c>
      <c r="P105" s="1" t="e">
        <f>VLOOKUP(A105,'2023_24 vs 2024_25 Detail'!$A$9:$CA$409,77,FALSE)</f>
        <v>#N/A</v>
      </c>
      <c r="Q105" s="1" t="e">
        <f t="shared" si="10"/>
        <v>#N/A</v>
      </c>
      <c r="R105" s="1" t="e">
        <f t="shared" si="11"/>
        <v>#N/A</v>
      </c>
      <c r="T105" s="1" t="e">
        <f t="shared" si="12"/>
        <v>#N/A</v>
      </c>
      <c r="U105" s="4" t="e">
        <f t="shared" si="13"/>
        <v>#N/A</v>
      </c>
    </row>
    <row r="106" spans="1:21" x14ac:dyDescent="0.35">
      <c r="A106" s="2" t="s">
        <v>324</v>
      </c>
      <c r="B106" s="2" t="s">
        <v>325</v>
      </c>
      <c r="C106" t="s">
        <v>326</v>
      </c>
      <c r="D106" s="1">
        <v>285</v>
      </c>
      <c r="E106" s="1" t="e">
        <f>VLOOKUP(A106,'2023_24 vs 2024_25 Detail'!$A$9:$AQ$409,45,FALSE)</f>
        <v>#REF!</v>
      </c>
      <c r="F106" s="1" t="e">
        <f>VLOOKUP(A106,'2023_24 vs 2024_25 Detail'!$A$9:$CA$409,73,FALSE)+VLOOKUP(A106,'2023_24 vs 2024_25 Detail'!$A$9:$BY$409,80,FALSE)+VLOOKUP(A106,'2023_24 vs 2024_25 Detail'!$A$9:$BZ$409,81,FALSE)</f>
        <v>#REF!</v>
      </c>
      <c r="G106" s="1">
        <f>VLOOKUP(A106,'2023_24 vs 2024_25 Detail'!$A$9:$CA$409,74,FALSE)</f>
        <v>4498.9440000000004</v>
      </c>
      <c r="H106" s="1" t="e">
        <f>VLOOKUP($A106,'2023_24 vs 2024_25 Detail'!$A$9:$AJ$409,38,FALSE)</f>
        <v>#REF!</v>
      </c>
      <c r="I106" s="1" t="e">
        <f t="shared" si="7"/>
        <v>#REF!</v>
      </c>
      <c r="J106" s="1" t="e">
        <f t="shared" si="8"/>
        <v>#REF!</v>
      </c>
      <c r="K106" s="1" t="e">
        <f t="shared" si="9"/>
        <v>#REF!</v>
      </c>
      <c r="M106" s="1" t="e">
        <f>VLOOKUP(A106,'2023_24 vs 2024_25 Detail'!$A$9:$CA$409,82,FALSE)</f>
        <v>#REF!</v>
      </c>
      <c r="N106" s="1" t="e">
        <f>VLOOKUP(A106,'2023_24 vs 2024_25 Detail'!$A$9:$CA$409,73,FALSE)+VLOOKUP(A106,'2023_24 vs 2024_25 Detail'!$A$9:$BY$409,80,FALSE)+VLOOKUP(A106,'2023_24 vs 2024_25 Detail'!$A$9:$BZ$409,81,FALSE)</f>
        <v>#REF!</v>
      </c>
      <c r="O106" s="1">
        <f>VLOOKUP(A106,'2023_24 vs 2024_25 Detail'!$A$9:$CA$409,74,FALSE)</f>
        <v>4498.9440000000004</v>
      </c>
      <c r="P106" s="1">
        <f>VLOOKUP(A106,'2023_24 vs 2024_25 Detail'!$A$9:$CA$409,77,FALSE)</f>
        <v>0</v>
      </c>
      <c r="Q106" s="1" t="e">
        <f t="shared" si="10"/>
        <v>#REF!</v>
      </c>
      <c r="R106" s="1" t="e">
        <f t="shared" si="11"/>
        <v>#REF!</v>
      </c>
      <c r="T106" s="1" t="e">
        <f t="shared" si="12"/>
        <v>#REF!</v>
      </c>
      <c r="U106" s="4" t="e">
        <f t="shared" si="13"/>
        <v>#REF!</v>
      </c>
    </row>
    <row r="107" spans="1:21" x14ac:dyDescent="0.35">
      <c r="A107" s="2" t="s">
        <v>327</v>
      </c>
      <c r="B107" s="2" t="s">
        <v>328</v>
      </c>
      <c r="C107" t="s">
        <v>329</v>
      </c>
      <c r="D107" s="1">
        <v>286</v>
      </c>
      <c r="E107" s="1" t="e">
        <f>VLOOKUP(A107,'2023_24 vs 2024_25 Detail'!$A$9:$AQ$409,45,FALSE)</f>
        <v>#N/A</v>
      </c>
      <c r="F107" s="1" t="e">
        <f>VLOOKUP(A107,'2023_24 vs 2024_25 Detail'!$A$9:$CA$409,73,FALSE)+VLOOKUP(A107,'2023_24 vs 2024_25 Detail'!$A$9:$BY$409,80,FALSE)+VLOOKUP(A107,'2023_24 vs 2024_25 Detail'!$A$9:$BZ$409,81,FALSE)</f>
        <v>#N/A</v>
      </c>
      <c r="G107" s="1" t="e">
        <f>VLOOKUP(A107,'2023_24 vs 2024_25 Detail'!$A$9:$CA$409,74,FALSE)</f>
        <v>#N/A</v>
      </c>
      <c r="H107" s="1" t="e">
        <f>VLOOKUP($A107,'2023_24 vs 2024_25 Detail'!$A$9:$AJ$409,38,FALSE)</f>
        <v>#N/A</v>
      </c>
      <c r="I107" s="1" t="e">
        <f t="shared" si="7"/>
        <v>#N/A</v>
      </c>
      <c r="J107" s="1" t="e">
        <f t="shared" si="8"/>
        <v>#N/A</v>
      </c>
      <c r="K107" s="1" t="e">
        <f t="shared" si="9"/>
        <v>#N/A</v>
      </c>
      <c r="M107" s="1" t="e">
        <f>VLOOKUP(A107,'2023_24 vs 2024_25 Detail'!$A$9:$CA$409,82,FALSE)</f>
        <v>#N/A</v>
      </c>
      <c r="N107" s="1" t="e">
        <f>VLOOKUP(A107,'2023_24 vs 2024_25 Detail'!$A$9:$CA$409,73,FALSE)+VLOOKUP(A107,'2023_24 vs 2024_25 Detail'!$A$9:$BY$409,80,FALSE)+VLOOKUP(A107,'2023_24 vs 2024_25 Detail'!$A$9:$BZ$409,81,FALSE)</f>
        <v>#N/A</v>
      </c>
      <c r="O107" s="1" t="e">
        <f>VLOOKUP(A107,'2023_24 vs 2024_25 Detail'!$A$9:$CA$409,74,FALSE)</f>
        <v>#N/A</v>
      </c>
      <c r="P107" s="1" t="e">
        <f>VLOOKUP(A107,'2023_24 vs 2024_25 Detail'!$A$9:$CA$409,77,FALSE)</f>
        <v>#N/A</v>
      </c>
      <c r="Q107" s="1" t="e">
        <f t="shared" si="10"/>
        <v>#N/A</v>
      </c>
      <c r="R107" s="1" t="e">
        <f t="shared" si="11"/>
        <v>#N/A</v>
      </c>
      <c r="T107" s="1" t="e">
        <f t="shared" si="12"/>
        <v>#N/A</v>
      </c>
      <c r="U107" s="4" t="e">
        <f t="shared" si="13"/>
        <v>#N/A</v>
      </c>
    </row>
    <row r="108" spans="1:21" x14ac:dyDescent="0.35">
      <c r="A108" s="2" t="s">
        <v>330</v>
      </c>
      <c r="B108" s="2" t="s">
        <v>331</v>
      </c>
      <c r="C108" t="s">
        <v>332</v>
      </c>
      <c r="D108" s="1">
        <v>287</v>
      </c>
      <c r="E108" s="1" t="e">
        <f>VLOOKUP(A108,'2023_24 vs 2024_25 Detail'!$A$9:$AQ$409,45,FALSE)</f>
        <v>#REF!</v>
      </c>
      <c r="F108" s="1" t="e">
        <f>VLOOKUP(A108,'2023_24 vs 2024_25 Detail'!$A$9:$CA$409,73,FALSE)+VLOOKUP(A108,'2023_24 vs 2024_25 Detail'!$A$9:$BY$409,80,FALSE)+VLOOKUP(A108,'2023_24 vs 2024_25 Detail'!$A$9:$BZ$409,81,FALSE)</f>
        <v>#REF!</v>
      </c>
      <c r="G108" s="1">
        <f>VLOOKUP(A108,'2023_24 vs 2024_25 Detail'!$A$9:$CA$409,74,FALSE)</f>
        <v>4292.0959999999995</v>
      </c>
      <c r="H108" s="1" t="e">
        <f>VLOOKUP($A108,'2023_24 vs 2024_25 Detail'!$A$9:$AJ$409,38,FALSE)</f>
        <v>#REF!</v>
      </c>
      <c r="I108" s="1" t="e">
        <f t="shared" si="7"/>
        <v>#REF!</v>
      </c>
      <c r="J108" s="1" t="e">
        <f t="shared" si="8"/>
        <v>#REF!</v>
      </c>
      <c r="K108" s="1" t="e">
        <f t="shared" si="9"/>
        <v>#REF!</v>
      </c>
      <c r="M108" s="1" t="e">
        <f>VLOOKUP(A108,'2023_24 vs 2024_25 Detail'!$A$9:$CA$409,82,FALSE)</f>
        <v>#REF!</v>
      </c>
      <c r="N108" s="1" t="e">
        <f>VLOOKUP(A108,'2023_24 vs 2024_25 Detail'!$A$9:$CA$409,73,FALSE)+VLOOKUP(A108,'2023_24 vs 2024_25 Detail'!$A$9:$BY$409,80,FALSE)+VLOOKUP(A108,'2023_24 vs 2024_25 Detail'!$A$9:$BZ$409,81,FALSE)</f>
        <v>#REF!</v>
      </c>
      <c r="O108" s="1">
        <f>VLOOKUP(A108,'2023_24 vs 2024_25 Detail'!$A$9:$CA$409,74,FALSE)</f>
        <v>4292.0959999999995</v>
      </c>
      <c r="P108" s="1">
        <f>VLOOKUP(A108,'2023_24 vs 2024_25 Detail'!$A$9:$CA$409,77,FALSE)</f>
        <v>0</v>
      </c>
      <c r="Q108" s="1" t="e">
        <f t="shared" si="10"/>
        <v>#REF!</v>
      </c>
      <c r="R108" s="1" t="e">
        <f t="shared" si="11"/>
        <v>#REF!</v>
      </c>
      <c r="T108" s="1" t="e">
        <f t="shared" si="12"/>
        <v>#REF!</v>
      </c>
      <c r="U108" s="4" t="e">
        <f t="shared" si="13"/>
        <v>#REF!</v>
      </c>
    </row>
    <row r="109" spans="1:21" x14ac:dyDescent="0.35">
      <c r="A109" s="2" t="s">
        <v>333</v>
      </c>
      <c r="B109" s="2">
        <v>2149</v>
      </c>
      <c r="C109" t="s">
        <v>334</v>
      </c>
      <c r="D109" s="1">
        <v>288</v>
      </c>
      <c r="E109" s="1" t="e">
        <f>VLOOKUP(A109,'2023_24 vs 2024_25 Detail'!$A$9:$AQ$409,45,FALSE)</f>
        <v>#REF!</v>
      </c>
      <c r="F109" s="1" t="e">
        <f>VLOOKUP(A109,'2023_24 vs 2024_25 Detail'!$A$9:$CA$409,73,FALSE)+VLOOKUP(A109,'2023_24 vs 2024_25 Detail'!$A$9:$BY$409,80,FALSE)+VLOOKUP(A109,'2023_24 vs 2024_25 Detail'!$A$9:$BZ$409,81,FALSE)</f>
        <v>#REF!</v>
      </c>
      <c r="G109" s="1">
        <f>VLOOKUP(A109,'2023_24 vs 2024_25 Detail'!$A$9:$CA$409,74,FALSE)</f>
        <v>7291.3919999999998</v>
      </c>
      <c r="H109" s="1" t="e">
        <f>VLOOKUP($A109,'2023_24 vs 2024_25 Detail'!$A$9:$AJ$409,38,FALSE)</f>
        <v>#REF!</v>
      </c>
      <c r="I109" s="1" t="e">
        <f t="shared" si="7"/>
        <v>#REF!</v>
      </c>
      <c r="J109" s="1" t="e">
        <f t="shared" si="8"/>
        <v>#REF!</v>
      </c>
      <c r="K109" s="1" t="e">
        <f t="shared" si="9"/>
        <v>#REF!</v>
      </c>
      <c r="M109" s="1" t="e">
        <f>VLOOKUP(A109,'2023_24 vs 2024_25 Detail'!$A$9:$CA$409,82,FALSE)</f>
        <v>#REF!</v>
      </c>
      <c r="N109" s="1" t="e">
        <f>VLOOKUP(A109,'2023_24 vs 2024_25 Detail'!$A$9:$CA$409,73,FALSE)+VLOOKUP(A109,'2023_24 vs 2024_25 Detail'!$A$9:$BY$409,80,FALSE)+VLOOKUP(A109,'2023_24 vs 2024_25 Detail'!$A$9:$BZ$409,81,FALSE)</f>
        <v>#REF!</v>
      </c>
      <c r="O109" s="1">
        <f>VLOOKUP(A109,'2023_24 vs 2024_25 Detail'!$A$9:$CA$409,74,FALSE)</f>
        <v>7291.3919999999998</v>
      </c>
      <c r="P109" s="1">
        <f>VLOOKUP(A109,'2023_24 vs 2024_25 Detail'!$A$9:$CA$409,77,FALSE)</f>
        <v>0</v>
      </c>
      <c r="Q109" s="1" t="e">
        <f t="shared" si="10"/>
        <v>#REF!</v>
      </c>
      <c r="R109" s="1" t="e">
        <f t="shared" si="11"/>
        <v>#REF!</v>
      </c>
      <c r="T109" s="1" t="e">
        <f t="shared" si="12"/>
        <v>#REF!</v>
      </c>
      <c r="U109" s="4" t="e">
        <f t="shared" si="13"/>
        <v>#REF!</v>
      </c>
    </row>
    <row r="110" spans="1:21" x14ac:dyDescent="0.35">
      <c r="A110" s="2" t="s">
        <v>335</v>
      </c>
      <c r="B110" s="2" t="s">
        <v>336</v>
      </c>
      <c r="C110" t="s">
        <v>337</v>
      </c>
      <c r="D110" s="1">
        <v>289</v>
      </c>
      <c r="E110" s="1" t="e">
        <f>VLOOKUP(A110,'2023_24 vs 2024_25 Detail'!$A$9:$AQ$409,45,FALSE)</f>
        <v>#REF!</v>
      </c>
      <c r="F110" s="1" t="e">
        <f>VLOOKUP(A110,'2023_24 vs 2024_25 Detail'!$A$9:$CA$409,73,FALSE)+VLOOKUP(A110,'2023_24 vs 2024_25 Detail'!$A$9:$BY$409,80,FALSE)+VLOOKUP(A110,'2023_24 vs 2024_25 Detail'!$A$9:$BZ$409,81,FALSE)</f>
        <v>#REF!</v>
      </c>
      <c r="G110" s="1">
        <f>VLOOKUP(A110,'2023_24 vs 2024_25 Detail'!$A$9:$CA$409,74,FALSE)</f>
        <v>3671.5520000000001</v>
      </c>
      <c r="H110" s="1" t="e">
        <f>VLOOKUP($A110,'2023_24 vs 2024_25 Detail'!$A$9:$AJ$409,38,FALSE)</f>
        <v>#REF!</v>
      </c>
      <c r="I110" s="1" t="e">
        <f t="shared" si="7"/>
        <v>#REF!</v>
      </c>
      <c r="J110" s="1" t="e">
        <f t="shared" si="8"/>
        <v>#REF!</v>
      </c>
      <c r="K110" s="1" t="e">
        <f t="shared" si="9"/>
        <v>#REF!</v>
      </c>
      <c r="M110" s="1" t="e">
        <f>VLOOKUP(A110,'2023_24 vs 2024_25 Detail'!$A$9:$CA$409,82,FALSE)</f>
        <v>#REF!</v>
      </c>
      <c r="N110" s="1" t="e">
        <f>VLOOKUP(A110,'2023_24 vs 2024_25 Detail'!$A$9:$CA$409,73,FALSE)+VLOOKUP(A110,'2023_24 vs 2024_25 Detail'!$A$9:$BY$409,80,FALSE)+VLOOKUP(A110,'2023_24 vs 2024_25 Detail'!$A$9:$BZ$409,81,FALSE)</f>
        <v>#REF!</v>
      </c>
      <c r="O110" s="1">
        <f>VLOOKUP(A110,'2023_24 vs 2024_25 Detail'!$A$9:$CA$409,74,FALSE)</f>
        <v>3671.5520000000001</v>
      </c>
      <c r="P110" s="1">
        <f>VLOOKUP(A110,'2023_24 vs 2024_25 Detail'!$A$9:$CA$409,77,FALSE)</f>
        <v>0</v>
      </c>
      <c r="Q110" s="1" t="e">
        <f t="shared" si="10"/>
        <v>#REF!</v>
      </c>
      <c r="R110" s="1" t="e">
        <f t="shared" si="11"/>
        <v>#REF!</v>
      </c>
      <c r="T110" s="1" t="e">
        <f t="shared" si="12"/>
        <v>#REF!</v>
      </c>
      <c r="U110" s="4" t="e">
        <f t="shared" si="13"/>
        <v>#REF!</v>
      </c>
    </row>
    <row r="111" spans="1:21" x14ac:dyDescent="0.35">
      <c r="A111" s="2" t="s">
        <v>338</v>
      </c>
      <c r="B111" s="2" t="s">
        <v>339</v>
      </c>
      <c r="C111" t="s">
        <v>340</v>
      </c>
      <c r="D111" s="1">
        <v>290</v>
      </c>
      <c r="E111" s="1" t="e">
        <f>VLOOKUP(A111,'2023_24 vs 2024_25 Detail'!$A$9:$AQ$409,45,FALSE)</f>
        <v>#REF!</v>
      </c>
      <c r="F111" s="1" t="e">
        <f>VLOOKUP(A111,'2023_24 vs 2024_25 Detail'!$A$9:$CA$409,73,FALSE)+VLOOKUP(A111,'2023_24 vs 2024_25 Detail'!$A$9:$BY$409,80,FALSE)+VLOOKUP(A111,'2023_24 vs 2024_25 Detail'!$A$9:$BZ$409,81,FALSE)</f>
        <v>#REF!</v>
      </c>
      <c r="G111" s="1">
        <f>VLOOKUP(A111,'2023_24 vs 2024_25 Detail'!$A$9:$CA$409,74,FALSE)</f>
        <v>7653.3760000000002</v>
      </c>
      <c r="H111" s="1" t="e">
        <f>VLOOKUP($A111,'2023_24 vs 2024_25 Detail'!$A$9:$AJ$409,38,FALSE)</f>
        <v>#REF!</v>
      </c>
      <c r="I111" s="1" t="e">
        <f t="shared" si="7"/>
        <v>#REF!</v>
      </c>
      <c r="J111" s="1" t="e">
        <f t="shared" si="8"/>
        <v>#REF!</v>
      </c>
      <c r="K111" s="1" t="e">
        <f t="shared" si="9"/>
        <v>#REF!</v>
      </c>
      <c r="M111" s="1" t="e">
        <f>VLOOKUP(A111,'2023_24 vs 2024_25 Detail'!$A$9:$CA$409,82,FALSE)</f>
        <v>#REF!</v>
      </c>
      <c r="N111" s="1" t="e">
        <f>VLOOKUP(A111,'2023_24 vs 2024_25 Detail'!$A$9:$CA$409,73,FALSE)+VLOOKUP(A111,'2023_24 vs 2024_25 Detail'!$A$9:$BY$409,80,FALSE)+VLOOKUP(A111,'2023_24 vs 2024_25 Detail'!$A$9:$BZ$409,81,FALSE)</f>
        <v>#REF!</v>
      </c>
      <c r="O111" s="1">
        <f>VLOOKUP(A111,'2023_24 vs 2024_25 Detail'!$A$9:$CA$409,74,FALSE)</f>
        <v>7653.3760000000002</v>
      </c>
      <c r="P111" s="1">
        <f>VLOOKUP(A111,'2023_24 vs 2024_25 Detail'!$A$9:$CA$409,77,FALSE)</f>
        <v>0</v>
      </c>
      <c r="Q111" s="1" t="e">
        <f t="shared" si="10"/>
        <v>#REF!</v>
      </c>
      <c r="R111" s="1" t="e">
        <f t="shared" si="11"/>
        <v>#REF!</v>
      </c>
      <c r="T111" s="1" t="e">
        <f t="shared" si="12"/>
        <v>#REF!</v>
      </c>
      <c r="U111" s="4" t="e">
        <f t="shared" si="13"/>
        <v>#REF!</v>
      </c>
    </row>
    <row r="112" spans="1:21" x14ac:dyDescent="0.35">
      <c r="A112" s="2" t="s">
        <v>341</v>
      </c>
      <c r="B112" s="2" t="s">
        <v>342</v>
      </c>
      <c r="C112" t="s">
        <v>343</v>
      </c>
      <c r="D112" s="1">
        <v>291</v>
      </c>
      <c r="E112" s="1" t="e">
        <f>VLOOKUP(A112,'2023_24 vs 2024_25 Detail'!$A$9:$AQ$409,45,FALSE)</f>
        <v>#REF!</v>
      </c>
      <c r="F112" s="1" t="e">
        <f>VLOOKUP(A112,'2023_24 vs 2024_25 Detail'!$A$9:$CA$409,73,FALSE)+VLOOKUP(A112,'2023_24 vs 2024_25 Detail'!$A$9:$BY$409,80,FALSE)+VLOOKUP(A112,'2023_24 vs 2024_25 Detail'!$A$9:$BZ$409,81,FALSE)</f>
        <v>#REF!</v>
      </c>
      <c r="G112" s="1">
        <f>VLOOKUP(A112,'2023_24 vs 2024_25 Detail'!$A$9:$CA$409,74,FALSE)</f>
        <v>35493</v>
      </c>
      <c r="H112" s="1" t="e">
        <f>VLOOKUP($A112,'2023_24 vs 2024_25 Detail'!$A$9:$AJ$409,38,FALSE)</f>
        <v>#REF!</v>
      </c>
      <c r="I112" s="1" t="e">
        <f t="shared" si="7"/>
        <v>#REF!</v>
      </c>
      <c r="J112" s="1" t="e">
        <f t="shared" si="8"/>
        <v>#REF!</v>
      </c>
      <c r="K112" s="1" t="e">
        <f t="shared" si="9"/>
        <v>#REF!</v>
      </c>
      <c r="M112" s="1" t="e">
        <f>VLOOKUP(A112,'2023_24 vs 2024_25 Detail'!$A$9:$CA$409,82,FALSE)</f>
        <v>#REF!</v>
      </c>
      <c r="N112" s="1" t="e">
        <f>VLOOKUP(A112,'2023_24 vs 2024_25 Detail'!$A$9:$CA$409,73,FALSE)+VLOOKUP(A112,'2023_24 vs 2024_25 Detail'!$A$9:$BY$409,80,FALSE)+VLOOKUP(A112,'2023_24 vs 2024_25 Detail'!$A$9:$BZ$409,81,FALSE)</f>
        <v>#REF!</v>
      </c>
      <c r="O112" s="1">
        <f>VLOOKUP(A112,'2023_24 vs 2024_25 Detail'!$A$9:$CA$409,74,FALSE)</f>
        <v>35493</v>
      </c>
      <c r="P112" s="1">
        <f>VLOOKUP(A112,'2023_24 vs 2024_25 Detail'!$A$9:$CA$409,77,FALSE)</f>
        <v>0</v>
      </c>
      <c r="Q112" s="1" t="e">
        <f t="shared" si="10"/>
        <v>#REF!</v>
      </c>
      <c r="R112" s="1" t="e">
        <f t="shared" si="11"/>
        <v>#REF!</v>
      </c>
      <c r="T112" s="1" t="e">
        <f t="shared" si="12"/>
        <v>#REF!</v>
      </c>
      <c r="U112" s="4" t="e">
        <f t="shared" si="13"/>
        <v>#REF!</v>
      </c>
    </row>
    <row r="113" spans="1:21" x14ac:dyDescent="0.35">
      <c r="A113" s="2" t="s">
        <v>344</v>
      </c>
      <c r="B113" s="2" t="s">
        <v>345</v>
      </c>
      <c r="C113" t="s">
        <v>346</v>
      </c>
      <c r="D113" s="1">
        <v>292</v>
      </c>
      <c r="E113" s="1" t="e">
        <f>VLOOKUP(A113,'2023_24 vs 2024_25 Detail'!$A$9:$AQ$409,45,FALSE)</f>
        <v>#REF!</v>
      </c>
      <c r="F113" s="1" t="e">
        <f>VLOOKUP(A113,'2023_24 vs 2024_25 Detail'!$A$9:$CA$409,73,FALSE)+VLOOKUP(A113,'2023_24 vs 2024_25 Detail'!$A$9:$BY$409,80,FALSE)+VLOOKUP(A113,'2023_24 vs 2024_25 Detail'!$A$9:$BZ$409,81,FALSE)</f>
        <v>#REF!</v>
      </c>
      <c r="G113" s="1">
        <f>VLOOKUP(A113,'2023_24 vs 2024_25 Detail'!$A$9:$CA$409,74,FALSE)</f>
        <v>27032.740900000001</v>
      </c>
      <c r="H113" s="1" t="e">
        <f>VLOOKUP($A113,'2023_24 vs 2024_25 Detail'!$A$9:$AJ$409,38,FALSE)</f>
        <v>#REF!</v>
      </c>
      <c r="I113" s="1" t="e">
        <f t="shared" si="7"/>
        <v>#REF!</v>
      </c>
      <c r="J113" s="1" t="e">
        <f t="shared" si="8"/>
        <v>#REF!</v>
      </c>
      <c r="K113" s="1" t="e">
        <f t="shared" si="9"/>
        <v>#REF!</v>
      </c>
      <c r="M113" s="1" t="e">
        <f>VLOOKUP(A113,'2023_24 vs 2024_25 Detail'!$A$9:$CA$409,82,FALSE)</f>
        <v>#REF!</v>
      </c>
      <c r="N113" s="1" t="e">
        <f>VLOOKUP(A113,'2023_24 vs 2024_25 Detail'!$A$9:$CA$409,73,FALSE)+VLOOKUP(A113,'2023_24 vs 2024_25 Detail'!$A$9:$BY$409,80,FALSE)+VLOOKUP(A113,'2023_24 vs 2024_25 Detail'!$A$9:$BZ$409,81,FALSE)</f>
        <v>#REF!</v>
      </c>
      <c r="O113" s="1">
        <f>VLOOKUP(A113,'2023_24 vs 2024_25 Detail'!$A$9:$CA$409,74,FALSE)</f>
        <v>27032.740900000001</v>
      </c>
      <c r="P113" s="1">
        <f>VLOOKUP(A113,'2023_24 vs 2024_25 Detail'!$A$9:$CA$409,77,FALSE)</f>
        <v>0</v>
      </c>
      <c r="Q113" s="1" t="e">
        <f t="shared" si="10"/>
        <v>#REF!</v>
      </c>
      <c r="R113" s="1" t="e">
        <f t="shared" si="11"/>
        <v>#REF!</v>
      </c>
      <c r="T113" s="1" t="e">
        <f t="shared" si="12"/>
        <v>#REF!</v>
      </c>
      <c r="U113" s="4" t="e">
        <f t="shared" si="13"/>
        <v>#REF!</v>
      </c>
    </row>
    <row r="114" spans="1:21" x14ac:dyDescent="0.35">
      <c r="A114" s="2" t="s">
        <v>347</v>
      </c>
      <c r="B114" s="2" t="s">
        <v>348</v>
      </c>
      <c r="C114" t="s">
        <v>349</v>
      </c>
      <c r="D114" s="1">
        <v>293</v>
      </c>
      <c r="E114" s="1" t="e">
        <f>VLOOKUP(A114,'2023_24 vs 2024_25 Detail'!$A$9:$AQ$409,45,FALSE)</f>
        <v>#REF!</v>
      </c>
      <c r="F114" s="1" t="e">
        <f>VLOOKUP(A114,'2023_24 vs 2024_25 Detail'!$A$9:$CA$409,73,FALSE)+VLOOKUP(A114,'2023_24 vs 2024_25 Detail'!$A$9:$BY$409,80,FALSE)+VLOOKUP(A114,'2023_24 vs 2024_25 Detail'!$A$9:$BZ$409,81,FALSE)</f>
        <v>#REF!</v>
      </c>
      <c r="G114" s="1">
        <f>VLOOKUP(A114,'2023_24 vs 2024_25 Detail'!$A$9:$CA$409,74,FALSE)</f>
        <v>6825.9840000000004</v>
      </c>
      <c r="H114" s="1" t="e">
        <f>VLOOKUP($A114,'2023_24 vs 2024_25 Detail'!$A$9:$AJ$409,38,FALSE)</f>
        <v>#REF!</v>
      </c>
      <c r="I114" s="1" t="e">
        <f t="shared" si="7"/>
        <v>#REF!</v>
      </c>
      <c r="J114" s="1" t="e">
        <f t="shared" si="8"/>
        <v>#REF!</v>
      </c>
      <c r="K114" s="1" t="e">
        <f t="shared" si="9"/>
        <v>#REF!</v>
      </c>
      <c r="M114" s="1" t="e">
        <f>VLOOKUP(A114,'2023_24 vs 2024_25 Detail'!$A$9:$CA$409,82,FALSE)</f>
        <v>#REF!</v>
      </c>
      <c r="N114" s="1" t="e">
        <f>VLOOKUP(A114,'2023_24 vs 2024_25 Detail'!$A$9:$CA$409,73,FALSE)+VLOOKUP(A114,'2023_24 vs 2024_25 Detail'!$A$9:$BY$409,80,FALSE)+VLOOKUP(A114,'2023_24 vs 2024_25 Detail'!$A$9:$BZ$409,81,FALSE)</f>
        <v>#REF!</v>
      </c>
      <c r="O114" s="1">
        <f>VLOOKUP(A114,'2023_24 vs 2024_25 Detail'!$A$9:$CA$409,74,FALSE)</f>
        <v>6825.9840000000004</v>
      </c>
      <c r="P114" s="1">
        <f>VLOOKUP(A114,'2023_24 vs 2024_25 Detail'!$A$9:$CA$409,77,FALSE)</f>
        <v>0</v>
      </c>
      <c r="Q114" s="1" t="e">
        <f t="shared" si="10"/>
        <v>#REF!</v>
      </c>
      <c r="R114" s="1" t="e">
        <f t="shared" si="11"/>
        <v>#REF!</v>
      </c>
      <c r="T114" s="1" t="e">
        <f t="shared" si="12"/>
        <v>#REF!</v>
      </c>
      <c r="U114" s="4" t="e">
        <f t="shared" si="13"/>
        <v>#REF!</v>
      </c>
    </row>
    <row r="115" spans="1:21" x14ac:dyDescent="0.35">
      <c r="A115" s="2" t="s">
        <v>350</v>
      </c>
      <c r="B115" s="2" t="s">
        <v>351</v>
      </c>
      <c r="C115" t="s">
        <v>352</v>
      </c>
      <c r="D115" s="1">
        <v>294</v>
      </c>
      <c r="E115" s="1" t="e">
        <f>VLOOKUP(A115,'2023_24 vs 2024_25 Detail'!$A$9:$AQ$409,45,FALSE)</f>
        <v>#REF!</v>
      </c>
      <c r="F115" s="1" t="e">
        <f>VLOOKUP(A115,'2023_24 vs 2024_25 Detail'!$A$9:$CA$409,73,FALSE)+VLOOKUP(A115,'2023_24 vs 2024_25 Detail'!$A$9:$BY$409,80,FALSE)+VLOOKUP(A115,'2023_24 vs 2024_25 Detail'!$A$9:$BZ$409,81,FALSE)</f>
        <v>#REF!</v>
      </c>
      <c r="G115" s="1">
        <f>VLOOKUP(A115,'2023_24 vs 2024_25 Detail'!$A$9:$CA$409,74,FALSE)</f>
        <v>7098.3</v>
      </c>
      <c r="H115" s="1" t="e">
        <f>VLOOKUP($A115,'2023_24 vs 2024_25 Detail'!$A$9:$AJ$409,38,FALSE)</f>
        <v>#REF!</v>
      </c>
      <c r="I115" s="1" t="e">
        <f t="shared" si="7"/>
        <v>#REF!</v>
      </c>
      <c r="J115" s="1" t="e">
        <f t="shared" si="8"/>
        <v>#REF!</v>
      </c>
      <c r="K115" s="1" t="e">
        <f t="shared" si="9"/>
        <v>#REF!</v>
      </c>
      <c r="M115" s="1" t="e">
        <f>VLOOKUP(A115,'2023_24 vs 2024_25 Detail'!$A$9:$CA$409,82,FALSE)</f>
        <v>#REF!</v>
      </c>
      <c r="N115" s="1" t="e">
        <f>VLOOKUP(A115,'2023_24 vs 2024_25 Detail'!$A$9:$CA$409,73,FALSE)+VLOOKUP(A115,'2023_24 vs 2024_25 Detail'!$A$9:$BY$409,80,FALSE)+VLOOKUP(A115,'2023_24 vs 2024_25 Detail'!$A$9:$BZ$409,81,FALSE)</f>
        <v>#REF!</v>
      </c>
      <c r="O115" s="1">
        <f>VLOOKUP(A115,'2023_24 vs 2024_25 Detail'!$A$9:$CA$409,74,FALSE)</f>
        <v>7098.3</v>
      </c>
      <c r="P115" s="1">
        <f>VLOOKUP(A115,'2023_24 vs 2024_25 Detail'!$A$9:$CA$409,77,FALSE)</f>
        <v>0</v>
      </c>
      <c r="Q115" s="1" t="e">
        <f t="shared" si="10"/>
        <v>#REF!</v>
      </c>
      <c r="R115" s="1" t="e">
        <f t="shared" si="11"/>
        <v>#REF!</v>
      </c>
      <c r="T115" s="1" t="e">
        <f t="shared" si="12"/>
        <v>#REF!</v>
      </c>
      <c r="U115" s="4" t="e">
        <f t="shared" si="13"/>
        <v>#REF!</v>
      </c>
    </row>
    <row r="116" spans="1:21" x14ac:dyDescent="0.35">
      <c r="A116" s="2" t="s">
        <v>353</v>
      </c>
      <c r="B116" s="2" t="s">
        <v>354</v>
      </c>
      <c r="C116" t="s">
        <v>355</v>
      </c>
      <c r="D116" s="1">
        <v>295</v>
      </c>
      <c r="E116" s="1" t="e">
        <f>VLOOKUP(A116,'2023_24 vs 2024_25 Detail'!$A$9:$AQ$409,45,FALSE)</f>
        <v>#REF!</v>
      </c>
      <c r="F116" s="1" t="e">
        <f>VLOOKUP(A116,'2023_24 vs 2024_25 Detail'!$A$9:$CA$409,73,FALSE)+VLOOKUP(A116,'2023_24 vs 2024_25 Detail'!$A$9:$BY$409,80,FALSE)+VLOOKUP(A116,'2023_24 vs 2024_25 Detail'!$A$9:$BZ$409,81,FALSE)</f>
        <v>#REF!</v>
      </c>
      <c r="G116" s="1">
        <f>VLOOKUP(A116,'2023_24 vs 2024_25 Detail'!$A$9:$CA$409,74,FALSE)</f>
        <v>22313.5</v>
      </c>
      <c r="H116" s="1" t="e">
        <f>VLOOKUP($A116,'2023_24 vs 2024_25 Detail'!$A$9:$AJ$409,38,FALSE)</f>
        <v>#REF!</v>
      </c>
      <c r="I116" s="1" t="e">
        <f t="shared" si="7"/>
        <v>#REF!</v>
      </c>
      <c r="J116" s="1" t="e">
        <f t="shared" si="8"/>
        <v>#REF!</v>
      </c>
      <c r="K116" s="1" t="e">
        <f t="shared" si="9"/>
        <v>#REF!</v>
      </c>
      <c r="M116" s="1" t="e">
        <f>VLOOKUP(A116,'2023_24 vs 2024_25 Detail'!$A$9:$CA$409,82,FALSE)</f>
        <v>#REF!</v>
      </c>
      <c r="N116" s="1" t="e">
        <f>VLOOKUP(A116,'2023_24 vs 2024_25 Detail'!$A$9:$CA$409,73,FALSE)+VLOOKUP(A116,'2023_24 vs 2024_25 Detail'!$A$9:$BY$409,80,FALSE)+VLOOKUP(A116,'2023_24 vs 2024_25 Detail'!$A$9:$BZ$409,81,FALSE)</f>
        <v>#REF!</v>
      </c>
      <c r="O116" s="1">
        <f>VLOOKUP(A116,'2023_24 vs 2024_25 Detail'!$A$9:$CA$409,74,FALSE)</f>
        <v>22313.5</v>
      </c>
      <c r="P116" s="1">
        <f>VLOOKUP(A116,'2023_24 vs 2024_25 Detail'!$A$9:$CA$409,77,FALSE)</f>
        <v>0</v>
      </c>
      <c r="Q116" s="1" t="e">
        <f t="shared" si="10"/>
        <v>#REF!</v>
      </c>
      <c r="R116" s="1" t="e">
        <f t="shared" si="11"/>
        <v>#REF!</v>
      </c>
      <c r="T116" s="1" t="e">
        <f t="shared" si="12"/>
        <v>#REF!</v>
      </c>
      <c r="U116" s="4" t="e">
        <f t="shared" si="13"/>
        <v>#REF!</v>
      </c>
    </row>
    <row r="117" spans="1:21" x14ac:dyDescent="0.35">
      <c r="A117" s="2" t="s">
        <v>356</v>
      </c>
      <c r="B117" s="2" t="s">
        <v>357</v>
      </c>
      <c r="C117" t="s">
        <v>358</v>
      </c>
      <c r="D117" s="1">
        <v>296</v>
      </c>
      <c r="E117" s="1" t="e">
        <f>VLOOKUP(A117,'2023_24 vs 2024_25 Detail'!$A$9:$AQ$409,45,FALSE)</f>
        <v>#REF!</v>
      </c>
      <c r="F117" s="1" t="e">
        <f>VLOOKUP(A117,'2023_24 vs 2024_25 Detail'!$A$9:$CA$409,73,FALSE)+VLOOKUP(A117,'2023_24 vs 2024_25 Detail'!$A$9:$BY$409,80,FALSE)+VLOOKUP(A117,'2023_24 vs 2024_25 Detail'!$A$9:$BZ$409,81,FALSE)</f>
        <v>#REF!</v>
      </c>
      <c r="G117" s="1">
        <f>VLOOKUP(A117,'2023_24 vs 2024_25 Detail'!$A$9:$CA$409,74,FALSE)</f>
        <v>5633.982</v>
      </c>
      <c r="H117" s="1" t="e">
        <f>VLOOKUP($A117,'2023_24 vs 2024_25 Detail'!$A$9:$AJ$409,38,FALSE)</f>
        <v>#REF!</v>
      </c>
      <c r="I117" s="1" t="e">
        <f t="shared" si="7"/>
        <v>#REF!</v>
      </c>
      <c r="J117" s="1" t="e">
        <f t="shared" si="8"/>
        <v>#REF!</v>
      </c>
      <c r="K117" s="1" t="e">
        <f t="shared" si="9"/>
        <v>#REF!</v>
      </c>
      <c r="M117" s="1" t="e">
        <f>VLOOKUP(A117,'2023_24 vs 2024_25 Detail'!$A$9:$CA$409,82,FALSE)</f>
        <v>#REF!</v>
      </c>
      <c r="N117" s="1" t="e">
        <f>VLOOKUP(A117,'2023_24 vs 2024_25 Detail'!$A$9:$CA$409,73,FALSE)+VLOOKUP(A117,'2023_24 vs 2024_25 Detail'!$A$9:$BY$409,80,FALSE)+VLOOKUP(A117,'2023_24 vs 2024_25 Detail'!$A$9:$BZ$409,81,FALSE)</f>
        <v>#REF!</v>
      </c>
      <c r="O117" s="1">
        <f>VLOOKUP(A117,'2023_24 vs 2024_25 Detail'!$A$9:$CA$409,74,FALSE)</f>
        <v>5633.982</v>
      </c>
      <c r="P117" s="1">
        <f>VLOOKUP(A117,'2023_24 vs 2024_25 Detail'!$A$9:$CA$409,77,FALSE)</f>
        <v>0</v>
      </c>
      <c r="Q117" s="1" t="e">
        <f t="shared" si="10"/>
        <v>#REF!</v>
      </c>
      <c r="R117" s="1" t="e">
        <f t="shared" si="11"/>
        <v>#REF!</v>
      </c>
      <c r="T117" s="1" t="e">
        <f t="shared" si="12"/>
        <v>#REF!</v>
      </c>
      <c r="U117" s="4" t="e">
        <f t="shared" si="13"/>
        <v>#REF!</v>
      </c>
    </row>
    <row r="118" spans="1:21" x14ac:dyDescent="0.35">
      <c r="A118" s="2" t="s">
        <v>359</v>
      </c>
      <c r="B118" s="2" t="s">
        <v>360</v>
      </c>
      <c r="C118" t="s">
        <v>361</v>
      </c>
      <c r="D118" s="1">
        <v>297</v>
      </c>
      <c r="E118" s="1" t="e">
        <f>VLOOKUP(A118,'2023_24 vs 2024_25 Detail'!$A$9:$AQ$409,45,FALSE)</f>
        <v>#REF!</v>
      </c>
      <c r="F118" s="1" t="e">
        <f>VLOOKUP(A118,'2023_24 vs 2024_25 Detail'!$A$9:$CA$409,73,FALSE)+VLOOKUP(A118,'2023_24 vs 2024_25 Detail'!$A$9:$BY$409,80,FALSE)+VLOOKUP(A118,'2023_24 vs 2024_25 Detail'!$A$9:$BZ$409,81,FALSE)</f>
        <v>#REF!</v>
      </c>
      <c r="G118" s="1">
        <f>VLOOKUP(A118,'2023_24 vs 2024_25 Detail'!$A$9:$CA$409,74,FALSE)</f>
        <v>5378.0479999999998</v>
      </c>
      <c r="H118" s="1" t="e">
        <f>VLOOKUP($A118,'2023_24 vs 2024_25 Detail'!$A$9:$AJ$409,38,FALSE)</f>
        <v>#REF!</v>
      </c>
      <c r="I118" s="1" t="e">
        <f t="shared" si="7"/>
        <v>#REF!</v>
      </c>
      <c r="J118" s="1" t="e">
        <f t="shared" si="8"/>
        <v>#REF!</v>
      </c>
      <c r="K118" s="1" t="e">
        <f t="shared" si="9"/>
        <v>#REF!</v>
      </c>
      <c r="M118" s="1" t="e">
        <f>VLOOKUP(A118,'2023_24 vs 2024_25 Detail'!$A$9:$CA$409,82,FALSE)</f>
        <v>#REF!</v>
      </c>
      <c r="N118" s="1" t="e">
        <f>VLOOKUP(A118,'2023_24 vs 2024_25 Detail'!$A$9:$CA$409,73,FALSE)+VLOOKUP(A118,'2023_24 vs 2024_25 Detail'!$A$9:$BY$409,80,FALSE)+VLOOKUP(A118,'2023_24 vs 2024_25 Detail'!$A$9:$BZ$409,81,FALSE)</f>
        <v>#REF!</v>
      </c>
      <c r="O118" s="1">
        <f>VLOOKUP(A118,'2023_24 vs 2024_25 Detail'!$A$9:$CA$409,74,FALSE)</f>
        <v>5378.0479999999998</v>
      </c>
      <c r="P118" s="1">
        <f>VLOOKUP(A118,'2023_24 vs 2024_25 Detail'!$A$9:$CA$409,77,FALSE)</f>
        <v>0</v>
      </c>
      <c r="Q118" s="1" t="e">
        <f t="shared" si="10"/>
        <v>#REF!</v>
      </c>
      <c r="R118" s="1" t="e">
        <f t="shared" si="11"/>
        <v>#REF!</v>
      </c>
      <c r="T118" s="1" t="e">
        <f t="shared" si="12"/>
        <v>#REF!</v>
      </c>
      <c r="U118" s="4" t="e">
        <f t="shared" si="13"/>
        <v>#REF!</v>
      </c>
    </row>
    <row r="119" spans="1:21" x14ac:dyDescent="0.35">
      <c r="A119" s="2" t="s">
        <v>362</v>
      </c>
      <c r="B119" s="2" t="s">
        <v>363</v>
      </c>
      <c r="C119" t="s">
        <v>364</v>
      </c>
      <c r="D119" s="1">
        <v>298</v>
      </c>
      <c r="E119" s="1" t="e">
        <f>VLOOKUP(A119,'2023_24 vs 2024_25 Detail'!$A$9:$AQ$409,45,FALSE)</f>
        <v>#REF!</v>
      </c>
      <c r="F119" s="1" t="e">
        <f>VLOOKUP(A119,'2023_24 vs 2024_25 Detail'!$A$9:$CA$409,73,FALSE)+VLOOKUP(A119,'2023_24 vs 2024_25 Detail'!$A$9:$BY$409,80,FALSE)+VLOOKUP(A119,'2023_24 vs 2024_25 Detail'!$A$9:$BZ$409,81,FALSE)</f>
        <v>#REF!</v>
      </c>
      <c r="G119" s="1">
        <f>VLOOKUP(A119,'2023_24 vs 2024_25 Detail'!$A$9:$CA$409,74,FALSE)</f>
        <v>5889.8654999999999</v>
      </c>
      <c r="H119" s="1" t="e">
        <f>VLOOKUP($A119,'2023_24 vs 2024_25 Detail'!$A$9:$AJ$409,38,FALSE)</f>
        <v>#REF!</v>
      </c>
      <c r="I119" s="1" t="e">
        <f t="shared" si="7"/>
        <v>#REF!</v>
      </c>
      <c r="J119" s="1" t="e">
        <f t="shared" si="8"/>
        <v>#REF!</v>
      </c>
      <c r="K119" s="1" t="e">
        <f t="shared" si="9"/>
        <v>#REF!</v>
      </c>
      <c r="M119" s="1" t="e">
        <f>VLOOKUP(A119,'2023_24 vs 2024_25 Detail'!$A$9:$CA$409,82,FALSE)</f>
        <v>#REF!</v>
      </c>
      <c r="N119" s="1" t="e">
        <f>VLOOKUP(A119,'2023_24 vs 2024_25 Detail'!$A$9:$CA$409,73,FALSE)+VLOOKUP(A119,'2023_24 vs 2024_25 Detail'!$A$9:$BY$409,80,FALSE)+VLOOKUP(A119,'2023_24 vs 2024_25 Detail'!$A$9:$BZ$409,81,FALSE)</f>
        <v>#REF!</v>
      </c>
      <c r="O119" s="1">
        <f>VLOOKUP(A119,'2023_24 vs 2024_25 Detail'!$A$9:$CA$409,74,FALSE)</f>
        <v>5889.8654999999999</v>
      </c>
      <c r="P119" s="1">
        <f>VLOOKUP(A119,'2023_24 vs 2024_25 Detail'!$A$9:$CA$409,77,FALSE)</f>
        <v>0</v>
      </c>
      <c r="Q119" s="1" t="e">
        <f t="shared" si="10"/>
        <v>#REF!</v>
      </c>
      <c r="R119" s="1" t="e">
        <f t="shared" si="11"/>
        <v>#REF!</v>
      </c>
      <c r="T119" s="1" t="e">
        <f t="shared" si="12"/>
        <v>#REF!</v>
      </c>
      <c r="U119" s="4" t="e">
        <f t="shared" si="13"/>
        <v>#REF!</v>
      </c>
    </row>
    <row r="120" spans="1:21" x14ac:dyDescent="0.35">
      <c r="A120" s="2" t="s">
        <v>365</v>
      </c>
      <c r="B120" s="2" t="s">
        <v>366</v>
      </c>
      <c r="C120" t="s">
        <v>367</v>
      </c>
      <c r="D120" s="1">
        <v>299</v>
      </c>
      <c r="E120" s="1" t="e">
        <f>VLOOKUP(A120,'2023_24 vs 2024_25 Detail'!$A$9:$AQ$409,45,FALSE)</f>
        <v>#REF!</v>
      </c>
      <c r="F120" s="1" t="e">
        <f>VLOOKUP(A120,'2023_24 vs 2024_25 Detail'!$A$9:$CA$409,73,FALSE)+VLOOKUP(A120,'2023_24 vs 2024_25 Detail'!$A$9:$BY$409,80,FALSE)+VLOOKUP(A120,'2023_24 vs 2024_25 Detail'!$A$9:$BZ$409,81,FALSE)</f>
        <v>#REF!</v>
      </c>
      <c r="G120" s="1">
        <f>VLOOKUP(A120,'2023_24 vs 2024_25 Detail'!$A$9:$CA$409,74,FALSE)</f>
        <v>5983.3612000000003</v>
      </c>
      <c r="H120" s="1" t="e">
        <f>VLOOKUP($A120,'2023_24 vs 2024_25 Detail'!$A$9:$AJ$409,38,FALSE)</f>
        <v>#REF!</v>
      </c>
      <c r="I120" s="1" t="e">
        <f t="shared" si="7"/>
        <v>#REF!</v>
      </c>
      <c r="J120" s="1" t="e">
        <f t="shared" si="8"/>
        <v>#REF!</v>
      </c>
      <c r="K120" s="1" t="e">
        <f t="shared" si="9"/>
        <v>#REF!</v>
      </c>
      <c r="M120" s="1" t="e">
        <f>VLOOKUP(A120,'2023_24 vs 2024_25 Detail'!$A$9:$CA$409,82,FALSE)</f>
        <v>#REF!</v>
      </c>
      <c r="N120" s="1" t="e">
        <f>VLOOKUP(A120,'2023_24 vs 2024_25 Detail'!$A$9:$CA$409,73,FALSE)+VLOOKUP(A120,'2023_24 vs 2024_25 Detail'!$A$9:$BY$409,80,FALSE)+VLOOKUP(A120,'2023_24 vs 2024_25 Detail'!$A$9:$BZ$409,81,FALSE)</f>
        <v>#REF!</v>
      </c>
      <c r="O120" s="1">
        <f>VLOOKUP(A120,'2023_24 vs 2024_25 Detail'!$A$9:$CA$409,74,FALSE)</f>
        <v>5983.3612000000003</v>
      </c>
      <c r="P120" s="1">
        <f>VLOOKUP(A120,'2023_24 vs 2024_25 Detail'!$A$9:$CA$409,77,FALSE)</f>
        <v>0</v>
      </c>
      <c r="Q120" s="1" t="e">
        <f t="shared" si="10"/>
        <v>#REF!</v>
      </c>
      <c r="R120" s="1" t="e">
        <f t="shared" si="11"/>
        <v>#REF!</v>
      </c>
      <c r="T120" s="1" t="e">
        <f t="shared" si="12"/>
        <v>#REF!</v>
      </c>
      <c r="U120" s="4" t="e">
        <f t="shared" si="13"/>
        <v>#REF!</v>
      </c>
    </row>
    <row r="121" spans="1:21" x14ac:dyDescent="0.35">
      <c r="A121" s="2" t="s">
        <v>368</v>
      </c>
      <c r="B121" s="2" t="s">
        <v>369</v>
      </c>
      <c r="C121" t="s">
        <v>370</v>
      </c>
      <c r="D121" s="1">
        <v>300</v>
      </c>
      <c r="E121" s="1" t="e">
        <f>VLOOKUP(A121,'2023_24 vs 2024_25 Detail'!$A$9:$AQ$409,45,FALSE)</f>
        <v>#REF!</v>
      </c>
      <c r="F121" s="1" t="e">
        <f>VLOOKUP(A121,'2023_24 vs 2024_25 Detail'!$A$9:$CA$409,73,FALSE)+VLOOKUP(A121,'2023_24 vs 2024_25 Detail'!$A$9:$BY$409,80,FALSE)+VLOOKUP(A121,'2023_24 vs 2024_25 Detail'!$A$9:$BZ$409,81,FALSE)</f>
        <v>#REF!</v>
      </c>
      <c r="G121" s="1">
        <f>VLOOKUP(A121,'2023_24 vs 2024_25 Detail'!$A$9:$CA$409,74,FALSE)</f>
        <v>5039.8999999999996</v>
      </c>
      <c r="H121" s="1" t="e">
        <f>VLOOKUP($A121,'2023_24 vs 2024_25 Detail'!$A$9:$AJ$409,38,FALSE)</f>
        <v>#REF!</v>
      </c>
      <c r="I121" s="1" t="e">
        <f t="shared" si="7"/>
        <v>#REF!</v>
      </c>
      <c r="J121" s="1" t="e">
        <f t="shared" si="8"/>
        <v>#REF!</v>
      </c>
      <c r="K121" s="1" t="e">
        <f t="shared" si="9"/>
        <v>#REF!</v>
      </c>
      <c r="M121" s="1" t="e">
        <f>VLOOKUP(A121,'2023_24 vs 2024_25 Detail'!$A$9:$CA$409,82,FALSE)</f>
        <v>#REF!</v>
      </c>
      <c r="N121" s="1" t="e">
        <f>VLOOKUP(A121,'2023_24 vs 2024_25 Detail'!$A$9:$CA$409,73,FALSE)+VLOOKUP(A121,'2023_24 vs 2024_25 Detail'!$A$9:$BY$409,80,FALSE)+VLOOKUP(A121,'2023_24 vs 2024_25 Detail'!$A$9:$BZ$409,81,FALSE)</f>
        <v>#REF!</v>
      </c>
      <c r="O121" s="1">
        <f>VLOOKUP(A121,'2023_24 vs 2024_25 Detail'!$A$9:$CA$409,74,FALSE)</f>
        <v>5039.8999999999996</v>
      </c>
      <c r="P121" s="1">
        <f>VLOOKUP(A121,'2023_24 vs 2024_25 Detail'!$A$9:$CA$409,77,FALSE)</f>
        <v>0</v>
      </c>
      <c r="Q121" s="1" t="e">
        <f t="shared" si="10"/>
        <v>#REF!</v>
      </c>
      <c r="R121" s="1" t="e">
        <f t="shared" si="11"/>
        <v>#REF!</v>
      </c>
      <c r="T121" s="1" t="e">
        <f t="shared" si="12"/>
        <v>#REF!</v>
      </c>
      <c r="U121" s="4" t="e">
        <f t="shared" si="13"/>
        <v>#REF!</v>
      </c>
    </row>
    <row r="122" spans="1:21" x14ac:dyDescent="0.35">
      <c r="A122" s="2" t="s">
        <v>371</v>
      </c>
      <c r="B122" s="2" t="s">
        <v>372</v>
      </c>
      <c r="C122" t="s">
        <v>373</v>
      </c>
      <c r="D122" s="1">
        <v>301</v>
      </c>
      <c r="E122" s="1" t="e">
        <f>VLOOKUP(A122,'2023_24 vs 2024_25 Detail'!$A$9:$AQ$409,45,FALSE)</f>
        <v>#REF!</v>
      </c>
      <c r="F122" s="1" t="e">
        <f>VLOOKUP(A122,'2023_24 vs 2024_25 Detail'!$A$9:$CA$409,73,FALSE)+VLOOKUP(A122,'2023_24 vs 2024_25 Detail'!$A$9:$BY$409,80,FALSE)+VLOOKUP(A122,'2023_24 vs 2024_25 Detail'!$A$9:$BZ$409,81,FALSE)</f>
        <v>#REF!</v>
      </c>
      <c r="G122" s="1">
        <f>VLOOKUP(A122,'2023_24 vs 2024_25 Detail'!$A$9:$CA$409,74,FALSE)</f>
        <v>2378.752</v>
      </c>
      <c r="H122" s="1" t="e">
        <f>VLOOKUP($A122,'2023_24 vs 2024_25 Detail'!$A$9:$AJ$409,38,FALSE)</f>
        <v>#REF!</v>
      </c>
      <c r="I122" s="1" t="e">
        <f t="shared" si="7"/>
        <v>#REF!</v>
      </c>
      <c r="J122" s="1" t="e">
        <f t="shared" si="8"/>
        <v>#REF!</v>
      </c>
      <c r="K122" s="1" t="e">
        <f t="shared" si="9"/>
        <v>#REF!</v>
      </c>
      <c r="M122" s="1" t="e">
        <f>VLOOKUP(A122,'2023_24 vs 2024_25 Detail'!$A$9:$CA$409,82,FALSE)</f>
        <v>#REF!</v>
      </c>
      <c r="N122" s="1" t="e">
        <f>VLOOKUP(A122,'2023_24 vs 2024_25 Detail'!$A$9:$CA$409,73,FALSE)+VLOOKUP(A122,'2023_24 vs 2024_25 Detail'!$A$9:$BY$409,80,FALSE)+VLOOKUP(A122,'2023_24 vs 2024_25 Detail'!$A$9:$BZ$409,81,FALSE)</f>
        <v>#REF!</v>
      </c>
      <c r="O122" s="1">
        <f>VLOOKUP(A122,'2023_24 vs 2024_25 Detail'!$A$9:$CA$409,74,FALSE)</f>
        <v>2378.752</v>
      </c>
      <c r="P122" s="1">
        <f>VLOOKUP(A122,'2023_24 vs 2024_25 Detail'!$A$9:$CA$409,77,FALSE)</f>
        <v>0</v>
      </c>
      <c r="Q122" s="1" t="e">
        <f t="shared" si="10"/>
        <v>#REF!</v>
      </c>
      <c r="R122" s="1" t="e">
        <f t="shared" si="11"/>
        <v>#REF!</v>
      </c>
      <c r="T122" s="1" t="e">
        <f t="shared" si="12"/>
        <v>#REF!</v>
      </c>
      <c r="U122" s="4" t="e">
        <f t="shared" si="13"/>
        <v>#REF!</v>
      </c>
    </row>
    <row r="123" spans="1:21" x14ac:dyDescent="0.35">
      <c r="A123" s="2" t="s">
        <v>374</v>
      </c>
      <c r="B123" s="2" t="s">
        <v>375</v>
      </c>
      <c r="C123" t="s">
        <v>376</v>
      </c>
      <c r="D123" s="1">
        <v>302</v>
      </c>
      <c r="E123" s="1" t="e">
        <f>VLOOKUP(A123,'2023_24 vs 2024_25 Detail'!$A$9:$AQ$409,45,FALSE)</f>
        <v>#REF!</v>
      </c>
      <c r="F123" s="1" t="e">
        <f>VLOOKUP(A123,'2023_24 vs 2024_25 Detail'!$A$9:$CA$409,73,FALSE)+VLOOKUP(A123,'2023_24 vs 2024_25 Detail'!$A$9:$BY$409,80,FALSE)+VLOOKUP(A123,'2023_24 vs 2024_25 Detail'!$A$9:$BZ$409,81,FALSE)</f>
        <v>#REF!</v>
      </c>
      <c r="G123" s="1">
        <f>VLOOKUP(A123,'2023_24 vs 2024_25 Detail'!$A$9:$CA$409,74,FALSE)</f>
        <v>16820</v>
      </c>
      <c r="H123" s="1" t="e">
        <f>VLOOKUP($A123,'2023_24 vs 2024_25 Detail'!$A$9:$AJ$409,38,FALSE)</f>
        <v>#REF!</v>
      </c>
      <c r="I123" s="1" t="e">
        <f t="shared" si="7"/>
        <v>#REF!</v>
      </c>
      <c r="J123" s="1" t="e">
        <f t="shared" si="8"/>
        <v>#REF!</v>
      </c>
      <c r="K123" s="1" t="e">
        <f t="shared" si="9"/>
        <v>#REF!</v>
      </c>
      <c r="M123" s="1" t="e">
        <f>VLOOKUP(A123,'2023_24 vs 2024_25 Detail'!$A$9:$CA$409,82,FALSE)</f>
        <v>#REF!</v>
      </c>
      <c r="N123" s="1" t="e">
        <f>VLOOKUP(A123,'2023_24 vs 2024_25 Detail'!$A$9:$CA$409,73,FALSE)+VLOOKUP(A123,'2023_24 vs 2024_25 Detail'!$A$9:$BY$409,80,FALSE)+VLOOKUP(A123,'2023_24 vs 2024_25 Detail'!$A$9:$BZ$409,81,FALSE)</f>
        <v>#REF!</v>
      </c>
      <c r="O123" s="1">
        <f>VLOOKUP(A123,'2023_24 vs 2024_25 Detail'!$A$9:$CA$409,74,FALSE)</f>
        <v>16820</v>
      </c>
      <c r="P123" s="1">
        <f>VLOOKUP(A123,'2023_24 vs 2024_25 Detail'!$A$9:$CA$409,77,FALSE)</f>
        <v>0</v>
      </c>
      <c r="Q123" s="1" t="e">
        <f t="shared" si="10"/>
        <v>#REF!</v>
      </c>
      <c r="R123" s="1" t="e">
        <f t="shared" si="11"/>
        <v>#REF!</v>
      </c>
      <c r="T123" s="1" t="e">
        <f t="shared" si="12"/>
        <v>#REF!</v>
      </c>
      <c r="U123" s="4" t="e">
        <f t="shared" si="13"/>
        <v>#REF!</v>
      </c>
    </row>
    <row r="124" spans="1:21" x14ac:dyDescent="0.35">
      <c r="A124" s="2" t="s">
        <v>377</v>
      </c>
      <c r="B124" s="2" t="s">
        <v>378</v>
      </c>
      <c r="C124" t="s">
        <v>379</v>
      </c>
      <c r="D124" s="1">
        <v>303</v>
      </c>
      <c r="E124" s="1" t="e">
        <f>VLOOKUP(A124,'2023_24 vs 2024_25 Detail'!$A$9:$AQ$409,45,FALSE)</f>
        <v>#REF!</v>
      </c>
      <c r="F124" s="1" t="e">
        <f>VLOOKUP(A124,'2023_24 vs 2024_25 Detail'!$A$9:$CA$409,73,FALSE)+VLOOKUP(A124,'2023_24 vs 2024_25 Detail'!$A$9:$BY$409,80,FALSE)+VLOOKUP(A124,'2023_24 vs 2024_25 Detail'!$A$9:$BZ$409,81,FALSE)</f>
        <v>#REF!</v>
      </c>
      <c r="G124" s="1">
        <f>VLOOKUP(A124,'2023_24 vs 2024_25 Detail'!$A$9:$CA$409,74,FALSE)</f>
        <v>7206.76</v>
      </c>
      <c r="H124" s="1" t="e">
        <f>VLOOKUP($A124,'2023_24 vs 2024_25 Detail'!$A$9:$AJ$409,38,FALSE)</f>
        <v>#REF!</v>
      </c>
      <c r="I124" s="1" t="e">
        <f t="shared" si="7"/>
        <v>#REF!</v>
      </c>
      <c r="J124" s="1" t="e">
        <f t="shared" si="8"/>
        <v>#REF!</v>
      </c>
      <c r="K124" s="1" t="e">
        <f t="shared" si="9"/>
        <v>#REF!</v>
      </c>
      <c r="M124" s="1" t="e">
        <f>VLOOKUP(A124,'2023_24 vs 2024_25 Detail'!$A$9:$CA$409,82,FALSE)</f>
        <v>#REF!</v>
      </c>
      <c r="N124" s="1" t="e">
        <f>VLOOKUP(A124,'2023_24 vs 2024_25 Detail'!$A$9:$CA$409,73,FALSE)+VLOOKUP(A124,'2023_24 vs 2024_25 Detail'!$A$9:$BY$409,80,FALSE)+VLOOKUP(A124,'2023_24 vs 2024_25 Detail'!$A$9:$BZ$409,81,FALSE)</f>
        <v>#REF!</v>
      </c>
      <c r="O124" s="1">
        <f>VLOOKUP(A124,'2023_24 vs 2024_25 Detail'!$A$9:$CA$409,74,FALSE)</f>
        <v>7206.76</v>
      </c>
      <c r="P124" s="1">
        <f>VLOOKUP(A124,'2023_24 vs 2024_25 Detail'!$A$9:$CA$409,77,FALSE)</f>
        <v>0</v>
      </c>
      <c r="Q124" s="1" t="e">
        <f t="shared" si="10"/>
        <v>#REF!</v>
      </c>
      <c r="R124" s="1" t="e">
        <f t="shared" si="11"/>
        <v>#REF!</v>
      </c>
      <c r="T124" s="1" t="e">
        <f t="shared" si="12"/>
        <v>#REF!</v>
      </c>
      <c r="U124" s="4" t="e">
        <f t="shared" si="13"/>
        <v>#REF!</v>
      </c>
    </row>
    <row r="125" spans="1:21" x14ac:dyDescent="0.35">
      <c r="A125" s="2" t="s">
        <v>380</v>
      </c>
      <c r="B125" s="2" t="s">
        <v>381</v>
      </c>
      <c r="C125" t="s">
        <v>382</v>
      </c>
      <c r="D125" s="1">
        <v>304</v>
      </c>
      <c r="E125" s="1" t="e">
        <f>VLOOKUP(A125,'2023_24 vs 2024_25 Detail'!$A$9:$AQ$409,45,FALSE)</f>
        <v>#REF!</v>
      </c>
      <c r="F125" s="1" t="e">
        <f>VLOOKUP(A125,'2023_24 vs 2024_25 Detail'!$A$9:$CA$409,73,FALSE)+VLOOKUP(A125,'2023_24 vs 2024_25 Detail'!$A$9:$BY$409,80,FALSE)+VLOOKUP(A125,'2023_24 vs 2024_25 Detail'!$A$9:$BZ$409,81,FALSE)</f>
        <v>#REF!</v>
      </c>
      <c r="G125" s="1">
        <f>VLOOKUP(A125,'2023_24 vs 2024_25 Detail'!$A$9:$CA$409,74,FALSE)</f>
        <v>3461.2500000000005</v>
      </c>
      <c r="H125" s="1" t="e">
        <f>VLOOKUP($A125,'2023_24 vs 2024_25 Detail'!$A$9:$AJ$409,38,FALSE)</f>
        <v>#REF!</v>
      </c>
      <c r="I125" s="1" t="e">
        <f t="shared" si="7"/>
        <v>#REF!</v>
      </c>
      <c r="J125" s="1" t="e">
        <f t="shared" si="8"/>
        <v>#REF!</v>
      </c>
      <c r="K125" s="1" t="e">
        <f t="shared" si="9"/>
        <v>#REF!</v>
      </c>
      <c r="M125" s="1" t="e">
        <f>VLOOKUP(A125,'2023_24 vs 2024_25 Detail'!$A$9:$CA$409,82,FALSE)</f>
        <v>#REF!</v>
      </c>
      <c r="N125" s="1" t="e">
        <f>VLOOKUP(A125,'2023_24 vs 2024_25 Detail'!$A$9:$CA$409,73,FALSE)+VLOOKUP(A125,'2023_24 vs 2024_25 Detail'!$A$9:$BY$409,80,FALSE)+VLOOKUP(A125,'2023_24 vs 2024_25 Detail'!$A$9:$BZ$409,81,FALSE)</f>
        <v>#REF!</v>
      </c>
      <c r="O125" s="1">
        <f>VLOOKUP(A125,'2023_24 vs 2024_25 Detail'!$A$9:$CA$409,74,FALSE)</f>
        <v>3461.2500000000005</v>
      </c>
      <c r="P125" s="1">
        <f>VLOOKUP(A125,'2023_24 vs 2024_25 Detail'!$A$9:$CA$409,77,FALSE)</f>
        <v>0</v>
      </c>
      <c r="Q125" s="1" t="e">
        <f t="shared" si="10"/>
        <v>#REF!</v>
      </c>
      <c r="R125" s="1" t="e">
        <f t="shared" si="11"/>
        <v>#REF!</v>
      </c>
      <c r="T125" s="1" t="e">
        <f t="shared" si="12"/>
        <v>#REF!</v>
      </c>
      <c r="U125" s="4" t="e">
        <f t="shared" si="13"/>
        <v>#REF!</v>
      </c>
    </row>
    <row r="126" spans="1:21" x14ac:dyDescent="0.35">
      <c r="A126" s="2" t="s">
        <v>383</v>
      </c>
      <c r="B126" s="2" t="s">
        <v>384</v>
      </c>
      <c r="C126" t="s">
        <v>385</v>
      </c>
      <c r="D126" s="1">
        <v>305</v>
      </c>
      <c r="E126" s="1" t="e">
        <f>VLOOKUP(A126,'2023_24 vs 2024_25 Detail'!$A$9:$AQ$409,45,FALSE)</f>
        <v>#REF!</v>
      </c>
      <c r="F126" s="1" t="e">
        <f>VLOOKUP(A126,'2023_24 vs 2024_25 Detail'!$A$9:$CA$409,73,FALSE)+VLOOKUP(A126,'2023_24 vs 2024_25 Detail'!$A$9:$BY$409,80,FALSE)+VLOOKUP(A126,'2023_24 vs 2024_25 Detail'!$A$9:$BZ$409,81,FALSE)</f>
        <v>#REF!</v>
      </c>
      <c r="G126" s="1">
        <f>VLOOKUP(A126,'2023_24 vs 2024_25 Detail'!$A$9:$CA$409,74,FALSE)</f>
        <v>621.70000000000005</v>
      </c>
      <c r="H126" s="1" t="e">
        <f>VLOOKUP($A126,'2023_24 vs 2024_25 Detail'!$A$9:$AJ$409,38,FALSE)</f>
        <v>#REF!</v>
      </c>
      <c r="I126" s="1" t="e">
        <f t="shared" si="7"/>
        <v>#REF!</v>
      </c>
      <c r="J126" s="1" t="e">
        <f t="shared" si="8"/>
        <v>#REF!</v>
      </c>
      <c r="K126" s="1" t="e">
        <f t="shared" si="9"/>
        <v>#REF!</v>
      </c>
      <c r="M126" s="1" t="e">
        <f>VLOOKUP(A126,'2023_24 vs 2024_25 Detail'!$A$9:$CA$409,82,FALSE)</f>
        <v>#REF!</v>
      </c>
      <c r="N126" s="1" t="e">
        <f>VLOOKUP(A126,'2023_24 vs 2024_25 Detail'!$A$9:$CA$409,73,FALSE)+VLOOKUP(A126,'2023_24 vs 2024_25 Detail'!$A$9:$BY$409,80,FALSE)+VLOOKUP(A126,'2023_24 vs 2024_25 Detail'!$A$9:$BZ$409,81,FALSE)</f>
        <v>#REF!</v>
      </c>
      <c r="O126" s="1">
        <f>VLOOKUP(A126,'2023_24 vs 2024_25 Detail'!$A$9:$CA$409,74,FALSE)</f>
        <v>621.70000000000005</v>
      </c>
      <c r="P126" s="1">
        <f>VLOOKUP(A126,'2023_24 vs 2024_25 Detail'!$A$9:$CA$409,77,FALSE)</f>
        <v>0</v>
      </c>
      <c r="Q126" s="1" t="e">
        <f t="shared" si="10"/>
        <v>#REF!</v>
      </c>
      <c r="R126" s="1" t="e">
        <f t="shared" si="11"/>
        <v>#REF!</v>
      </c>
      <c r="T126" s="1" t="e">
        <f t="shared" si="12"/>
        <v>#REF!</v>
      </c>
      <c r="U126" s="4" t="e">
        <f t="shared" si="13"/>
        <v>#REF!</v>
      </c>
    </row>
    <row r="127" spans="1:21" x14ac:dyDescent="0.35">
      <c r="A127" s="2" t="s">
        <v>386</v>
      </c>
      <c r="B127" s="2" t="s">
        <v>387</v>
      </c>
      <c r="C127" t="s">
        <v>388</v>
      </c>
      <c r="D127" s="1">
        <v>306</v>
      </c>
      <c r="E127" s="1" t="e">
        <f>VLOOKUP(A127,'2023_24 vs 2024_25 Detail'!$A$9:$AQ$409,45,FALSE)</f>
        <v>#REF!</v>
      </c>
      <c r="F127" s="1" t="e">
        <f>VLOOKUP(A127,'2023_24 vs 2024_25 Detail'!$A$9:$CA$409,73,FALSE)+VLOOKUP(A127,'2023_24 vs 2024_25 Detail'!$A$9:$BY$409,80,FALSE)+VLOOKUP(A127,'2023_24 vs 2024_25 Detail'!$A$9:$BZ$409,81,FALSE)</f>
        <v>#REF!</v>
      </c>
      <c r="G127" s="1">
        <f>VLOOKUP(A127,'2023_24 vs 2024_25 Detail'!$A$9:$CA$409,74,FALSE)</f>
        <v>8147</v>
      </c>
      <c r="H127" s="1" t="e">
        <f>VLOOKUP($A127,'2023_24 vs 2024_25 Detail'!$A$9:$AJ$409,38,FALSE)</f>
        <v>#REF!</v>
      </c>
      <c r="I127" s="1" t="e">
        <f t="shared" si="7"/>
        <v>#REF!</v>
      </c>
      <c r="J127" s="1" t="e">
        <f t="shared" si="8"/>
        <v>#REF!</v>
      </c>
      <c r="K127" s="1" t="e">
        <f t="shared" si="9"/>
        <v>#REF!</v>
      </c>
      <c r="M127" s="1" t="e">
        <f>VLOOKUP(A127,'2023_24 vs 2024_25 Detail'!$A$9:$CA$409,82,FALSE)</f>
        <v>#REF!</v>
      </c>
      <c r="N127" s="1" t="e">
        <f>VLOOKUP(A127,'2023_24 vs 2024_25 Detail'!$A$9:$CA$409,73,FALSE)+VLOOKUP(A127,'2023_24 vs 2024_25 Detail'!$A$9:$BY$409,80,FALSE)+VLOOKUP(A127,'2023_24 vs 2024_25 Detail'!$A$9:$BZ$409,81,FALSE)</f>
        <v>#REF!</v>
      </c>
      <c r="O127" s="1">
        <f>VLOOKUP(A127,'2023_24 vs 2024_25 Detail'!$A$9:$CA$409,74,FALSE)</f>
        <v>8147</v>
      </c>
      <c r="P127" s="1">
        <f>VLOOKUP(A127,'2023_24 vs 2024_25 Detail'!$A$9:$CA$409,77,FALSE)</f>
        <v>0</v>
      </c>
      <c r="Q127" s="1" t="e">
        <f t="shared" si="10"/>
        <v>#REF!</v>
      </c>
      <c r="R127" s="1" t="e">
        <f t="shared" si="11"/>
        <v>#REF!</v>
      </c>
      <c r="T127" s="1" t="e">
        <f t="shared" si="12"/>
        <v>#REF!</v>
      </c>
      <c r="U127" s="4" t="e">
        <f t="shared" si="13"/>
        <v>#REF!</v>
      </c>
    </row>
    <row r="128" spans="1:21" x14ac:dyDescent="0.35">
      <c r="A128" s="2" t="s">
        <v>389</v>
      </c>
      <c r="B128" s="2" t="s">
        <v>390</v>
      </c>
      <c r="C128" t="s">
        <v>391</v>
      </c>
      <c r="D128" s="1">
        <v>307</v>
      </c>
      <c r="E128" s="1" t="e">
        <f>VLOOKUP(A128,'2023_24 vs 2024_25 Detail'!$A$9:$AQ$409,45,FALSE)</f>
        <v>#REF!</v>
      </c>
      <c r="F128" s="1" t="e">
        <f>VLOOKUP(A128,'2023_24 vs 2024_25 Detail'!$A$9:$CA$409,73,FALSE)+VLOOKUP(A128,'2023_24 vs 2024_25 Detail'!$A$9:$BY$409,80,FALSE)+VLOOKUP(A128,'2023_24 vs 2024_25 Detail'!$A$9:$BZ$409,81,FALSE)</f>
        <v>#REF!</v>
      </c>
      <c r="G128" s="1">
        <f>VLOOKUP(A128,'2023_24 vs 2024_25 Detail'!$A$9:$CA$409,74,FALSE)</f>
        <v>2637.3119999999999</v>
      </c>
      <c r="H128" s="1" t="e">
        <f>VLOOKUP($A128,'2023_24 vs 2024_25 Detail'!$A$9:$AJ$409,38,FALSE)</f>
        <v>#REF!</v>
      </c>
      <c r="I128" s="1" t="e">
        <f t="shared" si="7"/>
        <v>#REF!</v>
      </c>
      <c r="J128" s="1" t="e">
        <f t="shared" si="8"/>
        <v>#REF!</v>
      </c>
      <c r="K128" s="1" t="e">
        <f t="shared" si="9"/>
        <v>#REF!</v>
      </c>
      <c r="M128" s="1" t="e">
        <f>VLOOKUP(A128,'2023_24 vs 2024_25 Detail'!$A$9:$CA$409,82,FALSE)</f>
        <v>#REF!</v>
      </c>
      <c r="N128" s="1" t="e">
        <f>VLOOKUP(A128,'2023_24 vs 2024_25 Detail'!$A$9:$CA$409,73,FALSE)+VLOOKUP(A128,'2023_24 vs 2024_25 Detail'!$A$9:$BY$409,80,FALSE)+VLOOKUP(A128,'2023_24 vs 2024_25 Detail'!$A$9:$BZ$409,81,FALSE)</f>
        <v>#REF!</v>
      </c>
      <c r="O128" s="1">
        <f>VLOOKUP(A128,'2023_24 vs 2024_25 Detail'!$A$9:$CA$409,74,FALSE)</f>
        <v>2637.3119999999999</v>
      </c>
      <c r="P128" s="1">
        <f>VLOOKUP(A128,'2023_24 vs 2024_25 Detail'!$A$9:$CA$409,77,FALSE)</f>
        <v>0</v>
      </c>
      <c r="Q128" s="1" t="e">
        <f t="shared" si="10"/>
        <v>#REF!</v>
      </c>
      <c r="R128" s="1" t="e">
        <f t="shared" si="11"/>
        <v>#REF!</v>
      </c>
      <c r="T128" s="1" t="e">
        <f t="shared" si="12"/>
        <v>#REF!</v>
      </c>
      <c r="U128" s="4" t="e">
        <f t="shared" si="13"/>
        <v>#REF!</v>
      </c>
    </row>
    <row r="129" spans="1:21" x14ac:dyDescent="0.35">
      <c r="A129" s="2" t="s">
        <v>392</v>
      </c>
      <c r="B129" s="2" t="s">
        <v>393</v>
      </c>
      <c r="C129" t="s">
        <v>394</v>
      </c>
      <c r="D129" s="1">
        <v>308</v>
      </c>
      <c r="E129" s="1" t="e">
        <f>VLOOKUP(A129,'2023_24 vs 2024_25 Detail'!$A$9:$AQ$409,45,FALSE)</f>
        <v>#REF!</v>
      </c>
      <c r="F129" s="1" t="e">
        <f>VLOOKUP(A129,'2023_24 vs 2024_25 Detail'!$A$9:$CA$409,73,FALSE)+VLOOKUP(A129,'2023_24 vs 2024_25 Detail'!$A$9:$BY$409,80,FALSE)+VLOOKUP(A129,'2023_24 vs 2024_25 Detail'!$A$9:$BZ$409,81,FALSE)</f>
        <v>#REF!</v>
      </c>
      <c r="G129" s="1">
        <f>VLOOKUP(A129,'2023_24 vs 2024_25 Detail'!$A$9:$CA$409,74,FALSE)</f>
        <v>4395.5200000000004</v>
      </c>
      <c r="H129" s="1" t="e">
        <f>VLOOKUP($A129,'2023_24 vs 2024_25 Detail'!$A$9:$AJ$409,38,FALSE)</f>
        <v>#REF!</v>
      </c>
      <c r="I129" s="1" t="e">
        <f t="shared" si="7"/>
        <v>#REF!</v>
      </c>
      <c r="J129" s="1" t="e">
        <f t="shared" si="8"/>
        <v>#REF!</v>
      </c>
      <c r="K129" s="1" t="e">
        <f t="shared" si="9"/>
        <v>#REF!</v>
      </c>
      <c r="M129" s="1" t="e">
        <f>VLOOKUP(A129,'2023_24 vs 2024_25 Detail'!$A$9:$CA$409,82,FALSE)</f>
        <v>#REF!</v>
      </c>
      <c r="N129" s="1" t="e">
        <f>VLOOKUP(A129,'2023_24 vs 2024_25 Detail'!$A$9:$CA$409,73,FALSE)+VLOOKUP(A129,'2023_24 vs 2024_25 Detail'!$A$9:$BY$409,80,FALSE)+VLOOKUP(A129,'2023_24 vs 2024_25 Detail'!$A$9:$BZ$409,81,FALSE)</f>
        <v>#REF!</v>
      </c>
      <c r="O129" s="1">
        <f>VLOOKUP(A129,'2023_24 vs 2024_25 Detail'!$A$9:$CA$409,74,FALSE)</f>
        <v>4395.5200000000004</v>
      </c>
      <c r="P129" s="1">
        <f>VLOOKUP(A129,'2023_24 vs 2024_25 Detail'!$A$9:$CA$409,77,FALSE)</f>
        <v>0</v>
      </c>
      <c r="Q129" s="1" t="e">
        <f t="shared" si="10"/>
        <v>#REF!</v>
      </c>
      <c r="R129" s="1" t="e">
        <f t="shared" si="11"/>
        <v>#REF!</v>
      </c>
      <c r="T129" s="1" t="e">
        <f t="shared" si="12"/>
        <v>#REF!</v>
      </c>
      <c r="U129" s="4" t="e">
        <f t="shared" si="13"/>
        <v>#REF!</v>
      </c>
    </row>
    <row r="130" spans="1:21" x14ac:dyDescent="0.35">
      <c r="A130" s="2" t="s">
        <v>395</v>
      </c>
      <c r="B130" s="2" t="s">
        <v>396</v>
      </c>
      <c r="C130" t="s">
        <v>397</v>
      </c>
      <c r="D130" s="1">
        <v>309</v>
      </c>
      <c r="E130" s="1" t="e">
        <f>VLOOKUP(A130,'2023_24 vs 2024_25 Detail'!$A$9:$AQ$409,45,FALSE)</f>
        <v>#REF!</v>
      </c>
      <c r="F130" s="1" t="e">
        <f>VLOOKUP(A130,'2023_24 vs 2024_25 Detail'!$A$9:$CA$409,73,FALSE)+VLOOKUP(A130,'2023_24 vs 2024_25 Detail'!$A$9:$BY$409,80,FALSE)+VLOOKUP(A130,'2023_24 vs 2024_25 Detail'!$A$9:$BZ$409,81,FALSE)</f>
        <v>#REF!</v>
      </c>
      <c r="G130" s="1">
        <f>VLOOKUP(A130,'2023_24 vs 2024_25 Detail'!$A$9:$CA$409,74,FALSE)</f>
        <v>3232</v>
      </c>
      <c r="H130" s="1" t="e">
        <f>VLOOKUP($A130,'2023_24 vs 2024_25 Detail'!$A$9:$AJ$409,38,FALSE)</f>
        <v>#REF!</v>
      </c>
      <c r="I130" s="1" t="e">
        <f t="shared" si="7"/>
        <v>#REF!</v>
      </c>
      <c r="J130" s="1" t="e">
        <f t="shared" si="8"/>
        <v>#REF!</v>
      </c>
      <c r="K130" s="1" t="e">
        <f t="shared" si="9"/>
        <v>#REF!</v>
      </c>
      <c r="M130" s="1" t="e">
        <f>VLOOKUP(A130,'2023_24 vs 2024_25 Detail'!$A$9:$CA$409,82,FALSE)</f>
        <v>#REF!</v>
      </c>
      <c r="N130" s="1" t="e">
        <f>VLOOKUP(A130,'2023_24 vs 2024_25 Detail'!$A$9:$CA$409,73,FALSE)+VLOOKUP(A130,'2023_24 vs 2024_25 Detail'!$A$9:$BY$409,80,FALSE)+VLOOKUP(A130,'2023_24 vs 2024_25 Detail'!$A$9:$BZ$409,81,FALSE)</f>
        <v>#REF!</v>
      </c>
      <c r="O130" s="1">
        <f>VLOOKUP(A130,'2023_24 vs 2024_25 Detail'!$A$9:$CA$409,74,FALSE)</f>
        <v>3232</v>
      </c>
      <c r="P130" s="1">
        <f>VLOOKUP(A130,'2023_24 vs 2024_25 Detail'!$A$9:$CA$409,77,FALSE)</f>
        <v>0</v>
      </c>
      <c r="Q130" s="1" t="e">
        <f t="shared" si="10"/>
        <v>#REF!</v>
      </c>
      <c r="R130" s="1" t="e">
        <f t="shared" si="11"/>
        <v>#REF!</v>
      </c>
      <c r="T130" s="1" t="e">
        <f t="shared" si="12"/>
        <v>#REF!</v>
      </c>
      <c r="U130" s="4" t="e">
        <f t="shared" si="13"/>
        <v>#REF!</v>
      </c>
    </row>
    <row r="131" spans="1:21" x14ac:dyDescent="0.35">
      <c r="A131" s="2" t="s">
        <v>398</v>
      </c>
      <c r="B131" s="2" t="s">
        <v>399</v>
      </c>
      <c r="C131" t="s">
        <v>400</v>
      </c>
      <c r="D131" s="1">
        <v>310</v>
      </c>
      <c r="E131" s="1" t="e">
        <f>VLOOKUP(A131,'2023_24 vs 2024_25 Detail'!$A$9:$AQ$409,45,FALSE)</f>
        <v>#REF!</v>
      </c>
      <c r="F131" s="1" t="e">
        <f>VLOOKUP(A131,'2023_24 vs 2024_25 Detail'!$A$9:$CA$409,73,FALSE)+VLOOKUP(A131,'2023_24 vs 2024_25 Detail'!$A$9:$BY$409,80,FALSE)+VLOOKUP(A131,'2023_24 vs 2024_25 Detail'!$A$9:$BZ$409,81,FALSE)</f>
        <v>#REF!</v>
      </c>
      <c r="G131" s="1">
        <f>VLOOKUP(A131,'2023_24 vs 2024_25 Detail'!$A$9:$CA$409,74,FALSE)</f>
        <v>4783.3599999999997</v>
      </c>
      <c r="H131" s="1" t="e">
        <f>VLOOKUP($A131,'2023_24 vs 2024_25 Detail'!$A$9:$AJ$409,38,FALSE)</f>
        <v>#REF!</v>
      </c>
      <c r="I131" s="1" t="e">
        <f t="shared" si="7"/>
        <v>#REF!</v>
      </c>
      <c r="J131" s="1" t="e">
        <f t="shared" si="8"/>
        <v>#REF!</v>
      </c>
      <c r="K131" s="1" t="e">
        <f t="shared" si="9"/>
        <v>#REF!</v>
      </c>
      <c r="M131" s="1" t="e">
        <f>VLOOKUP(A131,'2023_24 vs 2024_25 Detail'!$A$9:$CA$409,82,FALSE)</f>
        <v>#REF!</v>
      </c>
      <c r="N131" s="1" t="e">
        <f>VLOOKUP(A131,'2023_24 vs 2024_25 Detail'!$A$9:$CA$409,73,FALSE)+VLOOKUP(A131,'2023_24 vs 2024_25 Detail'!$A$9:$BY$409,80,FALSE)+VLOOKUP(A131,'2023_24 vs 2024_25 Detail'!$A$9:$BZ$409,81,FALSE)</f>
        <v>#REF!</v>
      </c>
      <c r="O131" s="1">
        <f>VLOOKUP(A131,'2023_24 vs 2024_25 Detail'!$A$9:$CA$409,74,FALSE)</f>
        <v>4783.3599999999997</v>
      </c>
      <c r="P131" s="1">
        <f>VLOOKUP(A131,'2023_24 vs 2024_25 Detail'!$A$9:$CA$409,77,FALSE)</f>
        <v>0</v>
      </c>
      <c r="Q131" s="1" t="e">
        <f t="shared" si="10"/>
        <v>#REF!</v>
      </c>
      <c r="R131" s="1" t="e">
        <f t="shared" si="11"/>
        <v>#REF!</v>
      </c>
      <c r="T131" s="1" t="e">
        <f t="shared" si="12"/>
        <v>#REF!</v>
      </c>
      <c r="U131" s="4" t="e">
        <f t="shared" si="13"/>
        <v>#REF!</v>
      </c>
    </row>
    <row r="132" spans="1:21" x14ac:dyDescent="0.35">
      <c r="A132" s="2" t="s">
        <v>401</v>
      </c>
      <c r="B132" s="2" t="s">
        <v>402</v>
      </c>
      <c r="C132" t="s">
        <v>403</v>
      </c>
      <c r="D132" s="1">
        <v>311</v>
      </c>
      <c r="E132" s="1" t="e">
        <f>VLOOKUP(A132,'2023_24 vs 2024_25 Detail'!$A$9:$AQ$409,45,FALSE)</f>
        <v>#REF!</v>
      </c>
      <c r="F132" s="1" t="e">
        <f>VLOOKUP(A132,'2023_24 vs 2024_25 Detail'!$A$9:$CA$409,73,FALSE)+VLOOKUP(A132,'2023_24 vs 2024_25 Detail'!$A$9:$BY$409,80,FALSE)+VLOOKUP(A132,'2023_24 vs 2024_25 Detail'!$A$9:$BZ$409,81,FALSE)</f>
        <v>#REF!</v>
      </c>
      <c r="G132" s="1">
        <f>VLOOKUP(A132,'2023_24 vs 2024_25 Detail'!$A$9:$CA$409,74,FALSE)</f>
        <v>2094.3359999999998</v>
      </c>
      <c r="H132" s="1" t="e">
        <f>VLOOKUP($A132,'2023_24 vs 2024_25 Detail'!$A$9:$AJ$409,38,FALSE)</f>
        <v>#REF!</v>
      </c>
      <c r="I132" s="1" t="e">
        <f t="shared" ref="I132:I195" si="14">E132-F132-G132-H132</f>
        <v>#REF!</v>
      </c>
      <c r="J132" s="1" t="e">
        <f t="shared" ref="J132:J195" si="15">I132/D132</f>
        <v>#REF!</v>
      </c>
      <c r="K132" s="1" t="e">
        <f t="shared" ref="K132:K195" si="16">J132*$K$2</f>
        <v>#REF!</v>
      </c>
      <c r="M132" s="1" t="e">
        <f>VLOOKUP(A132,'2023_24 vs 2024_25 Detail'!$A$9:$CA$409,82,FALSE)</f>
        <v>#REF!</v>
      </c>
      <c r="N132" s="1" t="e">
        <f>VLOOKUP(A132,'2023_24 vs 2024_25 Detail'!$A$9:$CA$409,73,FALSE)+VLOOKUP(A132,'2023_24 vs 2024_25 Detail'!$A$9:$BY$409,80,FALSE)+VLOOKUP(A132,'2023_24 vs 2024_25 Detail'!$A$9:$BZ$409,81,FALSE)</f>
        <v>#REF!</v>
      </c>
      <c r="O132" s="1">
        <f>VLOOKUP(A132,'2023_24 vs 2024_25 Detail'!$A$9:$CA$409,74,FALSE)</f>
        <v>2094.3359999999998</v>
      </c>
      <c r="P132" s="1">
        <f>VLOOKUP(A132,'2023_24 vs 2024_25 Detail'!$A$9:$CA$409,77,FALSE)</f>
        <v>0</v>
      </c>
      <c r="Q132" s="1" t="e">
        <f t="shared" ref="Q132:Q195" si="17">M132-N132-O132-P132</f>
        <v>#REF!</v>
      </c>
      <c r="R132" s="1" t="e">
        <f t="shared" ref="R132:R195" si="18">Q132/D132</f>
        <v>#REF!</v>
      </c>
      <c r="T132" s="1" t="e">
        <f t="shared" ref="T132:T195" si="19">IF((K132-R132)&gt;0,(K132-R132),0)</f>
        <v>#REF!</v>
      </c>
      <c r="U132" s="4" t="e">
        <f t="shared" ref="U132:U195" si="20">T132*D132</f>
        <v>#REF!</v>
      </c>
    </row>
    <row r="133" spans="1:21" x14ac:dyDescent="0.35">
      <c r="A133" s="2" t="s">
        <v>404</v>
      </c>
      <c r="B133" s="2" t="s">
        <v>405</v>
      </c>
      <c r="C133" t="s">
        <v>406</v>
      </c>
      <c r="D133" s="1">
        <v>312</v>
      </c>
      <c r="E133" s="1" t="e">
        <f>VLOOKUP(A133,'2023_24 vs 2024_25 Detail'!$A$9:$AQ$409,45,FALSE)</f>
        <v>#REF!</v>
      </c>
      <c r="F133" s="1" t="e">
        <f>VLOOKUP(A133,'2023_24 vs 2024_25 Detail'!$A$9:$CA$409,73,FALSE)+VLOOKUP(A133,'2023_24 vs 2024_25 Detail'!$A$9:$BY$409,80,FALSE)+VLOOKUP(A133,'2023_24 vs 2024_25 Detail'!$A$9:$BZ$409,81,FALSE)</f>
        <v>#REF!</v>
      </c>
      <c r="G133" s="1">
        <f>VLOOKUP(A133,'2023_24 vs 2024_25 Detail'!$A$9:$CA$409,74,FALSE)</f>
        <v>17936</v>
      </c>
      <c r="H133" s="1" t="e">
        <f>VLOOKUP($A133,'2023_24 vs 2024_25 Detail'!$A$9:$AJ$409,38,FALSE)</f>
        <v>#REF!</v>
      </c>
      <c r="I133" s="1" t="e">
        <f t="shared" si="14"/>
        <v>#REF!</v>
      </c>
      <c r="J133" s="1" t="e">
        <f t="shared" si="15"/>
        <v>#REF!</v>
      </c>
      <c r="K133" s="1" t="e">
        <f t="shared" si="16"/>
        <v>#REF!</v>
      </c>
      <c r="M133" s="1" t="e">
        <f>VLOOKUP(A133,'2023_24 vs 2024_25 Detail'!$A$9:$CA$409,82,FALSE)</f>
        <v>#REF!</v>
      </c>
      <c r="N133" s="1" t="e">
        <f>VLOOKUP(A133,'2023_24 vs 2024_25 Detail'!$A$9:$CA$409,73,FALSE)+VLOOKUP(A133,'2023_24 vs 2024_25 Detail'!$A$9:$BY$409,80,FALSE)+VLOOKUP(A133,'2023_24 vs 2024_25 Detail'!$A$9:$BZ$409,81,FALSE)</f>
        <v>#REF!</v>
      </c>
      <c r="O133" s="1">
        <f>VLOOKUP(A133,'2023_24 vs 2024_25 Detail'!$A$9:$CA$409,74,FALSE)</f>
        <v>17936</v>
      </c>
      <c r="P133" s="1">
        <f>VLOOKUP(A133,'2023_24 vs 2024_25 Detail'!$A$9:$CA$409,77,FALSE)</f>
        <v>0</v>
      </c>
      <c r="Q133" s="1" t="e">
        <f t="shared" si="17"/>
        <v>#REF!</v>
      </c>
      <c r="R133" s="1" t="e">
        <f t="shared" si="18"/>
        <v>#REF!</v>
      </c>
      <c r="T133" s="1" t="e">
        <f t="shared" si="19"/>
        <v>#REF!</v>
      </c>
      <c r="U133" s="4" t="e">
        <f t="shared" si="20"/>
        <v>#REF!</v>
      </c>
    </row>
    <row r="134" spans="1:21" x14ac:dyDescent="0.35">
      <c r="A134" s="2" t="s">
        <v>407</v>
      </c>
      <c r="B134" s="2" t="s">
        <v>408</v>
      </c>
      <c r="C134" t="s">
        <v>409</v>
      </c>
      <c r="D134" s="1">
        <v>313</v>
      </c>
      <c r="E134" s="1" t="e">
        <f>VLOOKUP(A134,'2023_24 vs 2024_25 Detail'!$A$9:$AQ$409,45,FALSE)</f>
        <v>#REF!</v>
      </c>
      <c r="F134" s="1" t="e">
        <f>VLOOKUP(A134,'2023_24 vs 2024_25 Detail'!$A$9:$CA$409,73,FALSE)+VLOOKUP(A134,'2023_24 vs 2024_25 Detail'!$A$9:$BY$409,80,FALSE)+VLOOKUP(A134,'2023_24 vs 2024_25 Detail'!$A$9:$BZ$409,81,FALSE)</f>
        <v>#REF!</v>
      </c>
      <c r="G134" s="1">
        <f>VLOOKUP(A134,'2023_24 vs 2024_25 Detail'!$A$9:$CA$409,74,FALSE)</f>
        <v>4240.384</v>
      </c>
      <c r="H134" s="1" t="e">
        <f>VLOOKUP($A134,'2023_24 vs 2024_25 Detail'!$A$9:$AJ$409,38,FALSE)</f>
        <v>#REF!</v>
      </c>
      <c r="I134" s="1" t="e">
        <f t="shared" si="14"/>
        <v>#REF!</v>
      </c>
      <c r="J134" s="1" t="e">
        <f t="shared" si="15"/>
        <v>#REF!</v>
      </c>
      <c r="K134" s="1" t="e">
        <f t="shared" si="16"/>
        <v>#REF!</v>
      </c>
      <c r="M134" s="1" t="e">
        <f>VLOOKUP(A134,'2023_24 vs 2024_25 Detail'!$A$9:$CA$409,82,FALSE)</f>
        <v>#REF!</v>
      </c>
      <c r="N134" s="1" t="e">
        <f>VLOOKUP(A134,'2023_24 vs 2024_25 Detail'!$A$9:$CA$409,73,FALSE)+VLOOKUP(A134,'2023_24 vs 2024_25 Detail'!$A$9:$BY$409,80,FALSE)+VLOOKUP(A134,'2023_24 vs 2024_25 Detail'!$A$9:$BZ$409,81,FALSE)</f>
        <v>#REF!</v>
      </c>
      <c r="O134" s="1">
        <f>VLOOKUP(A134,'2023_24 vs 2024_25 Detail'!$A$9:$CA$409,74,FALSE)</f>
        <v>4240.384</v>
      </c>
      <c r="P134" s="1">
        <f>VLOOKUP(A134,'2023_24 vs 2024_25 Detail'!$A$9:$CA$409,77,FALSE)</f>
        <v>0</v>
      </c>
      <c r="Q134" s="1" t="e">
        <f t="shared" si="17"/>
        <v>#REF!</v>
      </c>
      <c r="R134" s="1" t="e">
        <f t="shared" si="18"/>
        <v>#REF!</v>
      </c>
      <c r="T134" s="1" t="e">
        <f t="shared" si="19"/>
        <v>#REF!</v>
      </c>
      <c r="U134" s="4" t="e">
        <f t="shared" si="20"/>
        <v>#REF!</v>
      </c>
    </row>
    <row r="135" spans="1:21" x14ac:dyDescent="0.35">
      <c r="A135" s="2" t="s">
        <v>410</v>
      </c>
      <c r="B135" s="2" t="s">
        <v>411</v>
      </c>
      <c r="C135" t="s">
        <v>412</v>
      </c>
      <c r="D135" s="1">
        <v>314</v>
      </c>
      <c r="E135" s="1" t="e">
        <f>VLOOKUP(A135,'2023_24 vs 2024_25 Detail'!$A$9:$AQ$409,45,FALSE)</f>
        <v>#REF!</v>
      </c>
      <c r="F135" s="1" t="e">
        <f>VLOOKUP(A135,'2023_24 vs 2024_25 Detail'!$A$9:$CA$409,73,FALSE)+VLOOKUP(A135,'2023_24 vs 2024_25 Detail'!$A$9:$BY$409,80,FALSE)+VLOOKUP(A135,'2023_24 vs 2024_25 Detail'!$A$9:$BZ$409,81,FALSE)</f>
        <v>#REF!</v>
      </c>
      <c r="G135" s="1">
        <f>VLOOKUP(A135,'2023_24 vs 2024_25 Detail'!$A$9:$CA$409,74,FALSE)</f>
        <v>2818.3040000000001</v>
      </c>
      <c r="H135" s="1" t="e">
        <f>VLOOKUP($A135,'2023_24 vs 2024_25 Detail'!$A$9:$AJ$409,38,FALSE)</f>
        <v>#REF!</v>
      </c>
      <c r="I135" s="1" t="e">
        <f t="shared" si="14"/>
        <v>#REF!</v>
      </c>
      <c r="J135" s="1" t="e">
        <f t="shared" si="15"/>
        <v>#REF!</v>
      </c>
      <c r="K135" s="1" t="e">
        <f t="shared" si="16"/>
        <v>#REF!</v>
      </c>
      <c r="M135" s="1" t="e">
        <f>VLOOKUP(A135,'2023_24 vs 2024_25 Detail'!$A$9:$CA$409,82,FALSE)</f>
        <v>#REF!</v>
      </c>
      <c r="N135" s="1" t="e">
        <f>VLOOKUP(A135,'2023_24 vs 2024_25 Detail'!$A$9:$CA$409,73,FALSE)+VLOOKUP(A135,'2023_24 vs 2024_25 Detail'!$A$9:$BY$409,80,FALSE)+VLOOKUP(A135,'2023_24 vs 2024_25 Detail'!$A$9:$BZ$409,81,FALSE)</f>
        <v>#REF!</v>
      </c>
      <c r="O135" s="1">
        <f>VLOOKUP(A135,'2023_24 vs 2024_25 Detail'!$A$9:$CA$409,74,FALSE)</f>
        <v>2818.3040000000001</v>
      </c>
      <c r="P135" s="1">
        <f>VLOOKUP(A135,'2023_24 vs 2024_25 Detail'!$A$9:$CA$409,77,FALSE)</f>
        <v>0</v>
      </c>
      <c r="Q135" s="1" t="e">
        <f t="shared" si="17"/>
        <v>#REF!</v>
      </c>
      <c r="R135" s="1" t="e">
        <f t="shared" si="18"/>
        <v>#REF!</v>
      </c>
      <c r="T135" s="1" t="e">
        <f t="shared" si="19"/>
        <v>#REF!</v>
      </c>
      <c r="U135" s="4" t="e">
        <f t="shared" si="20"/>
        <v>#REF!</v>
      </c>
    </row>
    <row r="136" spans="1:21" x14ac:dyDescent="0.35">
      <c r="A136" s="2" t="s">
        <v>413</v>
      </c>
      <c r="B136" s="2" t="s">
        <v>414</v>
      </c>
      <c r="C136" t="s">
        <v>415</v>
      </c>
      <c r="D136" s="1">
        <v>315</v>
      </c>
      <c r="E136" s="1" t="e">
        <f>VLOOKUP(A136,'2023_24 vs 2024_25 Detail'!$A$9:$AQ$409,45,FALSE)</f>
        <v>#REF!</v>
      </c>
      <c r="F136" s="1" t="e">
        <f>VLOOKUP(A136,'2023_24 vs 2024_25 Detail'!$A$9:$CA$409,73,FALSE)+VLOOKUP(A136,'2023_24 vs 2024_25 Detail'!$A$9:$BY$409,80,FALSE)+VLOOKUP(A136,'2023_24 vs 2024_25 Detail'!$A$9:$BZ$409,81,FALSE)</f>
        <v>#REF!</v>
      </c>
      <c r="G136" s="1">
        <f>VLOOKUP(A136,'2023_24 vs 2024_25 Detail'!$A$9:$CA$409,74,FALSE)</f>
        <v>29045</v>
      </c>
      <c r="H136" s="1" t="e">
        <f>VLOOKUP($A136,'2023_24 vs 2024_25 Detail'!$A$9:$AJ$409,38,FALSE)</f>
        <v>#REF!</v>
      </c>
      <c r="I136" s="1" t="e">
        <f t="shared" si="14"/>
        <v>#REF!</v>
      </c>
      <c r="J136" s="1" t="e">
        <f t="shared" si="15"/>
        <v>#REF!</v>
      </c>
      <c r="K136" s="1" t="e">
        <f t="shared" si="16"/>
        <v>#REF!</v>
      </c>
      <c r="M136" s="1" t="e">
        <f>VLOOKUP(A136,'2023_24 vs 2024_25 Detail'!$A$9:$CA$409,82,FALSE)</f>
        <v>#REF!</v>
      </c>
      <c r="N136" s="1" t="e">
        <f>VLOOKUP(A136,'2023_24 vs 2024_25 Detail'!$A$9:$CA$409,73,FALSE)+VLOOKUP(A136,'2023_24 vs 2024_25 Detail'!$A$9:$BY$409,80,FALSE)+VLOOKUP(A136,'2023_24 vs 2024_25 Detail'!$A$9:$BZ$409,81,FALSE)</f>
        <v>#REF!</v>
      </c>
      <c r="O136" s="1">
        <f>VLOOKUP(A136,'2023_24 vs 2024_25 Detail'!$A$9:$CA$409,74,FALSE)</f>
        <v>29045</v>
      </c>
      <c r="P136" s="1">
        <f>VLOOKUP(A136,'2023_24 vs 2024_25 Detail'!$A$9:$CA$409,77,FALSE)</f>
        <v>0</v>
      </c>
      <c r="Q136" s="1" t="e">
        <f t="shared" si="17"/>
        <v>#REF!</v>
      </c>
      <c r="R136" s="1" t="e">
        <f t="shared" si="18"/>
        <v>#REF!</v>
      </c>
      <c r="T136" s="1" t="e">
        <f t="shared" si="19"/>
        <v>#REF!</v>
      </c>
      <c r="U136" s="4" t="e">
        <f t="shared" si="20"/>
        <v>#REF!</v>
      </c>
    </row>
    <row r="137" spans="1:21" x14ac:dyDescent="0.35">
      <c r="A137" s="2" t="s">
        <v>416</v>
      </c>
      <c r="B137" s="2" t="s">
        <v>417</v>
      </c>
      <c r="C137" t="s">
        <v>418</v>
      </c>
      <c r="D137" s="1">
        <v>316</v>
      </c>
      <c r="E137" s="1" t="e">
        <f>VLOOKUP(A137,'2023_24 vs 2024_25 Detail'!$A$9:$AQ$409,45,FALSE)</f>
        <v>#REF!</v>
      </c>
      <c r="F137" s="1" t="e">
        <f>VLOOKUP(A137,'2023_24 vs 2024_25 Detail'!$A$9:$CA$409,73,FALSE)+VLOOKUP(A137,'2023_24 vs 2024_25 Detail'!$A$9:$BY$409,80,FALSE)+VLOOKUP(A137,'2023_24 vs 2024_25 Detail'!$A$9:$BZ$409,81,FALSE)</f>
        <v>#REF!</v>
      </c>
      <c r="G137" s="1">
        <f>VLOOKUP(A137,'2023_24 vs 2024_25 Detail'!$A$9:$CA$409,74,FALSE)</f>
        <v>24927.525000000001</v>
      </c>
      <c r="H137" s="1" t="e">
        <f>VLOOKUP($A137,'2023_24 vs 2024_25 Detail'!$A$9:$AJ$409,38,FALSE)</f>
        <v>#REF!</v>
      </c>
      <c r="I137" s="1" t="e">
        <f t="shared" si="14"/>
        <v>#REF!</v>
      </c>
      <c r="J137" s="1" t="e">
        <f t="shared" si="15"/>
        <v>#REF!</v>
      </c>
      <c r="K137" s="1" t="e">
        <f t="shared" si="16"/>
        <v>#REF!</v>
      </c>
      <c r="M137" s="1" t="e">
        <f>VLOOKUP(A137,'2023_24 vs 2024_25 Detail'!$A$9:$CA$409,82,FALSE)</f>
        <v>#REF!</v>
      </c>
      <c r="N137" s="1" t="e">
        <f>VLOOKUP(A137,'2023_24 vs 2024_25 Detail'!$A$9:$CA$409,73,FALSE)+VLOOKUP(A137,'2023_24 vs 2024_25 Detail'!$A$9:$BY$409,80,FALSE)+VLOOKUP(A137,'2023_24 vs 2024_25 Detail'!$A$9:$BZ$409,81,FALSE)</f>
        <v>#REF!</v>
      </c>
      <c r="O137" s="1">
        <f>VLOOKUP(A137,'2023_24 vs 2024_25 Detail'!$A$9:$CA$409,74,FALSE)</f>
        <v>24927.525000000001</v>
      </c>
      <c r="P137" s="1">
        <f>VLOOKUP(A137,'2023_24 vs 2024_25 Detail'!$A$9:$CA$409,77,FALSE)</f>
        <v>0</v>
      </c>
      <c r="Q137" s="1" t="e">
        <f t="shared" si="17"/>
        <v>#REF!</v>
      </c>
      <c r="R137" s="1" t="e">
        <f t="shared" si="18"/>
        <v>#REF!</v>
      </c>
      <c r="T137" s="1" t="e">
        <f t="shared" si="19"/>
        <v>#REF!</v>
      </c>
      <c r="U137" s="4" t="e">
        <f t="shared" si="20"/>
        <v>#REF!</v>
      </c>
    </row>
    <row r="138" spans="1:21" x14ac:dyDescent="0.35">
      <c r="A138" s="2" t="s">
        <v>419</v>
      </c>
      <c r="B138" s="2" t="s">
        <v>420</v>
      </c>
      <c r="C138" t="s">
        <v>421</v>
      </c>
      <c r="D138" s="1">
        <v>317</v>
      </c>
      <c r="E138" s="1" t="e">
        <f>VLOOKUP(A138,'2023_24 vs 2024_25 Detail'!$A$9:$AQ$409,45,FALSE)</f>
        <v>#REF!</v>
      </c>
      <c r="F138" s="1" t="e">
        <f>VLOOKUP(A138,'2023_24 vs 2024_25 Detail'!$A$9:$CA$409,73,FALSE)+VLOOKUP(A138,'2023_24 vs 2024_25 Detail'!$A$9:$BY$409,80,FALSE)+VLOOKUP(A138,'2023_24 vs 2024_25 Detail'!$A$9:$BZ$409,81,FALSE)</f>
        <v>#REF!</v>
      </c>
      <c r="G138" s="1">
        <f>VLOOKUP(A138,'2023_24 vs 2024_25 Detail'!$A$9:$CA$409,74,FALSE)</f>
        <v>103326</v>
      </c>
      <c r="H138" s="1" t="e">
        <f>VLOOKUP($A138,'2023_24 vs 2024_25 Detail'!$A$9:$AJ$409,38,FALSE)</f>
        <v>#REF!</v>
      </c>
      <c r="I138" s="1" t="e">
        <f t="shared" si="14"/>
        <v>#REF!</v>
      </c>
      <c r="J138" s="1" t="e">
        <f t="shared" si="15"/>
        <v>#REF!</v>
      </c>
      <c r="K138" s="1" t="e">
        <f t="shared" si="16"/>
        <v>#REF!</v>
      </c>
      <c r="M138" s="1" t="e">
        <f>VLOOKUP(A138,'2023_24 vs 2024_25 Detail'!$A$9:$CA$409,82,FALSE)</f>
        <v>#REF!</v>
      </c>
      <c r="N138" s="1" t="e">
        <f>VLOOKUP(A138,'2023_24 vs 2024_25 Detail'!$A$9:$CA$409,73,FALSE)+VLOOKUP(A138,'2023_24 vs 2024_25 Detail'!$A$9:$BY$409,80,FALSE)+VLOOKUP(A138,'2023_24 vs 2024_25 Detail'!$A$9:$BZ$409,81,FALSE)</f>
        <v>#REF!</v>
      </c>
      <c r="O138" s="1">
        <f>VLOOKUP(A138,'2023_24 vs 2024_25 Detail'!$A$9:$CA$409,74,FALSE)</f>
        <v>103326</v>
      </c>
      <c r="P138" s="1">
        <f>VLOOKUP(A138,'2023_24 vs 2024_25 Detail'!$A$9:$CA$409,77,FALSE)</f>
        <v>0</v>
      </c>
      <c r="Q138" s="1" t="e">
        <f t="shared" si="17"/>
        <v>#REF!</v>
      </c>
      <c r="R138" s="1" t="e">
        <f t="shared" si="18"/>
        <v>#REF!</v>
      </c>
      <c r="T138" s="1" t="e">
        <f t="shared" si="19"/>
        <v>#REF!</v>
      </c>
      <c r="U138" s="4" t="e">
        <f t="shared" si="20"/>
        <v>#REF!</v>
      </c>
    </row>
    <row r="139" spans="1:21" x14ac:dyDescent="0.35">
      <c r="A139" s="2" t="s">
        <v>422</v>
      </c>
      <c r="B139" s="2" t="s">
        <v>423</v>
      </c>
      <c r="C139" t="s">
        <v>424</v>
      </c>
      <c r="D139" s="1">
        <v>318</v>
      </c>
      <c r="E139" s="1" t="e">
        <f>VLOOKUP(A139,'2023_24 vs 2024_25 Detail'!$A$9:$AQ$409,45,FALSE)</f>
        <v>#REF!</v>
      </c>
      <c r="F139" s="1" t="e">
        <f>VLOOKUP(A139,'2023_24 vs 2024_25 Detail'!$A$9:$CA$409,73,FALSE)+VLOOKUP(A139,'2023_24 vs 2024_25 Detail'!$A$9:$BY$409,80,FALSE)+VLOOKUP(A139,'2023_24 vs 2024_25 Detail'!$A$9:$BZ$409,81,FALSE)</f>
        <v>#REF!</v>
      </c>
      <c r="G139" s="1">
        <f>VLOOKUP(A139,'2023_24 vs 2024_25 Detail'!$A$9:$CA$409,74,FALSE)</f>
        <v>30241.279999999999</v>
      </c>
      <c r="H139" s="1" t="e">
        <f>VLOOKUP($A139,'2023_24 vs 2024_25 Detail'!$A$9:$AJ$409,38,FALSE)</f>
        <v>#REF!</v>
      </c>
      <c r="I139" s="1" t="e">
        <f t="shared" si="14"/>
        <v>#REF!</v>
      </c>
      <c r="J139" s="1" t="e">
        <f t="shared" si="15"/>
        <v>#REF!</v>
      </c>
      <c r="K139" s="1" t="e">
        <f t="shared" si="16"/>
        <v>#REF!</v>
      </c>
      <c r="M139" s="1" t="e">
        <f>VLOOKUP(A139,'2023_24 vs 2024_25 Detail'!$A$9:$CA$409,82,FALSE)</f>
        <v>#REF!</v>
      </c>
      <c r="N139" s="1" t="e">
        <f>VLOOKUP(A139,'2023_24 vs 2024_25 Detail'!$A$9:$CA$409,73,FALSE)+VLOOKUP(A139,'2023_24 vs 2024_25 Detail'!$A$9:$BY$409,80,FALSE)+VLOOKUP(A139,'2023_24 vs 2024_25 Detail'!$A$9:$BZ$409,81,FALSE)</f>
        <v>#REF!</v>
      </c>
      <c r="O139" s="1">
        <f>VLOOKUP(A139,'2023_24 vs 2024_25 Detail'!$A$9:$CA$409,74,FALSE)</f>
        <v>30241.279999999999</v>
      </c>
      <c r="P139" s="1">
        <f>VLOOKUP(A139,'2023_24 vs 2024_25 Detail'!$A$9:$CA$409,77,FALSE)</f>
        <v>0</v>
      </c>
      <c r="Q139" s="1" t="e">
        <f t="shared" si="17"/>
        <v>#REF!</v>
      </c>
      <c r="R139" s="1" t="e">
        <f t="shared" si="18"/>
        <v>#REF!</v>
      </c>
      <c r="T139" s="1" t="e">
        <f t="shared" si="19"/>
        <v>#REF!</v>
      </c>
      <c r="U139" s="4" t="e">
        <f t="shared" si="20"/>
        <v>#REF!</v>
      </c>
    </row>
    <row r="140" spans="1:21" x14ac:dyDescent="0.35">
      <c r="A140" s="2" t="s">
        <v>425</v>
      </c>
      <c r="B140" s="2" t="s">
        <v>426</v>
      </c>
      <c r="C140" t="s">
        <v>427</v>
      </c>
      <c r="D140" s="1">
        <v>319</v>
      </c>
      <c r="E140" s="1" t="e">
        <f>VLOOKUP(A140,'2023_24 vs 2024_25 Detail'!$A$9:$AQ$409,45,FALSE)</f>
        <v>#REF!</v>
      </c>
      <c r="F140" s="1" t="e">
        <f>VLOOKUP(A140,'2023_24 vs 2024_25 Detail'!$A$9:$CA$409,73,FALSE)+VLOOKUP(A140,'2023_24 vs 2024_25 Detail'!$A$9:$BY$409,80,FALSE)+VLOOKUP(A140,'2023_24 vs 2024_25 Detail'!$A$9:$BZ$409,81,FALSE)</f>
        <v>#REF!</v>
      </c>
      <c r="G140" s="1">
        <f>VLOOKUP(A140,'2023_24 vs 2024_25 Detail'!$A$9:$CA$409,74,FALSE)</f>
        <v>3209.5000000000005</v>
      </c>
      <c r="H140" s="1" t="e">
        <f>VLOOKUP($A140,'2023_24 vs 2024_25 Detail'!$A$9:$AJ$409,38,FALSE)</f>
        <v>#REF!</v>
      </c>
      <c r="I140" s="1" t="e">
        <f t="shared" si="14"/>
        <v>#REF!</v>
      </c>
      <c r="J140" s="1" t="e">
        <f t="shared" si="15"/>
        <v>#REF!</v>
      </c>
      <c r="K140" s="1" t="e">
        <f t="shared" si="16"/>
        <v>#REF!</v>
      </c>
      <c r="M140" s="1" t="e">
        <f>VLOOKUP(A140,'2023_24 vs 2024_25 Detail'!$A$9:$CA$409,82,FALSE)</f>
        <v>#REF!</v>
      </c>
      <c r="N140" s="1" t="e">
        <f>VLOOKUP(A140,'2023_24 vs 2024_25 Detail'!$A$9:$CA$409,73,FALSE)+VLOOKUP(A140,'2023_24 vs 2024_25 Detail'!$A$9:$BY$409,80,FALSE)+VLOOKUP(A140,'2023_24 vs 2024_25 Detail'!$A$9:$BZ$409,81,FALSE)</f>
        <v>#REF!</v>
      </c>
      <c r="O140" s="1">
        <f>VLOOKUP(A140,'2023_24 vs 2024_25 Detail'!$A$9:$CA$409,74,FALSE)</f>
        <v>3209.5000000000005</v>
      </c>
      <c r="P140" s="1">
        <f>VLOOKUP(A140,'2023_24 vs 2024_25 Detail'!$A$9:$CA$409,77,FALSE)</f>
        <v>0</v>
      </c>
      <c r="Q140" s="1" t="e">
        <f t="shared" si="17"/>
        <v>#REF!</v>
      </c>
      <c r="R140" s="1" t="e">
        <f t="shared" si="18"/>
        <v>#REF!</v>
      </c>
      <c r="T140" s="1" t="e">
        <f t="shared" si="19"/>
        <v>#REF!</v>
      </c>
      <c r="U140" s="4" t="e">
        <f t="shared" si="20"/>
        <v>#REF!</v>
      </c>
    </row>
    <row r="141" spans="1:21" x14ac:dyDescent="0.35">
      <c r="A141" s="2" t="s">
        <v>428</v>
      </c>
      <c r="B141" s="2" t="s">
        <v>429</v>
      </c>
      <c r="C141" t="s">
        <v>430</v>
      </c>
      <c r="D141" s="1">
        <v>320</v>
      </c>
      <c r="E141" s="1" t="e">
        <f>VLOOKUP(A141,'2023_24 vs 2024_25 Detail'!$A$9:$AQ$409,45,FALSE)</f>
        <v>#REF!</v>
      </c>
      <c r="F141" s="1" t="e">
        <f>VLOOKUP(A141,'2023_24 vs 2024_25 Detail'!$A$9:$CA$409,73,FALSE)+VLOOKUP(A141,'2023_24 vs 2024_25 Detail'!$A$9:$BY$409,80,FALSE)+VLOOKUP(A141,'2023_24 vs 2024_25 Detail'!$A$9:$BZ$409,81,FALSE)</f>
        <v>#REF!</v>
      </c>
      <c r="G141" s="1">
        <f>VLOOKUP(A141,'2023_24 vs 2024_25 Detail'!$A$9:$CA$409,74,FALSE)</f>
        <v>5511.7999999999993</v>
      </c>
      <c r="H141" s="1" t="e">
        <f>VLOOKUP($A141,'2023_24 vs 2024_25 Detail'!$A$9:$AJ$409,38,FALSE)</f>
        <v>#REF!</v>
      </c>
      <c r="I141" s="1" t="e">
        <f t="shared" si="14"/>
        <v>#REF!</v>
      </c>
      <c r="J141" s="1" t="e">
        <f t="shared" si="15"/>
        <v>#REF!</v>
      </c>
      <c r="K141" s="1" t="e">
        <f t="shared" si="16"/>
        <v>#REF!</v>
      </c>
      <c r="M141" s="1" t="e">
        <f>VLOOKUP(A141,'2023_24 vs 2024_25 Detail'!$A$9:$CA$409,82,FALSE)</f>
        <v>#REF!</v>
      </c>
      <c r="N141" s="1" t="e">
        <f>VLOOKUP(A141,'2023_24 vs 2024_25 Detail'!$A$9:$CA$409,73,FALSE)+VLOOKUP(A141,'2023_24 vs 2024_25 Detail'!$A$9:$BY$409,80,FALSE)+VLOOKUP(A141,'2023_24 vs 2024_25 Detail'!$A$9:$BZ$409,81,FALSE)</f>
        <v>#REF!</v>
      </c>
      <c r="O141" s="1">
        <f>VLOOKUP(A141,'2023_24 vs 2024_25 Detail'!$A$9:$CA$409,74,FALSE)</f>
        <v>5511.7999999999993</v>
      </c>
      <c r="P141" s="1">
        <f>VLOOKUP(A141,'2023_24 vs 2024_25 Detail'!$A$9:$CA$409,77,FALSE)</f>
        <v>0</v>
      </c>
      <c r="Q141" s="1" t="e">
        <f t="shared" si="17"/>
        <v>#REF!</v>
      </c>
      <c r="R141" s="1" t="e">
        <f t="shared" si="18"/>
        <v>#REF!</v>
      </c>
      <c r="T141" s="1" t="e">
        <f t="shared" si="19"/>
        <v>#REF!</v>
      </c>
      <c r="U141" s="4" t="e">
        <f t="shared" si="20"/>
        <v>#REF!</v>
      </c>
    </row>
    <row r="142" spans="1:21" x14ac:dyDescent="0.35">
      <c r="A142" s="2" t="s">
        <v>431</v>
      </c>
      <c r="B142" s="2" t="s">
        <v>432</v>
      </c>
      <c r="C142" t="s">
        <v>433</v>
      </c>
      <c r="D142" s="1">
        <v>321</v>
      </c>
      <c r="E142" s="1" t="e">
        <f>VLOOKUP(A142,'2023_24 vs 2024_25 Detail'!$A$9:$AQ$409,45,FALSE)</f>
        <v>#REF!</v>
      </c>
      <c r="F142" s="1" t="e">
        <f>VLOOKUP(A142,'2023_24 vs 2024_25 Detail'!$A$9:$CA$409,73,FALSE)+VLOOKUP(A142,'2023_24 vs 2024_25 Detail'!$A$9:$BY$409,80,FALSE)+VLOOKUP(A142,'2023_24 vs 2024_25 Detail'!$A$9:$BZ$409,81,FALSE)</f>
        <v>#REF!</v>
      </c>
      <c r="G142" s="1">
        <f>VLOOKUP(A142,'2023_24 vs 2024_25 Detail'!$A$9:$CA$409,74,FALSE)</f>
        <v>567.68060000000003</v>
      </c>
      <c r="H142" s="1" t="e">
        <f>VLOOKUP($A142,'2023_24 vs 2024_25 Detail'!$A$9:$AJ$409,38,FALSE)</f>
        <v>#REF!</v>
      </c>
      <c r="I142" s="1" t="e">
        <f t="shared" si="14"/>
        <v>#REF!</v>
      </c>
      <c r="J142" s="1" t="e">
        <f t="shared" si="15"/>
        <v>#REF!</v>
      </c>
      <c r="K142" s="1" t="e">
        <f t="shared" si="16"/>
        <v>#REF!</v>
      </c>
      <c r="M142" s="1" t="e">
        <f>VLOOKUP(A142,'2023_24 vs 2024_25 Detail'!$A$9:$CA$409,82,FALSE)</f>
        <v>#REF!</v>
      </c>
      <c r="N142" s="1" t="e">
        <f>VLOOKUP(A142,'2023_24 vs 2024_25 Detail'!$A$9:$CA$409,73,FALSE)+VLOOKUP(A142,'2023_24 vs 2024_25 Detail'!$A$9:$BY$409,80,FALSE)+VLOOKUP(A142,'2023_24 vs 2024_25 Detail'!$A$9:$BZ$409,81,FALSE)</f>
        <v>#REF!</v>
      </c>
      <c r="O142" s="1">
        <f>VLOOKUP(A142,'2023_24 vs 2024_25 Detail'!$A$9:$CA$409,74,FALSE)</f>
        <v>567.68060000000003</v>
      </c>
      <c r="P142" s="1">
        <f>VLOOKUP(A142,'2023_24 vs 2024_25 Detail'!$A$9:$CA$409,77,FALSE)</f>
        <v>0</v>
      </c>
      <c r="Q142" s="1" t="e">
        <f t="shared" si="17"/>
        <v>#REF!</v>
      </c>
      <c r="R142" s="1" t="e">
        <f t="shared" si="18"/>
        <v>#REF!</v>
      </c>
      <c r="T142" s="1" t="e">
        <f t="shared" si="19"/>
        <v>#REF!</v>
      </c>
      <c r="U142" s="4" t="e">
        <f t="shared" si="20"/>
        <v>#REF!</v>
      </c>
    </row>
    <row r="143" spans="1:21" x14ac:dyDescent="0.35">
      <c r="A143" s="2" t="s">
        <v>434</v>
      </c>
      <c r="B143" s="2" t="s">
        <v>435</v>
      </c>
      <c r="C143" t="s">
        <v>436</v>
      </c>
      <c r="D143" s="1">
        <v>322</v>
      </c>
      <c r="E143" s="1" t="e">
        <f>VLOOKUP(A143,'2023_24 vs 2024_25 Detail'!$A$9:$AQ$409,45,FALSE)</f>
        <v>#REF!</v>
      </c>
      <c r="F143" s="1" t="e">
        <f>VLOOKUP(A143,'2023_24 vs 2024_25 Detail'!$A$9:$CA$409,73,FALSE)+VLOOKUP(A143,'2023_24 vs 2024_25 Detail'!$A$9:$BY$409,80,FALSE)+VLOOKUP(A143,'2023_24 vs 2024_25 Detail'!$A$9:$BZ$409,81,FALSE)</f>
        <v>#REF!</v>
      </c>
      <c r="G143" s="1">
        <f>VLOOKUP(A143,'2023_24 vs 2024_25 Detail'!$A$9:$CA$409,74,FALSE)</f>
        <v>1835.7760000000001</v>
      </c>
      <c r="H143" s="1" t="e">
        <f>VLOOKUP($A143,'2023_24 vs 2024_25 Detail'!$A$9:$AJ$409,38,FALSE)</f>
        <v>#REF!</v>
      </c>
      <c r="I143" s="1" t="e">
        <f t="shared" si="14"/>
        <v>#REF!</v>
      </c>
      <c r="J143" s="1" t="e">
        <f t="shared" si="15"/>
        <v>#REF!</v>
      </c>
      <c r="K143" s="1" t="e">
        <f t="shared" si="16"/>
        <v>#REF!</v>
      </c>
      <c r="M143" s="1" t="e">
        <f>VLOOKUP(A143,'2023_24 vs 2024_25 Detail'!$A$9:$CA$409,82,FALSE)</f>
        <v>#REF!</v>
      </c>
      <c r="N143" s="1" t="e">
        <f>VLOOKUP(A143,'2023_24 vs 2024_25 Detail'!$A$9:$CA$409,73,FALSE)+VLOOKUP(A143,'2023_24 vs 2024_25 Detail'!$A$9:$BY$409,80,FALSE)+VLOOKUP(A143,'2023_24 vs 2024_25 Detail'!$A$9:$BZ$409,81,FALSE)</f>
        <v>#REF!</v>
      </c>
      <c r="O143" s="1">
        <f>VLOOKUP(A143,'2023_24 vs 2024_25 Detail'!$A$9:$CA$409,74,FALSE)</f>
        <v>1835.7760000000001</v>
      </c>
      <c r="P143" s="1">
        <f>VLOOKUP(A143,'2023_24 vs 2024_25 Detail'!$A$9:$CA$409,77,FALSE)</f>
        <v>0</v>
      </c>
      <c r="Q143" s="1" t="e">
        <f t="shared" si="17"/>
        <v>#REF!</v>
      </c>
      <c r="R143" s="1" t="e">
        <f t="shared" si="18"/>
        <v>#REF!</v>
      </c>
      <c r="T143" s="1" t="e">
        <f t="shared" si="19"/>
        <v>#REF!</v>
      </c>
      <c r="U143" s="4" t="e">
        <f t="shared" si="20"/>
        <v>#REF!</v>
      </c>
    </row>
    <row r="144" spans="1:21" x14ac:dyDescent="0.35">
      <c r="A144" s="2" t="s">
        <v>437</v>
      </c>
      <c r="B144" s="2" t="s">
        <v>438</v>
      </c>
      <c r="C144" t="s">
        <v>439</v>
      </c>
      <c r="D144" s="1">
        <v>323</v>
      </c>
      <c r="E144" s="1" t="e">
        <f>VLOOKUP(A144,'2023_24 vs 2024_25 Detail'!$A$9:$AQ$409,45,FALSE)</f>
        <v>#REF!</v>
      </c>
      <c r="F144" s="1" t="e">
        <f>VLOOKUP(A144,'2023_24 vs 2024_25 Detail'!$A$9:$CA$409,73,FALSE)+VLOOKUP(A144,'2023_24 vs 2024_25 Detail'!$A$9:$BY$409,80,FALSE)+VLOOKUP(A144,'2023_24 vs 2024_25 Detail'!$A$9:$BZ$409,81,FALSE)</f>
        <v>#REF!</v>
      </c>
      <c r="G144" s="1">
        <f>VLOOKUP(A144,'2023_24 vs 2024_25 Detail'!$A$9:$CA$409,74,FALSE)</f>
        <v>2819.3000000000006</v>
      </c>
      <c r="H144" s="1" t="e">
        <f>VLOOKUP($A144,'2023_24 vs 2024_25 Detail'!$A$9:$AJ$409,38,FALSE)</f>
        <v>#REF!</v>
      </c>
      <c r="I144" s="1" t="e">
        <f t="shared" si="14"/>
        <v>#REF!</v>
      </c>
      <c r="J144" s="1" t="e">
        <f t="shared" si="15"/>
        <v>#REF!</v>
      </c>
      <c r="K144" s="1" t="e">
        <f t="shared" si="16"/>
        <v>#REF!</v>
      </c>
      <c r="M144" s="1" t="e">
        <f>VLOOKUP(A144,'2023_24 vs 2024_25 Detail'!$A$9:$CA$409,82,FALSE)</f>
        <v>#REF!</v>
      </c>
      <c r="N144" s="1" t="e">
        <f>VLOOKUP(A144,'2023_24 vs 2024_25 Detail'!$A$9:$CA$409,73,FALSE)+VLOOKUP(A144,'2023_24 vs 2024_25 Detail'!$A$9:$BY$409,80,FALSE)+VLOOKUP(A144,'2023_24 vs 2024_25 Detail'!$A$9:$BZ$409,81,FALSE)</f>
        <v>#REF!</v>
      </c>
      <c r="O144" s="1">
        <f>VLOOKUP(A144,'2023_24 vs 2024_25 Detail'!$A$9:$CA$409,74,FALSE)</f>
        <v>2819.3000000000006</v>
      </c>
      <c r="P144" s="1">
        <f>VLOOKUP(A144,'2023_24 vs 2024_25 Detail'!$A$9:$CA$409,77,FALSE)</f>
        <v>0</v>
      </c>
      <c r="Q144" s="1" t="e">
        <f t="shared" si="17"/>
        <v>#REF!</v>
      </c>
      <c r="R144" s="1" t="e">
        <f t="shared" si="18"/>
        <v>#REF!</v>
      </c>
      <c r="T144" s="1" t="e">
        <f t="shared" si="19"/>
        <v>#REF!</v>
      </c>
      <c r="U144" s="4" t="e">
        <f t="shared" si="20"/>
        <v>#REF!</v>
      </c>
    </row>
    <row r="145" spans="1:21" x14ac:dyDescent="0.35">
      <c r="A145" s="2" t="s">
        <v>440</v>
      </c>
      <c r="B145" s="2" t="s">
        <v>441</v>
      </c>
      <c r="C145" t="s">
        <v>442</v>
      </c>
      <c r="D145" s="1">
        <v>324</v>
      </c>
      <c r="E145" s="1" t="e">
        <f>VLOOKUP(A145,'2023_24 vs 2024_25 Detail'!$A$9:$AQ$409,45,FALSE)</f>
        <v>#REF!</v>
      </c>
      <c r="F145" s="1" t="e">
        <f>VLOOKUP(A145,'2023_24 vs 2024_25 Detail'!$A$9:$CA$409,73,FALSE)+VLOOKUP(A145,'2023_24 vs 2024_25 Detail'!$A$9:$BY$409,80,FALSE)+VLOOKUP(A145,'2023_24 vs 2024_25 Detail'!$A$9:$BZ$409,81,FALSE)</f>
        <v>#REF!</v>
      </c>
      <c r="G145" s="1">
        <f>VLOOKUP(A145,'2023_24 vs 2024_25 Detail'!$A$9:$CA$409,74,FALSE)</f>
        <v>15640.800000000001</v>
      </c>
      <c r="H145" s="1" t="e">
        <f>VLOOKUP($A145,'2023_24 vs 2024_25 Detail'!$A$9:$AJ$409,38,FALSE)</f>
        <v>#REF!</v>
      </c>
      <c r="I145" s="1" t="e">
        <f t="shared" si="14"/>
        <v>#REF!</v>
      </c>
      <c r="J145" s="1" t="e">
        <f t="shared" si="15"/>
        <v>#REF!</v>
      </c>
      <c r="K145" s="1" t="e">
        <f t="shared" si="16"/>
        <v>#REF!</v>
      </c>
      <c r="M145" s="1" t="e">
        <f>VLOOKUP(A145,'2023_24 vs 2024_25 Detail'!$A$9:$CA$409,82,FALSE)</f>
        <v>#REF!</v>
      </c>
      <c r="N145" s="1" t="e">
        <f>VLOOKUP(A145,'2023_24 vs 2024_25 Detail'!$A$9:$CA$409,73,FALSE)+VLOOKUP(A145,'2023_24 vs 2024_25 Detail'!$A$9:$BY$409,80,FALSE)+VLOOKUP(A145,'2023_24 vs 2024_25 Detail'!$A$9:$BZ$409,81,FALSE)</f>
        <v>#REF!</v>
      </c>
      <c r="O145" s="1">
        <f>VLOOKUP(A145,'2023_24 vs 2024_25 Detail'!$A$9:$CA$409,74,FALSE)</f>
        <v>15640.800000000001</v>
      </c>
      <c r="P145" s="1">
        <f>VLOOKUP(A145,'2023_24 vs 2024_25 Detail'!$A$9:$CA$409,77,FALSE)</f>
        <v>0</v>
      </c>
      <c r="Q145" s="1" t="e">
        <f t="shared" si="17"/>
        <v>#REF!</v>
      </c>
      <c r="R145" s="1" t="e">
        <f t="shared" si="18"/>
        <v>#REF!</v>
      </c>
      <c r="T145" s="1" t="e">
        <f t="shared" si="19"/>
        <v>#REF!</v>
      </c>
      <c r="U145" s="4" t="e">
        <f t="shared" si="20"/>
        <v>#REF!</v>
      </c>
    </row>
    <row r="146" spans="1:21" x14ac:dyDescent="0.35">
      <c r="A146" s="2" t="s">
        <v>443</v>
      </c>
      <c r="B146" s="2" t="s">
        <v>444</v>
      </c>
      <c r="C146" t="s">
        <v>445</v>
      </c>
      <c r="D146" s="1">
        <v>325</v>
      </c>
      <c r="E146" s="1" t="e">
        <f>VLOOKUP(A146,'2023_24 vs 2024_25 Detail'!$A$9:$AQ$409,45,FALSE)</f>
        <v>#REF!</v>
      </c>
      <c r="F146" s="1" t="e">
        <f>VLOOKUP(A146,'2023_24 vs 2024_25 Detail'!$A$9:$CA$409,73,FALSE)+VLOOKUP(A146,'2023_24 vs 2024_25 Detail'!$A$9:$BY$409,80,FALSE)+VLOOKUP(A146,'2023_24 vs 2024_25 Detail'!$A$9:$BZ$409,81,FALSE)</f>
        <v>#REF!</v>
      </c>
      <c r="G146" s="1">
        <f>VLOOKUP(A146,'2023_24 vs 2024_25 Detail'!$A$9:$CA$409,74,FALSE)</f>
        <v>682.59839999999997</v>
      </c>
      <c r="H146" s="1" t="e">
        <f>VLOOKUP($A146,'2023_24 vs 2024_25 Detail'!$A$9:$AJ$409,38,FALSE)</f>
        <v>#REF!</v>
      </c>
      <c r="I146" s="1" t="e">
        <f t="shared" si="14"/>
        <v>#REF!</v>
      </c>
      <c r="J146" s="1" t="e">
        <f t="shared" si="15"/>
        <v>#REF!</v>
      </c>
      <c r="K146" s="1" t="e">
        <f t="shared" si="16"/>
        <v>#REF!</v>
      </c>
      <c r="M146" s="1" t="e">
        <f>VLOOKUP(A146,'2023_24 vs 2024_25 Detail'!$A$9:$CA$409,82,FALSE)</f>
        <v>#REF!</v>
      </c>
      <c r="N146" s="1" t="e">
        <f>VLOOKUP(A146,'2023_24 vs 2024_25 Detail'!$A$9:$CA$409,73,FALSE)+VLOOKUP(A146,'2023_24 vs 2024_25 Detail'!$A$9:$BY$409,80,FALSE)+VLOOKUP(A146,'2023_24 vs 2024_25 Detail'!$A$9:$BZ$409,81,FALSE)</f>
        <v>#REF!</v>
      </c>
      <c r="O146" s="1">
        <f>VLOOKUP(A146,'2023_24 vs 2024_25 Detail'!$A$9:$CA$409,74,FALSE)</f>
        <v>682.59839999999997</v>
      </c>
      <c r="P146" s="1">
        <f>VLOOKUP(A146,'2023_24 vs 2024_25 Detail'!$A$9:$CA$409,77,FALSE)</f>
        <v>0</v>
      </c>
      <c r="Q146" s="1" t="e">
        <f t="shared" si="17"/>
        <v>#REF!</v>
      </c>
      <c r="R146" s="1" t="e">
        <f t="shared" si="18"/>
        <v>#REF!</v>
      </c>
      <c r="T146" s="1" t="e">
        <f t="shared" si="19"/>
        <v>#REF!</v>
      </c>
      <c r="U146" s="4" t="e">
        <f t="shared" si="20"/>
        <v>#REF!</v>
      </c>
    </row>
    <row r="147" spans="1:21" x14ac:dyDescent="0.35">
      <c r="A147" s="2" t="s">
        <v>446</v>
      </c>
      <c r="B147" s="2" t="s">
        <v>447</v>
      </c>
      <c r="C147" t="s">
        <v>448</v>
      </c>
      <c r="D147" s="1">
        <v>326</v>
      </c>
      <c r="E147" s="1" t="e">
        <f>VLOOKUP(A147,'2023_24 vs 2024_25 Detail'!$A$9:$AQ$409,45,FALSE)</f>
        <v>#REF!</v>
      </c>
      <c r="F147" s="1" t="e">
        <f>VLOOKUP(A147,'2023_24 vs 2024_25 Detail'!$A$9:$CA$409,73,FALSE)+VLOOKUP(A147,'2023_24 vs 2024_25 Detail'!$A$9:$BY$409,80,FALSE)+VLOOKUP(A147,'2023_24 vs 2024_25 Detail'!$A$9:$BZ$409,81,FALSE)</f>
        <v>#REF!</v>
      </c>
      <c r="G147" s="1">
        <f>VLOOKUP(A147,'2023_24 vs 2024_25 Detail'!$A$9:$CA$409,74,FALSE)</f>
        <v>1013.5552</v>
      </c>
      <c r="H147" s="1" t="e">
        <f>VLOOKUP($A147,'2023_24 vs 2024_25 Detail'!$A$9:$AJ$409,38,FALSE)</f>
        <v>#REF!</v>
      </c>
      <c r="I147" s="1" t="e">
        <f t="shared" si="14"/>
        <v>#REF!</v>
      </c>
      <c r="J147" s="1" t="e">
        <f t="shared" si="15"/>
        <v>#REF!</v>
      </c>
      <c r="K147" s="1" t="e">
        <f t="shared" si="16"/>
        <v>#REF!</v>
      </c>
      <c r="M147" s="1" t="e">
        <f>VLOOKUP(A147,'2023_24 vs 2024_25 Detail'!$A$9:$CA$409,82,FALSE)</f>
        <v>#REF!</v>
      </c>
      <c r="N147" s="1" t="e">
        <f>VLOOKUP(A147,'2023_24 vs 2024_25 Detail'!$A$9:$CA$409,73,FALSE)+VLOOKUP(A147,'2023_24 vs 2024_25 Detail'!$A$9:$BY$409,80,FALSE)+VLOOKUP(A147,'2023_24 vs 2024_25 Detail'!$A$9:$BZ$409,81,FALSE)</f>
        <v>#REF!</v>
      </c>
      <c r="O147" s="1">
        <f>VLOOKUP(A147,'2023_24 vs 2024_25 Detail'!$A$9:$CA$409,74,FALSE)</f>
        <v>1013.5552</v>
      </c>
      <c r="P147" s="1">
        <f>VLOOKUP(A147,'2023_24 vs 2024_25 Detail'!$A$9:$CA$409,77,FALSE)</f>
        <v>0</v>
      </c>
      <c r="Q147" s="1" t="e">
        <f t="shared" si="17"/>
        <v>#REF!</v>
      </c>
      <c r="R147" s="1" t="e">
        <f t="shared" si="18"/>
        <v>#REF!</v>
      </c>
      <c r="T147" s="1" t="e">
        <f t="shared" si="19"/>
        <v>#REF!</v>
      </c>
      <c r="U147" s="4" t="e">
        <f t="shared" si="20"/>
        <v>#REF!</v>
      </c>
    </row>
    <row r="148" spans="1:21" x14ac:dyDescent="0.35">
      <c r="A148" s="2" t="s">
        <v>449</v>
      </c>
      <c r="B148" s="2" t="s">
        <v>450</v>
      </c>
      <c r="C148" t="s">
        <v>451</v>
      </c>
      <c r="D148" s="1">
        <v>327</v>
      </c>
      <c r="E148" s="1" t="e">
        <f>VLOOKUP(A148,'2023_24 vs 2024_25 Detail'!$A$9:$AQ$409,45,FALSE)</f>
        <v>#REF!</v>
      </c>
      <c r="F148" s="1" t="e">
        <f>VLOOKUP(A148,'2023_24 vs 2024_25 Detail'!$A$9:$CA$409,73,FALSE)+VLOOKUP(A148,'2023_24 vs 2024_25 Detail'!$A$9:$BY$409,80,FALSE)+VLOOKUP(A148,'2023_24 vs 2024_25 Detail'!$A$9:$BZ$409,81,FALSE)</f>
        <v>#REF!</v>
      </c>
      <c r="G148" s="1">
        <f>VLOOKUP(A148,'2023_24 vs 2024_25 Detail'!$A$9:$CA$409,74,FALSE)</f>
        <v>24695</v>
      </c>
      <c r="H148" s="1" t="e">
        <f>VLOOKUP($A148,'2023_24 vs 2024_25 Detail'!$A$9:$AJ$409,38,FALSE)</f>
        <v>#REF!</v>
      </c>
      <c r="I148" s="1" t="e">
        <f t="shared" si="14"/>
        <v>#REF!</v>
      </c>
      <c r="J148" s="1" t="e">
        <f t="shared" si="15"/>
        <v>#REF!</v>
      </c>
      <c r="K148" s="1" t="e">
        <f t="shared" si="16"/>
        <v>#REF!</v>
      </c>
      <c r="M148" s="1" t="e">
        <f>VLOOKUP(A148,'2023_24 vs 2024_25 Detail'!$A$9:$CA$409,82,FALSE)</f>
        <v>#REF!</v>
      </c>
      <c r="N148" s="1" t="e">
        <f>VLOOKUP(A148,'2023_24 vs 2024_25 Detail'!$A$9:$CA$409,73,FALSE)+VLOOKUP(A148,'2023_24 vs 2024_25 Detail'!$A$9:$BY$409,80,FALSE)+VLOOKUP(A148,'2023_24 vs 2024_25 Detail'!$A$9:$BZ$409,81,FALSE)</f>
        <v>#REF!</v>
      </c>
      <c r="O148" s="1">
        <f>VLOOKUP(A148,'2023_24 vs 2024_25 Detail'!$A$9:$CA$409,74,FALSE)</f>
        <v>24695</v>
      </c>
      <c r="P148" s="1">
        <f>VLOOKUP(A148,'2023_24 vs 2024_25 Detail'!$A$9:$CA$409,77,FALSE)</f>
        <v>0</v>
      </c>
      <c r="Q148" s="1" t="e">
        <f t="shared" si="17"/>
        <v>#REF!</v>
      </c>
      <c r="R148" s="1" t="e">
        <f t="shared" si="18"/>
        <v>#REF!</v>
      </c>
      <c r="T148" s="1" t="e">
        <f t="shared" si="19"/>
        <v>#REF!</v>
      </c>
      <c r="U148" s="4" t="e">
        <f t="shared" si="20"/>
        <v>#REF!</v>
      </c>
    </row>
    <row r="149" spans="1:21" x14ac:dyDescent="0.35">
      <c r="A149" s="2" t="s">
        <v>452</v>
      </c>
      <c r="B149" s="2" t="s">
        <v>453</v>
      </c>
      <c r="C149" t="s">
        <v>454</v>
      </c>
      <c r="D149" s="1">
        <v>328</v>
      </c>
      <c r="E149" s="1" t="e">
        <f>VLOOKUP(A149,'2023_24 vs 2024_25 Detail'!$A$9:$AQ$409,45,FALSE)</f>
        <v>#REF!</v>
      </c>
      <c r="F149" s="1" t="e">
        <f>VLOOKUP(A149,'2023_24 vs 2024_25 Detail'!$A$9:$CA$409,73,FALSE)+VLOOKUP(A149,'2023_24 vs 2024_25 Detail'!$A$9:$BY$409,80,FALSE)+VLOOKUP(A149,'2023_24 vs 2024_25 Detail'!$A$9:$BZ$409,81,FALSE)</f>
        <v>#REF!</v>
      </c>
      <c r="G149" s="1">
        <f>VLOOKUP(A149,'2023_24 vs 2024_25 Detail'!$A$9:$CA$409,74,FALSE)</f>
        <v>4162.8159999999998</v>
      </c>
      <c r="H149" s="1" t="e">
        <f>VLOOKUP($A149,'2023_24 vs 2024_25 Detail'!$A$9:$AJ$409,38,FALSE)</f>
        <v>#REF!</v>
      </c>
      <c r="I149" s="1" t="e">
        <f t="shared" si="14"/>
        <v>#REF!</v>
      </c>
      <c r="J149" s="1" t="e">
        <f t="shared" si="15"/>
        <v>#REF!</v>
      </c>
      <c r="K149" s="1" t="e">
        <f t="shared" si="16"/>
        <v>#REF!</v>
      </c>
      <c r="M149" s="1" t="e">
        <f>VLOOKUP(A149,'2023_24 vs 2024_25 Detail'!$A$9:$CA$409,82,FALSE)</f>
        <v>#REF!</v>
      </c>
      <c r="N149" s="1" t="e">
        <f>VLOOKUP(A149,'2023_24 vs 2024_25 Detail'!$A$9:$CA$409,73,FALSE)+VLOOKUP(A149,'2023_24 vs 2024_25 Detail'!$A$9:$BY$409,80,FALSE)+VLOOKUP(A149,'2023_24 vs 2024_25 Detail'!$A$9:$BZ$409,81,FALSE)</f>
        <v>#REF!</v>
      </c>
      <c r="O149" s="1">
        <f>VLOOKUP(A149,'2023_24 vs 2024_25 Detail'!$A$9:$CA$409,74,FALSE)</f>
        <v>4162.8159999999998</v>
      </c>
      <c r="P149" s="1">
        <f>VLOOKUP(A149,'2023_24 vs 2024_25 Detail'!$A$9:$CA$409,77,FALSE)</f>
        <v>0</v>
      </c>
      <c r="Q149" s="1" t="e">
        <f t="shared" si="17"/>
        <v>#REF!</v>
      </c>
      <c r="R149" s="1" t="e">
        <f t="shared" si="18"/>
        <v>#REF!</v>
      </c>
      <c r="T149" s="1" t="e">
        <f t="shared" si="19"/>
        <v>#REF!</v>
      </c>
      <c r="U149" s="4" t="e">
        <f t="shared" si="20"/>
        <v>#REF!</v>
      </c>
    </row>
    <row r="150" spans="1:21" x14ac:dyDescent="0.35">
      <c r="A150" s="2" t="s">
        <v>455</v>
      </c>
      <c r="B150" s="2" t="s">
        <v>456</v>
      </c>
      <c r="C150" t="s">
        <v>457</v>
      </c>
      <c r="D150" s="1">
        <v>329</v>
      </c>
      <c r="E150" s="1" t="e">
        <f>VLOOKUP(A150,'2023_24 vs 2024_25 Detail'!$A$9:$AQ$409,45,FALSE)</f>
        <v>#REF!</v>
      </c>
      <c r="F150" s="1" t="e">
        <f>VLOOKUP(A150,'2023_24 vs 2024_25 Detail'!$A$9:$CA$409,73,FALSE)+VLOOKUP(A150,'2023_24 vs 2024_25 Detail'!$A$9:$BY$409,80,FALSE)+VLOOKUP(A150,'2023_24 vs 2024_25 Detail'!$A$9:$BZ$409,81,FALSE)</f>
        <v>#REF!</v>
      </c>
      <c r="G150" s="1">
        <f>VLOOKUP(A150,'2023_24 vs 2024_25 Detail'!$A$9:$CA$409,74,FALSE)</f>
        <v>4871.05</v>
      </c>
      <c r="H150" s="1" t="e">
        <f>VLOOKUP($A150,'2023_24 vs 2024_25 Detail'!$A$9:$AJ$409,38,FALSE)</f>
        <v>#REF!</v>
      </c>
      <c r="I150" s="1" t="e">
        <f t="shared" si="14"/>
        <v>#REF!</v>
      </c>
      <c r="J150" s="1" t="e">
        <f t="shared" si="15"/>
        <v>#REF!</v>
      </c>
      <c r="K150" s="1" t="e">
        <f t="shared" si="16"/>
        <v>#REF!</v>
      </c>
      <c r="M150" s="1" t="e">
        <f>VLOOKUP(A150,'2023_24 vs 2024_25 Detail'!$A$9:$CA$409,82,FALSE)</f>
        <v>#REF!</v>
      </c>
      <c r="N150" s="1" t="e">
        <f>VLOOKUP(A150,'2023_24 vs 2024_25 Detail'!$A$9:$CA$409,73,FALSE)+VLOOKUP(A150,'2023_24 vs 2024_25 Detail'!$A$9:$BY$409,80,FALSE)+VLOOKUP(A150,'2023_24 vs 2024_25 Detail'!$A$9:$BZ$409,81,FALSE)</f>
        <v>#REF!</v>
      </c>
      <c r="O150" s="1">
        <f>VLOOKUP(A150,'2023_24 vs 2024_25 Detail'!$A$9:$CA$409,74,FALSE)</f>
        <v>4871.05</v>
      </c>
      <c r="P150" s="1">
        <f>VLOOKUP(A150,'2023_24 vs 2024_25 Detail'!$A$9:$CA$409,77,FALSE)</f>
        <v>0</v>
      </c>
      <c r="Q150" s="1" t="e">
        <f t="shared" si="17"/>
        <v>#REF!</v>
      </c>
      <c r="R150" s="1" t="e">
        <f t="shared" si="18"/>
        <v>#REF!</v>
      </c>
      <c r="T150" s="1" t="e">
        <f t="shared" si="19"/>
        <v>#REF!</v>
      </c>
      <c r="U150" s="4" t="e">
        <f t="shared" si="20"/>
        <v>#REF!</v>
      </c>
    </row>
    <row r="151" spans="1:21" x14ac:dyDescent="0.35">
      <c r="A151" s="2" t="s">
        <v>458</v>
      </c>
      <c r="B151" s="2" t="s">
        <v>459</v>
      </c>
      <c r="C151" t="s">
        <v>460</v>
      </c>
      <c r="D151" s="1">
        <v>330</v>
      </c>
      <c r="E151" s="1" t="e">
        <f>VLOOKUP(A151,'2023_24 vs 2024_25 Detail'!$A$9:$AQ$409,45,FALSE)</f>
        <v>#REF!</v>
      </c>
      <c r="F151" s="1" t="e">
        <f>VLOOKUP(A151,'2023_24 vs 2024_25 Detail'!$A$9:$CA$409,73,FALSE)+VLOOKUP(A151,'2023_24 vs 2024_25 Detail'!$A$9:$BY$409,80,FALSE)+VLOOKUP(A151,'2023_24 vs 2024_25 Detail'!$A$9:$BZ$409,81,FALSE)</f>
        <v>#REF!</v>
      </c>
      <c r="G151" s="1">
        <f>VLOOKUP(A151,'2023_24 vs 2024_25 Detail'!$A$9:$CA$409,74,FALSE)</f>
        <v>3987.1000000000004</v>
      </c>
      <c r="H151" s="1" t="e">
        <f>VLOOKUP($A151,'2023_24 vs 2024_25 Detail'!$A$9:$AJ$409,38,FALSE)</f>
        <v>#REF!</v>
      </c>
      <c r="I151" s="1" t="e">
        <f t="shared" si="14"/>
        <v>#REF!</v>
      </c>
      <c r="J151" s="1" t="e">
        <f t="shared" si="15"/>
        <v>#REF!</v>
      </c>
      <c r="K151" s="1" t="e">
        <f t="shared" si="16"/>
        <v>#REF!</v>
      </c>
      <c r="M151" s="1" t="e">
        <f>VLOOKUP(A151,'2023_24 vs 2024_25 Detail'!$A$9:$CA$409,82,FALSE)</f>
        <v>#REF!</v>
      </c>
      <c r="N151" s="1" t="e">
        <f>VLOOKUP(A151,'2023_24 vs 2024_25 Detail'!$A$9:$CA$409,73,FALSE)+VLOOKUP(A151,'2023_24 vs 2024_25 Detail'!$A$9:$BY$409,80,FALSE)+VLOOKUP(A151,'2023_24 vs 2024_25 Detail'!$A$9:$BZ$409,81,FALSE)</f>
        <v>#REF!</v>
      </c>
      <c r="O151" s="1">
        <f>VLOOKUP(A151,'2023_24 vs 2024_25 Detail'!$A$9:$CA$409,74,FALSE)</f>
        <v>3987.1000000000004</v>
      </c>
      <c r="P151" s="1">
        <f>VLOOKUP(A151,'2023_24 vs 2024_25 Detail'!$A$9:$CA$409,77,FALSE)</f>
        <v>0</v>
      </c>
      <c r="Q151" s="1" t="e">
        <f t="shared" si="17"/>
        <v>#REF!</v>
      </c>
      <c r="R151" s="1" t="e">
        <f t="shared" si="18"/>
        <v>#REF!</v>
      </c>
      <c r="T151" s="1" t="e">
        <f t="shared" si="19"/>
        <v>#REF!</v>
      </c>
      <c r="U151" s="4" t="e">
        <f t="shared" si="20"/>
        <v>#REF!</v>
      </c>
    </row>
    <row r="152" spans="1:21" x14ac:dyDescent="0.35">
      <c r="A152" s="2" t="s">
        <v>461</v>
      </c>
      <c r="B152" s="2" t="s">
        <v>462</v>
      </c>
      <c r="C152" t="s">
        <v>463</v>
      </c>
      <c r="D152" s="1">
        <v>331</v>
      </c>
      <c r="E152" s="1" t="e">
        <f>VLOOKUP(A152,'2023_24 vs 2024_25 Detail'!$A$9:$AQ$409,45,FALSE)</f>
        <v>#REF!</v>
      </c>
      <c r="F152" s="1" t="e">
        <f>VLOOKUP(A152,'2023_24 vs 2024_25 Detail'!$A$9:$CA$409,73,FALSE)+VLOOKUP(A152,'2023_24 vs 2024_25 Detail'!$A$9:$BY$409,80,FALSE)+VLOOKUP(A152,'2023_24 vs 2024_25 Detail'!$A$9:$BZ$409,81,FALSE)</f>
        <v>#REF!</v>
      </c>
      <c r="G152" s="1">
        <f>VLOOKUP(A152,'2023_24 vs 2024_25 Detail'!$A$9:$CA$409,74,FALSE)</f>
        <v>12417</v>
      </c>
      <c r="H152" s="1" t="e">
        <f>VLOOKUP($A152,'2023_24 vs 2024_25 Detail'!$A$9:$AJ$409,38,FALSE)</f>
        <v>#REF!</v>
      </c>
      <c r="I152" s="1" t="e">
        <f t="shared" si="14"/>
        <v>#REF!</v>
      </c>
      <c r="J152" s="1" t="e">
        <f t="shared" si="15"/>
        <v>#REF!</v>
      </c>
      <c r="K152" s="1" t="e">
        <f t="shared" si="16"/>
        <v>#REF!</v>
      </c>
      <c r="M152" s="1" t="e">
        <f>VLOOKUP(A152,'2023_24 vs 2024_25 Detail'!$A$9:$CA$409,82,FALSE)</f>
        <v>#REF!</v>
      </c>
      <c r="N152" s="1" t="e">
        <f>VLOOKUP(A152,'2023_24 vs 2024_25 Detail'!$A$9:$CA$409,73,FALSE)+VLOOKUP(A152,'2023_24 vs 2024_25 Detail'!$A$9:$BY$409,80,FALSE)+VLOOKUP(A152,'2023_24 vs 2024_25 Detail'!$A$9:$BZ$409,81,FALSE)</f>
        <v>#REF!</v>
      </c>
      <c r="O152" s="1">
        <f>VLOOKUP(A152,'2023_24 vs 2024_25 Detail'!$A$9:$CA$409,74,FALSE)</f>
        <v>12417</v>
      </c>
      <c r="P152" s="1">
        <f>VLOOKUP(A152,'2023_24 vs 2024_25 Detail'!$A$9:$CA$409,77,FALSE)</f>
        <v>0</v>
      </c>
      <c r="Q152" s="1" t="e">
        <f t="shared" si="17"/>
        <v>#REF!</v>
      </c>
      <c r="R152" s="1" t="e">
        <f t="shared" si="18"/>
        <v>#REF!</v>
      </c>
      <c r="T152" s="1" t="e">
        <f t="shared" si="19"/>
        <v>#REF!</v>
      </c>
      <c r="U152" s="4" t="e">
        <f t="shared" si="20"/>
        <v>#REF!</v>
      </c>
    </row>
    <row r="153" spans="1:21" x14ac:dyDescent="0.35">
      <c r="A153" s="2" t="s">
        <v>464</v>
      </c>
      <c r="B153" s="2" t="s">
        <v>465</v>
      </c>
      <c r="C153" t="s">
        <v>466</v>
      </c>
      <c r="D153" s="1">
        <v>332</v>
      </c>
      <c r="E153" s="1" t="e">
        <f>VLOOKUP(A153,'2023_24 vs 2024_25 Detail'!$A$9:$AQ$409,45,FALSE)</f>
        <v>#REF!</v>
      </c>
      <c r="F153" s="1" t="e">
        <f>VLOOKUP(A153,'2023_24 vs 2024_25 Detail'!$A$9:$CA$409,73,FALSE)+VLOOKUP(A153,'2023_24 vs 2024_25 Detail'!$A$9:$BY$409,80,FALSE)+VLOOKUP(A153,'2023_24 vs 2024_25 Detail'!$A$9:$BZ$409,81,FALSE)</f>
        <v>#REF!</v>
      </c>
      <c r="G153" s="1">
        <f>VLOOKUP(A153,'2023_24 vs 2024_25 Detail'!$A$9:$CA$409,74,FALSE)</f>
        <v>24960.25</v>
      </c>
      <c r="H153" s="1" t="e">
        <f>VLOOKUP($A153,'2023_24 vs 2024_25 Detail'!$A$9:$AJ$409,38,FALSE)</f>
        <v>#REF!</v>
      </c>
      <c r="I153" s="1" t="e">
        <f t="shared" si="14"/>
        <v>#REF!</v>
      </c>
      <c r="J153" s="1" t="e">
        <f t="shared" si="15"/>
        <v>#REF!</v>
      </c>
      <c r="K153" s="1" t="e">
        <f t="shared" si="16"/>
        <v>#REF!</v>
      </c>
      <c r="M153" s="1" t="e">
        <f>VLOOKUP(A153,'2023_24 vs 2024_25 Detail'!$A$9:$CA$409,82,FALSE)</f>
        <v>#REF!</v>
      </c>
      <c r="N153" s="1" t="e">
        <f>VLOOKUP(A153,'2023_24 vs 2024_25 Detail'!$A$9:$CA$409,73,FALSE)+VLOOKUP(A153,'2023_24 vs 2024_25 Detail'!$A$9:$BY$409,80,FALSE)+VLOOKUP(A153,'2023_24 vs 2024_25 Detail'!$A$9:$BZ$409,81,FALSE)</f>
        <v>#REF!</v>
      </c>
      <c r="O153" s="1">
        <f>VLOOKUP(A153,'2023_24 vs 2024_25 Detail'!$A$9:$CA$409,74,FALSE)</f>
        <v>24960.25</v>
      </c>
      <c r="P153" s="1">
        <f>VLOOKUP(A153,'2023_24 vs 2024_25 Detail'!$A$9:$CA$409,77,FALSE)</f>
        <v>0</v>
      </c>
      <c r="Q153" s="1" t="e">
        <f t="shared" si="17"/>
        <v>#REF!</v>
      </c>
      <c r="R153" s="1" t="e">
        <f t="shared" si="18"/>
        <v>#REF!</v>
      </c>
      <c r="T153" s="1" t="e">
        <f t="shared" si="19"/>
        <v>#REF!</v>
      </c>
      <c r="U153" s="4" t="e">
        <f t="shared" si="20"/>
        <v>#REF!</v>
      </c>
    </row>
    <row r="154" spans="1:21" x14ac:dyDescent="0.35">
      <c r="A154" s="2" t="s">
        <v>467</v>
      </c>
      <c r="B154" s="2" t="s">
        <v>468</v>
      </c>
      <c r="C154" t="s">
        <v>469</v>
      </c>
      <c r="D154" s="1">
        <v>333</v>
      </c>
      <c r="E154" s="1" t="e">
        <f>VLOOKUP(A154,'2023_24 vs 2024_25 Detail'!$A$9:$AQ$409,45,FALSE)</f>
        <v>#REF!</v>
      </c>
      <c r="F154" s="1" t="e">
        <f>VLOOKUP(A154,'2023_24 vs 2024_25 Detail'!$A$9:$CA$409,73,FALSE)+VLOOKUP(A154,'2023_24 vs 2024_25 Detail'!$A$9:$BY$409,80,FALSE)+VLOOKUP(A154,'2023_24 vs 2024_25 Detail'!$A$9:$BZ$409,81,FALSE)</f>
        <v>#REF!</v>
      </c>
      <c r="G154" s="1">
        <f>VLOOKUP(A154,'2023_24 vs 2024_25 Detail'!$A$9:$CA$409,74,FALSE)</f>
        <v>4341.1000000000004</v>
      </c>
      <c r="H154" s="1" t="e">
        <f>VLOOKUP($A154,'2023_24 vs 2024_25 Detail'!$A$9:$AJ$409,38,FALSE)</f>
        <v>#REF!</v>
      </c>
      <c r="I154" s="1" t="e">
        <f t="shared" si="14"/>
        <v>#REF!</v>
      </c>
      <c r="J154" s="1" t="e">
        <f t="shared" si="15"/>
        <v>#REF!</v>
      </c>
      <c r="K154" s="1" t="e">
        <f t="shared" si="16"/>
        <v>#REF!</v>
      </c>
      <c r="M154" s="1" t="e">
        <f>VLOOKUP(A154,'2023_24 vs 2024_25 Detail'!$A$9:$CA$409,82,FALSE)</f>
        <v>#REF!</v>
      </c>
      <c r="N154" s="1" t="e">
        <f>VLOOKUP(A154,'2023_24 vs 2024_25 Detail'!$A$9:$CA$409,73,FALSE)+VLOOKUP(A154,'2023_24 vs 2024_25 Detail'!$A$9:$BY$409,80,FALSE)+VLOOKUP(A154,'2023_24 vs 2024_25 Detail'!$A$9:$BZ$409,81,FALSE)</f>
        <v>#REF!</v>
      </c>
      <c r="O154" s="1">
        <f>VLOOKUP(A154,'2023_24 vs 2024_25 Detail'!$A$9:$CA$409,74,FALSE)</f>
        <v>4341.1000000000004</v>
      </c>
      <c r="P154" s="1">
        <f>VLOOKUP(A154,'2023_24 vs 2024_25 Detail'!$A$9:$CA$409,77,FALSE)</f>
        <v>0</v>
      </c>
      <c r="Q154" s="1" t="e">
        <f t="shared" si="17"/>
        <v>#REF!</v>
      </c>
      <c r="R154" s="1" t="e">
        <f t="shared" si="18"/>
        <v>#REF!</v>
      </c>
      <c r="T154" s="1" t="e">
        <f t="shared" si="19"/>
        <v>#REF!</v>
      </c>
      <c r="U154" s="4" t="e">
        <f t="shared" si="20"/>
        <v>#REF!</v>
      </c>
    </row>
    <row r="155" spans="1:21" x14ac:dyDescent="0.35">
      <c r="A155" s="2" t="s">
        <v>470</v>
      </c>
      <c r="B155" s="2" t="s">
        <v>471</v>
      </c>
      <c r="C155" t="s">
        <v>472</v>
      </c>
      <c r="D155" s="1">
        <v>334</v>
      </c>
      <c r="E155" s="1" t="e">
        <f>VLOOKUP(A155,'2023_24 vs 2024_25 Detail'!$A$9:$AQ$409,45,FALSE)</f>
        <v>#REF!</v>
      </c>
      <c r="F155" s="1" t="e">
        <f>VLOOKUP(A155,'2023_24 vs 2024_25 Detail'!$A$9:$CA$409,73,FALSE)+VLOOKUP(A155,'2023_24 vs 2024_25 Detail'!$A$9:$BY$409,80,FALSE)+VLOOKUP(A155,'2023_24 vs 2024_25 Detail'!$A$9:$BZ$409,81,FALSE)</f>
        <v>#REF!</v>
      </c>
      <c r="G155" s="1">
        <f>VLOOKUP(A155,'2023_24 vs 2024_25 Detail'!$A$9:$CA$409,74,FALSE)</f>
        <v>2500.5500000000002</v>
      </c>
      <c r="H155" s="1" t="e">
        <f>VLOOKUP($A155,'2023_24 vs 2024_25 Detail'!$A$9:$AJ$409,38,FALSE)</f>
        <v>#REF!</v>
      </c>
      <c r="I155" s="1" t="e">
        <f t="shared" si="14"/>
        <v>#REF!</v>
      </c>
      <c r="J155" s="1" t="e">
        <f t="shared" si="15"/>
        <v>#REF!</v>
      </c>
      <c r="K155" s="1" t="e">
        <f t="shared" si="16"/>
        <v>#REF!</v>
      </c>
      <c r="M155" s="1" t="e">
        <f>VLOOKUP(A155,'2023_24 vs 2024_25 Detail'!$A$9:$CA$409,82,FALSE)</f>
        <v>#REF!</v>
      </c>
      <c r="N155" s="1" t="e">
        <f>VLOOKUP(A155,'2023_24 vs 2024_25 Detail'!$A$9:$CA$409,73,FALSE)+VLOOKUP(A155,'2023_24 vs 2024_25 Detail'!$A$9:$BY$409,80,FALSE)+VLOOKUP(A155,'2023_24 vs 2024_25 Detail'!$A$9:$BZ$409,81,FALSE)</f>
        <v>#REF!</v>
      </c>
      <c r="O155" s="1">
        <f>VLOOKUP(A155,'2023_24 vs 2024_25 Detail'!$A$9:$CA$409,74,FALSE)</f>
        <v>2500.5500000000002</v>
      </c>
      <c r="P155" s="1">
        <f>VLOOKUP(A155,'2023_24 vs 2024_25 Detail'!$A$9:$CA$409,77,FALSE)</f>
        <v>0</v>
      </c>
      <c r="Q155" s="1" t="e">
        <f t="shared" si="17"/>
        <v>#REF!</v>
      </c>
      <c r="R155" s="1" t="e">
        <f t="shared" si="18"/>
        <v>#REF!</v>
      </c>
      <c r="T155" s="1" t="e">
        <f t="shared" si="19"/>
        <v>#REF!</v>
      </c>
      <c r="U155" s="4" t="e">
        <f t="shared" si="20"/>
        <v>#REF!</v>
      </c>
    </row>
    <row r="156" spans="1:21" x14ac:dyDescent="0.35">
      <c r="A156" s="2" t="s">
        <v>473</v>
      </c>
      <c r="B156" s="2" t="s">
        <v>474</v>
      </c>
      <c r="C156" t="s">
        <v>475</v>
      </c>
      <c r="D156" s="1">
        <v>335</v>
      </c>
      <c r="E156" s="1" t="e">
        <f>VLOOKUP(A156,'2023_24 vs 2024_25 Detail'!$A$9:$AQ$409,45,FALSE)</f>
        <v>#REF!</v>
      </c>
      <c r="F156" s="1" t="e">
        <f>VLOOKUP(A156,'2023_24 vs 2024_25 Detail'!$A$9:$CA$409,73,FALSE)+VLOOKUP(A156,'2023_24 vs 2024_25 Detail'!$A$9:$BY$409,80,FALSE)+VLOOKUP(A156,'2023_24 vs 2024_25 Detail'!$A$9:$BZ$409,81,FALSE)</f>
        <v>#REF!</v>
      </c>
      <c r="G156" s="1">
        <f>VLOOKUP(A156,'2023_24 vs 2024_25 Detail'!$A$9:$CA$409,74,FALSE)</f>
        <v>1554.5500000000002</v>
      </c>
      <c r="H156" s="1" t="e">
        <f>VLOOKUP($A156,'2023_24 vs 2024_25 Detail'!$A$9:$AJ$409,38,FALSE)</f>
        <v>#REF!</v>
      </c>
      <c r="I156" s="1" t="e">
        <f t="shared" si="14"/>
        <v>#REF!</v>
      </c>
      <c r="J156" s="1" t="e">
        <f t="shared" si="15"/>
        <v>#REF!</v>
      </c>
      <c r="K156" s="1" t="e">
        <f t="shared" si="16"/>
        <v>#REF!</v>
      </c>
      <c r="M156" s="1" t="e">
        <f>VLOOKUP(A156,'2023_24 vs 2024_25 Detail'!$A$9:$CA$409,82,FALSE)</f>
        <v>#REF!</v>
      </c>
      <c r="N156" s="1" t="e">
        <f>VLOOKUP(A156,'2023_24 vs 2024_25 Detail'!$A$9:$CA$409,73,FALSE)+VLOOKUP(A156,'2023_24 vs 2024_25 Detail'!$A$9:$BY$409,80,FALSE)+VLOOKUP(A156,'2023_24 vs 2024_25 Detail'!$A$9:$BZ$409,81,FALSE)</f>
        <v>#REF!</v>
      </c>
      <c r="O156" s="1">
        <f>VLOOKUP(A156,'2023_24 vs 2024_25 Detail'!$A$9:$CA$409,74,FALSE)</f>
        <v>1554.5500000000002</v>
      </c>
      <c r="P156" s="1">
        <f>VLOOKUP(A156,'2023_24 vs 2024_25 Detail'!$A$9:$CA$409,77,FALSE)</f>
        <v>0</v>
      </c>
      <c r="Q156" s="1" t="e">
        <f t="shared" si="17"/>
        <v>#REF!</v>
      </c>
      <c r="R156" s="1" t="e">
        <f t="shared" si="18"/>
        <v>#REF!</v>
      </c>
      <c r="T156" s="1" t="e">
        <f t="shared" si="19"/>
        <v>#REF!</v>
      </c>
      <c r="U156" s="4" t="e">
        <f t="shared" si="20"/>
        <v>#REF!</v>
      </c>
    </row>
    <row r="157" spans="1:21" x14ac:dyDescent="0.35">
      <c r="A157" s="2" t="s">
        <v>476</v>
      </c>
      <c r="B157" s="2">
        <v>2189</v>
      </c>
      <c r="C157" t="s">
        <v>477</v>
      </c>
      <c r="D157" s="1">
        <v>336</v>
      </c>
      <c r="E157" s="1" t="e">
        <f>VLOOKUP(A157,'2023_24 vs 2024_25 Detail'!$A$9:$AQ$409,45,FALSE)</f>
        <v>#REF!</v>
      </c>
      <c r="F157" s="1" t="e">
        <f>VLOOKUP(A157,'2023_24 vs 2024_25 Detail'!$A$9:$CA$409,73,FALSE)+VLOOKUP(A157,'2023_24 vs 2024_25 Detail'!$A$9:$BY$409,80,FALSE)+VLOOKUP(A157,'2023_24 vs 2024_25 Detail'!$A$9:$BZ$409,81,FALSE)</f>
        <v>#REF!</v>
      </c>
      <c r="G157" s="1">
        <f>VLOOKUP(A157,'2023_24 vs 2024_25 Detail'!$A$9:$CA$409,74,FALSE)</f>
        <v>2120.192</v>
      </c>
      <c r="H157" s="1" t="e">
        <f>VLOOKUP($A157,'2023_24 vs 2024_25 Detail'!$A$9:$AJ$409,38,FALSE)</f>
        <v>#REF!</v>
      </c>
      <c r="I157" s="1" t="e">
        <f t="shared" si="14"/>
        <v>#REF!</v>
      </c>
      <c r="J157" s="1" t="e">
        <f t="shared" si="15"/>
        <v>#REF!</v>
      </c>
      <c r="K157" s="1" t="e">
        <f t="shared" si="16"/>
        <v>#REF!</v>
      </c>
      <c r="M157" s="1" t="e">
        <f>VLOOKUP(A157,'2023_24 vs 2024_25 Detail'!$A$9:$CA$409,82,FALSE)</f>
        <v>#REF!</v>
      </c>
      <c r="N157" s="1" t="e">
        <f>VLOOKUP(A157,'2023_24 vs 2024_25 Detail'!$A$9:$CA$409,73,FALSE)+VLOOKUP(A157,'2023_24 vs 2024_25 Detail'!$A$9:$BY$409,80,FALSE)+VLOOKUP(A157,'2023_24 vs 2024_25 Detail'!$A$9:$BZ$409,81,FALSE)</f>
        <v>#REF!</v>
      </c>
      <c r="O157" s="1">
        <f>VLOOKUP(A157,'2023_24 vs 2024_25 Detail'!$A$9:$CA$409,74,FALSE)</f>
        <v>2120.192</v>
      </c>
      <c r="P157" s="1">
        <f>VLOOKUP(A157,'2023_24 vs 2024_25 Detail'!$A$9:$CA$409,77,FALSE)</f>
        <v>0</v>
      </c>
      <c r="Q157" s="1" t="e">
        <f t="shared" si="17"/>
        <v>#REF!</v>
      </c>
      <c r="R157" s="1" t="e">
        <f t="shared" si="18"/>
        <v>#REF!</v>
      </c>
      <c r="T157" s="1" t="e">
        <f t="shared" si="19"/>
        <v>#REF!</v>
      </c>
      <c r="U157" s="4" t="e">
        <f t="shared" si="20"/>
        <v>#REF!</v>
      </c>
    </row>
    <row r="158" spans="1:21" x14ac:dyDescent="0.35">
      <c r="A158" s="2" t="s">
        <v>478</v>
      </c>
      <c r="B158" s="2" t="s">
        <v>479</v>
      </c>
      <c r="C158" t="s">
        <v>480</v>
      </c>
      <c r="D158" s="1">
        <v>337</v>
      </c>
      <c r="E158" s="1" t="e">
        <f>VLOOKUP(A158,'2023_24 vs 2024_25 Detail'!$A$9:$AQ$409,45,FALSE)</f>
        <v>#REF!</v>
      </c>
      <c r="F158" s="1" t="e">
        <f>VLOOKUP(A158,'2023_24 vs 2024_25 Detail'!$A$9:$CA$409,73,FALSE)+VLOOKUP(A158,'2023_24 vs 2024_25 Detail'!$A$9:$BY$409,80,FALSE)+VLOOKUP(A158,'2023_24 vs 2024_25 Detail'!$A$9:$BZ$409,81,FALSE)</f>
        <v>#REF!</v>
      </c>
      <c r="G158" s="1">
        <f>VLOOKUP(A158,'2023_24 vs 2024_25 Detail'!$A$9:$CA$409,74,FALSE)</f>
        <v>32425.5</v>
      </c>
      <c r="H158" s="1" t="e">
        <f>VLOOKUP($A158,'2023_24 vs 2024_25 Detail'!$A$9:$AJ$409,38,FALSE)</f>
        <v>#REF!</v>
      </c>
      <c r="I158" s="1" t="e">
        <f t="shared" si="14"/>
        <v>#REF!</v>
      </c>
      <c r="J158" s="1" t="e">
        <f t="shared" si="15"/>
        <v>#REF!</v>
      </c>
      <c r="K158" s="1" t="e">
        <f t="shared" si="16"/>
        <v>#REF!</v>
      </c>
      <c r="M158" s="1" t="e">
        <f>VLOOKUP(A158,'2023_24 vs 2024_25 Detail'!$A$9:$CA$409,82,FALSE)</f>
        <v>#REF!</v>
      </c>
      <c r="N158" s="1" t="e">
        <f>VLOOKUP(A158,'2023_24 vs 2024_25 Detail'!$A$9:$CA$409,73,FALSE)+VLOOKUP(A158,'2023_24 vs 2024_25 Detail'!$A$9:$BY$409,80,FALSE)+VLOOKUP(A158,'2023_24 vs 2024_25 Detail'!$A$9:$BZ$409,81,FALSE)</f>
        <v>#REF!</v>
      </c>
      <c r="O158" s="1">
        <f>VLOOKUP(A158,'2023_24 vs 2024_25 Detail'!$A$9:$CA$409,74,FALSE)</f>
        <v>32425.5</v>
      </c>
      <c r="P158" s="1">
        <f>VLOOKUP(A158,'2023_24 vs 2024_25 Detail'!$A$9:$CA$409,77,FALSE)</f>
        <v>0</v>
      </c>
      <c r="Q158" s="1" t="e">
        <f t="shared" si="17"/>
        <v>#REF!</v>
      </c>
      <c r="R158" s="1" t="e">
        <f t="shared" si="18"/>
        <v>#REF!</v>
      </c>
      <c r="T158" s="1" t="e">
        <f t="shared" si="19"/>
        <v>#REF!</v>
      </c>
      <c r="U158" s="4" t="e">
        <f t="shared" si="20"/>
        <v>#REF!</v>
      </c>
    </row>
    <row r="159" spans="1:21" x14ac:dyDescent="0.35">
      <c r="A159" s="2" t="s">
        <v>481</v>
      </c>
      <c r="B159" s="2" t="s">
        <v>482</v>
      </c>
      <c r="C159" t="s">
        <v>483</v>
      </c>
      <c r="D159" s="1">
        <v>338</v>
      </c>
      <c r="E159" s="1" t="e">
        <f>VLOOKUP(A159,'2023_24 vs 2024_25 Detail'!$A$9:$AQ$409,45,FALSE)</f>
        <v>#REF!</v>
      </c>
      <c r="F159" s="1" t="e">
        <f>VLOOKUP(A159,'2023_24 vs 2024_25 Detail'!$A$9:$CA$409,73,FALSE)+VLOOKUP(A159,'2023_24 vs 2024_25 Detail'!$A$9:$BY$409,80,FALSE)+VLOOKUP(A159,'2023_24 vs 2024_25 Detail'!$A$9:$BZ$409,81,FALSE)</f>
        <v>#REF!</v>
      </c>
      <c r="G159" s="1">
        <f>VLOOKUP(A159,'2023_24 vs 2024_25 Detail'!$A$9:$CA$409,74,FALSE)</f>
        <v>4007.68</v>
      </c>
      <c r="H159" s="1" t="e">
        <f>VLOOKUP($A159,'2023_24 vs 2024_25 Detail'!$A$9:$AJ$409,38,FALSE)</f>
        <v>#REF!</v>
      </c>
      <c r="I159" s="1" t="e">
        <f t="shared" si="14"/>
        <v>#REF!</v>
      </c>
      <c r="J159" s="1" t="e">
        <f t="shared" si="15"/>
        <v>#REF!</v>
      </c>
      <c r="K159" s="1" t="e">
        <f t="shared" si="16"/>
        <v>#REF!</v>
      </c>
      <c r="M159" s="1" t="e">
        <f>VLOOKUP(A159,'2023_24 vs 2024_25 Detail'!$A$9:$CA$409,82,FALSE)</f>
        <v>#REF!</v>
      </c>
      <c r="N159" s="1" t="e">
        <f>VLOOKUP(A159,'2023_24 vs 2024_25 Detail'!$A$9:$CA$409,73,FALSE)+VLOOKUP(A159,'2023_24 vs 2024_25 Detail'!$A$9:$BY$409,80,FALSE)+VLOOKUP(A159,'2023_24 vs 2024_25 Detail'!$A$9:$BZ$409,81,FALSE)</f>
        <v>#REF!</v>
      </c>
      <c r="O159" s="1">
        <f>VLOOKUP(A159,'2023_24 vs 2024_25 Detail'!$A$9:$CA$409,74,FALSE)</f>
        <v>4007.68</v>
      </c>
      <c r="P159" s="1">
        <f>VLOOKUP(A159,'2023_24 vs 2024_25 Detail'!$A$9:$CA$409,77,FALSE)</f>
        <v>0</v>
      </c>
      <c r="Q159" s="1" t="e">
        <f t="shared" si="17"/>
        <v>#REF!</v>
      </c>
      <c r="R159" s="1" t="e">
        <f t="shared" si="18"/>
        <v>#REF!</v>
      </c>
      <c r="T159" s="1" t="e">
        <f t="shared" si="19"/>
        <v>#REF!</v>
      </c>
      <c r="U159" s="4" t="e">
        <f t="shared" si="20"/>
        <v>#REF!</v>
      </c>
    </row>
    <row r="160" spans="1:21" x14ac:dyDescent="0.35">
      <c r="A160" s="2" t="s">
        <v>484</v>
      </c>
      <c r="B160" s="2" t="s">
        <v>485</v>
      </c>
      <c r="C160" t="s">
        <v>486</v>
      </c>
      <c r="D160" s="1">
        <v>339</v>
      </c>
      <c r="E160" s="1" t="e">
        <f>VLOOKUP(A160,'2023_24 vs 2024_25 Detail'!$A$9:$AQ$409,45,FALSE)</f>
        <v>#REF!</v>
      </c>
      <c r="F160" s="1" t="e">
        <f>VLOOKUP(A160,'2023_24 vs 2024_25 Detail'!$A$9:$CA$409,73,FALSE)+VLOOKUP(A160,'2023_24 vs 2024_25 Detail'!$A$9:$BY$409,80,FALSE)+VLOOKUP(A160,'2023_24 vs 2024_25 Detail'!$A$9:$BZ$409,81,FALSE)</f>
        <v>#REF!</v>
      </c>
      <c r="G160" s="1">
        <f>VLOOKUP(A160,'2023_24 vs 2024_25 Detail'!$A$9:$CA$409,74,FALSE)</f>
        <v>5481.4719999999998</v>
      </c>
      <c r="H160" s="1" t="e">
        <f>VLOOKUP($A160,'2023_24 vs 2024_25 Detail'!$A$9:$AJ$409,38,FALSE)</f>
        <v>#REF!</v>
      </c>
      <c r="I160" s="1" t="e">
        <f t="shared" si="14"/>
        <v>#REF!</v>
      </c>
      <c r="J160" s="1" t="e">
        <f t="shared" si="15"/>
        <v>#REF!</v>
      </c>
      <c r="K160" s="1" t="e">
        <f t="shared" si="16"/>
        <v>#REF!</v>
      </c>
      <c r="M160" s="1" t="e">
        <f>VLOOKUP(A160,'2023_24 vs 2024_25 Detail'!$A$9:$CA$409,82,FALSE)</f>
        <v>#REF!</v>
      </c>
      <c r="N160" s="1" t="e">
        <f>VLOOKUP(A160,'2023_24 vs 2024_25 Detail'!$A$9:$CA$409,73,FALSE)+VLOOKUP(A160,'2023_24 vs 2024_25 Detail'!$A$9:$BY$409,80,FALSE)+VLOOKUP(A160,'2023_24 vs 2024_25 Detail'!$A$9:$BZ$409,81,FALSE)</f>
        <v>#REF!</v>
      </c>
      <c r="O160" s="1">
        <f>VLOOKUP(A160,'2023_24 vs 2024_25 Detail'!$A$9:$CA$409,74,FALSE)</f>
        <v>5481.4719999999998</v>
      </c>
      <c r="P160" s="1">
        <f>VLOOKUP(A160,'2023_24 vs 2024_25 Detail'!$A$9:$CA$409,77,FALSE)</f>
        <v>0</v>
      </c>
      <c r="Q160" s="1" t="e">
        <f t="shared" si="17"/>
        <v>#REF!</v>
      </c>
      <c r="R160" s="1" t="e">
        <f t="shared" si="18"/>
        <v>#REF!</v>
      </c>
      <c r="T160" s="1" t="e">
        <f t="shared" si="19"/>
        <v>#REF!</v>
      </c>
      <c r="U160" s="4" t="e">
        <f t="shared" si="20"/>
        <v>#REF!</v>
      </c>
    </row>
    <row r="161" spans="1:21" x14ac:dyDescent="0.35">
      <c r="A161" s="2" t="s">
        <v>487</v>
      </c>
      <c r="B161" s="2" t="s">
        <v>488</v>
      </c>
      <c r="C161" t="s">
        <v>489</v>
      </c>
      <c r="D161" s="1">
        <v>340</v>
      </c>
      <c r="E161" s="1" t="e">
        <f>VLOOKUP(A161,'2023_24 vs 2024_25 Detail'!$A$9:$AQ$409,45,FALSE)</f>
        <v>#REF!</v>
      </c>
      <c r="F161" s="1" t="e">
        <f>VLOOKUP(A161,'2023_24 vs 2024_25 Detail'!$A$9:$CA$409,73,FALSE)+VLOOKUP(A161,'2023_24 vs 2024_25 Detail'!$A$9:$BY$409,80,FALSE)+VLOOKUP(A161,'2023_24 vs 2024_25 Detail'!$A$9:$BZ$409,81,FALSE)</f>
        <v>#REF!</v>
      </c>
      <c r="G161" s="1">
        <f>VLOOKUP(A161,'2023_24 vs 2024_25 Detail'!$A$9:$CA$409,74,FALSE)</f>
        <v>8222.2080000000005</v>
      </c>
      <c r="H161" s="1" t="e">
        <f>VLOOKUP($A161,'2023_24 vs 2024_25 Detail'!$A$9:$AJ$409,38,FALSE)</f>
        <v>#REF!</v>
      </c>
      <c r="I161" s="1" t="e">
        <f t="shared" si="14"/>
        <v>#REF!</v>
      </c>
      <c r="J161" s="1" t="e">
        <f t="shared" si="15"/>
        <v>#REF!</v>
      </c>
      <c r="K161" s="1" t="e">
        <f t="shared" si="16"/>
        <v>#REF!</v>
      </c>
      <c r="M161" s="1" t="e">
        <f>VLOOKUP(A161,'2023_24 vs 2024_25 Detail'!$A$9:$CA$409,82,FALSE)</f>
        <v>#REF!</v>
      </c>
      <c r="N161" s="1" t="e">
        <f>VLOOKUP(A161,'2023_24 vs 2024_25 Detail'!$A$9:$CA$409,73,FALSE)+VLOOKUP(A161,'2023_24 vs 2024_25 Detail'!$A$9:$BY$409,80,FALSE)+VLOOKUP(A161,'2023_24 vs 2024_25 Detail'!$A$9:$BZ$409,81,FALSE)</f>
        <v>#REF!</v>
      </c>
      <c r="O161" s="1">
        <f>VLOOKUP(A161,'2023_24 vs 2024_25 Detail'!$A$9:$CA$409,74,FALSE)</f>
        <v>8222.2080000000005</v>
      </c>
      <c r="P161" s="1">
        <f>VLOOKUP(A161,'2023_24 vs 2024_25 Detail'!$A$9:$CA$409,77,FALSE)</f>
        <v>0</v>
      </c>
      <c r="Q161" s="1" t="e">
        <f t="shared" si="17"/>
        <v>#REF!</v>
      </c>
      <c r="R161" s="1" t="e">
        <f t="shared" si="18"/>
        <v>#REF!</v>
      </c>
      <c r="T161" s="1" t="e">
        <f t="shared" si="19"/>
        <v>#REF!</v>
      </c>
      <c r="U161" s="4" t="e">
        <f t="shared" si="20"/>
        <v>#REF!</v>
      </c>
    </row>
    <row r="162" spans="1:21" x14ac:dyDescent="0.35">
      <c r="A162" s="2" t="s">
        <v>490</v>
      </c>
      <c r="B162" s="2" t="s">
        <v>491</v>
      </c>
      <c r="C162" t="s">
        <v>492</v>
      </c>
      <c r="D162" s="1">
        <v>341</v>
      </c>
      <c r="E162" s="1" t="e">
        <f>VLOOKUP(A162,'2023_24 vs 2024_25 Detail'!$A$9:$AQ$409,45,FALSE)</f>
        <v>#REF!</v>
      </c>
      <c r="F162" s="1" t="e">
        <f>VLOOKUP(A162,'2023_24 vs 2024_25 Detail'!$A$9:$CA$409,73,FALSE)+VLOOKUP(A162,'2023_24 vs 2024_25 Detail'!$A$9:$BY$409,80,FALSE)+VLOOKUP(A162,'2023_24 vs 2024_25 Detail'!$A$9:$BZ$409,81,FALSE)</f>
        <v>#REF!</v>
      </c>
      <c r="G162" s="1">
        <f>VLOOKUP(A162,'2023_24 vs 2024_25 Detail'!$A$9:$CA$409,74,FALSE)</f>
        <v>1241.088</v>
      </c>
      <c r="H162" s="1" t="e">
        <f>VLOOKUP($A162,'2023_24 vs 2024_25 Detail'!$A$9:$AJ$409,38,FALSE)</f>
        <v>#REF!</v>
      </c>
      <c r="I162" s="1" t="e">
        <f t="shared" si="14"/>
        <v>#REF!</v>
      </c>
      <c r="J162" s="1" t="e">
        <f t="shared" si="15"/>
        <v>#REF!</v>
      </c>
      <c r="K162" s="1" t="e">
        <f t="shared" si="16"/>
        <v>#REF!</v>
      </c>
      <c r="M162" s="1" t="e">
        <f>VLOOKUP(A162,'2023_24 vs 2024_25 Detail'!$A$9:$CA$409,82,FALSE)</f>
        <v>#REF!</v>
      </c>
      <c r="N162" s="1" t="e">
        <f>VLOOKUP(A162,'2023_24 vs 2024_25 Detail'!$A$9:$CA$409,73,FALSE)+VLOOKUP(A162,'2023_24 vs 2024_25 Detail'!$A$9:$BY$409,80,FALSE)+VLOOKUP(A162,'2023_24 vs 2024_25 Detail'!$A$9:$BZ$409,81,FALSE)</f>
        <v>#REF!</v>
      </c>
      <c r="O162" s="1">
        <f>VLOOKUP(A162,'2023_24 vs 2024_25 Detail'!$A$9:$CA$409,74,FALSE)</f>
        <v>1241.088</v>
      </c>
      <c r="P162" s="1">
        <f>VLOOKUP(A162,'2023_24 vs 2024_25 Detail'!$A$9:$CA$409,77,FALSE)</f>
        <v>0</v>
      </c>
      <c r="Q162" s="1" t="e">
        <f t="shared" si="17"/>
        <v>#REF!</v>
      </c>
      <c r="R162" s="1" t="e">
        <f t="shared" si="18"/>
        <v>#REF!</v>
      </c>
      <c r="T162" s="1" t="e">
        <f t="shared" si="19"/>
        <v>#REF!</v>
      </c>
      <c r="U162" s="4" t="e">
        <f t="shared" si="20"/>
        <v>#REF!</v>
      </c>
    </row>
    <row r="163" spans="1:21" x14ac:dyDescent="0.35">
      <c r="A163" s="2" t="s">
        <v>493</v>
      </c>
      <c r="B163" s="2">
        <v>2169</v>
      </c>
      <c r="C163" t="s">
        <v>494</v>
      </c>
      <c r="D163" s="1">
        <v>342</v>
      </c>
      <c r="E163" s="1" t="e">
        <f>VLOOKUP(A163,'2023_24 vs 2024_25 Detail'!$A$9:$AQ$409,45,FALSE)</f>
        <v>#REF!</v>
      </c>
      <c r="F163" s="1" t="e">
        <f>VLOOKUP(A163,'2023_24 vs 2024_25 Detail'!$A$9:$CA$409,73,FALSE)+VLOOKUP(A163,'2023_24 vs 2024_25 Detail'!$A$9:$BY$409,80,FALSE)+VLOOKUP(A163,'2023_24 vs 2024_25 Detail'!$A$9:$BZ$409,81,FALSE)</f>
        <v>#REF!</v>
      </c>
      <c r="G163" s="1">
        <f>VLOOKUP(A163,'2023_24 vs 2024_25 Detail'!$A$9:$CA$409,74,FALSE)</f>
        <v>8946.1759999999995</v>
      </c>
      <c r="H163" s="1" t="e">
        <f>VLOOKUP($A163,'2023_24 vs 2024_25 Detail'!$A$9:$AJ$409,38,FALSE)</f>
        <v>#REF!</v>
      </c>
      <c r="I163" s="1" t="e">
        <f t="shared" si="14"/>
        <v>#REF!</v>
      </c>
      <c r="J163" s="1" t="e">
        <f t="shared" si="15"/>
        <v>#REF!</v>
      </c>
      <c r="K163" s="1" t="e">
        <f t="shared" si="16"/>
        <v>#REF!</v>
      </c>
      <c r="M163" s="1" t="e">
        <f>VLOOKUP(A163,'2023_24 vs 2024_25 Detail'!$A$9:$CA$409,82,FALSE)</f>
        <v>#REF!</v>
      </c>
      <c r="N163" s="1" t="e">
        <f>VLOOKUP(A163,'2023_24 vs 2024_25 Detail'!$A$9:$CA$409,73,FALSE)+VLOOKUP(A163,'2023_24 vs 2024_25 Detail'!$A$9:$BY$409,80,FALSE)+VLOOKUP(A163,'2023_24 vs 2024_25 Detail'!$A$9:$BZ$409,81,FALSE)</f>
        <v>#REF!</v>
      </c>
      <c r="O163" s="1">
        <f>VLOOKUP(A163,'2023_24 vs 2024_25 Detail'!$A$9:$CA$409,74,FALSE)</f>
        <v>8946.1759999999995</v>
      </c>
      <c r="P163" s="1">
        <f>VLOOKUP(A163,'2023_24 vs 2024_25 Detail'!$A$9:$CA$409,77,FALSE)</f>
        <v>0</v>
      </c>
      <c r="Q163" s="1" t="e">
        <f t="shared" si="17"/>
        <v>#REF!</v>
      </c>
      <c r="R163" s="1" t="e">
        <f t="shared" si="18"/>
        <v>#REF!</v>
      </c>
      <c r="T163" s="1" t="e">
        <f t="shared" si="19"/>
        <v>#REF!</v>
      </c>
      <c r="U163" s="4" t="e">
        <f t="shared" si="20"/>
        <v>#REF!</v>
      </c>
    </row>
    <row r="164" spans="1:21" x14ac:dyDescent="0.35">
      <c r="A164" s="2" t="s">
        <v>495</v>
      </c>
      <c r="B164" s="2" t="s">
        <v>496</v>
      </c>
      <c r="C164" t="s">
        <v>497</v>
      </c>
      <c r="D164" s="1">
        <v>343</v>
      </c>
      <c r="E164" s="1" t="e">
        <f>VLOOKUP(A164,'2023_24 vs 2024_25 Detail'!$A$9:$AQ$409,45,FALSE)</f>
        <v>#REF!</v>
      </c>
      <c r="F164" s="1" t="e">
        <f>VLOOKUP(A164,'2023_24 vs 2024_25 Detail'!$A$9:$CA$409,73,FALSE)+VLOOKUP(A164,'2023_24 vs 2024_25 Detail'!$A$9:$BY$409,80,FALSE)+VLOOKUP(A164,'2023_24 vs 2024_25 Detail'!$A$9:$BZ$409,81,FALSE)</f>
        <v>#REF!</v>
      </c>
      <c r="G164" s="1">
        <f>VLOOKUP(A164,'2023_24 vs 2024_25 Detail'!$A$9:$CA$409,74,FALSE)</f>
        <v>8687.616</v>
      </c>
      <c r="H164" s="1" t="e">
        <f>VLOOKUP($A164,'2023_24 vs 2024_25 Detail'!$A$9:$AJ$409,38,FALSE)</f>
        <v>#REF!</v>
      </c>
      <c r="I164" s="1" t="e">
        <f t="shared" si="14"/>
        <v>#REF!</v>
      </c>
      <c r="J164" s="1" t="e">
        <f t="shared" si="15"/>
        <v>#REF!</v>
      </c>
      <c r="K164" s="1" t="e">
        <f t="shared" si="16"/>
        <v>#REF!</v>
      </c>
      <c r="M164" s="1" t="e">
        <f>VLOOKUP(A164,'2023_24 vs 2024_25 Detail'!$A$9:$CA$409,82,FALSE)</f>
        <v>#REF!</v>
      </c>
      <c r="N164" s="1" t="e">
        <f>VLOOKUP(A164,'2023_24 vs 2024_25 Detail'!$A$9:$CA$409,73,FALSE)+VLOOKUP(A164,'2023_24 vs 2024_25 Detail'!$A$9:$BY$409,80,FALSE)+VLOOKUP(A164,'2023_24 vs 2024_25 Detail'!$A$9:$BZ$409,81,FALSE)</f>
        <v>#REF!</v>
      </c>
      <c r="O164" s="1">
        <f>VLOOKUP(A164,'2023_24 vs 2024_25 Detail'!$A$9:$CA$409,74,FALSE)</f>
        <v>8687.616</v>
      </c>
      <c r="P164" s="1">
        <f>VLOOKUP(A164,'2023_24 vs 2024_25 Detail'!$A$9:$CA$409,77,FALSE)</f>
        <v>0</v>
      </c>
      <c r="Q164" s="1" t="e">
        <f t="shared" si="17"/>
        <v>#REF!</v>
      </c>
      <c r="R164" s="1" t="e">
        <f t="shared" si="18"/>
        <v>#REF!</v>
      </c>
      <c r="T164" s="1" t="e">
        <f t="shared" si="19"/>
        <v>#REF!</v>
      </c>
      <c r="U164" s="4" t="e">
        <f t="shared" si="20"/>
        <v>#REF!</v>
      </c>
    </row>
    <row r="165" spans="1:21" x14ac:dyDescent="0.35">
      <c r="A165" s="2" t="s">
        <v>498</v>
      </c>
      <c r="B165" s="2" t="s">
        <v>499</v>
      </c>
      <c r="C165" t="s">
        <v>500</v>
      </c>
      <c r="D165" s="1">
        <v>344</v>
      </c>
      <c r="E165" s="1" t="e">
        <f>VLOOKUP(A165,'2023_24 vs 2024_25 Detail'!$A$9:$AQ$409,45,FALSE)</f>
        <v>#REF!</v>
      </c>
      <c r="F165" s="1" t="e">
        <f>VLOOKUP(A165,'2023_24 vs 2024_25 Detail'!$A$9:$CA$409,73,FALSE)+VLOOKUP(A165,'2023_24 vs 2024_25 Detail'!$A$9:$BY$409,80,FALSE)+VLOOKUP(A165,'2023_24 vs 2024_25 Detail'!$A$9:$BZ$409,81,FALSE)</f>
        <v>#REF!</v>
      </c>
      <c r="G165" s="1">
        <f>VLOOKUP(A165,'2023_24 vs 2024_25 Detail'!$A$9:$CA$409,74,FALSE)</f>
        <v>4059.3919999999998</v>
      </c>
      <c r="H165" s="1" t="e">
        <f>VLOOKUP($A165,'2023_24 vs 2024_25 Detail'!$A$9:$AJ$409,38,FALSE)</f>
        <v>#REF!</v>
      </c>
      <c r="I165" s="1" t="e">
        <f t="shared" si="14"/>
        <v>#REF!</v>
      </c>
      <c r="J165" s="1" t="e">
        <f t="shared" si="15"/>
        <v>#REF!</v>
      </c>
      <c r="K165" s="1" t="e">
        <f t="shared" si="16"/>
        <v>#REF!</v>
      </c>
      <c r="M165" s="1" t="e">
        <f>VLOOKUP(A165,'2023_24 vs 2024_25 Detail'!$A$9:$CA$409,82,FALSE)</f>
        <v>#REF!</v>
      </c>
      <c r="N165" s="1" t="e">
        <f>VLOOKUP(A165,'2023_24 vs 2024_25 Detail'!$A$9:$CA$409,73,FALSE)+VLOOKUP(A165,'2023_24 vs 2024_25 Detail'!$A$9:$BY$409,80,FALSE)+VLOOKUP(A165,'2023_24 vs 2024_25 Detail'!$A$9:$BZ$409,81,FALSE)</f>
        <v>#REF!</v>
      </c>
      <c r="O165" s="1">
        <f>VLOOKUP(A165,'2023_24 vs 2024_25 Detail'!$A$9:$CA$409,74,FALSE)</f>
        <v>4059.3919999999998</v>
      </c>
      <c r="P165" s="1">
        <f>VLOOKUP(A165,'2023_24 vs 2024_25 Detail'!$A$9:$CA$409,77,FALSE)</f>
        <v>0</v>
      </c>
      <c r="Q165" s="1" t="e">
        <f t="shared" si="17"/>
        <v>#REF!</v>
      </c>
      <c r="R165" s="1" t="e">
        <f t="shared" si="18"/>
        <v>#REF!</v>
      </c>
      <c r="T165" s="1" t="e">
        <f t="shared" si="19"/>
        <v>#REF!</v>
      </c>
      <c r="U165" s="4" t="e">
        <f t="shared" si="20"/>
        <v>#REF!</v>
      </c>
    </row>
    <row r="166" spans="1:21" x14ac:dyDescent="0.35">
      <c r="A166" s="2" t="s">
        <v>501</v>
      </c>
      <c r="B166" s="2" t="s">
        <v>502</v>
      </c>
      <c r="C166" t="s">
        <v>503</v>
      </c>
      <c r="D166" s="1">
        <v>345</v>
      </c>
      <c r="E166" s="1" t="e">
        <f>VLOOKUP(A166,'2023_24 vs 2024_25 Detail'!$A$9:$AQ$409,45,FALSE)</f>
        <v>#REF!</v>
      </c>
      <c r="F166" s="1" t="e">
        <f>VLOOKUP(A166,'2023_24 vs 2024_25 Detail'!$A$9:$CA$409,73,FALSE)+VLOOKUP(A166,'2023_24 vs 2024_25 Detail'!$A$9:$BY$409,80,FALSE)+VLOOKUP(A166,'2023_24 vs 2024_25 Detail'!$A$9:$BZ$409,81,FALSE)</f>
        <v>#REF!</v>
      </c>
      <c r="G166" s="1">
        <f>VLOOKUP(A166,'2023_24 vs 2024_25 Detail'!$A$9:$CA$409,74,FALSE)</f>
        <v>3464.7040000000002</v>
      </c>
      <c r="H166" s="1" t="e">
        <f>VLOOKUP($A166,'2023_24 vs 2024_25 Detail'!$A$9:$AJ$409,38,FALSE)</f>
        <v>#REF!</v>
      </c>
      <c r="I166" s="1" t="e">
        <f t="shared" si="14"/>
        <v>#REF!</v>
      </c>
      <c r="J166" s="1" t="e">
        <f t="shared" si="15"/>
        <v>#REF!</v>
      </c>
      <c r="K166" s="1" t="e">
        <f t="shared" si="16"/>
        <v>#REF!</v>
      </c>
      <c r="M166" s="1" t="e">
        <f>VLOOKUP(A166,'2023_24 vs 2024_25 Detail'!$A$9:$CA$409,82,FALSE)</f>
        <v>#REF!</v>
      </c>
      <c r="N166" s="1" t="e">
        <f>VLOOKUP(A166,'2023_24 vs 2024_25 Detail'!$A$9:$CA$409,73,FALSE)+VLOOKUP(A166,'2023_24 vs 2024_25 Detail'!$A$9:$BY$409,80,FALSE)+VLOOKUP(A166,'2023_24 vs 2024_25 Detail'!$A$9:$BZ$409,81,FALSE)</f>
        <v>#REF!</v>
      </c>
      <c r="O166" s="1">
        <f>VLOOKUP(A166,'2023_24 vs 2024_25 Detail'!$A$9:$CA$409,74,FALSE)</f>
        <v>3464.7040000000002</v>
      </c>
      <c r="P166" s="1">
        <f>VLOOKUP(A166,'2023_24 vs 2024_25 Detail'!$A$9:$CA$409,77,FALSE)</f>
        <v>0</v>
      </c>
      <c r="Q166" s="1" t="e">
        <f t="shared" si="17"/>
        <v>#REF!</v>
      </c>
      <c r="R166" s="1" t="e">
        <f t="shared" si="18"/>
        <v>#REF!</v>
      </c>
      <c r="T166" s="1" t="e">
        <f t="shared" si="19"/>
        <v>#REF!</v>
      </c>
      <c r="U166" s="4" t="e">
        <f t="shared" si="20"/>
        <v>#REF!</v>
      </c>
    </row>
    <row r="167" spans="1:21" x14ac:dyDescent="0.35">
      <c r="A167" s="2" t="s">
        <v>504</v>
      </c>
      <c r="B167" s="2" t="s">
        <v>505</v>
      </c>
      <c r="C167" t="s">
        <v>506</v>
      </c>
      <c r="D167" s="1">
        <v>346</v>
      </c>
      <c r="E167" s="1" t="e">
        <f>VLOOKUP(A167,'2023_24 vs 2024_25 Detail'!$A$9:$AQ$409,45,FALSE)</f>
        <v>#REF!</v>
      </c>
      <c r="F167" s="1" t="e">
        <f>VLOOKUP(A167,'2023_24 vs 2024_25 Detail'!$A$9:$CA$409,73,FALSE)+VLOOKUP(A167,'2023_24 vs 2024_25 Detail'!$A$9:$BY$409,80,FALSE)+VLOOKUP(A167,'2023_24 vs 2024_25 Detail'!$A$9:$BZ$409,81,FALSE)</f>
        <v>#REF!</v>
      </c>
      <c r="G167" s="1">
        <f>VLOOKUP(A167,'2023_24 vs 2024_25 Detail'!$A$9:$CA$409,74,FALSE)</f>
        <v>6205.44</v>
      </c>
      <c r="H167" s="1" t="e">
        <f>VLOOKUP($A167,'2023_24 vs 2024_25 Detail'!$A$9:$AJ$409,38,FALSE)</f>
        <v>#REF!</v>
      </c>
      <c r="I167" s="1" t="e">
        <f t="shared" si="14"/>
        <v>#REF!</v>
      </c>
      <c r="J167" s="1" t="e">
        <f t="shared" si="15"/>
        <v>#REF!</v>
      </c>
      <c r="K167" s="1" t="e">
        <f t="shared" si="16"/>
        <v>#REF!</v>
      </c>
      <c r="M167" s="1" t="e">
        <f>VLOOKUP(A167,'2023_24 vs 2024_25 Detail'!$A$9:$CA$409,82,FALSE)</f>
        <v>#REF!</v>
      </c>
      <c r="N167" s="1" t="e">
        <f>VLOOKUP(A167,'2023_24 vs 2024_25 Detail'!$A$9:$CA$409,73,FALSE)+VLOOKUP(A167,'2023_24 vs 2024_25 Detail'!$A$9:$BY$409,80,FALSE)+VLOOKUP(A167,'2023_24 vs 2024_25 Detail'!$A$9:$BZ$409,81,FALSE)</f>
        <v>#REF!</v>
      </c>
      <c r="O167" s="1">
        <f>VLOOKUP(A167,'2023_24 vs 2024_25 Detail'!$A$9:$CA$409,74,FALSE)</f>
        <v>6205.44</v>
      </c>
      <c r="P167" s="1">
        <f>VLOOKUP(A167,'2023_24 vs 2024_25 Detail'!$A$9:$CA$409,77,FALSE)</f>
        <v>0</v>
      </c>
      <c r="Q167" s="1" t="e">
        <f t="shared" si="17"/>
        <v>#REF!</v>
      </c>
      <c r="R167" s="1" t="e">
        <f t="shared" si="18"/>
        <v>#REF!</v>
      </c>
      <c r="T167" s="1" t="e">
        <f t="shared" si="19"/>
        <v>#REF!</v>
      </c>
      <c r="U167" s="4" t="e">
        <f t="shared" si="20"/>
        <v>#REF!</v>
      </c>
    </row>
    <row r="168" spans="1:21" x14ac:dyDescent="0.35">
      <c r="A168" s="2" t="s">
        <v>507</v>
      </c>
      <c r="B168" s="2" t="s">
        <v>508</v>
      </c>
      <c r="C168" t="s">
        <v>509</v>
      </c>
      <c r="D168" s="1">
        <v>347</v>
      </c>
      <c r="E168" s="1" t="e">
        <f>VLOOKUP(A168,'2023_24 vs 2024_25 Detail'!$A$9:$AQ$409,45,FALSE)</f>
        <v>#REF!</v>
      </c>
      <c r="F168" s="1" t="e">
        <f>VLOOKUP(A168,'2023_24 vs 2024_25 Detail'!$A$9:$CA$409,73,FALSE)+VLOOKUP(A168,'2023_24 vs 2024_25 Detail'!$A$9:$BY$409,80,FALSE)+VLOOKUP(A168,'2023_24 vs 2024_25 Detail'!$A$9:$BZ$409,81,FALSE)</f>
        <v>#REF!</v>
      </c>
      <c r="G168" s="1">
        <f>VLOOKUP(A168,'2023_24 vs 2024_25 Detail'!$A$9:$CA$409,74,FALSE)</f>
        <v>7032.8320000000003</v>
      </c>
      <c r="H168" s="1" t="e">
        <f>VLOOKUP($A168,'2023_24 vs 2024_25 Detail'!$A$9:$AJ$409,38,FALSE)</f>
        <v>#REF!</v>
      </c>
      <c r="I168" s="1" t="e">
        <f t="shared" si="14"/>
        <v>#REF!</v>
      </c>
      <c r="J168" s="1" t="e">
        <f t="shared" si="15"/>
        <v>#REF!</v>
      </c>
      <c r="K168" s="1" t="e">
        <f t="shared" si="16"/>
        <v>#REF!</v>
      </c>
      <c r="M168" s="1" t="e">
        <f>VLOOKUP(A168,'2023_24 vs 2024_25 Detail'!$A$9:$CA$409,82,FALSE)</f>
        <v>#REF!</v>
      </c>
      <c r="N168" s="1" t="e">
        <f>VLOOKUP(A168,'2023_24 vs 2024_25 Detail'!$A$9:$CA$409,73,FALSE)+VLOOKUP(A168,'2023_24 vs 2024_25 Detail'!$A$9:$BY$409,80,FALSE)+VLOOKUP(A168,'2023_24 vs 2024_25 Detail'!$A$9:$BZ$409,81,FALSE)</f>
        <v>#REF!</v>
      </c>
      <c r="O168" s="1">
        <f>VLOOKUP(A168,'2023_24 vs 2024_25 Detail'!$A$9:$CA$409,74,FALSE)</f>
        <v>7032.8320000000003</v>
      </c>
      <c r="P168" s="1">
        <f>VLOOKUP(A168,'2023_24 vs 2024_25 Detail'!$A$9:$CA$409,77,FALSE)</f>
        <v>0</v>
      </c>
      <c r="Q168" s="1" t="e">
        <f t="shared" si="17"/>
        <v>#REF!</v>
      </c>
      <c r="R168" s="1" t="e">
        <f t="shared" si="18"/>
        <v>#REF!</v>
      </c>
      <c r="T168" s="1" t="e">
        <f t="shared" si="19"/>
        <v>#REF!</v>
      </c>
      <c r="U168" s="4" t="e">
        <f t="shared" si="20"/>
        <v>#REF!</v>
      </c>
    </row>
    <row r="169" spans="1:21" x14ac:dyDescent="0.35">
      <c r="A169" s="2" t="s">
        <v>510</v>
      </c>
      <c r="B169" s="2" t="s">
        <v>511</v>
      </c>
      <c r="C169" t="s">
        <v>512</v>
      </c>
      <c r="D169" s="1">
        <v>348</v>
      </c>
      <c r="E169" s="1" t="e">
        <f>VLOOKUP(A169,'2023_24 vs 2024_25 Detail'!$A$9:$AQ$409,45,FALSE)</f>
        <v>#REF!</v>
      </c>
      <c r="F169" s="1" t="e">
        <f>VLOOKUP(A169,'2023_24 vs 2024_25 Detail'!$A$9:$CA$409,73,FALSE)+VLOOKUP(A169,'2023_24 vs 2024_25 Detail'!$A$9:$BY$409,80,FALSE)+VLOOKUP(A169,'2023_24 vs 2024_25 Detail'!$A$9:$BZ$409,81,FALSE)</f>
        <v>#REF!</v>
      </c>
      <c r="G169" s="1">
        <f>VLOOKUP(A169,'2023_24 vs 2024_25 Detail'!$A$9:$CA$409,74,FALSE)</f>
        <v>6515.7120000000004</v>
      </c>
      <c r="H169" s="1" t="e">
        <f>VLOOKUP($A169,'2023_24 vs 2024_25 Detail'!$A$9:$AJ$409,38,FALSE)</f>
        <v>#REF!</v>
      </c>
      <c r="I169" s="1" t="e">
        <f t="shared" si="14"/>
        <v>#REF!</v>
      </c>
      <c r="J169" s="1" t="e">
        <f t="shared" si="15"/>
        <v>#REF!</v>
      </c>
      <c r="K169" s="1" t="e">
        <f t="shared" si="16"/>
        <v>#REF!</v>
      </c>
      <c r="M169" s="1" t="e">
        <f>VLOOKUP(A169,'2023_24 vs 2024_25 Detail'!$A$9:$CA$409,82,FALSE)</f>
        <v>#REF!</v>
      </c>
      <c r="N169" s="1" t="e">
        <f>VLOOKUP(A169,'2023_24 vs 2024_25 Detail'!$A$9:$CA$409,73,FALSE)+VLOOKUP(A169,'2023_24 vs 2024_25 Detail'!$A$9:$BY$409,80,FALSE)+VLOOKUP(A169,'2023_24 vs 2024_25 Detail'!$A$9:$BZ$409,81,FALSE)</f>
        <v>#REF!</v>
      </c>
      <c r="O169" s="1">
        <f>VLOOKUP(A169,'2023_24 vs 2024_25 Detail'!$A$9:$CA$409,74,FALSE)</f>
        <v>6515.7120000000004</v>
      </c>
      <c r="P169" s="1">
        <f>VLOOKUP(A169,'2023_24 vs 2024_25 Detail'!$A$9:$CA$409,77,FALSE)</f>
        <v>0</v>
      </c>
      <c r="Q169" s="1" t="e">
        <f t="shared" si="17"/>
        <v>#REF!</v>
      </c>
      <c r="R169" s="1" t="e">
        <f t="shared" si="18"/>
        <v>#REF!</v>
      </c>
      <c r="T169" s="1" t="e">
        <f t="shared" si="19"/>
        <v>#REF!</v>
      </c>
      <c r="U169" s="4" t="e">
        <f t="shared" si="20"/>
        <v>#REF!</v>
      </c>
    </row>
    <row r="170" spans="1:21" x14ac:dyDescent="0.35">
      <c r="A170" s="2" t="s">
        <v>513</v>
      </c>
      <c r="B170" s="2" t="s">
        <v>514</v>
      </c>
      <c r="C170" t="s">
        <v>515</v>
      </c>
      <c r="D170" s="1">
        <v>349</v>
      </c>
      <c r="E170" s="1" t="e">
        <f>VLOOKUP(A170,'2023_24 vs 2024_25 Detail'!$A$9:$AQ$409,45,FALSE)</f>
        <v>#REF!</v>
      </c>
      <c r="F170" s="1" t="e">
        <f>VLOOKUP(A170,'2023_24 vs 2024_25 Detail'!$A$9:$CA$409,73,FALSE)+VLOOKUP(A170,'2023_24 vs 2024_25 Detail'!$A$9:$BY$409,80,FALSE)+VLOOKUP(A170,'2023_24 vs 2024_25 Detail'!$A$9:$BZ$409,81,FALSE)</f>
        <v>#REF!</v>
      </c>
      <c r="G170" s="1">
        <f>VLOOKUP(A170,'2023_24 vs 2024_25 Detail'!$A$9:$CA$409,74,FALSE)</f>
        <v>8398</v>
      </c>
      <c r="H170" s="1" t="e">
        <f>VLOOKUP($A170,'2023_24 vs 2024_25 Detail'!$A$9:$AJ$409,38,FALSE)</f>
        <v>#REF!</v>
      </c>
      <c r="I170" s="1" t="e">
        <f t="shared" si="14"/>
        <v>#REF!</v>
      </c>
      <c r="J170" s="1" t="e">
        <f t="shared" si="15"/>
        <v>#REF!</v>
      </c>
      <c r="K170" s="1" t="e">
        <f t="shared" si="16"/>
        <v>#REF!</v>
      </c>
      <c r="M170" s="1" t="e">
        <f>VLOOKUP(A170,'2023_24 vs 2024_25 Detail'!$A$9:$CA$409,82,FALSE)</f>
        <v>#REF!</v>
      </c>
      <c r="N170" s="1" t="e">
        <f>VLOOKUP(A170,'2023_24 vs 2024_25 Detail'!$A$9:$CA$409,73,FALSE)+VLOOKUP(A170,'2023_24 vs 2024_25 Detail'!$A$9:$BY$409,80,FALSE)+VLOOKUP(A170,'2023_24 vs 2024_25 Detail'!$A$9:$BZ$409,81,FALSE)</f>
        <v>#REF!</v>
      </c>
      <c r="O170" s="1">
        <f>VLOOKUP(A170,'2023_24 vs 2024_25 Detail'!$A$9:$CA$409,74,FALSE)</f>
        <v>8398</v>
      </c>
      <c r="P170" s="1">
        <f>VLOOKUP(A170,'2023_24 vs 2024_25 Detail'!$A$9:$CA$409,77,FALSE)</f>
        <v>0</v>
      </c>
      <c r="Q170" s="1" t="e">
        <f t="shared" si="17"/>
        <v>#REF!</v>
      </c>
      <c r="R170" s="1" t="e">
        <f t="shared" si="18"/>
        <v>#REF!</v>
      </c>
      <c r="T170" s="1" t="e">
        <f t="shared" si="19"/>
        <v>#REF!</v>
      </c>
      <c r="U170" s="4" t="e">
        <f t="shared" si="20"/>
        <v>#REF!</v>
      </c>
    </row>
    <row r="171" spans="1:21" x14ac:dyDescent="0.35">
      <c r="A171" s="2" t="s">
        <v>516</v>
      </c>
      <c r="B171" s="2" t="s">
        <v>517</v>
      </c>
      <c r="C171" t="s">
        <v>518</v>
      </c>
      <c r="D171" s="1">
        <v>350</v>
      </c>
      <c r="E171" s="1" t="e">
        <f>VLOOKUP(A171,'2023_24 vs 2024_25 Detail'!$A$9:$AQ$409,45,FALSE)</f>
        <v>#REF!</v>
      </c>
      <c r="F171" s="1" t="e">
        <f>VLOOKUP(A171,'2023_24 vs 2024_25 Detail'!$A$9:$CA$409,73,FALSE)+VLOOKUP(A171,'2023_24 vs 2024_25 Detail'!$A$9:$BY$409,80,FALSE)+VLOOKUP(A171,'2023_24 vs 2024_25 Detail'!$A$9:$BZ$409,81,FALSE)</f>
        <v>#REF!</v>
      </c>
      <c r="G171" s="1">
        <f>VLOOKUP(A171,'2023_24 vs 2024_25 Detail'!$A$9:$CA$409,74,FALSE)</f>
        <v>7808.5119999999997</v>
      </c>
      <c r="H171" s="1" t="e">
        <f>VLOOKUP($A171,'2023_24 vs 2024_25 Detail'!$A$9:$AJ$409,38,FALSE)</f>
        <v>#REF!</v>
      </c>
      <c r="I171" s="1" t="e">
        <f t="shared" si="14"/>
        <v>#REF!</v>
      </c>
      <c r="J171" s="1" t="e">
        <f t="shared" si="15"/>
        <v>#REF!</v>
      </c>
      <c r="K171" s="1" t="e">
        <f t="shared" si="16"/>
        <v>#REF!</v>
      </c>
      <c r="M171" s="1" t="e">
        <f>VLOOKUP(A171,'2023_24 vs 2024_25 Detail'!$A$9:$CA$409,82,FALSE)</f>
        <v>#REF!</v>
      </c>
      <c r="N171" s="1" t="e">
        <f>VLOOKUP(A171,'2023_24 vs 2024_25 Detail'!$A$9:$CA$409,73,FALSE)+VLOOKUP(A171,'2023_24 vs 2024_25 Detail'!$A$9:$BY$409,80,FALSE)+VLOOKUP(A171,'2023_24 vs 2024_25 Detail'!$A$9:$BZ$409,81,FALSE)</f>
        <v>#REF!</v>
      </c>
      <c r="O171" s="1">
        <f>VLOOKUP(A171,'2023_24 vs 2024_25 Detail'!$A$9:$CA$409,74,FALSE)</f>
        <v>7808.5119999999997</v>
      </c>
      <c r="P171" s="1">
        <f>VLOOKUP(A171,'2023_24 vs 2024_25 Detail'!$A$9:$CA$409,77,FALSE)</f>
        <v>0</v>
      </c>
      <c r="Q171" s="1" t="e">
        <f t="shared" si="17"/>
        <v>#REF!</v>
      </c>
      <c r="R171" s="1" t="e">
        <f t="shared" si="18"/>
        <v>#REF!</v>
      </c>
      <c r="T171" s="1" t="e">
        <f t="shared" si="19"/>
        <v>#REF!</v>
      </c>
      <c r="U171" s="4" t="e">
        <f t="shared" si="20"/>
        <v>#REF!</v>
      </c>
    </row>
    <row r="172" spans="1:21" x14ac:dyDescent="0.35">
      <c r="A172" s="2" t="s">
        <v>519</v>
      </c>
      <c r="B172" s="2" t="s">
        <v>520</v>
      </c>
      <c r="C172" t="s">
        <v>521</v>
      </c>
      <c r="D172" s="1">
        <v>351</v>
      </c>
      <c r="E172" s="1" t="e">
        <f>VLOOKUP(A172,'2023_24 vs 2024_25 Detail'!$A$9:$AQ$409,45,FALSE)</f>
        <v>#REF!</v>
      </c>
      <c r="F172" s="1" t="e">
        <f>VLOOKUP(A172,'2023_24 vs 2024_25 Detail'!$A$9:$CA$409,73,FALSE)+VLOOKUP(A172,'2023_24 vs 2024_25 Detail'!$A$9:$BY$409,80,FALSE)+VLOOKUP(A172,'2023_24 vs 2024_25 Detail'!$A$9:$BZ$409,81,FALSE)</f>
        <v>#REF!</v>
      </c>
      <c r="G172" s="1">
        <f>VLOOKUP(A172,'2023_24 vs 2024_25 Detail'!$A$9:$CA$409,74,FALSE)</f>
        <v>11153.75</v>
      </c>
      <c r="H172" s="1" t="e">
        <f>VLOOKUP($A172,'2023_24 vs 2024_25 Detail'!$A$9:$AJ$409,38,FALSE)</f>
        <v>#REF!</v>
      </c>
      <c r="I172" s="1" t="e">
        <f t="shared" si="14"/>
        <v>#REF!</v>
      </c>
      <c r="J172" s="1" t="e">
        <f t="shared" si="15"/>
        <v>#REF!</v>
      </c>
      <c r="K172" s="1" t="e">
        <f t="shared" si="16"/>
        <v>#REF!</v>
      </c>
      <c r="M172" s="1" t="e">
        <f>VLOOKUP(A172,'2023_24 vs 2024_25 Detail'!$A$9:$CA$409,82,FALSE)</f>
        <v>#REF!</v>
      </c>
      <c r="N172" s="1" t="e">
        <f>VLOOKUP(A172,'2023_24 vs 2024_25 Detail'!$A$9:$CA$409,73,FALSE)+VLOOKUP(A172,'2023_24 vs 2024_25 Detail'!$A$9:$BY$409,80,FALSE)+VLOOKUP(A172,'2023_24 vs 2024_25 Detail'!$A$9:$BZ$409,81,FALSE)</f>
        <v>#REF!</v>
      </c>
      <c r="O172" s="1">
        <f>VLOOKUP(A172,'2023_24 vs 2024_25 Detail'!$A$9:$CA$409,74,FALSE)</f>
        <v>11153.75</v>
      </c>
      <c r="P172" s="1">
        <f>VLOOKUP(A172,'2023_24 vs 2024_25 Detail'!$A$9:$CA$409,77,FALSE)</f>
        <v>0</v>
      </c>
      <c r="Q172" s="1" t="e">
        <f t="shared" si="17"/>
        <v>#REF!</v>
      </c>
      <c r="R172" s="1" t="e">
        <f t="shared" si="18"/>
        <v>#REF!</v>
      </c>
      <c r="T172" s="1" t="e">
        <f t="shared" si="19"/>
        <v>#REF!</v>
      </c>
      <c r="U172" s="4" t="e">
        <f t="shared" si="20"/>
        <v>#REF!</v>
      </c>
    </row>
    <row r="173" spans="1:21" x14ac:dyDescent="0.35">
      <c r="A173" s="2" t="s">
        <v>522</v>
      </c>
      <c r="B173" s="2" t="s">
        <v>523</v>
      </c>
      <c r="C173" t="s">
        <v>524</v>
      </c>
      <c r="D173" s="1">
        <v>352</v>
      </c>
      <c r="E173" s="1" t="e">
        <f>VLOOKUP(A173,'2023_24 vs 2024_25 Detail'!$A$9:$AQ$409,45,FALSE)</f>
        <v>#REF!</v>
      </c>
      <c r="F173" s="1" t="e">
        <f>VLOOKUP(A173,'2023_24 vs 2024_25 Detail'!$A$9:$CA$409,73,FALSE)+VLOOKUP(A173,'2023_24 vs 2024_25 Detail'!$A$9:$BY$409,80,FALSE)+VLOOKUP(A173,'2023_24 vs 2024_25 Detail'!$A$9:$BZ$409,81,FALSE)</f>
        <v>#REF!</v>
      </c>
      <c r="G173" s="1">
        <f>VLOOKUP(A173,'2023_24 vs 2024_25 Detail'!$A$9:$CA$409,74,FALSE)</f>
        <v>7972.3</v>
      </c>
      <c r="H173" s="1" t="e">
        <f>VLOOKUP($A173,'2023_24 vs 2024_25 Detail'!$A$9:$AJ$409,38,FALSE)</f>
        <v>#REF!</v>
      </c>
      <c r="I173" s="1" t="e">
        <f t="shared" si="14"/>
        <v>#REF!</v>
      </c>
      <c r="J173" s="1" t="e">
        <f t="shared" si="15"/>
        <v>#REF!</v>
      </c>
      <c r="K173" s="1" t="e">
        <f t="shared" si="16"/>
        <v>#REF!</v>
      </c>
      <c r="M173" s="1" t="e">
        <f>VLOOKUP(A173,'2023_24 vs 2024_25 Detail'!$A$9:$CA$409,82,FALSE)</f>
        <v>#REF!</v>
      </c>
      <c r="N173" s="1" t="e">
        <f>VLOOKUP(A173,'2023_24 vs 2024_25 Detail'!$A$9:$CA$409,73,FALSE)+VLOOKUP(A173,'2023_24 vs 2024_25 Detail'!$A$9:$BY$409,80,FALSE)+VLOOKUP(A173,'2023_24 vs 2024_25 Detail'!$A$9:$BZ$409,81,FALSE)</f>
        <v>#REF!</v>
      </c>
      <c r="O173" s="1">
        <f>VLOOKUP(A173,'2023_24 vs 2024_25 Detail'!$A$9:$CA$409,74,FALSE)</f>
        <v>7972.3</v>
      </c>
      <c r="P173" s="1">
        <f>VLOOKUP(A173,'2023_24 vs 2024_25 Detail'!$A$9:$CA$409,77,FALSE)</f>
        <v>0</v>
      </c>
      <c r="Q173" s="1" t="e">
        <f t="shared" si="17"/>
        <v>#REF!</v>
      </c>
      <c r="R173" s="1" t="e">
        <f t="shared" si="18"/>
        <v>#REF!</v>
      </c>
      <c r="T173" s="1" t="e">
        <f t="shared" si="19"/>
        <v>#REF!</v>
      </c>
      <c r="U173" s="4" t="e">
        <f t="shared" si="20"/>
        <v>#REF!</v>
      </c>
    </row>
    <row r="174" spans="1:21" x14ac:dyDescent="0.35">
      <c r="A174" s="2" t="s">
        <v>525</v>
      </c>
      <c r="B174" s="2" t="s">
        <v>526</v>
      </c>
      <c r="C174" t="s">
        <v>527</v>
      </c>
      <c r="D174" s="1">
        <v>353</v>
      </c>
      <c r="E174" s="1" t="e">
        <f>VLOOKUP(A174,'2023_24 vs 2024_25 Detail'!$A$9:$AQ$409,45,FALSE)</f>
        <v>#REF!</v>
      </c>
      <c r="F174" s="1" t="e">
        <f>VLOOKUP(A174,'2023_24 vs 2024_25 Detail'!$A$9:$CA$409,73,FALSE)+VLOOKUP(A174,'2023_24 vs 2024_25 Detail'!$A$9:$BY$409,80,FALSE)+VLOOKUP(A174,'2023_24 vs 2024_25 Detail'!$A$9:$BZ$409,81,FALSE)</f>
        <v>#REF!</v>
      </c>
      <c r="G174" s="1">
        <f>VLOOKUP(A174,'2023_24 vs 2024_25 Detail'!$A$9:$CA$409,74,FALSE)</f>
        <v>2146.0479999999998</v>
      </c>
      <c r="H174" s="1" t="e">
        <f>VLOOKUP($A174,'2023_24 vs 2024_25 Detail'!$A$9:$AJ$409,38,FALSE)</f>
        <v>#REF!</v>
      </c>
      <c r="I174" s="1" t="e">
        <f t="shared" si="14"/>
        <v>#REF!</v>
      </c>
      <c r="J174" s="1" t="e">
        <f t="shared" si="15"/>
        <v>#REF!</v>
      </c>
      <c r="K174" s="1" t="e">
        <f t="shared" si="16"/>
        <v>#REF!</v>
      </c>
      <c r="M174" s="1" t="e">
        <f>VLOOKUP(A174,'2023_24 vs 2024_25 Detail'!$A$9:$CA$409,82,FALSE)</f>
        <v>#REF!</v>
      </c>
      <c r="N174" s="1" t="e">
        <f>VLOOKUP(A174,'2023_24 vs 2024_25 Detail'!$A$9:$CA$409,73,FALSE)+VLOOKUP(A174,'2023_24 vs 2024_25 Detail'!$A$9:$BY$409,80,FALSE)+VLOOKUP(A174,'2023_24 vs 2024_25 Detail'!$A$9:$BZ$409,81,FALSE)</f>
        <v>#REF!</v>
      </c>
      <c r="O174" s="1">
        <f>VLOOKUP(A174,'2023_24 vs 2024_25 Detail'!$A$9:$CA$409,74,FALSE)</f>
        <v>2146.0479999999998</v>
      </c>
      <c r="P174" s="1">
        <f>VLOOKUP(A174,'2023_24 vs 2024_25 Detail'!$A$9:$CA$409,77,FALSE)</f>
        <v>0</v>
      </c>
      <c r="Q174" s="1" t="e">
        <f t="shared" si="17"/>
        <v>#REF!</v>
      </c>
      <c r="R174" s="1" t="e">
        <f t="shared" si="18"/>
        <v>#REF!</v>
      </c>
      <c r="T174" s="1" t="e">
        <f t="shared" si="19"/>
        <v>#REF!</v>
      </c>
      <c r="U174" s="4" t="e">
        <f t="shared" si="20"/>
        <v>#REF!</v>
      </c>
    </row>
    <row r="175" spans="1:21" x14ac:dyDescent="0.35">
      <c r="A175" s="2" t="s">
        <v>528</v>
      </c>
      <c r="B175" s="2" t="s">
        <v>529</v>
      </c>
      <c r="C175" t="s">
        <v>530</v>
      </c>
      <c r="D175" s="1">
        <v>354</v>
      </c>
      <c r="E175" s="1" t="e">
        <f>VLOOKUP(A175,'2023_24 vs 2024_25 Detail'!$A$9:$AQ$409,45,FALSE)</f>
        <v>#REF!</v>
      </c>
      <c r="F175" s="1" t="e">
        <f>VLOOKUP(A175,'2023_24 vs 2024_25 Detail'!$A$9:$CA$409,73,FALSE)+VLOOKUP(A175,'2023_24 vs 2024_25 Detail'!$A$9:$BY$409,80,FALSE)+VLOOKUP(A175,'2023_24 vs 2024_25 Detail'!$A$9:$BZ$409,81,FALSE)</f>
        <v>#REF!</v>
      </c>
      <c r="G175" s="1">
        <f>VLOOKUP(A175,'2023_24 vs 2024_25 Detail'!$A$9:$CA$409,74,FALSE)</f>
        <v>3967.6000000000004</v>
      </c>
      <c r="H175" s="1" t="e">
        <f>VLOOKUP($A175,'2023_24 vs 2024_25 Detail'!$A$9:$AJ$409,38,FALSE)</f>
        <v>#REF!</v>
      </c>
      <c r="I175" s="1" t="e">
        <f t="shared" si="14"/>
        <v>#REF!</v>
      </c>
      <c r="J175" s="1" t="e">
        <f t="shared" si="15"/>
        <v>#REF!</v>
      </c>
      <c r="K175" s="1" t="e">
        <f t="shared" si="16"/>
        <v>#REF!</v>
      </c>
      <c r="M175" s="1" t="e">
        <f>VLOOKUP(A175,'2023_24 vs 2024_25 Detail'!$A$9:$CA$409,82,FALSE)</f>
        <v>#REF!</v>
      </c>
      <c r="N175" s="1" t="e">
        <f>VLOOKUP(A175,'2023_24 vs 2024_25 Detail'!$A$9:$CA$409,73,FALSE)+VLOOKUP(A175,'2023_24 vs 2024_25 Detail'!$A$9:$BY$409,80,FALSE)+VLOOKUP(A175,'2023_24 vs 2024_25 Detail'!$A$9:$BZ$409,81,FALSE)</f>
        <v>#REF!</v>
      </c>
      <c r="O175" s="1">
        <f>VLOOKUP(A175,'2023_24 vs 2024_25 Detail'!$A$9:$CA$409,74,FALSE)</f>
        <v>3967.6000000000004</v>
      </c>
      <c r="P175" s="1">
        <f>VLOOKUP(A175,'2023_24 vs 2024_25 Detail'!$A$9:$CA$409,77,FALSE)</f>
        <v>0</v>
      </c>
      <c r="Q175" s="1" t="e">
        <f t="shared" si="17"/>
        <v>#REF!</v>
      </c>
      <c r="R175" s="1" t="e">
        <f t="shared" si="18"/>
        <v>#REF!</v>
      </c>
      <c r="T175" s="1" t="e">
        <f t="shared" si="19"/>
        <v>#REF!</v>
      </c>
      <c r="U175" s="4" t="e">
        <f t="shared" si="20"/>
        <v>#REF!</v>
      </c>
    </row>
    <row r="176" spans="1:21" x14ac:dyDescent="0.35">
      <c r="A176" s="2" t="s">
        <v>531</v>
      </c>
      <c r="B176" s="2" t="s">
        <v>532</v>
      </c>
      <c r="C176" t="s">
        <v>533</v>
      </c>
      <c r="D176" s="1">
        <v>355</v>
      </c>
      <c r="E176" s="1" t="e">
        <f>VLOOKUP(A176,'2023_24 vs 2024_25 Detail'!$A$9:$AQ$409,45,FALSE)</f>
        <v>#REF!</v>
      </c>
      <c r="F176" s="1" t="e">
        <f>VLOOKUP(A176,'2023_24 vs 2024_25 Detail'!$A$9:$CA$409,73,FALSE)+VLOOKUP(A176,'2023_24 vs 2024_25 Detail'!$A$9:$BY$409,80,FALSE)+VLOOKUP(A176,'2023_24 vs 2024_25 Detail'!$A$9:$BZ$409,81,FALSE)</f>
        <v>#REF!</v>
      </c>
      <c r="G176" s="1">
        <f>VLOOKUP(A176,'2023_24 vs 2024_25 Detail'!$A$9:$CA$409,74,FALSE)</f>
        <v>4341.1000000000004</v>
      </c>
      <c r="H176" s="1" t="e">
        <f>VLOOKUP($A176,'2023_24 vs 2024_25 Detail'!$A$9:$AJ$409,38,FALSE)</f>
        <v>#REF!</v>
      </c>
      <c r="I176" s="1" t="e">
        <f t="shared" si="14"/>
        <v>#REF!</v>
      </c>
      <c r="J176" s="1" t="e">
        <f t="shared" si="15"/>
        <v>#REF!</v>
      </c>
      <c r="K176" s="1" t="e">
        <f t="shared" si="16"/>
        <v>#REF!</v>
      </c>
      <c r="M176" s="1" t="e">
        <f>VLOOKUP(A176,'2023_24 vs 2024_25 Detail'!$A$9:$CA$409,82,FALSE)</f>
        <v>#REF!</v>
      </c>
      <c r="N176" s="1" t="e">
        <f>VLOOKUP(A176,'2023_24 vs 2024_25 Detail'!$A$9:$CA$409,73,FALSE)+VLOOKUP(A176,'2023_24 vs 2024_25 Detail'!$A$9:$BY$409,80,FALSE)+VLOOKUP(A176,'2023_24 vs 2024_25 Detail'!$A$9:$BZ$409,81,FALSE)</f>
        <v>#REF!</v>
      </c>
      <c r="O176" s="1">
        <f>VLOOKUP(A176,'2023_24 vs 2024_25 Detail'!$A$9:$CA$409,74,FALSE)</f>
        <v>4341.1000000000004</v>
      </c>
      <c r="P176" s="1">
        <f>VLOOKUP(A176,'2023_24 vs 2024_25 Detail'!$A$9:$CA$409,77,FALSE)</f>
        <v>0</v>
      </c>
      <c r="Q176" s="1" t="e">
        <f t="shared" si="17"/>
        <v>#REF!</v>
      </c>
      <c r="R176" s="1" t="e">
        <f t="shared" si="18"/>
        <v>#REF!</v>
      </c>
      <c r="T176" s="1" t="e">
        <f t="shared" si="19"/>
        <v>#REF!</v>
      </c>
      <c r="U176" s="4" t="e">
        <f t="shared" si="20"/>
        <v>#REF!</v>
      </c>
    </row>
    <row r="177" spans="1:21" x14ac:dyDescent="0.35">
      <c r="A177" s="2" t="s">
        <v>534</v>
      </c>
      <c r="B177" s="2" t="s">
        <v>535</v>
      </c>
      <c r="C177" t="s">
        <v>536</v>
      </c>
      <c r="D177" s="1">
        <v>356</v>
      </c>
      <c r="E177" s="1" t="e">
        <f>VLOOKUP(A177,'2023_24 vs 2024_25 Detail'!$A$9:$AQ$409,45,FALSE)</f>
        <v>#REF!</v>
      </c>
      <c r="F177" s="1" t="e">
        <f>VLOOKUP(A177,'2023_24 vs 2024_25 Detail'!$A$9:$CA$409,73,FALSE)+VLOOKUP(A177,'2023_24 vs 2024_25 Detail'!$A$9:$BY$409,80,FALSE)+VLOOKUP(A177,'2023_24 vs 2024_25 Detail'!$A$9:$BZ$409,81,FALSE)</f>
        <v>#REF!</v>
      </c>
      <c r="G177" s="1">
        <f>VLOOKUP(A177,'2023_24 vs 2024_25 Detail'!$A$9:$CA$409,74,FALSE)</f>
        <v>3464.7040000000002</v>
      </c>
      <c r="H177" s="1" t="e">
        <f>VLOOKUP($A177,'2023_24 vs 2024_25 Detail'!$A$9:$AJ$409,38,FALSE)</f>
        <v>#REF!</v>
      </c>
      <c r="I177" s="1" t="e">
        <f t="shared" si="14"/>
        <v>#REF!</v>
      </c>
      <c r="J177" s="1" t="e">
        <f t="shared" si="15"/>
        <v>#REF!</v>
      </c>
      <c r="K177" s="1" t="e">
        <f t="shared" si="16"/>
        <v>#REF!</v>
      </c>
      <c r="M177" s="1" t="e">
        <f>VLOOKUP(A177,'2023_24 vs 2024_25 Detail'!$A$9:$CA$409,82,FALSE)</f>
        <v>#REF!</v>
      </c>
      <c r="N177" s="1" t="e">
        <f>VLOOKUP(A177,'2023_24 vs 2024_25 Detail'!$A$9:$CA$409,73,FALSE)+VLOOKUP(A177,'2023_24 vs 2024_25 Detail'!$A$9:$BY$409,80,FALSE)+VLOOKUP(A177,'2023_24 vs 2024_25 Detail'!$A$9:$BZ$409,81,FALSE)</f>
        <v>#REF!</v>
      </c>
      <c r="O177" s="1">
        <f>VLOOKUP(A177,'2023_24 vs 2024_25 Detail'!$A$9:$CA$409,74,FALSE)</f>
        <v>3464.7040000000002</v>
      </c>
      <c r="P177" s="1">
        <f>VLOOKUP(A177,'2023_24 vs 2024_25 Detail'!$A$9:$CA$409,77,FALSE)</f>
        <v>0</v>
      </c>
      <c r="Q177" s="1" t="e">
        <f t="shared" si="17"/>
        <v>#REF!</v>
      </c>
      <c r="R177" s="1" t="e">
        <f t="shared" si="18"/>
        <v>#REF!</v>
      </c>
      <c r="T177" s="1" t="e">
        <f t="shared" si="19"/>
        <v>#REF!</v>
      </c>
      <c r="U177" s="4" t="e">
        <f t="shared" si="20"/>
        <v>#REF!</v>
      </c>
    </row>
    <row r="178" spans="1:21" x14ac:dyDescent="0.35">
      <c r="A178" s="2" t="s">
        <v>537</v>
      </c>
      <c r="B178" s="2" t="s">
        <v>538</v>
      </c>
      <c r="C178" t="s">
        <v>539</v>
      </c>
      <c r="D178" s="1">
        <v>357</v>
      </c>
      <c r="E178" s="1" t="e">
        <f>VLOOKUP(A178,'2023_24 vs 2024_25 Detail'!$A$9:$AQ$409,45,FALSE)</f>
        <v>#REF!</v>
      </c>
      <c r="F178" s="1" t="e">
        <f>VLOOKUP(A178,'2023_24 vs 2024_25 Detail'!$A$9:$CA$409,73,FALSE)+VLOOKUP(A178,'2023_24 vs 2024_25 Detail'!$A$9:$BY$409,80,FALSE)+VLOOKUP(A178,'2023_24 vs 2024_25 Detail'!$A$9:$BZ$409,81,FALSE)</f>
        <v>#REF!</v>
      </c>
      <c r="G178" s="1">
        <f>VLOOKUP(A178,'2023_24 vs 2024_25 Detail'!$A$9:$CA$409,74,FALSE)</f>
        <v>5222.9120000000003</v>
      </c>
      <c r="H178" s="1" t="e">
        <f>VLOOKUP($A178,'2023_24 vs 2024_25 Detail'!$A$9:$AJ$409,38,FALSE)</f>
        <v>#REF!</v>
      </c>
      <c r="I178" s="1" t="e">
        <f t="shared" si="14"/>
        <v>#REF!</v>
      </c>
      <c r="J178" s="1" t="e">
        <f t="shared" si="15"/>
        <v>#REF!</v>
      </c>
      <c r="K178" s="1" t="e">
        <f t="shared" si="16"/>
        <v>#REF!</v>
      </c>
      <c r="M178" s="1" t="e">
        <f>VLOOKUP(A178,'2023_24 vs 2024_25 Detail'!$A$9:$CA$409,82,FALSE)</f>
        <v>#REF!</v>
      </c>
      <c r="N178" s="1" t="e">
        <f>VLOOKUP(A178,'2023_24 vs 2024_25 Detail'!$A$9:$CA$409,73,FALSE)+VLOOKUP(A178,'2023_24 vs 2024_25 Detail'!$A$9:$BY$409,80,FALSE)+VLOOKUP(A178,'2023_24 vs 2024_25 Detail'!$A$9:$BZ$409,81,FALSE)</f>
        <v>#REF!</v>
      </c>
      <c r="O178" s="1">
        <f>VLOOKUP(A178,'2023_24 vs 2024_25 Detail'!$A$9:$CA$409,74,FALSE)</f>
        <v>5222.9120000000003</v>
      </c>
      <c r="P178" s="1">
        <f>VLOOKUP(A178,'2023_24 vs 2024_25 Detail'!$A$9:$CA$409,77,FALSE)</f>
        <v>0</v>
      </c>
      <c r="Q178" s="1" t="e">
        <f t="shared" si="17"/>
        <v>#REF!</v>
      </c>
      <c r="R178" s="1" t="e">
        <f t="shared" si="18"/>
        <v>#REF!</v>
      </c>
      <c r="T178" s="1" t="e">
        <f t="shared" si="19"/>
        <v>#REF!</v>
      </c>
      <c r="U178" s="4" t="e">
        <f t="shared" si="20"/>
        <v>#REF!</v>
      </c>
    </row>
    <row r="179" spans="1:21" x14ac:dyDescent="0.35">
      <c r="A179" s="2" t="s">
        <v>540</v>
      </c>
      <c r="B179" s="2" t="s">
        <v>541</v>
      </c>
      <c r="C179" t="s">
        <v>542</v>
      </c>
      <c r="D179" s="1">
        <v>358</v>
      </c>
      <c r="E179" s="1" t="e">
        <f>VLOOKUP(A179,'2023_24 vs 2024_25 Detail'!$A$9:$AQ$409,45,FALSE)</f>
        <v>#REF!</v>
      </c>
      <c r="F179" s="1" t="e">
        <f>VLOOKUP(A179,'2023_24 vs 2024_25 Detail'!$A$9:$CA$409,73,FALSE)+VLOOKUP(A179,'2023_24 vs 2024_25 Detail'!$A$9:$BY$409,80,FALSE)+VLOOKUP(A179,'2023_24 vs 2024_25 Detail'!$A$9:$BZ$409,81,FALSE)</f>
        <v>#REF!</v>
      </c>
      <c r="G179" s="1">
        <f>VLOOKUP(A179,'2023_24 vs 2024_25 Detail'!$A$9:$CA$409,74,FALSE)</f>
        <v>20803</v>
      </c>
      <c r="H179" s="1" t="e">
        <f>VLOOKUP($A179,'2023_24 vs 2024_25 Detail'!$A$9:$AJ$409,38,FALSE)</f>
        <v>#REF!</v>
      </c>
      <c r="I179" s="1" t="e">
        <f t="shared" si="14"/>
        <v>#REF!</v>
      </c>
      <c r="J179" s="1" t="e">
        <f t="shared" si="15"/>
        <v>#REF!</v>
      </c>
      <c r="K179" s="1" t="e">
        <f t="shared" si="16"/>
        <v>#REF!</v>
      </c>
      <c r="M179" s="1" t="e">
        <f>VLOOKUP(A179,'2023_24 vs 2024_25 Detail'!$A$9:$CA$409,82,FALSE)</f>
        <v>#REF!</v>
      </c>
      <c r="N179" s="1" t="e">
        <f>VLOOKUP(A179,'2023_24 vs 2024_25 Detail'!$A$9:$CA$409,73,FALSE)+VLOOKUP(A179,'2023_24 vs 2024_25 Detail'!$A$9:$BY$409,80,FALSE)+VLOOKUP(A179,'2023_24 vs 2024_25 Detail'!$A$9:$BZ$409,81,FALSE)</f>
        <v>#REF!</v>
      </c>
      <c r="O179" s="1">
        <f>VLOOKUP(A179,'2023_24 vs 2024_25 Detail'!$A$9:$CA$409,74,FALSE)</f>
        <v>20803</v>
      </c>
      <c r="P179" s="1">
        <f>VLOOKUP(A179,'2023_24 vs 2024_25 Detail'!$A$9:$CA$409,77,FALSE)</f>
        <v>0</v>
      </c>
      <c r="Q179" s="1" t="e">
        <f t="shared" si="17"/>
        <v>#REF!</v>
      </c>
      <c r="R179" s="1" t="e">
        <f t="shared" si="18"/>
        <v>#REF!</v>
      </c>
      <c r="T179" s="1" t="e">
        <f t="shared" si="19"/>
        <v>#REF!</v>
      </c>
      <c r="U179" s="4" t="e">
        <f t="shared" si="20"/>
        <v>#REF!</v>
      </c>
    </row>
    <row r="180" spans="1:21" x14ac:dyDescent="0.35">
      <c r="A180" s="2" t="s">
        <v>543</v>
      </c>
      <c r="B180" s="2" t="s">
        <v>544</v>
      </c>
      <c r="C180" t="s">
        <v>545</v>
      </c>
      <c r="D180" s="1">
        <v>359</v>
      </c>
      <c r="E180" s="1" t="e">
        <f>VLOOKUP(A180,'2023_24 vs 2024_25 Detail'!$A$9:$AQ$409,45,FALSE)</f>
        <v>#REF!</v>
      </c>
      <c r="F180" s="1" t="e">
        <f>VLOOKUP(A180,'2023_24 vs 2024_25 Detail'!$A$9:$CA$409,73,FALSE)+VLOOKUP(A180,'2023_24 vs 2024_25 Detail'!$A$9:$BY$409,80,FALSE)+VLOOKUP(A180,'2023_24 vs 2024_25 Detail'!$A$9:$BZ$409,81,FALSE)</f>
        <v>#REF!</v>
      </c>
      <c r="G180" s="1">
        <f>VLOOKUP(A180,'2023_24 vs 2024_25 Detail'!$A$9:$CA$409,74,FALSE)</f>
        <v>10542</v>
      </c>
      <c r="H180" s="1" t="e">
        <f>VLOOKUP($A180,'2023_24 vs 2024_25 Detail'!$A$9:$AJ$409,38,FALSE)</f>
        <v>#REF!</v>
      </c>
      <c r="I180" s="1" t="e">
        <f t="shared" si="14"/>
        <v>#REF!</v>
      </c>
      <c r="J180" s="1" t="e">
        <f t="shared" si="15"/>
        <v>#REF!</v>
      </c>
      <c r="K180" s="1" t="e">
        <f t="shared" si="16"/>
        <v>#REF!</v>
      </c>
      <c r="M180" s="1" t="e">
        <f>VLOOKUP(A180,'2023_24 vs 2024_25 Detail'!$A$9:$CA$409,82,FALSE)</f>
        <v>#REF!</v>
      </c>
      <c r="N180" s="1" t="e">
        <f>VLOOKUP(A180,'2023_24 vs 2024_25 Detail'!$A$9:$CA$409,73,FALSE)+VLOOKUP(A180,'2023_24 vs 2024_25 Detail'!$A$9:$BY$409,80,FALSE)+VLOOKUP(A180,'2023_24 vs 2024_25 Detail'!$A$9:$BZ$409,81,FALSE)</f>
        <v>#REF!</v>
      </c>
      <c r="O180" s="1">
        <f>VLOOKUP(A180,'2023_24 vs 2024_25 Detail'!$A$9:$CA$409,74,FALSE)</f>
        <v>10542</v>
      </c>
      <c r="P180" s="1">
        <f>VLOOKUP(A180,'2023_24 vs 2024_25 Detail'!$A$9:$CA$409,77,FALSE)</f>
        <v>0</v>
      </c>
      <c r="Q180" s="1" t="e">
        <f t="shared" si="17"/>
        <v>#REF!</v>
      </c>
      <c r="R180" s="1" t="e">
        <f t="shared" si="18"/>
        <v>#REF!</v>
      </c>
      <c r="T180" s="1" t="e">
        <f t="shared" si="19"/>
        <v>#REF!</v>
      </c>
      <c r="U180" s="4" t="e">
        <f t="shared" si="20"/>
        <v>#REF!</v>
      </c>
    </row>
    <row r="181" spans="1:21" x14ac:dyDescent="0.35">
      <c r="A181" s="2" t="s">
        <v>546</v>
      </c>
      <c r="B181" s="2" t="s">
        <v>547</v>
      </c>
      <c r="C181" t="s">
        <v>548</v>
      </c>
      <c r="D181" s="1">
        <v>360</v>
      </c>
      <c r="E181" s="1" t="e">
        <f>VLOOKUP(A181,'2023_24 vs 2024_25 Detail'!$A$9:$AQ$409,45,FALSE)</f>
        <v>#REF!</v>
      </c>
      <c r="F181" s="1" t="e">
        <f>VLOOKUP(A181,'2023_24 vs 2024_25 Detail'!$A$9:$CA$409,73,FALSE)+VLOOKUP(A181,'2023_24 vs 2024_25 Detail'!$A$9:$BY$409,80,FALSE)+VLOOKUP(A181,'2023_24 vs 2024_25 Detail'!$A$9:$BZ$409,81,FALSE)</f>
        <v>#REF!</v>
      </c>
      <c r="G181" s="1">
        <f>VLOOKUP(A181,'2023_24 vs 2024_25 Detail'!$A$9:$CA$409,74,FALSE)</f>
        <v>3180.288</v>
      </c>
      <c r="H181" s="1" t="e">
        <f>VLOOKUP($A181,'2023_24 vs 2024_25 Detail'!$A$9:$AJ$409,38,FALSE)</f>
        <v>#REF!</v>
      </c>
      <c r="I181" s="1" t="e">
        <f t="shared" si="14"/>
        <v>#REF!</v>
      </c>
      <c r="J181" s="1" t="e">
        <f t="shared" si="15"/>
        <v>#REF!</v>
      </c>
      <c r="K181" s="1" t="e">
        <f t="shared" si="16"/>
        <v>#REF!</v>
      </c>
      <c r="M181" s="1" t="e">
        <f>VLOOKUP(A181,'2023_24 vs 2024_25 Detail'!$A$9:$CA$409,82,FALSE)</f>
        <v>#REF!</v>
      </c>
      <c r="N181" s="1" t="e">
        <f>VLOOKUP(A181,'2023_24 vs 2024_25 Detail'!$A$9:$CA$409,73,FALSE)+VLOOKUP(A181,'2023_24 vs 2024_25 Detail'!$A$9:$BY$409,80,FALSE)+VLOOKUP(A181,'2023_24 vs 2024_25 Detail'!$A$9:$BZ$409,81,FALSE)</f>
        <v>#REF!</v>
      </c>
      <c r="O181" s="1">
        <f>VLOOKUP(A181,'2023_24 vs 2024_25 Detail'!$A$9:$CA$409,74,FALSE)</f>
        <v>3180.288</v>
      </c>
      <c r="P181" s="1">
        <f>VLOOKUP(A181,'2023_24 vs 2024_25 Detail'!$A$9:$CA$409,77,FALSE)</f>
        <v>0</v>
      </c>
      <c r="Q181" s="1" t="e">
        <f t="shared" si="17"/>
        <v>#REF!</v>
      </c>
      <c r="R181" s="1" t="e">
        <f t="shared" si="18"/>
        <v>#REF!</v>
      </c>
      <c r="T181" s="1" t="e">
        <f t="shared" si="19"/>
        <v>#REF!</v>
      </c>
      <c r="U181" s="4" t="e">
        <f t="shared" si="20"/>
        <v>#REF!</v>
      </c>
    </row>
    <row r="182" spans="1:21" x14ac:dyDescent="0.35">
      <c r="A182" s="2" t="s">
        <v>549</v>
      </c>
      <c r="B182" s="2" t="s">
        <v>550</v>
      </c>
      <c r="C182" t="s">
        <v>551</v>
      </c>
      <c r="D182" s="1">
        <v>361</v>
      </c>
      <c r="E182" s="1" t="e">
        <f>VLOOKUP(A182,'2023_24 vs 2024_25 Detail'!$A$9:$AQ$409,45,FALSE)</f>
        <v>#REF!</v>
      </c>
      <c r="F182" s="1" t="e">
        <f>VLOOKUP(A182,'2023_24 vs 2024_25 Detail'!$A$9:$CA$409,73,FALSE)+VLOOKUP(A182,'2023_24 vs 2024_25 Detail'!$A$9:$BY$409,80,FALSE)+VLOOKUP(A182,'2023_24 vs 2024_25 Detail'!$A$9:$BZ$409,81,FALSE)</f>
        <v>#REF!</v>
      </c>
      <c r="G182" s="1">
        <f>VLOOKUP(A182,'2023_24 vs 2024_25 Detail'!$A$9:$CA$409,74,FALSE)</f>
        <v>2533.8879999999999</v>
      </c>
      <c r="H182" s="1" t="e">
        <f>VLOOKUP($A182,'2023_24 vs 2024_25 Detail'!$A$9:$AJ$409,38,FALSE)</f>
        <v>#REF!</v>
      </c>
      <c r="I182" s="1" t="e">
        <f t="shared" si="14"/>
        <v>#REF!</v>
      </c>
      <c r="J182" s="1" t="e">
        <f t="shared" si="15"/>
        <v>#REF!</v>
      </c>
      <c r="K182" s="1" t="e">
        <f t="shared" si="16"/>
        <v>#REF!</v>
      </c>
      <c r="M182" s="1" t="e">
        <f>VLOOKUP(A182,'2023_24 vs 2024_25 Detail'!$A$9:$CA$409,82,FALSE)</f>
        <v>#REF!</v>
      </c>
      <c r="N182" s="1" t="e">
        <f>VLOOKUP(A182,'2023_24 vs 2024_25 Detail'!$A$9:$CA$409,73,FALSE)+VLOOKUP(A182,'2023_24 vs 2024_25 Detail'!$A$9:$BY$409,80,FALSE)+VLOOKUP(A182,'2023_24 vs 2024_25 Detail'!$A$9:$BZ$409,81,FALSE)</f>
        <v>#REF!</v>
      </c>
      <c r="O182" s="1">
        <f>VLOOKUP(A182,'2023_24 vs 2024_25 Detail'!$A$9:$CA$409,74,FALSE)</f>
        <v>2533.8879999999999</v>
      </c>
      <c r="P182" s="1">
        <f>VLOOKUP(A182,'2023_24 vs 2024_25 Detail'!$A$9:$CA$409,77,FALSE)</f>
        <v>0</v>
      </c>
      <c r="Q182" s="1" t="e">
        <f t="shared" si="17"/>
        <v>#REF!</v>
      </c>
      <c r="R182" s="1" t="e">
        <f t="shared" si="18"/>
        <v>#REF!</v>
      </c>
      <c r="T182" s="1" t="e">
        <f t="shared" si="19"/>
        <v>#REF!</v>
      </c>
      <c r="U182" s="4" t="e">
        <f t="shared" si="20"/>
        <v>#REF!</v>
      </c>
    </row>
    <row r="183" spans="1:21" x14ac:dyDescent="0.35">
      <c r="A183" s="2" t="s">
        <v>552</v>
      </c>
      <c r="B183" s="2" t="s">
        <v>553</v>
      </c>
      <c r="C183" t="s">
        <v>554</v>
      </c>
      <c r="D183" s="1">
        <v>362</v>
      </c>
      <c r="E183" s="1" t="e">
        <f>VLOOKUP(A183,'2023_24 vs 2024_25 Detail'!$A$9:$AQ$409,45,FALSE)</f>
        <v>#REF!</v>
      </c>
      <c r="F183" s="1" t="e">
        <f>VLOOKUP(A183,'2023_24 vs 2024_25 Detail'!$A$9:$CA$409,73,FALSE)+VLOOKUP(A183,'2023_24 vs 2024_25 Detail'!$A$9:$BY$409,80,FALSE)+VLOOKUP(A183,'2023_24 vs 2024_25 Detail'!$A$9:$BZ$409,81,FALSE)</f>
        <v>#REF!</v>
      </c>
      <c r="G183" s="1">
        <f>VLOOKUP(A183,'2023_24 vs 2024_25 Detail'!$A$9:$CA$409,74,FALSE)</f>
        <v>732.14</v>
      </c>
      <c r="H183" s="1" t="e">
        <f>VLOOKUP($A183,'2023_24 vs 2024_25 Detail'!$A$9:$AJ$409,38,FALSE)</f>
        <v>#REF!</v>
      </c>
      <c r="I183" s="1" t="e">
        <f t="shared" si="14"/>
        <v>#REF!</v>
      </c>
      <c r="J183" s="1" t="e">
        <f t="shared" si="15"/>
        <v>#REF!</v>
      </c>
      <c r="K183" s="1" t="e">
        <f t="shared" si="16"/>
        <v>#REF!</v>
      </c>
      <c r="M183" s="1" t="e">
        <f>VLOOKUP(A183,'2023_24 vs 2024_25 Detail'!$A$9:$CA$409,82,FALSE)</f>
        <v>#REF!</v>
      </c>
      <c r="N183" s="1" t="e">
        <f>VLOOKUP(A183,'2023_24 vs 2024_25 Detail'!$A$9:$CA$409,73,FALSE)+VLOOKUP(A183,'2023_24 vs 2024_25 Detail'!$A$9:$BY$409,80,FALSE)+VLOOKUP(A183,'2023_24 vs 2024_25 Detail'!$A$9:$BZ$409,81,FALSE)</f>
        <v>#REF!</v>
      </c>
      <c r="O183" s="1">
        <f>VLOOKUP(A183,'2023_24 vs 2024_25 Detail'!$A$9:$CA$409,74,FALSE)</f>
        <v>732.14</v>
      </c>
      <c r="P183" s="1">
        <f>VLOOKUP(A183,'2023_24 vs 2024_25 Detail'!$A$9:$CA$409,77,FALSE)</f>
        <v>0</v>
      </c>
      <c r="Q183" s="1" t="e">
        <f t="shared" si="17"/>
        <v>#REF!</v>
      </c>
      <c r="R183" s="1" t="e">
        <f t="shared" si="18"/>
        <v>#REF!</v>
      </c>
      <c r="T183" s="1" t="e">
        <f t="shared" si="19"/>
        <v>#REF!</v>
      </c>
      <c r="U183" s="4" t="e">
        <f t="shared" si="20"/>
        <v>#REF!</v>
      </c>
    </row>
    <row r="184" spans="1:21" x14ac:dyDescent="0.35">
      <c r="A184" s="2" t="s">
        <v>555</v>
      </c>
      <c r="B184" s="2" t="s">
        <v>556</v>
      </c>
      <c r="C184" t="s">
        <v>557</v>
      </c>
      <c r="D184" s="1">
        <v>363</v>
      </c>
      <c r="E184" s="1" t="e">
        <f>VLOOKUP(A184,'2023_24 vs 2024_25 Detail'!$A$9:$AQ$409,45,FALSE)</f>
        <v>#REF!</v>
      </c>
      <c r="F184" s="1" t="e">
        <f>VLOOKUP(A184,'2023_24 vs 2024_25 Detail'!$A$9:$CA$409,73,FALSE)+VLOOKUP(A184,'2023_24 vs 2024_25 Detail'!$A$9:$BY$409,80,FALSE)+VLOOKUP(A184,'2023_24 vs 2024_25 Detail'!$A$9:$BZ$409,81,FALSE)</f>
        <v>#REF!</v>
      </c>
      <c r="G184" s="1">
        <f>VLOOKUP(A184,'2023_24 vs 2024_25 Detail'!$A$9:$CA$409,74,FALSE)</f>
        <v>1855.4305999999999</v>
      </c>
      <c r="H184" s="1" t="e">
        <f>VLOOKUP($A184,'2023_24 vs 2024_25 Detail'!$A$9:$AJ$409,38,FALSE)</f>
        <v>#REF!</v>
      </c>
      <c r="I184" s="1" t="e">
        <f t="shared" si="14"/>
        <v>#REF!</v>
      </c>
      <c r="J184" s="1" t="e">
        <f t="shared" si="15"/>
        <v>#REF!</v>
      </c>
      <c r="K184" s="1" t="e">
        <f t="shared" si="16"/>
        <v>#REF!</v>
      </c>
      <c r="M184" s="1" t="e">
        <f>VLOOKUP(A184,'2023_24 vs 2024_25 Detail'!$A$9:$CA$409,82,FALSE)</f>
        <v>#REF!</v>
      </c>
      <c r="N184" s="1" t="e">
        <f>VLOOKUP(A184,'2023_24 vs 2024_25 Detail'!$A$9:$CA$409,73,FALSE)+VLOOKUP(A184,'2023_24 vs 2024_25 Detail'!$A$9:$BY$409,80,FALSE)+VLOOKUP(A184,'2023_24 vs 2024_25 Detail'!$A$9:$BZ$409,81,FALSE)</f>
        <v>#REF!</v>
      </c>
      <c r="O184" s="1">
        <f>VLOOKUP(A184,'2023_24 vs 2024_25 Detail'!$A$9:$CA$409,74,FALSE)</f>
        <v>1855.4305999999999</v>
      </c>
      <c r="P184" s="1">
        <f>VLOOKUP(A184,'2023_24 vs 2024_25 Detail'!$A$9:$CA$409,77,FALSE)</f>
        <v>0</v>
      </c>
      <c r="Q184" s="1" t="e">
        <f t="shared" si="17"/>
        <v>#REF!</v>
      </c>
      <c r="R184" s="1" t="e">
        <f t="shared" si="18"/>
        <v>#REF!</v>
      </c>
      <c r="T184" s="1" t="e">
        <f t="shared" si="19"/>
        <v>#REF!</v>
      </c>
      <c r="U184" s="4" t="e">
        <f t="shared" si="20"/>
        <v>#REF!</v>
      </c>
    </row>
    <row r="185" spans="1:21" x14ac:dyDescent="0.35">
      <c r="A185" s="2" t="s">
        <v>558</v>
      </c>
      <c r="B185" s="2" t="s">
        <v>559</v>
      </c>
      <c r="C185" t="s">
        <v>560</v>
      </c>
      <c r="D185" s="1">
        <v>364</v>
      </c>
      <c r="E185" s="1" t="e">
        <f>VLOOKUP(A185,'2023_24 vs 2024_25 Detail'!$A$9:$AQ$409,45,FALSE)</f>
        <v>#REF!</v>
      </c>
      <c r="F185" s="1" t="e">
        <f>VLOOKUP(A185,'2023_24 vs 2024_25 Detail'!$A$9:$CA$409,73,FALSE)+VLOOKUP(A185,'2023_24 vs 2024_25 Detail'!$A$9:$BY$409,80,FALSE)+VLOOKUP(A185,'2023_24 vs 2024_25 Detail'!$A$9:$BZ$409,81,FALSE)</f>
        <v>#REF!</v>
      </c>
      <c r="G185" s="1">
        <f>VLOOKUP(A185,'2023_24 vs 2024_25 Detail'!$A$9:$CA$409,74,FALSE)</f>
        <v>7860.2240000000002</v>
      </c>
      <c r="H185" s="1" t="e">
        <f>VLOOKUP($A185,'2023_24 vs 2024_25 Detail'!$A$9:$AJ$409,38,FALSE)</f>
        <v>#REF!</v>
      </c>
      <c r="I185" s="1" t="e">
        <f t="shared" si="14"/>
        <v>#REF!</v>
      </c>
      <c r="J185" s="1" t="e">
        <f t="shared" si="15"/>
        <v>#REF!</v>
      </c>
      <c r="K185" s="1" t="e">
        <f t="shared" si="16"/>
        <v>#REF!</v>
      </c>
      <c r="M185" s="1" t="e">
        <f>VLOOKUP(A185,'2023_24 vs 2024_25 Detail'!$A$9:$CA$409,82,FALSE)</f>
        <v>#REF!</v>
      </c>
      <c r="N185" s="1" t="e">
        <f>VLOOKUP(A185,'2023_24 vs 2024_25 Detail'!$A$9:$CA$409,73,FALSE)+VLOOKUP(A185,'2023_24 vs 2024_25 Detail'!$A$9:$BY$409,80,FALSE)+VLOOKUP(A185,'2023_24 vs 2024_25 Detail'!$A$9:$BZ$409,81,FALSE)</f>
        <v>#REF!</v>
      </c>
      <c r="O185" s="1">
        <f>VLOOKUP(A185,'2023_24 vs 2024_25 Detail'!$A$9:$CA$409,74,FALSE)</f>
        <v>7860.2240000000002</v>
      </c>
      <c r="P185" s="1">
        <f>VLOOKUP(A185,'2023_24 vs 2024_25 Detail'!$A$9:$CA$409,77,FALSE)</f>
        <v>0</v>
      </c>
      <c r="Q185" s="1" t="e">
        <f t="shared" si="17"/>
        <v>#REF!</v>
      </c>
      <c r="R185" s="1" t="e">
        <f t="shared" si="18"/>
        <v>#REF!</v>
      </c>
      <c r="T185" s="1" t="e">
        <f t="shared" si="19"/>
        <v>#REF!</v>
      </c>
      <c r="U185" s="4" t="e">
        <f t="shared" si="20"/>
        <v>#REF!</v>
      </c>
    </row>
    <row r="186" spans="1:21" x14ac:dyDescent="0.35">
      <c r="A186" s="2" t="s">
        <v>561</v>
      </c>
      <c r="B186" s="2">
        <v>2163</v>
      </c>
      <c r="C186" t="s">
        <v>562</v>
      </c>
      <c r="D186" s="1">
        <v>365</v>
      </c>
      <c r="E186" s="1" t="e">
        <f>VLOOKUP(A186,'2023_24 vs 2024_25 Detail'!$A$9:$AQ$409,45,FALSE)</f>
        <v>#REF!</v>
      </c>
      <c r="F186" s="1" t="e">
        <f>VLOOKUP(A186,'2023_24 vs 2024_25 Detail'!$A$9:$CA$409,73,FALSE)+VLOOKUP(A186,'2023_24 vs 2024_25 Detail'!$A$9:$BY$409,80,FALSE)+VLOOKUP(A186,'2023_24 vs 2024_25 Detail'!$A$9:$BZ$409,81,FALSE)</f>
        <v>#REF!</v>
      </c>
      <c r="G186" s="1">
        <f>VLOOKUP(A186,'2023_24 vs 2024_25 Detail'!$A$9:$CA$409,74,FALSE)</f>
        <v>4007.68</v>
      </c>
      <c r="H186" s="1" t="e">
        <f>VLOOKUP($A186,'2023_24 vs 2024_25 Detail'!$A$9:$AJ$409,38,FALSE)</f>
        <v>#REF!</v>
      </c>
      <c r="I186" s="1" t="e">
        <f t="shared" si="14"/>
        <v>#REF!</v>
      </c>
      <c r="J186" s="1" t="e">
        <f t="shared" si="15"/>
        <v>#REF!</v>
      </c>
      <c r="K186" s="1" t="e">
        <f t="shared" si="16"/>
        <v>#REF!</v>
      </c>
      <c r="M186" s="1" t="e">
        <f>VLOOKUP(A186,'2023_24 vs 2024_25 Detail'!$A$9:$CA$409,82,FALSE)</f>
        <v>#REF!</v>
      </c>
      <c r="N186" s="1" t="e">
        <f>VLOOKUP(A186,'2023_24 vs 2024_25 Detail'!$A$9:$CA$409,73,FALSE)+VLOOKUP(A186,'2023_24 vs 2024_25 Detail'!$A$9:$BY$409,80,FALSE)+VLOOKUP(A186,'2023_24 vs 2024_25 Detail'!$A$9:$BZ$409,81,FALSE)</f>
        <v>#REF!</v>
      </c>
      <c r="O186" s="1">
        <f>VLOOKUP(A186,'2023_24 vs 2024_25 Detail'!$A$9:$CA$409,74,FALSE)</f>
        <v>4007.68</v>
      </c>
      <c r="P186" s="1">
        <f>VLOOKUP(A186,'2023_24 vs 2024_25 Detail'!$A$9:$CA$409,77,FALSE)</f>
        <v>0</v>
      </c>
      <c r="Q186" s="1" t="e">
        <f t="shared" si="17"/>
        <v>#REF!</v>
      </c>
      <c r="R186" s="1" t="e">
        <f t="shared" si="18"/>
        <v>#REF!</v>
      </c>
      <c r="T186" s="1" t="e">
        <f t="shared" si="19"/>
        <v>#REF!</v>
      </c>
      <c r="U186" s="4" t="e">
        <f t="shared" si="20"/>
        <v>#REF!</v>
      </c>
    </row>
    <row r="187" spans="1:21" x14ac:dyDescent="0.35">
      <c r="A187" s="2" t="s">
        <v>563</v>
      </c>
      <c r="B187" s="2" t="s">
        <v>564</v>
      </c>
      <c r="C187" t="s">
        <v>565</v>
      </c>
      <c r="D187" s="1">
        <v>366</v>
      </c>
      <c r="E187" s="1" t="e">
        <f>VLOOKUP(A187,'2023_24 vs 2024_25 Detail'!$A$9:$AQ$409,45,FALSE)</f>
        <v>#REF!</v>
      </c>
      <c r="F187" s="1" t="e">
        <f>VLOOKUP(A187,'2023_24 vs 2024_25 Detail'!$A$9:$CA$409,73,FALSE)+VLOOKUP(A187,'2023_24 vs 2024_25 Detail'!$A$9:$BY$409,80,FALSE)+VLOOKUP(A187,'2023_24 vs 2024_25 Detail'!$A$9:$BZ$409,81,FALSE)</f>
        <v>#REF!</v>
      </c>
      <c r="G187" s="1">
        <f>VLOOKUP(A187,'2023_24 vs 2024_25 Detail'!$A$9:$CA$409,74,FALSE)</f>
        <v>4473.0879999999997</v>
      </c>
      <c r="H187" s="1" t="e">
        <f>VLOOKUP($A187,'2023_24 vs 2024_25 Detail'!$A$9:$AJ$409,38,FALSE)</f>
        <v>#REF!</v>
      </c>
      <c r="I187" s="1" t="e">
        <f t="shared" si="14"/>
        <v>#REF!</v>
      </c>
      <c r="J187" s="1" t="e">
        <f t="shared" si="15"/>
        <v>#REF!</v>
      </c>
      <c r="K187" s="1" t="e">
        <f t="shared" si="16"/>
        <v>#REF!</v>
      </c>
      <c r="M187" s="1" t="e">
        <f>VLOOKUP(A187,'2023_24 vs 2024_25 Detail'!$A$9:$CA$409,82,FALSE)</f>
        <v>#REF!</v>
      </c>
      <c r="N187" s="1" t="e">
        <f>VLOOKUP(A187,'2023_24 vs 2024_25 Detail'!$A$9:$CA$409,73,FALSE)+VLOOKUP(A187,'2023_24 vs 2024_25 Detail'!$A$9:$BY$409,80,FALSE)+VLOOKUP(A187,'2023_24 vs 2024_25 Detail'!$A$9:$BZ$409,81,FALSE)</f>
        <v>#REF!</v>
      </c>
      <c r="O187" s="1">
        <f>VLOOKUP(A187,'2023_24 vs 2024_25 Detail'!$A$9:$CA$409,74,FALSE)</f>
        <v>4473.0879999999997</v>
      </c>
      <c r="P187" s="1">
        <f>VLOOKUP(A187,'2023_24 vs 2024_25 Detail'!$A$9:$CA$409,77,FALSE)</f>
        <v>0</v>
      </c>
      <c r="Q187" s="1" t="e">
        <f t="shared" si="17"/>
        <v>#REF!</v>
      </c>
      <c r="R187" s="1" t="e">
        <f t="shared" si="18"/>
        <v>#REF!</v>
      </c>
      <c r="T187" s="1" t="e">
        <f t="shared" si="19"/>
        <v>#REF!</v>
      </c>
      <c r="U187" s="4" t="e">
        <f t="shared" si="20"/>
        <v>#REF!</v>
      </c>
    </row>
    <row r="188" spans="1:21" x14ac:dyDescent="0.35">
      <c r="A188" s="2" t="s">
        <v>566</v>
      </c>
      <c r="B188" s="2" t="s">
        <v>567</v>
      </c>
      <c r="C188" t="s">
        <v>568</v>
      </c>
      <c r="D188" s="1">
        <v>367</v>
      </c>
      <c r="E188" s="1" t="e">
        <f>VLOOKUP(A188,'2023_24 vs 2024_25 Detail'!$A$9:$AQ$409,45,FALSE)</f>
        <v>#REF!</v>
      </c>
      <c r="F188" s="1" t="e">
        <f>VLOOKUP(A188,'2023_24 vs 2024_25 Detail'!$A$9:$CA$409,73,FALSE)+VLOOKUP(A188,'2023_24 vs 2024_25 Detail'!$A$9:$BY$409,80,FALSE)+VLOOKUP(A188,'2023_24 vs 2024_25 Detail'!$A$9:$BZ$409,81,FALSE)</f>
        <v>#REF!</v>
      </c>
      <c r="G188" s="1">
        <f>VLOOKUP(A188,'2023_24 vs 2024_25 Detail'!$A$9:$CA$409,74,FALSE)</f>
        <v>2120.192</v>
      </c>
      <c r="H188" s="1" t="e">
        <f>VLOOKUP($A188,'2023_24 vs 2024_25 Detail'!$A$9:$AJ$409,38,FALSE)</f>
        <v>#REF!</v>
      </c>
      <c r="I188" s="1" t="e">
        <f t="shared" si="14"/>
        <v>#REF!</v>
      </c>
      <c r="J188" s="1" t="e">
        <f t="shared" si="15"/>
        <v>#REF!</v>
      </c>
      <c r="K188" s="1" t="e">
        <f t="shared" si="16"/>
        <v>#REF!</v>
      </c>
      <c r="M188" s="1" t="e">
        <f>VLOOKUP(A188,'2023_24 vs 2024_25 Detail'!$A$9:$CA$409,82,FALSE)</f>
        <v>#REF!</v>
      </c>
      <c r="N188" s="1" t="e">
        <f>VLOOKUP(A188,'2023_24 vs 2024_25 Detail'!$A$9:$CA$409,73,FALSE)+VLOOKUP(A188,'2023_24 vs 2024_25 Detail'!$A$9:$BY$409,80,FALSE)+VLOOKUP(A188,'2023_24 vs 2024_25 Detail'!$A$9:$BZ$409,81,FALSE)</f>
        <v>#REF!</v>
      </c>
      <c r="O188" s="1">
        <f>VLOOKUP(A188,'2023_24 vs 2024_25 Detail'!$A$9:$CA$409,74,FALSE)</f>
        <v>2120.192</v>
      </c>
      <c r="P188" s="1">
        <f>VLOOKUP(A188,'2023_24 vs 2024_25 Detail'!$A$9:$CA$409,77,FALSE)</f>
        <v>0</v>
      </c>
      <c r="Q188" s="1" t="e">
        <f t="shared" si="17"/>
        <v>#REF!</v>
      </c>
      <c r="R188" s="1" t="e">
        <f t="shared" si="18"/>
        <v>#REF!</v>
      </c>
      <c r="T188" s="1" t="e">
        <f t="shared" si="19"/>
        <v>#REF!</v>
      </c>
      <c r="U188" s="4" t="e">
        <f t="shared" si="20"/>
        <v>#REF!</v>
      </c>
    </row>
    <row r="189" spans="1:21" x14ac:dyDescent="0.35">
      <c r="A189" s="2" t="s">
        <v>569</v>
      </c>
      <c r="B189" s="2" t="s">
        <v>570</v>
      </c>
      <c r="C189" t="s">
        <v>571</v>
      </c>
      <c r="D189" s="1">
        <v>368</v>
      </c>
      <c r="E189" s="1" t="e">
        <f>VLOOKUP(A189,'2023_24 vs 2024_25 Detail'!$A$9:$AQ$409,45,FALSE)</f>
        <v>#REF!</v>
      </c>
      <c r="F189" s="1" t="e">
        <f>VLOOKUP(A189,'2023_24 vs 2024_25 Detail'!$A$9:$CA$409,73,FALSE)+VLOOKUP(A189,'2023_24 vs 2024_25 Detail'!$A$9:$BY$409,80,FALSE)+VLOOKUP(A189,'2023_24 vs 2024_25 Detail'!$A$9:$BZ$409,81,FALSE)</f>
        <v>#REF!</v>
      </c>
      <c r="G189" s="1">
        <f>VLOOKUP(A189,'2023_24 vs 2024_25 Detail'!$A$9:$CA$409,74,FALSE)</f>
        <v>2352.8960000000002</v>
      </c>
      <c r="H189" s="1" t="e">
        <f>VLOOKUP($A189,'2023_24 vs 2024_25 Detail'!$A$9:$AJ$409,38,FALSE)</f>
        <v>#REF!</v>
      </c>
      <c r="I189" s="1" t="e">
        <f t="shared" si="14"/>
        <v>#REF!</v>
      </c>
      <c r="J189" s="1" t="e">
        <f t="shared" si="15"/>
        <v>#REF!</v>
      </c>
      <c r="K189" s="1" t="e">
        <f t="shared" si="16"/>
        <v>#REF!</v>
      </c>
      <c r="M189" s="1" t="e">
        <f>VLOOKUP(A189,'2023_24 vs 2024_25 Detail'!$A$9:$CA$409,82,FALSE)</f>
        <v>#REF!</v>
      </c>
      <c r="N189" s="1" t="e">
        <f>VLOOKUP(A189,'2023_24 vs 2024_25 Detail'!$A$9:$CA$409,73,FALSE)+VLOOKUP(A189,'2023_24 vs 2024_25 Detail'!$A$9:$BY$409,80,FALSE)+VLOOKUP(A189,'2023_24 vs 2024_25 Detail'!$A$9:$BZ$409,81,FALSE)</f>
        <v>#REF!</v>
      </c>
      <c r="O189" s="1">
        <f>VLOOKUP(A189,'2023_24 vs 2024_25 Detail'!$A$9:$CA$409,74,FALSE)</f>
        <v>2352.8960000000002</v>
      </c>
      <c r="P189" s="1">
        <f>VLOOKUP(A189,'2023_24 vs 2024_25 Detail'!$A$9:$CA$409,77,FALSE)</f>
        <v>0</v>
      </c>
      <c r="Q189" s="1" t="e">
        <f t="shared" si="17"/>
        <v>#REF!</v>
      </c>
      <c r="R189" s="1" t="e">
        <f t="shared" si="18"/>
        <v>#REF!</v>
      </c>
      <c r="T189" s="1" t="e">
        <f t="shared" si="19"/>
        <v>#REF!</v>
      </c>
      <c r="U189" s="4" t="e">
        <f t="shared" si="20"/>
        <v>#REF!</v>
      </c>
    </row>
    <row r="190" spans="1:21" x14ac:dyDescent="0.35">
      <c r="A190" s="2" t="s">
        <v>572</v>
      </c>
      <c r="B190" s="2" t="s">
        <v>573</v>
      </c>
      <c r="C190" t="s">
        <v>574</v>
      </c>
      <c r="D190" s="1">
        <v>369</v>
      </c>
      <c r="E190" s="1" t="e">
        <f>VLOOKUP(A190,'2023_24 vs 2024_25 Detail'!$A$9:$AQ$409,45,FALSE)</f>
        <v>#REF!</v>
      </c>
      <c r="F190" s="1" t="e">
        <f>VLOOKUP(A190,'2023_24 vs 2024_25 Detail'!$A$9:$CA$409,73,FALSE)+VLOOKUP(A190,'2023_24 vs 2024_25 Detail'!$A$9:$BY$409,80,FALSE)+VLOOKUP(A190,'2023_24 vs 2024_25 Detail'!$A$9:$BZ$409,81,FALSE)</f>
        <v>#REF!</v>
      </c>
      <c r="G190" s="1">
        <f>VLOOKUP(A190,'2023_24 vs 2024_25 Detail'!$A$9:$CA$409,74,FALSE)</f>
        <v>3373.25</v>
      </c>
      <c r="H190" s="1" t="e">
        <f>VLOOKUP($A190,'2023_24 vs 2024_25 Detail'!$A$9:$AJ$409,38,FALSE)</f>
        <v>#REF!</v>
      </c>
      <c r="I190" s="1" t="e">
        <f t="shared" si="14"/>
        <v>#REF!</v>
      </c>
      <c r="J190" s="1" t="e">
        <f t="shared" si="15"/>
        <v>#REF!</v>
      </c>
      <c r="K190" s="1" t="e">
        <f t="shared" si="16"/>
        <v>#REF!</v>
      </c>
      <c r="M190" s="1" t="e">
        <f>VLOOKUP(A190,'2023_24 vs 2024_25 Detail'!$A$9:$CA$409,82,FALSE)</f>
        <v>#REF!</v>
      </c>
      <c r="N190" s="1" t="e">
        <f>VLOOKUP(A190,'2023_24 vs 2024_25 Detail'!$A$9:$CA$409,73,FALSE)+VLOOKUP(A190,'2023_24 vs 2024_25 Detail'!$A$9:$BY$409,80,FALSE)+VLOOKUP(A190,'2023_24 vs 2024_25 Detail'!$A$9:$BZ$409,81,FALSE)</f>
        <v>#REF!</v>
      </c>
      <c r="O190" s="1">
        <f>VLOOKUP(A190,'2023_24 vs 2024_25 Detail'!$A$9:$CA$409,74,FALSE)</f>
        <v>3373.25</v>
      </c>
      <c r="P190" s="1">
        <f>VLOOKUP(A190,'2023_24 vs 2024_25 Detail'!$A$9:$CA$409,77,FALSE)</f>
        <v>0</v>
      </c>
      <c r="Q190" s="1" t="e">
        <f t="shared" si="17"/>
        <v>#REF!</v>
      </c>
      <c r="R190" s="1" t="e">
        <f t="shared" si="18"/>
        <v>#REF!</v>
      </c>
      <c r="T190" s="1" t="e">
        <f t="shared" si="19"/>
        <v>#REF!</v>
      </c>
      <c r="U190" s="4" t="e">
        <f t="shared" si="20"/>
        <v>#REF!</v>
      </c>
    </row>
    <row r="191" spans="1:21" x14ac:dyDescent="0.35">
      <c r="A191" s="2" t="s">
        <v>575</v>
      </c>
      <c r="B191" s="2" t="s">
        <v>576</v>
      </c>
      <c r="C191" t="s">
        <v>577</v>
      </c>
      <c r="D191" s="1">
        <v>370</v>
      </c>
      <c r="E191" s="1" t="e">
        <f>VLOOKUP(A191,'2023_24 vs 2024_25 Detail'!$A$9:$AQ$409,45,FALSE)</f>
        <v>#REF!</v>
      </c>
      <c r="F191" s="1" t="e">
        <f>VLOOKUP(A191,'2023_24 vs 2024_25 Detail'!$A$9:$CA$409,73,FALSE)+VLOOKUP(A191,'2023_24 vs 2024_25 Detail'!$A$9:$BY$409,80,FALSE)+VLOOKUP(A191,'2023_24 vs 2024_25 Detail'!$A$9:$BZ$409,81,FALSE)</f>
        <v>#REF!</v>
      </c>
      <c r="G191" s="1">
        <f>VLOOKUP(A191,'2023_24 vs 2024_25 Detail'!$A$9:$CA$409,74,FALSE)</f>
        <v>36082.25</v>
      </c>
      <c r="H191" s="1" t="e">
        <f>VLOOKUP($A191,'2023_24 vs 2024_25 Detail'!$A$9:$AJ$409,38,FALSE)</f>
        <v>#REF!</v>
      </c>
      <c r="I191" s="1" t="e">
        <f t="shared" si="14"/>
        <v>#REF!</v>
      </c>
      <c r="J191" s="1" t="e">
        <f t="shared" si="15"/>
        <v>#REF!</v>
      </c>
      <c r="K191" s="1" t="e">
        <f t="shared" si="16"/>
        <v>#REF!</v>
      </c>
      <c r="M191" s="1" t="e">
        <f>VLOOKUP(A191,'2023_24 vs 2024_25 Detail'!$A$9:$CA$409,82,FALSE)</f>
        <v>#REF!</v>
      </c>
      <c r="N191" s="1" t="e">
        <f>VLOOKUP(A191,'2023_24 vs 2024_25 Detail'!$A$9:$CA$409,73,FALSE)+VLOOKUP(A191,'2023_24 vs 2024_25 Detail'!$A$9:$BY$409,80,FALSE)+VLOOKUP(A191,'2023_24 vs 2024_25 Detail'!$A$9:$BZ$409,81,FALSE)</f>
        <v>#REF!</v>
      </c>
      <c r="O191" s="1">
        <f>VLOOKUP(A191,'2023_24 vs 2024_25 Detail'!$A$9:$CA$409,74,FALSE)</f>
        <v>36082.25</v>
      </c>
      <c r="P191" s="1">
        <f>VLOOKUP(A191,'2023_24 vs 2024_25 Detail'!$A$9:$CA$409,77,FALSE)</f>
        <v>0</v>
      </c>
      <c r="Q191" s="1" t="e">
        <f t="shared" si="17"/>
        <v>#REF!</v>
      </c>
      <c r="R191" s="1" t="e">
        <f t="shared" si="18"/>
        <v>#REF!</v>
      </c>
      <c r="T191" s="1" t="e">
        <f t="shared" si="19"/>
        <v>#REF!</v>
      </c>
      <c r="U191" s="4" t="e">
        <f t="shared" si="20"/>
        <v>#REF!</v>
      </c>
    </row>
    <row r="192" spans="1:21" x14ac:dyDescent="0.35">
      <c r="A192" s="2" t="s">
        <v>578</v>
      </c>
      <c r="B192" s="2" t="s">
        <v>579</v>
      </c>
      <c r="C192" t="s">
        <v>580</v>
      </c>
      <c r="D192" s="1">
        <v>371</v>
      </c>
      <c r="E192" s="1" t="e">
        <f>VLOOKUP(A192,'2023_24 vs 2024_25 Detail'!$A$9:$AQ$409,45,FALSE)</f>
        <v>#REF!</v>
      </c>
      <c r="F192" s="1" t="e">
        <f>VLOOKUP(A192,'2023_24 vs 2024_25 Detail'!$A$9:$CA$409,73,FALSE)+VLOOKUP(A192,'2023_24 vs 2024_25 Detail'!$A$9:$BY$409,80,FALSE)+VLOOKUP(A192,'2023_24 vs 2024_25 Detail'!$A$9:$BZ$409,81,FALSE)</f>
        <v>#REF!</v>
      </c>
      <c r="G192" s="1">
        <f>VLOOKUP(A192,'2023_24 vs 2024_25 Detail'!$A$9:$CA$409,74,FALSE)</f>
        <v>10923.75</v>
      </c>
      <c r="H192" s="1" t="e">
        <f>VLOOKUP($A192,'2023_24 vs 2024_25 Detail'!$A$9:$AJ$409,38,FALSE)</f>
        <v>#REF!</v>
      </c>
      <c r="I192" s="1" t="e">
        <f t="shared" si="14"/>
        <v>#REF!</v>
      </c>
      <c r="J192" s="1" t="e">
        <f t="shared" si="15"/>
        <v>#REF!</v>
      </c>
      <c r="K192" s="1" t="e">
        <f t="shared" si="16"/>
        <v>#REF!</v>
      </c>
      <c r="M192" s="1" t="e">
        <f>VLOOKUP(A192,'2023_24 vs 2024_25 Detail'!$A$9:$CA$409,82,FALSE)</f>
        <v>#REF!</v>
      </c>
      <c r="N192" s="1" t="e">
        <f>VLOOKUP(A192,'2023_24 vs 2024_25 Detail'!$A$9:$CA$409,73,FALSE)+VLOOKUP(A192,'2023_24 vs 2024_25 Detail'!$A$9:$BY$409,80,FALSE)+VLOOKUP(A192,'2023_24 vs 2024_25 Detail'!$A$9:$BZ$409,81,FALSE)</f>
        <v>#REF!</v>
      </c>
      <c r="O192" s="1">
        <f>VLOOKUP(A192,'2023_24 vs 2024_25 Detail'!$A$9:$CA$409,74,FALSE)</f>
        <v>10923.75</v>
      </c>
      <c r="P192" s="1">
        <f>VLOOKUP(A192,'2023_24 vs 2024_25 Detail'!$A$9:$CA$409,77,FALSE)</f>
        <v>0</v>
      </c>
      <c r="Q192" s="1" t="e">
        <f t="shared" si="17"/>
        <v>#REF!</v>
      </c>
      <c r="R192" s="1" t="e">
        <f t="shared" si="18"/>
        <v>#REF!</v>
      </c>
      <c r="T192" s="1" t="e">
        <f t="shared" si="19"/>
        <v>#REF!</v>
      </c>
      <c r="U192" s="4" t="e">
        <f t="shared" si="20"/>
        <v>#REF!</v>
      </c>
    </row>
    <row r="193" spans="1:21" x14ac:dyDescent="0.35">
      <c r="A193" s="2" t="s">
        <v>581</v>
      </c>
      <c r="B193" s="2" t="s">
        <v>582</v>
      </c>
      <c r="C193" t="s">
        <v>583</v>
      </c>
      <c r="D193" s="1">
        <v>372</v>
      </c>
      <c r="E193" s="1" t="e">
        <f>VLOOKUP(A193,'2023_24 vs 2024_25 Detail'!$A$9:$AQ$409,45,FALSE)</f>
        <v>#REF!</v>
      </c>
      <c r="F193" s="1" t="e">
        <f>VLOOKUP(A193,'2023_24 vs 2024_25 Detail'!$A$9:$CA$409,73,FALSE)+VLOOKUP(A193,'2023_24 vs 2024_25 Detail'!$A$9:$BY$409,80,FALSE)+VLOOKUP(A193,'2023_24 vs 2024_25 Detail'!$A$9:$BZ$409,81,FALSE)</f>
        <v>#REF!</v>
      </c>
      <c r="G193" s="1">
        <f>VLOOKUP(A193,'2023_24 vs 2024_25 Detail'!$A$9:$CA$409,74,FALSE)</f>
        <v>16567.5</v>
      </c>
      <c r="H193" s="1" t="e">
        <f>VLOOKUP($A193,'2023_24 vs 2024_25 Detail'!$A$9:$AJ$409,38,FALSE)</f>
        <v>#REF!</v>
      </c>
      <c r="I193" s="1" t="e">
        <f t="shared" si="14"/>
        <v>#REF!</v>
      </c>
      <c r="J193" s="1" t="e">
        <f t="shared" si="15"/>
        <v>#REF!</v>
      </c>
      <c r="K193" s="1" t="e">
        <f t="shared" si="16"/>
        <v>#REF!</v>
      </c>
      <c r="M193" s="1" t="e">
        <f>VLOOKUP(A193,'2023_24 vs 2024_25 Detail'!$A$9:$CA$409,82,FALSE)</f>
        <v>#REF!</v>
      </c>
      <c r="N193" s="1" t="e">
        <f>VLOOKUP(A193,'2023_24 vs 2024_25 Detail'!$A$9:$CA$409,73,FALSE)+VLOOKUP(A193,'2023_24 vs 2024_25 Detail'!$A$9:$BY$409,80,FALSE)+VLOOKUP(A193,'2023_24 vs 2024_25 Detail'!$A$9:$BZ$409,81,FALSE)</f>
        <v>#REF!</v>
      </c>
      <c r="O193" s="1">
        <f>VLOOKUP(A193,'2023_24 vs 2024_25 Detail'!$A$9:$CA$409,74,FALSE)</f>
        <v>16567.5</v>
      </c>
      <c r="P193" s="1">
        <f>VLOOKUP(A193,'2023_24 vs 2024_25 Detail'!$A$9:$CA$409,77,FALSE)</f>
        <v>0</v>
      </c>
      <c r="Q193" s="1" t="e">
        <f t="shared" si="17"/>
        <v>#REF!</v>
      </c>
      <c r="R193" s="1" t="e">
        <f t="shared" si="18"/>
        <v>#REF!</v>
      </c>
      <c r="T193" s="1" t="e">
        <f t="shared" si="19"/>
        <v>#REF!</v>
      </c>
      <c r="U193" s="4" t="e">
        <f t="shared" si="20"/>
        <v>#REF!</v>
      </c>
    </row>
    <row r="194" spans="1:21" x14ac:dyDescent="0.35">
      <c r="A194" s="2" t="s">
        <v>584</v>
      </c>
      <c r="B194" s="2" t="s">
        <v>585</v>
      </c>
      <c r="C194" t="s">
        <v>586</v>
      </c>
      <c r="D194" s="1">
        <v>373</v>
      </c>
      <c r="E194" s="1" t="e">
        <f>VLOOKUP(A194,'2023_24 vs 2024_25 Detail'!$A$9:$AQ$409,45,FALSE)</f>
        <v>#REF!</v>
      </c>
      <c r="F194" s="1" t="e">
        <f>VLOOKUP(A194,'2023_24 vs 2024_25 Detail'!$A$9:$CA$409,73,FALSE)+VLOOKUP(A194,'2023_24 vs 2024_25 Detail'!$A$9:$BY$409,80,FALSE)+VLOOKUP(A194,'2023_24 vs 2024_25 Detail'!$A$9:$BZ$409,81,FALSE)</f>
        <v>#REF!</v>
      </c>
      <c r="G194" s="1">
        <f>VLOOKUP(A194,'2023_24 vs 2024_25 Detail'!$A$9:$CA$409,74,FALSE)</f>
        <v>3490.56</v>
      </c>
      <c r="H194" s="1" t="e">
        <f>VLOOKUP($A194,'2023_24 vs 2024_25 Detail'!$A$9:$AJ$409,38,FALSE)</f>
        <v>#REF!</v>
      </c>
      <c r="I194" s="1" t="e">
        <f t="shared" si="14"/>
        <v>#REF!</v>
      </c>
      <c r="J194" s="1" t="e">
        <f t="shared" si="15"/>
        <v>#REF!</v>
      </c>
      <c r="K194" s="1" t="e">
        <f t="shared" si="16"/>
        <v>#REF!</v>
      </c>
      <c r="M194" s="1" t="e">
        <f>VLOOKUP(A194,'2023_24 vs 2024_25 Detail'!$A$9:$CA$409,82,FALSE)</f>
        <v>#REF!</v>
      </c>
      <c r="N194" s="1" t="e">
        <f>VLOOKUP(A194,'2023_24 vs 2024_25 Detail'!$A$9:$CA$409,73,FALSE)+VLOOKUP(A194,'2023_24 vs 2024_25 Detail'!$A$9:$BY$409,80,FALSE)+VLOOKUP(A194,'2023_24 vs 2024_25 Detail'!$A$9:$BZ$409,81,FALSE)</f>
        <v>#REF!</v>
      </c>
      <c r="O194" s="1">
        <f>VLOOKUP(A194,'2023_24 vs 2024_25 Detail'!$A$9:$CA$409,74,FALSE)</f>
        <v>3490.56</v>
      </c>
      <c r="P194" s="1">
        <f>VLOOKUP(A194,'2023_24 vs 2024_25 Detail'!$A$9:$CA$409,77,FALSE)</f>
        <v>0</v>
      </c>
      <c r="Q194" s="1" t="e">
        <f t="shared" si="17"/>
        <v>#REF!</v>
      </c>
      <c r="R194" s="1" t="e">
        <f t="shared" si="18"/>
        <v>#REF!</v>
      </c>
      <c r="T194" s="1" t="e">
        <f t="shared" si="19"/>
        <v>#REF!</v>
      </c>
      <c r="U194" s="4" t="e">
        <f t="shared" si="20"/>
        <v>#REF!</v>
      </c>
    </row>
    <row r="195" spans="1:21" x14ac:dyDescent="0.35">
      <c r="A195" s="2" t="s">
        <v>587</v>
      </c>
      <c r="B195" s="2" t="s">
        <v>588</v>
      </c>
      <c r="C195" t="s">
        <v>589</v>
      </c>
      <c r="D195" s="1">
        <v>374</v>
      </c>
      <c r="E195" s="1" t="e">
        <f>VLOOKUP(A195,'2023_24 vs 2024_25 Detail'!$A$9:$AQ$409,45,FALSE)</f>
        <v>#REF!</v>
      </c>
      <c r="F195" s="1" t="e">
        <f>VLOOKUP(A195,'2023_24 vs 2024_25 Detail'!$A$9:$CA$409,73,FALSE)+VLOOKUP(A195,'2023_24 vs 2024_25 Detail'!$A$9:$BY$409,80,FALSE)+VLOOKUP(A195,'2023_24 vs 2024_25 Detail'!$A$9:$BZ$409,81,FALSE)</f>
        <v>#REF!</v>
      </c>
      <c r="G195" s="1">
        <f>VLOOKUP(A195,'2023_24 vs 2024_25 Detail'!$A$9:$CA$409,74,FALSE)</f>
        <v>2973.44</v>
      </c>
      <c r="H195" s="1" t="e">
        <f>VLOOKUP($A195,'2023_24 vs 2024_25 Detail'!$A$9:$AJ$409,38,FALSE)</f>
        <v>#REF!</v>
      </c>
      <c r="I195" s="1" t="e">
        <f t="shared" si="14"/>
        <v>#REF!</v>
      </c>
      <c r="J195" s="1" t="e">
        <f t="shared" si="15"/>
        <v>#REF!</v>
      </c>
      <c r="K195" s="1" t="e">
        <f t="shared" si="16"/>
        <v>#REF!</v>
      </c>
      <c r="M195" s="1" t="e">
        <f>VLOOKUP(A195,'2023_24 vs 2024_25 Detail'!$A$9:$CA$409,82,FALSE)</f>
        <v>#REF!</v>
      </c>
      <c r="N195" s="1" t="e">
        <f>VLOOKUP(A195,'2023_24 vs 2024_25 Detail'!$A$9:$CA$409,73,FALSE)+VLOOKUP(A195,'2023_24 vs 2024_25 Detail'!$A$9:$BY$409,80,FALSE)+VLOOKUP(A195,'2023_24 vs 2024_25 Detail'!$A$9:$BZ$409,81,FALSE)</f>
        <v>#REF!</v>
      </c>
      <c r="O195" s="1">
        <f>VLOOKUP(A195,'2023_24 vs 2024_25 Detail'!$A$9:$CA$409,74,FALSE)</f>
        <v>2973.44</v>
      </c>
      <c r="P195" s="1">
        <f>VLOOKUP(A195,'2023_24 vs 2024_25 Detail'!$A$9:$CA$409,77,FALSE)</f>
        <v>0</v>
      </c>
      <c r="Q195" s="1" t="e">
        <f t="shared" si="17"/>
        <v>#REF!</v>
      </c>
      <c r="R195" s="1" t="e">
        <f t="shared" si="18"/>
        <v>#REF!</v>
      </c>
      <c r="T195" s="1" t="e">
        <f t="shared" si="19"/>
        <v>#REF!</v>
      </c>
      <c r="U195" s="4" t="e">
        <f t="shared" si="20"/>
        <v>#REF!</v>
      </c>
    </row>
    <row r="196" spans="1:21" x14ac:dyDescent="0.35">
      <c r="A196" s="2" t="s">
        <v>590</v>
      </c>
      <c r="B196" s="2" t="s">
        <v>591</v>
      </c>
      <c r="C196" t="s">
        <v>592</v>
      </c>
      <c r="D196" s="1">
        <v>375</v>
      </c>
      <c r="E196" s="1" t="e">
        <f>VLOOKUP(A196,'2023_24 vs 2024_25 Detail'!$A$9:$AQ$409,45,FALSE)</f>
        <v>#REF!</v>
      </c>
      <c r="F196" s="1" t="e">
        <f>VLOOKUP(A196,'2023_24 vs 2024_25 Detail'!$A$9:$CA$409,73,FALSE)+VLOOKUP(A196,'2023_24 vs 2024_25 Detail'!$A$9:$BY$409,80,FALSE)+VLOOKUP(A196,'2023_24 vs 2024_25 Detail'!$A$9:$BZ$409,81,FALSE)</f>
        <v>#REF!</v>
      </c>
      <c r="G196" s="1">
        <f>VLOOKUP(A196,'2023_24 vs 2024_25 Detail'!$A$9:$CA$409,74,FALSE)</f>
        <v>10754.3</v>
      </c>
      <c r="H196" s="1" t="e">
        <f>VLOOKUP($A196,'2023_24 vs 2024_25 Detail'!$A$9:$AJ$409,38,FALSE)</f>
        <v>#REF!</v>
      </c>
      <c r="I196" s="1" t="e">
        <f t="shared" ref="I196:I259" si="21">E196-F196-G196-H196</f>
        <v>#REF!</v>
      </c>
      <c r="J196" s="1" t="e">
        <f t="shared" ref="J196:J259" si="22">I196/D196</f>
        <v>#REF!</v>
      </c>
      <c r="K196" s="1" t="e">
        <f t="shared" ref="K196:K259" si="23">J196*$K$2</f>
        <v>#REF!</v>
      </c>
      <c r="M196" s="1" t="e">
        <f>VLOOKUP(A196,'2023_24 vs 2024_25 Detail'!$A$9:$CA$409,82,FALSE)</f>
        <v>#REF!</v>
      </c>
      <c r="N196" s="1" t="e">
        <f>VLOOKUP(A196,'2023_24 vs 2024_25 Detail'!$A$9:$CA$409,73,FALSE)+VLOOKUP(A196,'2023_24 vs 2024_25 Detail'!$A$9:$BY$409,80,FALSE)+VLOOKUP(A196,'2023_24 vs 2024_25 Detail'!$A$9:$BZ$409,81,FALSE)</f>
        <v>#REF!</v>
      </c>
      <c r="O196" s="1">
        <f>VLOOKUP(A196,'2023_24 vs 2024_25 Detail'!$A$9:$CA$409,74,FALSE)</f>
        <v>10754.3</v>
      </c>
      <c r="P196" s="1">
        <f>VLOOKUP(A196,'2023_24 vs 2024_25 Detail'!$A$9:$CA$409,77,FALSE)</f>
        <v>0</v>
      </c>
      <c r="Q196" s="1" t="e">
        <f t="shared" ref="Q196:Q259" si="24">M196-N196-O196-P196</f>
        <v>#REF!</v>
      </c>
      <c r="R196" s="1" t="e">
        <f t="shared" ref="R196:R259" si="25">Q196/D196</f>
        <v>#REF!</v>
      </c>
      <c r="T196" s="1" t="e">
        <f t="shared" ref="T196:T259" si="26">IF((K196-R196)&gt;0,(K196-R196),0)</f>
        <v>#REF!</v>
      </c>
      <c r="U196" s="4" t="e">
        <f t="shared" ref="U196:U259" si="27">T196*D196</f>
        <v>#REF!</v>
      </c>
    </row>
    <row r="197" spans="1:21" x14ac:dyDescent="0.35">
      <c r="A197" s="2" t="s">
        <v>593</v>
      </c>
      <c r="B197" s="2" t="s">
        <v>594</v>
      </c>
      <c r="C197" t="s">
        <v>595</v>
      </c>
      <c r="D197" s="1">
        <v>376</v>
      </c>
      <c r="E197" s="1" t="e">
        <f>VLOOKUP(A197,'2023_24 vs 2024_25 Detail'!$A$9:$AQ$409,45,FALSE)</f>
        <v>#REF!</v>
      </c>
      <c r="F197" s="1" t="e">
        <f>VLOOKUP(A197,'2023_24 vs 2024_25 Detail'!$A$9:$CA$409,73,FALSE)+VLOOKUP(A197,'2023_24 vs 2024_25 Detail'!$A$9:$BY$409,80,FALSE)+VLOOKUP(A197,'2023_24 vs 2024_25 Detail'!$A$9:$BZ$409,81,FALSE)</f>
        <v>#REF!</v>
      </c>
      <c r="G197" s="1">
        <f>VLOOKUP(A197,'2023_24 vs 2024_25 Detail'!$A$9:$CA$409,74,FALSE)</f>
        <v>4443.0000000000009</v>
      </c>
      <c r="H197" s="1" t="e">
        <f>VLOOKUP($A197,'2023_24 vs 2024_25 Detail'!$A$9:$AJ$409,38,FALSE)</f>
        <v>#REF!</v>
      </c>
      <c r="I197" s="1" t="e">
        <f t="shared" si="21"/>
        <v>#REF!</v>
      </c>
      <c r="J197" s="1" t="e">
        <f t="shared" si="22"/>
        <v>#REF!</v>
      </c>
      <c r="K197" s="1" t="e">
        <f t="shared" si="23"/>
        <v>#REF!</v>
      </c>
      <c r="M197" s="1" t="e">
        <f>VLOOKUP(A197,'2023_24 vs 2024_25 Detail'!$A$9:$CA$409,82,FALSE)</f>
        <v>#REF!</v>
      </c>
      <c r="N197" s="1" t="e">
        <f>VLOOKUP(A197,'2023_24 vs 2024_25 Detail'!$A$9:$CA$409,73,FALSE)+VLOOKUP(A197,'2023_24 vs 2024_25 Detail'!$A$9:$BY$409,80,FALSE)+VLOOKUP(A197,'2023_24 vs 2024_25 Detail'!$A$9:$BZ$409,81,FALSE)</f>
        <v>#REF!</v>
      </c>
      <c r="O197" s="1">
        <f>VLOOKUP(A197,'2023_24 vs 2024_25 Detail'!$A$9:$CA$409,74,FALSE)</f>
        <v>4443.0000000000009</v>
      </c>
      <c r="P197" s="1">
        <f>VLOOKUP(A197,'2023_24 vs 2024_25 Detail'!$A$9:$CA$409,77,FALSE)</f>
        <v>0</v>
      </c>
      <c r="Q197" s="1" t="e">
        <f t="shared" si="24"/>
        <v>#REF!</v>
      </c>
      <c r="R197" s="1" t="e">
        <f t="shared" si="25"/>
        <v>#REF!</v>
      </c>
      <c r="T197" s="1" t="e">
        <f t="shared" si="26"/>
        <v>#REF!</v>
      </c>
      <c r="U197" s="4" t="e">
        <f t="shared" si="27"/>
        <v>#REF!</v>
      </c>
    </row>
    <row r="198" spans="1:21" x14ac:dyDescent="0.35">
      <c r="A198" s="2" t="s">
        <v>596</v>
      </c>
      <c r="B198" s="2" t="s">
        <v>597</v>
      </c>
      <c r="C198" t="s">
        <v>598</v>
      </c>
      <c r="D198" s="1">
        <v>377</v>
      </c>
      <c r="E198" s="1" t="e">
        <f>VLOOKUP(A198,'2023_24 vs 2024_25 Detail'!$A$9:$AQ$409,45,FALSE)</f>
        <v>#REF!</v>
      </c>
      <c r="F198" s="1" t="e">
        <f>VLOOKUP(A198,'2023_24 vs 2024_25 Detail'!$A$9:$CA$409,73,FALSE)+VLOOKUP(A198,'2023_24 vs 2024_25 Detail'!$A$9:$BY$409,80,FALSE)+VLOOKUP(A198,'2023_24 vs 2024_25 Detail'!$A$9:$BZ$409,81,FALSE)</f>
        <v>#REF!</v>
      </c>
      <c r="G198" s="1">
        <f>VLOOKUP(A198,'2023_24 vs 2024_25 Detail'!$A$9:$CA$409,74,FALSE)</f>
        <v>2327.04</v>
      </c>
      <c r="H198" s="1" t="e">
        <f>VLOOKUP($A198,'2023_24 vs 2024_25 Detail'!$A$9:$AJ$409,38,FALSE)</f>
        <v>#REF!</v>
      </c>
      <c r="I198" s="1" t="e">
        <f t="shared" si="21"/>
        <v>#REF!</v>
      </c>
      <c r="J198" s="1" t="e">
        <f t="shared" si="22"/>
        <v>#REF!</v>
      </c>
      <c r="K198" s="1" t="e">
        <f t="shared" si="23"/>
        <v>#REF!</v>
      </c>
      <c r="M198" s="1" t="e">
        <f>VLOOKUP(A198,'2023_24 vs 2024_25 Detail'!$A$9:$CA$409,82,FALSE)</f>
        <v>#REF!</v>
      </c>
      <c r="N198" s="1" t="e">
        <f>VLOOKUP(A198,'2023_24 vs 2024_25 Detail'!$A$9:$CA$409,73,FALSE)+VLOOKUP(A198,'2023_24 vs 2024_25 Detail'!$A$9:$BY$409,80,FALSE)+VLOOKUP(A198,'2023_24 vs 2024_25 Detail'!$A$9:$BZ$409,81,FALSE)</f>
        <v>#REF!</v>
      </c>
      <c r="O198" s="1">
        <f>VLOOKUP(A198,'2023_24 vs 2024_25 Detail'!$A$9:$CA$409,74,FALSE)</f>
        <v>2327.04</v>
      </c>
      <c r="P198" s="1">
        <f>VLOOKUP(A198,'2023_24 vs 2024_25 Detail'!$A$9:$CA$409,77,FALSE)</f>
        <v>0</v>
      </c>
      <c r="Q198" s="1" t="e">
        <f t="shared" si="24"/>
        <v>#REF!</v>
      </c>
      <c r="R198" s="1" t="e">
        <f t="shared" si="25"/>
        <v>#REF!</v>
      </c>
      <c r="T198" s="1" t="e">
        <f t="shared" si="26"/>
        <v>#REF!</v>
      </c>
      <c r="U198" s="4" t="e">
        <f t="shared" si="27"/>
        <v>#REF!</v>
      </c>
    </row>
    <row r="199" spans="1:21" x14ac:dyDescent="0.35">
      <c r="A199" s="2" t="s">
        <v>599</v>
      </c>
      <c r="B199" s="2" t="s">
        <v>600</v>
      </c>
      <c r="C199" t="s">
        <v>601</v>
      </c>
      <c r="D199" s="1">
        <v>378</v>
      </c>
      <c r="E199" s="1" t="e">
        <f>VLOOKUP(A199,'2023_24 vs 2024_25 Detail'!$A$9:$AQ$409,45,FALSE)</f>
        <v>#REF!</v>
      </c>
      <c r="F199" s="1" t="e">
        <f>VLOOKUP(A199,'2023_24 vs 2024_25 Detail'!$A$9:$CA$409,73,FALSE)+VLOOKUP(A199,'2023_24 vs 2024_25 Detail'!$A$9:$BY$409,80,FALSE)+VLOOKUP(A199,'2023_24 vs 2024_25 Detail'!$A$9:$BZ$409,81,FALSE)</f>
        <v>#REF!</v>
      </c>
      <c r="G199" s="1">
        <f>VLOOKUP(A199,'2023_24 vs 2024_25 Detail'!$A$9:$CA$409,74,FALSE)</f>
        <v>2259.9</v>
      </c>
      <c r="H199" s="1" t="e">
        <f>VLOOKUP($A199,'2023_24 vs 2024_25 Detail'!$A$9:$AJ$409,38,FALSE)</f>
        <v>#REF!</v>
      </c>
      <c r="I199" s="1" t="e">
        <f t="shared" si="21"/>
        <v>#REF!</v>
      </c>
      <c r="J199" s="1" t="e">
        <f t="shared" si="22"/>
        <v>#REF!</v>
      </c>
      <c r="K199" s="1" t="e">
        <f t="shared" si="23"/>
        <v>#REF!</v>
      </c>
      <c r="M199" s="1" t="e">
        <f>VLOOKUP(A199,'2023_24 vs 2024_25 Detail'!$A$9:$CA$409,82,FALSE)</f>
        <v>#REF!</v>
      </c>
      <c r="N199" s="1" t="e">
        <f>VLOOKUP(A199,'2023_24 vs 2024_25 Detail'!$A$9:$CA$409,73,FALSE)+VLOOKUP(A199,'2023_24 vs 2024_25 Detail'!$A$9:$BY$409,80,FALSE)+VLOOKUP(A199,'2023_24 vs 2024_25 Detail'!$A$9:$BZ$409,81,FALSE)</f>
        <v>#REF!</v>
      </c>
      <c r="O199" s="1">
        <f>VLOOKUP(A199,'2023_24 vs 2024_25 Detail'!$A$9:$CA$409,74,FALSE)</f>
        <v>2259.9</v>
      </c>
      <c r="P199" s="1">
        <f>VLOOKUP(A199,'2023_24 vs 2024_25 Detail'!$A$9:$CA$409,77,FALSE)</f>
        <v>0</v>
      </c>
      <c r="Q199" s="1" t="e">
        <f t="shared" si="24"/>
        <v>#REF!</v>
      </c>
      <c r="R199" s="1" t="e">
        <f t="shared" si="25"/>
        <v>#REF!</v>
      </c>
      <c r="T199" s="1" t="e">
        <f t="shared" si="26"/>
        <v>#REF!</v>
      </c>
      <c r="U199" s="4" t="e">
        <f t="shared" si="27"/>
        <v>#REF!</v>
      </c>
    </row>
    <row r="200" spans="1:21" x14ac:dyDescent="0.35">
      <c r="A200" s="2" t="s">
        <v>602</v>
      </c>
      <c r="B200" s="2" t="s">
        <v>603</v>
      </c>
      <c r="C200" t="s">
        <v>604</v>
      </c>
      <c r="D200" s="1">
        <v>379</v>
      </c>
      <c r="E200" s="1" t="e">
        <f>VLOOKUP(A200,'2023_24 vs 2024_25 Detail'!$A$9:$AQ$409,45,FALSE)</f>
        <v>#REF!</v>
      </c>
      <c r="F200" s="1" t="e">
        <f>VLOOKUP(A200,'2023_24 vs 2024_25 Detail'!$A$9:$CA$409,73,FALSE)+VLOOKUP(A200,'2023_24 vs 2024_25 Detail'!$A$9:$BY$409,80,FALSE)+VLOOKUP(A200,'2023_24 vs 2024_25 Detail'!$A$9:$BZ$409,81,FALSE)</f>
        <v>#REF!</v>
      </c>
      <c r="G200" s="1">
        <f>VLOOKUP(A200,'2023_24 vs 2024_25 Detail'!$A$9:$CA$409,74,FALSE)</f>
        <v>1555</v>
      </c>
      <c r="H200" s="1" t="e">
        <f>VLOOKUP($A200,'2023_24 vs 2024_25 Detail'!$A$9:$AJ$409,38,FALSE)</f>
        <v>#REF!</v>
      </c>
      <c r="I200" s="1" t="e">
        <f t="shared" si="21"/>
        <v>#REF!</v>
      </c>
      <c r="J200" s="1" t="e">
        <f t="shared" si="22"/>
        <v>#REF!</v>
      </c>
      <c r="K200" s="1" t="e">
        <f t="shared" si="23"/>
        <v>#REF!</v>
      </c>
      <c r="M200" s="1" t="e">
        <f>VLOOKUP(A200,'2023_24 vs 2024_25 Detail'!$A$9:$CA$409,82,FALSE)</f>
        <v>#REF!</v>
      </c>
      <c r="N200" s="1" t="e">
        <f>VLOOKUP(A200,'2023_24 vs 2024_25 Detail'!$A$9:$CA$409,73,FALSE)+VLOOKUP(A200,'2023_24 vs 2024_25 Detail'!$A$9:$BY$409,80,FALSE)+VLOOKUP(A200,'2023_24 vs 2024_25 Detail'!$A$9:$BZ$409,81,FALSE)</f>
        <v>#REF!</v>
      </c>
      <c r="O200" s="1">
        <f>VLOOKUP(A200,'2023_24 vs 2024_25 Detail'!$A$9:$CA$409,74,FALSE)</f>
        <v>1555</v>
      </c>
      <c r="P200" s="1">
        <f>VLOOKUP(A200,'2023_24 vs 2024_25 Detail'!$A$9:$CA$409,77,FALSE)</f>
        <v>0</v>
      </c>
      <c r="Q200" s="1" t="e">
        <f t="shared" si="24"/>
        <v>#REF!</v>
      </c>
      <c r="R200" s="1" t="e">
        <f t="shared" si="25"/>
        <v>#REF!</v>
      </c>
      <c r="T200" s="1" t="e">
        <f t="shared" si="26"/>
        <v>#REF!</v>
      </c>
      <c r="U200" s="4" t="e">
        <f t="shared" si="27"/>
        <v>#REF!</v>
      </c>
    </row>
    <row r="201" spans="1:21" x14ac:dyDescent="0.35">
      <c r="A201" s="2" t="s">
        <v>605</v>
      </c>
      <c r="B201" s="2" t="s">
        <v>606</v>
      </c>
      <c r="C201" t="s">
        <v>607</v>
      </c>
      <c r="D201" s="1">
        <v>380</v>
      </c>
      <c r="E201" s="1" t="e">
        <f>VLOOKUP(A201,'2023_24 vs 2024_25 Detail'!$A$9:$AQ$409,45,FALSE)</f>
        <v>#N/A</v>
      </c>
      <c r="F201" s="1" t="e">
        <f>VLOOKUP(A201,'2023_24 vs 2024_25 Detail'!$A$9:$CA$409,73,FALSE)+VLOOKUP(A201,'2023_24 vs 2024_25 Detail'!$A$9:$BY$409,80,FALSE)+VLOOKUP(A201,'2023_24 vs 2024_25 Detail'!$A$9:$BZ$409,81,FALSE)</f>
        <v>#N/A</v>
      </c>
      <c r="G201" s="1" t="e">
        <f>VLOOKUP(A201,'2023_24 vs 2024_25 Detail'!$A$9:$CA$409,74,FALSE)</f>
        <v>#N/A</v>
      </c>
      <c r="H201" s="1" t="e">
        <f>VLOOKUP($A201,'2023_24 vs 2024_25 Detail'!$A$9:$AJ$409,38,FALSE)</f>
        <v>#N/A</v>
      </c>
      <c r="I201" s="1" t="e">
        <f t="shared" si="21"/>
        <v>#N/A</v>
      </c>
      <c r="J201" s="1" t="e">
        <f t="shared" si="22"/>
        <v>#N/A</v>
      </c>
      <c r="K201" s="1" t="e">
        <f t="shared" si="23"/>
        <v>#N/A</v>
      </c>
      <c r="M201" s="1" t="e">
        <f>VLOOKUP(A201,'2023_24 vs 2024_25 Detail'!$A$9:$CA$409,82,FALSE)</f>
        <v>#N/A</v>
      </c>
      <c r="N201" s="1" t="e">
        <f>VLOOKUP(A201,'2023_24 vs 2024_25 Detail'!$A$9:$CA$409,73,FALSE)+VLOOKUP(A201,'2023_24 vs 2024_25 Detail'!$A$9:$BY$409,80,FALSE)+VLOOKUP(A201,'2023_24 vs 2024_25 Detail'!$A$9:$BZ$409,81,FALSE)</f>
        <v>#N/A</v>
      </c>
      <c r="O201" s="1" t="e">
        <f>VLOOKUP(A201,'2023_24 vs 2024_25 Detail'!$A$9:$CA$409,74,FALSE)</f>
        <v>#N/A</v>
      </c>
      <c r="P201" s="1" t="e">
        <f>VLOOKUP(A201,'2023_24 vs 2024_25 Detail'!$A$9:$CA$409,77,FALSE)</f>
        <v>#N/A</v>
      </c>
      <c r="Q201" s="1" t="e">
        <f t="shared" si="24"/>
        <v>#N/A</v>
      </c>
      <c r="R201" s="1" t="e">
        <f t="shared" si="25"/>
        <v>#N/A</v>
      </c>
      <c r="T201" s="1" t="e">
        <f t="shared" si="26"/>
        <v>#N/A</v>
      </c>
      <c r="U201" s="4" t="e">
        <f t="shared" si="27"/>
        <v>#N/A</v>
      </c>
    </row>
    <row r="202" spans="1:21" x14ac:dyDescent="0.35">
      <c r="A202" s="2" t="s">
        <v>608</v>
      </c>
      <c r="B202" s="2" t="s">
        <v>609</v>
      </c>
      <c r="C202" t="s">
        <v>610</v>
      </c>
      <c r="D202" s="1">
        <v>381</v>
      </c>
      <c r="E202" s="1" t="e">
        <f>VLOOKUP(A202,'2023_24 vs 2024_25 Detail'!$A$9:$AQ$409,45,FALSE)</f>
        <v>#REF!</v>
      </c>
      <c r="F202" s="1" t="e">
        <f>VLOOKUP(A202,'2023_24 vs 2024_25 Detail'!$A$9:$CA$409,73,FALSE)+VLOOKUP(A202,'2023_24 vs 2024_25 Detail'!$A$9:$BY$409,80,FALSE)+VLOOKUP(A202,'2023_24 vs 2024_25 Detail'!$A$9:$BZ$409,81,FALSE)</f>
        <v>#REF!</v>
      </c>
      <c r="G202" s="1">
        <f>VLOOKUP(A202,'2023_24 vs 2024_25 Detail'!$A$9:$CA$409,74,FALSE)</f>
        <v>5003.5</v>
      </c>
      <c r="H202" s="1" t="e">
        <f>VLOOKUP($A202,'2023_24 vs 2024_25 Detail'!$A$9:$AJ$409,38,FALSE)</f>
        <v>#REF!</v>
      </c>
      <c r="I202" s="1" t="e">
        <f t="shared" si="21"/>
        <v>#REF!</v>
      </c>
      <c r="J202" s="1" t="e">
        <f t="shared" si="22"/>
        <v>#REF!</v>
      </c>
      <c r="K202" s="1" t="e">
        <f t="shared" si="23"/>
        <v>#REF!</v>
      </c>
      <c r="M202" s="1" t="e">
        <f>VLOOKUP(A202,'2023_24 vs 2024_25 Detail'!$A$9:$CA$409,82,FALSE)</f>
        <v>#REF!</v>
      </c>
      <c r="N202" s="1" t="e">
        <f>VLOOKUP(A202,'2023_24 vs 2024_25 Detail'!$A$9:$CA$409,73,FALSE)+VLOOKUP(A202,'2023_24 vs 2024_25 Detail'!$A$9:$BY$409,80,FALSE)+VLOOKUP(A202,'2023_24 vs 2024_25 Detail'!$A$9:$BZ$409,81,FALSE)</f>
        <v>#REF!</v>
      </c>
      <c r="O202" s="1">
        <f>VLOOKUP(A202,'2023_24 vs 2024_25 Detail'!$A$9:$CA$409,74,FALSE)</f>
        <v>5003.5</v>
      </c>
      <c r="P202" s="1">
        <f>VLOOKUP(A202,'2023_24 vs 2024_25 Detail'!$A$9:$CA$409,77,FALSE)</f>
        <v>0</v>
      </c>
      <c r="Q202" s="1" t="e">
        <f t="shared" si="24"/>
        <v>#REF!</v>
      </c>
      <c r="R202" s="1" t="e">
        <f t="shared" si="25"/>
        <v>#REF!</v>
      </c>
      <c r="T202" s="1" t="e">
        <f t="shared" si="26"/>
        <v>#REF!</v>
      </c>
      <c r="U202" s="4" t="e">
        <f t="shared" si="27"/>
        <v>#REF!</v>
      </c>
    </row>
    <row r="203" spans="1:21" x14ac:dyDescent="0.35">
      <c r="A203" s="2" t="s">
        <v>611</v>
      </c>
      <c r="B203" s="2" t="s">
        <v>612</v>
      </c>
      <c r="C203" t="s">
        <v>613</v>
      </c>
      <c r="D203" s="1">
        <v>382</v>
      </c>
      <c r="E203" s="1" t="e">
        <f>VLOOKUP(A203,'2023_24 vs 2024_25 Detail'!$A$9:$AQ$409,45,FALSE)</f>
        <v>#REF!</v>
      </c>
      <c r="F203" s="1" t="e">
        <f>VLOOKUP(A203,'2023_24 vs 2024_25 Detail'!$A$9:$CA$409,73,FALSE)+VLOOKUP(A203,'2023_24 vs 2024_25 Detail'!$A$9:$BY$409,80,FALSE)+VLOOKUP(A203,'2023_24 vs 2024_25 Detail'!$A$9:$BZ$409,81,FALSE)</f>
        <v>#REF!</v>
      </c>
      <c r="G203" s="1">
        <f>VLOOKUP(A203,'2023_24 vs 2024_25 Detail'!$A$9:$CA$409,74,FALSE)</f>
        <v>4835.0720000000001</v>
      </c>
      <c r="H203" s="1" t="e">
        <f>VLOOKUP($A203,'2023_24 vs 2024_25 Detail'!$A$9:$AJ$409,38,FALSE)</f>
        <v>#REF!</v>
      </c>
      <c r="I203" s="1" t="e">
        <f t="shared" si="21"/>
        <v>#REF!</v>
      </c>
      <c r="J203" s="1" t="e">
        <f t="shared" si="22"/>
        <v>#REF!</v>
      </c>
      <c r="K203" s="1" t="e">
        <f t="shared" si="23"/>
        <v>#REF!</v>
      </c>
      <c r="M203" s="1" t="e">
        <f>VLOOKUP(A203,'2023_24 vs 2024_25 Detail'!$A$9:$CA$409,82,FALSE)</f>
        <v>#REF!</v>
      </c>
      <c r="N203" s="1" t="e">
        <f>VLOOKUP(A203,'2023_24 vs 2024_25 Detail'!$A$9:$CA$409,73,FALSE)+VLOOKUP(A203,'2023_24 vs 2024_25 Detail'!$A$9:$BY$409,80,FALSE)+VLOOKUP(A203,'2023_24 vs 2024_25 Detail'!$A$9:$BZ$409,81,FALSE)</f>
        <v>#REF!</v>
      </c>
      <c r="O203" s="1">
        <f>VLOOKUP(A203,'2023_24 vs 2024_25 Detail'!$A$9:$CA$409,74,FALSE)</f>
        <v>4835.0720000000001</v>
      </c>
      <c r="P203" s="1">
        <f>VLOOKUP(A203,'2023_24 vs 2024_25 Detail'!$A$9:$CA$409,77,FALSE)</f>
        <v>0</v>
      </c>
      <c r="Q203" s="1" t="e">
        <f t="shared" si="24"/>
        <v>#REF!</v>
      </c>
      <c r="R203" s="1" t="e">
        <f t="shared" si="25"/>
        <v>#REF!</v>
      </c>
      <c r="T203" s="1" t="e">
        <f t="shared" si="26"/>
        <v>#REF!</v>
      </c>
      <c r="U203" s="4" t="e">
        <f t="shared" si="27"/>
        <v>#REF!</v>
      </c>
    </row>
    <row r="204" spans="1:21" x14ac:dyDescent="0.35">
      <c r="A204" s="2" t="s">
        <v>614</v>
      </c>
      <c r="B204" s="2" t="s">
        <v>615</v>
      </c>
      <c r="C204" t="s">
        <v>616</v>
      </c>
      <c r="D204" s="1">
        <v>383</v>
      </c>
      <c r="E204" s="1" t="e">
        <f>VLOOKUP(A204,'2023_24 vs 2024_25 Detail'!$A$9:$AQ$409,45,FALSE)</f>
        <v>#REF!</v>
      </c>
      <c r="F204" s="1" t="e">
        <f>VLOOKUP(A204,'2023_24 vs 2024_25 Detail'!$A$9:$CA$409,73,FALSE)+VLOOKUP(A204,'2023_24 vs 2024_25 Detail'!$A$9:$BY$409,80,FALSE)+VLOOKUP(A204,'2023_24 vs 2024_25 Detail'!$A$9:$BZ$409,81,FALSE)</f>
        <v>#REF!</v>
      </c>
      <c r="G204" s="1">
        <f>VLOOKUP(A204,'2023_24 vs 2024_25 Detail'!$A$9:$CA$409,74,FALSE)</f>
        <v>5584.8959999999997</v>
      </c>
      <c r="H204" s="1" t="e">
        <f>VLOOKUP($A204,'2023_24 vs 2024_25 Detail'!$A$9:$AJ$409,38,FALSE)</f>
        <v>#REF!</v>
      </c>
      <c r="I204" s="1" t="e">
        <f t="shared" si="21"/>
        <v>#REF!</v>
      </c>
      <c r="J204" s="1" t="e">
        <f t="shared" si="22"/>
        <v>#REF!</v>
      </c>
      <c r="K204" s="1" t="e">
        <f t="shared" si="23"/>
        <v>#REF!</v>
      </c>
      <c r="M204" s="1" t="e">
        <f>VLOOKUP(A204,'2023_24 vs 2024_25 Detail'!$A$9:$CA$409,82,FALSE)</f>
        <v>#REF!</v>
      </c>
      <c r="N204" s="1" t="e">
        <f>VLOOKUP(A204,'2023_24 vs 2024_25 Detail'!$A$9:$CA$409,73,FALSE)+VLOOKUP(A204,'2023_24 vs 2024_25 Detail'!$A$9:$BY$409,80,FALSE)+VLOOKUP(A204,'2023_24 vs 2024_25 Detail'!$A$9:$BZ$409,81,FALSE)</f>
        <v>#REF!</v>
      </c>
      <c r="O204" s="1">
        <f>VLOOKUP(A204,'2023_24 vs 2024_25 Detail'!$A$9:$CA$409,74,FALSE)</f>
        <v>5584.8959999999997</v>
      </c>
      <c r="P204" s="1">
        <f>VLOOKUP(A204,'2023_24 vs 2024_25 Detail'!$A$9:$CA$409,77,FALSE)</f>
        <v>0</v>
      </c>
      <c r="Q204" s="1" t="e">
        <f t="shared" si="24"/>
        <v>#REF!</v>
      </c>
      <c r="R204" s="1" t="e">
        <f t="shared" si="25"/>
        <v>#REF!</v>
      </c>
      <c r="T204" s="1" t="e">
        <f t="shared" si="26"/>
        <v>#REF!</v>
      </c>
      <c r="U204" s="4" t="e">
        <f t="shared" si="27"/>
        <v>#REF!</v>
      </c>
    </row>
    <row r="205" spans="1:21" x14ac:dyDescent="0.35">
      <c r="A205" s="2" t="s">
        <v>617</v>
      </c>
      <c r="B205" s="2" t="s">
        <v>618</v>
      </c>
      <c r="C205" t="s">
        <v>619</v>
      </c>
      <c r="D205" s="1">
        <v>384</v>
      </c>
      <c r="E205" s="1" t="e">
        <f>VLOOKUP(A205,'2023_24 vs 2024_25 Detail'!$A$9:$AQ$409,45,FALSE)</f>
        <v>#REF!</v>
      </c>
      <c r="F205" s="1" t="e">
        <f>VLOOKUP(A205,'2023_24 vs 2024_25 Detail'!$A$9:$CA$409,73,FALSE)+VLOOKUP(A205,'2023_24 vs 2024_25 Detail'!$A$9:$BY$409,80,FALSE)+VLOOKUP(A205,'2023_24 vs 2024_25 Detail'!$A$9:$BZ$409,81,FALSE)</f>
        <v>#REF!</v>
      </c>
      <c r="G205" s="1">
        <f>VLOOKUP(A205,'2023_24 vs 2024_25 Detail'!$A$9:$CA$409,74,FALSE)</f>
        <v>33192</v>
      </c>
      <c r="H205" s="1" t="e">
        <f>VLOOKUP($A205,'2023_24 vs 2024_25 Detail'!$A$9:$AJ$409,38,FALSE)</f>
        <v>#REF!</v>
      </c>
      <c r="I205" s="1" t="e">
        <f t="shared" si="21"/>
        <v>#REF!</v>
      </c>
      <c r="J205" s="1" t="e">
        <f t="shared" si="22"/>
        <v>#REF!</v>
      </c>
      <c r="K205" s="1" t="e">
        <f t="shared" si="23"/>
        <v>#REF!</v>
      </c>
      <c r="M205" s="1" t="e">
        <f>VLOOKUP(A205,'2023_24 vs 2024_25 Detail'!$A$9:$CA$409,82,FALSE)</f>
        <v>#REF!</v>
      </c>
      <c r="N205" s="1" t="e">
        <f>VLOOKUP(A205,'2023_24 vs 2024_25 Detail'!$A$9:$CA$409,73,FALSE)+VLOOKUP(A205,'2023_24 vs 2024_25 Detail'!$A$9:$BY$409,80,FALSE)+VLOOKUP(A205,'2023_24 vs 2024_25 Detail'!$A$9:$BZ$409,81,FALSE)</f>
        <v>#REF!</v>
      </c>
      <c r="O205" s="1">
        <f>VLOOKUP(A205,'2023_24 vs 2024_25 Detail'!$A$9:$CA$409,74,FALSE)</f>
        <v>33192</v>
      </c>
      <c r="P205" s="1">
        <f>VLOOKUP(A205,'2023_24 vs 2024_25 Detail'!$A$9:$CA$409,77,FALSE)</f>
        <v>0</v>
      </c>
      <c r="Q205" s="1" t="e">
        <f t="shared" si="24"/>
        <v>#REF!</v>
      </c>
      <c r="R205" s="1" t="e">
        <f t="shared" si="25"/>
        <v>#REF!</v>
      </c>
      <c r="T205" s="1" t="e">
        <f t="shared" si="26"/>
        <v>#REF!</v>
      </c>
      <c r="U205" s="4" t="e">
        <f t="shared" si="27"/>
        <v>#REF!</v>
      </c>
    </row>
    <row r="206" spans="1:21" x14ac:dyDescent="0.35">
      <c r="A206" s="2" t="s">
        <v>620</v>
      </c>
      <c r="B206" s="2" t="s">
        <v>621</v>
      </c>
      <c r="C206" t="s">
        <v>622</v>
      </c>
      <c r="D206" s="1">
        <v>385</v>
      </c>
      <c r="E206" s="1" t="e">
        <f>VLOOKUP(A206,'2023_24 vs 2024_25 Detail'!$A$9:$AQ$409,45,FALSE)</f>
        <v>#REF!</v>
      </c>
      <c r="F206" s="1" t="e">
        <f>VLOOKUP(A206,'2023_24 vs 2024_25 Detail'!$A$9:$CA$409,73,FALSE)+VLOOKUP(A206,'2023_24 vs 2024_25 Detail'!$A$9:$BY$409,80,FALSE)+VLOOKUP(A206,'2023_24 vs 2024_25 Detail'!$A$9:$BZ$409,81,FALSE)</f>
        <v>#REF!</v>
      </c>
      <c r="G206" s="1">
        <f>VLOOKUP(A206,'2023_24 vs 2024_25 Detail'!$A$9:$CA$409,74,FALSE)</f>
        <v>1603.0719999999999</v>
      </c>
      <c r="H206" s="1" t="e">
        <f>VLOOKUP($A206,'2023_24 vs 2024_25 Detail'!$A$9:$AJ$409,38,FALSE)</f>
        <v>#REF!</v>
      </c>
      <c r="I206" s="1" t="e">
        <f t="shared" si="21"/>
        <v>#REF!</v>
      </c>
      <c r="J206" s="1" t="e">
        <f t="shared" si="22"/>
        <v>#REF!</v>
      </c>
      <c r="K206" s="1" t="e">
        <f t="shared" si="23"/>
        <v>#REF!</v>
      </c>
      <c r="M206" s="1" t="e">
        <f>VLOOKUP(A206,'2023_24 vs 2024_25 Detail'!$A$9:$CA$409,82,FALSE)</f>
        <v>#REF!</v>
      </c>
      <c r="N206" s="1" t="e">
        <f>VLOOKUP(A206,'2023_24 vs 2024_25 Detail'!$A$9:$CA$409,73,FALSE)+VLOOKUP(A206,'2023_24 vs 2024_25 Detail'!$A$9:$BY$409,80,FALSE)+VLOOKUP(A206,'2023_24 vs 2024_25 Detail'!$A$9:$BZ$409,81,FALSE)</f>
        <v>#REF!</v>
      </c>
      <c r="O206" s="1">
        <f>VLOOKUP(A206,'2023_24 vs 2024_25 Detail'!$A$9:$CA$409,74,FALSE)</f>
        <v>1603.0719999999999</v>
      </c>
      <c r="P206" s="1">
        <f>VLOOKUP(A206,'2023_24 vs 2024_25 Detail'!$A$9:$CA$409,77,FALSE)</f>
        <v>0</v>
      </c>
      <c r="Q206" s="1" t="e">
        <f t="shared" si="24"/>
        <v>#REF!</v>
      </c>
      <c r="R206" s="1" t="e">
        <f t="shared" si="25"/>
        <v>#REF!</v>
      </c>
      <c r="T206" s="1" t="e">
        <f t="shared" si="26"/>
        <v>#REF!</v>
      </c>
      <c r="U206" s="4" t="e">
        <f t="shared" si="27"/>
        <v>#REF!</v>
      </c>
    </row>
    <row r="207" spans="1:21" x14ac:dyDescent="0.35">
      <c r="A207" s="2" t="s">
        <v>623</v>
      </c>
      <c r="B207" s="2">
        <v>2157</v>
      </c>
      <c r="C207" t="s">
        <v>624</v>
      </c>
      <c r="D207" s="1">
        <v>386</v>
      </c>
      <c r="E207" s="1" t="e">
        <f>VLOOKUP(A207,'2023_24 vs 2024_25 Detail'!$A$9:$AQ$409,45,FALSE)</f>
        <v>#REF!</v>
      </c>
      <c r="F207" s="1" t="e">
        <f>VLOOKUP(A207,'2023_24 vs 2024_25 Detail'!$A$9:$CA$409,73,FALSE)+VLOOKUP(A207,'2023_24 vs 2024_25 Detail'!$A$9:$BY$409,80,FALSE)+VLOOKUP(A207,'2023_24 vs 2024_25 Detail'!$A$9:$BZ$409,81,FALSE)</f>
        <v>#REF!</v>
      </c>
      <c r="G207" s="1">
        <f>VLOOKUP(A207,'2023_24 vs 2024_25 Detail'!$A$9:$CA$409,74,FALSE)</f>
        <v>4809.2160000000003</v>
      </c>
      <c r="H207" s="1" t="e">
        <f>VLOOKUP($A207,'2023_24 vs 2024_25 Detail'!$A$9:$AJ$409,38,FALSE)</f>
        <v>#REF!</v>
      </c>
      <c r="I207" s="1" t="e">
        <f t="shared" si="21"/>
        <v>#REF!</v>
      </c>
      <c r="J207" s="1" t="e">
        <f t="shared" si="22"/>
        <v>#REF!</v>
      </c>
      <c r="K207" s="1" t="e">
        <f t="shared" si="23"/>
        <v>#REF!</v>
      </c>
      <c r="M207" s="1" t="e">
        <f>VLOOKUP(A207,'2023_24 vs 2024_25 Detail'!$A$9:$CA$409,82,FALSE)</f>
        <v>#REF!</v>
      </c>
      <c r="N207" s="1" t="e">
        <f>VLOOKUP(A207,'2023_24 vs 2024_25 Detail'!$A$9:$CA$409,73,FALSE)+VLOOKUP(A207,'2023_24 vs 2024_25 Detail'!$A$9:$BY$409,80,FALSE)+VLOOKUP(A207,'2023_24 vs 2024_25 Detail'!$A$9:$BZ$409,81,FALSE)</f>
        <v>#REF!</v>
      </c>
      <c r="O207" s="1">
        <f>VLOOKUP(A207,'2023_24 vs 2024_25 Detail'!$A$9:$CA$409,74,FALSE)</f>
        <v>4809.2160000000003</v>
      </c>
      <c r="P207" s="1">
        <f>VLOOKUP(A207,'2023_24 vs 2024_25 Detail'!$A$9:$CA$409,77,FALSE)</f>
        <v>0</v>
      </c>
      <c r="Q207" s="1" t="e">
        <f t="shared" si="24"/>
        <v>#REF!</v>
      </c>
      <c r="R207" s="1" t="e">
        <f t="shared" si="25"/>
        <v>#REF!</v>
      </c>
      <c r="T207" s="1" t="e">
        <f t="shared" si="26"/>
        <v>#REF!</v>
      </c>
      <c r="U207" s="4" t="e">
        <f t="shared" si="27"/>
        <v>#REF!</v>
      </c>
    </row>
    <row r="208" spans="1:21" x14ac:dyDescent="0.35">
      <c r="A208" s="2" t="s">
        <v>625</v>
      </c>
      <c r="B208" s="2" t="s">
        <v>626</v>
      </c>
      <c r="C208" t="s">
        <v>627</v>
      </c>
      <c r="D208" s="1">
        <v>387</v>
      </c>
      <c r="E208" s="1" t="e">
        <f>VLOOKUP(A208,'2023_24 vs 2024_25 Detail'!$A$9:$AQ$409,45,FALSE)</f>
        <v>#REF!</v>
      </c>
      <c r="F208" s="1" t="e">
        <f>VLOOKUP(A208,'2023_24 vs 2024_25 Detail'!$A$9:$CA$409,73,FALSE)+VLOOKUP(A208,'2023_24 vs 2024_25 Detail'!$A$9:$BY$409,80,FALSE)+VLOOKUP(A208,'2023_24 vs 2024_25 Detail'!$A$9:$BZ$409,81,FALSE)</f>
        <v>#REF!</v>
      </c>
      <c r="G208" s="1">
        <f>VLOOKUP(A208,'2023_24 vs 2024_25 Detail'!$A$9:$CA$409,74,FALSE)</f>
        <v>6567.424</v>
      </c>
      <c r="H208" s="1" t="e">
        <f>VLOOKUP($A208,'2023_24 vs 2024_25 Detail'!$A$9:$AJ$409,38,FALSE)</f>
        <v>#REF!</v>
      </c>
      <c r="I208" s="1" t="e">
        <f t="shared" si="21"/>
        <v>#REF!</v>
      </c>
      <c r="J208" s="1" t="e">
        <f t="shared" si="22"/>
        <v>#REF!</v>
      </c>
      <c r="K208" s="1" t="e">
        <f t="shared" si="23"/>
        <v>#REF!</v>
      </c>
      <c r="M208" s="1" t="e">
        <f>VLOOKUP(A208,'2023_24 vs 2024_25 Detail'!$A$9:$CA$409,82,FALSE)</f>
        <v>#REF!</v>
      </c>
      <c r="N208" s="1" t="e">
        <f>VLOOKUP(A208,'2023_24 vs 2024_25 Detail'!$A$9:$CA$409,73,FALSE)+VLOOKUP(A208,'2023_24 vs 2024_25 Detail'!$A$9:$BY$409,80,FALSE)+VLOOKUP(A208,'2023_24 vs 2024_25 Detail'!$A$9:$BZ$409,81,FALSE)</f>
        <v>#REF!</v>
      </c>
      <c r="O208" s="1">
        <f>VLOOKUP(A208,'2023_24 vs 2024_25 Detail'!$A$9:$CA$409,74,FALSE)</f>
        <v>6567.424</v>
      </c>
      <c r="P208" s="1">
        <f>VLOOKUP(A208,'2023_24 vs 2024_25 Detail'!$A$9:$CA$409,77,FALSE)</f>
        <v>0</v>
      </c>
      <c r="Q208" s="1" t="e">
        <f t="shared" si="24"/>
        <v>#REF!</v>
      </c>
      <c r="R208" s="1" t="e">
        <f t="shared" si="25"/>
        <v>#REF!</v>
      </c>
      <c r="T208" s="1" t="e">
        <f t="shared" si="26"/>
        <v>#REF!</v>
      </c>
      <c r="U208" s="4" t="e">
        <f t="shared" si="27"/>
        <v>#REF!</v>
      </c>
    </row>
    <row r="209" spans="1:21" x14ac:dyDescent="0.35">
      <c r="A209" s="2" t="s">
        <v>628</v>
      </c>
      <c r="B209" s="2" t="s">
        <v>629</v>
      </c>
      <c r="C209" t="s">
        <v>630</v>
      </c>
      <c r="D209" s="1">
        <v>388</v>
      </c>
      <c r="E209" s="1" t="e">
        <f>VLOOKUP(A209,'2023_24 vs 2024_25 Detail'!$A$9:$AQ$409,45,FALSE)</f>
        <v>#REF!</v>
      </c>
      <c r="F209" s="1" t="e">
        <f>VLOOKUP(A209,'2023_24 vs 2024_25 Detail'!$A$9:$CA$409,73,FALSE)+VLOOKUP(A209,'2023_24 vs 2024_25 Detail'!$A$9:$BY$409,80,FALSE)+VLOOKUP(A209,'2023_24 vs 2024_25 Detail'!$A$9:$BZ$409,81,FALSE)</f>
        <v>#REF!</v>
      </c>
      <c r="G209" s="1">
        <f>VLOOKUP(A209,'2023_24 vs 2024_25 Detail'!$A$9:$CA$409,74,FALSE)</f>
        <v>4498.9440000000004</v>
      </c>
      <c r="H209" s="1" t="e">
        <f>VLOOKUP($A209,'2023_24 vs 2024_25 Detail'!$A$9:$AJ$409,38,FALSE)</f>
        <v>#REF!</v>
      </c>
      <c r="I209" s="1" t="e">
        <f t="shared" si="21"/>
        <v>#REF!</v>
      </c>
      <c r="J209" s="1" t="e">
        <f t="shared" si="22"/>
        <v>#REF!</v>
      </c>
      <c r="K209" s="1" t="e">
        <f t="shared" si="23"/>
        <v>#REF!</v>
      </c>
      <c r="M209" s="1" t="e">
        <f>VLOOKUP(A209,'2023_24 vs 2024_25 Detail'!$A$9:$CA$409,82,FALSE)</f>
        <v>#REF!</v>
      </c>
      <c r="N209" s="1" t="e">
        <f>VLOOKUP(A209,'2023_24 vs 2024_25 Detail'!$A$9:$CA$409,73,FALSE)+VLOOKUP(A209,'2023_24 vs 2024_25 Detail'!$A$9:$BY$409,80,FALSE)+VLOOKUP(A209,'2023_24 vs 2024_25 Detail'!$A$9:$BZ$409,81,FALSE)</f>
        <v>#REF!</v>
      </c>
      <c r="O209" s="1">
        <f>VLOOKUP(A209,'2023_24 vs 2024_25 Detail'!$A$9:$CA$409,74,FALSE)</f>
        <v>4498.9440000000004</v>
      </c>
      <c r="P209" s="1">
        <f>VLOOKUP(A209,'2023_24 vs 2024_25 Detail'!$A$9:$CA$409,77,FALSE)</f>
        <v>0</v>
      </c>
      <c r="Q209" s="1" t="e">
        <f t="shared" si="24"/>
        <v>#REF!</v>
      </c>
      <c r="R209" s="1" t="e">
        <f t="shared" si="25"/>
        <v>#REF!</v>
      </c>
      <c r="T209" s="1" t="e">
        <f t="shared" si="26"/>
        <v>#REF!</v>
      </c>
      <c r="U209" s="4" t="e">
        <f t="shared" si="27"/>
        <v>#REF!</v>
      </c>
    </row>
    <row r="210" spans="1:21" x14ac:dyDescent="0.35">
      <c r="A210" s="2" t="s">
        <v>631</v>
      </c>
      <c r="B210" s="2" t="s">
        <v>632</v>
      </c>
      <c r="C210" t="s">
        <v>633</v>
      </c>
      <c r="D210" s="1">
        <v>389</v>
      </c>
      <c r="E210" s="1" t="e">
        <f>VLOOKUP(A210,'2023_24 vs 2024_25 Detail'!$A$9:$AQ$409,45,FALSE)</f>
        <v>#REF!</v>
      </c>
      <c r="F210" s="1" t="e">
        <f>VLOOKUP(A210,'2023_24 vs 2024_25 Detail'!$A$9:$CA$409,73,FALSE)+VLOOKUP(A210,'2023_24 vs 2024_25 Detail'!$A$9:$BY$409,80,FALSE)+VLOOKUP(A210,'2023_24 vs 2024_25 Detail'!$A$9:$BZ$409,81,FALSE)</f>
        <v>#REF!</v>
      </c>
      <c r="G210" s="1">
        <f>VLOOKUP(A210,'2023_24 vs 2024_25 Detail'!$A$9:$CA$409,74,FALSE)</f>
        <v>25984.75</v>
      </c>
      <c r="H210" s="1" t="e">
        <f>VLOOKUP($A210,'2023_24 vs 2024_25 Detail'!$A$9:$AJ$409,38,FALSE)</f>
        <v>#REF!</v>
      </c>
      <c r="I210" s="1" t="e">
        <f t="shared" si="21"/>
        <v>#REF!</v>
      </c>
      <c r="J210" s="1" t="e">
        <f t="shared" si="22"/>
        <v>#REF!</v>
      </c>
      <c r="K210" s="1" t="e">
        <f t="shared" si="23"/>
        <v>#REF!</v>
      </c>
      <c r="M210" s="1" t="e">
        <f>VLOOKUP(A210,'2023_24 vs 2024_25 Detail'!$A$9:$CA$409,82,FALSE)</f>
        <v>#REF!</v>
      </c>
      <c r="N210" s="1" t="e">
        <f>VLOOKUP(A210,'2023_24 vs 2024_25 Detail'!$A$9:$CA$409,73,FALSE)+VLOOKUP(A210,'2023_24 vs 2024_25 Detail'!$A$9:$BY$409,80,FALSE)+VLOOKUP(A210,'2023_24 vs 2024_25 Detail'!$A$9:$BZ$409,81,FALSE)</f>
        <v>#REF!</v>
      </c>
      <c r="O210" s="1">
        <f>VLOOKUP(A210,'2023_24 vs 2024_25 Detail'!$A$9:$CA$409,74,FALSE)</f>
        <v>25984.75</v>
      </c>
      <c r="P210" s="1">
        <f>VLOOKUP(A210,'2023_24 vs 2024_25 Detail'!$A$9:$CA$409,77,FALSE)</f>
        <v>0</v>
      </c>
      <c r="Q210" s="1" t="e">
        <f t="shared" si="24"/>
        <v>#REF!</v>
      </c>
      <c r="R210" s="1" t="e">
        <f t="shared" si="25"/>
        <v>#REF!</v>
      </c>
      <c r="T210" s="1" t="e">
        <f t="shared" si="26"/>
        <v>#REF!</v>
      </c>
      <c r="U210" s="4" t="e">
        <f t="shared" si="27"/>
        <v>#REF!</v>
      </c>
    </row>
    <row r="211" spans="1:21" x14ac:dyDescent="0.35">
      <c r="A211" s="2" t="s">
        <v>634</v>
      </c>
      <c r="B211" s="2" t="s">
        <v>635</v>
      </c>
      <c r="C211" t="s">
        <v>636</v>
      </c>
      <c r="D211" s="1">
        <v>390</v>
      </c>
      <c r="E211" s="1" t="e">
        <f>VLOOKUP(A211,'2023_24 vs 2024_25 Detail'!$A$9:$AQ$409,45,FALSE)</f>
        <v>#REF!</v>
      </c>
      <c r="F211" s="1" t="e">
        <f>VLOOKUP(A211,'2023_24 vs 2024_25 Detail'!$A$9:$CA$409,73,FALSE)+VLOOKUP(A211,'2023_24 vs 2024_25 Detail'!$A$9:$BY$409,80,FALSE)+VLOOKUP(A211,'2023_24 vs 2024_25 Detail'!$A$9:$BZ$409,81,FALSE)</f>
        <v>#REF!</v>
      </c>
      <c r="G211" s="1">
        <f>VLOOKUP(A211,'2023_24 vs 2024_25 Detail'!$A$9:$CA$409,74,FALSE)</f>
        <v>34917.75</v>
      </c>
      <c r="H211" s="1" t="e">
        <f>VLOOKUP($A211,'2023_24 vs 2024_25 Detail'!$A$9:$AJ$409,38,FALSE)</f>
        <v>#REF!</v>
      </c>
      <c r="I211" s="1" t="e">
        <f t="shared" si="21"/>
        <v>#REF!</v>
      </c>
      <c r="J211" s="1" t="e">
        <f t="shared" si="22"/>
        <v>#REF!</v>
      </c>
      <c r="K211" s="1" t="e">
        <f t="shared" si="23"/>
        <v>#REF!</v>
      </c>
      <c r="M211" s="1" t="e">
        <f>VLOOKUP(A211,'2023_24 vs 2024_25 Detail'!$A$9:$CA$409,82,FALSE)</f>
        <v>#REF!</v>
      </c>
      <c r="N211" s="1" t="e">
        <f>VLOOKUP(A211,'2023_24 vs 2024_25 Detail'!$A$9:$CA$409,73,FALSE)+VLOOKUP(A211,'2023_24 vs 2024_25 Detail'!$A$9:$BY$409,80,FALSE)+VLOOKUP(A211,'2023_24 vs 2024_25 Detail'!$A$9:$BZ$409,81,FALSE)</f>
        <v>#REF!</v>
      </c>
      <c r="O211" s="1">
        <f>VLOOKUP(A211,'2023_24 vs 2024_25 Detail'!$A$9:$CA$409,74,FALSE)</f>
        <v>34917.75</v>
      </c>
      <c r="P211" s="1">
        <f>VLOOKUP(A211,'2023_24 vs 2024_25 Detail'!$A$9:$CA$409,77,FALSE)</f>
        <v>0</v>
      </c>
      <c r="Q211" s="1" t="e">
        <f t="shared" si="24"/>
        <v>#REF!</v>
      </c>
      <c r="R211" s="1" t="e">
        <f t="shared" si="25"/>
        <v>#REF!</v>
      </c>
      <c r="T211" s="1" t="e">
        <f t="shared" si="26"/>
        <v>#REF!</v>
      </c>
      <c r="U211" s="4" t="e">
        <f t="shared" si="27"/>
        <v>#REF!</v>
      </c>
    </row>
    <row r="212" spans="1:21" x14ac:dyDescent="0.35">
      <c r="A212" s="2" t="s">
        <v>637</v>
      </c>
      <c r="B212" s="2" t="s">
        <v>638</v>
      </c>
      <c r="C212" t="s">
        <v>639</v>
      </c>
      <c r="D212" s="1">
        <v>391</v>
      </c>
      <c r="E212" s="1" t="e">
        <f>VLOOKUP(A212,'2023_24 vs 2024_25 Detail'!$A$9:$AQ$409,45,FALSE)</f>
        <v>#REF!</v>
      </c>
      <c r="F212" s="1" t="e">
        <f>VLOOKUP(A212,'2023_24 vs 2024_25 Detail'!$A$9:$CA$409,73,FALSE)+VLOOKUP(A212,'2023_24 vs 2024_25 Detail'!$A$9:$BY$409,80,FALSE)+VLOOKUP(A212,'2023_24 vs 2024_25 Detail'!$A$9:$BZ$409,81,FALSE)</f>
        <v>#REF!</v>
      </c>
      <c r="G212" s="1">
        <f>VLOOKUP(A212,'2023_24 vs 2024_25 Detail'!$A$9:$CA$409,74,FALSE)</f>
        <v>6515.7120000000004</v>
      </c>
      <c r="H212" s="1" t="e">
        <f>VLOOKUP($A212,'2023_24 vs 2024_25 Detail'!$A$9:$AJ$409,38,FALSE)</f>
        <v>#REF!</v>
      </c>
      <c r="I212" s="1" t="e">
        <f t="shared" si="21"/>
        <v>#REF!</v>
      </c>
      <c r="J212" s="1" t="e">
        <f t="shared" si="22"/>
        <v>#REF!</v>
      </c>
      <c r="K212" s="1" t="e">
        <f t="shared" si="23"/>
        <v>#REF!</v>
      </c>
      <c r="M212" s="1" t="e">
        <f>VLOOKUP(A212,'2023_24 vs 2024_25 Detail'!$A$9:$CA$409,82,FALSE)</f>
        <v>#REF!</v>
      </c>
      <c r="N212" s="1" t="e">
        <f>VLOOKUP(A212,'2023_24 vs 2024_25 Detail'!$A$9:$CA$409,73,FALSE)+VLOOKUP(A212,'2023_24 vs 2024_25 Detail'!$A$9:$BY$409,80,FALSE)+VLOOKUP(A212,'2023_24 vs 2024_25 Detail'!$A$9:$BZ$409,81,FALSE)</f>
        <v>#REF!</v>
      </c>
      <c r="O212" s="1">
        <f>VLOOKUP(A212,'2023_24 vs 2024_25 Detail'!$A$9:$CA$409,74,FALSE)</f>
        <v>6515.7120000000004</v>
      </c>
      <c r="P212" s="1">
        <f>VLOOKUP(A212,'2023_24 vs 2024_25 Detail'!$A$9:$CA$409,77,FALSE)</f>
        <v>0</v>
      </c>
      <c r="Q212" s="1" t="e">
        <f t="shared" si="24"/>
        <v>#REF!</v>
      </c>
      <c r="R212" s="1" t="e">
        <f t="shared" si="25"/>
        <v>#REF!</v>
      </c>
      <c r="T212" s="1" t="e">
        <f t="shared" si="26"/>
        <v>#REF!</v>
      </c>
      <c r="U212" s="4" t="e">
        <f t="shared" si="27"/>
        <v>#REF!</v>
      </c>
    </row>
    <row r="213" spans="1:21" x14ac:dyDescent="0.35">
      <c r="A213" s="2" t="s">
        <v>640</v>
      </c>
      <c r="B213" s="2" t="s">
        <v>641</v>
      </c>
      <c r="C213" t="s">
        <v>642</v>
      </c>
      <c r="D213" s="1">
        <v>392</v>
      </c>
      <c r="E213" s="1" t="e">
        <f>VLOOKUP(A213,'2023_24 vs 2024_25 Detail'!$A$9:$AQ$409,45,FALSE)</f>
        <v>#REF!</v>
      </c>
      <c r="F213" s="1" t="e">
        <f>VLOOKUP(A213,'2023_24 vs 2024_25 Detail'!$A$9:$CA$409,73,FALSE)+VLOOKUP(A213,'2023_24 vs 2024_25 Detail'!$A$9:$BY$409,80,FALSE)+VLOOKUP(A213,'2023_24 vs 2024_25 Detail'!$A$9:$BZ$409,81,FALSE)</f>
        <v>#REF!</v>
      </c>
      <c r="G213" s="1">
        <f>VLOOKUP(A213,'2023_24 vs 2024_25 Detail'!$A$9:$CA$409,74,FALSE)</f>
        <v>7653.3760000000002</v>
      </c>
      <c r="H213" s="1" t="e">
        <f>VLOOKUP($A213,'2023_24 vs 2024_25 Detail'!$A$9:$AJ$409,38,FALSE)</f>
        <v>#REF!</v>
      </c>
      <c r="I213" s="1" t="e">
        <f t="shared" si="21"/>
        <v>#REF!</v>
      </c>
      <c r="J213" s="1" t="e">
        <f t="shared" si="22"/>
        <v>#REF!</v>
      </c>
      <c r="K213" s="1" t="e">
        <f t="shared" si="23"/>
        <v>#REF!</v>
      </c>
      <c r="M213" s="1" t="e">
        <f>VLOOKUP(A213,'2023_24 vs 2024_25 Detail'!$A$9:$CA$409,82,FALSE)</f>
        <v>#REF!</v>
      </c>
      <c r="N213" s="1" t="e">
        <f>VLOOKUP(A213,'2023_24 vs 2024_25 Detail'!$A$9:$CA$409,73,FALSE)+VLOOKUP(A213,'2023_24 vs 2024_25 Detail'!$A$9:$BY$409,80,FALSE)+VLOOKUP(A213,'2023_24 vs 2024_25 Detail'!$A$9:$BZ$409,81,FALSE)</f>
        <v>#REF!</v>
      </c>
      <c r="O213" s="1">
        <f>VLOOKUP(A213,'2023_24 vs 2024_25 Detail'!$A$9:$CA$409,74,FALSE)</f>
        <v>7653.3760000000002</v>
      </c>
      <c r="P213" s="1">
        <f>VLOOKUP(A213,'2023_24 vs 2024_25 Detail'!$A$9:$CA$409,77,FALSE)</f>
        <v>0</v>
      </c>
      <c r="Q213" s="1" t="e">
        <f t="shared" si="24"/>
        <v>#REF!</v>
      </c>
      <c r="R213" s="1" t="e">
        <f t="shared" si="25"/>
        <v>#REF!</v>
      </c>
      <c r="T213" s="1" t="e">
        <f t="shared" si="26"/>
        <v>#REF!</v>
      </c>
      <c r="U213" s="4" t="e">
        <f t="shared" si="27"/>
        <v>#REF!</v>
      </c>
    </row>
    <row r="214" spans="1:21" x14ac:dyDescent="0.35">
      <c r="A214" s="2" t="s">
        <v>643</v>
      </c>
      <c r="B214" s="2" t="s">
        <v>644</v>
      </c>
      <c r="C214" t="s">
        <v>645</v>
      </c>
      <c r="D214" s="1">
        <v>393</v>
      </c>
      <c r="E214" s="1" t="e">
        <f>VLOOKUP(A214,'2023_24 vs 2024_25 Detail'!$A$9:$AQ$409,45,FALSE)</f>
        <v>#REF!</v>
      </c>
      <c r="F214" s="1" t="e">
        <f>VLOOKUP(A214,'2023_24 vs 2024_25 Detail'!$A$9:$CA$409,73,FALSE)+VLOOKUP(A214,'2023_24 vs 2024_25 Detail'!$A$9:$BY$409,80,FALSE)+VLOOKUP(A214,'2023_24 vs 2024_25 Detail'!$A$9:$BZ$409,81,FALSE)</f>
        <v>#REF!</v>
      </c>
      <c r="G214" s="1">
        <f>VLOOKUP(A214,'2023_24 vs 2024_25 Detail'!$A$9:$CA$409,74,FALSE)</f>
        <v>3567.35</v>
      </c>
      <c r="H214" s="1" t="e">
        <f>VLOOKUP($A214,'2023_24 vs 2024_25 Detail'!$A$9:$AJ$409,38,FALSE)</f>
        <v>#REF!</v>
      </c>
      <c r="I214" s="1" t="e">
        <f t="shared" si="21"/>
        <v>#REF!</v>
      </c>
      <c r="J214" s="1" t="e">
        <f t="shared" si="22"/>
        <v>#REF!</v>
      </c>
      <c r="K214" s="1" t="e">
        <f t="shared" si="23"/>
        <v>#REF!</v>
      </c>
      <c r="M214" s="1" t="e">
        <f>VLOOKUP(A214,'2023_24 vs 2024_25 Detail'!$A$9:$CA$409,82,FALSE)</f>
        <v>#REF!</v>
      </c>
      <c r="N214" s="1" t="e">
        <f>VLOOKUP(A214,'2023_24 vs 2024_25 Detail'!$A$9:$CA$409,73,FALSE)+VLOOKUP(A214,'2023_24 vs 2024_25 Detail'!$A$9:$BY$409,80,FALSE)+VLOOKUP(A214,'2023_24 vs 2024_25 Detail'!$A$9:$BZ$409,81,FALSE)</f>
        <v>#REF!</v>
      </c>
      <c r="O214" s="1">
        <f>VLOOKUP(A214,'2023_24 vs 2024_25 Detail'!$A$9:$CA$409,74,FALSE)</f>
        <v>3567.35</v>
      </c>
      <c r="P214" s="1">
        <f>VLOOKUP(A214,'2023_24 vs 2024_25 Detail'!$A$9:$CA$409,77,FALSE)</f>
        <v>0</v>
      </c>
      <c r="Q214" s="1" t="e">
        <f t="shared" si="24"/>
        <v>#REF!</v>
      </c>
      <c r="R214" s="1" t="e">
        <f t="shared" si="25"/>
        <v>#REF!</v>
      </c>
      <c r="T214" s="1" t="e">
        <f t="shared" si="26"/>
        <v>#REF!</v>
      </c>
      <c r="U214" s="4" t="e">
        <f t="shared" si="27"/>
        <v>#REF!</v>
      </c>
    </row>
    <row r="215" spans="1:21" x14ac:dyDescent="0.35">
      <c r="A215" s="2" t="s">
        <v>646</v>
      </c>
      <c r="B215" s="2" t="s">
        <v>647</v>
      </c>
      <c r="C215" t="s">
        <v>648</v>
      </c>
      <c r="D215" s="1">
        <v>394</v>
      </c>
      <c r="E215" s="1" t="e">
        <f>VLOOKUP(A215,'2023_24 vs 2024_25 Detail'!$A$9:$AQ$409,45,FALSE)</f>
        <v>#REF!</v>
      </c>
      <c r="F215" s="1" t="e">
        <f>VLOOKUP(A215,'2023_24 vs 2024_25 Detail'!$A$9:$CA$409,73,FALSE)+VLOOKUP(A215,'2023_24 vs 2024_25 Detail'!$A$9:$BY$409,80,FALSE)+VLOOKUP(A215,'2023_24 vs 2024_25 Detail'!$A$9:$BZ$409,81,FALSE)</f>
        <v>#REF!</v>
      </c>
      <c r="G215" s="1">
        <f>VLOOKUP(A215,'2023_24 vs 2024_25 Detail'!$A$9:$CA$409,74,FALSE)</f>
        <v>19814.75</v>
      </c>
      <c r="H215" s="1" t="e">
        <f>VLOOKUP($A215,'2023_24 vs 2024_25 Detail'!$A$9:$AJ$409,38,FALSE)</f>
        <v>#REF!</v>
      </c>
      <c r="I215" s="1" t="e">
        <f t="shared" si="21"/>
        <v>#REF!</v>
      </c>
      <c r="J215" s="1" t="e">
        <f t="shared" si="22"/>
        <v>#REF!</v>
      </c>
      <c r="K215" s="1" t="e">
        <f t="shared" si="23"/>
        <v>#REF!</v>
      </c>
      <c r="M215" s="1" t="e">
        <f>VLOOKUP(A215,'2023_24 vs 2024_25 Detail'!$A$9:$CA$409,82,FALSE)</f>
        <v>#REF!</v>
      </c>
      <c r="N215" s="1" t="e">
        <f>VLOOKUP(A215,'2023_24 vs 2024_25 Detail'!$A$9:$CA$409,73,FALSE)+VLOOKUP(A215,'2023_24 vs 2024_25 Detail'!$A$9:$BY$409,80,FALSE)+VLOOKUP(A215,'2023_24 vs 2024_25 Detail'!$A$9:$BZ$409,81,FALSE)</f>
        <v>#REF!</v>
      </c>
      <c r="O215" s="1">
        <f>VLOOKUP(A215,'2023_24 vs 2024_25 Detail'!$A$9:$CA$409,74,FALSE)</f>
        <v>19814.75</v>
      </c>
      <c r="P215" s="1">
        <f>VLOOKUP(A215,'2023_24 vs 2024_25 Detail'!$A$9:$CA$409,77,FALSE)</f>
        <v>0</v>
      </c>
      <c r="Q215" s="1" t="e">
        <f t="shared" si="24"/>
        <v>#REF!</v>
      </c>
      <c r="R215" s="1" t="e">
        <f t="shared" si="25"/>
        <v>#REF!</v>
      </c>
      <c r="T215" s="1" t="e">
        <f t="shared" si="26"/>
        <v>#REF!</v>
      </c>
      <c r="U215" s="4" t="e">
        <f t="shared" si="27"/>
        <v>#REF!</v>
      </c>
    </row>
    <row r="216" spans="1:21" x14ac:dyDescent="0.35">
      <c r="A216" s="2" t="s">
        <v>649</v>
      </c>
      <c r="B216" s="2" t="s">
        <v>650</v>
      </c>
      <c r="C216" t="s">
        <v>651</v>
      </c>
      <c r="D216" s="1">
        <v>395</v>
      </c>
      <c r="E216" s="1" t="e">
        <f>VLOOKUP(A216,'2023_24 vs 2024_25 Detail'!$A$9:$AQ$409,45,FALSE)</f>
        <v>#REF!</v>
      </c>
      <c r="F216" s="1" t="e">
        <f>VLOOKUP(A216,'2023_24 vs 2024_25 Detail'!$A$9:$CA$409,73,FALSE)+VLOOKUP(A216,'2023_24 vs 2024_25 Detail'!$A$9:$BY$409,80,FALSE)+VLOOKUP(A216,'2023_24 vs 2024_25 Detail'!$A$9:$BZ$409,81,FALSE)</f>
        <v>#REF!</v>
      </c>
      <c r="G216" s="1">
        <f>VLOOKUP(A216,'2023_24 vs 2024_25 Detail'!$A$9:$CA$409,74,FALSE)</f>
        <v>5972.8000000000011</v>
      </c>
      <c r="H216" s="1" t="e">
        <f>VLOOKUP($A216,'2023_24 vs 2024_25 Detail'!$A$9:$AJ$409,38,FALSE)</f>
        <v>#REF!</v>
      </c>
      <c r="I216" s="1" t="e">
        <f t="shared" si="21"/>
        <v>#REF!</v>
      </c>
      <c r="J216" s="1" t="e">
        <f t="shared" si="22"/>
        <v>#REF!</v>
      </c>
      <c r="K216" s="1" t="e">
        <f t="shared" si="23"/>
        <v>#REF!</v>
      </c>
      <c r="M216" s="1" t="e">
        <f>VLOOKUP(A216,'2023_24 vs 2024_25 Detail'!$A$9:$CA$409,82,FALSE)</f>
        <v>#REF!</v>
      </c>
      <c r="N216" s="1" t="e">
        <f>VLOOKUP(A216,'2023_24 vs 2024_25 Detail'!$A$9:$CA$409,73,FALSE)+VLOOKUP(A216,'2023_24 vs 2024_25 Detail'!$A$9:$BY$409,80,FALSE)+VLOOKUP(A216,'2023_24 vs 2024_25 Detail'!$A$9:$BZ$409,81,FALSE)</f>
        <v>#REF!</v>
      </c>
      <c r="O216" s="1">
        <f>VLOOKUP(A216,'2023_24 vs 2024_25 Detail'!$A$9:$CA$409,74,FALSE)</f>
        <v>5972.8000000000011</v>
      </c>
      <c r="P216" s="1">
        <f>VLOOKUP(A216,'2023_24 vs 2024_25 Detail'!$A$9:$CA$409,77,FALSE)</f>
        <v>0</v>
      </c>
      <c r="Q216" s="1" t="e">
        <f t="shared" si="24"/>
        <v>#REF!</v>
      </c>
      <c r="R216" s="1" t="e">
        <f t="shared" si="25"/>
        <v>#REF!</v>
      </c>
      <c r="T216" s="1" t="e">
        <f t="shared" si="26"/>
        <v>#REF!</v>
      </c>
      <c r="U216" s="4" t="e">
        <f t="shared" si="27"/>
        <v>#REF!</v>
      </c>
    </row>
    <row r="217" spans="1:21" x14ac:dyDescent="0.35">
      <c r="A217" s="2" t="s">
        <v>652</v>
      </c>
      <c r="B217" s="2" t="s">
        <v>653</v>
      </c>
      <c r="C217" t="s">
        <v>654</v>
      </c>
      <c r="D217" s="1">
        <v>396</v>
      </c>
      <c r="E217" s="1" t="e">
        <f>VLOOKUP(A217,'2023_24 vs 2024_25 Detail'!$A$9:$AQ$409,45,FALSE)</f>
        <v>#REF!</v>
      </c>
      <c r="F217" s="1" t="e">
        <f>VLOOKUP(A217,'2023_24 vs 2024_25 Detail'!$A$9:$CA$409,73,FALSE)+VLOOKUP(A217,'2023_24 vs 2024_25 Detail'!$A$9:$BY$409,80,FALSE)+VLOOKUP(A217,'2023_24 vs 2024_25 Detail'!$A$9:$BZ$409,81,FALSE)</f>
        <v>#REF!</v>
      </c>
      <c r="G217" s="1">
        <f>VLOOKUP(A217,'2023_24 vs 2024_25 Detail'!$A$9:$CA$409,74,FALSE)</f>
        <v>82307</v>
      </c>
      <c r="H217" s="1" t="e">
        <f>VLOOKUP($A217,'2023_24 vs 2024_25 Detail'!$A$9:$AJ$409,38,FALSE)</f>
        <v>#REF!</v>
      </c>
      <c r="I217" s="1" t="e">
        <f t="shared" si="21"/>
        <v>#REF!</v>
      </c>
      <c r="J217" s="1" t="e">
        <f t="shared" si="22"/>
        <v>#REF!</v>
      </c>
      <c r="K217" s="1" t="e">
        <f t="shared" si="23"/>
        <v>#REF!</v>
      </c>
      <c r="M217" s="1" t="e">
        <f>VLOOKUP(A217,'2023_24 vs 2024_25 Detail'!$A$9:$CA$409,82,FALSE)</f>
        <v>#REF!</v>
      </c>
      <c r="N217" s="1" t="e">
        <f>VLOOKUP(A217,'2023_24 vs 2024_25 Detail'!$A$9:$CA$409,73,FALSE)+VLOOKUP(A217,'2023_24 vs 2024_25 Detail'!$A$9:$BY$409,80,FALSE)+VLOOKUP(A217,'2023_24 vs 2024_25 Detail'!$A$9:$BZ$409,81,FALSE)</f>
        <v>#REF!</v>
      </c>
      <c r="O217" s="1">
        <f>VLOOKUP(A217,'2023_24 vs 2024_25 Detail'!$A$9:$CA$409,74,FALSE)</f>
        <v>82307</v>
      </c>
      <c r="P217" s="1">
        <f>VLOOKUP(A217,'2023_24 vs 2024_25 Detail'!$A$9:$CA$409,77,FALSE)</f>
        <v>0</v>
      </c>
      <c r="Q217" s="1" t="e">
        <f t="shared" si="24"/>
        <v>#REF!</v>
      </c>
      <c r="R217" s="1" t="e">
        <f t="shared" si="25"/>
        <v>#REF!</v>
      </c>
      <c r="T217" s="1" t="e">
        <f t="shared" si="26"/>
        <v>#REF!</v>
      </c>
      <c r="U217" s="4" t="e">
        <f t="shared" si="27"/>
        <v>#REF!</v>
      </c>
    </row>
    <row r="218" spans="1:21" x14ac:dyDescent="0.35">
      <c r="A218" s="2" t="s">
        <v>655</v>
      </c>
      <c r="B218" s="2" t="s">
        <v>656</v>
      </c>
      <c r="C218" t="s">
        <v>657</v>
      </c>
      <c r="D218" s="1">
        <v>397</v>
      </c>
      <c r="E218" s="1" t="e">
        <f>VLOOKUP(A218,'2023_24 vs 2024_25 Detail'!$A$9:$AQ$409,45,FALSE)</f>
        <v>#REF!</v>
      </c>
      <c r="F218" s="1" t="e">
        <f>VLOOKUP(A218,'2023_24 vs 2024_25 Detail'!$A$9:$CA$409,73,FALSE)+VLOOKUP(A218,'2023_24 vs 2024_25 Detail'!$A$9:$BY$409,80,FALSE)+VLOOKUP(A218,'2023_24 vs 2024_25 Detail'!$A$9:$BZ$409,81,FALSE)</f>
        <v>#REF!</v>
      </c>
      <c r="G218" s="1">
        <f>VLOOKUP(A218,'2023_24 vs 2024_25 Detail'!$A$9:$CA$409,74,FALSE)</f>
        <v>6774.2719999999999</v>
      </c>
      <c r="H218" s="1" t="e">
        <f>VLOOKUP($A218,'2023_24 vs 2024_25 Detail'!$A$9:$AJ$409,38,FALSE)</f>
        <v>#REF!</v>
      </c>
      <c r="I218" s="1" t="e">
        <f t="shared" si="21"/>
        <v>#REF!</v>
      </c>
      <c r="J218" s="1" t="e">
        <f t="shared" si="22"/>
        <v>#REF!</v>
      </c>
      <c r="K218" s="1" t="e">
        <f t="shared" si="23"/>
        <v>#REF!</v>
      </c>
      <c r="M218" s="1" t="e">
        <f>VLOOKUP(A218,'2023_24 vs 2024_25 Detail'!$A$9:$CA$409,82,FALSE)</f>
        <v>#REF!</v>
      </c>
      <c r="N218" s="1" t="e">
        <f>VLOOKUP(A218,'2023_24 vs 2024_25 Detail'!$A$9:$CA$409,73,FALSE)+VLOOKUP(A218,'2023_24 vs 2024_25 Detail'!$A$9:$BY$409,80,FALSE)+VLOOKUP(A218,'2023_24 vs 2024_25 Detail'!$A$9:$BZ$409,81,FALSE)</f>
        <v>#REF!</v>
      </c>
      <c r="O218" s="1">
        <f>VLOOKUP(A218,'2023_24 vs 2024_25 Detail'!$A$9:$CA$409,74,FALSE)</f>
        <v>6774.2719999999999</v>
      </c>
      <c r="P218" s="1">
        <f>VLOOKUP(A218,'2023_24 vs 2024_25 Detail'!$A$9:$CA$409,77,FALSE)</f>
        <v>0</v>
      </c>
      <c r="Q218" s="1" t="e">
        <f t="shared" si="24"/>
        <v>#REF!</v>
      </c>
      <c r="R218" s="1" t="e">
        <f t="shared" si="25"/>
        <v>#REF!</v>
      </c>
      <c r="T218" s="1" t="e">
        <f t="shared" si="26"/>
        <v>#REF!</v>
      </c>
      <c r="U218" s="4" t="e">
        <f t="shared" si="27"/>
        <v>#REF!</v>
      </c>
    </row>
    <row r="219" spans="1:21" x14ac:dyDescent="0.35">
      <c r="A219" s="2" t="s">
        <v>658</v>
      </c>
      <c r="B219" s="2" t="s">
        <v>659</v>
      </c>
      <c r="C219" t="s">
        <v>660</v>
      </c>
      <c r="D219" s="1">
        <v>398</v>
      </c>
      <c r="E219" s="1" t="e">
        <f>VLOOKUP(A219,'2023_24 vs 2024_25 Detail'!$A$9:$AQ$409,45,FALSE)</f>
        <v>#REF!</v>
      </c>
      <c r="F219" s="1" t="e">
        <f>VLOOKUP(A219,'2023_24 vs 2024_25 Detail'!$A$9:$CA$409,73,FALSE)+VLOOKUP(A219,'2023_24 vs 2024_25 Detail'!$A$9:$BY$409,80,FALSE)+VLOOKUP(A219,'2023_24 vs 2024_25 Detail'!$A$9:$BZ$409,81,FALSE)</f>
        <v>#REF!</v>
      </c>
      <c r="G219" s="1">
        <f>VLOOKUP(A219,'2023_24 vs 2024_25 Detail'!$A$9:$CA$409,74,FALSE)</f>
        <v>3490.56</v>
      </c>
      <c r="H219" s="1" t="e">
        <f>VLOOKUP($A219,'2023_24 vs 2024_25 Detail'!$A$9:$AJ$409,38,FALSE)</f>
        <v>#REF!</v>
      </c>
      <c r="I219" s="1" t="e">
        <f t="shared" si="21"/>
        <v>#REF!</v>
      </c>
      <c r="J219" s="1" t="e">
        <f t="shared" si="22"/>
        <v>#REF!</v>
      </c>
      <c r="K219" s="1" t="e">
        <f t="shared" si="23"/>
        <v>#REF!</v>
      </c>
      <c r="M219" s="1" t="e">
        <f>VLOOKUP(A219,'2023_24 vs 2024_25 Detail'!$A$9:$CA$409,82,FALSE)</f>
        <v>#REF!</v>
      </c>
      <c r="N219" s="1" t="e">
        <f>VLOOKUP(A219,'2023_24 vs 2024_25 Detail'!$A$9:$CA$409,73,FALSE)+VLOOKUP(A219,'2023_24 vs 2024_25 Detail'!$A$9:$BY$409,80,FALSE)+VLOOKUP(A219,'2023_24 vs 2024_25 Detail'!$A$9:$BZ$409,81,FALSE)</f>
        <v>#REF!</v>
      </c>
      <c r="O219" s="1">
        <f>VLOOKUP(A219,'2023_24 vs 2024_25 Detail'!$A$9:$CA$409,74,FALSE)</f>
        <v>3490.56</v>
      </c>
      <c r="P219" s="1">
        <f>VLOOKUP(A219,'2023_24 vs 2024_25 Detail'!$A$9:$CA$409,77,FALSE)</f>
        <v>0</v>
      </c>
      <c r="Q219" s="1" t="e">
        <f t="shared" si="24"/>
        <v>#REF!</v>
      </c>
      <c r="R219" s="1" t="e">
        <f t="shared" si="25"/>
        <v>#REF!</v>
      </c>
      <c r="T219" s="1" t="e">
        <f t="shared" si="26"/>
        <v>#REF!</v>
      </c>
      <c r="U219" s="4" t="e">
        <f t="shared" si="27"/>
        <v>#REF!</v>
      </c>
    </row>
    <row r="220" spans="1:21" x14ac:dyDescent="0.35">
      <c r="A220" s="2" t="s">
        <v>661</v>
      </c>
      <c r="B220" s="2" t="s">
        <v>662</v>
      </c>
      <c r="C220" t="s">
        <v>663</v>
      </c>
      <c r="D220" s="1">
        <v>399</v>
      </c>
      <c r="E220" s="1" t="e">
        <f>VLOOKUP(A220,'2023_24 vs 2024_25 Detail'!$A$9:$AQ$409,45,FALSE)</f>
        <v>#REF!</v>
      </c>
      <c r="F220" s="1" t="e">
        <f>VLOOKUP(A220,'2023_24 vs 2024_25 Detail'!$A$9:$CA$409,73,FALSE)+VLOOKUP(A220,'2023_24 vs 2024_25 Detail'!$A$9:$BY$409,80,FALSE)+VLOOKUP(A220,'2023_24 vs 2024_25 Detail'!$A$9:$BZ$409,81,FALSE)</f>
        <v>#REF!</v>
      </c>
      <c r="G220" s="1">
        <f>VLOOKUP(A220,'2023_24 vs 2024_25 Detail'!$A$9:$CA$409,74,FALSE)</f>
        <v>20324.25</v>
      </c>
      <c r="H220" s="1" t="e">
        <f>VLOOKUP($A220,'2023_24 vs 2024_25 Detail'!$A$9:$AJ$409,38,FALSE)</f>
        <v>#REF!</v>
      </c>
      <c r="I220" s="1" t="e">
        <f t="shared" si="21"/>
        <v>#REF!</v>
      </c>
      <c r="J220" s="1" t="e">
        <f t="shared" si="22"/>
        <v>#REF!</v>
      </c>
      <c r="K220" s="1" t="e">
        <f t="shared" si="23"/>
        <v>#REF!</v>
      </c>
      <c r="M220" s="1" t="e">
        <f>VLOOKUP(A220,'2023_24 vs 2024_25 Detail'!$A$9:$CA$409,82,FALSE)</f>
        <v>#REF!</v>
      </c>
      <c r="N220" s="1" t="e">
        <f>VLOOKUP(A220,'2023_24 vs 2024_25 Detail'!$A$9:$CA$409,73,FALSE)+VLOOKUP(A220,'2023_24 vs 2024_25 Detail'!$A$9:$BY$409,80,FALSE)+VLOOKUP(A220,'2023_24 vs 2024_25 Detail'!$A$9:$BZ$409,81,FALSE)</f>
        <v>#REF!</v>
      </c>
      <c r="O220" s="1">
        <f>VLOOKUP(A220,'2023_24 vs 2024_25 Detail'!$A$9:$CA$409,74,FALSE)</f>
        <v>20324.25</v>
      </c>
      <c r="P220" s="1">
        <f>VLOOKUP(A220,'2023_24 vs 2024_25 Detail'!$A$9:$CA$409,77,FALSE)</f>
        <v>0</v>
      </c>
      <c r="Q220" s="1" t="e">
        <f t="shared" si="24"/>
        <v>#REF!</v>
      </c>
      <c r="R220" s="1" t="e">
        <f t="shared" si="25"/>
        <v>#REF!</v>
      </c>
      <c r="T220" s="1" t="e">
        <f t="shared" si="26"/>
        <v>#REF!</v>
      </c>
      <c r="U220" s="4" t="e">
        <f t="shared" si="27"/>
        <v>#REF!</v>
      </c>
    </row>
    <row r="221" spans="1:21" x14ac:dyDescent="0.35">
      <c r="A221" s="2" t="s">
        <v>664</v>
      </c>
      <c r="B221" s="2" t="s">
        <v>665</v>
      </c>
      <c r="C221" t="s">
        <v>666</v>
      </c>
      <c r="D221" s="1">
        <v>400</v>
      </c>
      <c r="E221" s="1" t="e">
        <f>VLOOKUP(A221,'2023_24 vs 2024_25 Detail'!$A$9:$AQ$409,45,FALSE)</f>
        <v>#REF!</v>
      </c>
      <c r="F221" s="1" t="e">
        <f>VLOOKUP(A221,'2023_24 vs 2024_25 Detail'!$A$9:$CA$409,73,FALSE)+VLOOKUP(A221,'2023_24 vs 2024_25 Detail'!$A$9:$BY$409,80,FALSE)+VLOOKUP(A221,'2023_24 vs 2024_25 Detail'!$A$9:$BZ$409,81,FALSE)</f>
        <v>#REF!</v>
      </c>
      <c r="G221" s="1">
        <f>VLOOKUP(A221,'2023_24 vs 2024_25 Detail'!$A$9:$CA$409,74,FALSE)</f>
        <v>27775.5</v>
      </c>
      <c r="H221" s="1" t="e">
        <f>VLOOKUP($A221,'2023_24 vs 2024_25 Detail'!$A$9:$AJ$409,38,FALSE)</f>
        <v>#REF!</v>
      </c>
      <c r="I221" s="1" t="e">
        <f t="shared" si="21"/>
        <v>#REF!</v>
      </c>
      <c r="J221" s="1" t="e">
        <f t="shared" si="22"/>
        <v>#REF!</v>
      </c>
      <c r="K221" s="1" t="e">
        <f t="shared" si="23"/>
        <v>#REF!</v>
      </c>
      <c r="M221" s="1" t="e">
        <f>VLOOKUP(A221,'2023_24 vs 2024_25 Detail'!$A$9:$CA$409,82,FALSE)</f>
        <v>#REF!</v>
      </c>
      <c r="N221" s="1" t="e">
        <f>VLOOKUP(A221,'2023_24 vs 2024_25 Detail'!$A$9:$CA$409,73,FALSE)+VLOOKUP(A221,'2023_24 vs 2024_25 Detail'!$A$9:$BY$409,80,FALSE)+VLOOKUP(A221,'2023_24 vs 2024_25 Detail'!$A$9:$BZ$409,81,FALSE)</f>
        <v>#REF!</v>
      </c>
      <c r="O221" s="1">
        <f>VLOOKUP(A221,'2023_24 vs 2024_25 Detail'!$A$9:$CA$409,74,FALSE)</f>
        <v>27775.5</v>
      </c>
      <c r="P221" s="1">
        <f>VLOOKUP(A221,'2023_24 vs 2024_25 Detail'!$A$9:$CA$409,77,FALSE)</f>
        <v>0</v>
      </c>
      <c r="Q221" s="1" t="e">
        <f t="shared" si="24"/>
        <v>#REF!</v>
      </c>
      <c r="R221" s="1" t="e">
        <f t="shared" si="25"/>
        <v>#REF!</v>
      </c>
      <c r="T221" s="1" t="e">
        <f t="shared" si="26"/>
        <v>#REF!</v>
      </c>
      <c r="U221" s="4" t="e">
        <f t="shared" si="27"/>
        <v>#REF!</v>
      </c>
    </row>
    <row r="222" spans="1:21" x14ac:dyDescent="0.35">
      <c r="A222" s="2" t="s">
        <v>667</v>
      </c>
      <c r="B222" s="2" t="s">
        <v>668</v>
      </c>
      <c r="C222" t="s">
        <v>669</v>
      </c>
      <c r="D222" s="1">
        <v>401</v>
      </c>
      <c r="E222" s="1" t="e">
        <f>VLOOKUP(A222,'2023_24 vs 2024_25 Detail'!$A$9:$AQ$409,45,FALSE)</f>
        <v>#REF!</v>
      </c>
      <c r="F222" s="1" t="e">
        <f>VLOOKUP(A222,'2023_24 vs 2024_25 Detail'!$A$9:$CA$409,73,FALSE)+VLOOKUP(A222,'2023_24 vs 2024_25 Detail'!$A$9:$BY$409,80,FALSE)+VLOOKUP(A222,'2023_24 vs 2024_25 Detail'!$A$9:$BZ$409,81,FALSE)</f>
        <v>#REF!</v>
      </c>
      <c r="G222" s="1">
        <f>VLOOKUP(A222,'2023_24 vs 2024_25 Detail'!$A$9:$CA$409,74,FALSE)</f>
        <v>70519</v>
      </c>
      <c r="H222" s="1" t="e">
        <f>VLOOKUP($A222,'2023_24 vs 2024_25 Detail'!$A$9:$AJ$409,38,FALSE)</f>
        <v>#REF!</v>
      </c>
      <c r="I222" s="1" t="e">
        <f t="shared" si="21"/>
        <v>#REF!</v>
      </c>
      <c r="J222" s="1" t="e">
        <f t="shared" si="22"/>
        <v>#REF!</v>
      </c>
      <c r="K222" s="1" t="e">
        <f t="shared" si="23"/>
        <v>#REF!</v>
      </c>
      <c r="M222" s="1" t="e">
        <f>VLOOKUP(A222,'2023_24 vs 2024_25 Detail'!$A$9:$CA$409,82,FALSE)</f>
        <v>#REF!</v>
      </c>
      <c r="N222" s="1" t="e">
        <f>VLOOKUP(A222,'2023_24 vs 2024_25 Detail'!$A$9:$CA$409,73,FALSE)+VLOOKUP(A222,'2023_24 vs 2024_25 Detail'!$A$9:$BY$409,80,FALSE)+VLOOKUP(A222,'2023_24 vs 2024_25 Detail'!$A$9:$BZ$409,81,FALSE)</f>
        <v>#REF!</v>
      </c>
      <c r="O222" s="1">
        <f>VLOOKUP(A222,'2023_24 vs 2024_25 Detail'!$A$9:$CA$409,74,FALSE)</f>
        <v>70519</v>
      </c>
      <c r="P222" s="1">
        <f>VLOOKUP(A222,'2023_24 vs 2024_25 Detail'!$A$9:$CA$409,77,FALSE)</f>
        <v>0</v>
      </c>
      <c r="Q222" s="1" t="e">
        <f t="shared" si="24"/>
        <v>#REF!</v>
      </c>
      <c r="R222" s="1" t="e">
        <f t="shared" si="25"/>
        <v>#REF!</v>
      </c>
      <c r="T222" s="1" t="e">
        <f t="shared" si="26"/>
        <v>#REF!</v>
      </c>
      <c r="U222" s="4" t="e">
        <f t="shared" si="27"/>
        <v>#REF!</v>
      </c>
    </row>
    <row r="223" spans="1:21" x14ac:dyDescent="0.35">
      <c r="A223" s="2" t="s">
        <v>670</v>
      </c>
      <c r="B223" s="2" t="s">
        <v>671</v>
      </c>
      <c r="C223" t="s">
        <v>672</v>
      </c>
      <c r="D223" s="1">
        <v>402</v>
      </c>
      <c r="E223" s="1" t="e">
        <f>VLOOKUP(A223,'2023_24 vs 2024_25 Detail'!$A$9:$AQ$409,45,FALSE)</f>
        <v>#REF!</v>
      </c>
      <c r="F223" s="1" t="e">
        <f>VLOOKUP(A223,'2023_24 vs 2024_25 Detail'!$A$9:$CA$409,73,FALSE)+VLOOKUP(A223,'2023_24 vs 2024_25 Detail'!$A$9:$BY$409,80,FALSE)+VLOOKUP(A223,'2023_24 vs 2024_25 Detail'!$A$9:$BZ$409,81,FALSE)</f>
        <v>#REF!</v>
      </c>
      <c r="G223" s="1">
        <f>VLOOKUP(A223,'2023_24 vs 2024_25 Detail'!$A$9:$CA$409,74,FALSE)</f>
        <v>7291.3919999999998</v>
      </c>
      <c r="H223" s="1" t="e">
        <f>VLOOKUP($A223,'2023_24 vs 2024_25 Detail'!$A$9:$AJ$409,38,FALSE)</f>
        <v>#REF!</v>
      </c>
      <c r="I223" s="1" t="e">
        <f t="shared" si="21"/>
        <v>#REF!</v>
      </c>
      <c r="J223" s="1" t="e">
        <f t="shared" si="22"/>
        <v>#REF!</v>
      </c>
      <c r="K223" s="1" t="e">
        <f t="shared" si="23"/>
        <v>#REF!</v>
      </c>
      <c r="M223" s="1" t="e">
        <f>VLOOKUP(A223,'2023_24 vs 2024_25 Detail'!$A$9:$CA$409,82,FALSE)</f>
        <v>#REF!</v>
      </c>
      <c r="N223" s="1" t="e">
        <f>VLOOKUP(A223,'2023_24 vs 2024_25 Detail'!$A$9:$CA$409,73,FALSE)+VLOOKUP(A223,'2023_24 vs 2024_25 Detail'!$A$9:$BY$409,80,FALSE)+VLOOKUP(A223,'2023_24 vs 2024_25 Detail'!$A$9:$BZ$409,81,FALSE)</f>
        <v>#REF!</v>
      </c>
      <c r="O223" s="1">
        <f>VLOOKUP(A223,'2023_24 vs 2024_25 Detail'!$A$9:$CA$409,74,FALSE)</f>
        <v>7291.3919999999998</v>
      </c>
      <c r="P223" s="1">
        <f>VLOOKUP(A223,'2023_24 vs 2024_25 Detail'!$A$9:$CA$409,77,FALSE)</f>
        <v>0</v>
      </c>
      <c r="Q223" s="1" t="e">
        <f t="shared" si="24"/>
        <v>#REF!</v>
      </c>
      <c r="R223" s="1" t="e">
        <f t="shared" si="25"/>
        <v>#REF!</v>
      </c>
      <c r="T223" s="1" t="e">
        <f t="shared" si="26"/>
        <v>#REF!</v>
      </c>
      <c r="U223" s="4" t="e">
        <f t="shared" si="27"/>
        <v>#REF!</v>
      </c>
    </row>
    <row r="224" spans="1:21" x14ac:dyDescent="0.35">
      <c r="A224" s="2" t="s">
        <v>673</v>
      </c>
      <c r="B224" s="2" t="s">
        <v>674</v>
      </c>
      <c r="C224" t="s">
        <v>675</v>
      </c>
      <c r="D224" s="1">
        <v>403</v>
      </c>
      <c r="E224" s="1" t="e">
        <f>VLOOKUP(A224,'2023_24 vs 2024_25 Detail'!$A$9:$AQ$409,45,FALSE)</f>
        <v>#REF!</v>
      </c>
      <c r="F224" s="1" t="e">
        <f>VLOOKUP(A224,'2023_24 vs 2024_25 Detail'!$A$9:$CA$409,73,FALSE)+VLOOKUP(A224,'2023_24 vs 2024_25 Detail'!$A$9:$BY$409,80,FALSE)+VLOOKUP(A224,'2023_24 vs 2024_25 Detail'!$A$9:$BZ$409,81,FALSE)</f>
        <v>#REF!</v>
      </c>
      <c r="G224" s="1">
        <f>VLOOKUP(A224,'2023_24 vs 2024_25 Detail'!$A$9:$CA$409,74,FALSE)</f>
        <v>3232</v>
      </c>
      <c r="H224" s="1" t="e">
        <f>VLOOKUP($A224,'2023_24 vs 2024_25 Detail'!$A$9:$AJ$409,38,FALSE)</f>
        <v>#REF!</v>
      </c>
      <c r="I224" s="1" t="e">
        <f t="shared" si="21"/>
        <v>#REF!</v>
      </c>
      <c r="J224" s="1" t="e">
        <f t="shared" si="22"/>
        <v>#REF!</v>
      </c>
      <c r="K224" s="1" t="e">
        <f t="shared" si="23"/>
        <v>#REF!</v>
      </c>
      <c r="M224" s="1" t="e">
        <f>VLOOKUP(A224,'2023_24 vs 2024_25 Detail'!$A$9:$CA$409,82,FALSE)</f>
        <v>#REF!</v>
      </c>
      <c r="N224" s="1" t="e">
        <f>VLOOKUP(A224,'2023_24 vs 2024_25 Detail'!$A$9:$CA$409,73,FALSE)+VLOOKUP(A224,'2023_24 vs 2024_25 Detail'!$A$9:$BY$409,80,FALSE)+VLOOKUP(A224,'2023_24 vs 2024_25 Detail'!$A$9:$BZ$409,81,FALSE)</f>
        <v>#REF!</v>
      </c>
      <c r="O224" s="1">
        <f>VLOOKUP(A224,'2023_24 vs 2024_25 Detail'!$A$9:$CA$409,74,FALSE)</f>
        <v>3232</v>
      </c>
      <c r="P224" s="1">
        <f>VLOOKUP(A224,'2023_24 vs 2024_25 Detail'!$A$9:$CA$409,77,FALSE)</f>
        <v>0</v>
      </c>
      <c r="Q224" s="1" t="e">
        <f t="shared" si="24"/>
        <v>#REF!</v>
      </c>
      <c r="R224" s="1" t="e">
        <f t="shared" si="25"/>
        <v>#REF!</v>
      </c>
      <c r="T224" s="1" t="e">
        <f t="shared" si="26"/>
        <v>#REF!</v>
      </c>
      <c r="U224" s="4" t="e">
        <f t="shared" si="27"/>
        <v>#REF!</v>
      </c>
    </row>
    <row r="225" spans="1:21" x14ac:dyDescent="0.35">
      <c r="A225" s="2" t="s">
        <v>676</v>
      </c>
      <c r="B225" s="2" t="s">
        <v>677</v>
      </c>
      <c r="C225" t="s">
        <v>678</v>
      </c>
      <c r="D225" s="1">
        <v>404</v>
      </c>
      <c r="E225" s="1" t="e">
        <f>VLOOKUP(A225,'2023_24 vs 2024_25 Detail'!$A$9:$AQ$409,45,FALSE)</f>
        <v>#REF!</v>
      </c>
      <c r="F225" s="1" t="e">
        <f>VLOOKUP(A225,'2023_24 vs 2024_25 Detail'!$A$9:$CA$409,73,FALSE)+VLOOKUP(A225,'2023_24 vs 2024_25 Detail'!$A$9:$BY$409,80,FALSE)+VLOOKUP(A225,'2023_24 vs 2024_25 Detail'!$A$9:$BZ$409,81,FALSE)</f>
        <v>#REF!</v>
      </c>
      <c r="G225" s="1">
        <f>VLOOKUP(A225,'2023_24 vs 2024_25 Detail'!$A$9:$CA$409,74,FALSE)</f>
        <v>12721.152</v>
      </c>
      <c r="H225" s="1" t="e">
        <f>VLOOKUP($A225,'2023_24 vs 2024_25 Detail'!$A$9:$AJ$409,38,FALSE)</f>
        <v>#REF!</v>
      </c>
      <c r="I225" s="1" t="e">
        <f t="shared" si="21"/>
        <v>#REF!</v>
      </c>
      <c r="J225" s="1" t="e">
        <f t="shared" si="22"/>
        <v>#REF!</v>
      </c>
      <c r="K225" s="1" t="e">
        <f t="shared" si="23"/>
        <v>#REF!</v>
      </c>
      <c r="M225" s="1" t="e">
        <f>VLOOKUP(A225,'2023_24 vs 2024_25 Detail'!$A$9:$CA$409,82,FALSE)</f>
        <v>#REF!</v>
      </c>
      <c r="N225" s="1" t="e">
        <f>VLOOKUP(A225,'2023_24 vs 2024_25 Detail'!$A$9:$CA$409,73,FALSE)+VLOOKUP(A225,'2023_24 vs 2024_25 Detail'!$A$9:$BY$409,80,FALSE)+VLOOKUP(A225,'2023_24 vs 2024_25 Detail'!$A$9:$BZ$409,81,FALSE)</f>
        <v>#REF!</v>
      </c>
      <c r="O225" s="1">
        <f>VLOOKUP(A225,'2023_24 vs 2024_25 Detail'!$A$9:$CA$409,74,FALSE)</f>
        <v>12721.152</v>
      </c>
      <c r="P225" s="1">
        <f>VLOOKUP(A225,'2023_24 vs 2024_25 Detail'!$A$9:$CA$409,77,FALSE)</f>
        <v>0</v>
      </c>
      <c r="Q225" s="1" t="e">
        <f t="shared" si="24"/>
        <v>#REF!</v>
      </c>
      <c r="R225" s="1" t="e">
        <f t="shared" si="25"/>
        <v>#REF!</v>
      </c>
      <c r="T225" s="1" t="e">
        <f t="shared" si="26"/>
        <v>#REF!</v>
      </c>
      <c r="U225" s="4" t="e">
        <f t="shared" si="27"/>
        <v>#REF!</v>
      </c>
    </row>
    <row r="226" spans="1:21" x14ac:dyDescent="0.35">
      <c r="A226" s="2" t="s">
        <v>679</v>
      </c>
      <c r="B226" s="2" t="s">
        <v>680</v>
      </c>
      <c r="C226" t="s">
        <v>681</v>
      </c>
      <c r="D226" s="1">
        <v>405</v>
      </c>
      <c r="E226" s="1" t="e">
        <f>VLOOKUP(A226,'2023_24 vs 2024_25 Detail'!$A$9:$AQ$409,45,FALSE)</f>
        <v>#REF!</v>
      </c>
      <c r="F226" s="1" t="e">
        <f>VLOOKUP(A226,'2023_24 vs 2024_25 Detail'!$A$9:$CA$409,73,FALSE)+VLOOKUP(A226,'2023_24 vs 2024_25 Detail'!$A$9:$BY$409,80,FALSE)+VLOOKUP(A226,'2023_24 vs 2024_25 Detail'!$A$9:$BZ$409,81,FALSE)</f>
        <v>#REF!</v>
      </c>
      <c r="G226" s="1">
        <f>VLOOKUP(A226,'2023_24 vs 2024_25 Detail'!$A$9:$CA$409,74,FALSE)</f>
        <v>67375</v>
      </c>
      <c r="H226" s="1" t="e">
        <f>VLOOKUP($A226,'2023_24 vs 2024_25 Detail'!$A$9:$AJ$409,38,FALSE)</f>
        <v>#REF!</v>
      </c>
      <c r="I226" s="1" t="e">
        <f t="shared" si="21"/>
        <v>#REF!</v>
      </c>
      <c r="J226" s="1" t="e">
        <f t="shared" si="22"/>
        <v>#REF!</v>
      </c>
      <c r="K226" s="1" t="e">
        <f t="shared" si="23"/>
        <v>#REF!</v>
      </c>
      <c r="M226" s="1" t="e">
        <f>VLOOKUP(A226,'2023_24 vs 2024_25 Detail'!$A$9:$CA$409,82,FALSE)</f>
        <v>#REF!</v>
      </c>
      <c r="N226" s="1" t="e">
        <f>VLOOKUP(A226,'2023_24 vs 2024_25 Detail'!$A$9:$CA$409,73,FALSE)+VLOOKUP(A226,'2023_24 vs 2024_25 Detail'!$A$9:$BY$409,80,FALSE)+VLOOKUP(A226,'2023_24 vs 2024_25 Detail'!$A$9:$BZ$409,81,FALSE)</f>
        <v>#REF!</v>
      </c>
      <c r="O226" s="1">
        <f>VLOOKUP(A226,'2023_24 vs 2024_25 Detail'!$A$9:$CA$409,74,FALSE)</f>
        <v>67375</v>
      </c>
      <c r="P226" s="1">
        <f>VLOOKUP(A226,'2023_24 vs 2024_25 Detail'!$A$9:$CA$409,77,FALSE)</f>
        <v>0</v>
      </c>
      <c r="Q226" s="1" t="e">
        <f t="shared" si="24"/>
        <v>#REF!</v>
      </c>
      <c r="R226" s="1" t="e">
        <f t="shared" si="25"/>
        <v>#REF!</v>
      </c>
      <c r="T226" s="1" t="e">
        <f t="shared" si="26"/>
        <v>#REF!</v>
      </c>
      <c r="U226" s="4" t="e">
        <f t="shared" si="27"/>
        <v>#REF!</v>
      </c>
    </row>
    <row r="227" spans="1:21" x14ac:dyDescent="0.35">
      <c r="A227" s="2" t="s">
        <v>682</v>
      </c>
      <c r="B227" s="2" t="s">
        <v>683</v>
      </c>
      <c r="C227" t="s">
        <v>684</v>
      </c>
      <c r="D227" s="1">
        <v>406</v>
      </c>
      <c r="E227" s="1" t="e">
        <f>VLOOKUP(A227,'2023_24 vs 2024_25 Detail'!$A$9:$AQ$409,45,FALSE)</f>
        <v>#REF!</v>
      </c>
      <c r="F227" s="1" t="e">
        <f>VLOOKUP(A227,'2023_24 vs 2024_25 Detail'!$A$9:$CA$409,73,FALSE)+VLOOKUP(A227,'2023_24 vs 2024_25 Detail'!$A$9:$BY$409,80,FALSE)+VLOOKUP(A227,'2023_24 vs 2024_25 Detail'!$A$9:$BZ$409,81,FALSE)</f>
        <v>#REF!</v>
      </c>
      <c r="G227" s="1">
        <f>VLOOKUP(A227,'2023_24 vs 2024_25 Detail'!$A$9:$CA$409,74,FALSE)</f>
        <v>5533.1840000000002</v>
      </c>
      <c r="H227" s="1" t="e">
        <f>VLOOKUP($A227,'2023_24 vs 2024_25 Detail'!$A$9:$AJ$409,38,FALSE)</f>
        <v>#REF!</v>
      </c>
      <c r="I227" s="1" t="e">
        <f t="shared" si="21"/>
        <v>#REF!</v>
      </c>
      <c r="J227" s="1" t="e">
        <f t="shared" si="22"/>
        <v>#REF!</v>
      </c>
      <c r="K227" s="1" t="e">
        <f t="shared" si="23"/>
        <v>#REF!</v>
      </c>
      <c r="M227" s="1" t="e">
        <f>VLOOKUP(A227,'2023_24 vs 2024_25 Detail'!$A$9:$CA$409,82,FALSE)</f>
        <v>#REF!</v>
      </c>
      <c r="N227" s="1" t="e">
        <f>VLOOKUP(A227,'2023_24 vs 2024_25 Detail'!$A$9:$CA$409,73,FALSE)+VLOOKUP(A227,'2023_24 vs 2024_25 Detail'!$A$9:$BY$409,80,FALSE)+VLOOKUP(A227,'2023_24 vs 2024_25 Detail'!$A$9:$BZ$409,81,FALSE)</f>
        <v>#REF!</v>
      </c>
      <c r="O227" s="1">
        <f>VLOOKUP(A227,'2023_24 vs 2024_25 Detail'!$A$9:$CA$409,74,FALSE)</f>
        <v>5533.1840000000002</v>
      </c>
      <c r="P227" s="1">
        <f>VLOOKUP(A227,'2023_24 vs 2024_25 Detail'!$A$9:$CA$409,77,FALSE)</f>
        <v>0</v>
      </c>
      <c r="Q227" s="1" t="e">
        <f t="shared" si="24"/>
        <v>#REF!</v>
      </c>
      <c r="R227" s="1" t="e">
        <f t="shared" si="25"/>
        <v>#REF!</v>
      </c>
      <c r="T227" s="1" t="e">
        <f t="shared" si="26"/>
        <v>#REF!</v>
      </c>
      <c r="U227" s="4" t="e">
        <f t="shared" si="27"/>
        <v>#REF!</v>
      </c>
    </row>
    <row r="228" spans="1:21" x14ac:dyDescent="0.35">
      <c r="A228" s="2" t="s">
        <v>685</v>
      </c>
      <c r="B228" s="2" t="s">
        <v>686</v>
      </c>
      <c r="C228" t="s">
        <v>687</v>
      </c>
      <c r="D228" s="1">
        <v>407</v>
      </c>
      <c r="E228" s="1" t="e">
        <f>VLOOKUP(A228,'2023_24 vs 2024_25 Detail'!$A$9:$AQ$409,45,FALSE)</f>
        <v>#REF!</v>
      </c>
      <c r="F228" s="1" t="e">
        <f>VLOOKUP(A228,'2023_24 vs 2024_25 Detail'!$A$9:$CA$409,73,FALSE)+VLOOKUP(A228,'2023_24 vs 2024_25 Detail'!$A$9:$BY$409,80,FALSE)+VLOOKUP(A228,'2023_24 vs 2024_25 Detail'!$A$9:$BZ$409,81,FALSE)</f>
        <v>#REF!</v>
      </c>
      <c r="G228" s="1">
        <f>VLOOKUP(A228,'2023_24 vs 2024_25 Detail'!$A$9:$CA$409,74,FALSE)</f>
        <v>20169.5</v>
      </c>
      <c r="H228" s="1" t="e">
        <f>VLOOKUP($A228,'2023_24 vs 2024_25 Detail'!$A$9:$AJ$409,38,FALSE)</f>
        <v>#REF!</v>
      </c>
      <c r="I228" s="1" t="e">
        <f t="shared" si="21"/>
        <v>#REF!</v>
      </c>
      <c r="J228" s="1" t="e">
        <f t="shared" si="22"/>
        <v>#REF!</v>
      </c>
      <c r="K228" s="1" t="e">
        <f t="shared" si="23"/>
        <v>#REF!</v>
      </c>
      <c r="M228" s="1" t="e">
        <f>VLOOKUP(A228,'2023_24 vs 2024_25 Detail'!$A$9:$CA$409,82,FALSE)</f>
        <v>#REF!</v>
      </c>
      <c r="N228" s="1" t="e">
        <f>VLOOKUP(A228,'2023_24 vs 2024_25 Detail'!$A$9:$CA$409,73,FALSE)+VLOOKUP(A228,'2023_24 vs 2024_25 Detail'!$A$9:$BY$409,80,FALSE)+VLOOKUP(A228,'2023_24 vs 2024_25 Detail'!$A$9:$BZ$409,81,FALSE)</f>
        <v>#REF!</v>
      </c>
      <c r="O228" s="1">
        <f>VLOOKUP(A228,'2023_24 vs 2024_25 Detail'!$A$9:$CA$409,74,FALSE)</f>
        <v>20169.5</v>
      </c>
      <c r="P228" s="1">
        <f>VLOOKUP(A228,'2023_24 vs 2024_25 Detail'!$A$9:$CA$409,77,FALSE)</f>
        <v>0</v>
      </c>
      <c r="Q228" s="1" t="e">
        <f t="shared" si="24"/>
        <v>#REF!</v>
      </c>
      <c r="R228" s="1" t="e">
        <f t="shared" si="25"/>
        <v>#REF!</v>
      </c>
      <c r="T228" s="1" t="e">
        <f t="shared" si="26"/>
        <v>#REF!</v>
      </c>
      <c r="U228" s="4" t="e">
        <f t="shared" si="27"/>
        <v>#REF!</v>
      </c>
    </row>
    <row r="229" spans="1:21" x14ac:dyDescent="0.35">
      <c r="A229" s="2" t="s">
        <v>688</v>
      </c>
      <c r="B229" s="2" t="s">
        <v>689</v>
      </c>
      <c r="C229" t="s">
        <v>690</v>
      </c>
      <c r="D229" s="1">
        <v>408</v>
      </c>
      <c r="E229" s="1" t="e">
        <f>VLOOKUP(A229,'2023_24 vs 2024_25 Detail'!$A$9:$AQ$409,45,FALSE)</f>
        <v>#REF!</v>
      </c>
      <c r="F229" s="1" t="e">
        <f>VLOOKUP(A229,'2023_24 vs 2024_25 Detail'!$A$9:$CA$409,73,FALSE)+VLOOKUP(A229,'2023_24 vs 2024_25 Detail'!$A$9:$BY$409,80,FALSE)+VLOOKUP(A229,'2023_24 vs 2024_25 Detail'!$A$9:$BZ$409,81,FALSE)</f>
        <v>#REF!</v>
      </c>
      <c r="G229" s="1">
        <f>VLOOKUP(A229,'2023_24 vs 2024_25 Detail'!$A$9:$CA$409,74,FALSE)</f>
        <v>3749.12</v>
      </c>
      <c r="H229" s="1" t="e">
        <f>VLOOKUP($A229,'2023_24 vs 2024_25 Detail'!$A$9:$AJ$409,38,FALSE)</f>
        <v>#REF!</v>
      </c>
      <c r="I229" s="1" t="e">
        <f t="shared" si="21"/>
        <v>#REF!</v>
      </c>
      <c r="J229" s="1" t="e">
        <f t="shared" si="22"/>
        <v>#REF!</v>
      </c>
      <c r="K229" s="1" t="e">
        <f t="shared" si="23"/>
        <v>#REF!</v>
      </c>
      <c r="M229" s="1" t="e">
        <f>VLOOKUP(A229,'2023_24 vs 2024_25 Detail'!$A$9:$CA$409,82,FALSE)</f>
        <v>#REF!</v>
      </c>
      <c r="N229" s="1" t="e">
        <f>VLOOKUP(A229,'2023_24 vs 2024_25 Detail'!$A$9:$CA$409,73,FALSE)+VLOOKUP(A229,'2023_24 vs 2024_25 Detail'!$A$9:$BY$409,80,FALSE)+VLOOKUP(A229,'2023_24 vs 2024_25 Detail'!$A$9:$BZ$409,81,FALSE)</f>
        <v>#REF!</v>
      </c>
      <c r="O229" s="1">
        <f>VLOOKUP(A229,'2023_24 vs 2024_25 Detail'!$A$9:$CA$409,74,FALSE)</f>
        <v>3749.12</v>
      </c>
      <c r="P229" s="1">
        <f>VLOOKUP(A229,'2023_24 vs 2024_25 Detail'!$A$9:$CA$409,77,FALSE)</f>
        <v>0</v>
      </c>
      <c r="Q229" s="1" t="e">
        <f t="shared" si="24"/>
        <v>#REF!</v>
      </c>
      <c r="R229" s="1" t="e">
        <f t="shared" si="25"/>
        <v>#REF!</v>
      </c>
      <c r="T229" s="1" t="e">
        <f t="shared" si="26"/>
        <v>#REF!</v>
      </c>
      <c r="U229" s="4" t="e">
        <f t="shared" si="27"/>
        <v>#REF!</v>
      </c>
    </row>
    <row r="230" spans="1:21" x14ac:dyDescent="0.35">
      <c r="A230" s="2" t="s">
        <v>691</v>
      </c>
      <c r="B230" s="2" t="s">
        <v>692</v>
      </c>
      <c r="C230" t="s">
        <v>693</v>
      </c>
      <c r="D230" s="1">
        <v>409</v>
      </c>
      <c r="E230" s="1" t="e">
        <f>VLOOKUP(A230,'2023_24 vs 2024_25 Detail'!$A$9:$AQ$409,45,FALSE)</f>
        <v>#REF!</v>
      </c>
      <c r="F230" s="1" t="e">
        <f>VLOOKUP(A230,'2023_24 vs 2024_25 Detail'!$A$9:$CA$409,73,FALSE)+VLOOKUP(A230,'2023_24 vs 2024_25 Detail'!$A$9:$BY$409,80,FALSE)+VLOOKUP(A230,'2023_24 vs 2024_25 Detail'!$A$9:$BZ$409,81,FALSE)</f>
        <v>#REF!</v>
      </c>
      <c r="G230" s="1">
        <f>VLOOKUP(A230,'2023_24 vs 2024_25 Detail'!$A$9:$CA$409,74,FALSE)</f>
        <v>4317.9520000000002</v>
      </c>
      <c r="H230" s="1" t="e">
        <f>VLOOKUP($A230,'2023_24 vs 2024_25 Detail'!$A$9:$AJ$409,38,FALSE)</f>
        <v>#REF!</v>
      </c>
      <c r="I230" s="1" t="e">
        <f t="shared" si="21"/>
        <v>#REF!</v>
      </c>
      <c r="J230" s="1" t="e">
        <f t="shared" si="22"/>
        <v>#REF!</v>
      </c>
      <c r="K230" s="1" t="e">
        <f t="shared" si="23"/>
        <v>#REF!</v>
      </c>
      <c r="M230" s="1" t="e">
        <f>VLOOKUP(A230,'2023_24 vs 2024_25 Detail'!$A$9:$CA$409,82,FALSE)</f>
        <v>#REF!</v>
      </c>
      <c r="N230" s="1" t="e">
        <f>VLOOKUP(A230,'2023_24 vs 2024_25 Detail'!$A$9:$CA$409,73,FALSE)+VLOOKUP(A230,'2023_24 vs 2024_25 Detail'!$A$9:$BY$409,80,FALSE)+VLOOKUP(A230,'2023_24 vs 2024_25 Detail'!$A$9:$BZ$409,81,FALSE)</f>
        <v>#REF!</v>
      </c>
      <c r="O230" s="1">
        <f>VLOOKUP(A230,'2023_24 vs 2024_25 Detail'!$A$9:$CA$409,74,FALSE)</f>
        <v>4317.9520000000002</v>
      </c>
      <c r="P230" s="1">
        <f>VLOOKUP(A230,'2023_24 vs 2024_25 Detail'!$A$9:$CA$409,77,FALSE)</f>
        <v>0</v>
      </c>
      <c r="Q230" s="1" t="e">
        <f t="shared" si="24"/>
        <v>#REF!</v>
      </c>
      <c r="R230" s="1" t="e">
        <f t="shared" si="25"/>
        <v>#REF!</v>
      </c>
      <c r="T230" s="1" t="e">
        <f t="shared" si="26"/>
        <v>#REF!</v>
      </c>
      <c r="U230" s="4" t="e">
        <f t="shared" si="27"/>
        <v>#REF!</v>
      </c>
    </row>
    <row r="231" spans="1:21" x14ac:dyDescent="0.35">
      <c r="A231" s="2" t="s">
        <v>694</v>
      </c>
      <c r="B231" s="2" t="s">
        <v>695</v>
      </c>
      <c r="C231" t="s">
        <v>696</v>
      </c>
      <c r="D231" s="1">
        <v>410</v>
      </c>
      <c r="E231" s="1" t="e">
        <f>VLOOKUP(A231,'2023_24 vs 2024_25 Detail'!$A$9:$AQ$409,45,FALSE)</f>
        <v>#REF!</v>
      </c>
      <c r="F231" s="1" t="e">
        <f>VLOOKUP(A231,'2023_24 vs 2024_25 Detail'!$A$9:$CA$409,73,FALSE)+VLOOKUP(A231,'2023_24 vs 2024_25 Detail'!$A$9:$BY$409,80,FALSE)+VLOOKUP(A231,'2023_24 vs 2024_25 Detail'!$A$9:$BZ$409,81,FALSE)</f>
        <v>#REF!</v>
      </c>
      <c r="G231" s="1">
        <f>VLOOKUP(A231,'2023_24 vs 2024_25 Detail'!$A$9:$CA$409,74,FALSE)</f>
        <v>2508.0320000000002</v>
      </c>
      <c r="H231" s="1" t="e">
        <f>VLOOKUP($A231,'2023_24 vs 2024_25 Detail'!$A$9:$AJ$409,38,FALSE)</f>
        <v>#REF!</v>
      </c>
      <c r="I231" s="1" t="e">
        <f t="shared" si="21"/>
        <v>#REF!</v>
      </c>
      <c r="J231" s="1" t="e">
        <f t="shared" si="22"/>
        <v>#REF!</v>
      </c>
      <c r="K231" s="1" t="e">
        <f t="shared" si="23"/>
        <v>#REF!</v>
      </c>
      <c r="M231" s="1" t="e">
        <f>VLOOKUP(A231,'2023_24 vs 2024_25 Detail'!$A$9:$CA$409,82,FALSE)</f>
        <v>#REF!</v>
      </c>
      <c r="N231" s="1" t="e">
        <f>VLOOKUP(A231,'2023_24 vs 2024_25 Detail'!$A$9:$CA$409,73,FALSE)+VLOOKUP(A231,'2023_24 vs 2024_25 Detail'!$A$9:$BY$409,80,FALSE)+VLOOKUP(A231,'2023_24 vs 2024_25 Detail'!$A$9:$BZ$409,81,FALSE)</f>
        <v>#REF!</v>
      </c>
      <c r="O231" s="1">
        <f>VLOOKUP(A231,'2023_24 vs 2024_25 Detail'!$A$9:$CA$409,74,FALSE)</f>
        <v>2508.0320000000002</v>
      </c>
      <c r="P231" s="1">
        <f>VLOOKUP(A231,'2023_24 vs 2024_25 Detail'!$A$9:$CA$409,77,FALSE)</f>
        <v>0</v>
      </c>
      <c r="Q231" s="1" t="e">
        <f t="shared" si="24"/>
        <v>#REF!</v>
      </c>
      <c r="R231" s="1" t="e">
        <f t="shared" si="25"/>
        <v>#REF!</v>
      </c>
      <c r="T231" s="1" t="e">
        <f t="shared" si="26"/>
        <v>#REF!</v>
      </c>
      <c r="U231" s="4" t="e">
        <f t="shared" si="27"/>
        <v>#REF!</v>
      </c>
    </row>
    <row r="232" spans="1:21" x14ac:dyDescent="0.35">
      <c r="A232" s="2" t="s">
        <v>697</v>
      </c>
      <c r="B232" s="2" t="s">
        <v>698</v>
      </c>
      <c r="C232" t="s">
        <v>699</v>
      </c>
      <c r="D232" s="1">
        <v>411</v>
      </c>
      <c r="E232" s="1" t="e">
        <f>VLOOKUP(A232,'2023_24 vs 2024_25 Detail'!$A$9:$AQ$409,45,FALSE)</f>
        <v>#REF!</v>
      </c>
      <c r="F232" s="1" t="e">
        <f>VLOOKUP(A232,'2023_24 vs 2024_25 Detail'!$A$9:$CA$409,73,FALSE)+VLOOKUP(A232,'2023_24 vs 2024_25 Detail'!$A$9:$BY$409,80,FALSE)+VLOOKUP(A232,'2023_24 vs 2024_25 Detail'!$A$9:$BZ$409,81,FALSE)</f>
        <v>#REF!</v>
      </c>
      <c r="G232" s="1">
        <f>VLOOKUP(A232,'2023_24 vs 2024_25 Detail'!$A$9:$CA$409,74,FALSE)</f>
        <v>3697.4079999999999</v>
      </c>
      <c r="H232" s="1" t="e">
        <f>VLOOKUP($A232,'2023_24 vs 2024_25 Detail'!$A$9:$AJ$409,38,FALSE)</f>
        <v>#REF!</v>
      </c>
      <c r="I232" s="1" t="e">
        <f t="shared" si="21"/>
        <v>#REF!</v>
      </c>
      <c r="J232" s="1" t="e">
        <f t="shared" si="22"/>
        <v>#REF!</v>
      </c>
      <c r="K232" s="1" t="e">
        <f t="shared" si="23"/>
        <v>#REF!</v>
      </c>
      <c r="M232" s="1" t="e">
        <f>VLOOKUP(A232,'2023_24 vs 2024_25 Detail'!$A$9:$CA$409,82,FALSE)</f>
        <v>#REF!</v>
      </c>
      <c r="N232" s="1" t="e">
        <f>VLOOKUP(A232,'2023_24 vs 2024_25 Detail'!$A$9:$CA$409,73,FALSE)+VLOOKUP(A232,'2023_24 vs 2024_25 Detail'!$A$9:$BY$409,80,FALSE)+VLOOKUP(A232,'2023_24 vs 2024_25 Detail'!$A$9:$BZ$409,81,FALSE)</f>
        <v>#REF!</v>
      </c>
      <c r="O232" s="1">
        <f>VLOOKUP(A232,'2023_24 vs 2024_25 Detail'!$A$9:$CA$409,74,FALSE)</f>
        <v>3697.4079999999999</v>
      </c>
      <c r="P232" s="1">
        <f>VLOOKUP(A232,'2023_24 vs 2024_25 Detail'!$A$9:$CA$409,77,FALSE)</f>
        <v>0</v>
      </c>
      <c r="Q232" s="1" t="e">
        <f t="shared" si="24"/>
        <v>#REF!</v>
      </c>
      <c r="R232" s="1" t="e">
        <f t="shared" si="25"/>
        <v>#REF!</v>
      </c>
      <c r="T232" s="1" t="e">
        <f t="shared" si="26"/>
        <v>#REF!</v>
      </c>
      <c r="U232" s="4" t="e">
        <f t="shared" si="27"/>
        <v>#REF!</v>
      </c>
    </row>
    <row r="233" spans="1:21" x14ac:dyDescent="0.35">
      <c r="A233" s="2" t="s">
        <v>700</v>
      </c>
      <c r="B233" s="2" t="s">
        <v>701</v>
      </c>
      <c r="C233" t="s">
        <v>702</v>
      </c>
      <c r="D233" s="1">
        <v>412</v>
      </c>
      <c r="E233" s="1" t="e">
        <f>VLOOKUP(A233,'2023_24 vs 2024_25 Detail'!$A$9:$AQ$409,45,FALSE)</f>
        <v>#REF!</v>
      </c>
      <c r="F233" s="1" t="e">
        <f>VLOOKUP(A233,'2023_24 vs 2024_25 Detail'!$A$9:$CA$409,73,FALSE)+VLOOKUP(A233,'2023_24 vs 2024_25 Detail'!$A$9:$BY$409,80,FALSE)+VLOOKUP(A233,'2023_24 vs 2024_25 Detail'!$A$9:$BZ$409,81,FALSE)</f>
        <v>#REF!</v>
      </c>
      <c r="G233" s="1">
        <f>VLOOKUP(A233,'2023_24 vs 2024_25 Detail'!$A$9:$CA$409,74,FALSE)</f>
        <v>6670.848</v>
      </c>
      <c r="H233" s="1" t="e">
        <f>VLOOKUP($A233,'2023_24 vs 2024_25 Detail'!$A$9:$AJ$409,38,FALSE)</f>
        <v>#REF!</v>
      </c>
      <c r="I233" s="1" t="e">
        <f t="shared" si="21"/>
        <v>#REF!</v>
      </c>
      <c r="J233" s="1" t="e">
        <f t="shared" si="22"/>
        <v>#REF!</v>
      </c>
      <c r="K233" s="1" t="e">
        <f t="shared" si="23"/>
        <v>#REF!</v>
      </c>
      <c r="M233" s="1" t="e">
        <f>VLOOKUP(A233,'2023_24 vs 2024_25 Detail'!$A$9:$CA$409,82,FALSE)</f>
        <v>#REF!</v>
      </c>
      <c r="N233" s="1" t="e">
        <f>VLOOKUP(A233,'2023_24 vs 2024_25 Detail'!$A$9:$CA$409,73,FALSE)+VLOOKUP(A233,'2023_24 vs 2024_25 Detail'!$A$9:$BY$409,80,FALSE)+VLOOKUP(A233,'2023_24 vs 2024_25 Detail'!$A$9:$BZ$409,81,FALSE)</f>
        <v>#REF!</v>
      </c>
      <c r="O233" s="1">
        <f>VLOOKUP(A233,'2023_24 vs 2024_25 Detail'!$A$9:$CA$409,74,FALSE)</f>
        <v>6670.848</v>
      </c>
      <c r="P233" s="1">
        <f>VLOOKUP(A233,'2023_24 vs 2024_25 Detail'!$A$9:$CA$409,77,FALSE)</f>
        <v>0</v>
      </c>
      <c r="Q233" s="1" t="e">
        <f t="shared" si="24"/>
        <v>#REF!</v>
      </c>
      <c r="R233" s="1" t="e">
        <f t="shared" si="25"/>
        <v>#REF!</v>
      </c>
      <c r="T233" s="1" t="e">
        <f t="shared" si="26"/>
        <v>#REF!</v>
      </c>
      <c r="U233" s="4" t="e">
        <f t="shared" si="27"/>
        <v>#REF!</v>
      </c>
    </row>
    <row r="234" spans="1:21" x14ac:dyDescent="0.35">
      <c r="A234" s="2" t="s">
        <v>703</v>
      </c>
      <c r="B234" s="2" t="s">
        <v>704</v>
      </c>
      <c r="C234" t="s">
        <v>705</v>
      </c>
      <c r="D234" s="1">
        <v>413</v>
      </c>
      <c r="E234" s="1" t="e">
        <f>VLOOKUP(A234,'2023_24 vs 2024_25 Detail'!$A$9:$AQ$409,45,FALSE)</f>
        <v>#REF!</v>
      </c>
      <c r="F234" s="1" t="e">
        <f>VLOOKUP(A234,'2023_24 vs 2024_25 Detail'!$A$9:$CA$409,73,FALSE)+VLOOKUP(A234,'2023_24 vs 2024_25 Detail'!$A$9:$BY$409,80,FALSE)+VLOOKUP(A234,'2023_24 vs 2024_25 Detail'!$A$9:$BZ$409,81,FALSE)</f>
        <v>#REF!</v>
      </c>
      <c r="G234" s="1">
        <f>VLOOKUP(A234,'2023_24 vs 2024_25 Detail'!$A$9:$CA$409,74,FALSE)</f>
        <v>11376.64</v>
      </c>
      <c r="H234" s="1" t="e">
        <f>VLOOKUP($A234,'2023_24 vs 2024_25 Detail'!$A$9:$AJ$409,38,FALSE)</f>
        <v>#REF!</v>
      </c>
      <c r="I234" s="1" t="e">
        <f t="shared" si="21"/>
        <v>#REF!</v>
      </c>
      <c r="J234" s="1" t="e">
        <f t="shared" si="22"/>
        <v>#REF!</v>
      </c>
      <c r="K234" s="1" t="e">
        <f t="shared" si="23"/>
        <v>#REF!</v>
      </c>
      <c r="M234" s="1" t="e">
        <f>VLOOKUP(A234,'2023_24 vs 2024_25 Detail'!$A$9:$CA$409,82,FALSE)</f>
        <v>#REF!</v>
      </c>
      <c r="N234" s="1" t="e">
        <f>VLOOKUP(A234,'2023_24 vs 2024_25 Detail'!$A$9:$CA$409,73,FALSE)+VLOOKUP(A234,'2023_24 vs 2024_25 Detail'!$A$9:$BY$409,80,FALSE)+VLOOKUP(A234,'2023_24 vs 2024_25 Detail'!$A$9:$BZ$409,81,FALSE)</f>
        <v>#REF!</v>
      </c>
      <c r="O234" s="1">
        <f>VLOOKUP(A234,'2023_24 vs 2024_25 Detail'!$A$9:$CA$409,74,FALSE)</f>
        <v>11376.64</v>
      </c>
      <c r="P234" s="1">
        <f>VLOOKUP(A234,'2023_24 vs 2024_25 Detail'!$A$9:$CA$409,77,FALSE)</f>
        <v>0</v>
      </c>
      <c r="Q234" s="1" t="e">
        <f t="shared" si="24"/>
        <v>#REF!</v>
      </c>
      <c r="R234" s="1" t="e">
        <f t="shared" si="25"/>
        <v>#REF!</v>
      </c>
      <c r="T234" s="1" t="e">
        <f t="shared" si="26"/>
        <v>#REF!</v>
      </c>
      <c r="U234" s="4" t="e">
        <f t="shared" si="27"/>
        <v>#REF!</v>
      </c>
    </row>
    <row r="235" spans="1:21" x14ac:dyDescent="0.35">
      <c r="A235" s="2" t="s">
        <v>706</v>
      </c>
      <c r="B235" s="2" t="s">
        <v>707</v>
      </c>
      <c r="C235" t="s">
        <v>708</v>
      </c>
      <c r="D235" s="1">
        <v>414</v>
      </c>
      <c r="E235" s="1" t="e">
        <f>VLOOKUP(A235,'2023_24 vs 2024_25 Detail'!$A$9:$AQ$409,45,FALSE)</f>
        <v>#REF!</v>
      </c>
      <c r="F235" s="1" t="e">
        <f>VLOOKUP(A235,'2023_24 vs 2024_25 Detail'!$A$9:$CA$409,73,FALSE)+VLOOKUP(A235,'2023_24 vs 2024_25 Detail'!$A$9:$BY$409,80,FALSE)+VLOOKUP(A235,'2023_24 vs 2024_25 Detail'!$A$9:$BZ$409,81,FALSE)</f>
        <v>#REF!</v>
      </c>
      <c r="G235" s="1">
        <f>VLOOKUP(A235,'2023_24 vs 2024_25 Detail'!$A$9:$CA$409,74,FALSE)</f>
        <v>4447.232</v>
      </c>
      <c r="H235" s="1" t="e">
        <f>VLOOKUP($A235,'2023_24 vs 2024_25 Detail'!$A$9:$AJ$409,38,FALSE)</f>
        <v>#REF!</v>
      </c>
      <c r="I235" s="1" t="e">
        <f t="shared" si="21"/>
        <v>#REF!</v>
      </c>
      <c r="J235" s="1" t="e">
        <f t="shared" si="22"/>
        <v>#REF!</v>
      </c>
      <c r="K235" s="1" t="e">
        <f t="shared" si="23"/>
        <v>#REF!</v>
      </c>
      <c r="M235" s="1" t="e">
        <f>VLOOKUP(A235,'2023_24 vs 2024_25 Detail'!$A$9:$CA$409,82,FALSE)</f>
        <v>#REF!</v>
      </c>
      <c r="N235" s="1" t="e">
        <f>VLOOKUP(A235,'2023_24 vs 2024_25 Detail'!$A$9:$CA$409,73,FALSE)+VLOOKUP(A235,'2023_24 vs 2024_25 Detail'!$A$9:$BY$409,80,FALSE)+VLOOKUP(A235,'2023_24 vs 2024_25 Detail'!$A$9:$BZ$409,81,FALSE)</f>
        <v>#REF!</v>
      </c>
      <c r="O235" s="1">
        <f>VLOOKUP(A235,'2023_24 vs 2024_25 Detail'!$A$9:$CA$409,74,FALSE)</f>
        <v>4447.232</v>
      </c>
      <c r="P235" s="1">
        <f>VLOOKUP(A235,'2023_24 vs 2024_25 Detail'!$A$9:$CA$409,77,FALSE)</f>
        <v>0</v>
      </c>
      <c r="Q235" s="1" t="e">
        <f t="shared" si="24"/>
        <v>#REF!</v>
      </c>
      <c r="R235" s="1" t="e">
        <f t="shared" si="25"/>
        <v>#REF!</v>
      </c>
      <c r="T235" s="1" t="e">
        <f t="shared" si="26"/>
        <v>#REF!</v>
      </c>
      <c r="U235" s="4" t="e">
        <f t="shared" si="27"/>
        <v>#REF!</v>
      </c>
    </row>
    <row r="236" spans="1:21" x14ac:dyDescent="0.35">
      <c r="A236" s="2" t="s">
        <v>709</v>
      </c>
      <c r="B236" s="2" t="s">
        <v>710</v>
      </c>
      <c r="C236" t="s">
        <v>711</v>
      </c>
      <c r="D236" s="1">
        <v>415</v>
      </c>
      <c r="E236" s="1" t="e">
        <f>VLOOKUP(A236,'2023_24 vs 2024_25 Detail'!$A$9:$AQ$409,45,FALSE)</f>
        <v>#REF!</v>
      </c>
      <c r="F236" s="1" t="e">
        <f>VLOOKUP(A236,'2023_24 vs 2024_25 Detail'!$A$9:$CA$409,73,FALSE)+VLOOKUP(A236,'2023_24 vs 2024_25 Detail'!$A$9:$BY$409,80,FALSE)+VLOOKUP(A236,'2023_24 vs 2024_25 Detail'!$A$9:$BZ$409,81,FALSE)</f>
        <v>#REF!</v>
      </c>
      <c r="G236" s="1">
        <f>VLOOKUP(A236,'2023_24 vs 2024_25 Detail'!$A$9:$CA$409,74,FALSE)</f>
        <v>3438.848</v>
      </c>
      <c r="H236" s="1" t="e">
        <f>VLOOKUP($A236,'2023_24 vs 2024_25 Detail'!$A$9:$AJ$409,38,FALSE)</f>
        <v>#REF!</v>
      </c>
      <c r="I236" s="1" t="e">
        <f t="shared" si="21"/>
        <v>#REF!</v>
      </c>
      <c r="J236" s="1" t="e">
        <f t="shared" si="22"/>
        <v>#REF!</v>
      </c>
      <c r="K236" s="1" t="e">
        <f t="shared" si="23"/>
        <v>#REF!</v>
      </c>
      <c r="M236" s="1" t="e">
        <f>VLOOKUP(A236,'2023_24 vs 2024_25 Detail'!$A$9:$CA$409,82,FALSE)</f>
        <v>#REF!</v>
      </c>
      <c r="N236" s="1" t="e">
        <f>VLOOKUP(A236,'2023_24 vs 2024_25 Detail'!$A$9:$CA$409,73,FALSE)+VLOOKUP(A236,'2023_24 vs 2024_25 Detail'!$A$9:$BY$409,80,FALSE)+VLOOKUP(A236,'2023_24 vs 2024_25 Detail'!$A$9:$BZ$409,81,FALSE)</f>
        <v>#REF!</v>
      </c>
      <c r="O236" s="1">
        <f>VLOOKUP(A236,'2023_24 vs 2024_25 Detail'!$A$9:$CA$409,74,FALSE)</f>
        <v>3438.848</v>
      </c>
      <c r="P236" s="1">
        <f>VLOOKUP(A236,'2023_24 vs 2024_25 Detail'!$A$9:$CA$409,77,FALSE)</f>
        <v>0</v>
      </c>
      <c r="Q236" s="1" t="e">
        <f t="shared" si="24"/>
        <v>#REF!</v>
      </c>
      <c r="R236" s="1" t="e">
        <f t="shared" si="25"/>
        <v>#REF!</v>
      </c>
      <c r="T236" s="1" t="e">
        <f t="shared" si="26"/>
        <v>#REF!</v>
      </c>
      <c r="U236" s="4" t="e">
        <f t="shared" si="27"/>
        <v>#REF!</v>
      </c>
    </row>
    <row r="237" spans="1:21" x14ac:dyDescent="0.35">
      <c r="A237" s="2" t="s">
        <v>712</v>
      </c>
      <c r="B237" s="2" t="s">
        <v>713</v>
      </c>
      <c r="C237" t="s">
        <v>714</v>
      </c>
      <c r="D237" s="1">
        <v>416</v>
      </c>
      <c r="E237" s="1" t="e">
        <f>VLOOKUP(A237,'2023_24 vs 2024_25 Detail'!$A$9:$AQ$409,45,FALSE)</f>
        <v>#REF!</v>
      </c>
      <c r="F237" s="1" t="e">
        <f>VLOOKUP(A237,'2023_24 vs 2024_25 Detail'!$A$9:$CA$409,73,FALSE)+VLOOKUP(A237,'2023_24 vs 2024_25 Detail'!$A$9:$BY$409,80,FALSE)+VLOOKUP(A237,'2023_24 vs 2024_25 Detail'!$A$9:$BZ$409,81,FALSE)</f>
        <v>#REF!</v>
      </c>
      <c r="G237" s="1">
        <f>VLOOKUP(A237,'2023_24 vs 2024_25 Detail'!$A$9:$CA$409,74,FALSE)</f>
        <v>23558.75</v>
      </c>
      <c r="H237" s="1" t="e">
        <f>VLOOKUP($A237,'2023_24 vs 2024_25 Detail'!$A$9:$AJ$409,38,FALSE)</f>
        <v>#REF!</v>
      </c>
      <c r="I237" s="1" t="e">
        <f t="shared" si="21"/>
        <v>#REF!</v>
      </c>
      <c r="J237" s="1" t="e">
        <f t="shared" si="22"/>
        <v>#REF!</v>
      </c>
      <c r="K237" s="1" t="e">
        <f t="shared" si="23"/>
        <v>#REF!</v>
      </c>
      <c r="M237" s="1" t="e">
        <f>VLOOKUP(A237,'2023_24 vs 2024_25 Detail'!$A$9:$CA$409,82,FALSE)</f>
        <v>#REF!</v>
      </c>
      <c r="N237" s="1" t="e">
        <f>VLOOKUP(A237,'2023_24 vs 2024_25 Detail'!$A$9:$CA$409,73,FALSE)+VLOOKUP(A237,'2023_24 vs 2024_25 Detail'!$A$9:$BY$409,80,FALSE)+VLOOKUP(A237,'2023_24 vs 2024_25 Detail'!$A$9:$BZ$409,81,FALSE)</f>
        <v>#REF!</v>
      </c>
      <c r="O237" s="1">
        <f>VLOOKUP(A237,'2023_24 vs 2024_25 Detail'!$A$9:$CA$409,74,FALSE)</f>
        <v>23558.75</v>
      </c>
      <c r="P237" s="1">
        <f>VLOOKUP(A237,'2023_24 vs 2024_25 Detail'!$A$9:$CA$409,77,FALSE)</f>
        <v>0</v>
      </c>
      <c r="Q237" s="1" t="e">
        <f t="shared" si="24"/>
        <v>#REF!</v>
      </c>
      <c r="R237" s="1" t="e">
        <f t="shared" si="25"/>
        <v>#REF!</v>
      </c>
      <c r="T237" s="1" t="e">
        <f t="shared" si="26"/>
        <v>#REF!</v>
      </c>
      <c r="U237" s="4" t="e">
        <f t="shared" si="27"/>
        <v>#REF!</v>
      </c>
    </row>
    <row r="238" spans="1:21" x14ac:dyDescent="0.35">
      <c r="A238" s="2" t="s">
        <v>715</v>
      </c>
      <c r="B238" s="2" t="s">
        <v>716</v>
      </c>
      <c r="C238" t="s">
        <v>717</v>
      </c>
      <c r="D238" s="1">
        <v>417</v>
      </c>
      <c r="E238" s="1" t="e">
        <f>VLOOKUP(A238,'2023_24 vs 2024_25 Detail'!$A$9:$AQ$409,45,FALSE)</f>
        <v>#REF!</v>
      </c>
      <c r="F238" s="1" t="e">
        <f>VLOOKUP(A238,'2023_24 vs 2024_25 Detail'!$A$9:$CA$409,73,FALSE)+VLOOKUP(A238,'2023_24 vs 2024_25 Detail'!$A$9:$BY$409,80,FALSE)+VLOOKUP(A238,'2023_24 vs 2024_25 Detail'!$A$9:$BZ$409,81,FALSE)</f>
        <v>#REF!</v>
      </c>
      <c r="G238" s="1">
        <f>VLOOKUP(A238,'2023_24 vs 2024_25 Detail'!$A$9:$CA$409,74,FALSE)</f>
        <v>27267.25</v>
      </c>
      <c r="H238" s="1" t="e">
        <f>VLOOKUP($A238,'2023_24 vs 2024_25 Detail'!$A$9:$AJ$409,38,FALSE)</f>
        <v>#REF!</v>
      </c>
      <c r="I238" s="1" t="e">
        <f t="shared" si="21"/>
        <v>#REF!</v>
      </c>
      <c r="J238" s="1" t="e">
        <f t="shared" si="22"/>
        <v>#REF!</v>
      </c>
      <c r="K238" s="1" t="e">
        <f t="shared" si="23"/>
        <v>#REF!</v>
      </c>
      <c r="M238" s="1" t="e">
        <f>VLOOKUP(A238,'2023_24 vs 2024_25 Detail'!$A$9:$CA$409,82,FALSE)</f>
        <v>#REF!</v>
      </c>
      <c r="N238" s="1" t="e">
        <f>VLOOKUP(A238,'2023_24 vs 2024_25 Detail'!$A$9:$CA$409,73,FALSE)+VLOOKUP(A238,'2023_24 vs 2024_25 Detail'!$A$9:$BY$409,80,FALSE)+VLOOKUP(A238,'2023_24 vs 2024_25 Detail'!$A$9:$BZ$409,81,FALSE)</f>
        <v>#REF!</v>
      </c>
      <c r="O238" s="1">
        <f>VLOOKUP(A238,'2023_24 vs 2024_25 Detail'!$A$9:$CA$409,74,FALSE)</f>
        <v>27267.25</v>
      </c>
      <c r="P238" s="1">
        <f>VLOOKUP(A238,'2023_24 vs 2024_25 Detail'!$A$9:$CA$409,77,FALSE)</f>
        <v>0</v>
      </c>
      <c r="Q238" s="1" t="e">
        <f t="shared" si="24"/>
        <v>#REF!</v>
      </c>
      <c r="R238" s="1" t="e">
        <f t="shared" si="25"/>
        <v>#REF!</v>
      </c>
      <c r="T238" s="1" t="e">
        <f t="shared" si="26"/>
        <v>#REF!</v>
      </c>
      <c r="U238" s="4" t="e">
        <f t="shared" si="27"/>
        <v>#REF!</v>
      </c>
    </row>
    <row r="239" spans="1:21" x14ac:dyDescent="0.35">
      <c r="A239" s="2" t="s">
        <v>718</v>
      </c>
      <c r="B239" s="2" t="s">
        <v>719</v>
      </c>
      <c r="C239" t="s">
        <v>720</v>
      </c>
      <c r="D239" s="1">
        <v>418</v>
      </c>
      <c r="E239" s="1" t="e">
        <f>VLOOKUP(A239,'2023_24 vs 2024_25 Detail'!$A$9:$AQ$409,45,FALSE)</f>
        <v>#REF!</v>
      </c>
      <c r="F239" s="1" t="e">
        <f>VLOOKUP(A239,'2023_24 vs 2024_25 Detail'!$A$9:$CA$409,73,FALSE)+VLOOKUP(A239,'2023_24 vs 2024_25 Detail'!$A$9:$BY$409,80,FALSE)+VLOOKUP(A239,'2023_24 vs 2024_25 Detail'!$A$9:$BZ$409,81,FALSE)</f>
        <v>#REF!</v>
      </c>
      <c r="G239" s="1">
        <f>VLOOKUP(A239,'2023_24 vs 2024_25 Detail'!$A$9:$CA$409,74,FALSE)</f>
        <v>4111.1040000000003</v>
      </c>
      <c r="H239" s="1" t="e">
        <f>VLOOKUP($A239,'2023_24 vs 2024_25 Detail'!$A$9:$AJ$409,38,FALSE)</f>
        <v>#REF!</v>
      </c>
      <c r="I239" s="1" t="e">
        <f t="shared" si="21"/>
        <v>#REF!</v>
      </c>
      <c r="J239" s="1" t="e">
        <f t="shared" si="22"/>
        <v>#REF!</v>
      </c>
      <c r="K239" s="1" t="e">
        <f t="shared" si="23"/>
        <v>#REF!</v>
      </c>
      <c r="M239" s="1" t="e">
        <f>VLOOKUP(A239,'2023_24 vs 2024_25 Detail'!$A$9:$CA$409,82,FALSE)</f>
        <v>#REF!</v>
      </c>
      <c r="N239" s="1" t="e">
        <f>VLOOKUP(A239,'2023_24 vs 2024_25 Detail'!$A$9:$CA$409,73,FALSE)+VLOOKUP(A239,'2023_24 vs 2024_25 Detail'!$A$9:$BY$409,80,FALSE)+VLOOKUP(A239,'2023_24 vs 2024_25 Detail'!$A$9:$BZ$409,81,FALSE)</f>
        <v>#REF!</v>
      </c>
      <c r="O239" s="1">
        <f>VLOOKUP(A239,'2023_24 vs 2024_25 Detail'!$A$9:$CA$409,74,FALSE)</f>
        <v>4111.1040000000003</v>
      </c>
      <c r="P239" s="1">
        <f>VLOOKUP(A239,'2023_24 vs 2024_25 Detail'!$A$9:$CA$409,77,FALSE)</f>
        <v>0</v>
      </c>
      <c r="Q239" s="1" t="e">
        <f t="shared" si="24"/>
        <v>#REF!</v>
      </c>
      <c r="R239" s="1" t="e">
        <f t="shared" si="25"/>
        <v>#REF!</v>
      </c>
      <c r="T239" s="1" t="e">
        <f t="shared" si="26"/>
        <v>#REF!</v>
      </c>
      <c r="U239" s="4" t="e">
        <f t="shared" si="27"/>
        <v>#REF!</v>
      </c>
    </row>
    <row r="240" spans="1:21" x14ac:dyDescent="0.35">
      <c r="A240" s="2" t="s">
        <v>721</v>
      </c>
      <c r="B240" s="2" t="s">
        <v>722</v>
      </c>
      <c r="C240" t="s">
        <v>723</v>
      </c>
      <c r="D240" s="1">
        <v>419</v>
      </c>
      <c r="E240" s="1" t="e">
        <f>VLOOKUP(A240,'2023_24 vs 2024_25 Detail'!$A$9:$AQ$409,45,FALSE)</f>
        <v>#REF!</v>
      </c>
      <c r="F240" s="1" t="e">
        <f>VLOOKUP(A240,'2023_24 vs 2024_25 Detail'!$A$9:$CA$409,73,FALSE)+VLOOKUP(A240,'2023_24 vs 2024_25 Detail'!$A$9:$BY$409,80,FALSE)+VLOOKUP(A240,'2023_24 vs 2024_25 Detail'!$A$9:$BZ$409,81,FALSE)</f>
        <v>#REF!</v>
      </c>
      <c r="G240" s="1">
        <f>VLOOKUP(A240,'2023_24 vs 2024_25 Detail'!$A$9:$CA$409,74,FALSE)</f>
        <v>2689.0239999999999</v>
      </c>
      <c r="H240" s="1" t="e">
        <f>VLOOKUP($A240,'2023_24 vs 2024_25 Detail'!$A$9:$AJ$409,38,FALSE)</f>
        <v>#REF!</v>
      </c>
      <c r="I240" s="1" t="e">
        <f t="shared" si="21"/>
        <v>#REF!</v>
      </c>
      <c r="J240" s="1" t="e">
        <f t="shared" si="22"/>
        <v>#REF!</v>
      </c>
      <c r="K240" s="1" t="e">
        <f t="shared" si="23"/>
        <v>#REF!</v>
      </c>
      <c r="M240" s="1" t="e">
        <f>VLOOKUP(A240,'2023_24 vs 2024_25 Detail'!$A$9:$CA$409,82,FALSE)</f>
        <v>#REF!</v>
      </c>
      <c r="N240" s="1" t="e">
        <f>VLOOKUP(A240,'2023_24 vs 2024_25 Detail'!$A$9:$CA$409,73,FALSE)+VLOOKUP(A240,'2023_24 vs 2024_25 Detail'!$A$9:$BY$409,80,FALSE)+VLOOKUP(A240,'2023_24 vs 2024_25 Detail'!$A$9:$BZ$409,81,FALSE)</f>
        <v>#REF!</v>
      </c>
      <c r="O240" s="1">
        <f>VLOOKUP(A240,'2023_24 vs 2024_25 Detail'!$A$9:$CA$409,74,FALSE)</f>
        <v>2689.0239999999999</v>
      </c>
      <c r="P240" s="1">
        <f>VLOOKUP(A240,'2023_24 vs 2024_25 Detail'!$A$9:$CA$409,77,FALSE)</f>
        <v>0</v>
      </c>
      <c r="Q240" s="1" t="e">
        <f t="shared" si="24"/>
        <v>#REF!</v>
      </c>
      <c r="R240" s="1" t="e">
        <f t="shared" si="25"/>
        <v>#REF!</v>
      </c>
      <c r="T240" s="1" t="e">
        <f t="shared" si="26"/>
        <v>#REF!</v>
      </c>
      <c r="U240" s="4" t="e">
        <f t="shared" si="27"/>
        <v>#REF!</v>
      </c>
    </row>
    <row r="241" spans="1:21" x14ac:dyDescent="0.35">
      <c r="A241" s="2" t="s">
        <v>724</v>
      </c>
      <c r="B241" s="2" t="s">
        <v>725</v>
      </c>
      <c r="C241" t="s">
        <v>726</v>
      </c>
      <c r="D241" s="1">
        <v>420</v>
      </c>
      <c r="E241" s="1" t="e">
        <f>VLOOKUP(A241,'2023_24 vs 2024_25 Detail'!$A$9:$AQ$409,45,FALSE)</f>
        <v>#REF!</v>
      </c>
      <c r="F241" s="1" t="e">
        <f>VLOOKUP(A241,'2023_24 vs 2024_25 Detail'!$A$9:$CA$409,73,FALSE)+VLOOKUP(A241,'2023_24 vs 2024_25 Detail'!$A$9:$BY$409,80,FALSE)+VLOOKUP(A241,'2023_24 vs 2024_25 Detail'!$A$9:$BZ$409,81,FALSE)</f>
        <v>#REF!</v>
      </c>
      <c r="G241" s="1">
        <f>VLOOKUP(A241,'2023_24 vs 2024_25 Detail'!$A$9:$CA$409,74,FALSE)</f>
        <v>3930.1120000000001</v>
      </c>
      <c r="H241" s="1" t="e">
        <f>VLOOKUP($A241,'2023_24 vs 2024_25 Detail'!$A$9:$AJ$409,38,FALSE)</f>
        <v>#REF!</v>
      </c>
      <c r="I241" s="1" t="e">
        <f t="shared" si="21"/>
        <v>#REF!</v>
      </c>
      <c r="J241" s="1" t="e">
        <f t="shared" si="22"/>
        <v>#REF!</v>
      </c>
      <c r="K241" s="1" t="e">
        <f t="shared" si="23"/>
        <v>#REF!</v>
      </c>
      <c r="M241" s="1" t="e">
        <f>VLOOKUP(A241,'2023_24 vs 2024_25 Detail'!$A$9:$CA$409,82,FALSE)</f>
        <v>#REF!</v>
      </c>
      <c r="N241" s="1" t="e">
        <f>VLOOKUP(A241,'2023_24 vs 2024_25 Detail'!$A$9:$CA$409,73,FALSE)+VLOOKUP(A241,'2023_24 vs 2024_25 Detail'!$A$9:$BY$409,80,FALSE)+VLOOKUP(A241,'2023_24 vs 2024_25 Detail'!$A$9:$BZ$409,81,FALSE)</f>
        <v>#REF!</v>
      </c>
      <c r="O241" s="1">
        <f>VLOOKUP(A241,'2023_24 vs 2024_25 Detail'!$A$9:$CA$409,74,FALSE)</f>
        <v>3930.1120000000001</v>
      </c>
      <c r="P241" s="1">
        <f>VLOOKUP(A241,'2023_24 vs 2024_25 Detail'!$A$9:$CA$409,77,FALSE)</f>
        <v>0</v>
      </c>
      <c r="Q241" s="1" t="e">
        <f t="shared" si="24"/>
        <v>#REF!</v>
      </c>
      <c r="R241" s="1" t="e">
        <f t="shared" si="25"/>
        <v>#REF!</v>
      </c>
      <c r="T241" s="1" t="e">
        <f t="shared" si="26"/>
        <v>#REF!</v>
      </c>
      <c r="U241" s="4" t="e">
        <f t="shared" si="27"/>
        <v>#REF!</v>
      </c>
    </row>
    <row r="242" spans="1:21" x14ac:dyDescent="0.35">
      <c r="A242" s="2" t="s">
        <v>727</v>
      </c>
      <c r="B242" s="2" t="s">
        <v>728</v>
      </c>
      <c r="C242" t="s">
        <v>729</v>
      </c>
      <c r="D242" s="1">
        <v>421</v>
      </c>
      <c r="E242" s="1" t="e">
        <f>VLOOKUP(A242,'2023_24 vs 2024_25 Detail'!$A$9:$AQ$409,45,FALSE)</f>
        <v>#REF!</v>
      </c>
      <c r="F242" s="1" t="e">
        <f>VLOOKUP(A242,'2023_24 vs 2024_25 Detail'!$A$9:$CA$409,73,FALSE)+VLOOKUP(A242,'2023_24 vs 2024_25 Detail'!$A$9:$BY$409,80,FALSE)+VLOOKUP(A242,'2023_24 vs 2024_25 Detail'!$A$9:$BZ$409,81,FALSE)</f>
        <v>#REF!</v>
      </c>
      <c r="G242" s="1">
        <f>VLOOKUP(A242,'2023_24 vs 2024_25 Detail'!$A$9:$CA$409,74,FALSE)</f>
        <v>22336</v>
      </c>
      <c r="H242" s="1" t="e">
        <f>VLOOKUP($A242,'2023_24 vs 2024_25 Detail'!$A$9:$AJ$409,38,FALSE)</f>
        <v>#REF!</v>
      </c>
      <c r="I242" s="1" t="e">
        <f t="shared" si="21"/>
        <v>#REF!</v>
      </c>
      <c r="J242" s="1" t="e">
        <f t="shared" si="22"/>
        <v>#REF!</v>
      </c>
      <c r="K242" s="1" t="e">
        <f t="shared" si="23"/>
        <v>#REF!</v>
      </c>
      <c r="M242" s="1" t="e">
        <f>VLOOKUP(A242,'2023_24 vs 2024_25 Detail'!$A$9:$CA$409,82,FALSE)</f>
        <v>#REF!</v>
      </c>
      <c r="N242" s="1" t="e">
        <f>VLOOKUP(A242,'2023_24 vs 2024_25 Detail'!$A$9:$CA$409,73,FALSE)+VLOOKUP(A242,'2023_24 vs 2024_25 Detail'!$A$9:$BY$409,80,FALSE)+VLOOKUP(A242,'2023_24 vs 2024_25 Detail'!$A$9:$BZ$409,81,FALSE)</f>
        <v>#REF!</v>
      </c>
      <c r="O242" s="1">
        <f>VLOOKUP(A242,'2023_24 vs 2024_25 Detail'!$A$9:$CA$409,74,FALSE)</f>
        <v>22336</v>
      </c>
      <c r="P242" s="1">
        <f>VLOOKUP(A242,'2023_24 vs 2024_25 Detail'!$A$9:$CA$409,77,FALSE)</f>
        <v>0</v>
      </c>
      <c r="Q242" s="1" t="e">
        <f t="shared" si="24"/>
        <v>#REF!</v>
      </c>
      <c r="R242" s="1" t="e">
        <f t="shared" si="25"/>
        <v>#REF!</v>
      </c>
      <c r="T242" s="1" t="e">
        <f t="shared" si="26"/>
        <v>#REF!</v>
      </c>
      <c r="U242" s="4" t="e">
        <f t="shared" si="27"/>
        <v>#REF!</v>
      </c>
    </row>
    <row r="243" spans="1:21" x14ac:dyDescent="0.35">
      <c r="A243" s="2" t="s">
        <v>730</v>
      </c>
      <c r="B243" s="2" t="s">
        <v>731</v>
      </c>
      <c r="C243" t="s">
        <v>732</v>
      </c>
      <c r="D243" s="1">
        <v>422</v>
      </c>
      <c r="E243" s="1" t="e">
        <f>VLOOKUP(A243,'2023_24 vs 2024_25 Detail'!$A$9:$AQ$409,45,FALSE)</f>
        <v>#REF!</v>
      </c>
      <c r="F243" s="1" t="e">
        <f>VLOOKUP(A243,'2023_24 vs 2024_25 Detail'!$A$9:$CA$409,73,FALSE)+VLOOKUP(A243,'2023_24 vs 2024_25 Detail'!$A$9:$BY$409,80,FALSE)+VLOOKUP(A243,'2023_24 vs 2024_25 Detail'!$A$9:$BZ$409,81,FALSE)</f>
        <v>#REF!</v>
      </c>
      <c r="G243" s="1">
        <f>VLOOKUP(A243,'2023_24 vs 2024_25 Detail'!$A$9:$CA$409,74,FALSE)</f>
        <v>21017.325000000001</v>
      </c>
      <c r="H243" s="1" t="e">
        <f>VLOOKUP($A243,'2023_24 vs 2024_25 Detail'!$A$9:$AJ$409,38,FALSE)</f>
        <v>#REF!</v>
      </c>
      <c r="I243" s="1" t="e">
        <f t="shared" si="21"/>
        <v>#REF!</v>
      </c>
      <c r="J243" s="1" t="e">
        <f t="shared" si="22"/>
        <v>#REF!</v>
      </c>
      <c r="K243" s="1" t="e">
        <f t="shared" si="23"/>
        <v>#REF!</v>
      </c>
      <c r="M243" s="1" t="e">
        <f>VLOOKUP(A243,'2023_24 vs 2024_25 Detail'!$A$9:$CA$409,82,FALSE)</f>
        <v>#REF!</v>
      </c>
      <c r="N243" s="1" t="e">
        <f>VLOOKUP(A243,'2023_24 vs 2024_25 Detail'!$A$9:$CA$409,73,FALSE)+VLOOKUP(A243,'2023_24 vs 2024_25 Detail'!$A$9:$BY$409,80,FALSE)+VLOOKUP(A243,'2023_24 vs 2024_25 Detail'!$A$9:$BZ$409,81,FALSE)</f>
        <v>#REF!</v>
      </c>
      <c r="O243" s="1">
        <f>VLOOKUP(A243,'2023_24 vs 2024_25 Detail'!$A$9:$CA$409,74,FALSE)</f>
        <v>21017.325000000001</v>
      </c>
      <c r="P243" s="1">
        <f>VLOOKUP(A243,'2023_24 vs 2024_25 Detail'!$A$9:$CA$409,77,FALSE)</f>
        <v>0</v>
      </c>
      <c r="Q243" s="1" t="e">
        <f t="shared" si="24"/>
        <v>#REF!</v>
      </c>
      <c r="R243" s="1" t="e">
        <f t="shared" si="25"/>
        <v>#REF!</v>
      </c>
      <c r="T243" s="1" t="e">
        <f t="shared" si="26"/>
        <v>#REF!</v>
      </c>
      <c r="U243" s="4" t="e">
        <f t="shared" si="27"/>
        <v>#REF!</v>
      </c>
    </row>
    <row r="244" spans="1:21" x14ac:dyDescent="0.35">
      <c r="A244" s="2" t="s">
        <v>733</v>
      </c>
      <c r="B244" s="2" t="s">
        <v>734</v>
      </c>
      <c r="C244" t="s">
        <v>735</v>
      </c>
      <c r="D244" s="1">
        <v>423</v>
      </c>
      <c r="E244" s="1" t="e">
        <f>VLOOKUP(A244,'2023_24 vs 2024_25 Detail'!$A$9:$AQ$409,45,FALSE)</f>
        <v>#REF!</v>
      </c>
      <c r="F244" s="1" t="e">
        <f>VLOOKUP(A244,'2023_24 vs 2024_25 Detail'!$A$9:$CA$409,73,FALSE)+VLOOKUP(A244,'2023_24 vs 2024_25 Detail'!$A$9:$BY$409,80,FALSE)+VLOOKUP(A244,'2023_24 vs 2024_25 Detail'!$A$9:$BZ$409,81,FALSE)</f>
        <v>#REF!</v>
      </c>
      <c r="G244" s="1">
        <f>VLOOKUP(A244,'2023_24 vs 2024_25 Detail'!$A$9:$CA$409,74,FALSE)</f>
        <v>19206.75</v>
      </c>
      <c r="H244" s="1" t="e">
        <f>VLOOKUP($A244,'2023_24 vs 2024_25 Detail'!$A$9:$AJ$409,38,FALSE)</f>
        <v>#REF!</v>
      </c>
      <c r="I244" s="1" t="e">
        <f t="shared" si="21"/>
        <v>#REF!</v>
      </c>
      <c r="J244" s="1" t="e">
        <f t="shared" si="22"/>
        <v>#REF!</v>
      </c>
      <c r="K244" s="1" t="e">
        <f t="shared" si="23"/>
        <v>#REF!</v>
      </c>
      <c r="M244" s="1" t="e">
        <f>VLOOKUP(A244,'2023_24 vs 2024_25 Detail'!$A$9:$CA$409,82,FALSE)</f>
        <v>#REF!</v>
      </c>
      <c r="N244" s="1" t="e">
        <f>VLOOKUP(A244,'2023_24 vs 2024_25 Detail'!$A$9:$CA$409,73,FALSE)+VLOOKUP(A244,'2023_24 vs 2024_25 Detail'!$A$9:$BY$409,80,FALSE)+VLOOKUP(A244,'2023_24 vs 2024_25 Detail'!$A$9:$BZ$409,81,FALSE)</f>
        <v>#REF!</v>
      </c>
      <c r="O244" s="1">
        <f>VLOOKUP(A244,'2023_24 vs 2024_25 Detail'!$A$9:$CA$409,74,FALSE)</f>
        <v>19206.75</v>
      </c>
      <c r="P244" s="1">
        <f>VLOOKUP(A244,'2023_24 vs 2024_25 Detail'!$A$9:$CA$409,77,FALSE)</f>
        <v>0</v>
      </c>
      <c r="Q244" s="1" t="e">
        <f t="shared" si="24"/>
        <v>#REF!</v>
      </c>
      <c r="R244" s="1" t="e">
        <f t="shared" si="25"/>
        <v>#REF!</v>
      </c>
      <c r="T244" s="1" t="e">
        <f t="shared" si="26"/>
        <v>#REF!</v>
      </c>
      <c r="U244" s="4" t="e">
        <f t="shared" si="27"/>
        <v>#REF!</v>
      </c>
    </row>
    <row r="245" spans="1:21" x14ac:dyDescent="0.35">
      <c r="A245" s="2" t="s">
        <v>736</v>
      </c>
      <c r="B245" s="2" t="s">
        <v>737</v>
      </c>
      <c r="C245" t="s">
        <v>738</v>
      </c>
      <c r="D245" s="1">
        <v>424</v>
      </c>
      <c r="E245" s="1" t="e">
        <f>VLOOKUP(A245,'2023_24 vs 2024_25 Detail'!$A$9:$AQ$409,45,FALSE)</f>
        <v>#REF!</v>
      </c>
      <c r="F245" s="1" t="e">
        <f>VLOOKUP(A245,'2023_24 vs 2024_25 Detail'!$A$9:$CA$409,73,FALSE)+VLOOKUP(A245,'2023_24 vs 2024_25 Detail'!$A$9:$BY$409,80,FALSE)+VLOOKUP(A245,'2023_24 vs 2024_25 Detail'!$A$9:$BZ$409,81,FALSE)</f>
        <v>#REF!</v>
      </c>
      <c r="G245" s="1">
        <f>VLOOKUP(A245,'2023_24 vs 2024_25 Detail'!$A$9:$CA$409,74,FALSE)</f>
        <v>5501.6500000000005</v>
      </c>
      <c r="H245" s="1" t="e">
        <f>VLOOKUP($A245,'2023_24 vs 2024_25 Detail'!$A$9:$AJ$409,38,FALSE)</f>
        <v>#REF!</v>
      </c>
      <c r="I245" s="1" t="e">
        <f t="shared" si="21"/>
        <v>#REF!</v>
      </c>
      <c r="J245" s="1" t="e">
        <f t="shared" si="22"/>
        <v>#REF!</v>
      </c>
      <c r="K245" s="1" t="e">
        <f t="shared" si="23"/>
        <v>#REF!</v>
      </c>
      <c r="M245" s="1" t="e">
        <f>VLOOKUP(A245,'2023_24 vs 2024_25 Detail'!$A$9:$CA$409,82,FALSE)</f>
        <v>#REF!</v>
      </c>
      <c r="N245" s="1" t="e">
        <f>VLOOKUP(A245,'2023_24 vs 2024_25 Detail'!$A$9:$CA$409,73,FALSE)+VLOOKUP(A245,'2023_24 vs 2024_25 Detail'!$A$9:$BY$409,80,FALSE)+VLOOKUP(A245,'2023_24 vs 2024_25 Detail'!$A$9:$BZ$409,81,FALSE)</f>
        <v>#REF!</v>
      </c>
      <c r="O245" s="1">
        <f>VLOOKUP(A245,'2023_24 vs 2024_25 Detail'!$A$9:$CA$409,74,FALSE)</f>
        <v>5501.6500000000005</v>
      </c>
      <c r="P245" s="1">
        <f>VLOOKUP(A245,'2023_24 vs 2024_25 Detail'!$A$9:$CA$409,77,FALSE)</f>
        <v>0</v>
      </c>
      <c r="Q245" s="1" t="e">
        <f t="shared" si="24"/>
        <v>#REF!</v>
      </c>
      <c r="R245" s="1" t="e">
        <f t="shared" si="25"/>
        <v>#REF!</v>
      </c>
      <c r="T245" s="1" t="e">
        <f t="shared" si="26"/>
        <v>#REF!</v>
      </c>
      <c r="U245" s="4" t="e">
        <f t="shared" si="27"/>
        <v>#REF!</v>
      </c>
    </row>
    <row r="246" spans="1:21" x14ac:dyDescent="0.35">
      <c r="A246" s="2" t="s">
        <v>739</v>
      </c>
      <c r="B246" s="2" t="s">
        <v>740</v>
      </c>
      <c r="C246" t="s">
        <v>741</v>
      </c>
      <c r="D246" s="1">
        <v>425</v>
      </c>
      <c r="E246" s="1" t="e">
        <f>VLOOKUP(A246,'2023_24 vs 2024_25 Detail'!$A$9:$AQ$409,45,FALSE)</f>
        <v>#REF!</v>
      </c>
      <c r="F246" s="1" t="e">
        <f>VLOOKUP(A246,'2023_24 vs 2024_25 Detail'!$A$9:$CA$409,73,FALSE)+VLOOKUP(A246,'2023_24 vs 2024_25 Detail'!$A$9:$BY$409,80,FALSE)+VLOOKUP(A246,'2023_24 vs 2024_25 Detail'!$A$9:$BZ$409,81,FALSE)</f>
        <v>#REF!</v>
      </c>
      <c r="G246" s="1">
        <f>VLOOKUP(A246,'2023_24 vs 2024_25 Detail'!$A$9:$CA$409,74,FALSE)</f>
        <v>46811</v>
      </c>
      <c r="H246" s="1" t="e">
        <f>VLOOKUP($A246,'2023_24 vs 2024_25 Detail'!$A$9:$AJ$409,38,FALSE)</f>
        <v>#REF!</v>
      </c>
      <c r="I246" s="1" t="e">
        <f t="shared" si="21"/>
        <v>#REF!</v>
      </c>
      <c r="J246" s="1" t="e">
        <f t="shared" si="22"/>
        <v>#REF!</v>
      </c>
      <c r="K246" s="1" t="e">
        <f t="shared" si="23"/>
        <v>#REF!</v>
      </c>
      <c r="M246" s="1" t="e">
        <f>VLOOKUP(A246,'2023_24 vs 2024_25 Detail'!$A$9:$CA$409,82,FALSE)</f>
        <v>#REF!</v>
      </c>
      <c r="N246" s="1" t="e">
        <f>VLOOKUP(A246,'2023_24 vs 2024_25 Detail'!$A$9:$CA$409,73,FALSE)+VLOOKUP(A246,'2023_24 vs 2024_25 Detail'!$A$9:$BY$409,80,FALSE)+VLOOKUP(A246,'2023_24 vs 2024_25 Detail'!$A$9:$BZ$409,81,FALSE)</f>
        <v>#REF!</v>
      </c>
      <c r="O246" s="1">
        <f>VLOOKUP(A246,'2023_24 vs 2024_25 Detail'!$A$9:$CA$409,74,FALSE)</f>
        <v>46811</v>
      </c>
      <c r="P246" s="1">
        <f>VLOOKUP(A246,'2023_24 vs 2024_25 Detail'!$A$9:$CA$409,77,FALSE)</f>
        <v>0</v>
      </c>
      <c r="Q246" s="1" t="e">
        <f t="shared" si="24"/>
        <v>#REF!</v>
      </c>
      <c r="R246" s="1" t="e">
        <f t="shared" si="25"/>
        <v>#REF!</v>
      </c>
      <c r="T246" s="1" t="e">
        <f t="shared" si="26"/>
        <v>#REF!</v>
      </c>
      <c r="U246" s="4" t="e">
        <f t="shared" si="27"/>
        <v>#REF!</v>
      </c>
    </row>
    <row r="247" spans="1:21" x14ac:dyDescent="0.35">
      <c r="A247" s="2" t="s">
        <v>742</v>
      </c>
      <c r="B247" s="2" t="s">
        <v>743</v>
      </c>
      <c r="C247" t="s">
        <v>744</v>
      </c>
      <c r="D247" s="1">
        <v>426</v>
      </c>
      <c r="E247" s="1" t="e">
        <f>VLOOKUP(A247,'2023_24 vs 2024_25 Detail'!$A$9:$AQ$409,45,FALSE)</f>
        <v>#REF!</v>
      </c>
      <c r="F247" s="1" t="e">
        <f>VLOOKUP(A247,'2023_24 vs 2024_25 Detail'!$A$9:$CA$409,73,FALSE)+VLOOKUP(A247,'2023_24 vs 2024_25 Detail'!$A$9:$BY$409,80,FALSE)+VLOOKUP(A247,'2023_24 vs 2024_25 Detail'!$A$9:$BZ$409,81,FALSE)</f>
        <v>#REF!</v>
      </c>
      <c r="G247" s="1">
        <f>VLOOKUP(A247,'2023_24 vs 2024_25 Detail'!$A$9:$CA$409,74,FALSE)</f>
        <v>18922.75</v>
      </c>
      <c r="H247" s="1" t="e">
        <f>VLOOKUP($A247,'2023_24 vs 2024_25 Detail'!$A$9:$AJ$409,38,FALSE)</f>
        <v>#REF!</v>
      </c>
      <c r="I247" s="1" t="e">
        <f t="shared" si="21"/>
        <v>#REF!</v>
      </c>
      <c r="J247" s="1" t="e">
        <f t="shared" si="22"/>
        <v>#REF!</v>
      </c>
      <c r="K247" s="1" t="e">
        <f t="shared" si="23"/>
        <v>#REF!</v>
      </c>
      <c r="M247" s="1" t="e">
        <f>VLOOKUP(A247,'2023_24 vs 2024_25 Detail'!$A$9:$CA$409,82,FALSE)</f>
        <v>#REF!</v>
      </c>
      <c r="N247" s="1" t="e">
        <f>VLOOKUP(A247,'2023_24 vs 2024_25 Detail'!$A$9:$CA$409,73,FALSE)+VLOOKUP(A247,'2023_24 vs 2024_25 Detail'!$A$9:$BY$409,80,FALSE)+VLOOKUP(A247,'2023_24 vs 2024_25 Detail'!$A$9:$BZ$409,81,FALSE)</f>
        <v>#REF!</v>
      </c>
      <c r="O247" s="1">
        <f>VLOOKUP(A247,'2023_24 vs 2024_25 Detail'!$A$9:$CA$409,74,FALSE)</f>
        <v>18922.75</v>
      </c>
      <c r="P247" s="1">
        <f>VLOOKUP(A247,'2023_24 vs 2024_25 Detail'!$A$9:$CA$409,77,FALSE)</f>
        <v>0</v>
      </c>
      <c r="Q247" s="1" t="e">
        <f t="shared" si="24"/>
        <v>#REF!</v>
      </c>
      <c r="R247" s="1" t="e">
        <f t="shared" si="25"/>
        <v>#REF!</v>
      </c>
      <c r="T247" s="1" t="e">
        <f t="shared" si="26"/>
        <v>#REF!</v>
      </c>
      <c r="U247" s="4" t="e">
        <f t="shared" si="27"/>
        <v>#REF!</v>
      </c>
    </row>
    <row r="248" spans="1:21" x14ac:dyDescent="0.35">
      <c r="A248" s="2" t="s">
        <v>745</v>
      </c>
      <c r="B248" s="2" t="s">
        <v>746</v>
      </c>
      <c r="C248" t="s">
        <v>747</v>
      </c>
      <c r="D248" s="1">
        <v>427</v>
      </c>
      <c r="E248" s="1" t="e">
        <f>VLOOKUP(A248,'2023_24 vs 2024_25 Detail'!$A$9:$AQ$409,45,FALSE)</f>
        <v>#REF!</v>
      </c>
      <c r="F248" s="1" t="e">
        <f>VLOOKUP(A248,'2023_24 vs 2024_25 Detail'!$A$9:$CA$409,73,FALSE)+VLOOKUP(A248,'2023_24 vs 2024_25 Detail'!$A$9:$BY$409,80,FALSE)+VLOOKUP(A248,'2023_24 vs 2024_25 Detail'!$A$9:$BZ$409,81,FALSE)</f>
        <v>#REF!</v>
      </c>
      <c r="G248" s="1">
        <f>VLOOKUP(A248,'2023_24 vs 2024_25 Detail'!$A$9:$CA$409,74,FALSE)</f>
        <v>38300</v>
      </c>
      <c r="H248" s="1" t="e">
        <f>VLOOKUP($A248,'2023_24 vs 2024_25 Detail'!$A$9:$AJ$409,38,FALSE)</f>
        <v>#REF!</v>
      </c>
      <c r="I248" s="1" t="e">
        <f t="shared" si="21"/>
        <v>#REF!</v>
      </c>
      <c r="J248" s="1" t="e">
        <f t="shared" si="22"/>
        <v>#REF!</v>
      </c>
      <c r="K248" s="1" t="e">
        <f t="shared" si="23"/>
        <v>#REF!</v>
      </c>
      <c r="M248" s="1" t="e">
        <f>VLOOKUP(A248,'2023_24 vs 2024_25 Detail'!$A$9:$CA$409,82,FALSE)</f>
        <v>#REF!</v>
      </c>
      <c r="N248" s="1" t="e">
        <f>VLOOKUP(A248,'2023_24 vs 2024_25 Detail'!$A$9:$CA$409,73,FALSE)+VLOOKUP(A248,'2023_24 vs 2024_25 Detail'!$A$9:$BY$409,80,FALSE)+VLOOKUP(A248,'2023_24 vs 2024_25 Detail'!$A$9:$BZ$409,81,FALSE)</f>
        <v>#REF!</v>
      </c>
      <c r="O248" s="1">
        <f>VLOOKUP(A248,'2023_24 vs 2024_25 Detail'!$A$9:$CA$409,74,FALSE)</f>
        <v>38300</v>
      </c>
      <c r="P248" s="1">
        <f>VLOOKUP(A248,'2023_24 vs 2024_25 Detail'!$A$9:$CA$409,77,FALSE)</f>
        <v>0</v>
      </c>
      <c r="Q248" s="1" t="e">
        <f t="shared" si="24"/>
        <v>#REF!</v>
      </c>
      <c r="R248" s="1" t="e">
        <f t="shared" si="25"/>
        <v>#REF!</v>
      </c>
      <c r="T248" s="1" t="e">
        <f t="shared" si="26"/>
        <v>#REF!</v>
      </c>
      <c r="U248" s="4" t="e">
        <f t="shared" si="27"/>
        <v>#REF!</v>
      </c>
    </row>
    <row r="249" spans="1:21" x14ac:dyDescent="0.35">
      <c r="A249" s="2" t="s">
        <v>748</v>
      </c>
      <c r="B249" s="2" t="s">
        <v>749</v>
      </c>
      <c r="C249" t="s">
        <v>750</v>
      </c>
      <c r="D249" s="1">
        <v>428</v>
      </c>
      <c r="E249" s="1" t="e">
        <f>VLOOKUP(A249,'2023_24 vs 2024_25 Detail'!$A$9:$AQ$409,45,FALSE)</f>
        <v>#N/A</v>
      </c>
      <c r="F249" s="1" t="e">
        <f>VLOOKUP(A249,'2023_24 vs 2024_25 Detail'!$A$9:$CA$409,73,FALSE)+VLOOKUP(A249,'2023_24 vs 2024_25 Detail'!$A$9:$BY$409,80,FALSE)+VLOOKUP(A249,'2023_24 vs 2024_25 Detail'!$A$9:$BZ$409,81,FALSE)</f>
        <v>#N/A</v>
      </c>
      <c r="G249" s="1" t="e">
        <f>VLOOKUP(A249,'2023_24 vs 2024_25 Detail'!$A$9:$CA$409,74,FALSE)</f>
        <v>#N/A</v>
      </c>
      <c r="H249" s="1" t="e">
        <f>VLOOKUP($A249,'2023_24 vs 2024_25 Detail'!$A$9:$AJ$409,38,FALSE)</f>
        <v>#N/A</v>
      </c>
      <c r="I249" s="1" t="e">
        <f t="shared" si="21"/>
        <v>#N/A</v>
      </c>
      <c r="J249" s="1" t="e">
        <f t="shared" si="22"/>
        <v>#N/A</v>
      </c>
      <c r="K249" s="1" t="e">
        <f t="shared" si="23"/>
        <v>#N/A</v>
      </c>
      <c r="M249" s="1" t="e">
        <f>VLOOKUP(A249,'2023_24 vs 2024_25 Detail'!$A$9:$CA$409,82,FALSE)</f>
        <v>#N/A</v>
      </c>
      <c r="N249" s="1" t="e">
        <f>VLOOKUP(A249,'2023_24 vs 2024_25 Detail'!$A$9:$CA$409,73,FALSE)+VLOOKUP(A249,'2023_24 vs 2024_25 Detail'!$A$9:$BY$409,80,FALSE)+VLOOKUP(A249,'2023_24 vs 2024_25 Detail'!$A$9:$BZ$409,81,FALSE)</f>
        <v>#N/A</v>
      </c>
      <c r="O249" s="1" t="e">
        <f>VLOOKUP(A249,'2023_24 vs 2024_25 Detail'!$A$9:$CA$409,74,FALSE)</f>
        <v>#N/A</v>
      </c>
      <c r="P249" s="1" t="e">
        <f>VLOOKUP(A249,'2023_24 vs 2024_25 Detail'!$A$9:$CA$409,77,FALSE)</f>
        <v>#N/A</v>
      </c>
      <c r="Q249" s="1" t="e">
        <f t="shared" si="24"/>
        <v>#N/A</v>
      </c>
      <c r="R249" s="1" t="e">
        <f t="shared" si="25"/>
        <v>#N/A</v>
      </c>
      <c r="T249" s="1" t="e">
        <f t="shared" si="26"/>
        <v>#N/A</v>
      </c>
      <c r="U249" s="4" t="e">
        <f t="shared" si="27"/>
        <v>#N/A</v>
      </c>
    </row>
    <row r="250" spans="1:21" x14ac:dyDescent="0.35">
      <c r="A250" s="2" t="s">
        <v>751</v>
      </c>
      <c r="B250" s="2" t="s">
        <v>752</v>
      </c>
      <c r="C250" t="s">
        <v>753</v>
      </c>
      <c r="D250" s="1">
        <v>429</v>
      </c>
      <c r="E250" s="1" t="e">
        <f>VLOOKUP(A250,'2023_24 vs 2024_25 Detail'!$A$9:$AQ$409,45,FALSE)</f>
        <v>#REF!</v>
      </c>
      <c r="F250" s="1" t="e">
        <f>VLOOKUP(A250,'2023_24 vs 2024_25 Detail'!$A$9:$CA$409,73,FALSE)+VLOOKUP(A250,'2023_24 vs 2024_25 Detail'!$A$9:$BY$409,80,FALSE)+VLOOKUP(A250,'2023_24 vs 2024_25 Detail'!$A$9:$BZ$409,81,FALSE)</f>
        <v>#REF!</v>
      </c>
      <c r="G250" s="1">
        <f>VLOOKUP(A250,'2023_24 vs 2024_25 Detail'!$A$9:$CA$409,74,FALSE)</f>
        <v>10430.098</v>
      </c>
      <c r="H250" s="1" t="e">
        <f>VLOOKUP($A250,'2023_24 vs 2024_25 Detail'!$A$9:$AJ$409,38,FALSE)</f>
        <v>#REF!</v>
      </c>
      <c r="I250" s="1" t="e">
        <f t="shared" si="21"/>
        <v>#REF!</v>
      </c>
      <c r="J250" s="1" t="e">
        <f t="shared" si="22"/>
        <v>#REF!</v>
      </c>
      <c r="K250" s="1" t="e">
        <f t="shared" si="23"/>
        <v>#REF!</v>
      </c>
      <c r="M250" s="1" t="e">
        <f>VLOOKUP(A250,'2023_24 vs 2024_25 Detail'!$A$9:$CA$409,82,FALSE)</f>
        <v>#REF!</v>
      </c>
      <c r="N250" s="1" t="e">
        <f>VLOOKUP(A250,'2023_24 vs 2024_25 Detail'!$A$9:$CA$409,73,FALSE)+VLOOKUP(A250,'2023_24 vs 2024_25 Detail'!$A$9:$BY$409,80,FALSE)+VLOOKUP(A250,'2023_24 vs 2024_25 Detail'!$A$9:$BZ$409,81,FALSE)</f>
        <v>#REF!</v>
      </c>
      <c r="O250" s="1">
        <f>VLOOKUP(A250,'2023_24 vs 2024_25 Detail'!$A$9:$CA$409,74,FALSE)</f>
        <v>10430.098</v>
      </c>
      <c r="P250" s="1">
        <f>VLOOKUP(A250,'2023_24 vs 2024_25 Detail'!$A$9:$CA$409,77,FALSE)</f>
        <v>0</v>
      </c>
      <c r="Q250" s="1" t="e">
        <f t="shared" si="24"/>
        <v>#REF!</v>
      </c>
      <c r="R250" s="1" t="e">
        <f t="shared" si="25"/>
        <v>#REF!</v>
      </c>
      <c r="T250" s="1" t="e">
        <f t="shared" si="26"/>
        <v>#REF!</v>
      </c>
      <c r="U250" s="4" t="e">
        <f t="shared" si="27"/>
        <v>#REF!</v>
      </c>
    </row>
    <row r="251" spans="1:21" x14ac:dyDescent="0.35">
      <c r="A251" s="2" t="s">
        <v>754</v>
      </c>
      <c r="B251" s="2" t="s">
        <v>755</v>
      </c>
      <c r="C251" t="s">
        <v>756</v>
      </c>
      <c r="D251" s="1">
        <v>430</v>
      </c>
      <c r="E251" s="1" t="e">
        <f>VLOOKUP(A251,'2023_24 vs 2024_25 Detail'!$A$9:$AQ$409,45,FALSE)</f>
        <v>#REF!</v>
      </c>
      <c r="F251" s="1" t="e">
        <f>VLOOKUP(A251,'2023_24 vs 2024_25 Detail'!$A$9:$CA$409,73,FALSE)+VLOOKUP(A251,'2023_24 vs 2024_25 Detail'!$A$9:$BY$409,80,FALSE)+VLOOKUP(A251,'2023_24 vs 2024_25 Detail'!$A$9:$BZ$409,81,FALSE)</f>
        <v>#REF!</v>
      </c>
      <c r="G251" s="1">
        <f>VLOOKUP(A251,'2023_24 vs 2024_25 Detail'!$A$9:$CA$409,74,FALSE)</f>
        <v>3645.6959999999999</v>
      </c>
      <c r="H251" s="1" t="e">
        <f>VLOOKUP($A251,'2023_24 vs 2024_25 Detail'!$A$9:$AJ$409,38,FALSE)</f>
        <v>#REF!</v>
      </c>
      <c r="I251" s="1" t="e">
        <f t="shared" si="21"/>
        <v>#REF!</v>
      </c>
      <c r="J251" s="1" t="e">
        <f t="shared" si="22"/>
        <v>#REF!</v>
      </c>
      <c r="K251" s="1" t="e">
        <f t="shared" si="23"/>
        <v>#REF!</v>
      </c>
      <c r="M251" s="1" t="e">
        <f>VLOOKUP(A251,'2023_24 vs 2024_25 Detail'!$A$9:$CA$409,82,FALSE)</f>
        <v>#REF!</v>
      </c>
      <c r="N251" s="1" t="e">
        <f>VLOOKUP(A251,'2023_24 vs 2024_25 Detail'!$A$9:$CA$409,73,FALSE)+VLOOKUP(A251,'2023_24 vs 2024_25 Detail'!$A$9:$BY$409,80,FALSE)+VLOOKUP(A251,'2023_24 vs 2024_25 Detail'!$A$9:$BZ$409,81,FALSE)</f>
        <v>#REF!</v>
      </c>
      <c r="O251" s="1">
        <f>VLOOKUP(A251,'2023_24 vs 2024_25 Detail'!$A$9:$CA$409,74,FALSE)</f>
        <v>3645.6959999999999</v>
      </c>
      <c r="P251" s="1">
        <f>VLOOKUP(A251,'2023_24 vs 2024_25 Detail'!$A$9:$CA$409,77,FALSE)</f>
        <v>0</v>
      </c>
      <c r="Q251" s="1" t="e">
        <f t="shared" si="24"/>
        <v>#REF!</v>
      </c>
      <c r="R251" s="1" t="e">
        <f t="shared" si="25"/>
        <v>#REF!</v>
      </c>
      <c r="T251" s="1" t="e">
        <f t="shared" si="26"/>
        <v>#REF!</v>
      </c>
      <c r="U251" s="4" t="e">
        <f t="shared" si="27"/>
        <v>#REF!</v>
      </c>
    </row>
    <row r="252" spans="1:21" x14ac:dyDescent="0.35">
      <c r="A252" s="2" t="s">
        <v>757</v>
      </c>
      <c r="B252" s="2" t="s">
        <v>758</v>
      </c>
      <c r="C252" t="s">
        <v>759</v>
      </c>
      <c r="D252" s="1">
        <v>431</v>
      </c>
      <c r="E252" s="1" t="e">
        <f>VLOOKUP(A252,'2023_24 vs 2024_25 Detail'!$A$9:$AQ$409,45,FALSE)</f>
        <v>#REF!</v>
      </c>
      <c r="F252" s="1" t="e">
        <f>VLOOKUP(A252,'2023_24 vs 2024_25 Detail'!$A$9:$CA$409,73,FALSE)+VLOOKUP(A252,'2023_24 vs 2024_25 Detail'!$A$9:$BY$409,80,FALSE)+VLOOKUP(A252,'2023_24 vs 2024_25 Detail'!$A$9:$BZ$409,81,FALSE)</f>
        <v>#REF!</v>
      </c>
      <c r="G252" s="1">
        <f>VLOOKUP(A252,'2023_24 vs 2024_25 Detail'!$A$9:$CA$409,74,FALSE)</f>
        <v>5642.25</v>
      </c>
      <c r="H252" s="1" t="e">
        <f>VLOOKUP($A252,'2023_24 vs 2024_25 Detail'!$A$9:$AJ$409,38,FALSE)</f>
        <v>#REF!</v>
      </c>
      <c r="I252" s="1" t="e">
        <f t="shared" si="21"/>
        <v>#REF!</v>
      </c>
      <c r="J252" s="1" t="e">
        <f t="shared" si="22"/>
        <v>#REF!</v>
      </c>
      <c r="K252" s="1" t="e">
        <f t="shared" si="23"/>
        <v>#REF!</v>
      </c>
      <c r="M252" s="1" t="e">
        <f>VLOOKUP(A252,'2023_24 vs 2024_25 Detail'!$A$9:$CA$409,82,FALSE)</f>
        <v>#REF!</v>
      </c>
      <c r="N252" s="1" t="e">
        <f>VLOOKUP(A252,'2023_24 vs 2024_25 Detail'!$A$9:$CA$409,73,FALSE)+VLOOKUP(A252,'2023_24 vs 2024_25 Detail'!$A$9:$BY$409,80,FALSE)+VLOOKUP(A252,'2023_24 vs 2024_25 Detail'!$A$9:$BZ$409,81,FALSE)</f>
        <v>#REF!</v>
      </c>
      <c r="O252" s="1">
        <f>VLOOKUP(A252,'2023_24 vs 2024_25 Detail'!$A$9:$CA$409,74,FALSE)</f>
        <v>5642.25</v>
      </c>
      <c r="P252" s="1">
        <f>VLOOKUP(A252,'2023_24 vs 2024_25 Detail'!$A$9:$CA$409,77,FALSE)</f>
        <v>0</v>
      </c>
      <c r="Q252" s="1" t="e">
        <f t="shared" si="24"/>
        <v>#REF!</v>
      </c>
      <c r="R252" s="1" t="e">
        <f t="shared" si="25"/>
        <v>#REF!</v>
      </c>
      <c r="T252" s="1" t="e">
        <f t="shared" si="26"/>
        <v>#REF!</v>
      </c>
      <c r="U252" s="4" t="e">
        <f t="shared" si="27"/>
        <v>#REF!</v>
      </c>
    </row>
    <row r="253" spans="1:21" x14ac:dyDescent="0.35">
      <c r="A253" s="2" t="s">
        <v>760</v>
      </c>
      <c r="B253" s="2">
        <v>2172</v>
      </c>
      <c r="C253" t="s">
        <v>761</v>
      </c>
      <c r="D253" s="1">
        <v>432</v>
      </c>
      <c r="E253" s="1" t="e">
        <f>VLOOKUP(A253,'2023_24 vs 2024_25 Detail'!$A$9:$AQ$409,45,FALSE)</f>
        <v>#REF!</v>
      </c>
      <c r="F253" s="1" t="e">
        <f>VLOOKUP(A253,'2023_24 vs 2024_25 Detail'!$A$9:$CA$409,73,FALSE)+VLOOKUP(A253,'2023_24 vs 2024_25 Detail'!$A$9:$BY$409,80,FALSE)+VLOOKUP(A253,'2023_24 vs 2024_25 Detail'!$A$9:$BZ$409,81,FALSE)</f>
        <v>#REF!</v>
      </c>
      <c r="G253" s="1">
        <f>VLOOKUP(A253,'2023_24 vs 2024_25 Detail'!$A$9:$CA$409,74,FALSE)</f>
        <v>599.85919999999999</v>
      </c>
      <c r="H253" s="1" t="e">
        <f>VLOOKUP($A253,'2023_24 vs 2024_25 Detail'!$A$9:$AJ$409,38,FALSE)</f>
        <v>#REF!</v>
      </c>
      <c r="I253" s="1" t="e">
        <f t="shared" si="21"/>
        <v>#REF!</v>
      </c>
      <c r="J253" s="1" t="e">
        <f t="shared" si="22"/>
        <v>#REF!</v>
      </c>
      <c r="K253" s="1" t="e">
        <f t="shared" si="23"/>
        <v>#REF!</v>
      </c>
      <c r="M253" s="1" t="e">
        <f>VLOOKUP(A253,'2023_24 vs 2024_25 Detail'!$A$9:$CA$409,82,FALSE)</f>
        <v>#REF!</v>
      </c>
      <c r="N253" s="1" t="e">
        <f>VLOOKUP(A253,'2023_24 vs 2024_25 Detail'!$A$9:$CA$409,73,FALSE)+VLOOKUP(A253,'2023_24 vs 2024_25 Detail'!$A$9:$BY$409,80,FALSE)+VLOOKUP(A253,'2023_24 vs 2024_25 Detail'!$A$9:$BZ$409,81,FALSE)</f>
        <v>#REF!</v>
      </c>
      <c r="O253" s="1">
        <f>VLOOKUP(A253,'2023_24 vs 2024_25 Detail'!$A$9:$CA$409,74,FALSE)</f>
        <v>599.85919999999999</v>
      </c>
      <c r="P253" s="1">
        <f>VLOOKUP(A253,'2023_24 vs 2024_25 Detail'!$A$9:$CA$409,77,FALSE)</f>
        <v>0</v>
      </c>
      <c r="Q253" s="1" t="e">
        <f t="shared" si="24"/>
        <v>#REF!</v>
      </c>
      <c r="R253" s="1" t="e">
        <f t="shared" si="25"/>
        <v>#REF!</v>
      </c>
      <c r="T253" s="1" t="e">
        <f t="shared" si="26"/>
        <v>#REF!</v>
      </c>
      <c r="U253" s="4" t="e">
        <f t="shared" si="27"/>
        <v>#REF!</v>
      </c>
    </row>
    <row r="254" spans="1:21" x14ac:dyDescent="0.35">
      <c r="A254" s="2" t="s">
        <v>762</v>
      </c>
      <c r="B254" s="2" t="s">
        <v>763</v>
      </c>
      <c r="C254" t="s">
        <v>764</v>
      </c>
      <c r="D254" s="1">
        <v>433</v>
      </c>
      <c r="E254" s="1" t="e">
        <f>VLOOKUP(A254,'2023_24 vs 2024_25 Detail'!$A$9:$AQ$409,45,FALSE)</f>
        <v>#REF!</v>
      </c>
      <c r="F254" s="1" t="e">
        <f>VLOOKUP(A254,'2023_24 vs 2024_25 Detail'!$A$9:$CA$409,73,FALSE)+VLOOKUP(A254,'2023_24 vs 2024_25 Detail'!$A$9:$BY$409,80,FALSE)+VLOOKUP(A254,'2023_24 vs 2024_25 Detail'!$A$9:$BZ$409,81,FALSE)</f>
        <v>#REF!</v>
      </c>
      <c r="G254" s="1">
        <f>VLOOKUP(A254,'2023_24 vs 2024_25 Detail'!$A$9:$CA$409,74,FALSE)</f>
        <v>4313.1500000000005</v>
      </c>
      <c r="H254" s="1" t="e">
        <f>VLOOKUP($A254,'2023_24 vs 2024_25 Detail'!$A$9:$AJ$409,38,FALSE)</f>
        <v>#REF!</v>
      </c>
      <c r="I254" s="1" t="e">
        <f t="shared" si="21"/>
        <v>#REF!</v>
      </c>
      <c r="J254" s="1" t="e">
        <f t="shared" si="22"/>
        <v>#REF!</v>
      </c>
      <c r="K254" s="1" t="e">
        <f t="shared" si="23"/>
        <v>#REF!</v>
      </c>
      <c r="M254" s="1" t="e">
        <f>VLOOKUP(A254,'2023_24 vs 2024_25 Detail'!$A$9:$CA$409,82,FALSE)</f>
        <v>#REF!</v>
      </c>
      <c r="N254" s="1" t="e">
        <f>VLOOKUP(A254,'2023_24 vs 2024_25 Detail'!$A$9:$CA$409,73,FALSE)+VLOOKUP(A254,'2023_24 vs 2024_25 Detail'!$A$9:$BY$409,80,FALSE)+VLOOKUP(A254,'2023_24 vs 2024_25 Detail'!$A$9:$BZ$409,81,FALSE)</f>
        <v>#REF!</v>
      </c>
      <c r="O254" s="1">
        <f>VLOOKUP(A254,'2023_24 vs 2024_25 Detail'!$A$9:$CA$409,74,FALSE)</f>
        <v>4313.1500000000005</v>
      </c>
      <c r="P254" s="1">
        <f>VLOOKUP(A254,'2023_24 vs 2024_25 Detail'!$A$9:$CA$409,77,FALSE)</f>
        <v>0</v>
      </c>
      <c r="Q254" s="1" t="e">
        <f t="shared" si="24"/>
        <v>#REF!</v>
      </c>
      <c r="R254" s="1" t="e">
        <f t="shared" si="25"/>
        <v>#REF!</v>
      </c>
      <c r="T254" s="1" t="e">
        <f t="shared" si="26"/>
        <v>#REF!</v>
      </c>
      <c r="U254" s="4" t="e">
        <f t="shared" si="27"/>
        <v>#REF!</v>
      </c>
    </row>
    <row r="255" spans="1:21" x14ac:dyDescent="0.35">
      <c r="A255" s="2" t="s">
        <v>765</v>
      </c>
      <c r="B255" s="2" t="s">
        <v>766</v>
      </c>
      <c r="C255" t="s">
        <v>767</v>
      </c>
      <c r="D255" s="1">
        <v>434</v>
      </c>
      <c r="E255" s="1" t="e">
        <f>VLOOKUP(A255,'2023_24 vs 2024_25 Detail'!$A$9:$AQ$409,45,FALSE)</f>
        <v>#REF!</v>
      </c>
      <c r="F255" s="1" t="e">
        <f>VLOOKUP(A255,'2023_24 vs 2024_25 Detail'!$A$9:$CA$409,73,FALSE)+VLOOKUP(A255,'2023_24 vs 2024_25 Detail'!$A$9:$BY$409,80,FALSE)+VLOOKUP(A255,'2023_24 vs 2024_25 Detail'!$A$9:$BZ$409,81,FALSE)</f>
        <v>#REF!</v>
      </c>
      <c r="G255" s="1">
        <f>VLOOKUP(A255,'2023_24 vs 2024_25 Detail'!$A$9:$CA$409,74,FALSE)</f>
        <v>3205.3</v>
      </c>
      <c r="H255" s="1" t="e">
        <f>VLOOKUP($A255,'2023_24 vs 2024_25 Detail'!$A$9:$AJ$409,38,FALSE)</f>
        <v>#REF!</v>
      </c>
      <c r="I255" s="1" t="e">
        <f t="shared" si="21"/>
        <v>#REF!</v>
      </c>
      <c r="J255" s="1" t="e">
        <f t="shared" si="22"/>
        <v>#REF!</v>
      </c>
      <c r="K255" s="1" t="e">
        <f t="shared" si="23"/>
        <v>#REF!</v>
      </c>
      <c r="M255" s="1" t="e">
        <f>VLOOKUP(A255,'2023_24 vs 2024_25 Detail'!$A$9:$CA$409,82,FALSE)</f>
        <v>#REF!</v>
      </c>
      <c r="N255" s="1" t="e">
        <f>VLOOKUP(A255,'2023_24 vs 2024_25 Detail'!$A$9:$CA$409,73,FALSE)+VLOOKUP(A255,'2023_24 vs 2024_25 Detail'!$A$9:$BY$409,80,FALSE)+VLOOKUP(A255,'2023_24 vs 2024_25 Detail'!$A$9:$BZ$409,81,FALSE)</f>
        <v>#REF!</v>
      </c>
      <c r="O255" s="1">
        <f>VLOOKUP(A255,'2023_24 vs 2024_25 Detail'!$A$9:$CA$409,74,FALSE)</f>
        <v>3205.3</v>
      </c>
      <c r="P255" s="1">
        <f>VLOOKUP(A255,'2023_24 vs 2024_25 Detail'!$A$9:$CA$409,77,FALSE)</f>
        <v>0</v>
      </c>
      <c r="Q255" s="1" t="e">
        <f t="shared" si="24"/>
        <v>#REF!</v>
      </c>
      <c r="R255" s="1" t="e">
        <f t="shared" si="25"/>
        <v>#REF!</v>
      </c>
      <c r="T255" s="1" t="e">
        <f t="shared" si="26"/>
        <v>#REF!</v>
      </c>
      <c r="U255" s="4" t="e">
        <f t="shared" si="27"/>
        <v>#REF!</v>
      </c>
    </row>
    <row r="256" spans="1:21" x14ac:dyDescent="0.35">
      <c r="A256" s="2" t="s">
        <v>768</v>
      </c>
      <c r="B256" s="2" t="s">
        <v>769</v>
      </c>
      <c r="C256" t="s">
        <v>770</v>
      </c>
      <c r="D256" s="1">
        <v>435</v>
      </c>
      <c r="E256" s="1" t="e">
        <f>VLOOKUP(A256,'2023_24 vs 2024_25 Detail'!$A$9:$AQ$409,45,FALSE)</f>
        <v>#REF!</v>
      </c>
      <c r="F256" s="1" t="e">
        <f>VLOOKUP(A256,'2023_24 vs 2024_25 Detail'!$A$9:$CA$409,73,FALSE)+VLOOKUP(A256,'2023_24 vs 2024_25 Detail'!$A$9:$BY$409,80,FALSE)+VLOOKUP(A256,'2023_24 vs 2024_25 Detail'!$A$9:$BZ$409,81,FALSE)</f>
        <v>#REF!</v>
      </c>
      <c r="G256" s="1">
        <f>VLOOKUP(A256,'2023_24 vs 2024_25 Detail'!$A$9:$CA$409,74,FALSE)</f>
        <v>70936.5</v>
      </c>
      <c r="H256" s="1" t="e">
        <f>VLOOKUP($A256,'2023_24 vs 2024_25 Detail'!$A$9:$AJ$409,38,FALSE)</f>
        <v>#REF!</v>
      </c>
      <c r="I256" s="1" t="e">
        <f t="shared" si="21"/>
        <v>#REF!</v>
      </c>
      <c r="J256" s="1" t="e">
        <f t="shared" si="22"/>
        <v>#REF!</v>
      </c>
      <c r="K256" s="1" t="e">
        <f t="shared" si="23"/>
        <v>#REF!</v>
      </c>
      <c r="M256" s="1" t="e">
        <f>VLOOKUP(A256,'2023_24 vs 2024_25 Detail'!$A$9:$CA$409,82,FALSE)</f>
        <v>#REF!</v>
      </c>
      <c r="N256" s="1" t="e">
        <f>VLOOKUP(A256,'2023_24 vs 2024_25 Detail'!$A$9:$CA$409,73,FALSE)+VLOOKUP(A256,'2023_24 vs 2024_25 Detail'!$A$9:$BY$409,80,FALSE)+VLOOKUP(A256,'2023_24 vs 2024_25 Detail'!$A$9:$BZ$409,81,FALSE)</f>
        <v>#REF!</v>
      </c>
      <c r="O256" s="1">
        <f>VLOOKUP(A256,'2023_24 vs 2024_25 Detail'!$A$9:$CA$409,74,FALSE)</f>
        <v>70936.5</v>
      </c>
      <c r="P256" s="1">
        <f>VLOOKUP(A256,'2023_24 vs 2024_25 Detail'!$A$9:$CA$409,77,FALSE)</f>
        <v>0</v>
      </c>
      <c r="Q256" s="1" t="e">
        <f t="shared" si="24"/>
        <v>#REF!</v>
      </c>
      <c r="R256" s="1" t="e">
        <f t="shared" si="25"/>
        <v>#REF!</v>
      </c>
      <c r="T256" s="1" t="e">
        <f t="shared" si="26"/>
        <v>#REF!</v>
      </c>
      <c r="U256" s="4" t="e">
        <f t="shared" si="27"/>
        <v>#REF!</v>
      </c>
    </row>
    <row r="257" spans="1:21" x14ac:dyDescent="0.35">
      <c r="A257" s="2" t="s">
        <v>771</v>
      </c>
      <c r="B257" s="2" t="s">
        <v>772</v>
      </c>
      <c r="C257" t="s">
        <v>773</v>
      </c>
      <c r="D257" s="1">
        <v>436</v>
      </c>
      <c r="E257" s="1" t="e">
        <f>VLOOKUP(A257,'2023_24 vs 2024_25 Detail'!$A$9:$AQ$409,45,FALSE)</f>
        <v>#REF!</v>
      </c>
      <c r="F257" s="1" t="e">
        <f>VLOOKUP(A257,'2023_24 vs 2024_25 Detail'!$A$9:$CA$409,73,FALSE)+VLOOKUP(A257,'2023_24 vs 2024_25 Detail'!$A$9:$BY$409,80,FALSE)+VLOOKUP(A257,'2023_24 vs 2024_25 Detail'!$A$9:$BZ$409,81,FALSE)</f>
        <v>#REF!</v>
      </c>
      <c r="G257" s="1">
        <f>VLOOKUP(A257,'2023_24 vs 2024_25 Detail'!$A$9:$CA$409,74,FALSE)</f>
        <v>1157.4095</v>
      </c>
      <c r="H257" s="1" t="e">
        <f>VLOOKUP($A257,'2023_24 vs 2024_25 Detail'!$A$9:$AJ$409,38,FALSE)</f>
        <v>#REF!</v>
      </c>
      <c r="I257" s="1" t="e">
        <f t="shared" si="21"/>
        <v>#REF!</v>
      </c>
      <c r="J257" s="1" t="e">
        <f t="shared" si="22"/>
        <v>#REF!</v>
      </c>
      <c r="K257" s="1" t="e">
        <f t="shared" si="23"/>
        <v>#REF!</v>
      </c>
      <c r="M257" s="1" t="e">
        <f>VLOOKUP(A257,'2023_24 vs 2024_25 Detail'!$A$9:$CA$409,82,FALSE)</f>
        <v>#REF!</v>
      </c>
      <c r="N257" s="1" t="e">
        <f>VLOOKUP(A257,'2023_24 vs 2024_25 Detail'!$A$9:$CA$409,73,FALSE)+VLOOKUP(A257,'2023_24 vs 2024_25 Detail'!$A$9:$BY$409,80,FALSE)+VLOOKUP(A257,'2023_24 vs 2024_25 Detail'!$A$9:$BZ$409,81,FALSE)</f>
        <v>#REF!</v>
      </c>
      <c r="O257" s="1">
        <f>VLOOKUP(A257,'2023_24 vs 2024_25 Detail'!$A$9:$CA$409,74,FALSE)</f>
        <v>1157.4095</v>
      </c>
      <c r="P257" s="1">
        <f>VLOOKUP(A257,'2023_24 vs 2024_25 Detail'!$A$9:$CA$409,77,FALSE)</f>
        <v>0</v>
      </c>
      <c r="Q257" s="1" t="e">
        <f t="shared" si="24"/>
        <v>#REF!</v>
      </c>
      <c r="R257" s="1" t="e">
        <f t="shared" si="25"/>
        <v>#REF!</v>
      </c>
      <c r="T257" s="1" t="e">
        <f t="shared" si="26"/>
        <v>#REF!</v>
      </c>
      <c r="U257" s="4" t="e">
        <f t="shared" si="27"/>
        <v>#REF!</v>
      </c>
    </row>
    <row r="258" spans="1:21" x14ac:dyDescent="0.35">
      <c r="A258" s="2" t="s">
        <v>774</v>
      </c>
      <c r="B258" s="2" t="s">
        <v>775</v>
      </c>
      <c r="C258" t="s">
        <v>776</v>
      </c>
      <c r="D258" s="1">
        <v>437</v>
      </c>
      <c r="E258" s="1" t="e">
        <f>VLOOKUP(A258,'2023_24 vs 2024_25 Detail'!$A$9:$AQ$409,45,FALSE)</f>
        <v>#REF!</v>
      </c>
      <c r="F258" s="1" t="e">
        <f>VLOOKUP(A258,'2023_24 vs 2024_25 Detail'!$A$9:$CA$409,73,FALSE)+VLOOKUP(A258,'2023_24 vs 2024_25 Detail'!$A$9:$BY$409,80,FALSE)+VLOOKUP(A258,'2023_24 vs 2024_25 Detail'!$A$9:$BZ$409,81,FALSE)</f>
        <v>#REF!</v>
      </c>
      <c r="G258" s="1">
        <f>VLOOKUP(A258,'2023_24 vs 2024_25 Detail'!$A$9:$CA$409,74,FALSE)</f>
        <v>2275.328</v>
      </c>
      <c r="H258" s="1" t="e">
        <f>VLOOKUP($A258,'2023_24 vs 2024_25 Detail'!$A$9:$AJ$409,38,FALSE)</f>
        <v>#REF!</v>
      </c>
      <c r="I258" s="1" t="e">
        <f t="shared" si="21"/>
        <v>#REF!</v>
      </c>
      <c r="J258" s="1" t="e">
        <f t="shared" si="22"/>
        <v>#REF!</v>
      </c>
      <c r="K258" s="1" t="e">
        <f t="shared" si="23"/>
        <v>#REF!</v>
      </c>
      <c r="M258" s="1" t="e">
        <f>VLOOKUP(A258,'2023_24 vs 2024_25 Detail'!$A$9:$CA$409,82,FALSE)</f>
        <v>#REF!</v>
      </c>
      <c r="N258" s="1" t="e">
        <f>VLOOKUP(A258,'2023_24 vs 2024_25 Detail'!$A$9:$CA$409,73,FALSE)+VLOOKUP(A258,'2023_24 vs 2024_25 Detail'!$A$9:$BY$409,80,FALSE)+VLOOKUP(A258,'2023_24 vs 2024_25 Detail'!$A$9:$BZ$409,81,FALSE)</f>
        <v>#REF!</v>
      </c>
      <c r="O258" s="1">
        <f>VLOOKUP(A258,'2023_24 vs 2024_25 Detail'!$A$9:$CA$409,74,FALSE)</f>
        <v>2275.328</v>
      </c>
      <c r="P258" s="1">
        <f>VLOOKUP(A258,'2023_24 vs 2024_25 Detail'!$A$9:$CA$409,77,FALSE)</f>
        <v>0</v>
      </c>
      <c r="Q258" s="1" t="e">
        <f t="shared" si="24"/>
        <v>#REF!</v>
      </c>
      <c r="R258" s="1" t="e">
        <f t="shared" si="25"/>
        <v>#REF!</v>
      </c>
      <c r="T258" s="1" t="e">
        <f t="shared" si="26"/>
        <v>#REF!</v>
      </c>
      <c r="U258" s="4" t="e">
        <f t="shared" si="27"/>
        <v>#REF!</v>
      </c>
    </row>
    <row r="259" spans="1:21" x14ac:dyDescent="0.35">
      <c r="A259" s="2" t="s">
        <v>777</v>
      </c>
      <c r="B259" s="2" t="s">
        <v>778</v>
      </c>
      <c r="C259" t="s">
        <v>779</v>
      </c>
      <c r="D259" s="1">
        <v>438</v>
      </c>
      <c r="E259" s="1" t="e">
        <f>VLOOKUP(A259,'2023_24 vs 2024_25 Detail'!$A$9:$AQ$409,45,FALSE)</f>
        <v>#REF!</v>
      </c>
      <c r="F259" s="1" t="e">
        <f>VLOOKUP(A259,'2023_24 vs 2024_25 Detail'!$A$9:$CA$409,73,FALSE)+VLOOKUP(A259,'2023_24 vs 2024_25 Detail'!$A$9:$BY$409,80,FALSE)+VLOOKUP(A259,'2023_24 vs 2024_25 Detail'!$A$9:$BZ$409,81,FALSE)</f>
        <v>#REF!</v>
      </c>
      <c r="G259" s="1">
        <f>VLOOKUP(A259,'2023_24 vs 2024_25 Detail'!$A$9:$CA$409,74,FALSE)</f>
        <v>15802.5</v>
      </c>
      <c r="H259" s="1" t="e">
        <f>VLOOKUP($A259,'2023_24 vs 2024_25 Detail'!$A$9:$AJ$409,38,FALSE)</f>
        <v>#REF!</v>
      </c>
      <c r="I259" s="1" t="e">
        <f t="shared" si="21"/>
        <v>#REF!</v>
      </c>
      <c r="J259" s="1" t="e">
        <f t="shared" si="22"/>
        <v>#REF!</v>
      </c>
      <c r="K259" s="1" t="e">
        <f t="shared" si="23"/>
        <v>#REF!</v>
      </c>
      <c r="M259" s="1" t="e">
        <f>VLOOKUP(A259,'2023_24 vs 2024_25 Detail'!$A$9:$CA$409,82,FALSE)</f>
        <v>#REF!</v>
      </c>
      <c r="N259" s="1" t="e">
        <f>VLOOKUP(A259,'2023_24 vs 2024_25 Detail'!$A$9:$CA$409,73,FALSE)+VLOOKUP(A259,'2023_24 vs 2024_25 Detail'!$A$9:$BY$409,80,FALSE)+VLOOKUP(A259,'2023_24 vs 2024_25 Detail'!$A$9:$BZ$409,81,FALSE)</f>
        <v>#REF!</v>
      </c>
      <c r="O259" s="1">
        <f>VLOOKUP(A259,'2023_24 vs 2024_25 Detail'!$A$9:$CA$409,74,FALSE)</f>
        <v>15802.5</v>
      </c>
      <c r="P259" s="1">
        <f>VLOOKUP(A259,'2023_24 vs 2024_25 Detail'!$A$9:$CA$409,77,FALSE)</f>
        <v>0</v>
      </c>
      <c r="Q259" s="1" t="e">
        <f t="shared" si="24"/>
        <v>#REF!</v>
      </c>
      <c r="R259" s="1" t="e">
        <f t="shared" si="25"/>
        <v>#REF!</v>
      </c>
      <c r="T259" s="1" t="e">
        <f t="shared" si="26"/>
        <v>#REF!</v>
      </c>
      <c r="U259" s="4" t="e">
        <f t="shared" si="27"/>
        <v>#REF!</v>
      </c>
    </row>
    <row r="260" spans="1:21" x14ac:dyDescent="0.35">
      <c r="A260" s="2" t="s">
        <v>780</v>
      </c>
      <c r="B260" s="2" t="s">
        <v>781</v>
      </c>
      <c r="C260" t="s">
        <v>782</v>
      </c>
      <c r="D260" s="1">
        <v>439</v>
      </c>
      <c r="E260" s="1" t="e">
        <f>VLOOKUP(A260,'2023_24 vs 2024_25 Detail'!$A$9:$AQ$409,45,FALSE)</f>
        <v>#REF!</v>
      </c>
      <c r="F260" s="1" t="e">
        <f>VLOOKUP(A260,'2023_24 vs 2024_25 Detail'!$A$9:$CA$409,73,FALSE)+VLOOKUP(A260,'2023_24 vs 2024_25 Detail'!$A$9:$BY$409,80,FALSE)+VLOOKUP(A260,'2023_24 vs 2024_25 Detail'!$A$9:$BZ$409,81,FALSE)</f>
        <v>#REF!</v>
      </c>
      <c r="G260" s="1">
        <f>VLOOKUP(A260,'2023_24 vs 2024_25 Detail'!$A$9:$CA$409,74,FALSE)</f>
        <v>1003.2128</v>
      </c>
      <c r="H260" s="1" t="e">
        <f>VLOOKUP($A260,'2023_24 vs 2024_25 Detail'!$A$9:$AJ$409,38,FALSE)</f>
        <v>#REF!</v>
      </c>
      <c r="I260" s="1" t="e">
        <f t="shared" ref="I260:I323" si="28">E260-F260-G260-H260</f>
        <v>#REF!</v>
      </c>
      <c r="J260" s="1" t="e">
        <f t="shared" ref="J260:J323" si="29">I260/D260</f>
        <v>#REF!</v>
      </c>
      <c r="K260" s="1" t="e">
        <f t="shared" ref="K260:K323" si="30">J260*$K$2</f>
        <v>#REF!</v>
      </c>
      <c r="M260" s="1" t="e">
        <f>VLOOKUP(A260,'2023_24 vs 2024_25 Detail'!$A$9:$CA$409,82,FALSE)</f>
        <v>#REF!</v>
      </c>
      <c r="N260" s="1" t="e">
        <f>VLOOKUP(A260,'2023_24 vs 2024_25 Detail'!$A$9:$CA$409,73,FALSE)+VLOOKUP(A260,'2023_24 vs 2024_25 Detail'!$A$9:$BY$409,80,FALSE)+VLOOKUP(A260,'2023_24 vs 2024_25 Detail'!$A$9:$BZ$409,81,FALSE)</f>
        <v>#REF!</v>
      </c>
      <c r="O260" s="1">
        <f>VLOOKUP(A260,'2023_24 vs 2024_25 Detail'!$A$9:$CA$409,74,FALSE)</f>
        <v>1003.2128</v>
      </c>
      <c r="P260" s="1">
        <f>VLOOKUP(A260,'2023_24 vs 2024_25 Detail'!$A$9:$CA$409,77,FALSE)</f>
        <v>0</v>
      </c>
      <c r="Q260" s="1" t="e">
        <f t="shared" ref="Q260:Q323" si="31">M260-N260-O260-P260</f>
        <v>#REF!</v>
      </c>
      <c r="R260" s="1" t="e">
        <f t="shared" ref="R260:R323" si="32">Q260/D260</f>
        <v>#REF!</v>
      </c>
      <c r="T260" s="1" t="e">
        <f t="shared" ref="T260:T323" si="33">IF((K260-R260)&gt;0,(K260-R260),0)</f>
        <v>#REF!</v>
      </c>
      <c r="U260" s="4" t="e">
        <f t="shared" ref="U260:U323" si="34">T260*D260</f>
        <v>#REF!</v>
      </c>
    </row>
    <row r="261" spans="1:21" x14ac:dyDescent="0.35">
      <c r="A261" s="2" t="s">
        <v>783</v>
      </c>
      <c r="B261" s="2" t="s">
        <v>784</v>
      </c>
      <c r="C261" t="s">
        <v>785</v>
      </c>
      <c r="D261" s="1">
        <v>440</v>
      </c>
      <c r="E261" s="1" t="e">
        <f>VLOOKUP(A261,'2023_24 vs 2024_25 Detail'!$A$9:$AQ$409,45,FALSE)</f>
        <v>#REF!</v>
      </c>
      <c r="F261" s="1" t="e">
        <f>VLOOKUP(A261,'2023_24 vs 2024_25 Detail'!$A$9:$CA$409,73,FALSE)+VLOOKUP(A261,'2023_24 vs 2024_25 Detail'!$A$9:$BY$409,80,FALSE)+VLOOKUP(A261,'2023_24 vs 2024_25 Detail'!$A$9:$BZ$409,81,FALSE)</f>
        <v>#REF!</v>
      </c>
      <c r="G261" s="1">
        <f>VLOOKUP(A261,'2023_24 vs 2024_25 Detail'!$A$9:$CA$409,74,FALSE)</f>
        <v>12263.75</v>
      </c>
      <c r="H261" s="1" t="e">
        <f>VLOOKUP($A261,'2023_24 vs 2024_25 Detail'!$A$9:$AJ$409,38,FALSE)</f>
        <v>#REF!</v>
      </c>
      <c r="I261" s="1" t="e">
        <f t="shared" si="28"/>
        <v>#REF!</v>
      </c>
      <c r="J261" s="1" t="e">
        <f t="shared" si="29"/>
        <v>#REF!</v>
      </c>
      <c r="K261" s="1" t="e">
        <f t="shared" si="30"/>
        <v>#REF!</v>
      </c>
      <c r="M261" s="1" t="e">
        <f>VLOOKUP(A261,'2023_24 vs 2024_25 Detail'!$A$9:$CA$409,82,FALSE)</f>
        <v>#REF!</v>
      </c>
      <c r="N261" s="1" t="e">
        <f>VLOOKUP(A261,'2023_24 vs 2024_25 Detail'!$A$9:$CA$409,73,FALSE)+VLOOKUP(A261,'2023_24 vs 2024_25 Detail'!$A$9:$BY$409,80,FALSE)+VLOOKUP(A261,'2023_24 vs 2024_25 Detail'!$A$9:$BZ$409,81,FALSE)</f>
        <v>#REF!</v>
      </c>
      <c r="O261" s="1">
        <f>VLOOKUP(A261,'2023_24 vs 2024_25 Detail'!$A$9:$CA$409,74,FALSE)</f>
        <v>12263.75</v>
      </c>
      <c r="P261" s="1">
        <f>VLOOKUP(A261,'2023_24 vs 2024_25 Detail'!$A$9:$CA$409,77,FALSE)</f>
        <v>0</v>
      </c>
      <c r="Q261" s="1" t="e">
        <f t="shared" si="31"/>
        <v>#REF!</v>
      </c>
      <c r="R261" s="1" t="e">
        <f t="shared" si="32"/>
        <v>#REF!</v>
      </c>
      <c r="T261" s="1" t="e">
        <f t="shared" si="33"/>
        <v>#REF!</v>
      </c>
      <c r="U261" s="4" t="e">
        <f t="shared" si="34"/>
        <v>#REF!</v>
      </c>
    </row>
    <row r="262" spans="1:21" x14ac:dyDescent="0.35">
      <c r="A262" s="2" t="s">
        <v>786</v>
      </c>
      <c r="B262" s="2" t="s">
        <v>787</v>
      </c>
      <c r="C262" t="s">
        <v>788</v>
      </c>
      <c r="D262" s="1">
        <v>441</v>
      </c>
      <c r="E262" s="1" t="e">
        <f>VLOOKUP(A262,'2023_24 vs 2024_25 Detail'!$A$9:$AQ$409,45,FALSE)</f>
        <v>#REF!</v>
      </c>
      <c r="F262" s="1" t="e">
        <f>VLOOKUP(A262,'2023_24 vs 2024_25 Detail'!$A$9:$CA$409,73,FALSE)+VLOOKUP(A262,'2023_24 vs 2024_25 Detail'!$A$9:$BY$409,80,FALSE)+VLOOKUP(A262,'2023_24 vs 2024_25 Detail'!$A$9:$BZ$409,81,FALSE)</f>
        <v>#REF!</v>
      </c>
      <c r="G262" s="1">
        <f>VLOOKUP(A262,'2023_24 vs 2024_25 Detail'!$A$9:$CA$409,74,FALSE)</f>
        <v>52452</v>
      </c>
      <c r="H262" s="1" t="e">
        <f>VLOOKUP($A262,'2023_24 vs 2024_25 Detail'!$A$9:$AJ$409,38,FALSE)</f>
        <v>#REF!</v>
      </c>
      <c r="I262" s="1" t="e">
        <f t="shared" si="28"/>
        <v>#REF!</v>
      </c>
      <c r="J262" s="1" t="e">
        <f t="shared" si="29"/>
        <v>#REF!</v>
      </c>
      <c r="K262" s="1" t="e">
        <f t="shared" si="30"/>
        <v>#REF!</v>
      </c>
      <c r="M262" s="1" t="e">
        <f>VLOOKUP(A262,'2023_24 vs 2024_25 Detail'!$A$9:$CA$409,82,FALSE)</f>
        <v>#REF!</v>
      </c>
      <c r="N262" s="1" t="e">
        <f>VLOOKUP(A262,'2023_24 vs 2024_25 Detail'!$A$9:$CA$409,73,FALSE)+VLOOKUP(A262,'2023_24 vs 2024_25 Detail'!$A$9:$BY$409,80,FALSE)+VLOOKUP(A262,'2023_24 vs 2024_25 Detail'!$A$9:$BZ$409,81,FALSE)</f>
        <v>#REF!</v>
      </c>
      <c r="O262" s="1">
        <f>VLOOKUP(A262,'2023_24 vs 2024_25 Detail'!$A$9:$CA$409,74,FALSE)</f>
        <v>52452</v>
      </c>
      <c r="P262" s="1">
        <f>VLOOKUP(A262,'2023_24 vs 2024_25 Detail'!$A$9:$CA$409,77,FALSE)</f>
        <v>0</v>
      </c>
      <c r="Q262" s="1" t="e">
        <f t="shared" si="31"/>
        <v>#REF!</v>
      </c>
      <c r="R262" s="1" t="e">
        <f t="shared" si="32"/>
        <v>#REF!</v>
      </c>
      <c r="T262" s="1" t="e">
        <f t="shared" si="33"/>
        <v>#REF!</v>
      </c>
      <c r="U262" s="4" t="e">
        <f t="shared" si="34"/>
        <v>#REF!</v>
      </c>
    </row>
    <row r="263" spans="1:21" x14ac:dyDescent="0.35">
      <c r="A263" s="2" t="s">
        <v>789</v>
      </c>
      <c r="B263" s="2" t="s">
        <v>790</v>
      </c>
      <c r="C263" t="s">
        <v>791</v>
      </c>
      <c r="D263" s="1">
        <v>442</v>
      </c>
      <c r="E263" s="1" t="e">
        <f>VLOOKUP(A263,'2023_24 vs 2024_25 Detail'!$A$9:$AQ$409,45,FALSE)</f>
        <v>#REF!</v>
      </c>
      <c r="F263" s="1" t="e">
        <f>VLOOKUP(A263,'2023_24 vs 2024_25 Detail'!$A$9:$CA$409,73,FALSE)+VLOOKUP(A263,'2023_24 vs 2024_25 Detail'!$A$9:$BY$409,80,FALSE)+VLOOKUP(A263,'2023_24 vs 2024_25 Detail'!$A$9:$BZ$409,81,FALSE)</f>
        <v>#REF!</v>
      </c>
      <c r="G263" s="1">
        <f>VLOOKUP(A263,'2023_24 vs 2024_25 Detail'!$A$9:$CA$409,74,FALSE)</f>
        <v>12909.25</v>
      </c>
      <c r="H263" s="1" t="e">
        <f>VLOOKUP($A263,'2023_24 vs 2024_25 Detail'!$A$9:$AJ$409,38,FALSE)</f>
        <v>#REF!</v>
      </c>
      <c r="I263" s="1" t="e">
        <f t="shared" si="28"/>
        <v>#REF!</v>
      </c>
      <c r="J263" s="1" t="e">
        <f t="shared" si="29"/>
        <v>#REF!</v>
      </c>
      <c r="K263" s="1" t="e">
        <f t="shared" si="30"/>
        <v>#REF!</v>
      </c>
      <c r="M263" s="1" t="e">
        <f>VLOOKUP(A263,'2023_24 vs 2024_25 Detail'!$A$9:$CA$409,82,FALSE)</f>
        <v>#REF!</v>
      </c>
      <c r="N263" s="1" t="e">
        <f>VLOOKUP(A263,'2023_24 vs 2024_25 Detail'!$A$9:$CA$409,73,FALSE)+VLOOKUP(A263,'2023_24 vs 2024_25 Detail'!$A$9:$BY$409,80,FALSE)+VLOOKUP(A263,'2023_24 vs 2024_25 Detail'!$A$9:$BZ$409,81,FALSE)</f>
        <v>#REF!</v>
      </c>
      <c r="O263" s="1">
        <f>VLOOKUP(A263,'2023_24 vs 2024_25 Detail'!$A$9:$CA$409,74,FALSE)</f>
        <v>12909.25</v>
      </c>
      <c r="P263" s="1">
        <f>VLOOKUP(A263,'2023_24 vs 2024_25 Detail'!$A$9:$CA$409,77,FALSE)</f>
        <v>0</v>
      </c>
      <c r="Q263" s="1" t="e">
        <f t="shared" si="31"/>
        <v>#REF!</v>
      </c>
      <c r="R263" s="1" t="e">
        <f t="shared" si="32"/>
        <v>#REF!</v>
      </c>
      <c r="T263" s="1" t="e">
        <f t="shared" si="33"/>
        <v>#REF!</v>
      </c>
      <c r="U263" s="4" t="e">
        <f t="shared" si="34"/>
        <v>#REF!</v>
      </c>
    </row>
    <row r="264" spans="1:21" x14ac:dyDescent="0.35">
      <c r="A264" s="2" t="s">
        <v>792</v>
      </c>
      <c r="B264" s="2" t="s">
        <v>793</v>
      </c>
      <c r="C264" t="s">
        <v>794</v>
      </c>
      <c r="D264" s="1">
        <v>443</v>
      </c>
      <c r="E264" s="1" t="e">
        <f>VLOOKUP(A264,'2023_24 vs 2024_25 Detail'!$A$9:$AQ$409,45,FALSE)</f>
        <v>#REF!</v>
      </c>
      <c r="F264" s="1" t="e">
        <f>VLOOKUP(A264,'2023_24 vs 2024_25 Detail'!$A$9:$CA$409,73,FALSE)+VLOOKUP(A264,'2023_24 vs 2024_25 Detail'!$A$9:$BY$409,80,FALSE)+VLOOKUP(A264,'2023_24 vs 2024_25 Detail'!$A$9:$BZ$409,81,FALSE)</f>
        <v>#REF!</v>
      </c>
      <c r="G264" s="1">
        <f>VLOOKUP(A264,'2023_24 vs 2024_25 Detail'!$A$9:$CA$409,74,FALSE)</f>
        <v>837.73440000000005</v>
      </c>
      <c r="H264" s="1" t="e">
        <f>VLOOKUP($A264,'2023_24 vs 2024_25 Detail'!$A$9:$AJ$409,38,FALSE)</f>
        <v>#REF!</v>
      </c>
      <c r="I264" s="1" t="e">
        <f t="shared" si="28"/>
        <v>#REF!</v>
      </c>
      <c r="J264" s="1" t="e">
        <f t="shared" si="29"/>
        <v>#REF!</v>
      </c>
      <c r="K264" s="1" t="e">
        <f t="shared" si="30"/>
        <v>#REF!</v>
      </c>
      <c r="M264" s="1" t="e">
        <f>VLOOKUP(A264,'2023_24 vs 2024_25 Detail'!$A$9:$CA$409,82,FALSE)</f>
        <v>#REF!</v>
      </c>
      <c r="N264" s="1" t="e">
        <f>VLOOKUP(A264,'2023_24 vs 2024_25 Detail'!$A$9:$CA$409,73,FALSE)+VLOOKUP(A264,'2023_24 vs 2024_25 Detail'!$A$9:$BY$409,80,FALSE)+VLOOKUP(A264,'2023_24 vs 2024_25 Detail'!$A$9:$BZ$409,81,FALSE)</f>
        <v>#REF!</v>
      </c>
      <c r="O264" s="1">
        <f>VLOOKUP(A264,'2023_24 vs 2024_25 Detail'!$A$9:$CA$409,74,FALSE)</f>
        <v>837.73440000000005</v>
      </c>
      <c r="P264" s="1">
        <f>VLOOKUP(A264,'2023_24 vs 2024_25 Detail'!$A$9:$CA$409,77,FALSE)</f>
        <v>0</v>
      </c>
      <c r="Q264" s="1" t="e">
        <f t="shared" si="31"/>
        <v>#REF!</v>
      </c>
      <c r="R264" s="1" t="e">
        <f t="shared" si="32"/>
        <v>#REF!</v>
      </c>
      <c r="T264" s="1" t="e">
        <f t="shared" si="33"/>
        <v>#REF!</v>
      </c>
      <c r="U264" s="4" t="e">
        <f t="shared" si="34"/>
        <v>#REF!</v>
      </c>
    </row>
    <row r="265" spans="1:21" x14ac:dyDescent="0.35">
      <c r="A265" s="2" t="s">
        <v>795</v>
      </c>
      <c r="B265" s="2">
        <v>2159</v>
      </c>
      <c r="C265" t="s">
        <v>796</v>
      </c>
      <c r="D265" s="1">
        <v>444</v>
      </c>
      <c r="E265" s="1" t="e">
        <f>VLOOKUP(A265,'2023_24 vs 2024_25 Detail'!$A$9:$AQ$409,45,FALSE)</f>
        <v>#REF!</v>
      </c>
      <c r="F265" s="1" t="e">
        <f>VLOOKUP(A265,'2023_24 vs 2024_25 Detail'!$A$9:$CA$409,73,FALSE)+VLOOKUP(A265,'2023_24 vs 2024_25 Detail'!$A$9:$BY$409,80,FALSE)+VLOOKUP(A265,'2023_24 vs 2024_25 Detail'!$A$9:$BZ$409,81,FALSE)</f>
        <v>#REF!</v>
      </c>
      <c r="G265" s="1">
        <f>VLOOKUP(A265,'2023_24 vs 2024_25 Detail'!$A$9:$CA$409,74,FALSE)</f>
        <v>1396.2239999999999</v>
      </c>
      <c r="H265" s="1" t="e">
        <f>VLOOKUP($A265,'2023_24 vs 2024_25 Detail'!$A$9:$AJ$409,38,FALSE)</f>
        <v>#REF!</v>
      </c>
      <c r="I265" s="1" t="e">
        <f t="shared" si="28"/>
        <v>#REF!</v>
      </c>
      <c r="J265" s="1" t="e">
        <f t="shared" si="29"/>
        <v>#REF!</v>
      </c>
      <c r="K265" s="1" t="e">
        <f t="shared" si="30"/>
        <v>#REF!</v>
      </c>
      <c r="M265" s="1" t="e">
        <f>VLOOKUP(A265,'2023_24 vs 2024_25 Detail'!$A$9:$CA$409,82,FALSE)</f>
        <v>#REF!</v>
      </c>
      <c r="N265" s="1" t="e">
        <f>VLOOKUP(A265,'2023_24 vs 2024_25 Detail'!$A$9:$CA$409,73,FALSE)+VLOOKUP(A265,'2023_24 vs 2024_25 Detail'!$A$9:$BY$409,80,FALSE)+VLOOKUP(A265,'2023_24 vs 2024_25 Detail'!$A$9:$BZ$409,81,FALSE)</f>
        <v>#REF!</v>
      </c>
      <c r="O265" s="1">
        <f>VLOOKUP(A265,'2023_24 vs 2024_25 Detail'!$A$9:$CA$409,74,FALSE)</f>
        <v>1396.2239999999999</v>
      </c>
      <c r="P265" s="1">
        <f>VLOOKUP(A265,'2023_24 vs 2024_25 Detail'!$A$9:$CA$409,77,FALSE)</f>
        <v>0</v>
      </c>
      <c r="Q265" s="1" t="e">
        <f t="shared" si="31"/>
        <v>#REF!</v>
      </c>
      <c r="R265" s="1" t="e">
        <f t="shared" si="32"/>
        <v>#REF!</v>
      </c>
      <c r="T265" s="1" t="e">
        <f t="shared" si="33"/>
        <v>#REF!</v>
      </c>
      <c r="U265" s="4" t="e">
        <f t="shared" si="34"/>
        <v>#REF!</v>
      </c>
    </row>
    <row r="266" spans="1:21" x14ac:dyDescent="0.35">
      <c r="A266" s="2" t="s">
        <v>797</v>
      </c>
      <c r="B266" s="2" t="s">
        <v>798</v>
      </c>
      <c r="C266" t="s">
        <v>799</v>
      </c>
      <c r="D266" s="1">
        <v>445</v>
      </c>
      <c r="E266" s="1" t="e">
        <f>VLOOKUP(A266,'2023_24 vs 2024_25 Detail'!$A$9:$AQ$409,45,FALSE)</f>
        <v>#N/A</v>
      </c>
      <c r="F266" s="1" t="e">
        <f>VLOOKUP(A266,'2023_24 vs 2024_25 Detail'!$A$9:$CA$409,73,FALSE)+VLOOKUP(A266,'2023_24 vs 2024_25 Detail'!$A$9:$BY$409,80,FALSE)+VLOOKUP(A266,'2023_24 vs 2024_25 Detail'!$A$9:$BZ$409,81,FALSE)</f>
        <v>#N/A</v>
      </c>
      <c r="G266" s="1" t="e">
        <f>VLOOKUP(A266,'2023_24 vs 2024_25 Detail'!$A$9:$CA$409,74,FALSE)</f>
        <v>#N/A</v>
      </c>
      <c r="H266" s="1" t="e">
        <f>VLOOKUP($A266,'2023_24 vs 2024_25 Detail'!$A$9:$AJ$409,38,FALSE)</f>
        <v>#N/A</v>
      </c>
      <c r="I266" s="1" t="e">
        <f t="shared" si="28"/>
        <v>#N/A</v>
      </c>
      <c r="J266" s="1" t="e">
        <f t="shared" si="29"/>
        <v>#N/A</v>
      </c>
      <c r="K266" s="1" t="e">
        <f t="shared" si="30"/>
        <v>#N/A</v>
      </c>
      <c r="M266" s="1" t="e">
        <f>VLOOKUP(A266,'2023_24 vs 2024_25 Detail'!$A$9:$CA$409,82,FALSE)</f>
        <v>#N/A</v>
      </c>
      <c r="N266" s="1" t="e">
        <f>VLOOKUP(A266,'2023_24 vs 2024_25 Detail'!$A$9:$CA$409,73,FALSE)+VLOOKUP(A266,'2023_24 vs 2024_25 Detail'!$A$9:$BY$409,80,FALSE)+VLOOKUP(A266,'2023_24 vs 2024_25 Detail'!$A$9:$BZ$409,81,FALSE)</f>
        <v>#N/A</v>
      </c>
      <c r="O266" s="1" t="e">
        <f>VLOOKUP(A266,'2023_24 vs 2024_25 Detail'!$A$9:$CA$409,74,FALSE)</f>
        <v>#N/A</v>
      </c>
      <c r="P266" s="1" t="e">
        <f>VLOOKUP(A266,'2023_24 vs 2024_25 Detail'!$A$9:$CA$409,77,FALSE)</f>
        <v>#N/A</v>
      </c>
      <c r="Q266" s="1" t="e">
        <f t="shared" si="31"/>
        <v>#N/A</v>
      </c>
      <c r="R266" s="1" t="e">
        <f t="shared" si="32"/>
        <v>#N/A</v>
      </c>
      <c r="T266" s="1" t="e">
        <f t="shared" si="33"/>
        <v>#N/A</v>
      </c>
      <c r="U266" s="4" t="e">
        <f t="shared" si="34"/>
        <v>#N/A</v>
      </c>
    </row>
    <row r="267" spans="1:21" x14ac:dyDescent="0.35">
      <c r="A267" s="2" t="s">
        <v>800</v>
      </c>
      <c r="B267" s="2">
        <v>2156</v>
      </c>
      <c r="C267" t="s">
        <v>801</v>
      </c>
      <c r="D267" s="1">
        <v>446</v>
      </c>
      <c r="E267" s="1" t="e">
        <f>VLOOKUP(A267,'2023_24 vs 2024_25 Detail'!$A$9:$AQ$409,45,FALSE)</f>
        <v>#REF!</v>
      </c>
      <c r="F267" s="1" t="e">
        <f>VLOOKUP(A267,'2023_24 vs 2024_25 Detail'!$A$9:$CA$409,73,FALSE)+VLOOKUP(A267,'2023_24 vs 2024_25 Detail'!$A$9:$BY$409,80,FALSE)+VLOOKUP(A267,'2023_24 vs 2024_25 Detail'!$A$9:$BZ$409,81,FALSE)</f>
        <v>#REF!</v>
      </c>
      <c r="G267" s="1">
        <f>VLOOKUP(A267,'2023_24 vs 2024_25 Detail'!$A$9:$CA$409,74,FALSE)</f>
        <v>3102.72</v>
      </c>
      <c r="H267" s="1" t="e">
        <f>VLOOKUP($A267,'2023_24 vs 2024_25 Detail'!$A$9:$AJ$409,38,FALSE)</f>
        <v>#REF!</v>
      </c>
      <c r="I267" s="1" t="e">
        <f t="shared" si="28"/>
        <v>#REF!</v>
      </c>
      <c r="J267" s="1" t="e">
        <f t="shared" si="29"/>
        <v>#REF!</v>
      </c>
      <c r="K267" s="1" t="e">
        <f t="shared" si="30"/>
        <v>#REF!</v>
      </c>
      <c r="M267" s="1" t="e">
        <f>VLOOKUP(A267,'2023_24 vs 2024_25 Detail'!$A$9:$CA$409,82,FALSE)</f>
        <v>#REF!</v>
      </c>
      <c r="N267" s="1" t="e">
        <f>VLOOKUP(A267,'2023_24 vs 2024_25 Detail'!$A$9:$CA$409,73,FALSE)+VLOOKUP(A267,'2023_24 vs 2024_25 Detail'!$A$9:$BY$409,80,FALSE)+VLOOKUP(A267,'2023_24 vs 2024_25 Detail'!$A$9:$BZ$409,81,FALSE)</f>
        <v>#REF!</v>
      </c>
      <c r="O267" s="1">
        <f>VLOOKUP(A267,'2023_24 vs 2024_25 Detail'!$A$9:$CA$409,74,FALSE)</f>
        <v>3102.72</v>
      </c>
      <c r="P267" s="1">
        <f>VLOOKUP(A267,'2023_24 vs 2024_25 Detail'!$A$9:$CA$409,77,FALSE)</f>
        <v>0</v>
      </c>
      <c r="Q267" s="1" t="e">
        <f t="shared" si="31"/>
        <v>#REF!</v>
      </c>
      <c r="R267" s="1" t="e">
        <f t="shared" si="32"/>
        <v>#REF!</v>
      </c>
      <c r="T267" s="1" t="e">
        <f t="shared" si="33"/>
        <v>#REF!</v>
      </c>
      <c r="U267" s="4" t="e">
        <f t="shared" si="34"/>
        <v>#REF!</v>
      </c>
    </row>
    <row r="268" spans="1:21" x14ac:dyDescent="0.35">
      <c r="A268" s="2" t="s">
        <v>802</v>
      </c>
      <c r="B268" s="2" t="s">
        <v>803</v>
      </c>
      <c r="C268" t="s">
        <v>804</v>
      </c>
      <c r="D268" s="1">
        <v>447</v>
      </c>
      <c r="E268" s="1" t="e">
        <f>VLOOKUP(A268,'2023_24 vs 2024_25 Detail'!$A$9:$AQ$409,45,FALSE)</f>
        <v>#N/A</v>
      </c>
      <c r="F268" s="1" t="e">
        <f>VLOOKUP(A268,'2023_24 vs 2024_25 Detail'!$A$9:$CA$409,73,FALSE)+VLOOKUP(A268,'2023_24 vs 2024_25 Detail'!$A$9:$BY$409,80,FALSE)+VLOOKUP(A268,'2023_24 vs 2024_25 Detail'!$A$9:$BZ$409,81,FALSE)</f>
        <v>#N/A</v>
      </c>
      <c r="G268" s="1" t="e">
        <f>VLOOKUP(A268,'2023_24 vs 2024_25 Detail'!$A$9:$CA$409,74,FALSE)</f>
        <v>#N/A</v>
      </c>
      <c r="H268" s="1" t="e">
        <f>VLOOKUP($A268,'2023_24 vs 2024_25 Detail'!$A$9:$AJ$409,38,FALSE)</f>
        <v>#N/A</v>
      </c>
      <c r="I268" s="1" t="e">
        <f t="shared" si="28"/>
        <v>#N/A</v>
      </c>
      <c r="J268" s="1" t="e">
        <f t="shared" si="29"/>
        <v>#N/A</v>
      </c>
      <c r="K268" s="1" t="e">
        <f t="shared" si="30"/>
        <v>#N/A</v>
      </c>
      <c r="M268" s="1" t="e">
        <f>VLOOKUP(A268,'2023_24 vs 2024_25 Detail'!$A$9:$CA$409,82,FALSE)</f>
        <v>#N/A</v>
      </c>
      <c r="N268" s="1" t="e">
        <f>VLOOKUP(A268,'2023_24 vs 2024_25 Detail'!$A$9:$CA$409,73,FALSE)+VLOOKUP(A268,'2023_24 vs 2024_25 Detail'!$A$9:$BY$409,80,FALSE)+VLOOKUP(A268,'2023_24 vs 2024_25 Detail'!$A$9:$BZ$409,81,FALSE)</f>
        <v>#N/A</v>
      </c>
      <c r="O268" s="1" t="e">
        <f>VLOOKUP(A268,'2023_24 vs 2024_25 Detail'!$A$9:$CA$409,74,FALSE)</f>
        <v>#N/A</v>
      </c>
      <c r="P268" s="1" t="e">
        <f>VLOOKUP(A268,'2023_24 vs 2024_25 Detail'!$A$9:$CA$409,77,FALSE)</f>
        <v>#N/A</v>
      </c>
      <c r="Q268" s="1" t="e">
        <f t="shared" si="31"/>
        <v>#N/A</v>
      </c>
      <c r="R268" s="1" t="e">
        <f t="shared" si="32"/>
        <v>#N/A</v>
      </c>
      <c r="T268" s="1" t="e">
        <f t="shared" si="33"/>
        <v>#N/A</v>
      </c>
      <c r="U268" s="4" t="e">
        <f t="shared" si="34"/>
        <v>#N/A</v>
      </c>
    </row>
    <row r="269" spans="1:21" x14ac:dyDescent="0.35">
      <c r="A269" s="2" t="s">
        <v>805</v>
      </c>
      <c r="B269" s="2" t="s">
        <v>806</v>
      </c>
      <c r="C269" t="s">
        <v>807</v>
      </c>
      <c r="D269" s="1">
        <v>448</v>
      </c>
      <c r="E269" s="1" t="e">
        <f>VLOOKUP(A269,'2023_24 vs 2024_25 Detail'!$A$9:$AQ$409,45,FALSE)</f>
        <v>#REF!</v>
      </c>
      <c r="F269" s="1" t="e">
        <f>VLOOKUP(A269,'2023_24 vs 2024_25 Detail'!$A$9:$CA$409,73,FALSE)+VLOOKUP(A269,'2023_24 vs 2024_25 Detail'!$A$9:$BY$409,80,FALSE)+VLOOKUP(A269,'2023_24 vs 2024_25 Detail'!$A$9:$BZ$409,81,FALSE)</f>
        <v>#REF!</v>
      </c>
      <c r="G269" s="1">
        <f>VLOOKUP(A269,'2023_24 vs 2024_25 Detail'!$A$9:$CA$409,74,FALSE)</f>
        <v>60202.5</v>
      </c>
      <c r="H269" s="1" t="e">
        <f>VLOOKUP($A269,'2023_24 vs 2024_25 Detail'!$A$9:$AJ$409,38,FALSE)</f>
        <v>#REF!</v>
      </c>
      <c r="I269" s="1" t="e">
        <f t="shared" si="28"/>
        <v>#REF!</v>
      </c>
      <c r="J269" s="1" t="e">
        <f t="shared" si="29"/>
        <v>#REF!</v>
      </c>
      <c r="K269" s="1" t="e">
        <f t="shared" si="30"/>
        <v>#REF!</v>
      </c>
      <c r="M269" s="1" t="e">
        <f>VLOOKUP(A269,'2023_24 vs 2024_25 Detail'!$A$9:$CA$409,82,FALSE)</f>
        <v>#REF!</v>
      </c>
      <c r="N269" s="1" t="e">
        <f>VLOOKUP(A269,'2023_24 vs 2024_25 Detail'!$A$9:$CA$409,73,FALSE)+VLOOKUP(A269,'2023_24 vs 2024_25 Detail'!$A$9:$BY$409,80,FALSE)+VLOOKUP(A269,'2023_24 vs 2024_25 Detail'!$A$9:$BZ$409,81,FALSE)</f>
        <v>#REF!</v>
      </c>
      <c r="O269" s="1">
        <f>VLOOKUP(A269,'2023_24 vs 2024_25 Detail'!$A$9:$CA$409,74,FALSE)</f>
        <v>60202.5</v>
      </c>
      <c r="P269" s="1">
        <f>VLOOKUP(A269,'2023_24 vs 2024_25 Detail'!$A$9:$CA$409,77,FALSE)</f>
        <v>0</v>
      </c>
      <c r="Q269" s="1" t="e">
        <f t="shared" si="31"/>
        <v>#REF!</v>
      </c>
      <c r="R269" s="1" t="e">
        <f t="shared" si="32"/>
        <v>#REF!</v>
      </c>
      <c r="T269" s="1" t="e">
        <f t="shared" si="33"/>
        <v>#REF!</v>
      </c>
      <c r="U269" s="4" t="e">
        <f t="shared" si="34"/>
        <v>#REF!</v>
      </c>
    </row>
    <row r="270" spans="1:21" x14ac:dyDescent="0.35">
      <c r="A270" s="2" t="s">
        <v>808</v>
      </c>
      <c r="B270" s="2" t="s">
        <v>809</v>
      </c>
      <c r="C270" t="s">
        <v>810</v>
      </c>
      <c r="D270" s="1">
        <v>449</v>
      </c>
      <c r="E270" s="1" t="e">
        <f>VLOOKUP(A270,'2023_24 vs 2024_25 Detail'!$A$9:$AQ$409,45,FALSE)</f>
        <v>#REF!</v>
      </c>
      <c r="F270" s="1" t="e">
        <f>VLOOKUP(A270,'2023_24 vs 2024_25 Detail'!$A$9:$CA$409,73,FALSE)+VLOOKUP(A270,'2023_24 vs 2024_25 Detail'!$A$9:$BY$409,80,FALSE)+VLOOKUP(A270,'2023_24 vs 2024_25 Detail'!$A$9:$BZ$409,81,FALSE)</f>
        <v>#REF!</v>
      </c>
      <c r="G270" s="1">
        <f>VLOOKUP(A270,'2023_24 vs 2024_25 Detail'!$A$9:$CA$409,74,FALSE)</f>
        <v>4214.5280000000002</v>
      </c>
      <c r="H270" s="1" t="e">
        <f>VLOOKUP($A270,'2023_24 vs 2024_25 Detail'!$A$9:$AJ$409,38,FALSE)</f>
        <v>#REF!</v>
      </c>
      <c r="I270" s="1" t="e">
        <f t="shared" si="28"/>
        <v>#REF!</v>
      </c>
      <c r="J270" s="1" t="e">
        <f t="shared" si="29"/>
        <v>#REF!</v>
      </c>
      <c r="K270" s="1" t="e">
        <f t="shared" si="30"/>
        <v>#REF!</v>
      </c>
      <c r="M270" s="1" t="e">
        <f>VLOOKUP(A270,'2023_24 vs 2024_25 Detail'!$A$9:$CA$409,82,FALSE)</f>
        <v>#REF!</v>
      </c>
      <c r="N270" s="1" t="e">
        <f>VLOOKUP(A270,'2023_24 vs 2024_25 Detail'!$A$9:$CA$409,73,FALSE)+VLOOKUP(A270,'2023_24 vs 2024_25 Detail'!$A$9:$BY$409,80,FALSE)+VLOOKUP(A270,'2023_24 vs 2024_25 Detail'!$A$9:$BZ$409,81,FALSE)</f>
        <v>#REF!</v>
      </c>
      <c r="O270" s="1">
        <f>VLOOKUP(A270,'2023_24 vs 2024_25 Detail'!$A$9:$CA$409,74,FALSE)</f>
        <v>4214.5280000000002</v>
      </c>
      <c r="P270" s="1">
        <f>VLOOKUP(A270,'2023_24 vs 2024_25 Detail'!$A$9:$CA$409,77,FALSE)</f>
        <v>0</v>
      </c>
      <c r="Q270" s="1" t="e">
        <f t="shared" si="31"/>
        <v>#REF!</v>
      </c>
      <c r="R270" s="1" t="e">
        <f t="shared" si="32"/>
        <v>#REF!</v>
      </c>
      <c r="T270" s="1" t="e">
        <f t="shared" si="33"/>
        <v>#REF!</v>
      </c>
      <c r="U270" s="4" t="e">
        <f t="shared" si="34"/>
        <v>#REF!</v>
      </c>
    </row>
    <row r="271" spans="1:21" x14ac:dyDescent="0.35">
      <c r="A271" s="2" t="s">
        <v>811</v>
      </c>
      <c r="B271" s="2" t="s">
        <v>812</v>
      </c>
      <c r="C271" t="s">
        <v>813</v>
      </c>
      <c r="D271" s="1">
        <v>450</v>
      </c>
      <c r="E271" s="1" t="e">
        <f>VLOOKUP(A271,'2023_24 vs 2024_25 Detail'!$A$9:$AQ$409,45,FALSE)</f>
        <v>#REF!</v>
      </c>
      <c r="F271" s="1" t="e">
        <f>VLOOKUP(A271,'2023_24 vs 2024_25 Detail'!$A$9:$CA$409,73,FALSE)+VLOOKUP(A271,'2023_24 vs 2024_25 Detail'!$A$9:$BY$409,80,FALSE)+VLOOKUP(A271,'2023_24 vs 2024_25 Detail'!$A$9:$BZ$409,81,FALSE)</f>
        <v>#REF!</v>
      </c>
      <c r="G271" s="1">
        <f>VLOOKUP(A271,'2023_24 vs 2024_25 Detail'!$A$9:$CA$409,74,FALSE)</f>
        <v>5791.7439999999997</v>
      </c>
      <c r="H271" s="1" t="e">
        <f>VLOOKUP($A271,'2023_24 vs 2024_25 Detail'!$A$9:$AJ$409,38,FALSE)</f>
        <v>#REF!</v>
      </c>
      <c r="I271" s="1" t="e">
        <f t="shared" si="28"/>
        <v>#REF!</v>
      </c>
      <c r="J271" s="1" t="e">
        <f t="shared" si="29"/>
        <v>#REF!</v>
      </c>
      <c r="K271" s="1" t="e">
        <f t="shared" si="30"/>
        <v>#REF!</v>
      </c>
      <c r="M271" s="1" t="e">
        <f>VLOOKUP(A271,'2023_24 vs 2024_25 Detail'!$A$9:$CA$409,82,FALSE)</f>
        <v>#REF!</v>
      </c>
      <c r="N271" s="1" t="e">
        <f>VLOOKUP(A271,'2023_24 vs 2024_25 Detail'!$A$9:$CA$409,73,FALSE)+VLOOKUP(A271,'2023_24 vs 2024_25 Detail'!$A$9:$BY$409,80,FALSE)+VLOOKUP(A271,'2023_24 vs 2024_25 Detail'!$A$9:$BZ$409,81,FALSE)</f>
        <v>#REF!</v>
      </c>
      <c r="O271" s="1">
        <f>VLOOKUP(A271,'2023_24 vs 2024_25 Detail'!$A$9:$CA$409,74,FALSE)</f>
        <v>5791.7439999999997</v>
      </c>
      <c r="P271" s="1">
        <f>VLOOKUP(A271,'2023_24 vs 2024_25 Detail'!$A$9:$CA$409,77,FALSE)</f>
        <v>0</v>
      </c>
      <c r="Q271" s="1" t="e">
        <f t="shared" si="31"/>
        <v>#REF!</v>
      </c>
      <c r="R271" s="1" t="e">
        <f t="shared" si="32"/>
        <v>#REF!</v>
      </c>
      <c r="T271" s="1" t="e">
        <f t="shared" si="33"/>
        <v>#REF!</v>
      </c>
      <c r="U271" s="4" t="e">
        <f t="shared" si="34"/>
        <v>#REF!</v>
      </c>
    </row>
    <row r="272" spans="1:21" x14ac:dyDescent="0.35">
      <c r="A272" s="2" t="s">
        <v>814</v>
      </c>
      <c r="B272" s="2" t="s">
        <v>815</v>
      </c>
      <c r="C272" t="s">
        <v>816</v>
      </c>
      <c r="D272" s="1">
        <v>451</v>
      </c>
      <c r="E272" s="1" t="e">
        <f>VLOOKUP(A272,'2023_24 vs 2024_25 Detail'!$A$9:$AQ$409,45,FALSE)</f>
        <v>#REF!</v>
      </c>
      <c r="F272" s="1" t="e">
        <f>VLOOKUP(A272,'2023_24 vs 2024_25 Detail'!$A$9:$CA$409,73,FALSE)+VLOOKUP(A272,'2023_24 vs 2024_25 Detail'!$A$9:$BY$409,80,FALSE)+VLOOKUP(A272,'2023_24 vs 2024_25 Detail'!$A$9:$BZ$409,81,FALSE)</f>
        <v>#REF!</v>
      </c>
      <c r="G272" s="1">
        <f>VLOOKUP(A272,'2023_24 vs 2024_25 Detail'!$A$9:$CA$409,74,FALSE)</f>
        <v>2042.624</v>
      </c>
      <c r="H272" s="1" t="e">
        <f>VLOOKUP($A272,'2023_24 vs 2024_25 Detail'!$A$9:$AJ$409,38,FALSE)</f>
        <v>#REF!</v>
      </c>
      <c r="I272" s="1" t="e">
        <f t="shared" si="28"/>
        <v>#REF!</v>
      </c>
      <c r="J272" s="1" t="e">
        <f t="shared" si="29"/>
        <v>#REF!</v>
      </c>
      <c r="K272" s="1" t="e">
        <f t="shared" si="30"/>
        <v>#REF!</v>
      </c>
      <c r="M272" s="1" t="e">
        <f>VLOOKUP(A272,'2023_24 vs 2024_25 Detail'!$A$9:$CA$409,82,FALSE)</f>
        <v>#REF!</v>
      </c>
      <c r="N272" s="1" t="e">
        <f>VLOOKUP(A272,'2023_24 vs 2024_25 Detail'!$A$9:$CA$409,73,FALSE)+VLOOKUP(A272,'2023_24 vs 2024_25 Detail'!$A$9:$BY$409,80,FALSE)+VLOOKUP(A272,'2023_24 vs 2024_25 Detail'!$A$9:$BZ$409,81,FALSE)</f>
        <v>#REF!</v>
      </c>
      <c r="O272" s="1">
        <f>VLOOKUP(A272,'2023_24 vs 2024_25 Detail'!$A$9:$CA$409,74,FALSE)</f>
        <v>2042.624</v>
      </c>
      <c r="P272" s="1">
        <f>VLOOKUP(A272,'2023_24 vs 2024_25 Detail'!$A$9:$CA$409,77,FALSE)</f>
        <v>0</v>
      </c>
      <c r="Q272" s="1" t="e">
        <f t="shared" si="31"/>
        <v>#REF!</v>
      </c>
      <c r="R272" s="1" t="e">
        <f t="shared" si="32"/>
        <v>#REF!</v>
      </c>
      <c r="T272" s="1" t="e">
        <f t="shared" si="33"/>
        <v>#REF!</v>
      </c>
      <c r="U272" s="4" t="e">
        <f t="shared" si="34"/>
        <v>#REF!</v>
      </c>
    </row>
    <row r="273" spans="1:21" x14ac:dyDescent="0.35">
      <c r="A273" s="2" t="s">
        <v>817</v>
      </c>
      <c r="B273" s="2" t="s">
        <v>818</v>
      </c>
      <c r="C273" t="s">
        <v>819</v>
      </c>
      <c r="D273" s="1">
        <v>452</v>
      </c>
      <c r="E273" s="1" t="e">
        <f>VLOOKUP(A273,'2023_24 vs 2024_25 Detail'!$A$9:$AQ$409,45,FALSE)</f>
        <v>#REF!</v>
      </c>
      <c r="F273" s="1" t="e">
        <f>VLOOKUP(A273,'2023_24 vs 2024_25 Detail'!$A$9:$CA$409,73,FALSE)+VLOOKUP(A273,'2023_24 vs 2024_25 Detail'!$A$9:$BY$409,80,FALSE)+VLOOKUP(A273,'2023_24 vs 2024_25 Detail'!$A$9:$BZ$409,81,FALSE)</f>
        <v>#REF!</v>
      </c>
      <c r="G273" s="1">
        <f>VLOOKUP(A273,'2023_24 vs 2024_25 Detail'!$A$9:$CA$409,74,FALSE)</f>
        <v>1758.2080000000001</v>
      </c>
      <c r="H273" s="1" t="e">
        <f>VLOOKUP($A273,'2023_24 vs 2024_25 Detail'!$A$9:$AJ$409,38,FALSE)</f>
        <v>#REF!</v>
      </c>
      <c r="I273" s="1" t="e">
        <f t="shared" si="28"/>
        <v>#REF!</v>
      </c>
      <c r="J273" s="1" t="e">
        <f t="shared" si="29"/>
        <v>#REF!</v>
      </c>
      <c r="K273" s="1" t="e">
        <f t="shared" si="30"/>
        <v>#REF!</v>
      </c>
      <c r="M273" s="1" t="e">
        <f>VLOOKUP(A273,'2023_24 vs 2024_25 Detail'!$A$9:$CA$409,82,FALSE)</f>
        <v>#REF!</v>
      </c>
      <c r="N273" s="1" t="e">
        <f>VLOOKUP(A273,'2023_24 vs 2024_25 Detail'!$A$9:$CA$409,73,FALSE)+VLOOKUP(A273,'2023_24 vs 2024_25 Detail'!$A$9:$BY$409,80,FALSE)+VLOOKUP(A273,'2023_24 vs 2024_25 Detail'!$A$9:$BZ$409,81,FALSE)</f>
        <v>#REF!</v>
      </c>
      <c r="O273" s="1">
        <f>VLOOKUP(A273,'2023_24 vs 2024_25 Detail'!$A$9:$CA$409,74,FALSE)</f>
        <v>1758.2080000000001</v>
      </c>
      <c r="P273" s="1">
        <f>VLOOKUP(A273,'2023_24 vs 2024_25 Detail'!$A$9:$CA$409,77,FALSE)</f>
        <v>0</v>
      </c>
      <c r="Q273" s="1" t="e">
        <f t="shared" si="31"/>
        <v>#REF!</v>
      </c>
      <c r="R273" s="1" t="e">
        <f t="shared" si="32"/>
        <v>#REF!</v>
      </c>
      <c r="T273" s="1" t="e">
        <f t="shared" si="33"/>
        <v>#REF!</v>
      </c>
      <c r="U273" s="4" t="e">
        <f t="shared" si="34"/>
        <v>#REF!</v>
      </c>
    </row>
    <row r="274" spans="1:21" x14ac:dyDescent="0.35">
      <c r="A274" s="2" t="s">
        <v>820</v>
      </c>
      <c r="B274" s="2" t="s">
        <v>821</v>
      </c>
      <c r="C274" t="s">
        <v>822</v>
      </c>
      <c r="D274" s="1">
        <v>453</v>
      </c>
      <c r="E274" s="1" t="e">
        <f>VLOOKUP(A274,'2023_24 vs 2024_25 Detail'!$A$9:$AQ$409,45,FALSE)</f>
        <v>#REF!</v>
      </c>
      <c r="F274" s="1" t="e">
        <f>VLOOKUP(A274,'2023_24 vs 2024_25 Detail'!$A$9:$CA$409,73,FALSE)+VLOOKUP(A274,'2023_24 vs 2024_25 Detail'!$A$9:$BY$409,80,FALSE)+VLOOKUP(A274,'2023_24 vs 2024_25 Detail'!$A$9:$BZ$409,81,FALSE)</f>
        <v>#REF!</v>
      </c>
      <c r="G274" s="1">
        <f>VLOOKUP(A274,'2023_24 vs 2024_25 Detail'!$A$9:$CA$409,74,FALSE)</f>
        <v>1905.65</v>
      </c>
      <c r="H274" s="1" t="e">
        <f>VLOOKUP($A274,'2023_24 vs 2024_25 Detail'!$A$9:$AJ$409,38,FALSE)</f>
        <v>#REF!</v>
      </c>
      <c r="I274" s="1" t="e">
        <f t="shared" si="28"/>
        <v>#REF!</v>
      </c>
      <c r="J274" s="1" t="e">
        <f t="shared" si="29"/>
        <v>#REF!</v>
      </c>
      <c r="K274" s="1" t="e">
        <f t="shared" si="30"/>
        <v>#REF!</v>
      </c>
      <c r="M274" s="1" t="e">
        <f>VLOOKUP(A274,'2023_24 vs 2024_25 Detail'!$A$9:$CA$409,82,FALSE)</f>
        <v>#REF!</v>
      </c>
      <c r="N274" s="1" t="e">
        <f>VLOOKUP(A274,'2023_24 vs 2024_25 Detail'!$A$9:$CA$409,73,FALSE)+VLOOKUP(A274,'2023_24 vs 2024_25 Detail'!$A$9:$BY$409,80,FALSE)+VLOOKUP(A274,'2023_24 vs 2024_25 Detail'!$A$9:$BZ$409,81,FALSE)</f>
        <v>#REF!</v>
      </c>
      <c r="O274" s="1">
        <f>VLOOKUP(A274,'2023_24 vs 2024_25 Detail'!$A$9:$CA$409,74,FALSE)</f>
        <v>1905.65</v>
      </c>
      <c r="P274" s="1">
        <f>VLOOKUP(A274,'2023_24 vs 2024_25 Detail'!$A$9:$CA$409,77,FALSE)</f>
        <v>0</v>
      </c>
      <c r="Q274" s="1" t="e">
        <f t="shared" si="31"/>
        <v>#REF!</v>
      </c>
      <c r="R274" s="1" t="e">
        <f t="shared" si="32"/>
        <v>#REF!</v>
      </c>
      <c r="T274" s="1" t="e">
        <f t="shared" si="33"/>
        <v>#REF!</v>
      </c>
      <c r="U274" s="4" t="e">
        <f t="shared" si="34"/>
        <v>#REF!</v>
      </c>
    </row>
    <row r="275" spans="1:21" x14ac:dyDescent="0.35">
      <c r="A275" s="2" t="s">
        <v>823</v>
      </c>
      <c r="B275" s="2" t="s">
        <v>824</v>
      </c>
      <c r="C275" t="s">
        <v>825</v>
      </c>
      <c r="D275" s="1">
        <v>454</v>
      </c>
      <c r="E275" s="1" t="e">
        <f>VLOOKUP(A275,'2023_24 vs 2024_25 Detail'!$A$9:$AQ$409,45,FALSE)</f>
        <v>#REF!</v>
      </c>
      <c r="F275" s="1" t="e">
        <f>VLOOKUP(A275,'2023_24 vs 2024_25 Detail'!$A$9:$CA$409,73,FALSE)+VLOOKUP(A275,'2023_24 vs 2024_25 Detail'!$A$9:$BY$409,80,FALSE)+VLOOKUP(A275,'2023_24 vs 2024_25 Detail'!$A$9:$BZ$409,81,FALSE)</f>
        <v>#REF!</v>
      </c>
      <c r="G275" s="1">
        <f>VLOOKUP(A275,'2023_24 vs 2024_25 Detail'!$A$9:$CA$409,74,FALSE)</f>
        <v>10280.5</v>
      </c>
      <c r="H275" s="1" t="e">
        <f>VLOOKUP($A275,'2023_24 vs 2024_25 Detail'!$A$9:$AJ$409,38,FALSE)</f>
        <v>#REF!</v>
      </c>
      <c r="I275" s="1" t="e">
        <f t="shared" si="28"/>
        <v>#REF!</v>
      </c>
      <c r="J275" s="1" t="e">
        <f t="shared" si="29"/>
        <v>#REF!</v>
      </c>
      <c r="K275" s="1" t="e">
        <f t="shared" si="30"/>
        <v>#REF!</v>
      </c>
      <c r="M275" s="1" t="e">
        <f>VLOOKUP(A275,'2023_24 vs 2024_25 Detail'!$A$9:$CA$409,82,FALSE)</f>
        <v>#REF!</v>
      </c>
      <c r="N275" s="1" t="e">
        <f>VLOOKUP(A275,'2023_24 vs 2024_25 Detail'!$A$9:$CA$409,73,FALSE)+VLOOKUP(A275,'2023_24 vs 2024_25 Detail'!$A$9:$BY$409,80,FALSE)+VLOOKUP(A275,'2023_24 vs 2024_25 Detail'!$A$9:$BZ$409,81,FALSE)</f>
        <v>#REF!</v>
      </c>
      <c r="O275" s="1">
        <f>VLOOKUP(A275,'2023_24 vs 2024_25 Detail'!$A$9:$CA$409,74,FALSE)</f>
        <v>10280.5</v>
      </c>
      <c r="P275" s="1">
        <f>VLOOKUP(A275,'2023_24 vs 2024_25 Detail'!$A$9:$CA$409,77,FALSE)</f>
        <v>0</v>
      </c>
      <c r="Q275" s="1" t="e">
        <f t="shared" si="31"/>
        <v>#REF!</v>
      </c>
      <c r="R275" s="1" t="e">
        <f t="shared" si="32"/>
        <v>#REF!</v>
      </c>
      <c r="T275" s="1" t="e">
        <f t="shared" si="33"/>
        <v>#REF!</v>
      </c>
      <c r="U275" s="4" t="e">
        <f t="shared" si="34"/>
        <v>#REF!</v>
      </c>
    </row>
    <row r="276" spans="1:21" x14ac:dyDescent="0.35">
      <c r="A276" s="2" t="s">
        <v>826</v>
      </c>
      <c r="B276" s="2" t="s">
        <v>827</v>
      </c>
      <c r="C276" t="s">
        <v>828</v>
      </c>
      <c r="D276" s="1">
        <v>455</v>
      </c>
      <c r="E276" s="1" t="e">
        <f>VLOOKUP(A276,'2023_24 vs 2024_25 Detail'!$A$9:$AQ$409,45,FALSE)</f>
        <v>#REF!</v>
      </c>
      <c r="F276" s="1" t="e">
        <f>VLOOKUP(A276,'2023_24 vs 2024_25 Detail'!$A$9:$CA$409,73,FALSE)+VLOOKUP(A276,'2023_24 vs 2024_25 Detail'!$A$9:$BY$409,80,FALSE)+VLOOKUP(A276,'2023_24 vs 2024_25 Detail'!$A$9:$BZ$409,81,FALSE)</f>
        <v>#REF!</v>
      </c>
      <c r="G276" s="1">
        <f>VLOOKUP(A276,'2023_24 vs 2024_25 Detail'!$A$9:$CA$409,74,FALSE)</f>
        <v>2185.9500000000003</v>
      </c>
      <c r="H276" s="1" t="e">
        <f>VLOOKUP($A276,'2023_24 vs 2024_25 Detail'!$A$9:$AJ$409,38,FALSE)</f>
        <v>#REF!</v>
      </c>
      <c r="I276" s="1" t="e">
        <f t="shared" si="28"/>
        <v>#REF!</v>
      </c>
      <c r="J276" s="1" t="e">
        <f t="shared" si="29"/>
        <v>#REF!</v>
      </c>
      <c r="K276" s="1" t="e">
        <f t="shared" si="30"/>
        <v>#REF!</v>
      </c>
      <c r="M276" s="1" t="e">
        <f>VLOOKUP(A276,'2023_24 vs 2024_25 Detail'!$A$9:$CA$409,82,FALSE)</f>
        <v>#REF!</v>
      </c>
      <c r="N276" s="1" t="e">
        <f>VLOOKUP(A276,'2023_24 vs 2024_25 Detail'!$A$9:$CA$409,73,FALSE)+VLOOKUP(A276,'2023_24 vs 2024_25 Detail'!$A$9:$BY$409,80,FALSE)+VLOOKUP(A276,'2023_24 vs 2024_25 Detail'!$A$9:$BZ$409,81,FALSE)</f>
        <v>#REF!</v>
      </c>
      <c r="O276" s="1">
        <f>VLOOKUP(A276,'2023_24 vs 2024_25 Detail'!$A$9:$CA$409,74,FALSE)</f>
        <v>2185.9500000000003</v>
      </c>
      <c r="P276" s="1">
        <f>VLOOKUP(A276,'2023_24 vs 2024_25 Detail'!$A$9:$CA$409,77,FALSE)</f>
        <v>0</v>
      </c>
      <c r="Q276" s="1" t="e">
        <f t="shared" si="31"/>
        <v>#REF!</v>
      </c>
      <c r="R276" s="1" t="e">
        <f t="shared" si="32"/>
        <v>#REF!</v>
      </c>
      <c r="T276" s="1" t="e">
        <f t="shared" si="33"/>
        <v>#REF!</v>
      </c>
      <c r="U276" s="4" t="e">
        <f t="shared" si="34"/>
        <v>#REF!</v>
      </c>
    </row>
    <row r="277" spans="1:21" x14ac:dyDescent="0.35">
      <c r="A277" s="2" t="s">
        <v>829</v>
      </c>
      <c r="B277" s="2" t="s">
        <v>830</v>
      </c>
      <c r="C277" t="s">
        <v>831</v>
      </c>
      <c r="D277" s="1">
        <v>456</v>
      </c>
      <c r="E277" s="1" t="e">
        <f>VLOOKUP(A277,'2023_24 vs 2024_25 Detail'!$A$9:$AQ$409,45,FALSE)</f>
        <v>#REF!</v>
      </c>
      <c r="F277" s="1" t="e">
        <f>VLOOKUP(A277,'2023_24 vs 2024_25 Detail'!$A$9:$CA$409,73,FALSE)+VLOOKUP(A277,'2023_24 vs 2024_25 Detail'!$A$9:$BY$409,80,FALSE)+VLOOKUP(A277,'2023_24 vs 2024_25 Detail'!$A$9:$BZ$409,81,FALSE)</f>
        <v>#REF!</v>
      </c>
      <c r="G277" s="1">
        <f>VLOOKUP(A277,'2023_24 vs 2024_25 Detail'!$A$9:$CA$409,74,FALSE)</f>
        <v>15301.25</v>
      </c>
      <c r="H277" s="1" t="e">
        <f>VLOOKUP($A277,'2023_24 vs 2024_25 Detail'!$A$9:$AJ$409,38,FALSE)</f>
        <v>#REF!</v>
      </c>
      <c r="I277" s="1" t="e">
        <f t="shared" si="28"/>
        <v>#REF!</v>
      </c>
      <c r="J277" s="1" t="e">
        <f t="shared" si="29"/>
        <v>#REF!</v>
      </c>
      <c r="K277" s="1" t="e">
        <f t="shared" si="30"/>
        <v>#REF!</v>
      </c>
      <c r="M277" s="1" t="e">
        <f>VLOOKUP(A277,'2023_24 vs 2024_25 Detail'!$A$9:$CA$409,82,FALSE)</f>
        <v>#REF!</v>
      </c>
      <c r="N277" s="1" t="e">
        <f>VLOOKUP(A277,'2023_24 vs 2024_25 Detail'!$A$9:$CA$409,73,FALSE)+VLOOKUP(A277,'2023_24 vs 2024_25 Detail'!$A$9:$BY$409,80,FALSE)+VLOOKUP(A277,'2023_24 vs 2024_25 Detail'!$A$9:$BZ$409,81,FALSE)</f>
        <v>#REF!</v>
      </c>
      <c r="O277" s="1">
        <f>VLOOKUP(A277,'2023_24 vs 2024_25 Detail'!$A$9:$CA$409,74,FALSE)</f>
        <v>15301.25</v>
      </c>
      <c r="P277" s="1">
        <f>VLOOKUP(A277,'2023_24 vs 2024_25 Detail'!$A$9:$CA$409,77,FALSE)</f>
        <v>0</v>
      </c>
      <c r="Q277" s="1" t="e">
        <f t="shared" si="31"/>
        <v>#REF!</v>
      </c>
      <c r="R277" s="1" t="e">
        <f t="shared" si="32"/>
        <v>#REF!</v>
      </c>
      <c r="T277" s="1" t="e">
        <f t="shared" si="33"/>
        <v>#REF!</v>
      </c>
      <c r="U277" s="4" t="e">
        <f t="shared" si="34"/>
        <v>#REF!</v>
      </c>
    </row>
    <row r="278" spans="1:21" x14ac:dyDescent="0.35">
      <c r="A278" s="2" t="s">
        <v>832</v>
      </c>
      <c r="B278" s="2" t="s">
        <v>833</v>
      </c>
      <c r="C278" t="s">
        <v>834</v>
      </c>
      <c r="D278" s="1">
        <v>457</v>
      </c>
      <c r="E278" s="1" t="e">
        <f>VLOOKUP(A278,'2023_24 vs 2024_25 Detail'!$A$9:$AQ$409,45,FALSE)</f>
        <v>#REF!</v>
      </c>
      <c r="F278" s="1" t="e">
        <f>VLOOKUP(A278,'2023_24 vs 2024_25 Detail'!$A$9:$CA$409,73,FALSE)+VLOOKUP(A278,'2023_24 vs 2024_25 Detail'!$A$9:$BY$409,80,FALSE)+VLOOKUP(A278,'2023_24 vs 2024_25 Detail'!$A$9:$BZ$409,81,FALSE)</f>
        <v>#REF!</v>
      </c>
      <c r="G278" s="1">
        <f>VLOOKUP(A278,'2023_24 vs 2024_25 Detail'!$A$9:$CA$409,74,FALSE)</f>
        <v>21498.75</v>
      </c>
      <c r="H278" s="1" t="e">
        <f>VLOOKUP($A278,'2023_24 vs 2024_25 Detail'!$A$9:$AJ$409,38,FALSE)</f>
        <v>#REF!</v>
      </c>
      <c r="I278" s="1" t="e">
        <f t="shared" si="28"/>
        <v>#REF!</v>
      </c>
      <c r="J278" s="1" t="e">
        <f t="shared" si="29"/>
        <v>#REF!</v>
      </c>
      <c r="K278" s="1" t="e">
        <f t="shared" si="30"/>
        <v>#REF!</v>
      </c>
      <c r="M278" s="1" t="e">
        <f>VLOOKUP(A278,'2023_24 vs 2024_25 Detail'!$A$9:$CA$409,82,FALSE)</f>
        <v>#REF!</v>
      </c>
      <c r="N278" s="1" t="e">
        <f>VLOOKUP(A278,'2023_24 vs 2024_25 Detail'!$A$9:$CA$409,73,FALSE)+VLOOKUP(A278,'2023_24 vs 2024_25 Detail'!$A$9:$BY$409,80,FALSE)+VLOOKUP(A278,'2023_24 vs 2024_25 Detail'!$A$9:$BZ$409,81,FALSE)</f>
        <v>#REF!</v>
      </c>
      <c r="O278" s="1">
        <f>VLOOKUP(A278,'2023_24 vs 2024_25 Detail'!$A$9:$CA$409,74,FALSE)</f>
        <v>21498.75</v>
      </c>
      <c r="P278" s="1">
        <f>VLOOKUP(A278,'2023_24 vs 2024_25 Detail'!$A$9:$CA$409,77,FALSE)</f>
        <v>0</v>
      </c>
      <c r="Q278" s="1" t="e">
        <f t="shared" si="31"/>
        <v>#REF!</v>
      </c>
      <c r="R278" s="1" t="e">
        <f t="shared" si="32"/>
        <v>#REF!</v>
      </c>
      <c r="T278" s="1" t="e">
        <f t="shared" si="33"/>
        <v>#REF!</v>
      </c>
      <c r="U278" s="4" t="e">
        <f t="shared" si="34"/>
        <v>#REF!</v>
      </c>
    </row>
    <row r="279" spans="1:21" x14ac:dyDescent="0.35">
      <c r="A279" s="2" t="s">
        <v>835</v>
      </c>
      <c r="B279" s="2" t="s">
        <v>836</v>
      </c>
      <c r="C279" t="s">
        <v>837</v>
      </c>
      <c r="D279" s="1">
        <v>458</v>
      </c>
      <c r="E279" s="1" t="e">
        <f>VLOOKUP(A279,'2023_24 vs 2024_25 Detail'!$A$9:$AQ$409,45,FALSE)</f>
        <v>#REF!</v>
      </c>
      <c r="F279" s="1" t="e">
        <f>VLOOKUP(A279,'2023_24 vs 2024_25 Detail'!$A$9:$CA$409,73,FALSE)+VLOOKUP(A279,'2023_24 vs 2024_25 Detail'!$A$9:$BY$409,80,FALSE)+VLOOKUP(A279,'2023_24 vs 2024_25 Detail'!$A$9:$BZ$409,81,FALSE)</f>
        <v>#REF!</v>
      </c>
      <c r="G279" s="1">
        <f>VLOOKUP(A279,'2023_24 vs 2024_25 Detail'!$A$9:$CA$409,74,FALSE)</f>
        <v>2378.752</v>
      </c>
      <c r="H279" s="1" t="e">
        <f>VLOOKUP($A279,'2023_24 vs 2024_25 Detail'!$A$9:$AJ$409,38,FALSE)</f>
        <v>#REF!</v>
      </c>
      <c r="I279" s="1" t="e">
        <f t="shared" si="28"/>
        <v>#REF!</v>
      </c>
      <c r="J279" s="1" t="e">
        <f t="shared" si="29"/>
        <v>#REF!</v>
      </c>
      <c r="K279" s="1" t="e">
        <f t="shared" si="30"/>
        <v>#REF!</v>
      </c>
      <c r="M279" s="1" t="e">
        <f>VLOOKUP(A279,'2023_24 vs 2024_25 Detail'!$A$9:$CA$409,82,FALSE)</f>
        <v>#REF!</v>
      </c>
      <c r="N279" s="1" t="e">
        <f>VLOOKUP(A279,'2023_24 vs 2024_25 Detail'!$A$9:$CA$409,73,FALSE)+VLOOKUP(A279,'2023_24 vs 2024_25 Detail'!$A$9:$BY$409,80,FALSE)+VLOOKUP(A279,'2023_24 vs 2024_25 Detail'!$A$9:$BZ$409,81,FALSE)</f>
        <v>#REF!</v>
      </c>
      <c r="O279" s="1">
        <f>VLOOKUP(A279,'2023_24 vs 2024_25 Detail'!$A$9:$CA$409,74,FALSE)</f>
        <v>2378.752</v>
      </c>
      <c r="P279" s="1">
        <f>VLOOKUP(A279,'2023_24 vs 2024_25 Detail'!$A$9:$CA$409,77,FALSE)</f>
        <v>0</v>
      </c>
      <c r="Q279" s="1" t="e">
        <f t="shared" si="31"/>
        <v>#REF!</v>
      </c>
      <c r="R279" s="1" t="e">
        <f t="shared" si="32"/>
        <v>#REF!</v>
      </c>
      <c r="T279" s="1" t="e">
        <f t="shared" si="33"/>
        <v>#REF!</v>
      </c>
      <c r="U279" s="4" t="e">
        <f t="shared" si="34"/>
        <v>#REF!</v>
      </c>
    </row>
    <row r="280" spans="1:21" x14ac:dyDescent="0.35">
      <c r="A280" s="2" t="s">
        <v>838</v>
      </c>
      <c r="B280" s="2" t="s">
        <v>839</v>
      </c>
      <c r="C280" t="s">
        <v>840</v>
      </c>
      <c r="D280" s="1">
        <v>459</v>
      </c>
      <c r="E280" s="1" t="e">
        <f>VLOOKUP(A280,'2023_24 vs 2024_25 Detail'!$A$9:$AQ$409,45,FALSE)</f>
        <v>#REF!</v>
      </c>
      <c r="F280" s="1" t="e">
        <f>VLOOKUP(A280,'2023_24 vs 2024_25 Detail'!$A$9:$CA$409,73,FALSE)+VLOOKUP(A280,'2023_24 vs 2024_25 Detail'!$A$9:$BY$409,80,FALSE)+VLOOKUP(A280,'2023_24 vs 2024_25 Detail'!$A$9:$BZ$409,81,FALSE)</f>
        <v>#REF!</v>
      </c>
      <c r="G280" s="1">
        <f>VLOOKUP(A280,'2023_24 vs 2024_25 Detail'!$A$9:$CA$409,74,FALSE)</f>
        <v>14177.75</v>
      </c>
      <c r="H280" s="1" t="e">
        <f>VLOOKUP($A280,'2023_24 vs 2024_25 Detail'!$A$9:$AJ$409,38,FALSE)</f>
        <v>#REF!</v>
      </c>
      <c r="I280" s="1" t="e">
        <f t="shared" si="28"/>
        <v>#REF!</v>
      </c>
      <c r="J280" s="1" t="e">
        <f t="shared" si="29"/>
        <v>#REF!</v>
      </c>
      <c r="K280" s="1" t="e">
        <f t="shared" si="30"/>
        <v>#REF!</v>
      </c>
      <c r="M280" s="1" t="e">
        <f>VLOOKUP(A280,'2023_24 vs 2024_25 Detail'!$A$9:$CA$409,82,FALSE)</f>
        <v>#REF!</v>
      </c>
      <c r="N280" s="1" t="e">
        <f>VLOOKUP(A280,'2023_24 vs 2024_25 Detail'!$A$9:$CA$409,73,FALSE)+VLOOKUP(A280,'2023_24 vs 2024_25 Detail'!$A$9:$BY$409,80,FALSE)+VLOOKUP(A280,'2023_24 vs 2024_25 Detail'!$A$9:$BZ$409,81,FALSE)</f>
        <v>#REF!</v>
      </c>
      <c r="O280" s="1">
        <f>VLOOKUP(A280,'2023_24 vs 2024_25 Detail'!$A$9:$CA$409,74,FALSE)</f>
        <v>14177.75</v>
      </c>
      <c r="P280" s="1">
        <f>VLOOKUP(A280,'2023_24 vs 2024_25 Detail'!$A$9:$CA$409,77,FALSE)</f>
        <v>0</v>
      </c>
      <c r="Q280" s="1" t="e">
        <f t="shared" si="31"/>
        <v>#REF!</v>
      </c>
      <c r="R280" s="1" t="e">
        <f t="shared" si="32"/>
        <v>#REF!</v>
      </c>
      <c r="T280" s="1" t="e">
        <f t="shared" si="33"/>
        <v>#REF!</v>
      </c>
      <c r="U280" s="4" t="e">
        <f t="shared" si="34"/>
        <v>#REF!</v>
      </c>
    </row>
    <row r="281" spans="1:21" x14ac:dyDescent="0.35">
      <c r="A281" s="2" t="s">
        <v>841</v>
      </c>
      <c r="B281" s="2" t="s">
        <v>842</v>
      </c>
      <c r="C281" t="s">
        <v>843</v>
      </c>
      <c r="D281" s="1">
        <v>460</v>
      </c>
      <c r="E281" s="1" t="e">
        <f>VLOOKUP(A281,'2023_24 vs 2024_25 Detail'!$A$9:$AQ$409,45,FALSE)</f>
        <v>#REF!</v>
      </c>
      <c r="F281" s="1" t="e">
        <f>VLOOKUP(A281,'2023_24 vs 2024_25 Detail'!$A$9:$CA$409,73,FALSE)+VLOOKUP(A281,'2023_24 vs 2024_25 Detail'!$A$9:$BY$409,80,FALSE)+VLOOKUP(A281,'2023_24 vs 2024_25 Detail'!$A$9:$BZ$409,81,FALSE)</f>
        <v>#REF!</v>
      </c>
      <c r="G281" s="1">
        <f>VLOOKUP(A281,'2023_24 vs 2024_25 Detail'!$A$9:$CA$409,74,FALSE)</f>
        <v>23812</v>
      </c>
      <c r="H281" s="1" t="e">
        <f>VLOOKUP($A281,'2023_24 vs 2024_25 Detail'!$A$9:$AJ$409,38,FALSE)</f>
        <v>#REF!</v>
      </c>
      <c r="I281" s="1" t="e">
        <f t="shared" si="28"/>
        <v>#REF!</v>
      </c>
      <c r="J281" s="1" t="e">
        <f t="shared" si="29"/>
        <v>#REF!</v>
      </c>
      <c r="K281" s="1" t="e">
        <f t="shared" si="30"/>
        <v>#REF!</v>
      </c>
      <c r="M281" s="1" t="e">
        <f>VLOOKUP(A281,'2023_24 vs 2024_25 Detail'!$A$9:$CA$409,82,FALSE)</f>
        <v>#REF!</v>
      </c>
      <c r="N281" s="1" t="e">
        <f>VLOOKUP(A281,'2023_24 vs 2024_25 Detail'!$A$9:$CA$409,73,FALSE)+VLOOKUP(A281,'2023_24 vs 2024_25 Detail'!$A$9:$BY$409,80,FALSE)+VLOOKUP(A281,'2023_24 vs 2024_25 Detail'!$A$9:$BZ$409,81,FALSE)</f>
        <v>#REF!</v>
      </c>
      <c r="O281" s="1">
        <f>VLOOKUP(A281,'2023_24 vs 2024_25 Detail'!$A$9:$CA$409,74,FALSE)</f>
        <v>23812</v>
      </c>
      <c r="P281" s="1">
        <f>VLOOKUP(A281,'2023_24 vs 2024_25 Detail'!$A$9:$CA$409,77,FALSE)</f>
        <v>0</v>
      </c>
      <c r="Q281" s="1" t="e">
        <f t="shared" si="31"/>
        <v>#REF!</v>
      </c>
      <c r="R281" s="1" t="e">
        <f t="shared" si="32"/>
        <v>#REF!</v>
      </c>
      <c r="T281" s="1" t="e">
        <f t="shared" si="33"/>
        <v>#REF!</v>
      </c>
      <c r="U281" s="4" t="e">
        <f t="shared" si="34"/>
        <v>#REF!</v>
      </c>
    </row>
    <row r="282" spans="1:21" x14ac:dyDescent="0.35">
      <c r="A282" s="2" t="s">
        <v>844</v>
      </c>
      <c r="B282" s="2" t="s">
        <v>845</v>
      </c>
      <c r="C282" t="s">
        <v>846</v>
      </c>
      <c r="D282" s="1">
        <v>461</v>
      </c>
      <c r="E282" s="1" t="e">
        <f>VLOOKUP(A282,'2023_24 vs 2024_25 Detail'!$A$9:$AQ$409,45,FALSE)</f>
        <v>#REF!</v>
      </c>
      <c r="F282" s="1" t="e">
        <f>VLOOKUP(A282,'2023_24 vs 2024_25 Detail'!$A$9:$CA$409,73,FALSE)+VLOOKUP(A282,'2023_24 vs 2024_25 Detail'!$A$9:$BY$409,80,FALSE)+VLOOKUP(A282,'2023_24 vs 2024_25 Detail'!$A$9:$BZ$409,81,FALSE)</f>
        <v>#REF!</v>
      </c>
      <c r="G282" s="1">
        <f>VLOOKUP(A282,'2023_24 vs 2024_25 Detail'!$A$9:$CA$409,74,FALSE)</f>
        <v>25978.25</v>
      </c>
      <c r="H282" s="1" t="e">
        <f>VLOOKUP($A282,'2023_24 vs 2024_25 Detail'!$A$9:$AJ$409,38,FALSE)</f>
        <v>#REF!</v>
      </c>
      <c r="I282" s="1" t="e">
        <f t="shared" si="28"/>
        <v>#REF!</v>
      </c>
      <c r="J282" s="1" t="e">
        <f t="shared" si="29"/>
        <v>#REF!</v>
      </c>
      <c r="K282" s="1" t="e">
        <f t="shared" si="30"/>
        <v>#REF!</v>
      </c>
      <c r="M282" s="1" t="e">
        <f>VLOOKUP(A282,'2023_24 vs 2024_25 Detail'!$A$9:$CA$409,82,FALSE)</f>
        <v>#REF!</v>
      </c>
      <c r="N282" s="1" t="e">
        <f>VLOOKUP(A282,'2023_24 vs 2024_25 Detail'!$A$9:$CA$409,73,FALSE)+VLOOKUP(A282,'2023_24 vs 2024_25 Detail'!$A$9:$BY$409,80,FALSE)+VLOOKUP(A282,'2023_24 vs 2024_25 Detail'!$A$9:$BZ$409,81,FALSE)</f>
        <v>#REF!</v>
      </c>
      <c r="O282" s="1">
        <f>VLOOKUP(A282,'2023_24 vs 2024_25 Detail'!$A$9:$CA$409,74,FALSE)</f>
        <v>25978.25</v>
      </c>
      <c r="P282" s="1">
        <f>VLOOKUP(A282,'2023_24 vs 2024_25 Detail'!$A$9:$CA$409,77,FALSE)</f>
        <v>0</v>
      </c>
      <c r="Q282" s="1" t="e">
        <f t="shared" si="31"/>
        <v>#REF!</v>
      </c>
      <c r="R282" s="1" t="e">
        <f t="shared" si="32"/>
        <v>#REF!</v>
      </c>
      <c r="T282" s="1" t="e">
        <f t="shared" si="33"/>
        <v>#REF!</v>
      </c>
      <c r="U282" s="4" t="e">
        <f t="shared" si="34"/>
        <v>#REF!</v>
      </c>
    </row>
    <row r="283" spans="1:21" x14ac:dyDescent="0.35">
      <c r="A283" s="2" t="s">
        <v>847</v>
      </c>
      <c r="B283" s="2" t="s">
        <v>848</v>
      </c>
      <c r="C283" t="s">
        <v>849</v>
      </c>
      <c r="D283" s="1">
        <v>462</v>
      </c>
      <c r="E283" s="1" t="e">
        <f>VLOOKUP(A283,'2023_24 vs 2024_25 Detail'!$A$9:$AQ$409,45,FALSE)</f>
        <v>#REF!</v>
      </c>
      <c r="F283" s="1" t="e">
        <f>VLOOKUP(A283,'2023_24 vs 2024_25 Detail'!$A$9:$CA$409,73,FALSE)+VLOOKUP(A283,'2023_24 vs 2024_25 Detail'!$A$9:$BY$409,80,FALSE)+VLOOKUP(A283,'2023_24 vs 2024_25 Detail'!$A$9:$BZ$409,81,FALSE)</f>
        <v>#REF!</v>
      </c>
      <c r="G283" s="1">
        <f>VLOOKUP(A283,'2023_24 vs 2024_25 Detail'!$A$9:$CA$409,74,FALSE)</f>
        <v>28295.75</v>
      </c>
      <c r="H283" s="1" t="e">
        <f>VLOOKUP($A283,'2023_24 vs 2024_25 Detail'!$A$9:$AJ$409,38,FALSE)</f>
        <v>#REF!</v>
      </c>
      <c r="I283" s="1" t="e">
        <f t="shared" si="28"/>
        <v>#REF!</v>
      </c>
      <c r="J283" s="1" t="e">
        <f t="shared" si="29"/>
        <v>#REF!</v>
      </c>
      <c r="K283" s="1" t="e">
        <f t="shared" si="30"/>
        <v>#REF!</v>
      </c>
      <c r="M283" s="1" t="e">
        <f>VLOOKUP(A283,'2023_24 vs 2024_25 Detail'!$A$9:$CA$409,82,FALSE)</f>
        <v>#REF!</v>
      </c>
      <c r="N283" s="1" t="e">
        <f>VLOOKUP(A283,'2023_24 vs 2024_25 Detail'!$A$9:$CA$409,73,FALSE)+VLOOKUP(A283,'2023_24 vs 2024_25 Detail'!$A$9:$BY$409,80,FALSE)+VLOOKUP(A283,'2023_24 vs 2024_25 Detail'!$A$9:$BZ$409,81,FALSE)</f>
        <v>#REF!</v>
      </c>
      <c r="O283" s="1">
        <f>VLOOKUP(A283,'2023_24 vs 2024_25 Detail'!$A$9:$CA$409,74,FALSE)</f>
        <v>28295.75</v>
      </c>
      <c r="P283" s="1">
        <f>VLOOKUP(A283,'2023_24 vs 2024_25 Detail'!$A$9:$CA$409,77,FALSE)</f>
        <v>0</v>
      </c>
      <c r="Q283" s="1" t="e">
        <f t="shared" si="31"/>
        <v>#REF!</v>
      </c>
      <c r="R283" s="1" t="e">
        <f t="shared" si="32"/>
        <v>#REF!</v>
      </c>
      <c r="T283" s="1" t="e">
        <f t="shared" si="33"/>
        <v>#REF!</v>
      </c>
      <c r="U283" s="4" t="e">
        <f t="shared" si="34"/>
        <v>#REF!</v>
      </c>
    </row>
    <row r="284" spans="1:21" x14ac:dyDescent="0.35">
      <c r="A284" s="2" t="s">
        <v>850</v>
      </c>
      <c r="B284" s="2" t="s">
        <v>851</v>
      </c>
      <c r="C284" t="s">
        <v>852</v>
      </c>
      <c r="D284" s="1">
        <v>463</v>
      </c>
      <c r="E284" s="1" t="e">
        <f>VLOOKUP(A284,'2023_24 vs 2024_25 Detail'!$A$9:$AQ$409,45,FALSE)</f>
        <v>#REF!</v>
      </c>
      <c r="F284" s="1" t="e">
        <f>VLOOKUP(A284,'2023_24 vs 2024_25 Detail'!$A$9:$CA$409,73,FALSE)+VLOOKUP(A284,'2023_24 vs 2024_25 Detail'!$A$9:$BY$409,80,FALSE)+VLOOKUP(A284,'2023_24 vs 2024_25 Detail'!$A$9:$BZ$409,81,FALSE)</f>
        <v>#REF!</v>
      </c>
      <c r="G284" s="1">
        <f>VLOOKUP(A284,'2023_24 vs 2024_25 Detail'!$A$9:$CA$409,74,FALSE)</f>
        <v>23099.5</v>
      </c>
      <c r="H284" s="1" t="e">
        <f>VLOOKUP($A284,'2023_24 vs 2024_25 Detail'!$A$9:$AJ$409,38,FALSE)</f>
        <v>#REF!</v>
      </c>
      <c r="I284" s="1" t="e">
        <f t="shared" si="28"/>
        <v>#REF!</v>
      </c>
      <c r="J284" s="1" t="e">
        <f t="shared" si="29"/>
        <v>#REF!</v>
      </c>
      <c r="K284" s="1" t="e">
        <f t="shared" si="30"/>
        <v>#REF!</v>
      </c>
      <c r="M284" s="1" t="e">
        <f>VLOOKUP(A284,'2023_24 vs 2024_25 Detail'!$A$9:$CA$409,82,FALSE)</f>
        <v>#REF!</v>
      </c>
      <c r="N284" s="1" t="e">
        <f>VLOOKUP(A284,'2023_24 vs 2024_25 Detail'!$A$9:$CA$409,73,FALSE)+VLOOKUP(A284,'2023_24 vs 2024_25 Detail'!$A$9:$BY$409,80,FALSE)+VLOOKUP(A284,'2023_24 vs 2024_25 Detail'!$A$9:$BZ$409,81,FALSE)</f>
        <v>#REF!</v>
      </c>
      <c r="O284" s="1">
        <f>VLOOKUP(A284,'2023_24 vs 2024_25 Detail'!$A$9:$CA$409,74,FALSE)</f>
        <v>23099.5</v>
      </c>
      <c r="P284" s="1">
        <f>VLOOKUP(A284,'2023_24 vs 2024_25 Detail'!$A$9:$CA$409,77,FALSE)</f>
        <v>0</v>
      </c>
      <c r="Q284" s="1" t="e">
        <f t="shared" si="31"/>
        <v>#REF!</v>
      </c>
      <c r="R284" s="1" t="e">
        <f t="shared" si="32"/>
        <v>#REF!</v>
      </c>
      <c r="T284" s="1" t="e">
        <f t="shared" si="33"/>
        <v>#REF!</v>
      </c>
      <c r="U284" s="4" t="e">
        <f t="shared" si="34"/>
        <v>#REF!</v>
      </c>
    </row>
    <row r="285" spans="1:21" x14ac:dyDescent="0.35">
      <c r="A285" s="2" t="s">
        <v>853</v>
      </c>
      <c r="B285" s="2" t="s">
        <v>854</v>
      </c>
      <c r="C285" t="s">
        <v>855</v>
      </c>
      <c r="D285" s="1">
        <v>464</v>
      </c>
      <c r="E285" s="1" t="e">
        <f>VLOOKUP(A285,'2023_24 vs 2024_25 Detail'!$A$9:$AQ$409,45,FALSE)</f>
        <v>#REF!</v>
      </c>
      <c r="F285" s="1" t="e">
        <f>VLOOKUP(A285,'2023_24 vs 2024_25 Detail'!$A$9:$CA$409,73,FALSE)+VLOOKUP(A285,'2023_24 vs 2024_25 Detail'!$A$9:$BY$409,80,FALSE)+VLOOKUP(A285,'2023_24 vs 2024_25 Detail'!$A$9:$BZ$409,81,FALSE)</f>
        <v>#REF!</v>
      </c>
      <c r="G285" s="1">
        <f>VLOOKUP(A285,'2023_24 vs 2024_25 Detail'!$A$9:$CA$409,74,FALSE)</f>
        <v>26007.5</v>
      </c>
      <c r="H285" s="1" t="e">
        <f>VLOOKUP($A285,'2023_24 vs 2024_25 Detail'!$A$9:$AJ$409,38,FALSE)</f>
        <v>#REF!</v>
      </c>
      <c r="I285" s="1" t="e">
        <f t="shared" si="28"/>
        <v>#REF!</v>
      </c>
      <c r="J285" s="1" t="e">
        <f t="shared" si="29"/>
        <v>#REF!</v>
      </c>
      <c r="K285" s="1" t="e">
        <f t="shared" si="30"/>
        <v>#REF!</v>
      </c>
      <c r="M285" s="1" t="e">
        <f>VLOOKUP(A285,'2023_24 vs 2024_25 Detail'!$A$9:$CA$409,82,FALSE)</f>
        <v>#REF!</v>
      </c>
      <c r="N285" s="1" t="e">
        <f>VLOOKUP(A285,'2023_24 vs 2024_25 Detail'!$A$9:$CA$409,73,FALSE)+VLOOKUP(A285,'2023_24 vs 2024_25 Detail'!$A$9:$BY$409,80,FALSE)+VLOOKUP(A285,'2023_24 vs 2024_25 Detail'!$A$9:$BZ$409,81,FALSE)</f>
        <v>#REF!</v>
      </c>
      <c r="O285" s="1">
        <f>VLOOKUP(A285,'2023_24 vs 2024_25 Detail'!$A$9:$CA$409,74,FALSE)</f>
        <v>26007.5</v>
      </c>
      <c r="P285" s="1">
        <f>VLOOKUP(A285,'2023_24 vs 2024_25 Detail'!$A$9:$CA$409,77,FALSE)</f>
        <v>0</v>
      </c>
      <c r="Q285" s="1" t="e">
        <f t="shared" si="31"/>
        <v>#REF!</v>
      </c>
      <c r="R285" s="1" t="e">
        <f t="shared" si="32"/>
        <v>#REF!</v>
      </c>
      <c r="T285" s="1" t="e">
        <f t="shared" si="33"/>
        <v>#REF!</v>
      </c>
      <c r="U285" s="4" t="e">
        <f t="shared" si="34"/>
        <v>#REF!</v>
      </c>
    </row>
    <row r="286" spans="1:21" x14ac:dyDescent="0.35">
      <c r="A286" s="2" t="s">
        <v>856</v>
      </c>
      <c r="B286" s="2" t="s">
        <v>857</v>
      </c>
      <c r="C286" t="s">
        <v>858</v>
      </c>
      <c r="D286" s="1">
        <v>465</v>
      </c>
      <c r="E286" s="1" t="e">
        <f>VLOOKUP(A286,'2023_24 vs 2024_25 Detail'!$A$9:$AQ$409,45,FALSE)</f>
        <v>#REF!</v>
      </c>
      <c r="F286" s="1" t="e">
        <f>VLOOKUP(A286,'2023_24 vs 2024_25 Detail'!$A$9:$CA$409,73,FALSE)+VLOOKUP(A286,'2023_24 vs 2024_25 Detail'!$A$9:$BY$409,80,FALSE)+VLOOKUP(A286,'2023_24 vs 2024_25 Detail'!$A$9:$BZ$409,81,FALSE)</f>
        <v>#REF!</v>
      </c>
      <c r="G286" s="1">
        <f>VLOOKUP(A286,'2023_24 vs 2024_25 Detail'!$A$9:$CA$409,74,FALSE)</f>
        <v>530.48230000000001</v>
      </c>
      <c r="H286" s="1" t="e">
        <f>VLOOKUP($A286,'2023_24 vs 2024_25 Detail'!$A$9:$AJ$409,38,FALSE)</f>
        <v>#REF!</v>
      </c>
      <c r="I286" s="1" t="e">
        <f t="shared" si="28"/>
        <v>#REF!</v>
      </c>
      <c r="J286" s="1" t="e">
        <f t="shared" si="29"/>
        <v>#REF!</v>
      </c>
      <c r="K286" s="1" t="e">
        <f t="shared" si="30"/>
        <v>#REF!</v>
      </c>
      <c r="M286" s="1" t="e">
        <f>VLOOKUP(A286,'2023_24 vs 2024_25 Detail'!$A$9:$CA$409,82,FALSE)</f>
        <v>#REF!</v>
      </c>
      <c r="N286" s="1" t="e">
        <f>VLOOKUP(A286,'2023_24 vs 2024_25 Detail'!$A$9:$CA$409,73,FALSE)+VLOOKUP(A286,'2023_24 vs 2024_25 Detail'!$A$9:$BY$409,80,FALSE)+VLOOKUP(A286,'2023_24 vs 2024_25 Detail'!$A$9:$BZ$409,81,FALSE)</f>
        <v>#REF!</v>
      </c>
      <c r="O286" s="1">
        <f>VLOOKUP(A286,'2023_24 vs 2024_25 Detail'!$A$9:$CA$409,74,FALSE)</f>
        <v>530.48230000000001</v>
      </c>
      <c r="P286" s="1">
        <f>VLOOKUP(A286,'2023_24 vs 2024_25 Detail'!$A$9:$CA$409,77,FALSE)</f>
        <v>0</v>
      </c>
      <c r="Q286" s="1" t="e">
        <f t="shared" si="31"/>
        <v>#REF!</v>
      </c>
      <c r="R286" s="1" t="e">
        <f t="shared" si="32"/>
        <v>#REF!</v>
      </c>
      <c r="T286" s="1" t="e">
        <f t="shared" si="33"/>
        <v>#REF!</v>
      </c>
      <c r="U286" s="4" t="e">
        <f t="shared" si="34"/>
        <v>#REF!</v>
      </c>
    </row>
    <row r="287" spans="1:21" x14ac:dyDescent="0.35">
      <c r="A287" s="2" t="s">
        <v>859</v>
      </c>
      <c r="B287" s="2" t="s">
        <v>860</v>
      </c>
      <c r="C287" t="s">
        <v>861</v>
      </c>
      <c r="D287" s="1">
        <v>466</v>
      </c>
      <c r="E287" s="1" t="e">
        <f>VLOOKUP(A287,'2023_24 vs 2024_25 Detail'!$A$9:$AQ$409,45,FALSE)</f>
        <v>#REF!</v>
      </c>
      <c r="F287" s="1" t="e">
        <f>VLOOKUP(A287,'2023_24 vs 2024_25 Detail'!$A$9:$CA$409,73,FALSE)+VLOOKUP(A287,'2023_24 vs 2024_25 Detail'!$A$9:$BY$409,80,FALSE)+VLOOKUP(A287,'2023_24 vs 2024_25 Detail'!$A$9:$BZ$409,81,FALSE)</f>
        <v>#REF!</v>
      </c>
      <c r="G287" s="1">
        <f>VLOOKUP(A287,'2023_24 vs 2024_25 Detail'!$A$9:$CA$409,74,FALSE)</f>
        <v>4835.0720000000001</v>
      </c>
      <c r="H287" s="1" t="e">
        <f>VLOOKUP($A287,'2023_24 vs 2024_25 Detail'!$A$9:$AJ$409,38,FALSE)</f>
        <v>#REF!</v>
      </c>
      <c r="I287" s="1" t="e">
        <f t="shared" si="28"/>
        <v>#REF!</v>
      </c>
      <c r="J287" s="1" t="e">
        <f t="shared" si="29"/>
        <v>#REF!</v>
      </c>
      <c r="K287" s="1" t="e">
        <f t="shared" si="30"/>
        <v>#REF!</v>
      </c>
      <c r="M287" s="1" t="e">
        <f>VLOOKUP(A287,'2023_24 vs 2024_25 Detail'!$A$9:$CA$409,82,FALSE)</f>
        <v>#REF!</v>
      </c>
      <c r="N287" s="1" t="e">
        <f>VLOOKUP(A287,'2023_24 vs 2024_25 Detail'!$A$9:$CA$409,73,FALSE)+VLOOKUP(A287,'2023_24 vs 2024_25 Detail'!$A$9:$BY$409,80,FALSE)+VLOOKUP(A287,'2023_24 vs 2024_25 Detail'!$A$9:$BZ$409,81,FALSE)</f>
        <v>#REF!</v>
      </c>
      <c r="O287" s="1">
        <f>VLOOKUP(A287,'2023_24 vs 2024_25 Detail'!$A$9:$CA$409,74,FALSE)</f>
        <v>4835.0720000000001</v>
      </c>
      <c r="P287" s="1">
        <f>VLOOKUP(A287,'2023_24 vs 2024_25 Detail'!$A$9:$CA$409,77,FALSE)</f>
        <v>0</v>
      </c>
      <c r="Q287" s="1" t="e">
        <f t="shared" si="31"/>
        <v>#REF!</v>
      </c>
      <c r="R287" s="1" t="e">
        <f t="shared" si="32"/>
        <v>#REF!</v>
      </c>
      <c r="T287" s="1" t="e">
        <f t="shared" si="33"/>
        <v>#REF!</v>
      </c>
      <c r="U287" s="4" t="e">
        <f t="shared" si="34"/>
        <v>#REF!</v>
      </c>
    </row>
    <row r="288" spans="1:21" x14ac:dyDescent="0.35">
      <c r="A288" s="2" t="s">
        <v>862</v>
      </c>
      <c r="B288" s="2" t="s">
        <v>863</v>
      </c>
      <c r="C288" t="s">
        <v>864</v>
      </c>
      <c r="D288" s="1">
        <v>467</v>
      </c>
      <c r="E288" s="1" t="e">
        <f>VLOOKUP(A288,'2023_24 vs 2024_25 Detail'!$A$9:$AQ$409,45,FALSE)</f>
        <v>#REF!</v>
      </c>
      <c r="F288" s="1" t="e">
        <f>VLOOKUP(A288,'2023_24 vs 2024_25 Detail'!$A$9:$CA$409,73,FALSE)+VLOOKUP(A288,'2023_24 vs 2024_25 Detail'!$A$9:$BY$409,80,FALSE)+VLOOKUP(A288,'2023_24 vs 2024_25 Detail'!$A$9:$BZ$409,81,FALSE)</f>
        <v>#REF!</v>
      </c>
      <c r="G288" s="1">
        <f>VLOOKUP(A288,'2023_24 vs 2024_25 Detail'!$A$9:$CA$409,74,FALSE)</f>
        <v>2533.8879999999999</v>
      </c>
      <c r="H288" s="1" t="e">
        <f>VLOOKUP($A288,'2023_24 vs 2024_25 Detail'!$A$9:$AJ$409,38,FALSE)</f>
        <v>#REF!</v>
      </c>
      <c r="I288" s="1" t="e">
        <f t="shared" si="28"/>
        <v>#REF!</v>
      </c>
      <c r="J288" s="1" t="e">
        <f t="shared" si="29"/>
        <v>#REF!</v>
      </c>
      <c r="K288" s="1" t="e">
        <f t="shared" si="30"/>
        <v>#REF!</v>
      </c>
      <c r="M288" s="1" t="e">
        <f>VLOOKUP(A288,'2023_24 vs 2024_25 Detail'!$A$9:$CA$409,82,FALSE)</f>
        <v>#REF!</v>
      </c>
      <c r="N288" s="1" t="e">
        <f>VLOOKUP(A288,'2023_24 vs 2024_25 Detail'!$A$9:$CA$409,73,FALSE)+VLOOKUP(A288,'2023_24 vs 2024_25 Detail'!$A$9:$BY$409,80,FALSE)+VLOOKUP(A288,'2023_24 vs 2024_25 Detail'!$A$9:$BZ$409,81,FALSE)</f>
        <v>#REF!</v>
      </c>
      <c r="O288" s="1">
        <f>VLOOKUP(A288,'2023_24 vs 2024_25 Detail'!$A$9:$CA$409,74,FALSE)</f>
        <v>2533.8879999999999</v>
      </c>
      <c r="P288" s="1">
        <f>VLOOKUP(A288,'2023_24 vs 2024_25 Detail'!$A$9:$CA$409,77,FALSE)</f>
        <v>0</v>
      </c>
      <c r="Q288" s="1" t="e">
        <f t="shared" si="31"/>
        <v>#REF!</v>
      </c>
      <c r="R288" s="1" t="e">
        <f t="shared" si="32"/>
        <v>#REF!</v>
      </c>
      <c r="T288" s="1" t="e">
        <f t="shared" si="33"/>
        <v>#REF!</v>
      </c>
      <c r="U288" s="4" t="e">
        <f t="shared" si="34"/>
        <v>#REF!</v>
      </c>
    </row>
    <row r="289" spans="1:21" x14ac:dyDescent="0.35">
      <c r="A289" s="2" t="s">
        <v>865</v>
      </c>
      <c r="B289" s="2" t="s">
        <v>866</v>
      </c>
      <c r="C289" t="s">
        <v>867</v>
      </c>
      <c r="D289" s="1">
        <v>468</v>
      </c>
      <c r="E289" s="1" t="e">
        <f>VLOOKUP(A289,'2023_24 vs 2024_25 Detail'!$A$9:$AQ$409,45,FALSE)</f>
        <v>#REF!</v>
      </c>
      <c r="F289" s="1" t="e">
        <f>VLOOKUP(A289,'2023_24 vs 2024_25 Detail'!$A$9:$CA$409,73,FALSE)+VLOOKUP(A289,'2023_24 vs 2024_25 Detail'!$A$9:$BY$409,80,FALSE)+VLOOKUP(A289,'2023_24 vs 2024_25 Detail'!$A$9:$BZ$409,81,FALSE)</f>
        <v>#REF!</v>
      </c>
      <c r="G289" s="1">
        <f>VLOOKUP(A289,'2023_24 vs 2024_25 Detail'!$A$9:$CA$409,74,FALSE)</f>
        <v>23816.5</v>
      </c>
      <c r="H289" s="1" t="e">
        <f>VLOOKUP($A289,'2023_24 vs 2024_25 Detail'!$A$9:$AJ$409,38,FALSE)</f>
        <v>#REF!</v>
      </c>
      <c r="I289" s="1" t="e">
        <f t="shared" si="28"/>
        <v>#REF!</v>
      </c>
      <c r="J289" s="1" t="e">
        <f t="shared" si="29"/>
        <v>#REF!</v>
      </c>
      <c r="K289" s="1" t="e">
        <f t="shared" si="30"/>
        <v>#REF!</v>
      </c>
      <c r="M289" s="1" t="e">
        <f>VLOOKUP(A289,'2023_24 vs 2024_25 Detail'!$A$9:$CA$409,82,FALSE)</f>
        <v>#REF!</v>
      </c>
      <c r="N289" s="1" t="e">
        <f>VLOOKUP(A289,'2023_24 vs 2024_25 Detail'!$A$9:$CA$409,73,FALSE)+VLOOKUP(A289,'2023_24 vs 2024_25 Detail'!$A$9:$BY$409,80,FALSE)+VLOOKUP(A289,'2023_24 vs 2024_25 Detail'!$A$9:$BZ$409,81,FALSE)</f>
        <v>#REF!</v>
      </c>
      <c r="O289" s="1">
        <f>VLOOKUP(A289,'2023_24 vs 2024_25 Detail'!$A$9:$CA$409,74,FALSE)</f>
        <v>23816.5</v>
      </c>
      <c r="P289" s="1">
        <f>VLOOKUP(A289,'2023_24 vs 2024_25 Detail'!$A$9:$CA$409,77,FALSE)</f>
        <v>0</v>
      </c>
      <c r="Q289" s="1" t="e">
        <f t="shared" si="31"/>
        <v>#REF!</v>
      </c>
      <c r="R289" s="1" t="e">
        <f t="shared" si="32"/>
        <v>#REF!</v>
      </c>
      <c r="T289" s="1" t="e">
        <f t="shared" si="33"/>
        <v>#REF!</v>
      </c>
      <c r="U289" s="4" t="e">
        <f t="shared" si="34"/>
        <v>#REF!</v>
      </c>
    </row>
    <row r="290" spans="1:21" x14ac:dyDescent="0.35">
      <c r="A290" s="2" t="s">
        <v>868</v>
      </c>
      <c r="B290" s="2">
        <v>2173</v>
      </c>
      <c r="C290" t="s">
        <v>869</v>
      </c>
      <c r="D290" s="1">
        <v>469</v>
      </c>
      <c r="E290" s="1" t="e">
        <f>VLOOKUP(A290,'2023_24 vs 2024_25 Detail'!$A$9:$AQ$409,45,FALSE)</f>
        <v>#REF!</v>
      </c>
      <c r="F290" s="1" t="e">
        <f>VLOOKUP(A290,'2023_24 vs 2024_25 Detail'!$A$9:$CA$409,73,FALSE)+VLOOKUP(A290,'2023_24 vs 2024_25 Detail'!$A$9:$BY$409,80,FALSE)+VLOOKUP(A290,'2023_24 vs 2024_25 Detail'!$A$9:$BZ$409,81,FALSE)</f>
        <v>#REF!</v>
      </c>
      <c r="G290" s="1">
        <f>VLOOKUP(A290,'2023_24 vs 2024_25 Detail'!$A$9:$CA$409,74,FALSE)</f>
        <v>1344.5119999999999</v>
      </c>
      <c r="H290" s="1" t="e">
        <f>VLOOKUP($A290,'2023_24 vs 2024_25 Detail'!$A$9:$AJ$409,38,FALSE)</f>
        <v>#REF!</v>
      </c>
      <c r="I290" s="1" t="e">
        <f t="shared" si="28"/>
        <v>#REF!</v>
      </c>
      <c r="J290" s="1" t="e">
        <f t="shared" si="29"/>
        <v>#REF!</v>
      </c>
      <c r="K290" s="1" t="e">
        <f t="shared" si="30"/>
        <v>#REF!</v>
      </c>
      <c r="M290" s="1" t="e">
        <f>VLOOKUP(A290,'2023_24 vs 2024_25 Detail'!$A$9:$CA$409,82,FALSE)</f>
        <v>#REF!</v>
      </c>
      <c r="N290" s="1" t="e">
        <f>VLOOKUP(A290,'2023_24 vs 2024_25 Detail'!$A$9:$CA$409,73,FALSE)+VLOOKUP(A290,'2023_24 vs 2024_25 Detail'!$A$9:$BY$409,80,FALSE)+VLOOKUP(A290,'2023_24 vs 2024_25 Detail'!$A$9:$BZ$409,81,FALSE)</f>
        <v>#REF!</v>
      </c>
      <c r="O290" s="1">
        <f>VLOOKUP(A290,'2023_24 vs 2024_25 Detail'!$A$9:$CA$409,74,FALSE)</f>
        <v>1344.5119999999999</v>
      </c>
      <c r="P290" s="1">
        <f>VLOOKUP(A290,'2023_24 vs 2024_25 Detail'!$A$9:$CA$409,77,FALSE)</f>
        <v>0</v>
      </c>
      <c r="Q290" s="1" t="e">
        <f t="shared" si="31"/>
        <v>#REF!</v>
      </c>
      <c r="R290" s="1" t="e">
        <f t="shared" si="32"/>
        <v>#REF!</v>
      </c>
      <c r="T290" s="1" t="e">
        <f t="shared" si="33"/>
        <v>#REF!</v>
      </c>
      <c r="U290" s="4" t="e">
        <f t="shared" si="34"/>
        <v>#REF!</v>
      </c>
    </row>
    <row r="291" spans="1:21" x14ac:dyDescent="0.35">
      <c r="A291" s="2" t="s">
        <v>870</v>
      </c>
      <c r="B291" s="2" t="s">
        <v>871</v>
      </c>
      <c r="C291" t="s">
        <v>872</v>
      </c>
      <c r="D291" s="1">
        <v>470</v>
      </c>
      <c r="E291" s="1" t="e">
        <f>VLOOKUP(A291,'2023_24 vs 2024_25 Detail'!$A$9:$AQ$409,45,FALSE)</f>
        <v>#REF!</v>
      </c>
      <c r="F291" s="1" t="e">
        <f>VLOOKUP(A291,'2023_24 vs 2024_25 Detail'!$A$9:$CA$409,73,FALSE)+VLOOKUP(A291,'2023_24 vs 2024_25 Detail'!$A$9:$BY$409,80,FALSE)+VLOOKUP(A291,'2023_24 vs 2024_25 Detail'!$A$9:$BZ$409,81,FALSE)</f>
        <v>#REF!</v>
      </c>
      <c r="G291" s="1">
        <f>VLOOKUP(A291,'2023_24 vs 2024_25 Detail'!$A$9:$CA$409,74,FALSE)</f>
        <v>9020.25</v>
      </c>
      <c r="H291" s="1" t="e">
        <f>VLOOKUP($A291,'2023_24 vs 2024_25 Detail'!$A$9:$AJ$409,38,FALSE)</f>
        <v>#REF!</v>
      </c>
      <c r="I291" s="1" t="e">
        <f t="shared" si="28"/>
        <v>#REF!</v>
      </c>
      <c r="J291" s="1" t="e">
        <f t="shared" si="29"/>
        <v>#REF!</v>
      </c>
      <c r="K291" s="1" t="e">
        <f t="shared" si="30"/>
        <v>#REF!</v>
      </c>
      <c r="M291" s="1" t="e">
        <f>VLOOKUP(A291,'2023_24 vs 2024_25 Detail'!$A$9:$CA$409,82,FALSE)</f>
        <v>#REF!</v>
      </c>
      <c r="N291" s="1" t="e">
        <f>VLOOKUP(A291,'2023_24 vs 2024_25 Detail'!$A$9:$CA$409,73,FALSE)+VLOOKUP(A291,'2023_24 vs 2024_25 Detail'!$A$9:$BY$409,80,FALSE)+VLOOKUP(A291,'2023_24 vs 2024_25 Detail'!$A$9:$BZ$409,81,FALSE)</f>
        <v>#REF!</v>
      </c>
      <c r="O291" s="1">
        <f>VLOOKUP(A291,'2023_24 vs 2024_25 Detail'!$A$9:$CA$409,74,FALSE)</f>
        <v>9020.25</v>
      </c>
      <c r="P291" s="1">
        <f>VLOOKUP(A291,'2023_24 vs 2024_25 Detail'!$A$9:$CA$409,77,FALSE)</f>
        <v>0</v>
      </c>
      <c r="Q291" s="1" t="e">
        <f t="shared" si="31"/>
        <v>#REF!</v>
      </c>
      <c r="R291" s="1" t="e">
        <f t="shared" si="32"/>
        <v>#REF!</v>
      </c>
      <c r="T291" s="1" t="e">
        <f t="shared" si="33"/>
        <v>#REF!</v>
      </c>
      <c r="U291" s="4" t="e">
        <f t="shared" si="34"/>
        <v>#REF!</v>
      </c>
    </row>
    <row r="292" spans="1:21" x14ac:dyDescent="0.35">
      <c r="A292" s="2" t="s">
        <v>873</v>
      </c>
      <c r="B292" s="2" t="s">
        <v>874</v>
      </c>
      <c r="C292" t="s">
        <v>875</v>
      </c>
      <c r="D292" s="1">
        <v>471</v>
      </c>
      <c r="E292" s="1" t="e">
        <f>VLOOKUP(A292,'2023_24 vs 2024_25 Detail'!$A$9:$AQ$409,45,FALSE)</f>
        <v>#REF!</v>
      </c>
      <c r="F292" s="1" t="e">
        <f>VLOOKUP(A292,'2023_24 vs 2024_25 Detail'!$A$9:$CA$409,73,FALSE)+VLOOKUP(A292,'2023_24 vs 2024_25 Detail'!$A$9:$BY$409,80,FALSE)+VLOOKUP(A292,'2023_24 vs 2024_25 Detail'!$A$9:$BZ$409,81,FALSE)</f>
        <v>#REF!</v>
      </c>
      <c r="G292" s="1">
        <f>VLOOKUP(A292,'2023_24 vs 2024_25 Detail'!$A$9:$CA$409,74,FALSE)</f>
        <v>22216.5</v>
      </c>
      <c r="H292" s="1" t="e">
        <f>VLOOKUP($A292,'2023_24 vs 2024_25 Detail'!$A$9:$AJ$409,38,FALSE)</f>
        <v>#REF!</v>
      </c>
      <c r="I292" s="1" t="e">
        <f t="shared" si="28"/>
        <v>#REF!</v>
      </c>
      <c r="J292" s="1" t="e">
        <f t="shared" si="29"/>
        <v>#REF!</v>
      </c>
      <c r="K292" s="1" t="e">
        <f t="shared" si="30"/>
        <v>#REF!</v>
      </c>
      <c r="M292" s="1" t="e">
        <f>VLOOKUP(A292,'2023_24 vs 2024_25 Detail'!$A$9:$CA$409,82,FALSE)</f>
        <v>#REF!</v>
      </c>
      <c r="N292" s="1" t="e">
        <f>VLOOKUP(A292,'2023_24 vs 2024_25 Detail'!$A$9:$CA$409,73,FALSE)+VLOOKUP(A292,'2023_24 vs 2024_25 Detail'!$A$9:$BY$409,80,FALSE)+VLOOKUP(A292,'2023_24 vs 2024_25 Detail'!$A$9:$BZ$409,81,FALSE)</f>
        <v>#REF!</v>
      </c>
      <c r="O292" s="1">
        <f>VLOOKUP(A292,'2023_24 vs 2024_25 Detail'!$A$9:$CA$409,74,FALSE)</f>
        <v>22216.5</v>
      </c>
      <c r="P292" s="1">
        <f>VLOOKUP(A292,'2023_24 vs 2024_25 Detail'!$A$9:$CA$409,77,FALSE)</f>
        <v>0</v>
      </c>
      <c r="Q292" s="1" t="e">
        <f t="shared" si="31"/>
        <v>#REF!</v>
      </c>
      <c r="R292" s="1" t="e">
        <f t="shared" si="32"/>
        <v>#REF!</v>
      </c>
      <c r="T292" s="1" t="e">
        <f t="shared" si="33"/>
        <v>#REF!</v>
      </c>
      <c r="U292" s="4" t="e">
        <f t="shared" si="34"/>
        <v>#REF!</v>
      </c>
    </row>
    <row r="293" spans="1:21" x14ac:dyDescent="0.35">
      <c r="A293" s="2" t="s">
        <v>876</v>
      </c>
      <c r="B293" s="2" t="s">
        <v>877</v>
      </c>
      <c r="C293" t="s">
        <v>878</v>
      </c>
      <c r="D293" s="1">
        <v>472</v>
      </c>
      <c r="E293" s="1" t="e">
        <f>VLOOKUP(A293,'2023_24 vs 2024_25 Detail'!$A$9:$AQ$409,45,FALSE)</f>
        <v>#REF!</v>
      </c>
      <c r="F293" s="1" t="e">
        <f>VLOOKUP(A293,'2023_24 vs 2024_25 Detail'!$A$9:$CA$409,73,FALSE)+VLOOKUP(A293,'2023_24 vs 2024_25 Detail'!$A$9:$BY$409,80,FALSE)+VLOOKUP(A293,'2023_24 vs 2024_25 Detail'!$A$9:$BZ$409,81,FALSE)</f>
        <v>#REF!</v>
      </c>
      <c r="G293" s="1">
        <f>VLOOKUP(A293,'2023_24 vs 2024_25 Detail'!$A$9:$CA$409,74,FALSE)</f>
        <v>3955.9679999999998</v>
      </c>
      <c r="H293" s="1" t="e">
        <f>VLOOKUP($A293,'2023_24 vs 2024_25 Detail'!$A$9:$AJ$409,38,FALSE)</f>
        <v>#REF!</v>
      </c>
      <c r="I293" s="1" t="e">
        <f t="shared" si="28"/>
        <v>#REF!</v>
      </c>
      <c r="J293" s="1" t="e">
        <f t="shared" si="29"/>
        <v>#REF!</v>
      </c>
      <c r="K293" s="1" t="e">
        <f t="shared" si="30"/>
        <v>#REF!</v>
      </c>
      <c r="M293" s="1" t="e">
        <f>VLOOKUP(A293,'2023_24 vs 2024_25 Detail'!$A$9:$CA$409,82,FALSE)</f>
        <v>#REF!</v>
      </c>
      <c r="N293" s="1" t="e">
        <f>VLOOKUP(A293,'2023_24 vs 2024_25 Detail'!$A$9:$CA$409,73,FALSE)+VLOOKUP(A293,'2023_24 vs 2024_25 Detail'!$A$9:$BY$409,80,FALSE)+VLOOKUP(A293,'2023_24 vs 2024_25 Detail'!$A$9:$BZ$409,81,FALSE)</f>
        <v>#REF!</v>
      </c>
      <c r="O293" s="1">
        <f>VLOOKUP(A293,'2023_24 vs 2024_25 Detail'!$A$9:$CA$409,74,FALSE)</f>
        <v>3955.9679999999998</v>
      </c>
      <c r="P293" s="1">
        <f>VLOOKUP(A293,'2023_24 vs 2024_25 Detail'!$A$9:$CA$409,77,FALSE)</f>
        <v>0</v>
      </c>
      <c r="Q293" s="1" t="e">
        <f t="shared" si="31"/>
        <v>#REF!</v>
      </c>
      <c r="R293" s="1" t="e">
        <f t="shared" si="32"/>
        <v>#REF!</v>
      </c>
      <c r="T293" s="1" t="e">
        <f t="shared" si="33"/>
        <v>#REF!</v>
      </c>
      <c r="U293" s="4" t="e">
        <f t="shared" si="34"/>
        <v>#REF!</v>
      </c>
    </row>
    <row r="294" spans="1:21" x14ac:dyDescent="0.35">
      <c r="A294" s="2" t="s">
        <v>879</v>
      </c>
      <c r="B294" s="2" t="s">
        <v>880</v>
      </c>
      <c r="C294" t="s">
        <v>881</v>
      </c>
      <c r="D294" s="1">
        <v>473</v>
      </c>
      <c r="E294" s="1" t="e">
        <f>VLOOKUP(A294,'2023_24 vs 2024_25 Detail'!$A$9:$AQ$409,45,FALSE)</f>
        <v>#REF!</v>
      </c>
      <c r="F294" s="1" t="e">
        <f>VLOOKUP(A294,'2023_24 vs 2024_25 Detail'!$A$9:$CA$409,73,FALSE)+VLOOKUP(A294,'2023_24 vs 2024_25 Detail'!$A$9:$BY$409,80,FALSE)+VLOOKUP(A294,'2023_24 vs 2024_25 Detail'!$A$9:$BZ$409,81,FALSE)</f>
        <v>#REF!</v>
      </c>
      <c r="G294" s="1">
        <f>VLOOKUP(A294,'2023_24 vs 2024_25 Detail'!$A$9:$CA$409,74,FALSE)</f>
        <v>15419.25</v>
      </c>
      <c r="H294" s="1" t="e">
        <f>VLOOKUP($A294,'2023_24 vs 2024_25 Detail'!$A$9:$AJ$409,38,FALSE)</f>
        <v>#REF!</v>
      </c>
      <c r="I294" s="1" t="e">
        <f t="shared" si="28"/>
        <v>#REF!</v>
      </c>
      <c r="J294" s="1" t="e">
        <f t="shared" si="29"/>
        <v>#REF!</v>
      </c>
      <c r="K294" s="1" t="e">
        <f t="shared" si="30"/>
        <v>#REF!</v>
      </c>
      <c r="M294" s="1" t="e">
        <f>VLOOKUP(A294,'2023_24 vs 2024_25 Detail'!$A$9:$CA$409,82,FALSE)</f>
        <v>#REF!</v>
      </c>
      <c r="N294" s="1" t="e">
        <f>VLOOKUP(A294,'2023_24 vs 2024_25 Detail'!$A$9:$CA$409,73,FALSE)+VLOOKUP(A294,'2023_24 vs 2024_25 Detail'!$A$9:$BY$409,80,FALSE)+VLOOKUP(A294,'2023_24 vs 2024_25 Detail'!$A$9:$BZ$409,81,FALSE)</f>
        <v>#REF!</v>
      </c>
      <c r="O294" s="1">
        <f>VLOOKUP(A294,'2023_24 vs 2024_25 Detail'!$A$9:$CA$409,74,FALSE)</f>
        <v>15419.25</v>
      </c>
      <c r="P294" s="1">
        <f>VLOOKUP(A294,'2023_24 vs 2024_25 Detail'!$A$9:$CA$409,77,FALSE)</f>
        <v>0</v>
      </c>
      <c r="Q294" s="1" t="e">
        <f t="shared" si="31"/>
        <v>#REF!</v>
      </c>
      <c r="R294" s="1" t="e">
        <f t="shared" si="32"/>
        <v>#REF!</v>
      </c>
      <c r="T294" s="1" t="e">
        <f t="shared" si="33"/>
        <v>#REF!</v>
      </c>
      <c r="U294" s="4" t="e">
        <f t="shared" si="34"/>
        <v>#REF!</v>
      </c>
    </row>
    <row r="295" spans="1:21" x14ac:dyDescent="0.35">
      <c r="A295" s="2" t="s">
        <v>882</v>
      </c>
      <c r="B295" s="2" t="s">
        <v>883</v>
      </c>
      <c r="C295" t="s">
        <v>884</v>
      </c>
      <c r="D295" s="1">
        <v>474</v>
      </c>
      <c r="E295" s="1" t="e">
        <f>VLOOKUP(A295,'2023_24 vs 2024_25 Detail'!$A$9:$AQ$409,45,FALSE)</f>
        <v>#REF!</v>
      </c>
      <c r="F295" s="1" t="e">
        <f>VLOOKUP(A295,'2023_24 vs 2024_25 Detail'!$A$9:$CA$409,73,FALSE)+VLOOKUP(A295,'2023_24 vs 2024_25 Detail'!$A$9:$BY$409,80,FALSE)+VLOOKUP(A295,'2023_24 vs 2024_25 Detail'!$A$9:$BZ$409,81,FALSE)</f>
        <v>#REF!</v>
      </c>
      <c r="G295" s="1">
        <f>VLOOKUP(A295,'2023_24 vs 2024_25 Detail'!$A$9:$CA$409,74,FALSE)</f>
        <v>22066.25</v>
      </c>
      <c r="H295" s="1" t="e">
        <f>VLOOKUP($A295,'2023_24 vs 2024_25 Detail'!$A$9:$AJ$409,38,FALSE)</f>
        <v>#REF!</v>
      </c>
      <c r="I295" s="1" t="e">
        <f t="shared" si="28"/>
        <v>#REF!</v>
      </c>
      <c r="J295" s="1" t="e">
        <f t="shared" si="29"/>
        <v>#REF!</v>
      </c>
      <c r="K295" s="1" t="e">
        <f t="shared" si="30"/>
        <v>#REF!</v>
      </c>
      <c r="M295" s="1" t="e">
        <f>VLOOKUP(A295,'2023_24 vs 2024_25 Detail'!$A$9:$CA$409,82,FALSE)</f>
        <v>#REF!</v>
      </c>
      <c r="N295" s="1" t="e">
        <f>VLOOKUP(A295,'2023_24 vs 2024_25 Detail'!$A$9:$CA$409,73,FALSE)+VLOOKUP(A295,'2023_24 vs 2024_25 Detail'!$A$9:$BY$409,80,FALSE)+VLOOKUP(A295,'2023_24 vs 2024_25 Detail'!$A$9:$BZ$409,81,FALSE)</f>
        <v>#REF!</v>
      </c>
      <c r="O295" s="1">
        <f>VLOOKUP(A295,'2023_24 vs 2024_25 Detail'!$A$9:$CA$409,74,FALSE)</f>
        <v>22066.25</v>
      </c>
      <c r="P295" s="1">
        <f>VLOOKUP(A295,'2023_24 vs 2024_25 Detail'!$A$9:$CA$409,77,FALSE)</f>
        <v>0</v>
      </c>
      <c r="Q295" s="1" t="e">
        <f t="shared" si="31"/>
        <v>#REF!</v>
      </c>
      <c r="R295" s="1" t="e">
        <f t="shared" si="32"/>
        <v>#REF!</v>
      </c>
      <c r="T295" s="1" t="e">
        <f t="shared" si="33"/>
        <v>#REF!</v>
      </c>
      <c r="U295" s="4" t="e">
        <f t="shared" si="34"/>
        <v>#REF!</v>
      </c>
    </row>
    <row r="296" spans="1:21" x14ac:dyDescent="0.35">
      <c r="A296" s="2" t="s">
        <v>885</v>
      </c>
      <c r="B296" s="2" t="s">
        <v>886</v>
      </c>
      <c r="C296" t="s">
        <v>887</v>
      </c>
      <c r="D296" s="1">
        <v>475</v>
      </c>
      <c r="E296" s="1" t="e">
        <f>VLOOKUP(A296,'2023_24 vs 2024_25 Detail'!$A$9:$AQ$409,45,FALSE)</f>
        <v>#REF!</v>
      </c>
      <c r="F296" s="1" t="e">
        <f>VLOOKUP(A296,'2023_24 vs 2024_25 Detail'!$A$9:$CA$409,73,FALSE)+VLOOKUP(A296,'2023_24 vs 2024_25 Detail'!$A$9:$BY$409,80,FALSE)+VLOOKUP(A296,'2023_24 vs 2024_25 Detail'!$A$9:$BZ$409,81,FALSE)</f>
        <v>#REF!</v>
      </c>
      <c r="G296" s="1">
        <f>VLOOKUP(A296,'2023_24 vs 2024_25 Detail'!$A$9:$CA$409,74,FALSE)</f>
        <v>2781</v>
      </c>
      <c r="H296" s="1" t="e">
        <f>VLOOKUP($A296,'2023_24 vs 2024_25 Detail'!$A$9:$AJ$409,38,FALSE)</f>
        <v>#REF!</v>
      </c>
      <c r="I296" s="1" t="e">
        <f t="shared" si="28"/>
        <v>#REF!</v>
      </c>
      <c r="J296" s="1" t="e">
        <f t="shared" si="29"/>
        <v>#REF!</v>
      </c>
      <c r="K296" s="1" t="e">
        <f t="shared" si="30"/>
        <v>#REF!</v>
      </c>
      <c r="M296" s="1" t="e">
        <f>VLOOKUP(A296,'2023_24 vs 2024_25 Detail'!$A$9:$CA$409,82,FALSE)</f>
        <v>#REF!</v>
      </c>
      <c r="N296" s="1" t="e">
        <f>VLOOKUP(A296,'2023_24 vs 2024_25 Detail'!$A$9:$CA$409,73,FALSE)+VLOOKUP(A296,'2023_24 vs 2024_25 Detail'!$A$9:$BY$409,80,FALSE)+VLOOKUP(A296,'2023_24 vs 2024_25 Detail'!$A$9:$BZ$409,81,FALSE)</f>
        <v>#REF!</v>
      </c>
      <c r="O296" s="1">
        <f>VLOOKUP(A296,'2023_24 vs 2024_25 Detail'!$A$9:$CA$409,74,FALSE)</f>
        <v>2781</v>
      </c>
      <c r="P296" s="1">
        <f>VLOOKUP(A296,'2023_24 vs 2024_25 Detail'!$A$9:$CA$409,77,FALSE)</f>
        <v>0</v>
      </c>
      <c r="Q296" s="1" t="e">
        <f t="shared" si="31"/>
        <v>#REF!</v>
      </c>
      <c r="R296" s="1" t="e">
        <f t="shared" si="32"/>
        <v>#REF!</v>
      </c>
      <c r="T296" s="1" t="e">
        <f t="shared" si="33"/>
        <v>#REF!</v>
      </c>
      <c r="U296" s="4" t="e">
        <f t="shared" si="34"/>
        <v>#REF!</v>
      </c>
    </row>
    <row r="297" spans="1:21" x14ac:dyDescent="0.35">
      <c r="A297" s="2" t="s">
        <v>888</v>
      </c>
      <c r="B297" s="2" t="s">
        <v>889</v>
      </c>
      <c r="C297" t="s">
        <v>890</v>
      </c>
      <c r="D297" s="1">
        <v>476</v>
      </c>
      <c r="E297" s="1" t="e">
        <f>VLOOKUP(A297,'2023_24 vs 2024_25 Detail'!$A$9:$AQ$409,45,FALSE)</f>
        <v>#REF!</v>
      </c>
      <c r="F297" s="1" t="e">
        <f>VLOOKUP(A297,'2023_24 vs 2024_25 Detail'!$A$9:$CA$409,73,FALSE)+VLOOKUP(A297,'2023_24 vs 2024_25 Detail'!$A$9:$BY$409,80,FALSE)+VLOOKUP(A297,'2023_24 vs 2024_25 Detail'!$A$9:$BZ$409,81,FALSE)</f>
        <v>#REF!</v>
      </c>
      <c r="G297" s="1">
        <f>VLOOKUP(A297,'2023_24 vs 2024_25 Detail'!$A$9:$CA$409,74,FALSE)</f>
        <v>14543.75</v>
      </c>
      <c r="H297" s="1" t="e">
        <f>VLOOKUP($A297,'2023_24 vs 2024_25 Detail'!$A$9:$AJ$409,38,FALSE)</f>
        <v>#REF!</v>
      </c>
      <c r="I297" s="1" t="e">
        <f t="shared" si="28"/>
        <v>#REF!</v>
      </c>
      <c r="J297" s="1" t="e">
        <f t="shared" si="29"/>
        <v>#REF!</v>
      </c>
      <c r="K297" s="1" t="e">
        <f t="shared" si="30"/>
        <v>#REF!</v>
      </c>
      <c r="M297" s="1" t="e">
        <f>VLOOKUP(A297,'2023_24 vs 2024_25 Detail'!$A$9:$CA$409,82,FALSE)</f>
        <v>#REF!</v>
      </c>
      <c r="N297" s="1" t="e">
        <f>VLOOKUP(A297,'2023_24 vs 2024_25 Detail'!$A$9:$CA$409,73,FALSE)+VLOOKUP(A297,'2023_24 vs 2024_25 Detail'!$A$9:$BY$409,80,FALSE)+VLOOKUP(A297,'2023_24 vs 2024_25 Detail'!$A$9:$BZ$409,81,FALSE)</f>
        <v>#REF!</v>
      </c>
      <c r="O297" s="1">
        <f>VLOOKUP(A297,'2023_24 vs 2024_25 Detail'!$A$9:$CA$409,74,FALSE)</f>
        <v>14543.75</v>
      </c>
      <c r="P297" s="1">
        <f>VLOOKUP(A297,'2023_24 vs 2024_25 Detail'!$A$9:$CA$409,77,FALSE)</f>
        <v>0</v>
      </c>
      <c r="Q297" s="1" t="e">
        <f t="shared" si="31"/>
        <v>#REF!</v>
      </c>
      <c r="R297" s="1" t="e">
        <f t="shared" si="32"/>
        <v>#REF!</v>
      </c>
      <c r="T297" s="1" t="e">
        <f t="shared" si="33"/>
        <v>#REF!</v>
      </c>
      <c r="U297" s="4" t="e">
        <f t="shared" si="34"/>
        <v>#REF!</v>
      </c>
    </row>
    <row r="298" spans="1:21" x14ac:dyDescent="0.35">
      <c r="A298" s="2" t="s">
        <v>891</v>
      </c>
      <c r="B298" s="2" t="s">
        <v>892</v>
      </c>
      <c r="C298" t="s">
        <v>893</v>
      </c>
      <c r="D298" s="1">
        <v>477</v>
      </c>
      <c r="E298" s="1" t="e">
        <f>VLOOKUP(A298,'2023_24 vs 2024_25 Detail'!$A$9:$AQ$409,45,FALSE)</f>
        <v>#REF!</v>
      </c>
      <c r="F298" s="1" t="e">
        <f>VLOOKUP(A298,'2023_24 vs 2024_25 Detail'!$A$9:$CA$409,73,FALSE)+VLOOKUP(A298,'2023_24 vs 2024_25 Detail'!$A$9:$BY$409,80,FALSE)+VLOOKUP(A298,'2023_24 vs 2024_25 Detail'!$A$9:$BZ$409,81,FALSE)</f>
        <v>#REF!</v>
      </c>
      <c r="G298" s="1">
        <f>VLOOKUP(A298,'2023_24 vs 2024_25 Detail'!$A$9:$CA$409,74,FALSE)</f>
        <v>4111.1040000000003</v>
      </c>
      <c r="H298" s="1" t="e">
        <f>VLOOKUP($A298,'2023_24 vs 2024_25 Detail'!$A$9:$AJ$409,38,FALSE)</f>
        <v>#REF!</v>
      </c>
      <c r="I298" s="1" t="e">
        <f t="shared" si="28"/>
        <v>#REF!</v>
      </c>
      <c r="J298" s="1" t="e">
        <f t="shared" si="29"/>
        <v>#REF!</v>
      </c>
      <c r="K298" s="1" t="e">
        <f t="shared" si="30"/>
        <v>#REF!</v>
      </c>
      <c r="M298" s="1" t="e">
        <f>VLOOKUP(A298,'2023_24 vs 2024_25 Detail'!$A$9:$CA$409,82,FALSE)</f>
        <v>#REF!</v>
      </c>
      <c r="N298" s="1" t="e">
        <f>VLOOKUP(A298,'2023_24 vs 2024_25 Detail'!$A$9:$CA$409,73,FALSE)+VLOOKUP(A298,'2023_24 vs 2024_25 Detail'!$A$9:$BY$409,80,FALSE)+VLOOKUP(A298,'2023_24 vs 2024_25 Detail'!$A$9:$BZ$409,81,FALSE)</f>
        <v>#REF!</v>
      </c>
      <c r="O298" s="1">
        <f>VLOOKUP(A298,'2023_24 vs 2024_25 Detail'!$A$9:$CA$409,74,FALSE)</f>
        <v>4111.1040000000003</v>
      </c>
      <c r="P298" s="1">
        <f>VLOOKUP(A298,'2023_24 vs 2024_25 Detail'!$A$9:$CA$409,77,FALSE)</f>
        <v>0</v>
      </c>
      <c r="Q298" s="1" t="e">
        <f t="shared" si="31"/>
        <v>#REF!</v>
      </c>
      <c r="R298" s="1" t="e">
        <f t="shared" si="32"/>
        <v>#REF!</v>
      </c>
      <c r="T298" s="1" t="e">
        <f t="shared" si="33"/>
        <v>#REF!</v>
      </c>
      <c r="U298" s="4" t="e">
        <f t="shared" si="34"/>
        <v>#REF!</v>
      </c>
    </row>
    <row r="299" spans="1:21" x14ac:dyDescent="0.35">
      <c r="A299" s="2" t="s">
        <v>894</v>
      </c>
      <c r="B299" s="2" t="s">
        <v>895</v>
      </c>
      <c r="C299" t="s">
        <v>896</v>
      </c>
      <c r="D299" s="1">
        <v>478</v>
      </c>
      <c r="E299" s="1" t="e">
        <f>VLOOKUP(A299,'2023_24 vs 2024_25 Detail'!$A$9:$AQ$409,45,FALSE)</f>
        <v>#REF!</v>
      </c>
      <c r="F299" s="1" t="e">
        <f>VLOOKUP(A299,'2023_24 vs 2024_25 Detail'!$A$9:$CA$409,73,FALSE)+VLOOKUP(A299,'2023_24 vs 2024_25 Detail'!$A$9:$BY$409,80,FALSE)+VLOOKUP(A299,'2023_24 vs 2024_25 Detail'!$A$9:$BZ$409,81,FALSE)</f>
        <v>#REF!</v>
      </c>
      <c r="G299" s="1">
        <f>VLOOKUP(A299,'2023_24 vs 2024_25 Detail'!$A$9:$CA$409,74,FALSE)</f>
        <v>3645.6959999999999</v>
      </c>
      <c r="H299" s="1" t="e">
        <f>VLOOKUP($A299,'2023_24 vs 2024_25 Detail'!$A$9:$AJ$409,38,FALSE)</f>
        <v>#REF!</v>
      </c>
      <c r="I299" s="1" t="e">
        <f t="shared" si="28"/>
        <v>#REF!</v>
      </c>
      <c r="J299" s="1" t="e">
        <f t="shared" si="29"/>
        <v>#REF!</v>
      </c>
      <c r="K299" s="1" t="e">
        <f t="shared" si="30"/>
        <v>#REF!</v>
      </c>
      <c r="M299" s="1" t="e">
        <f>VLOOKUP(A299,'2023_24 vs 2024_25 Detail'!$A$9:$CA$409,82,FALSE)</f>
        <v>#REF!</v>
      </c>
      <c r="N299" s="1" t="e">
        <f>VLOOKUP(A299,'2023_24 vs 2024_25 Detail'!$A$9:$CA$409,73,FALSE)+VLOOKUP(A299,'2023_24 vs 2024_25 Detail'!$A$9:$BY$409,80,FALSE)+VLOOKUP(A299,'2023_24 vs 2024_25 Detail'!$A$9:$BZ$409,81,FALSE)</f>
        <v>#REF!</v>
      </c>
      <c r="O299" s="1">
        <f>VLOOKUP(A299,'2023_24 vs 2024_25 Detail'!$A$9:$CA$409,74,FALSE)</f>
        <v>3645.6959999999999</v>
      </c>
      <c r="P299" s="1">
        <f>VLOOKUP(A299,'2023_24 vs 2024_25 Detail'!$A$9:$CA$409,77,FALSE)</f>
        <v>0</v>
      </c>
      <c r="Q299" s="1" t="e">
        <f t="shared" si="31"/>
        <v>#REF!</v>
      </c>
      <c r="R299" s="1" t="e">
        <f t="shared" si="32"/>
        <v>#REF!</v>
      </c>
      <c r="T299" s="1" t="e">
        <f t="shared" si="33"/>
        <v>#REF!</v>
      </c>
      <c r="U299" s="4" t="e">
        <f t="shared" si="34"/>
        <v>#REF!</v>
      </c>
    </row>
    <row r="300" spans="1:21" x14ac:dyDescent="0.35">
      <c r="A300" s="2" t="s">
        <v>897</v>
      </c>
      <c r="B300" s="2" t="s">
        <v>898</v>
      </c>
      <c r="C300" t="s">
        <v>899</v>
      </c>
      <c r="D300" s="1">
        <v>479</v>
      </c>
      <c r="E300" s="1" t="e">
        <f>VLOOKUP(A300,'2023_24 vs 2024_25 Detail'!$A$9:$AQ$409,45,FALSE)</f>
        <v>#REF!</v>
      </c>
      <c r="F300" s="1" t="e">
        <f>VLOOKUP(A300,'2023_24 vs 2024_25 Detail'!$A$9:$CA$409,73,FALSE)+VLOOKUP(A300,'2023_24 vs 2024_25 Detail'!$A$9:$BY$409,80,FALSE)+VLOOKUP(A300,'2023_24 vs 2024_25 Detail'!$A$9:$BZ$409,81,FALSE)</f>
        <v>#REF!</v>
      </c>
      <c r="G300" s="1">
        <f>VLOOKUP(A300,'2023_24 vs 2024_25 Detail'!$A$9:$CA$409,74,FALSE)</f>
        <v>35770</v>
      </c>
      <c r="H300" s="1" t="e">
        <f>VLOOKUP($A300,'2023_24 vs 2024_25 Detail'!$A$9:$AJ$409,38,FALSE)</f>
        <v>#REF!</v>
      </c>
      <c r="I300" s="1" t="e">
        <f t="shared" si="28"/>
        <v>#REF!</v>
      </c>
      <c r="J300" s="1" t="e">
        <f t="shared" si="29"/>
        <v>#REF!</v>
      </c>
      <c r="K300" s="1" t="e">
        <f t="shared" si="30"/>
        <v>#REF!</v>
      </c>
      <c r="M300" s="1" t="e">
        <f>VLOOKUP(A300,'2023_24 vs 2024_25 Detail'!$A$9:$CA$409,82,FALSE)</f>
        <v>#REF!</v>
      </c>
      <c r="N300" s="1" t="e">
        <f>VLOOKUP(A300,'2023_24 vs 2024_25 Detail'!$A$9:$CA$409,73,FALSE)+VLOOKUP(A300,'2023_24 vs 2024_25 Detail'!$A$9:$BY$409,80,FALSE)+VLOOKUP(A300,'2023_24 vs 2024_25 Detail'!$A$9:$BZ$409,81,FALSE)</f>
        <v>#REF!</v>
      </c>
      <c r="O300" s="1">
        <f>VLOOKUP(A300,'2023_24 vs 2024_25 Detail'!$A$9:$CA$409,74,FALSE)</f>
        <v>35770</v>
      </c>
      <c r="P300" s="1">
        <f>VLOOKUP(A300,'2023_24 vs 2024_25 Detail'!$A$9:$CA$409,77,FALSE)</f>
        <v>0</v>
      </c>
      <c r="Q300" s="1" t="e">
        <f t="shared" si="31"/>
        <v>#REF!</v>
      </c>
      <c r="R300" s="1" t="e">
        <f t="shared" si="32"/>
        <v>#REF!</v>
      </c>
      <c r="T300" s="1" t="e">
        <f t="shared" si="33"/>
        <v>#REF!</v>
      </c>
      <c r="U300" s="4" t="e">
        <f t="shared" si="34"/>
        <v>#REF!</v>
      </c>
    </row>
    <row r="301" spans="1:21" x14ac:dyDescent="0.35">
      <c r="A301" s="2" t="s">
        <v>900</v>
      </c>
      <c r="B301" s="2" t="s">
        <v>901</v>
      </c>
      <c r="C301" t="s">
        <v>902</v>
      </c>
      <c r="D301" s="1">
        <v>480</v>
      </c>
      <c r="E301" s="1" t="e">
        <f>VLOOKUP(A301,'2023_24 vs 2024_25 Detail'!$A$9:$AQ$409,45,FALSE)</f>
        <v>#REF!</v>
      </c>
      <c r="F301" s="1" t="e">
        <f>VLOOKUP(A301,'2023_24 vs 2024_25 Detail'!$A$9:$CA$409,73,FALSE)+VLOOKUP(A301,'2023_24 vs 2024_25 Detail'!$A$9:$BY$409,80,FALSE)+VLOOKUP(A301,'2023_24 vs 2024_25 Detail'!$A$9:$BZ$409,81,FALSE)</f>
        <v>#REF!</v>
      </c>
      <c r="G301" s="1">
        <f>VLOOKUP(A301,'2023_24 vs 2024_25 Detail'!$A$9:$CA$409,74,FALSE)</f>
        <v>34187.5</v>
      </c>
      <c r="H301" s="1" t="e">
        <f>VLOOKUP($A301,'2023_24 vs 2024_25 Detail'!$A$9:$AJ$409,38,FALSE)</f>
        <v>#REF!</v>
      </c>
      <c r="I301" s="1" t="e">
        <f t="shared" si="28"/>
        <v>#REF!</v>
      </c>
      <c r="J301" s="1" t="e">
        <f t="shared" si="29"/>
        <v>#REF!</v>
      </c>
      <c r="K301" s="1" t="e">
        <f t="shared" si="30"/>
        <v>#REF!</v>
      </c>
      <c r="M301" s="1" t="e">
        <f>VLOOKUP(A301,'2023_24 vs 2024_25 Detail'!$A$9:$CA$409,82,FALSE)</f>
        <v>#REF!</v>
      </c>
      <c r="N301" s="1" t="e">
        <f>VLOOKUP(A301,'2023_24 vs 2024_25 Detail'!$A$9:$CA$409,73,FALSE)+VLOOKUP(A301,'2023_24 vs 2024_25 Detail'!$A$9:$BY$409,80,FALSE)+VLOOKUP(A301,'2023_24 vs 2024_25 Detail'!$A$9:$BZ$409,81,FALSE)</f>
        <v>#REF!</v>
      </c>
      <c r="O301" s="1">
        <f>VLOOKUP(A301,'2023_24 vs 2024_25 Detail'!$A$9:$CA$409,74,FALSE)</f>
        <v>34187.5</v>
      </c>
      <c r="P301" s="1">
        <f>VLOOKUP(A301,'2023_24 vs 2024_25 Detail'!$A$9:$CA$409,77,FALSE)</f>
        <v>0</v>
      </c>
      <c r="Q301" s="1" t="e">
        <f t="shared" si="31"/>
        <v>#REF!</v>
      </c>
      <c r="R301" s="1" t="e">
        <f t="shared" si="32"/>
        <v>#REF!</v>
      </c>
      <c r="T301" s="1" t="e">
        <f t="shared" si="33"/>
        <v>#REF!</v>
      </c>
      <c r="U301" s="4" t="e">
        <f t="shared" si="34"/>
        <v>#REF!</v>
      </c>
    </row>
    <row r="302" spans="1:21" x14ac:dyDescent="0.35">
      <c r="A302" s="2" t="s">
        <v>903</v>
      </c>
      <c r="B302" s="2" t="s">
        <v>904</v>
      </c>
      <c r="C302" t="s">
        <v>905</v>
      </c>
      <c r="D302" s="1">
        <v>481</v>
      </c>
      <c r="E302" s="1" t="e">
        <f>VLOOKUP(A302,'2023_24 vs 2024_25 Detail'!$A$9:$AQ$409,45,FALSE)</f>
        <v>#REF!</v>
      </c>
      <c r="F302" s="1" t="e">
        <f>VLOOKUP(A302,'2023_24 vs 2024_25 Detail'!$A$9:$CA$409,73,FALSE)+VLOOKUP(A302,'2023_24 vs 2024_25 Detail'!$A$9:$BY$409,80,FALSE)+VLOOKUP(A302,'2023_24 vs 2024_25 Detail'!$A$9:$BZ$409,81,FALSE)</f>
        <v>#REF!</v>
      </c>
      <c r="G302" s="1">
        <f>VLOOKUP(A302,'2023_24 vs 2024_25 Detail'!$A$9:$CA$409,74,FALSE)</f>
        <v>5968.5</v>
      </c>
      <c r="H302" s="1" t="e">
        <f>VLOOKUP($A302,'2023_24 vs 2024_25 Detail'!$A$9:$AJ$409,38,FALSE)</f>
        <v>#REF!</v>
      </c>
      <c r="I302" s="1" t="e">
        <f t="shared" si="28"/>
        <v>#REF!</v>
      </c>
      <c r="J302" s="1" t="e">
        <f t="shared" si="29"/>
        <v>#REF!</v>
      </c>
      <c r="K302" s="1" t="e">
        <f t="shared" si="30"/>
        <v>#REF!</v>
      </c>
      <c r="M302" s="1" t="e">
        <f>VLOOKUP(A302,'2023_24 vs 2024_25 Detail'!$A$9:$CA$409,82,FALSE)</f>
        <v>#REF!</v>
      </c>
      <c r="N302" s="1" t="e">
        <f>VLOOKUP(A302,'2023_24 vs 2024_25 Detail'!$A$9:$CA$409,73,FALSE)+VLOOKUP(A302,'2023_24 vs 2024_25 Detail'!$A$9:$BY$409,80,FALSE)+VLOOKUP(A302,'2023_24 vs 2024_25 Detail'!$A$9:$BZ$409,81,FALSE)</f>
        <v>#REF!</v>
      </c>
      <c r="O302" s="1">
        <f>VLOOKUP(A302,'2023_24 vs 2024_25 Detail'!$A$9:$CA$409,74,FALSE)</f>
        <v>5968.5</v>
      </c>
      <c r="P302" s="1">
        <f>VLOOKUP(A302,'2023_24 vs 2024_25 Detail'!$A$9:$CA$409,77,FALSE)</f>
        <v>0</v>
      </c>
      <c r="Q302" s="1" t="e">
        <f t="shared" si="31"/>
        <v>#REF!</v>
      </c>
      <c r="R302" s="1" t="e">
        <f t="shared" si="32"/>
        <v>#REF!</v>
      </c>
      <c r="T302" s="1" t="e">
        <f t="shared" si="33"/>
        <v>#REF!</v>
      </c>
      <c r="U302" s="4" t="e">
        <f t="shared" si="34"/>
        <v>#REF!</v>
      </c>
    </row>
    <row r="303" spans="1:21" x14ac:dyDescent="0.35">
      <c r="A303" s="2" t="s">
        <v>906</v>
      </c>
      <c r="B303" s="2" t="s">
        <v>907</v>
      </c>
      <c r="C303" t="s">
        <v>908</v>
      </c>
      <c r="D303" s="1">
        <v>482</v>
      </c>
      <c r="E303" s="1" t="e">
        <f>VLOOKUP(A303,'2023_24 vs 2024_25 Detail'!$A$9:$AQ$409,45,FALSE)</f>
        <v>#REF!</v>
      </c>
      <c r="F303" s="1" t="e">
        <f>VLOOKUP(A303,'2023_24 vs 2024_25 Detail'!$A$9:$CA$409,73,FALSE)+VLOOKUP(A303,'2023_24 vs 2024_25 Detail'!$A$9:$BY$409,80,FALSE)+VLOOKUP(A303,'2023_24 vs 2024_25 Detail'!$A$9:$BZ$409,81,FALSE)</f>
        <v>#REF!</v>
      </c>
      <c r="G303" s="1">
        <f>VLOOKUP(A303,'2023_24 vs 2024_25 Detail'!$A$9:$CA$409,74,FALSE)</f>
        <v>7032.8320000000003</v>
      </c>
      <c r="H303" s="1" t="e">
        <f>VLOOKUP($A303,'2023_24 vs 2024_25 Detail'!$A$9:$AJ$409,38,FALSE)</f>
        <v>#REF!</v>
      </c>
      <c r="I303" s="1" t="e">
        <f t="shared" si="28"/>
        <v>#REF!</v>
      </c>
      <c r="J303" s="1" t="e">
        <f t="shared" si="29"/>
        <v>#REF!</v>
      </c>
      <c r="K303" s="1" t="e">
        <f t="shared" si="30"/>
        <v>#REF!</v>
      </c>
      <c r="M303" s="1" t="e">
        <f>VLOOKUP(A303,'2023_24 vs 2024_25 Detail'!$A$9:$CA$409,82,FALSE)</f>
        <v>#REF!</v>
      </c>
      <c r="N303" s="1" t="e">
        <f>VLOOKUP(A303,'2023_24 vs 2024_25 Detail'!$A$9:$CA$409,73,FALSE)+VLOOKUP(A303,'2023_24 vs 2024_25 Detail'!$A$9:$BY$409,80,FALSE)+VLOOKUP(A303,'2023_24 vs 2024_25 Detail'!$A$9:$BZ$409,81,FALSE)</f>
        <v>#REF!</v>
      </c>
      <c r="O303" s="1">
        <f>VLOOKUP(A303,'2023_24 vs 2024_25 Detail'!$A$9:$CA$409,74,FALSE)</f>
        <v>7032.8320000000003</v>
      </c>
      <c r="P303" s="1">
        <f>VLOOKUP(A303,'2023_24 vs 2024_25 Detail'!$A$9:$CA$409,77,FALSE)</f>
        <v>0</v>
      </c>
      <c r="Q303" s="1" t="e">
        <f t="shared" si="31"/>
        <v>#REF!</v>
      </c>
      <c r="R303" s="1" t="e">
        <f t="shared" si="32"/>
        <v>#REF!</v>
      </c>
      <c r="T303" s="1" t="e">
        <f t="shared" si="33"/>
        <v>#REF!</v>
      </c>
      <c r="U303" s="4" t="e">
        <f t="shared" si="34"/>
        <v>#REF!</v>
      </c>
    </row>
    <row r="304" spans="1:21" x14ac:dyDescent="0.35">
      <c r="A304" s="2" t="s">
        <v>909</v>
      </c>
      <c r="B304" s="2" t="s">
        <v>910</v>
      </c>
      <c r="C304" t="s">
        <v>911</v>
      </c>
      <c r="D304" s="1">
        <v>483</v>
      </c>
      <c r="E304" s="1" t="e">
        <f>VLOOKUP(A304,'2023_24 vs 2024_25 Detail'!$A$9:$AQ$409,45,FALSE)</f>
        <v>#REF!</v>
      </c>
      <c r="F304" s="1" t="e">
        <f>VLOOKUP(A304,'2023_24 vs 2024_25 Detail'!$A$9:$CA$409,73,FALSE)+VLOOKUP(A304,'2023_24 vs 2024_25 Detail'!$A$9:$BY$409,80,FALSE)+VLOOKUP(A304,'2023_24 vs 2024_25 Detail'!$A$9:$BZ$409,81,FALSE)</f>
        <v>#REF!</v>
      </c>
      <c r="G304" s="1">
        <f>VLOOKUP(A304,'2023_24 vs 2024_25 Detail'!$A$9:$CA$409,74,FALSE)</f>
        <v>24341.75</v>
      </c>
      <c r="H304" s="1" t="e">
        <f>VLOOKUP($A304,'2023_24 vs 2024_25 Detail'!$A$9:$AJ$409,38,FALSE)</f>
        <v>#REF!</v>
      </c>
      <c r="I304" s="1" t="e">
        <f t="shared" si="28"/>
        <v>#REF!</v>
      </c>
      <c r="J304" s="1" t="e">
        <f t="shared" si="29"/>
        <v>#REF!</v>
      </c>
      <c r="K304" s="1" t="e">
        <f t="shared" si="30"/>
        <v>#REF!</v>
      </c>
      <c r="M304" s="1" t="e">
        <f>VLOOKUP(A304,'2023_24 vs 2024_25 Detail'!$A$9:$CA$409,82,FALSE)</f>
        <v>#REF!</v>
      </c>
      <c r="N304" s="1" t="e">
        <f>VLOOKUP(A304,'2023_24 vs 2024_25 Detail'!$A$9:$CA$409,73,FALSE)+VLOOKUP(A304,'2023_24 vs 2024_25 Detail'!$A$9:$BY$409,80,FALSE)+VLOOKUP(A304,'2023_24 vs 2024_25 Detail'!$A$9:$BZ$409,81,FALSE)</f>
        <v>#REF!</v>
      </c>
      <c r="O304" s="1">
        <f>VLOOKUP(A304,'2023_24 vs 2024_25 Detail'!$A$9:$CA$409,74,FALSE)</f>
        <v>24341.75</v>
      </c>
      <c r="P304" s="1">
        <f>VLOOKUP(A304,'2023_24 vs 2024_25 Detail'!$A$9:$CA$409,77,FALSE)</f>
        <v>0</v>
      </c>
      <c r="Q304" s="1" t="e">
        <f t="shared" si="31"/>
        <v>#REF!</v>
      </c>
      <c r="R304" s="1" t="e">
        <f t="shared" si="32"/>
        <v>#REF!</v>
      </c>
      <c r="T304" s="1" t="e">
        <f t="shared" si="33"/>
        <v>#REF!</v>
      </c>
      <c r="U304" s="4" t="e">
        <f t="shared" si="34"/>
        <v>#REF!</v>
      </c>
    </row>
    <row r="305" spans="1:21" x14ac:dyDescent="0.35">
      <c r="A305" s="2" t="s">
        <v>912</v>
      </c>
      <c r="B305" s="2">
        <v>2182</v>
      </c>
      <c r="C305" t="s">
        <v>913</v>
      </c>
      <c r="D305" s="1">
        <v>484</v>
      </c>
      <c r="E305" s="1" t="e">
        <f>VLOOKUP(A305,'2023_24 vs 2024_25 Detail'!$A$9:$AQ$409,45,FALSE)</f>
        <v>#REF!</v>
      </c>
      <c r="F305" s="1" t="e">
        <f>VLOOKUP(A305,'2023_24 vs 2024_25 Detail'!$A$9:$CA$409,73,FALSE)+VLOOKUP(A305,'2023_24 vs 2024_25 Detail'!$A$9:$BY$409,80,FALSE)+VLOOKUP(A305,'2023_24 vs 2024_25 Detail'!$A$9:$BZ$409,81,FALSE)</f>
        <v>#REF!</v>
      </c>
      <c r="G305" s="1">
        <f>VLOOKUP(A305,'2023_24 vs 2024_25 Detail'!$A$9:$CA$409,74,FALSE)</f>
        <v>4188.6719999999996</v>
      </c>
      <c r="H305" s="1" t="e">
        <f>VLOOKUP($A305,'2023_24 vs 2024_25 Detail'!$A$9:$AJ$409,38,FALSE)</f>
        <v>#REF!</v>
      </c>
      <c r="I305" s="1" t="e">
        <f t="shared" si="28"/>
        <v>#REF!</v>
      </c>
      <c r="J305" s="1" t="e">
        <f t="shared" si="29"/>
        <v>#REF!</v>
      </c>
      <c r="K305" s="1" t="e">
        <f t="shared" si="30"/>
        <v>#REF!</v>
      </c>
      <c r="M305" s="1" t="e">
        <f>VLOOKUP(A305,'2023_24 vs 2024_25 Detail'!$A$9:$CA$409,82,FALSE)</f>
        <v>#REF!</v>
      </c>
      <c r="N305" s="1" t="e">
        <f>VLOOKUP(A305,'2023_24 vs 2024_25 Detail'!$A$9:$CA$409,73,FALSE)+VLOOKUP(A305,'2023_24 vs 2024_25 Detail'!$A$9:$BY$409,80,FALSE)+VLOOKUP(A305,'2023_24 vs 2024_25 Detail'!$A$9:$BZ$409,81,FALSE)</f>
        <v>#REF!</v>
      </c>
      <c r="O305" s="1">
        <f>VLOOKUP(A305,'2023_24 vs 2024_25 Detail'!$A$9:$CA$409,74,FALSE)</f>
        <v>4188.6719999999996</v>
      </c>
      <c r="P305" s="1">
        <f>VLOOKUP(A305,'2023_24 vs 2024_25 Detail'!$A$9:$CA$409,77,FALSE)</f>
        <v>0</v>
      </c>
      <c r="Q305" s="1" t="e">
        <f t="shared" si="31"/>
        <v>#REF!</v>
      </c>
      <c r="R305" s="1" t="e">
        <f t="shared" si="32"/>
        <v>#REF!</v>
      </c>
      <c r="T305" s="1" t="e">
        <f t="shared" si="33"/>
        <v>#REF!</v>
      </c>
      <c r="U305" s="4" t="e">
        <f t="shared" si="34"/>
        <v>#REF!</v>
      </c>
    </row>
    <row r="306" spans="1:21" x14ac:dyDescent="0.35">
      <c r="A306" s="2" t="s">
        <v>914</v>
      </c>
      <c r="B306" s="2">
        <v>2190</v>
      </c>
      <c r="C306" t="s">
        <v>915</v>
      </c>
      <c r="D306" s="1">
        <v>485</v>
      </c>
      <c r="E306" s="1" t="e">
        <f>VLOOKUP(A306,'2023_24 vs 2024_25 Detail'!$A$9:$AQ$409,45,FALSE)</f>
        <v>#REF!</v>
      </c>
      <c r="F306" s="1" t="e">
        <f>VLOOKUP(A306,'2023_24 vs 2024_25 Detail'!$A$9:$CA$409,73,FALSE)+VLOOKUP(A306,'2023_24 vs 2024_25 Detail'!$A$9:$BY$409,80,FALSE)+VLOOKUP(A306,'2023_24 vs 2024_25 Detail'!$A$9:$BZ$409,81,FALSE)</f>
        <v>#REF!</v>
      </c>
      <c r="G306" s="1">
        <f>VLOOKUP(A306,'2023_24 vs 2024_25 Detail'!$A$9:$CA$409,74,FALSE)</f>
        <v>3387.136</v>
      </c>
      <c r="H306" s="1" t="e">
        <f>VLOOKUP($A306,'2023_24 vs 2024_25 Detail'!$A$9:$AJ$409,38,FALSE)</f>
        <v>#REF!</v>
      </c>
      <c r="I306" s="1" t="e">
        <f t="shared" si="28"/>
        <v>#REF!</v>
      </c>
      <c r="J306" s="1" t="e">
        <f t="shared" si="29"/>
        <v>#REF!</v>
      </c>
      <c r="K306" s="1" t="e">
        <f t="shared" si="30"/>
        <v>#REF!</v>
      </c>
      <c r="M306" s="1" t="e">
        <f>VLOOKUP(A306,'2023_24 vs 2024_25 Detail'!$A$9:$CA$409,82,FALSE)</f>
        <v>#REF!</v>
      </c>
      <c r="N306" s="1" t="e">
        <f>VLOOKUP(A306,'2023_24 vs 2024_25 Detail'!$A$9:$CA$409,73,FALSE)+VLOOKUP(A306,'2023_24 vs 2024_25 Detail'!$A$9:$BY$409,80,FALSE)+VLOOKUP(A306,'2023_24 vs 2024_25 Detail'!$A$9:$BZ$409,81,FALSE)</f>
        <v>#REF!</v>
      </c>
      <c r="O306" s="1">
        <f>VLOOKUP(A306,'2023_24 vs 2024_25 Detail'!$A$9:$CA$409,74,FALSE)</f>
        <v>3387.136</v>
      </c>
      <c r="P306" s="1">
        <f>VLOOKUP(A306,'2023_24 vs 2024_25 Detail'!$A$9:$CA$409,77,FALSE)</f>
        <v>0</v>
      </c>
      <c r="Q306" s="1" t="e">
        <f t="shared" si="31"/>
        <v>#REF!</v>
      </c>
      <c r="R306" s="1" t="e">
        <f t="shared" si="32"/>
        <v>#REF!</v>
      </c>
      <c r="T306" s="1" t="e">
        <f t="shared" si="33"/>
        <v>#REF!</v>
      </c>
      <c r="U306" s="4" t="e">
        <f t="shared" si="34"/>
        <v>#REF!</v>
      </c>
    </row>
    <row r="307" spans="1:21" x14ac:dyDescent="0.35">
      <c r="A307" s="2" t="s">
        <v>916</v>
      </c>
      <c r="B307" s="2">
        <v>2179</v>
      </c>
      <c r="C307" t="s">
        <v>917</v>
      </c>
      <c r="D307" s="1">
        <v>486</v>
      </c>
      <c r="E307" s="1" t="e">
        <f>VLOOKUP(A307,'2023_24 vs 2024_25 Detail'!$A$9:$AQ$409,45,FALSE)</f>
        <v>#REF!</v>
      </c>
      <c r="F307" s="1" t="e">
        <f>VLOOKUP(A307,'2023_24 vs 2024_25 Detail'!$A$9:$CA$409,73,FALSE)+VLOOKUP(A307,'2023_24 vs 2024_25 Detail'!$A$9:$BY$409,80,FALSE)+VLOOKUP(A307,'2023_24 vs 2024_25 Detail'!$A$9:$BZ$409,81,FALSE)</f>
        <v>#REF!</v>
      </c>
      <c r="G307" s="1">
        <f>VLOOKUP(A307,'2023_24 vs 2024_25 Detail'!$A$9:$CA$409,74,FALSE)</f>
        <v>3645.6959999999999</v>
      </c>
      <c r="H307" s="1" t="e">
        <f>VLOOKUP($A307,'2023_24 vs 2024_25 Detail'!$A$9:$AJ$409,38,FALSE)</f>
        <v>#REF!</v>
      </c>
      <c r="I307" s="1" t="e">
        <f t="shared" si="28"/>
        <v>#REF!</v>
      </c>
      <c r="J307" s="1" t="e">
        <f t="shared" si="29"/>
        <v>#REF!</v>
      </c>
      <c r="K307" s="1" t="e">
        <f t="shared" si="30"/>
        <v>#REF!</v>
      </c>
      <c r="M307" s="1" t="e">
        <f>VLOOKUP(A307,'2023_24 vs 2024_25 Detail'!$A$9:$CA$409,82,FALSE)</f>
        <v>#REF!</v>
      </c>
      <c r="N307" s="1" t="e">
        <f>VLOOKUP(A307,'2023_24 vs 2024_25 Detail'!$A$9:$CA$409,73,FALSE)+VLOOKUP(A307,'2023_24 vs 2024_25 Detail'!$A$9:$BY$409,80,FALSE)+VLOOKUP(A307,'2023_24 vs 2024_25 Detail'!$A$9:$BZ$409,81,FALSE)</f>
        <v>#REF!</v>
      </c>
      <c r="O307" s="1">
        <f>VLOOKUP(A307,'2023_24 vs 2024_25 Detail'!$A$9:$CA$409,74,FALSE)</f>
        <v>3645.6959999999999</v>
      </c>
      <c r="P307" s="1">
        <f>VLOOKUP(A307,'2023_24 vs 2024_25 Detail'!$A$9:$CA$409,77,FALSE)</f>
        <v>0</v>
      </c>
      <c r="Q307" s="1" t="e">
        <f t="shared" si="31"/>
        <v>#REF!</v>
      </c>
      <c r="R307" s="1" t="e">
        <f t="shared" si="32"/>
        <v>#REF!</v>
      </c>
      <c r="T307" s="1" t="e">
        <f t="shared" si="33"/>
        <v>#REF!</v>
      </c>
      <c r="U307" s="4" t="e">
        <f t="shared" si="34"/>
        <v>#REF!</v>
      </c>
    </row>
    <row r="308" spans="1:21" x14ac:dyDescent="0.35">
      <c r="A308" s="2" t="s">
        <v>918</v>
      </c>
      <c r="B308" s="2" t="s">
        <v>919</v>
      </c>
      <c r="C308" t="s">
        <v>920</v>
      </c>
      <c r="D308" s="1">
        <v>487</v>
      </c>
      <c r="E308" s="1" t="e">
        <f>VLOOKUP(A308,'2023_24 vs 2024_25 Detail'!$A$9:$AQ$409,45,FALSE)</f>
        <v>#REF!</v>
      </c>
      <c r="F308" s="1" t="e">
        <f>VLOOKUP(A308,'2023_24 vs 2024_25 Detail'!$A$9:$CA$409,73,FALSE)+VLOOKUP(A308,'2023_24 vs 2024_25 Detail'!$A$9:$BY$409,80,FALSE)+VLOOKUP(A308,'2023_24 vs 2024_25 Detail'!$A$9:$BZ$409,81,FALSE)</f>
        <v>#REF!</v>
      </c>
      <c r="G308" s="1">
        <f>VLOOKUP(A308,'2023_24 vs 2024_25 Detail'!$A$9:$CA$409,74,FALSE)</f>
        <v>3154.4319999999998</v>
      </c>
      <c r="H308" s="1" t="e">
        <f>VLOOKUP($A308,'2023_24 vs 2024_25 Detail'!$A$9:$AJ$409,38,FALSE)</f>
        <v>#REF!</v>
      </c>
      <c r="I308" s="1" t="e">
        <f t="shared" si="28"/>
        <v>#REF!</v>
      </c>
      <c r="J308" s="1" t="e">
        <f t="shared" si="29"/>
        <v>#REF!</v>
      </c>
      <c r="K308" s="1" t="e">
        <f t="shared" si="30"/>
        <v>#REF!</v>
      </c>
      <c r="M308" s="1" t="e">
        <f>VLOOKUP(A308,'2023_24 vs 2024_25 Detail'!$A$9:$CA$409,82,FALSE)</f>
        <v>#REF!</v>
      </c>
      <c r="N308" s="1" t="e">
        <f>VLOOKUP(A308,'2023_24 vs 2024_25 Detail'!$A$9:$CA$409,73,FALSE)+VLOOKUP(A308,'2023_24 vs 2024_25 Detail'!$A$9:$BY$409,80,FALSE)+VLOOKUP(A308,'2023_24 vs 2024_25 Detail'!$A$9:$BZ$409,81,FALSE)</f>
        <v>#REF!</v>
      </c>
      <c r="O308" s="1">
        <f>VLOOKUP(A308,'2023_24 vs 2024_25 Detail'!$A$9:$CA$409,74,FALSE)</f>
        <v>3154.4319999999998</v>
      </c>
      <c r="P308" s="1">
        <f>VLOOKUP(A308,'2023_24 vs 2024_25 Detail'!$A$9:$CA$409,77,FALSE)</f>
        <v>0</v>
      </c>
      <c r="Q308" s="1" t="e">
        <f t="shared" si="31"/>
        <v>#REF!</v>
      </c>
      <c r="R308" s="1" t="e">
        <f t="shared" si="32"/>
        <v>#REF!</v>
      </c>
      <c r="T308" s="1" t="e">
        <f t="shared" si="33"/>
        <v>#REF!</v>
      </c>
      <c r="U308" s="4" t="e">
        <f t="shared" si="34"/>
        <v>#REF!</v>
      </c>
    </row>
    <row r="309" spans="1:21" x14ac:dyDescent="0.35">
      <c r="A309" s="2" t="s">
        <v>921</v>
      </c>
      <c r="B309" s="2">
        <v>2181</v>
      </c>
      <c r="C309" t="s">
        <v>922</v>
      </c>
      <c r="D309" s="1">
        <v>488</v>
      </c>
      <c r="E309" s="1" t="e">
        <f>VLOOKUP(A309,'2023_24 vs 2024_25 Detail'!$A$9:$AQ$409,45,FALSE)</f>
        <v>#REF!</v>
      </c>
      <c r="F309" s="1" t="e">
        <f>VLOOKUP(A309,'2023_24 vs 2024_25 Detail'!$A$9:$CA$409,73,FALSE)+VLOOKUP(A309,'2023_24 vs 2024_25 Detail'!$A$9:$BY$409,80,FALSE)+VLOOKUP(A309,'2023_24 vs 2024_25 Detail'!$A$9:$BZ$409,81,FALSE)</f>
        <v>#REF!</v>
      </c>
      <c r="G309" s="1">
        <f>VLOOKUP(A309,'2023_24 vs 2024_25 Detail'!$A$9:$CA$409,74,FALSE)</f>
        <v>6308.8639999999996</v>
      </c>
      <c r="H309" s="1" t="e">
        <f>VLOOKUP($A309,'2023_24 vs 2024_25 Detail'!$A$9:$AJ$409,38,FALSE)</f>
        <v>#REF!</v>
      </c>
      <c r="I309" s="1" t="e">
        <f t="shared" si="28"/>
        <v>#REF!</v>
      </c>
      <c r="J309" s="1" t="e">
        <f t="shared" si="29"/>
        <v>#REF!</v>
      </c>
      <c r="K309" s="1" t="e">
        <f t="shared" si="30"/>
        <v>#REF!</v>
      </c>
      <c r="M309" s="1" t="e">
        <f>VLOOKUP(A309,'2023_24 vs 2024_25 Detail'!$A$9:$CA$409,82,FALSE)</f>
        <v>#REF!</v>
      </c>
      <c r="N309" s="1" t="e">
        <f>VLOOKUP(A309,'2023_24 vs 2024_25 Detail'!$A$9:$CA$409,73,FALSE)+VLOOKUP(A309,'2023_24 vs 2024_25 Detail'!$A$9:$BY$409,80,FALSE)+VLOOKUP(A309,'2023_24 vs 2024_25 Detail'!$A$9:$BZ$409,81,FALSE)</f>
        <v>#REF!</v>
      </c>
      <c r="O309" s="1">
        <f>VLOOKUP(A309,'2023_24 vs 2024_25 Detail'!$A$9:$CA$409,74,FALSE)</f>
        <v>6308.8639999999996</v>
      </c>
      <c r="P309" s="1">
        <f>VLOOKUP(A309,'2023_24 vs 2024_25 Detail'!$A$9:$CA$409,77,FALSE)</f>
        <v>0</v>
      </c>
      <c r="Q309" s="1" t="e">
        <f t="shared" si="31"/>
        <v>#REF!</v>
      </c>
      <c r="R309" s="1" t="e">
        <f t="shared" si="32"/>
        <v>#REF!</v>
      </c>
      <c r="T309" s="1" t="e">
        <f t="shared" si="33"/>
        <v>#REF!</v>
      </c>
      <c r="U309" s="4" t="e">
        <f t="shared" si="34"/>
        <v>#REF!</v>
      </c>
    </row>
    <row r="310" spans="1:21" x14ac:dyDescent="0.35">
      <c r="A310" s="2" t="s">
        <v>923</v>
      </c>
      <c r="B310" s="2" t="s">
        <v>924</v>
      </c>
      <c r="C310" t="s">
        <v>925</v>
      </c>
      <c r="D310" s="1">
        <v>489</v>
      </c>
      <c r="E310" s="1" t="e">
        <f>VLOOKUP(A310,'2023_24 vs 2024_25 Detail'!$A$9:$AQ$409,45,FALSE)</f>
        <v>#REF!</v>
      </c>
      <c r="F310" s="1" t="e">
        <f>VLOOKUP(A310,'2023_24 vs 2024_25 Detail'!$A$9:$CA$409,73,FALSE)+VLOOKUP(A310,'2023_24 vs 2024_25 Detail'!$A$9:$BY$409,80,FALSE)+VLOOKUP(A310,'2023_24 vs 2024_25 Detail'!$A$9:$BZ$409,81,FALSE)</f>
        <v>#REF!</v>
      </c>
      <c r="G310" s="1">
        <f>VLOOKUP(A310,'2023_24 vs 2024_25 Detail'!$A$9:$CA$409,74,FALSE)</f>
        <v>21079.5</v>
      </c>
      <c r="H310" s="1" t="e">
        <f>VLOOKUP($A310,'2023_24 vs 2024_25 Detail'!$A$9:$AJ$409,38,FALSE)</f>
        <v>#REF!</v>
      </c>
      <c r="I310" s="1" t="e">
        <f t="shared" si="28"/>
        <v>#REF!</v>
      </c>
      <c r="J310" s="1" t="e">
        <f t="shared" si="29"/>
        <v>#REF!</v>
      </c>
      <c r="K310" s="1" t="e">
        <f t="shared" si="30"/>
        <v>#REF!</v>
      </c>
      <c r="M310" s="1" t="e">
        <f>VLOOKUP(A310,'2023_24 vs 2024_25 Detail'!$A$9:$CA$409,82,FALSE)</f>
        <v>#REF!</v>
      </c>
      <c r="N310" s="1" t="e">
        <f>VLOOKUP(A310,'2023_24 vs 2024_25 Detail'!$A$9:$CA$409,73,FALSE)+VLOOKUP(A310,'2023_24 vs 2024_25 Detail'!$A$9:$BY$409,80,FALSE)+VLOOKUP(A310,'2023_24 vs 2024_25 Detail'!$A$9:$BZ$409,81,FALSE)</f>
        <v>#REF!</v>
      </c>
      <c r="O310" s="1">
        <f>VLOOKUP(A310,'2023_24 vs 2024_25 Detail'!$A$9:$CA$409,74,FALSE)</f>
        <v>21079.5</v>
      </c>
      <c r="P310" s="1">
        <f>VLOOKUP(A310,'2023_24 vs 2024_25 Detail'!$A$9:$CA$409,77,FALSE)</f>
        <v>0</v>
      </c>
      <c r="Q310" s="1" t="e">
        <f t="shared" si="31"/>
        <v>#REF!</v>
      </c>
      <c r="R310" s="1" t="e">
        <f t="shared" si="32"/>
        <v>#REF!</v>
      </c>
      <c r="T310" s="1" t="e">
        <f t="shared" si="33"/>
        <v>#REF!</v>
      </c>
      <c r="U310" s="4" t="e">
        <f t="shared" si="34"/>
        <v>#REF!</v>
      </c>
    </row>
    <row r="311" spans="1:21" x14ac:dyDescent="0.35">
      <c r="A311" s="2" t="s">
        <v>926</v>
      </c>
      <c r="B311" s="2" t="s">
        <v>927</v>
      </c>
      <c r="C311" t="s">
        <v>928</v>
      </c>
      <c r="D311" s="1">
        <v>490</v>
      </c>
      <c r="E311" s="1" t="e">
        <f>VLOOKUP(A311,'2023_24 vs 2024_25 Detail'!$A$9:$AQ$409,45,FALSE)</f>
        <v>#REF!</v>
      </c>
      <c r="F311" s="1" t="e">
        <f>VLOOKUP(A311,'2023_24 vs 2024_25 Detail'!$A$9:$CA$409,73,FALSE)+VLOOKUP(A311,'2023_24 vs 2024_25 Detail'!$A$9:$BY$409,80,FALSE)+VLOOKUP(A311,'2023_24 vs 2024_25 Detail'!$A$9:$BZ$409,81,FALSE)</f>
        <v>#REF!</v>
      </c>
      <c r="G311" s="1">
        <f>VLOOKUP(A311,'2023_24 vs 2024_25 Detail'!$A$9:$CA$409,74,FALSE)</f>
        <v>2508.0320000000002</v>
      </c>
      <c r="H311" s="1" t="e">
        <f>VLOOKUP($A311,'2023_24 vs 2024_25 Detail'!$A$9:$AJ$409,38,FALSE)</f>
        <v>#REF!</v>
      </c>
      <c r="I311" s="1" t="e">
        <f t="shared" si="28"/>
        <v>#REF!</v>
      </c>
      <c r="J311" s="1" t="e">
        <f t="shared" si="29"/>
        <v>#REF!</v>
      </c>
      <c r="K311" s="1" t="e">
        <f t="shared" si="30"/>
        <v>#REF!</v>
      </c>
      <c r="M311" s="1" t="e">
        <f>VLOOKUP(A311,'2023_24 vs 2024_25 Detail'!$A$9:$CA$409,82,FALSE)</f>
        <v>#REF!</v>
      </c>
      <c r="N311" s="1" t="e">
        <f>VLOOKUP(A311,'2023_24 vs 2024_25 Detail'!$A$9:$CA$409,73,FALSE)+VLOOKUP(A311,'2023_24 vs 2024_25 Detail'!$A$9:$BY$409,80,FALSE)+VLOOKUP(A311,'2023_24 vs 2024_25 Detail'!$A$9:$BZ$409,81,FALSE)</f>
        <v>#REF!</v>
      </c>
      <c r="O311" s="1">
        <f>VLOOKUP(A311,'2023_24 vs 2024_25 Detail'!$A$9:$CA$409,74,FALSE)</f>
        <v>2508.0320000000002</v>
      </c>
      <c r="P311" s="1">
        <f>VLOOKUP(A311,'2023_24 vs 2024_25 Detail'!$A$9:$CA$409,77,FALSE)</f>
        <v>0</v>
      </c>
      <c r="Q311" s="1" t="e">
        <f t="shared" si="31"/>
        <v>#REF!</v>
      </c>
      <c r="R311" s="1" t="e">
        <f t="shared" si="32"/>
        <v>#REF!</v>
      </c>
      <c r="T311" s="1" t="e">
        <f t="shared" si="33"/>
        <v>#REF!</v>
      </c>
      <c r="U311" s="4" t="e">
        <f t="shared" si="34"/>
        <v>#REF!</v>
      </c>
    </row>
    <row r="312" spans="1:21" x14ac:dyDescent="0.35">
      <c r="A312" s="2" t="s">
        <v>929</v>
      </c>
      <c r="B312" s="2" t="s">
        <v>930</v>
      </c>
      <c r="C312" t="s">
        <v>931</v>
      </c>
      <c r="D312" s="1">
        <v>491</v>
      </c>
      <c r="E312" s="1" t="e">
        <f>VLOOKUP(A312,'2023_24 vs 2024_25 Detail'!$A$9:$AQ$409,45,FALSE)</f>
        <v>#REF!</v>
      </c>
      <c r="F312" s="1" t="e">
        <f>VLOOKUP(A312,'2023_24 vs 2024_25 Detail'!$A$9:$CA$409,73,FALSE)+VLOOKUP(A312,'2023_24 vs 2024_25 Detail'!$A$9:$BY$409,80,FALSE)+VLOOKUP(A312,'2023_24 vs 2024_25 Detail'!$A$9:$BZ$409,81,FALSE)</f>
        <v>#REF!</v>
      </c>
      <c r="G312" s="1">
        <f>VLOOKUP(A312,'2023_24 vs 2024_25 Detail'!$A$9:$CA$409,74,FALSE)</f>
        <v>8170.4960000000001</v>
      </c>
      <c r="H312" s="1" t="e">
        <f>VLOOKUP($A312,'2023_24 vs 2024_25 Detail'!$A$9:$AJ$409,38,FALSE)</f>
        <v>#REF!</v>
      </c>
      <c r="I312" s="1" t="e">
        <f t="shared" si="28"/>
        <v>#REF!</v>
      </c>
      <c r="J312" s="1" t="e">
        <f t="shared" si="29"/>
        <v>#REF!</v>
      </c>
      <c r="K312" s="1" t="e">
        <f t="shared" si="30"/>
        <v>#REF!</v>
      </c>
      <c r="M312" s="1" t="e">
        <f>VLOOKUP(A312,'2023_24 vs 2024_25 Detail'!$A$9:$CA$409,82,FALSE)</f>
        <v>#REF!</v>
      </c>
      <c r="N312" s="1" t="e">
        <f>VLOOKUP(A312,'2023_24 vs 2024_25 Detail'!$A$9:$CA$409,73,FALSE)+VLOOKUP(A312,'2023_24 vs 2024_25 Detail'!$A$9:$BY$409,80,FALSE)+VLOOKUP(A312,'2023_24 vs 2024_25 Detail'!$A$9:$BZ$409,81,FALSE)</f>
        <v>#REF!</v>
      </c>
      <c r="O312" s="1">
        <f>VLOOKUP(A312,'2023_24 vs 2024_25 Detail'!$A$9:$CA$409,74,FALSE)</f>
        <v>8170.4960000000001</v>
      </c>
      <c r="P312" s="1">
        <f>VLOOKUP(A312,'2023_24 vs 2024_25 Detail'!$A$9:$CA$409,77,FALSE)</f>
        <v>0</v>
      </c>
      <c r="Q312" s="1" t="e">
        <f t="shared" si="31"/>
        <v>#REF!</v>
      </c>
      <c r="R312" s="1" t="e">
        <f t="shared" si="32"/>
        <v>#REF!</v>
      </c>
      <c r="T312" s="1" t="e">
        <f t="shared" si="33"/>
        <v>#REF!</v>
      </c>
      <c r="U312" s="4" t="e">
        <f t="shared" si="34"/>
        <v>#REF!</v>
      </c>
    </row>
    <row r="313" spans="1:21" x14ac:dyDescent="0.35">
      <c r="A313" s="2" t="s">
        <v>932</v>
      </c>
      <c r="B313" s="2" t="s">
        <v>933</v>
      </c>
      <c r="C313" t="s">
        <v>934</v>
      </c>
      <c r="D313" s="1">
        <v>492</v>
      </c>
      <c r="E313" s="1" t="e">
        <f>VLOOKUP(A313,'2023_24 vs 2024_25 Detail'!$A$9:$AQ$409,45,FALSE)</f>
        <v>#REF!</v>
      </c>
      <c r="F313" s="1" t="e">
        <f>VLOOKUP(A313,'2023_24 vs 2024_25 Detail'!$A$9:$CA$409,73,FALSE)+VLOOKUP(A313,'2023_24 vs 2024_25 Detail'!$A$9:$BY$409,80,FALSE)+VLOOKUP(A313,'2023_24 vs 2024_25 Detail'!$A$9:$BZ$409,81,FALSE)</f>
        <v>#REF!</v>
      </c>
      <c r="G313" s="1">
        <f>VLOOKUP(A313,'2023_24 vs 2024_25 Detail'!$A$9:$CA$409,74,FALSE)</f>
        <v>10083.84</v>
      </c>
      <c r="H313" s="1" t="e">
        <f>VLOOKUP($A313,'2023_24 vs 2024_25 Detail'!$A$9:$AJ$409,38,FALSE)</f>
        <v>#REF!</v>
      </c>
      <c r="I313" s="1" t="e">
        <f t="shared" si="28"/>
        <v>#REF!</v>
      </c>
      <c r="J313" s="1" t="e">
        <f t="shared" si="29"/>
        <v>#REF!</v>
      </c>
      <c r="K313" s="1" t="e">
        <f t="shared" si="30"/>
        <v>#REF!</v>
      </c>
      <c r="M313" s="1" t="e">
        <f>VLOOKUP(A313,'2023_24 vs 2024_25 Detail'!$A$9:$CA$409,82,FALSE)</f>
        <v>#REF!</v>
      </c>
      <c r="N313" s="1" t="e">
        <f>VLOOKUP(A313,'2023_24 vs 2024_25 Detail'!$A$9:$CA$409,73,FALSE)+VLOOKUP(A313,'2023_24 vs 2024_25 Detail'!$A$9:$BY$409,80,FALSE)+VLOOKUP(A313,'2023_24 vs 2024_25 Detail'!$A$9:$BZ$409,81,FALSE)</f>
        <v>#REF!</v>
      </c>
      <c r="O313" s="1">
        <f>VLOOKUP(A313,'2023_24 vs 2024_25 Detail'!$A$9:$CA$409,74,FALSE)</f>
        <v>10083.84</v>
      </c>
      <c r="P313" s="1">
        <f>VLOOKUP(A313,'2023_24 vs 2024_25 Detail'!$A$9:$CA$409,77,FALSE)</f>
        <v>0</v>
      </c>
      <c r="Q313" s="1" t="e">
        <f t="shared" si="31"/>
        <v>#REF!</v>
      </c>
      <c r="R313" s="1" t="e">
        <f t="shared" si="32"/>
        <v>#REF!</v>
      </c>
      <c r="T313" s="1" t="e">
        <f t="shared" si="33"/>
        <v>#REF!</v>
      </c>
      <c r="U313" s="4" t="e">
        <f t="shared" si="34"/>
        <v>#REF!</v>
      </c>
    </row>
    <row r="314" spans="1:21" x14ac:dyDescent="0.35">
      <c r="A314" s="2" t="s">
        <v>594</v>
      </c>
      <c r="B314" s="2" t="s">
        <v>935</v>
      </c>
      <c r="C314" t="s">
        <v>936</v>
      </c>
      <c r="D314" s="1">
        <v>493</v>
      </c>
      <c r="E314" s="1" t="e">
        <f>VLOOKUP(A314,'2023_24 vs 2024_25 Detail'!$A$9:$AQ$409,45,FALSE)</f>
        <v>#REF!</v>
      </c>
      <c r="F314" s="1" t="e">
        <f>VLOOKUP(A314,'2023_24 vs 2024_25 Detail'!$A$9:$CA$409,73,FALSE)+VLOOKUP(A314,'2023_24 vs 2024_25 Detail'!$A$9:$BY$409,80,FALSE)+VLOOKUP(A314,'2023_24 vs 2024_25 Detail'!$A$9:$BZ$409,81,FALSE)</f>
        <v>#REF!</v>
      </c>
      <c r="G314" s="1">
        <f>VLOOKUP(A314,'2023_24 vs 2024_25 Detail'!$A$9:$CA$409,74,FALSE)</f>
        <v>31912</v>
      </c>
      <c r="H314" s="1" t="e">
        <f>VLOOKUP($A314,'2023_24 vs 2024_25 Detail'!$A$9:$AJ$409,38,FALSE)</f>
        <v>#REF!</v>
      </c>
      <c r="I314" s="1" t="e">
        <f t="shared" si="28"/>
        <v>#REF!</v>
      </c>
      <c r="J314" s="1" t="e">
        <f t="shared" si="29"/>
        <v>#REF!</v>
      </c>
      <c r="K314" s="1" t="e">
        <f t="shared" si="30"/>
        <v>#REF!</v>
      </c>
      <c r="M314" s="1" t="e">
        <f>VLOOKUP(A314,'2023_24 vs 2024_25 Detail'!$A$9:$CA$409,82,FALSE)</f>
        <v>#REF!</v>
      </c>
      <c r="N314" s="1" t="e">
        <f>VLOOKUP(A314,'2023_24 vs 2024_25 Detail'!$A$9:$CA$409,73,FALSE)+VLOOKUP(A314,'2023_24 vs 2024_25 Detail'!$A$9:$BY$409,80,FALSE)+VLOOKUP(A314,'2023_24 vs 2024_25 Detail'!$A$9:$BZ$409,81,FALSE)</f>
        <v>#REF!</v>
      </c>
      <c r="O314" s="1">
        <f>VLOOKUP(A314,'2023_24 vs 2024_25 Detail'!$A$9:$CA$409,74,FALSE)</f>
        <v>31912</v>
      </c>
      <c r="P314" s="1">
        <f>VLOOKUP(A314,'2023_24 vs 2024_25 Detail'!$A$9:$CA$409,77,FALSE)</f>
        <v>0</v>
      </c>
      <c r="Q314" s="1" t="e">
        <f t="shared" si="31"/>
        <v>#REF!</v>
      </c>
      <c r="R314" s="1" t="e">
        <f t="shared" si="32"/>
        <v>#REF!</v>
      </c>
      <c r="T314" s="1" t="e">
        <f t="shared" si="33"/>
        <v>#REF!</v>
      </c>
      <c r="U314" s="4" t="e">
        <f t="shared" si="34"/>
        <v>#REF!</v>
      </c>
    </row>
    <row r="315" spans="1:21" x14ac:dyDescent="0.35">
      <c r="A315" s="2" t="s">
        <v>67</v>
      </c>
      <c r="B315" s="2">
        <v>2174</v>
      </c>
      <c r="C315" t="s">
        <v>937</v>
      </c>
      <c r="D315" s="1">
        <v>494</v>
      </c>
      <c r="E315" s="1" t="e">
        <f>VLOOKUP(A315,'2023_24 vs 2024_25 Detail'!$A$9:$AQ$409,45,FALSE)</f>
        <v>#REF!</v>
      </c>
      <c r="F315" s="1" t="e">
        <f>VLOOKUP(A315,'2023_24 vs 2024_25 Detail'!$A$9:$CA$409,73,FALSE)+VLOOKUP(A315,'2023_24 vs 2024_25 Detail'!$A$9:$BY$409,80,FALSE)+VLOOKUP(A315,'2023_24 vs 2024_25 Detail'!$A$9:$BZ$409,81,FALSE)</f>
        <v>#REF!</v>
      </c>
      <c r="G315" s="1">
        <f>VLOOKUP(A315,'2023_24 vs 2024_25 Detail'!$A$9:$CA$409,74,FALSE)</f>
        <v>2585.6</v>
      </c>
      <c r="H315" s="1" t="e">
        <f>VLOOKUP($A315,'2023_24 vs 2024_25 Detail'!$A$9:$AJ$409,38,FALSE)</f>
        <v>#REF!</v>
      </c>
      <c r="I315" s="1" t="e">
        <f t="shared" si="28"/>
        <v>#REF!</v>
      </c>
      <c r="J315" s="1" t="e">
        <f t="shared" si="29"/>
        <v>#REF!</v>
      </c>
      <c r="K315" s="1" t="e">
        <f t="shared" si="30"/>
        <v>#REF!</v>
      </c>
      <c r="M315" s="1" t="e">
        <f>VLOOKUP(A315,'2023_24 vs 2024_25 Detail'!$A$9:$CA$409,82,FALSE)</f>
        <v>#REF!</v>
      </c>
      <c r="N315" s="1" t="e">
        <f>VLOOKUP(A315,'2023_24 vs 2024_25 Detail'!$A$9:$CA$409,73,FALSE)+VLOOKUP(A315,'2023_24 vs 2024_25 Detail'!$A$9:$BY$409,80,FALSE)+VLOOKUP(A315,'2023_24 vs 2024_25 Detail'!$A$9:$BZ$409,81,FALSE)</f>
        <v>#REF!</v>
      </c>
      <c r="O315" s="1">
        <f>VLOOKUP(A315,'2023_24 vs 2024_25 Detail'!$A$9:$CA$409,74,FALSE)</f>
        <v>2585.6</v>
      </c>
      <c r="P315" s="1">
        <f>VLOOKUP(A315,'2023_24 vs 2024_25 Detail'!$A$9:$CA$409,77,FALSE)</f>
        <v>0</v>
      </c>
      <c r="Q315" s="1" t="e">
        <f t="shared" si="31"/>
        <v>#REF!</v>
      </c>
      <c r="R315" s="1" t="e">
        <f t="shared" si="32"/>
        <v>#REF!</v>
      </c>
      <c r="T315" s="1" t="e">
        <f t="shared" si="33"/>
        <v>#REF!</v>
      </c>
      <c r="U315" s="4" t="e">
        <f t="shared" si="34"/>
        <v>#REF!</v>
      </c>
    </row>
    <row r="316" spans="1:21" x14ac:dyDescent="0.35">
      <c r="A316" s="2" t="s">
        <v>938</v>
      </c>
      <c r="B316" s="2" t="s">
        <v>939</v>
      </c>
      <c r="C316" t="s">
        <v>940</v>
      </c>
      <c r="D316" s="1">
        <v>495</v>
      </c>
      <c r="E316" s="1" t="e">
        <f>VLOOKUP(A316,'2023_24 vs 2024_25 Detail'!$A$9:$AQ$409,45,FALSE)</f>
        <v>#REF!</v>
      </c>
      <c r="F316" s="1" t="e">
        <f>VLOOKUP(A316,'2023_24 vs 2024_25 Detail'!$A$9:$CA$409,73,FALSE)+VLOOKUP(A316,'2023_24 vs 2024_25 Detail'!$A$9:$BY$409,80,FALSE)+VLOOKUP(A316,'2023_24 vs 2024_25 Detail'!$A$9:$BZ$409,81,FALSE)</f>
        <v>#REF!</v>
      </c>
      <c r="G316" s="1">
        <f>VLOOKUP(A316,'2023_24 vs 2024_25 Detail'!$A$9:$CA$409,74,FALSE)</f>
        <v>19925.25</v>
      </c>
      <c r="H316" s="1" t="e">
        <f>VLOOKUP($A316,'2023_24 vs 2024_25 Detail'!$A$9:$AJ$409,38,FALSE)</f>
        <v>#REF!</v>
      </c>
      <c r="I316" s="1" t="e">
        <f t="shared" si="28"/>
        <v>#REF!</v>
      </c>
      <c r="J316" s="1" t="e">
        <f t="shared" si="29"/>
        <v>#REF!</v>
      </c>
      <c r="K316" s="1" t="e">
        <f t="shared" si="30"/>
        <v>#REF!</v>
      </c>
      <c r="M316" s="1" t="e">
        <f>VLOOKUP(A316,'2023_24 vs 2024_25 Detail'!$A$9:$CA$409,82,FALSE)</f>
        <v>#REF!</v>
      </c>
      <c r="N316" s="1" t="e">
        <f>VLOOKUP(A316,'2023_24 vs 2024_25 Detail'!$A$9:$CA$409,73,FALSE)+VLOOKUP(A316,'2023_24 vs 2024_25 Detail'!$A$9:$BY$409,80,FALSE)+VLOOKUP(A316,'2023_24 vs 2024_25 Detail'!$A$9:$BZ$409,81,FALSE)</f>
        <v>#REF!</v>
      </c>
      <c r="O316" s="1">
        <f>VLOOKUP(A316,'2023_24 vs 2024_25 Detail'!$A$9:$CA$409,74,FALSE)</f>
        <v>19925.25</v>
      </c>
      <c r="P316" s="1">
        <f>VLOOKUP(A316,'2023_24 vs 2024_25 Detail'!$A$9:$CA$409,77,FALSE)</f>
        <v>0</v>
      </c>
      <c r="Q316" s="1" t="e">
        <f t="shared" si="31"/>
        <v>#REF!</v>
      </c>
      <c r="R316" s="1" t="e">
        <f t="shared" si="32"/>
        <v>#REF!</v>
      </c>
      <c r="T316" s="1" t="e">
        <f t="shared" si="33"/>
        <v>#REF!</v>
      </c>
      <c r="U316" s="4" t="e">
        <f t="shared" si="34"/>
        <v>#REF!</v>
      </c>
    </row>
    <row r="317" spans="1:21" x14ac:dyDescent="0.35">
      <c r="A317" s="2" t="s">
        <v>941</v>
      </c>
      <c r="B317" s="2" t="s">
        <v>942</v>
      </c>
      <c r="C317" t="s">
        <v>943</v>
      </c>
      <c r="D317" s="1">
        <v>496</v>
      </c>
      <c r="E317" s="1" t="e">
        <f>VLOOKUP(A317,'2023_24 vs 2024_25 Detail'!$A$9:$AQ$409,45,FALSE)</f>
        <v>#REF!</v>
      </c>
      <c r="F317" s="1" t="e">
        <f>VLOOKUP(A317,'2023_24 vs 2024_25 Detail'!$A$9:$CA$409,73,FALSE)+VLOOKUP(A317,'2023_24 vs 2024_25 Detail'!$A$9:$BY$409,80,FALSE)+VLOOKUP(A317,'2023_24 vs 2024_25 Detail'!$A$9:$BZ$409,81,FALSE)</f>
        <v>#REF!</v>
      </c>
      <c r="G317" s="1">
        <f>VLOOKUP(A317,'2023_24 vs 2024_25 Detail'!$A$9:$CA$409,74,FALSE)</f>
        <v>1447.9359999999999</v>
      </c>
      <c r="H317" s="1" t="e">
        <f>VLOOKUP($A317,'2023_24 vs 2024_25 Detail'!$A$9:$AJ$409,38,FALSE)</f>
        <v>#REF!</v>
      </c>
      <c r="I317" s="1" t="e">
        <f t="shared" si="28"/>
        <v>#REF!</v>
      </c>
      <c r="J317" s="1" t="e">
        <f t="shared" si="29"/>
        <v>#REF!</v>
      </c>
      <c r="K317" s="1" t="e">
        <f t="shared" si="30"/>
        <v>#REF!</v>
      </c>
      <c r="M317" s="1" t="e">
        <f>VLOOKUP(A317,'2023_24 vs 2024_25 Detail'!$A$9:$CA$409,82,FALSE)</f>
        <v>#REF!</v>
      </c>
      <c r="N317" s="1" t="e">
        <f>VLOOKUP(A317,'2023_24 vs 2024_25 Detail'!$A$9:$CA$409,73,FALSE)+VLOOKUP(A317,'2023_24 vs 2024_25 Detail'!$A$9:$BY$409,80,FALSE)+VLOOKUP(A317,'2023_24 vs 2024_25 Detail'!$A$9:$BZ$409,81,FALSE)</f>
        <v>#REF!</v>
      </c>
      <c r="O317" s="1">
        <f>VLOOKUP(A317,'2023_24 vs 2024_25 Detail'!$A$9:$CA$409,74,FALSE)</f>
        <v>1447.9359999999999</v>
      </c>
      <c r="P317" s="1">
        <f>VLOOKUP(A317,'2023_24 vs 2024_25 Detail'!$A$9:$CA$409,77,FALSE)</f>
        <v>0</v>
      </c>
      <c r="Q317" s="1" t="e">
        <f t="shared" si="31"/>
        <v>#REF!</v>
      </c>
      <c r="R317" s="1" t="e">
        <f t="shared" si="32"/>
        <v>#REF!</v>
      </c>
      <c r="T317" s="1" t="e">
        <f t="shared" si="33"/>
        <v>#REF!</v>
      </c>
      <c r="U317" s="4" t="e">
        <f t="shared" si="34"/>
        <v>#REF!</v>
      </c>
    </row>
    <row r="318" spans="1:21" x14ac:dyDescent="0.35">
      <c r="A318" s="2" t="s">
        <v>701</v>
      </c>
      <c r="B318" s="2" t="s">
        <v>944</v>
      </c>
      <c r="C318" t="s">
        <v>945</v>
      </c>
      <c r="D318" s="1">
        <v>497</v>
      </c>
      <c r="E318" s="1" t="e">
        <f>VLOOKUP(A318,'2023_24 vs 2024_25 Detail'!$A$9:$AQ$409,45,FALSE)</f>
        <v>#REF!</v>
      </c>
      <c r="F318" s="1" t="e">
        <f>VLOOKUP(A318,'2023_24 vs 2024_25 Detail'!$A$9:$CA$409,73,FALSE)+VLOOKUP(A318,'2023_24 vs 2024_25 Detail'!$A$9:$BY$409,80,FALSE)+VLOOKUP(A318,'2023_24 vs 2024_25 Detail'!$A$9:$BZ$409,81,FALSE)</f>
        <v>#REF!</v>
      </c>
      <c r="G318" s="1">
        <f>VLOOKUP(A318,'2023_24 vs 2024_25 Detail'!$A$9:$CA$409,74,FALSE)</f>
        <v>9514.75</v>
      </c>
      <c r="H318" s="1" t="e">
        <f>VLOOKUP($A318,'2023_24 vs 2024_25 Detail'!$A$9:$AJ$409,38,FALSE)</f>
        <v>#REF!</v>
      </c>
      <c r="I318" s="1" t="e">
        <f t="shared" si="28"/>
        <v>#REF!</v>
      </c>
      <c r="J318" s="1" t="e">
        <f t="shared" si="29"/>
        <v>#REF!</v>
      </c>
      <c r="K318" s="1" t="e">
        <f t="shared" si="30"/>
        <v>#REF!</v>
      </c>
      <c r="M318" s="1" t="e">
        <f>VLOOKUP(A318,'2023_24 vs 2024_25 Detail'!$A$9:$CA$409,82,FALSE)</f>
        <v>#REF!</v>
      </c>
      <c r="N318" s="1" t="e">
        <f>VLOOKUP(A318,'2023_24 vs 2024_25 Detail'!$A$9:$CA$409,73,FALSE)+VLOOKUP(A318,'2023_24 vs 2024_25 Detail'!$A$9:$BY$409,80,FALSE)+VLOOKUP(A318,'2023_24 vs 2024_25 Detail'!$A$9:$BZ$409,81,FALSE)</f>
        <v>#REF!</v>
      </c>
      <c r="O318" s="1">
        <f>VLOOKUP(A318,'2023_24 vs 2024_25 Detail'!$A$9:$CA$409,74,FALSE)</f>
        <v>9514.75</v>
      </c>
      <c r="P318" s="1">
        <f>VLOOKUP(A318,'2023_24 vs 2024_25 Detail'!$A$9:$CA$409,77,FALSE)</f>
        <v>0</v>
      </c>
      <c r="Q318" s="1" t="e">
        <f t="shared" si="31"/>
        <v>#REF!</v>
      </c>
      <c r="R318" s="1" t="e">
        <f t="shared" si="32"/>
        <v>#REF!</v>
      </c>
      <c r="T318" s="1" t="e">
        <f t="shared" si="33"/>
        <v>#REF!</v>
      </c>
      <c r="U318" s="4" t="e">
        <f t="shared" si="34"/>
        <v>#REF!</v>
      </c>
    </row>
    <row r="319" spans="1:21" x14ac:dyDescent="0.35">
      <c r="A319" s="2" t="s">
        <v>117</v>
      </c>
      <c r="B319" s="2" t="s">
        <v>946</v>
      </c>
      <c r="C319" t="s">
        <v>947</v>
      </c>
      <c r="D319" s="1">
        <v>498</v>
      </c>
      <c r="E319" s="1" t="e">
        <f>VLOOKUP(A319,'2023_24 vs 2024_25 Detail'!$A$9:$AQ$409,45,FALSE)</f>
        <v>#REF!</v>
      </c>
      <c r="F319" s="1" t="e">
        <f>VLOOKUP(A319,'2023_24 vs 2024_25 Detail'!$A$9:$CA$409,73,FALSE)+VLOOKUP(A319,'2023_24 vs 2024_25 Detail'!$A$9:$BY$409,80,FALSE)+VLOOKUP(A319,'2023_24 vs 2024_25 Detail'!$A$9:$BZ$409,81,FALSE)</f>
        <v>#REF!</v>
      </c>
      <c r="G319" s="1">
        <f>VLOOKUP(A319,'2023_24 vs 2024_25 Detail'!$A$9:$CA$409,74,FALSE)</f>
        <v>910.13120000000004</v>
      </c>
      <c r="H319" s="1" t="e">
        <f>VLOOKUP($A319,'2023_24 vs 2024_25 Detail'!$A$9:$AJ$409,38,FALSE)</f>
        <v>#REF!</v>
      </c>
      <c r="I319" s="1" t="e">
        <f t="shared" si="28"/>
        <v>#REF!</v>
      </c>
      <c r="J319" s="1" t="e">
        <f t="shared" si="29"/>
        <v>#REF!</v>
      </c>
      <c r="K319" s="1" t="e">
        <f t="shared" si="30"/>
        <v>#REF!</v>
      </c>
      <c r="M319" s="1" t="e">
        <f>VLOOKUP(A319,'2023_24 vs 2024_25 Detail'!$A$9:$CA$409,82,FALSE)</f>
        <v>#REF!</v>
      </c>
      <c r="N319" s="1" t="e">
        <f>VLOOKUP(A319,'2023_24 vs 2024_25 Detail'!$A$9:$CA$409,73,FALSE)+VLOOKUP(A319,'2023_24 vs 2024_25 Detail'!$A$9:$BY$409,80,FALSE)+VLOOKUP(A319,'2023_24 vs 2024_25 Detail'!$A$9:$BZ$409,81,FALSE)</f>
        <v>#REF!</v>
      </c>
      <c r="O319" s="1">
        <f>VLOOKUP(A319,'2023_24 vs 2024_25 Detail'!$A$9:$CA$409,74,FALSE)</f>
        <v>910.13120000000004</v>
      </c>
      <c r="P319" s="1">
        <f>VLOOKUP(A319,'2023_24 vs 2024_25 Detail'!$A$9:$CA$409,77,FALSE)</f>
        <v>0</v>
      </c>
      <c r="Q319" s="1" t="e">
        <f t="shared" si="31"/>
        <v>#REF!</v>
      </c>
      <c r="R319" s="1" t="e">
        <f t="shared" si="32"/>
        <v>#REF!</v>
      </c>
      <c r="T319" s="1" t="e">
        <f t="shared" si="33"/>
        <v>#REF!</v>
      </c>
      <c r="U319" s="4" t="e">
        <f t="shared" si="34"/>
        <v>#REF!</v>
      </c>
    </row>
    <row r="320" spans="1:21" x14ac:dyDescent="0.35">
      <c r="A320" s="2" t="s">
        <v>193</v>
      </c>
      <c r="B320" s="2" t="s">
        <v>948</v>
      </c>
      <c r="C320" t="s">
        <v>949</v>
      </c>
      <c r="D320" s="1">
        <v>499</v>
      </c>
      <c r="E320" s="1" t="e">
        <f>VLOOKUP(A320,'2023_24 vs 2024_25 Detail'!$A$9:$AQ$409,45,FALSE)</f>
        <v>#REF!</v>
      </c>
      <c r="F320" s="1" t="e">
        <f>VLOOKUP(A320,'2023_24 vs 2024_25 Detail'!$A$9:$CA$409,73,FALSE)+VLOOKUP(A320,'2023_24 vs 2024_25 Detail'!$A$9:$BY$409,80,FALSE)+VLOOKUP(A320,'2023_24 vs 2024_25 Detail'!$A$9:$BZ$409,81,FALSE)</f>
        <v>#REF!</v>
      </c>
      <c r="G320" s="1">
        <f>VLOOKUP(A320,'2023_24 vs 2024_25 Detail'!$A$9:$CA$409,74,FALSE)</f>
        <v>1344.5119999999999</v>
      </c>
      <c r="H320" s="1" t="e">
        <f>VLOOKUP($A320,'2023_24 vs 2024_25 Detail'!$A$9:$AJ$409,38,FALSE)</f>
        <v>#REF!</v>
      </c>
      <c r="I320" s="1" t="e">
        <f t="shared" si="28"/>
        <v>#REF!</v>
      </c>
      <c r="J320" s="1" t="e">
        <f t="shared" si="29"/>
        <v>#REF!</v>
      </c>
      <c r="K320" s="1" t="e">
        <f t="shared" si="30"/>
        <v>#REF!</v>
      </c>
      <c r="M320" s="1" t="e">
        <f>VLOOKUP(A320,'2023_24 vs 2024_25 Detail'!$A$9:$CA$409,82,FALSE)</f>
        <v>#REF!</v>
      </c>
      <c r="N320" s="1" t="e">
        <f>VLOOKUP(A320,'2023_24 vs 2024_25 Detail'!$A$9:$CA$409,73,FALSE)+VLOOKUP(A320,'2023_24 vs 2024_25 Detail'!$A$9:$BY$409,80,FALSE)+VLOOKUP(A320,'2023_24 vs 2024_25 Detail'!$A$9:$BZ$409,81,FALSE)</f>
        <v>#REF!</v>
      </c>
      <c r="O320" s="1">
        <f>VLOOKUP(A320,'2023_24 vs 2024_25 Detail'!$A$9:$CA$409,74,FALSE)</f>
        <v>1344.5119999999999</v>
      </c>
      <c r="P320" s="1">
        <f>VLOOKUP(A320,'2023_24 vs 2024_25 Detail'!$A$9:$CA$409,77,FALSE)</f>
        <v>0</v>
      </c>
      <c r="Q320" s="1" t="e">
        <f t="shared" si="31"/>
        <v>#REF!</v>
      </c>
      <c r="R320" s="1" t="e">
        <f t="shared" si="32"/>
        <v>#REF!</v>
      </c>
      <c r="T320" s="1" t="e">
        <f t="shared" si="33"/>
        <v>#REF!</v>
      </c>
      <c r="U320" s="4" t="e">
        <f t="shared" si="34"/>
        <v>#REF!</v>
      </c>
    </row>
    <row r="321" spans="1:21" x14ac:dyDescent="0.35">
      <c r="A321" s="2" t="s">
        <v>122</v>
      </c>
      <c r="B321" s="2" t="s">
        <v>950</v>
      </c>
      <c r="C321" t="s">
        <v>951</v>
      </c>
      <c r="D321" s="1">
        <v>500</v>
      </c>
      <c r="E321" s="1" t="e">
        <f>VLOOKUP(A321,'2023_24 vs 2024_25 Detail'!$A$9:$AQ$409,45,FALSE)</f>
        <v>#REF!</v>
      </c>
      <c r="F321" s="1" t="e">
        <f>VLOOKUP(A321,'2023_24 vs 2024_25 Detail'!$A$9:$CA$409,73,FALSE)+VLOOKUP(A321,'2023_24 vs 2024_25 Detail'!$A$9:$BY$409,80,FALSE)+VLOOKUP(A321,'2023_24 vs 2024_25 Detail'!$A$9:$BZ$409,81,FALSE)</f>
        <v>#REF!</v>
      </c>
      <c r="G321" s="1">
        <f>VLOOKUP(A321,'2023_24 vs 2024_25 Detail'!$A$9:$CA$409,74,FALSE)</f>
        <v>39695.360000000001</v>
      </c>
      <c r="H321" s="1" t="e">
        <f>VLOOKUP($A321,'2023_24 vs 2024_25 Detail'!$A$9:$AJ$409,38,FALSE)</f>
        <v>#REF!</v>
      </c>
      <c r="I321" s="1" t="e">
        <f t="shared" si="28"/>
        <v>#REF!</v>
      </c>
      <c r="J321" s="1" t="e">
        <f t="shared" si="29"/>
        <v>#REF!</v>
      </c>
      <c r="K321" s="1" t="e">
        <f t="shared" si="30"/>
        <v>#REF!</v>
      </c>
      <c r="M321" s="1" t="e">
        <f>VLOOKUP(A321,'2023_24 vs 2024_25 Detail'!$A$9:$CA$409,82,FALSE)</f>
        <v>#REF!</v>
      </c>
      <c r="N321" s="1" t="e">
        <f>VLOOKUP(A321,'2023_24 vs 2024_25 Detail'!$A$9:$CA$409,73,FALSE)+VLOOKUP(A321,'2023_24 vs 2024_25 Detail'!$A$9:$BY$409,80,FALSE)+VLOOKUP(A321,'2023_24 vs 2024_25 Detail'!$A$9:$BZ$409,81,FALSE)</f>
        <v>#REF!</v>
      </c>
      <c r="O321" s="1">
        <f>VLOOKUP(A321,'2023_24 vs 2024_25 Detail'!$A$9:$CA$409,74,FALSE)</f>
        <v>39695.360000000001</v>
      </c>
      <c r="P321" s="1">
        <f>VLOOKUP(A321,'2023_24 vs 2024_25 Detail'!$A$9:$CA$409,77,FALSE)</f>
        <v>0</v>
      </c>
      <c r="Q321" s="1" t="e">
        <f t="shared" si="31"/>
        <v>#REF!</v>
      </c>
      <c r="R321" s="1" t="e">
        <f t="shared" si="32"/>
        <v>#REF!</v>
      </c>
      <c r="T321" s="1" t="e">
        <f t="shared" si="33"/>
        <v>#REF!</v>
      </c>
      <c r="U321" s="4" t="e">
        <f t="shared" si="34"/>
        <v>#REF!</v>
      </c>
    </row>
    <row r="322" spans="1:21" x14ac:dyDescent="0.35">
      <c r="A322" s="2" t="s">
        <v>128</v>
      </c>
      <c r="B322" s="2" t="s">
        <v>952</v>
      </c>
      <c r="C322" t="s">
        <v>953</v>
      </c>
      <c r="D322" s="1">
        <v>501</v>
      </c>
      <c r="E322" s="1" t="e">
        <f>VLOOKUP(A322,'2023_24 vs 2024_25 Detail'!$A$9:$AQ$409,45,FALSE)</f>
        <v>#REF!</v>
      </c>
      <c r="F322" s="1" t="e">
        <f>VLOOKUP(A322,'2023_24 vs 2024_25 Detail'!$A$9:$CA$409,73,FALSE)+VLOOKUP(A322,'2023_24 vs 2024_25 Detail'!$A$9:$BY$409,80,FALSE)+VLOOKUP(A322,'2023_24 vs 2024_25 Detail'!$A$9:$BZ$409,81,FALSE)</f>
        <v>#REF!</v>
      </c>
      <c r="G322" s="1">
        <f>VLOOKUP(A322,'2023_24 vs 2024_25 Detail'!$A$9:$CA$409,74,FALSE)</f>
        <v>11531</v>
      </c>
      <c r="H322" s="1" t="e">
        <f>VLOOKUP($A322,'2023_24 vs 2024_25 Detail'!$A$9:$AJ$409,38,FALSE)</f>
        <v>#REF!</v>
      </c>
      <c r="I322" s="1" t="e">
        <f t="shared" si="28"/>
        <v>#REF!</v>
      </c>
      <c r="J322" s="1" t="e">
        <f t="shared" si="29"/>
        <v>#REF!</v>
      </c>
      <c r="K322" s="1" t="e">
        <f t="shared" si="30"/>
        <v>#REF!</v>
      </c>
      <c r="M322" s="1" t="e">
        <f>VLOOKUP(A322,'2023_24 vs 2024_25 Detail'!$A$9:$CA$409,82,FALSE)</f>
        <v>#REF!</v>
      </c>
      <c r="N322" s="1" t="e">
        <f>VLOOKUP(A322,'2023_24 vs 2024_25 Detail'!$A$9:$CA$409,73,FALSE)+VLOOKUP(A322,'2023_24 vs 2024_25 Detail'!$A$9:$BY$409,80,FALSE)+VLOOKUP(A322,'2023_24 vs 2024_25 Detail'!$A$9:$BZ$409,81,FALSE)</f>
        <v>#REF!</v>
      </c>
      <c r="O322" s="1">
        <f>VLOOKUP(A322,'2023_24 vs 2024_25 Detail'!$A$9:$CA$409,74,FALSE)</f>
        <v>11531</v>
      </c>
      <c r="P322" s="1">
        <f>VLOOKUP(A322,'2023_24 vs 2024_25 Detail'!$A$9:$CA$409,77,FALSE)</f>
        <v>0</v>
      </c>
      <c r="Q322" s="1" t="e">
        <f t="shared" si="31"/>
        <v>#REF!</v>
      </c>
      <c r="R322" s="1" t="e">
        <f t="shared" si="32"/>
        <v>#REF!</v>
      </c>
      <c r="T322" s="1" t="e">
        <f t="shared" si="33"/>
        <v>#REF!</v>
      </c>
      <c r="U322" s="4" t="e">
        <f t="shared" si="34"/>
        <v>#REF!</v>
      </c>
    </row>
    <row r="323" spans="1:21" x14ac:dyDescent="0.35">
      <c r="A323" s="2" t="s">
        <v>954</v>
      </c>
      <c r="B323" s="2">
        <v>2154</v>
      </c>
      <c r="C323" t="s">
        <v>955</v>
      </c>
      <c r="D323" s="1">
        <v>502</v>
      </c>
      <c r="E323" s="1" t="e">
        <f>VLOOKUP(A323,'2023_24 vs 2024_25 Detail'!$A$9:$AQ$409,45,FALSE)</f>
        <v>#REF!</v>
      </c>
      <c r="F323" s="1" t="e">
        <f>VLOOKUP(A323,'2023_24 vs 2024_25 Detail'!$A$9:$CA$409,73,FALSE)+VLOOKUP(A323,'2023_24 vs 2024_25 Detail'!$A$9:$BY$409,80,FALSE)+VLOOKUP(A323,'2023_24 vs 2024_25 Detail'!$A$9:$BZ$409,81,FALSE)</f>
        <v>#REF!</v>
      </c>
      <c r="G323" s="1">
        <f>VLOOKUP(A323,'2023_24 vs 2024_25 Detail'!$A$9:$CA$409,74,FALSE)</f>
        <v>2663.1680000000001</v>
      </c>
      <c r="H323" s="1" t="e">
        <f>VLOOKUP($A323,'2023_24 vs 2024_25 Detail'!$A$9:$AJ$409,38,FALSE)</f>
        <v>#REF!</v>
      </c>
      <c r="I323" s="1" t="e">
        <f t="shared" si="28"/>
        <v>#REF!</v>
      </c>
      <c r="J323" s="1" t="e">
        <f t="shared" si="29"/>
        <v>#REF!</v>
      </c>
      <c r="K323" s="1" t="e">
        <f t="shared" si="30"/>
        <v>#REF!</v>
      </c>
      <c r="M323" s="1" t="e">
        <f>VLOOKUP(A323,'2023_24 vs 2024_25 Detail'!$A$9:$CA$409,82,FALSE)</f>
        <v>#REF!</v>
      </c>
      <c r="N323" s="1" t="e">
        <f>VLOOKUP(A323,'2023_24 vs 2024_25 Detail'!$A$9:$CA$409,73,FALSE)+VLOOKUP(A323,'2023_24 vs 2024_25 Detail'!$A$9:$BY$409,80,FALSE)+VLOOKUP(A323,'2023_24 vs 2024_25 Detail'!$A$9:$BZ$409,81,FALSE)</f>
        <v>#REF!</v>
      </c>
      <c r="O323" s="1">
        <f>VLOOKUP(A323,'2023_24 vs 2024_25 Detail'!$A$9:$CA$409,74,FALSE)</f>
        <v>2663.1680000000001</v>
      </c>
      <c r="P323" s="1">
        <f>VLOOKUP(A323,'2023_24 vs 2024_25 Detail'!$A$9:$CA$409,77,FALSE)</f>
        <v>0</v>
      </c>
      <c r="Q323" s="1" t="e">
        <f t="shared" si="31"/>
        <v>#REF!</v>
      </c>
      <c r="R323" s="1" t="e">
        <f t="shared" si="32"/>
        <v>#REF!</v>
      </c>
      <c r="T323" s="1" t="e">
        <f t="shared" si="33"/>
        <v>#REF!</v>
      </c>
      <c r="U323" s="4" t="e">
        <f t="shared" si="34"/>
        <v>#REF!</v>
      </c>
    </row>
    <row r="324" spans="1:21" x14ac:dyDescent="0.35">
      <c r="A324" s="2" t="s">
        <v>172</v>
      </c>
      <c r="B324" s="2" t="s">
        <v>956</v>
      </c>
      <c r="C324" t="s">
        <v>957</v>
      </c>
      <c r="D324" s="1">
        <v>503</v>
      </c>
      <c r="E324" s="1" t="e">
        <f>VLOOKUP(A324,'2023_24 vs 2024_25 Detail'!$A$9:$AQ$409,45,FALSE)</f>
        <v>#REF!</v>
      </c>
      <c r="F324" s="1" t="e">
        <f>VLOOKUP(A324,'2023_24 vs 2024_25 Detail'!$A$9:$CA$409,73,FALSE)+VLOOKUP(A324,'2023_24 vs 2024_25 Detail'!$A$9:$BY$409,80,FALSE)+VLOOKUP(A324,'2023_24 vs 2024_25 Detail'!$A$9:$BZ$409,81,FALSE)</f>
        <v>#REF!</v>
      </c>
      <c r="G324" s="1">
        <f>VLOOKUP(A324,'2023_24 vs 2024_25 Detail'!$A$9:$CA$409,74,FALSE)</f>
        <v>876.47799999999995</v>
      </c>
      <c r="H324" s="1" t="e">
        <f>VLOOKUP($A324,'2023_24 vs 2024_25 Detail'!$A$9:$AJ$409,38,FALSE)</f>
        <v>#REF!</v>
      </c>
      <c r="I324" s="1" t="e">
        <f t="shared" ref="I324:I387" si="35">E324-F324-G324-H324</f>
        <v>#REF!</v>
      </c>
      <c r="J324" s="1" t="e">
        <f t="shared" ref="J324:J387" si="36">I324/D324</f>
        <v>#REF!</v>
      </c>
      <c r="K324" s="1" t="e">
        <f t="shared" ref="K324:K387" si="37">J324*$K$2</f>
        <v>#REF!</v>
      </c>
      <c r="M324" s="1" t="e">
        <f>VLOOKUP(A324,'2023_24 vs 2024_25 Detail'!$A$9:$CA$409,82,FALSE)</f>
        <v>#REF!</v>
      </c>
      <c r="N324" s="1" t="e">
        <f>VLOOKUP(A324,'2023_24 vs 2024_25 Detail'!$A$9:$CA$409,73,FALSE)+VLOOKUP(A324,'2023_24 vs 2024_25 Detail'!$A$9:$BY$409,80,FALSE)+VLOOKUP(A324,'2023_24 vs 2024_25 Detail'!$A$9:$BZ$409,81,FALSE)</f>
        <v>#REF!</v>
      </c>
      <c r="O324" s="1">
        <f>VLOOKUP(A324,'2023_24 vs 2024_25 Detail'!$A$9:$CA$409,74,FALSE)</f>
        <v>876.47799999999995</v>
      </c>
      <c r="P324" s="1">
        <f>VLOOKUP(A324,'2023_24 vs 2024_25 Detail'!$A$9:$CA$409,77,FALSE)</f>
        <v>0</v>
      </c>
      <c r="Q324" s="1" t="e">
        <f t="shared" ref="Q324:Q387" si="38">M324-N324-O324-P324</f>
        <v>#REF!</v>
      </c>
      <c r="R324" s="1" t="e">
        <f t="shared" ref="R324:R387" si="39">Q324/D324</f>
        <v>#REF!</v>
      </c>
      <c r="T324" s="1" t="e">
        <f t="shared" ref="T324:T377" si="40">IF((K324-R324)&gt;0,(K324-R324),0)</f>
        <v>#REF!</v>
      </c>
      <c r="U324" s="4" t="e">
        <f t="shared" ref="U324:U387" si="41">T324*D324</f>
        <v>#REF!</v>
      </c>
    </row>
    <row r="325" spans="1:21" x14ac:dyDescent="0.35">
      <c r="A325" s="2" t="s">
        <v>99</v>
      </c>
      <c r="B325" s="2" t="s">
        <v>958</v>
      </c>
      <c r="C325" t="s">
        <v>959</v>
      </c>
      <c r="D325" s="1">
        <v>504</v>
      </c>
      <c r="E325" s="1" t="e">
        <f>VLOOKUP(A325,'2023_24 vs 2024_25 Detail'!$A$9:$AQ$409,45,FALSE)</f>
        <v>#REF!</v>
      </c>
      <c r="F325" s="1" t="e">
        <f>VLOOKUP(A325,'2023_24 vs 2024_25 Detail'!$A$9:$CA$409,73,FALSE)+VLOOKUP(A325,'2023_24 vs 2024_25 Detail'!$A$9:$BY$409,80,FALSE)+VLOOKUP(A325,'2023_24 vs 2024_25 Detail'!$A$9:$BZ$409,81,FALSE)</f>
        <v>#REF!</v>
      </c>
      <c r="G325" s="1">
        <f>VLOOKUP(A325,'2023_24 vs 2024_25 Detail'!$A$9:$CA$409,74,FALSE)</f>
        <v>6383.5499999999993</v>
      </c>
      <c r="H325" s="1" t="e">
        <f>VLOOKUP($A325,'2023_24 vs 2024_25 Detail'!$A$9:$AJ$409,38,FALSE)</f>
        <v>#REF!</v>
      </c>
      <c r="I325" s="1" t="e">
        <f t="shared" si="35"/>
        <v>#REF!</v>
      </c>
      <c r="J325" s="1" t="e">
        <f t="shared" si="36"/>
        <v>#REF!</v>
      </c>
      <c r="K325" s="1" t="e">
        <f t="shared" si="37"/>
        <v>#REF!</v>
      </c>
      <c r="M325" s="1" t="e">
        <f>VLOOKUP(A325,'2023_24 vs 2024_25 Detail'!$A$9:$CA$409,82,FALSE)</f>
        <v>#REF!</v>
      </c>
      <c r="N325" s="1" t="e">
        <f>VLOOKUP(A325,'2023_24 vs 2024_25 Detail'!$A$9:$CA$409,73,FALSE)+VLOOKUP(A325,'2023_24 vs 2024_25 Detail'!$A$9:$BY$409,80,FALSE)+VLOOKUP(A325,'2023_24 vs 2024_25 Detail'!$A$9:$BZ$409,81,FALSE)</f>
        <v>#REF!</v>
      </c>
      <c r="O325" s="1">
        <f>VLOOKUP(A325,'2023_24 vs 2024_25 Detail'!$A$9:$CA$409,74,FALSE)</f>
        <v>6383.5499999999993</v>
      </c>
      <c r="P325" s="1">
        <f>VLOOKUP(A325,'2023_24 vs 2024_25 Detail'!$A$9:$CA$409,77,FALSE)</f>
        <v>0</v>
      </c>
      <c r="Q325" s="1" t="e">
        <f t="shared" si="38"/>
        <v>#REF!</v>
      </c>
      <c r="R325" s="1" t="e">
        <f t="shared" si="39"/>
        <v>#REF!</v>
      </c>
      <c r="T325" s="1" t="e">
        <f t="shared" si="40"/>
        <v>#REF!</v>
      </c>
      <c r="U325" s="4" t="e">
        <f t="shared" si="41"/>
        <v>#REF!</v>
      </c>
    </row>
    <row r="326" spans="1:21" x14ac:dyDescent="0.35">
      <c r="A326" s="2" t="s">
        <v>84</v>
      </c>
      <c r="B326" s="2" t="s">
        <v>960</v>
      </c>
      <c r="C326" t="s">
        <v>961</v>
      </c>
      <c r="D326" s="1">
        <v>505</v>
      </c>
      <c r="E326" s="1" t="e">
        <f>VLOOKUP(A326,'2023_24 vs 2024_25 Detail'!$A$9:$AQ$409,45,FALSE)</f>
        <v>#REF!</v>
      </c>
      <c r="F326" s="1" t="e">
        <f>VLOOKUP(A326,'2023_24 vs 2024_25 Detail'!$A$9:$CA$409,73,FALSE)+VLOOKUP(A326,'2023_24 vs 2024_25 Detail'!$A$9:$BY$409,80,FALSE)+VLOOKUP(A326,'2023_24 vs 2024_25 Detail'!$A$9:$BZ$409,81,FALSE)</f>
        <v>#REF!</v>
      </c>
      <c r="G326" s="1">
        <f>VLOOKUP(A326,'2023_24 vs 2024_25 Detail'!$A$9:$CA$409,74,FALSE)</f>
        <v>2911.6280000000002</v>
      </c>
      <c r="H326" s="1" t="e">
        <f>VLOOKUP($A326,'2023_24 vs 2024_25 Detail'!$A$9:$AJ$409,38,FALSE)</f>
        <v>#REF!</v>
      </c>
      <c r="I326" s="1" t="e">
        <f t="shared" si="35"/>
        <v>#REF!</v>
      </c>
      <c r="J326" s="1" t="e">
        <f t="shared" si="36"/>
        <v>#REF!</v>
      </c>
      <c r="K326" s="1" t="e">
        <f t="shared" si="37"/>
        <v>#REF!</v>
      </c>
      <c r="M326" s="1" t="e">
        <f>VLOOKUP(A326,'2023_24 vs 2024_25 Detail'!$A$9:$CA$409,82,FALSE)</f>
        <v>#REF!</v>
      </c>
      <c r="N326" s="1" t="e">
        <f>VLOOKUP(A326,'2023_24 vs 2024_25 Detail'!$A$9:$CA$409,73,FALSE)+VLOOKUP(A326,'2023_24 vs 2024_25 Detail'!$A$9:$BY$409,80,FALSE)+VLOOKUP(A326,'2023_24 vs 2024_25 Detail'!$A$9:$BZ$409,81,FALSE)</f>
        <v>#REF!</v>
      </c>
      <c r="O326" s="1">
        <f>VLOOKUP(A326,'2023_24 vs 2024_25 Detail'!$A$9:$CA$409,74,FALSE)</f>
        <v>2911.6280000000002</v>
      </c>
      <c r="P326" s="1">
        <f>VLOOKUP(A326,'2023_24 vs 2024_25 Detail'!$A$9:$CA$409,77,FALSE)</f>
        <v>0</v>
      </c>
      <c r="Q326" s="1" t="e">
        <f t="shared" si="38"/>
        <v>#REF!</v>
      </c>
      <c r="R326" s="1" t="e">
        <f t="shared" si="39"/>
        <v>#REF!</v>
      </c>
      <c r="T326" s="1" t="e">
        <f t="shared" si="40"/>
        <v>#REF!</v>
      </c>
      <c r="U326" s="4" t="e">
        <f t="shared" si="41"/>
        <v>#REF!</v>
      </c>
    </row>
    <row r="327" spans="1:21" x14ac:dyDescent="0.35">
      <c r="A327" s="2" t="s">
        <v>205</v>
      </c>
      <c r="B327" s="2" t="s">
        <v>962</v>
      </c>
      <c r="C327" t="s">
        <v>963</v>
      </c>
      <c r="D327" s="1">
        <v>506</v>
      </c>
      <c r="E327" s="1" t="e">
        <f>VLOOKUP(A327,'2023_24 vs 2024_25 Detail'!$A$9:$AQ$409,45,FALSE)</f>
        <v>#REF!</v>
      </c>
      <c r="F327" s="1" t="e">
        <f>VLOOKUP(A327,'2023_24 vs 2024_25 Detail'!$A$9:$CA$409,73,FALSE)+VLOOKUP(A327,'2023_24 vs 2024_25 Detail'!$A$9:$BY$409,80,FALSE)+VLOOKUP(A327,'2023_24 vs 2024_25 Detail'!$A$9:$BZ$409,81,FALSE)</f>
        <v>#REF!</v>
      </c>
      <c r="G327" s="1">
        <f>VLOOKUP(A327,'2023_24 vs 2024_25 Detail'!$A$9:$CA$409,74,FALSE)</f>
        <v>942.38000000000011</v>
      </c>
      <c r="H327" s="1" t="e">
        <f>VLOOKUP($A327,'2023_24 vs 2024_25 Detail'!$A$9:$AJ$409,38,FALSE)</f>
        <v>#REF!</v>
      </c>
      <c r="I327" s="1" t="e">
        <f t="shared" si="35"/>
        <v>#REF!</v>
      </c>
      <c r="J327" s="1" t="e">
        <f t="shared" si="36"/>
        <v>#REF!</v>
      </c>
      <c r="K327" s="1" t="e">
        <f t="shared" si="37"/>
        <v>#REF!</v>
      </c>
      <c r="M327" s="1" t="e">
        <f>VLOOKUP(A327,'2023_24 vs 2024_25 Detail'!$A$9:$CA$409,82,FALSE)</f>
        <v>#REF!</v>
      </c>
      <c r="N327" s="1" t="e">
        <f>VLOOKUP(A327,'2023_24 vs 2024_25 Detail'!$A$9:$CA$409,73,FALSE)+VLOOKUP(A327,'2023_24 vs 2024_25 Detail'!$A$9:$BY$409,80,FALSE)+VLOOKUP(A327,'2023_24 vs 2024_25 Detail'!$A$9:$BZ$409,81,FALSE)</f>
        <v>#REF!</v>
      </c>
      <c r="O327" s="1">
        <f>VLOOKUP(A327,'2023_24 vs 2024_25 Detail'!$A$9:$CA$409,74,FALSE)</f>
        <v>942.38000000000011</v>
      </c>
      <c r="P327" s="1">
        <f>VLOOKUP(A327,'2023_24 vs 2024_25 Detail'!$A$9:$CA$409,77,FALSE)</f>
        <v>0</v>
      </c>
      <c r="Q327" s="1" t="e">
        <f t="shared" si="38"/>
        <v>#REF!</v>
      </c>
      <c r="R327" s="1" t="e">
        <f t="shared" si="39"/>
        <v>#REF!</v>
      </c>
      <c r="T327" s="1" t="e">
        <f t="shared" si="40"/>
        <v>#REF!</v>
      </c>
      <c r="U327" s="4" t="e">
        <f t="shared" si="41"/>
        <v>#REF!</v>
      </c>
    </row>
    <row r="328" spans="1:21" x14ac:dyDescent="0.35">
      <c r="A328" s="2" t="s">
        <v>964</v>
      </c>
      <c r="B328" s="2" t="s">
        <v>965</v>
      </c>
      <c r="C328" t="s">
        <v>966</v>
      </c>
      <c r="D328" s="1">
        <v>507</v>
      </c>
      <c r="E328" s="1" t="e">
        <f>VLOOKUP(A328,'2023_24 vs 2024_25 Detail'!$A$9:$AQ$409,45,FALSE)</f>
        <v>#REF!</v>
      </c>
      <c r="F328" s="1" t="e">
        <f>VLOOKUP(A328,'2023_24 vs 2024_25 Detail'!$A$9:$CA$409,73,FALSE)+VLOOKUP(A328,'2023_24 vs 2024_25 Detail'!$A$9:$BY$409,80,FALSE)+VLOOKUP(A328,'2023_24 vs 2024_25 Detail'!$A$9:$BZ$409,81,FALSE)</f>
        <v>#REF!</v>
      </c>
      <c r="G328" s="1">
        <f>VLOOKUP(A328,'2023_24 vs 2024_25 Detail'!$A$9:$CA$409,74,FALSE)</f>
        <v>13548</v>
      </c>
      <c r="H328" s="1" t="e">
        <f>VLOOKUP($A328,'2023_24 vs 2024_25 Detail'!$A$9:$AJ$409,38,FALSE)</f>
        <v>#REF!</v>
      </c>
      <c r="I328" s="1" t="e">
        <f t="shared" si="35"/>
        <v>#REF!</v>
      </c>
      <c r="J328" s="1" t="e">
        <f t="shared" si="36"/>
        <v>#REF!</v>
      </c>
      <c r="K328" s="1" t="e">
        <f t="shared" si="37"/>
        <v>#REF!</v>
      </c>
      <c r="M328" s="1" t="e">
        <f>VLOOKUP(A328,'2023_24 vs 2024_25 Detail'!$A$9:$CA$409,82,FALSE)</f>
        <v>#REF!</v>
      </c>
      <c r="N328" s="1" t="e">
        <f>VLOOKUP(A328,'2023_24 vs 2024_25 Detail'!$A$9:$CA$409,73,FALSE)+VLOOKUP(A328,'2023_24 vs 2024_25 Detail'!$A$9:$BY$409,80,FALSE)+VLOOKUP(A328,'2023_24 vs 2024_25 Detail'!$A$9:$BZ$409,81,FALSE)</f>
        <v>#REF!</v>
      </c>
      <c r="O328" s="1">
        <f>VLOOKUP(A328,'2023_24 vs 2024_25 Detail'!$A$9:$CA$409,74,FALSE)</f>
        <v>13548</v>
      </c>
      <c r="P328" s="1">
        <f>VLOOKUP(A328,'2023_24 vs 2024_25 Detail'!$A$9:$CA$409,77,FALSE)</f>
        <v>0</v>
      </c>
      <c r="Q328" s="1" t="e">
        <f t="shared" si="38"/>
        <v>#REF!</v>
      </c>
      <c r="R328" s="1" t="e">
        <f t="shared" si="39"/>
        <v>#REF!</v>
      </c>
      <c r="T328" s="1" t="e">
        <f t="shared" si="40"/>
        <v>#REF!</v>
      </c>
      <c r="U328" s="4" t="e">
        <f t="shared" si="41"/>
        <v>#REF!</v>
      </c>
    </row>
    <row r="329" spans="1:21" x14ac:dyDescent="0.35">
      <c r="A329" s="2" t="s">
        <v>271</v>
      </c>
      <c r="B329" s="2">
        <v>2151</v>
      </c>
      <c r="C329" t="s">
        <v>967</v>
      </c>
      <c r="D329" s="1">
        <v>508</v>
      </c>
      <c r="E329" s="1" t="e">
        <f>VLOOKUP(A329,'2023_24 vs 2024_25 Detail'!$A$9:$AQ$409,45,FALSE)</f>
        <v>#REF!</v>
      </c>
      <c r="F329" s="1" t="e">
        <f>VLOOKUP(A329,'2023_24 vs 2024_25 Detail'!$A$9:$CA$409,73,FALSE)+VLOOKUP(A329,'2023_24 vs 2024_25 Detail'!$A$9:$BY$409,80,FALSE)+VLOOKUP(A329,'2023_24 vs 2024_25 Detail'!$A$9:$BZ$409,81,FALSE)</f>
        <v>#REF!</v>
      </c>
      <c r="G329" s="1">
        <f>VLOOKUP(A329,'2023_24 vs 2024_25 Detail'!$A$9:$CA$409,74,FALSE)</f>
        <v>4835.0720000000001</v>
      </c>
      <c r="H329" s="1" t="e">
        <f>VLOOKUP($A329,'2023_24 vs 2024_25 Detail'!$A$9:$AJ$409,38,FALSE)</f>
        <v>#REF!</v>
      </c>
      <c r="I329" s="1" t="e">
        <f t="shared" si="35"/>
        <v>#REF!</v>
      </c>
      <c r="J329" s="1" t="e">
        <f t="shared" si="36"/>
        <v>#REF!</v>
      </c>
      <c r="K329" s="1" t="e">
        <f t="shared" si="37"/>
        <v>#REF!</v>
      </c>
      <c r="M329" s="1" t="e">
        <f>VLOOKUP(A329,'2023_24 vs 2024_25 Detail'!$A$9:$CA$409,82,FALSE)</f>
        <v>#REF!</v>
      </c>
      <c r="N329" s="1" t="e">
        <f>VLOOKUP(A329,'2023_24 vs 2024_25 Detail'!$A$9:$CA$409,73,FALSE)+VLOOKUP(A329,'2023_24 vs 2024_25 Detail'!$A$9:$BY$409,80,FALSE)+VLOOKUP(A329,'2023_24 vs 2024_25 Detail'!$A$9:$BZ$409,81,FALSE)</f>
        <v>#REF!</v>
      </c>
      <c r="O329" s="1">
        <f>VLOOKUP(A329,'2023_24 vs 2024_25 Detail'!$A$9:$CA$409,74,FALSE)</f>
        <v>4835.0720000000001</v>
      </c>
      <c r="P329" s="1">
        <f>VLOOKUP(A329,'2023_24 vs 2024_25 Detail'!$A$9:$CA$409,77,FALSE)</f>
        <v>0</v>
      </c>
      <c r="Q329" s="1" t="e">
        <f t="shared" si="38"/>
        <v>#REF!</v>
      </c>
      <c r="R329" s="1" t="e">
        <f t="shared" si="39"/>
        <v>#REF!</v>
      </c>
      <c r="T329" s="1" t="e">
        <f t="shared" si="40"/>
        <v>#REF!</v>
      </c>
      <c r="U329" s="4" t="e">
        <f t="shared" si="41"/>
        <v>#REF!</v>
      </c>
    </row>
    <row r="330" spans="1:21" x14ac:dyDescent="0.35">
      <c r="A330" s="2" t="s">
        <v>295</v>
      </c>
      <c r="B330" s="2" t="s">
        <v>964</v>
      </c>
      <c r="C330" t="s">
        <v>968</v>
      </c>
      <c r="D330" s="1">
        <v>509</v>
      </c>
      <c r="E330" s="1" t="e">
        <f>VLOOKUP(A330,'2023_24 vs 2024_25 Detail'!$A$9:$AQ$409,45,FALSE)</f>
        <v>#REF!</v>
      </c>
      <c r="F330" s="1" t="e">
        <f>VLOOKUP(A330,'2023_24 vs 2024_25 Detail'!$A$9:$CA$409,73,FALSE)+VLOOKUP(A330,'2023_24 vs 2024_25 Detail'!$A$9:$BY$409,80,FALSE)+VLOOKUP(A330,'2023_24 vs 2024_25 Detail'!$A$9:$BZ$409,81,FALSE)</f>
        <v>#REF!</v>
      </c>
      <c r="G330" s="1">
        <f>VLOOKUP(A330,'2023_24 vs 2024_25 Detail'!$A$9:$CA$409,74,FALSE)</f>
        <v>4240.384</v>
      </c>
      <c r="H330" s="1" t="e">
        <f>VLOOKUP($A330,'2023_24 vs 2024_25 Detail'!$A$9:$AJ$409,38,FALSE)</f>
        <v>#REF!</v>
      </c>
      <c r="I330" s="1" t="e">
        <f t="shared" si="35"/>
        <v>#REF!</v>
      </c>
      <c r="J330" s="1" t="e">
        <f t="shared" si="36"/>
        <v>#REF!</v>
      </c>
      <c r="K330" s="1" t="e">
        <f t="shared" si="37"/>
        <v>#REF!</v>
      </c>
      <c r="M330" s="1" t="e">
        <f>VLOOKUP(A330,'2023_24 vs 2024_25 Detail'!$A$9:$CA$409,82,FALSE)</f>
        <v>#REF!</v>
      </c>
      <c r="N330" s="1" t="e">
        <f>VLOOKUP(A330,'2023_24 vs 2024_25 Detail'!$A$9:$CA$409,73,FALSE)+VLOOKUP(A330,'2023_24 vs 2024_25 Detail'!$A$9:$BY$409,80,FALSE)+VLOOKUP(A330,'2023_24 vs 2024_25 Detail'!$A$9:$BZ$409,81,FALSE)</f>
        <v>#REF!</v>
      </c>
      <c r="O330" s="1">
        <f>VLOOKUP(A330,'2023_24 vs 2024_25 Detail'!$A$9:$CA$409,74,FALSE)</f>
        <v>4240.384</v>
      </c>
      <c r="P330" s="1">
        <f>VLOOKUP(A330,'2023_24 vs 2024_25 Detail'!$A$9:$CA$409,77,FALSE)</f>
        <v>0</v>
      </c>
      <c r="Q330" s="1" t="e">
        <f t="shared" si="38"/>
        <v>#REF!</v>
      </c>
      <c r="R330" s="1" t="e">
        <f t="shared" si="39"/>
        <v>#REF!</v>
      </c>
      <c r="T330" s="1" t="e">
        <f t="shared" si="40"/>
        <v>#REF!</v>
      </c>
      <c r="U330" s="4" t="e">
        <f t="shared" si="41"/>
        <v>#REF!</v>
      </c>
    </row>
    <row r="331" spans="1:21" x14ac:dyDescent="0.35">
      <c r="A331" s="2" t="s">
        <v>969</v>
      </c>
      <c r="B331" s="2" t="s">
        <v>970</v>
      </c>
      <c r="C331" t="s">
        <v>971</v>
      </c>
      <c r="D331" s="1">
        <v>510</v>
      </c>
      <c r="E331" s="1" t="e">
        <f>VLOOKUP(A331,'2023_24 vs 2024_25 Detail'!$A$9:$AQ$409,45,FALSE)</f>
        <v>#REF!</v>
      </c>
      <c r="F331" s="1" t="e">
        <f>VLOOKUP(A331,'2023_24 vs 2024_25 Detail'!$A$9:$CA$409,73,FALSE)+VLOOKUP(A331,'2023_24 vs 2024_25 Detail'!$A$9:$BY$409,80,FALSE)+VLOOKUP(A331,'2023_24 vs 2024_25 Detail'!$A$9:$BZ$409,81,FALSE)</f>
        <v>#REF!</v>
      </c>
      <c r="G331" s="1">
        <f>VLOOKUP(A331,'2023_24 vs 2024_25 Detail'!$A$9:$CA$409,74,FALSE)</f>
        <v>579.17439999999999</v>
      </c>
      <c r="H331" s="1" t="e">
        <f>VLOOKUP($A331,'2023_24 vs 2024_25 Detail'!$A$9:$AJ$409,38,FALSE)</f>
        <v>#REF!</v>
      </c>
      <c r="I331" s="1" t="e">
        <f t="shared" si="35"/>
        <v>#REF!</v>
      </c>
      <c r="J331" s="1" t="e">
        <f t="shared" si="36"/>
        <v>#REF!</v>
      </c>
      <c r="K331" s="1" t="e">
        <f t="shared" si="37"/>
        <v>#REF!</v>
      </c>
      <c r="M331" s="1" t="e">
        <f>VLOOKUP(A331,'2023_24 vs 2024_25 Detail'!$A$9:$CA$409,82,FALSE)</f>
        <v>#REF!</v>
      </c>
      <c r="N331" s="1" t="e">
        <f>VLOOKUP(A331,'2023_24 vs 2024_25 Detail'!$A$9:$CA$409,73,FALSE)+VLOOKUP(A331,'2023_24 vs 2024_25 Detail'!$A$9:$BY$409,80,FALSE)+VLOOKUP(A331,'2023_24 vs 2024_25 Detail'!$A$9:$BZ$409,81,FALSE)</f>
        <v>#REF!</v>
      </c>
      <c r="O331" s="1">
        <f>VLOOKUP(A331,'2023_24 vs 2024_25 Detail'!$A$9:$CA$409,74,FALSE)</f>
        <v>579.17439999999999</v>
      </c>
      <c r="P331" s="1">
        <f>VLOOKUP(A331,'2023_24 vs 2024_25 Detail'!$A$9:$CA$409,77,FALSE)</f>
        <v>0</v>
      </c>
      <c r="Q331" s="1" t="e">
        <f t="shared" si="38"/>
        <v>#REF!</v>
      </c>
      <c r="R331" s="1" t="e">
        <f t="shared" si="39"/>
        <v>#REF!</v>
      </c>
      <c r="T331" s="1" t="e">
        <f t="shared" si="40"/>
        <v>#REF!</v>
      </c>
      <c r="U331" s="4" t="e">
        <f t="shared" si="41"/>
        <v>#REF!</v>
      </c>
    </row>
    <row r="332" spans="1:21" x14ac:dyDescent="0.35">
      <c r="A332" s="2" t="s">
        <v>772</v>
      </c>
      <c r="B332" s="2" t="s">
        <v>972</v>
      </c>
      <c r="C332" t="s">
        <v>973</v>
      </c>
      <c r="D332" s="1">
        <v>511</v>
      </c>
      <c r="E332" s="1" t="e">
        <f>VLOOKUP(A332,'2023_24 vs 2024_25 Detail'!$A$9:$AQ$409,45,FALSE)</f>
        <v>#REF!</v>
      </c>
      <c r="F332" s="1" t="e">
        <f>VLOOKUP(A332,'2023_24 vs 2024_25 Detail'!$A$9:$CA$409,73,FALSE)+VLOOKUP(A332,'2023_24 vs 2024_25 Detail'!$A$9:$BY$409,80,FALSE)+VLOOKUP(A332,'2023_24 vs 2024_25 Detail'!$A$9:$BZ$409,81,FALSE)</f>
        <v>#REF!</v>
      </c>
      <c r="G332" s="1">
        <f>VLOOKUP(A332,'2023_24 vs 2024_25 Detail'!$A$9:$CA$409,74,FALSE)</f>
        <v>4679.9359999999997</v>
      </c>
      <c r="H332" s="1" t="e">
        <f>VLOOKUP($A332,'2023_24 vs 2024_25 Detail'!$A$9:$AJ$409,38,FALSE)</f>
        <v>#REF!</v>
      </c>
      <c r="I332" s="1" t="e">
        <f t="shared" si="35"/>
        <v>#REF!</v>
      </c>
      <c r="J332" s="1" t="e">
        <f t="shared" si="36"/>
        <v>#REF!</v>
      </c>
      <c r="K332" s="1" t="e">
        <f t="shared" si="37"/>
        <v>#REF!</v>
      </c>
      <c r="M332" s="1" t="e">
        <f>VLOOKUP(A332,'2023_24 vs 2024_25 Detail'!$A$9:$CA$409,82,FALSE)</f>
        <v>#REF!</v>
      </c>
      <c r="N332" s="1" t="e">
        <f>VLOOKUP(A332,'2023_24 vs 2024_25 Detail'!$A$9:$CA$409,73,FALSE)+VLOOKUP(A332,'2023_24 vs 2024_25 Detail'!$A$9:$BY$409,80,FALSE)+VLOOKUP(A332,'2023_24 vs 2024_25 Detail'!$A$9:$BZ$409,81,FALSE)</f>
        <v>#REF!</v>
      </c>
      <c r="O332" s="1">
        <f>VLOOKUP(A332,'2023_24 vs 2024_25 Detail'!$A$9:$CA$409,74,FALSE)</f>
        <v>4679.9359999999997</v>
      </c>
      <c r="P332" s="1">
        <f>VLOOKUP(A332,'2023_24 vs 2024_25 Detail'!$A$9:$CA$409,77,FALSE)</f>
        <v>0</v>
      </c>
      <c r="Q332" s="1" t="e">
        <f t="shared" si="38"/>
        <v>#REF!</v>
      </c>
      <c r="R332" s="1" t="e">
        <f t="shared" si="39"/>
        <v>#REF!</v>
      </c>
      <c r="T332" s="1" t="e">
        <f t="shared" si="40"/>
        <v>#REF!</v>
      </c>
      <c r="U332" s="4" t="e">
        <f t="shared" si="41"/>
        <v>#REF!</v>
      </c>
    </row>
    <row r="333" spans="1:21" x14ac:dyDescent="0.35">
      <c r="A333" s="2" t="s">
        <v>417</v>
      </c>
      <c r="B333" s="2">
        <v>2177</v>
      </c>
      <c r="C333" t="s">
        <v>974</v>
      </c>
      <c r="D333" s="1">
        <v>512</v>
      </c>
      <c r="E333" s="1" t="e">
        <f>VLOOKUP(A333,'2023_24 vs 2024_25 Detail'!$A$9:$AQ$409,45,FALSE)</f>
        <v>#REF!</v>
      </c>
      <c r="F333" s="1" t="e">
        <f>VLOOKUP(A333,'2023_24 vs 2024_25 Detail'!$A$9:$CA$409,73,FALSE)+VLOOKUP(A333,'2023_24 vs 2024_25 Detail'!$A$9:$BY$409,80,FALSE)+VLOOKUP(A333,'2023_24 vs 2024_25 Detail'!$A$9:$BZ$409,81,FALSE)</f>
        <v>#REF!</v>
      </c>
      <c r="G333" s="1">
        <f>VLOOKUP(A333,'2023_24 vs 2024_25 Detail'!$A$9:$CA$409,74,FALSE)</f>
        <v>3645.6959999999999</v>
      </c>
      <c r="H333" s="1" t="e">
        <f>VLOOKUP($A333,'2023_24 vs 2024_25 Detail'!$A$9:$AJ$409,38,FALSE)</f>
        <v>#REF!</v>
      </c>
      <c r="I333" s="1" t="e">
        <f t="shared" si="35"/>
        <v>#REF!</v>
      </c>
      <c r="J333" s="1" t="e">
        <f t="shared" si="36"/>
        <v>#REF!</v>
      </c>
      <c r="K333" s="1" t="e">
        <f t="shared" si="37"/>
        <v>#REF!</v>
      </c>
      <c r="M333" s="1" t="e">
        <f>VLOOKUP(A333,'2023_24 vs 2024_25 Detail'!$A$9:$CA$409,82,FALSE)</f>
        <v>#REF!</v>
      </c>
      <c r="N333" s="1" t="e">
        <f>VLOOKUP(A333,'2023_24 vs 2024_25 Detail'!$A$9:$CA$409,73,FALSE)+VLOOKUP(A333,'2023_24 vs 2024_25 Detail'!$A$9:$BY$409,80,FALSE)+VLOOKUP(A333,'2023_24 vs 2024_25 Detail'!$A$9:$BZ$409,81,FALSE)</f>
        <v>#REF!</v>
      </c>
      <c r="O333" s="1">
        <f>VLOOKUP(A333,'2023_24 vs 2024_25 Detail'!$A$9:$CA$409,74,FALSE)</f>
        <v>3645.6959999999999</v>
      </c>
      <c r="P333" s="1">
        <f>VLOOKUP(A333,'2023_24 vs 2024_25 Detail'!$A$9:$CA$409,77,FALSE)</f>
        <v>0</v>
      </c>
      <c r="Q333" s="1" t="e">
        <f t="shared" si="38"/>
        <v>#REF!</v>
      </c>
      <c r="R333" s="1" t="e">
        <f t="shared" si="39"/>
        <v>#REF!</v>
      </c>
      <c r="T333" s="1" t="e">
        <f t="shared" si="40"/>
        <v>#REF!</v>
      </c>
      <c r="U333" s="4" t="e">
        <f t="shared" si="41"/>
        <v>#REF!</v>
      </c>
    </row>
    <row r="334" spans="1:21" x14ac:dyDescent="0.35">
      <c r="A334" s="2" t="s">
        <v>459</v>
      </c>
      <c r="B334" s="2" t="s">
        <v>975</v>
      </c>
      <c r="C334" t="s">
        <v>976</v>
      </c>
      <c r="D334" s="1">
        <v>513</v>
      </c>
      <c r="E334" s="1" t="e">
        <f>VLOOKUP(A334,'2023_24 vs 2024_25 Detail'!$A$9:$AQ$409,45,FALSE)</f>
        <v>#REF!</v>
      </c>
      <c r="F334" s="1" t="e">
        <f>VLOOKUP(A334,'2023_24 vs 2024_25 Detail'!$A$9:$CA$409,73,FALSE)+VLOOKUP(A334,'2023_24 vs 2024_25 Detail'!$A$9:$BY$409,80,FALSE)+VLOOKUP(A334,'2023_24 vs 2024_25 Detail'!$A$9:$BZ$409,81,FALSE)</f>
        <v>#REF!</v>
      </c>
      <c r="G334" s="1">
        <f>VLOOKUP(A334,'2023_24 vs 2024_25 Detail'!$A$9:$CA$409,74,FALSE)</f>
        <v>2895.8719999999998</v>
      </c>
      <c r="H334" s="1" t="e">
        <f>VLOOKUP($A334,'2023_24 vs 2024_25 Detail'!$A$9:$AJ$409,38,FALSE)</f>
        <v>#REF!</v>
      </c>
      <c r="I334" s="1" t="e">
        <f t="shared" si="35"/>
        <v>#REF!</v>
      </c>
      <c r="J334" s="1" t="e">
        <f t="shared" si="36"/>
        <v>#REF!</v>
      </c>
      <c r="K334" s="1" t="e">
        <f t="shared" si="37"/>
        <v>#REF!</v>
      </c>
      <c r="M334" s="1" t="e">
        <f>VLOOKUP(A334,'2023_24 vs 2024_25 Detail'!$A$9:$CA$409,82,FALSE)</f>
        <v>#REF!</v>
      </c>
      <c r="N334" s="1" t="e">
        <f>VLOOKUP(A334,'2023_24 vs 2024_25 Detail'!$A$9:$CA$409,73,FALSE)+VLOOKUP(A334,'2023_24 vs 2024_25 Detail'!$A$9:$BY$409,80,FALSE)+VLOOKUP(A334,'2023_24 vs 2024_25 Detail'!$A$9:$BZ$409,81,FALSE)</f>
        <v>#REF!</v>
      </c>
      <c r="O334" s="1">
        <f>VLOOKUP(A334,'2023_24 vs 2024_25 Detail'!$A$9:$CA$409,74,FALSE)</f>
        <v>2895.8719999999998</v>
      </c>
      <c r="P334" s="1">
        <f>VLOOKUP(A334,'2023_24 vs 2024_25 Detail'!$A$9:$CA$409,77,FALSE)</f>
        <v>0</v>
      </c>
      <c r="Q334" s="1" t="e">
        <f t="shared" si="38"/>
        <v>#REF!</v>
      </c>
      <c r="R334" s="1" t="e">
        <f t="shared" si="39"/>
        <v>#REF!</v>
      </c>
      <c r="T334" s="1" t="e">
        <f t="shared" si="40"/>
        <v>#REF!</v>
      </c>
      <c r="U334" s="4" t="e">
        <f t="shared" si="41"/>
        <v>#REF!</v>
      </c>
    </row>
    <row r="335" spans="1:21" x14ac:dyDescent="0.35">
      <c r="A335" s="2" t="s">
        <v>977</v>
      </c>
      <c r="B335" s="2" t="s">
        <v>978</v>
      </c>
      <c r="C335" t="s">
        <v>979</v>
      </c>
      <c r="D335" s="1">
        <v>514</v>
      </c>
      <c r="E335" s="1" t="e">
        <f>VLOOKUP(A335,'2023_24 vs 2024_25 Detail'!$A$9:$AQ$409,45,FALSE)</f>
        <v>#N/A</v>
      </c>
      <c r="F335" s="1" t="e">
        <f>VLOOKUP(A335,'2023_24 vs 2024_25 Detail'!$A$9:$CA$409,73,FALSE)+VLOOKUP(A335,'2023_24 vs 2024_25 Detail'!$A$9:$BY$409,80,FALSE)+VLOOKUP(A335,'2023_24 vs 2024_25 Detail'!$A$9:$BZ$409,81,FALSE)</f>
        <v>#N/A</v>
      </c>
      <c r="G335" s="1" t="e">
        <f>VLOOKUP(A335,'2023_24 vs 2024_25 Detail'!$A$9:$CA$409,74,FALSE)</f>
        <v>#N/A</v>
      </c>
      <c r="H335" s="1" t="e">
        <f>VLOOKUP($A335,'2023_24 vs 2024_25 Detail'!$A$9:$AJ$409,38,FALSE)</f>
        <v>#N/A</v>
      </c>
      <c r="I335" s="1" t="e">
        <f t="shared" si="35"/>
        <v>#N/A</v>
      </c>
      <c r="J335" s="1" t="e">
        <f t="shared" si="36"/>
        <v>#N/A</v>
      </c>
      <c r="K335" s="1" t="e">
        <f t="shared" si="37"/>
        <v>#N/A</v>
      </c>
      <c r="M335" s="1" t="e">
        <f>VLOOKUP(A335,'2023_24 vs 2024_25 Detail'!$A$9:$CA$409,82,FALSE)</f>
        <v>#N/A</v>
      </c>
      <c r="N335" s="1" t="e">
        <f>VLOOKUP(A335,'2023_24 vs 2024_25 Detail'!$A$9:$CA$409,73,FALSE)+VLOOKUP(A335,'2023_24 vs 2024_25 Detail'!$A$9:$BY$409,80,FALSE)+VLOOKUP(A335,'2023_24 vs 2024_25 Detail'!$A$9:$BZ$409,81,FALSE)</f>
        <v>#N/A</v>
      </c>
      <c r="O335" s="1" t="e">
        <f>VLOOKUP(A335,'2023_24 vs 2024_25 Detail'!$A$9:$CA$409,74,FALSE)</f>
        <v>#N/A</v>
      </c>
      <c r="P335" s="1" t="e">
        <f>VLOOKUP(A335,'2023_24 vs 2024_25 Detail'!$A$9:$CA$409,77,FALSE)</f>
        <v>#N/A</v>
      </c>
      <c r="Q335" s="1" t="e">
        <f t="shared" si="38"/>
        <v>#N/A</v>
      </c>
      <c r="R335" s="1" t="e">
        <f t="shared" si="39"/>
        <v>#N/A</v>
      </c>
      <c r="T335" s="1" t="e">
        <f t="shared" si="40"/>
        <v>#N/A</v>
      </c>
      <c r="U335" s="4" t="e">
        <f t="shared" si="41"/>
        <v>#N/A</v>
      </c>
    </row>
    <row r="336" spans="1:21" x14ac:dyDescent="0.35">
      <c r="A336" s="2" t="s">
        <v>836</v>
      </c>
      <c r="B336" s="2" t="s">
        <v>980</v>
      </c>
      <c r="C336" t="s">
        <v>981</v>
      </c>
      <c r="D336" s="1">
        <v>515</v>
      </c>
      <c r="E336" s="1" t="e">
        <f>VLOOKUP(A336,'2023_24 vs 2024_25 Detail'!$A$9:$AQ$409,45,FALSE)</f>
        <v>#REF!</v>
      </c>
      <c r="F336" s="1" t="e">
        <f>VLOOKUP(A336,'2023_24 vs 2024_25 Detail'!$A$9:$CA$409,73,FALSE)+VLOOKUP(A336,'2023_24 vs 2024_25 Detail'!$A$9:$BY$409,80,FALSE)+VLOOKUP(A336,'2023_24 vs 2024_25 Detail'!$A$9:$BZ$409,81,FALSE)</f>
        <v>#REF!</v>
      </c>
      <c r="G336" s="1">
        <f>VLOOKUP(A336,'2023_24 vs 2024_25 Detail'!$A$9:$CA$409,74,FALSE)</f>
        <v>10654.75</v>
      </c>
      <c r="H336" s="1" t="e">
        <f>VLOOKUP($A336,'2023_24 vs 2024_25 Detail'!$A$9:$AJ$409,38,FALSE)</f>
        <v>#REF!</v>
      </c>
      <c r="I336" s="1" t="e">
        <f t="shared" si="35"/>
        <v>#REF!</v>
      </c>
      <c r="J336" s="1" t="e">
        <f t="shared" si="36"/>
        <v>#REF!</v>
      </c>
      <c r="K336" s="1" t="e">
        <f t="shared" si="37"/>
        <v>#REF!</v>
      </c>
      <c r="M336" s="1" t="e">
        <f>VLOOKUP(A336,'2023_24 vs 2024_25 Detail'!$A$9:$CA$409,82,FALSE)</f>
        <v>#REF!</v>
      </c>
      <c r="N336" s="1" t="e">
        <f>VLOOKUP(A336,'2023_24 vs 2024_25 Detail'!$A$9:$CA$409,73,FALSE)+VLOOKUP(A336,'2023_24 vs 2024_25 Detail'!$A$9:$BY$409,80,FALSE)+VLOOKUP(A336,'2023_24 vs 2024_25 Detail'!$A$9:$BZ$409,81,FALSE)</f>
        <v>#REF!</v>
      </c>
      <c r="O336" s="1">
        <f>VLOOKUP(A336,'2023_24 vs 2024_25 Detail'!$A$9:$CA$409,74,FALSE)</f>
        <v>10654.75</v>
      </c>
      <c r="P336" s="1">
        <f>VLOOKUP(A336,'2023_24 vs 2024_25 Detail'!$A$9:$CA$409,77,FALSE)</f>
        <v>0</v>
      </c>
      <c r="Q336" s="1" t="e">
        <f t="shared" si="38"/>
        <v>#REF!</v>
      </c>
      <c r="R336" s="1" t="e">
        <f t="shared" si="39"/>
        <v>#REF!</v>
      </c>
      <c r="T336" s="1" t="e">
        <f t="shared" si="40"/>
        <v>#REF!</v>
      </c>
      <c r="U336" s="4" t="e">
        <f t="shared" si="41"/>
        <v>#REF!</v>
      </c>
    </row>
    <row r="337" spans="1:21" x14ac:dyDescent="0.35">
      <c r="A337" s="2" t="s">
        <v>907</v>
      </c>
      <c r="B337" s="2" t="s">
        <v>982</v>
      </c>
      <c r="C337" t="s">
        <v>983</v>
      </c>
      <c r="D337" s="1">
        <v>516</v>
      </c>
      <c r="E337" s="1" t="e">
        <f>VLOOKUP(A337,'2023_24 vs 2024_25 Detail'!$A$9:$AQ$409,45,FALSE)</f>
        <v>#REF!</v>
      </c>
      <c r="F337" s="1" t="e">
        <f>VLOOKUP(A337,'2023_24 vs 2024_25 Detail'!$A$9:$CA$409,73,FALSE)+VLOOKUP(A337,'2023_24 vs 2024_25 Detail'!$A$9:$BY$409,80,FALSE)+VLOOKUP(A337,'2023_24 vs 2024_25 Detail'!$A$9:$BZ$409,81,FALSE)</f>
        <v>#REF!</v>
      </c>
      <c r="G337" s="1">
        <f>VLOOKUP(A337,'2023_24 vs 2024_25 Detail'!$A$9:$CA$409,74,FALSE)</f>
        <v>18197.5</v>
      </c>
      <c r="H337" s="1" t="e">
        <f>VLOOKUP($A337,'2023_24 vs 2024_25 Detail'!$A$9:$AJ$409,38,FALSE)</f>
        <v>#REF!</v>
      </c>
      <c r="I337" s="1" t="e">
        <f t="shared" si="35"/>
        <v>#REF!</v>
      </c>
      <c r="J337" s="1" t="e">
        <f t="shared" si="36"/>
        <v>#REF!</v>
      </c>
      <c r="K337" s="1" t="e">
        <f t="shared" si="37"/>
        <v>#REF!</v>
      </c>
      <c r="M337" s="1" t="e">
        <f>VLOOKUP(A337,'2023_24 vs 2024_25 Detail'!$A$9:$CA$409,82,FALSE)</f>
        <v>#REF!</v>
      </c>
      <c r="N337" s="1" t="e">
        <f>VLOOKUP(A337,'2023_24 vs 2024_25 Detail'!$A$9:$CA$409,73,FALSE)+VLOOKUP(A337,'2023_24 vs 2024_25 Detail'!$A$9:$BY$409,80,FALSE)+VLOOKUP(A337,'2023_24 vs 2024_25 Detail'!$A$9:$BZ$409,81,FALSE)</f>
        <v>#REF!</v>
      </c>
      <c r="O337" s="1">
        <f>VLOOKUP(A337,'2023_24 vs 2024_25 Detail'!$A$9:$CA$409,74,FALSE)</f>
        <v>18197.5</v>
      </c>
      <c r="P337" s="1">
        <f>VLOOKUP(A337,'2023_24 vs 2024_25 Detail'!$A$9:$CA$409,77,FALSE)</f>
        <v>0</v>
      </c>
      <c r="Q337" s="1" t="e">
        <f t="shared" si="38"/>
        <v>#REF!</v>
      </c>
      <c r="R337" s="1" t="e">
        <f t="shared" si="39"/>
        <v>#REF!</v>
      </c>
      <c r="T337" s="1" t="e">
        <f t="shared" si="40"/>
        <v>#REF!</v>
      </c>
      <c r="U337" s="4" t="e">
        <f t="shared" si="41"/>
        <v>#REF!</v>
      </c>
    </row>
    <row r="338" spans="1:21" x14ac:dyDescent="0.35">
      <c r="A338" s="2" t="s">
        <v>746</v>
      </c>
      <c r="B338" s="2" t="s">
        <v>984</v>
      </c>
      <c r="C338" t="s">
        <v>985</v>
      </c>
      <c r="D338" s="1">
        <v>517</v>
      </c>
      <c r="E338" s="1" t="e">
        <f>VLOOKUP(A338,'2023_24 vs 2024_25 Detail'!$A$9:$AQ$409,45,FALSE)</f>
        <v>#REF!</v>
      </c>
      <c r="F338" s="1" t="e">
        <f>VLOOKUP(A338,'2023_24 vs 2024_25 Detail'!$A$9:$CA$409,73,FALSE)+VLOOKUP(A338,'2023_24 vs 2024_25 Detail'!$A$9:$BY$409,80,FALSE)+VLOOKUP(A338,'2023_24 vs 2024_25 Detail'!$A$9:$BZ$409,81,FALSE)</f>
        <v>#REF!</v>
      </c>
      <c r="G338" s="1">
        <f>VLOOKUP(A338,'2023_24 vs 2024_25 Detail'!$A$9:$CA$409,74,FALSE)</f>
        <v>5296.55</v>
      </c>
      <c r="H338" s="1" t="e">
        <f>VLOOKUP($A338,'2023_24 vs 2024_25 Detail'!$A$9:$AJ$409,38,FALSE)</f>
        <v>#REF!</v>
      </c>
      <c r="I338" s="1" t="e">
        <f t="shared" si="35"/>
        <v>#REF!</v>
      </c>
      <c r="J338" s="1" t="e">
        <f t="shared" si="36"/>
        <v>#REF!</v>
      </c>
      <c r="K338" s="1" t="e">
        <f t="shared" si="37"/>
        <v>#REF!</v>
      </c>
      <c r="M338" s="1" t="e">
        <f>VLOOKUP(A338,'2023_24 vs 2024_25 Detail'!$A$9:$CA$409,82,FALSE)</f>
        <v>#REF!</v>
      </c>
      <c r="N338" s="1" t="e">
        <f>VLOOKUP(A338,'2023_24 vs 2024_25 Detail'!$A$9:$CA$409,73,FALSE)+VLOOKUP(A338,'2023_24 vs 2024_25 Detail'!$A$9:$BY$409,80,FALSE)+VLOOKUP(A338,'2023_24 vs 2024_25 Detail'!$A$9:$BZ$409,81,FALSE)</f>
        <v>#REF!</v>
      </c>
      <c r="O338" s="1">
        <f>VLOOKUP(A338,'2023_24 vs 2024_25 Detail'!$A$9:$CA$409,74,FALSE)</f>
        <v>5296.55</v>
      </c>
      <c r="P338" s="1">
        <f>VLOOKUP(A338,'2023_24 vs 2024_25 Detail'!$A$9:$CA$409,77,FALSE)</f>
        <v>0</v>
      </c>
      <c r="Q338" s="1" t="e">
        <f t="shared" si="38"/>
        <v>#REF!</v>
      </c>
      <c r="R338" s="1" t="e">
        <f t="shared" si="39"/>
        <v>#REF!</v>
      </c>
      <c r="T338" s="1" t="e">
        <f t="shared" si="40"/>
        <v>#REF!</v>
      </c>
      <c r="U338" s="4" t="e">
        <f t="shared" si="41"/>
        <v>#REF!</v>
      </c>
    </row>
    <row r="339" spans="1:21" x14ac:dyDescent="0.35">
      <c r="A339" s="2" t="s">
        <v>719</v>
      </c>
      <c r="B339" s="2" t="s">
        <v>986</v>
      </c>
      <c r="C339" t="s">
        <v>987</v>
      </c>
      <c r="D339" s="1">
        <v>518</v>
      </c>
      <c r="E339" s="1" t="e">
        <f>VLOOKUP(A339,'2023_24 vs 2024_25 Detail'!$A$9:$AQ$409,45,FALSE)</f>
        <v>#REF!</v>
      </c>
      <c r="F339" s="1" t="e">
        <f>VLOOKUP(A339,'2023_24 vs 2024_25 Detail'!$A$9:$CA$409,73,FALSE)+VLOOKUP(A339,'2023_24 vs 2024_25 Detail'!$A$9:$BY$409,80,FALSE)+VLOOKUP(A339,'2023_24 vs 2024_25 Detail'!$A$9:$BZ$409,81,FALSE)</f>
        <v>#REF!</v>
      </c>
      <c r="G339" s="1">
        <f>VLOOKUP(A339,'2023_24 vs 2024_25 Detail'!$A$9:$CA$409,74,FALSE)</f>
        <v>2482.1759999999999</v>
      </c>
      <c r="H339" s="1" t="e">
        <f>VLOOKUP($A339,'2023_24 vs 2024_25 Detail'!$A$9:$AJ$409,38,FALSE)</f>
        <v>#REF!</v>
      </c>
      <c r="I339" s="1" t="e">
        <f t="shared" si="35"/>
        <v>#REF!</v>
      </c>
      <c r="J339" s="1" t="e">
        <f t="shared" si="36"/>
        <v>#REF!</v>
      </c>
      <c r="K339" s="1" t="e">
        <f t="shared" si="37"/>
        <v>#REF!</v>
      </c>
      <c r="M339" s="1" t="e">
        <f>VLOOKUP(A339,'2023_24 vs 2024_25 Detail'!$A$9:$CA$409,82,FALSE)</f>
        <v>#REF!</v>
      </c>
      <c r="N339" s="1" t="e">
        <f>VLOOKUP(A339,'2023_24 vs 2024_25 Detail'!$A$9:$CA$409,73,FALSE)+VLOOKUP(A339,'2023_24 vs 2024_25 Detail'!$A$9:$BY$409,80,FALSE)+VLOOKUP(A339,'2023_24 vs 2024_25 Detail'!$A$9:$BZ$409,81,FALSE)</f>
        <v>#REF!</v>
      </c>
      <c r="O339" s="1">
        <f>VLOOKUP(A339,'2023_24 vs 2024_25 Detail'!$A$9:$CA$409,74,FALSE)</f>
        <v>2482.1759999999999</v>
      </c>
      <c r="P339" s="1">
        <f>VLOOKUP(A339,'2023_24 vs 2024_25 Detail'!$A$9:$CA$409,77,FALSE)</f>
        <v>0</v>
      </c>
      <c r="Q339" s="1" t="e">
        <f t="shared" si="38"/>
        <v>#REF!</v>
      </c>
      <c r="R339" s="1" t="e">
        <f t="shared" si="39"/>
        <v>#REF!</v>
      </c>
      <c r="T339" s="1" t="e">
        <f t="shared" si="40"/>
        <v>#REF!</v>
      </c>
      <c r="U339" s="4" t="e">
        <f t="shared" si="41"/>
        <v>#REF!</v>
      </c>
    </row>
    <row r="340" spans="1:21" x14ac:dyDescent="0.35">
      <c r="A340" s="2" t="s">
        <v>988</v>
      </c>
      <c r="B340" s="2" t="s">
        <v>989</v>
      </c>
      <c r="C340" t="s">
        <v>990</v>
      </c>
      <c r="D340" s="1">
        <v>519</v>
      </c>
      <c r="E340" s="1" t="e">
        <f>VLOOKUP(A340,'2023_24 vs 2024_25 Detail'!$A$9:$AQ$409,45,FALSE)</f>
        <v>#REF!</v>
      </c>
      <c r="F340" s="1" t="e">
        <f>VLOOKUP(A340,'2023_24 vs 2024_25 Detail'!$A$9:$CA$409,73,FALSE)+VLOOKUP(A340,'2023_24 vs 2024_25 Detail'!$A$9:$BY$409,80,FALSE)+VLOOKUP(A340,'2023_24 vs 2024_25 Detail'!$A$9:$BZ$409,81,FALSE)</f>
        <v>#REF!</v>
      </c>
      <c r="G340" s="1">
        <f>VLOOKUP(A340,'2023_24 vs 2024_25 Detail'!$A$9:$CA$409,74,FALSE)</f>
        <v>1137.664</v>
      </c>
      <c r="H340" s="1" t="e">
        <f>VLOOKUP($A340,'2023_24 vs 2024_25 Detail'!$A$9:$AJ$409,38,FALSE)</f>
        <v>#REF!</v>
      </c>
      <c r="I340" s="1" t="e">
        <f t="shared" si="35"/>
        <v>#REF!</v>
      </c>
      <c r="J340" s="1" t="e">
        <f t="shared" si="36"/>
        <v>#REF!</v>
      </c>
      <c r="K340" s="1" t="e">
        <f t="shared" si="37"/>
        <v>#REF!</v>
      </c>
      <c r="M340" s="1" t="e">
        <f>VLOOKUP(A340,'2023_24 vs 2024_25 Detail'!$A$9:$CA$409,82,FALSE)</f>
        <v>#REF!</v>
      </c>
      <c r="N340" s="1" t="e">
        <f>VLOOKUP(A340,'2023_24 vs 2024_25 Detail'!$A$9:$CA$409,73,FALSE)+VLOOKUP(A340,'2023_24 vs 2024_25 Detail'!$A$9:$BY$409,80,FALSE)+VLOOKUP(A340,'2023_24 vs 2024_25 Detail'!$A$9:$BZ$409,81,FALSE)</f>
        <v>#REF!</v>
      </c>
      <c r="O340" s="1">
        <f>VLOOKUP(A340,'2023_24 vs 2024_25 Detail'!$A$9:$CA$409,74,FALSE)</f>
        <v>1137.664</v>
      </c>
      <c r="P340" s="1">
        <f>VLOOKUP(A340,'2023_24 vs 2024_25 Detail'!$A$9:$CA$409,77,FALSE)</f>
        <v>0</v>
      </c>
      <c r="Q340" s="1" t="e">
        <f t="shared" si="38"/>
        <v>#REF!</v>
      </c>
      <c r="R340" s="1" t="e">
        <f t="shared" si="39"/>
        <v>#REF!</v>
      </c>
      <c r="T340" s="1" t="e">
        <f t="shared" si="40"/>
        <v>#REF!</v>
      </c>
      <c r="U340" s="4" t="e">
        <f t="shared" si="41"/>
        <v>#REF!</v>
      </c>
    </row>
    <row r="341" spans="1:21" x14ac:dyDescent="0.35">
      <c r="A341" s="2" t="s">
        <v>991</v>
      </c>
      <c r="B341" s="2" t="s">
        <v>992</v>
      </c>
      <c r="C341" t="s">
        <v>993</v>
      </c>
      <c r="D341" s="1">
        <v>520</v>
      </c>
      <c r="E341" s="1" t="e">
        <f>VLOOKUP(A341,'2023_24 vs 2024_25 Detail'!$A$9:$AQ$409,45,FALSE)</f>
        <v>#REF!</v>
      </c>
      <c r="F341" s="1" t="e">
        <f>VLOOKUP(A341,'2023_24 vs 2024_25 Detail'!$A$9:$CA$409,73,FALSE)+VLOOKUP(A341,'2023_24 vs 2024_25 Detail'!$A$9:$BY$409,80,FALSE)+VLOOKUP(A341,'2023_24 vs 2024_25 Detail'!$A$9:$BZ$409,81,FALSE)</f>
        <v>#REF!</v>
      </c>
      <c r="G341" s="1">
        <f>VLOOKUP(A341,'2023_24 vs 2024_25 Detail'!$A$9:$CA$409,74,FALSE)</f>
        <v>1551.36</v>
      </c>
      <c r="H341" s="1" t="e">
        <f>VLOOKUP($A341,'2023_24 vs 2024_25 Detail'!$A$9:$AJ$409,38,FALSE)</f>
        <v>#REF!</v>
      </c>
      <c r="I341" s="1" t="e">
        <f t="shared" si="35"/>
        <v>#REF!</v>
      </c>
      <c r="J341" s="1" t="e">
        <f t="shared" si="36"/>
        <v>#REF!</v>
      </c>
      <c r="K341" s="1" t="e">
        <f t="shared" si="37"/>
        <v>#REF!</v>
      </c>
      <c r="M341" s="1" t="e">
        <f>VLOOKUP(A341,'2023_24 vs 2024_25 Detail'!$A$9:$CA$409,82,FALSE)</f>
        <v>#REF!</v>
      </c>
      <c r="N341" s="1" t="e">
        <f>VLOOKUP(A341,'2023_24 vs 2024_25 Detail'!$A$9:$CA$409,73,FALSE)+VLOOKUP(A341,'2023_24 vs 2024_25 Detail'!$A$9:$BY$409,80,FALSE)+VLOOKUP(A341,'2023_24 vs 2024_25 Detail'!$A$9:$BZ$409,81,FALSE)</f>
        <v>#REF!</v>
      </c>
      <c r="O341" s="1">
        <f>VLOOKUP(A341,'2023_24 vs 2024_25 Detail'!$A$9:$CA$409,74,FALSE)</f>
        <v>1551.36</v>
      </c>
      <c r="P341" s="1">
        <f>VLOOKUP(A341,'2023_24 vs 2024_25 Detail'!$A$9:$CA$409,77,FALSE)</f>
        <v>0</v>
      </c>
      <c r="Q341" s="1" t="e">
        <f t="shared" si="38"/>
        <v>#REF!</v>
      </c>
      <c r="R341" s="1" t="e">
        <f t="shared" si="39"/>
        <v>#REF!</v>
      </c>
      <c r="T341" s="1" t="e">
        <f t="shared" si="40"/>
        <v>#REF!</v>
      </c>
      <c r="U341" s="4" t="e">
        <f t="shared" si="41"/>
        <v>#REF!</v>
      </c>
    </row>
    <row r="342" spans="1:21" x14ac:dyDescent="0.35">
      <c r="A342" s="2" t="s">
        <v>806</v>
      </c>
      <c r="B342" s="2" t="s">
        <v>994</v>
      </c>
      <c r="C342" t="s">
        <v>995</v>
      </c>
      <c r="D342" s="1">
        <v>521</v>
      </c>
      <c r="E342" s="1" t="e">
        <f>VLOOKUP(A342,'2023_24 vs 2024_25 Detail'!$A$9:$AQ$409,45,FALSE)</f>
        <v>#REF!</v>
      </c>
      <c r="F342" s="1" t="e">
        <f>VLOOKUP(A342,'2023_24 vs 2024_25 Detail'!$A$9:$CA$409,73,FALSE)+VLOOKUP(A342,'2023_24 vs 2024_25 Detail'!$A$9:$BY$409,80,FALSE)+VLOOKUP(A342,'2023_24 vs 2024_25 Detail'!$A$9:$BZ$409,81,FALSE)</f>
        <v>#REF!</v>
      </c>
      <c r="G342" s="1">
        <f>VLOOKUP(A342,'2023_24 vs 2024_25 Detail'!$A$9:$CA$409,74,FALSE)</f>
        <v>2460.85</v>
      </c>
      <c r="H342" s="1" t="e">
        <f>VLOOKUP($A342,'2023_24 vs 2024_25 Detail'!$A$9:$AJ$409,38,FALSE)</f>
        <v>#REF!</v>
      </c>
      <c r="I342" s="1" t="e">
        <f t="shared" si="35"/>
        <v>#REF!</v>
      </c>
      <c r="J342" s="1" t="e">
        <f t="shared" si="36"/>
        <v>#REF!</v>
      </c>
      <c r="K342" s="1" t="e">
        <f t="shared" si="37"/>
        <v>#REF!</v>
      </c>
      <c r="M342" s="1" t="e">
        <f>VLOOKUP(A342,'2023_24 vs 2024_25 Detail'!$A$9:$CA$409,82,FALSE)</f>
        <v>#REF!</v>
      </c>
      <c r="N342" s="1" t="e">
        <f>VLOOKUP(A342,'2023_24 vs 2024_25 Detail'!$A$9:$CA$409,73,FALSE)+VLOOKUP(A342,'2023_24 vs 2024_25 Detail'!$A$9:$BY$409,80,FALSE)+VLOOKUP(A342,'2023_24 vs 2024_25 Detail'!$A$9:$BZ$409,81,FALSE)</f>
        <v>#REF!</v>
      </c>
      <c r="O342" s="1">
        <f>VLOOKUP(A342,'2023_24 vs 2024_25 Detail'!$A$9:$CA$409,74,FALSE)</f>
        <v>2460.85</v>
      </c>
      <c r="P342" s="1">
        <f>VLOOKUP(A342,'2023_24 vs 2024_25 Detail'!$A$9:$CA$409,77,FALSE)</f>
        <v>0</v>
      </c>
      <c r="Q342" s="1" t="e">
        <f t="shared" si="38"/>
        <v>#REF!</v>
      </c>
      <c r="R342" s="1" t="e">
        <f t="shared" si="39"/>
        <v>#REF!</v>
      </c>
      <c r="T342" s="1" t="e">
        <f t="shared" si="40"/>
        <v>#REF!</v>
      </c>
      <c r="U342" s="4" t="e">
        <f t="shared" si="41"/>
        <v>#REF!</v>
      </c>
    </row>
    <row r="343" spans="1:21" x14ac:dyDescent="0.35">
      <c r="A343" s="2" t="s">
        <v>996</v>
      </c>
      <c r="B343" s="2" t="s">
        <v>997</v>
      </c>
      <c r="C343" t="s">
        <v>998</v>
      </c>
      <c r="D343" s="1">
        <v>522</v>
      </c>
      <c r="E343" s="1" t="e">
        <f>VLOOKUP(A343,'2023_24 vs 2024_25 Detail'!$A$9:$AQ$409,45,FALSE)</f>
        <v>#REF!</v>
      </c>
      <c r="F343" s="1" t="e">
        <f>VLOOKUP(A343,'2023_24 vs 2024_25 Detail'!$A$9:$CA$409,73,FALSE)+VLOOKUP(A343,'2023_24 vs 2024_25 Detail'!$A$9:$BY$409,80,FALSE)+VLOOKUP(A343,'2023_24 vs 2024_25 Detail'!$A$9:$BZ$409,81,FALSE)</f>
        <v>#REF!</v>
      </c>
      <c r="G343" s="1">
        <f>VLOOKUP(A343,'2023_24 vs 2024_25 Detail'!$A$9:$CA$409,74,FALSE)</f>
        <v>2197.7600000000002</v>
      </c>
      <c r="H343" s="1" t="e">
        <f>VLOOKUP($A343,'2023_24 vs 2024_25 Detail'!$A$9:$AJ$409,38,FALSE)</f>
        <v>#REF!</v>
      </c>
      <c r="I343" s="1" t="e">
        <f t="shared" si="35"/>
        <v>#REF!</v>
      </c>
      <c r="J343" s="1" t="e">
        <f t="shared" si="36"/>
        <v>#REF!</v>
      </c>
      <c r="K343" s="1" t="e">
        <f t="shared" si="37"/>
        <v>#REF!</v>
      </c>
      <c r="M343" s="1" t="e">
        <f>VLOOKUP(A343,'2023_24 vs 2024_25 Detail'!$A$9:$CA$409,82,FALSE)</f>
        <v>#REF!</v>
      </c>
      <c r="N343" s="1" t="e">
        <f>VLOOKUP(A343,'2023_24 vs 2024_25 Detail'!$A$9:$CA$409,73,FALSE)+VLOOKUP(A343,'2023_24 vs 2024_25 Detail'!$A$9:$BY$409,80,FALSE)+VLOOKUP(A343,'2023_24 vs 2024_25 Detail'!$A$9:$BZ$409,81,FALSE)</f>
        <v>#REF!</v>
      </c>
      <c r="O343" s="1">
        <f>VLOOKUP(A343,'2023_24 vs 2024_25 Detail'!$A$9:$CA$409,74,FALSE)</f>
        <v>2197.7600000000002</v>
      </c>
      <c r="P343" s="1">
        <f>VLOOKUP(A343,'2023_24 vs 2024_25 Detail'!$A$9:$CA$409,77,FALSE)</f>
        <v>0</v>
      </c>
      <c r="Q343" s="1" t="e">
        <f t="shared" si="38"/>
        <v>#REF!</v>
      </c>
      <c r="R343" s="1" t="e">
        <f t="shared" si="39"/>
        <v>#REF!</v>
      </c>
      <c r="T343" s="1" t="e">
        <f t="shared" si="40"/>
        <v>#REF!</v>
      </c>
      <c r="U343" s="4" t="e">
        <f t="shared" si="41"/>
        <v>#REF!</v>
      </c>
    </row>
    <row r="344" spans="1:21" x14ac:dyDescent="0.35">
      <c r="A344" s="2" t="s">
        <v>857</v>
      </c>
      <c r="B344" s="2" t="s">
        <v>999</v>
      </c>
      <c r="C344" t="s">
        <v>1000</v>
      </c>
      <c r="D344" s="1">
        <v>523</v>
      </c>
      <c r="E344" s="1" t="e">
        <f>VLOOKUP(A344,'2023_24 vs 2024_25 Detail'!$A$9:$AQ$409,45,FALSE)</f>
        <v>#REF!</v>
      </c>
      <c r="F344" s="1" t="e">
        <f>VLOOKUP(A344,'2023_24 vs 2024_25 Detail'!$A$9:$CA$409,73,FALSE)+VLOOKUP(A344,'2023_24 vs 2024_25 Detail'!$A$9:$BY$409,80,FALSE)+VLOOKUP(A344,'2023_24 vs 2024_25 Detail'!$A$9:$BZ$409,81,FALSE)</f>
        <v>#REF!</v>
      </c>
      <c r="G344" s="1">
        <f>VLOOKUP(A344,'2023_24 vs 2024_25 Detail'!$A$9:$CA$409,74,FALSE)</f>
        <v>7132.0499999999993</v>
      </c>
      <c r="H344" s="1" t="e">
        <f>VLOOKUP($A344,'2023_24 vs 2024_25 Detail'!$A$9:$AJ$409,38,FALSE)</f>
        <v>#REF!</v>
      </c>
      <c r="I344" s="1" t="e">
        <f t="shared" si="35"/>
        <v>#REF!</v>
      </c>
      <c r="J344" s="1" t="e">
        <f t="shared" si="36"/>
        <v>#REF!</v>
      </c>
      <c r="K344" s="1" t="e">
        <f t="shared" si="37"/>
        <v>#REF!</v>
      </c>
      <c r="M344" s="1" t="e">
        <f>VLOOKUP(A344,'2023_24 vs 2024_25 Detail'!$A$9:$CA$409,82,FALSE)</f>
        <v>#REF!</v>
      </c>
      <c r="N344" s="1" t="e">
        <f>VLOOKUP(A344,'2023_24 vs 2024_25 Detail'!$A$9:$CA$409,73,FALSE)+VLOOKUP(A344,'2023_24 vs 2024_25 Detail'!$A$9:$BY$409,80,FALSE)+VLOOKUP(A344,'2023_24 vs 2024_25 Detail'!$A$9:$BZ$409,81,FALSE)</f>
        <v>#REF!</v>
      </c>
      <c r="O344" s="1">
        <f>VLOOKUP(A344,'2023_24 vs 2024_25 Detail'!$A$9:$CA$409,74,FALSE)</f>
        <v>7132.0499999999993</v>
      </c>
      <c r="P344" s="1">
        <f>VLOOKUP(A344,'2023_24 vs 2024_25 Detail'!$A$9:$CA$409,77,FALSE)</f>
        <v>0</v>
      </c>
      <c r="Q344" s="1" t="e">
        <f t="shared" si="38"/>
        <v>#REF!</v>
      </c>
      <c r="R344" s="1" t="e">
        <f t="shared" si="39"/>
        <v>#REF!</v>
      </c>
      <c r="T344" s="1" t="e">
        <f t="shared" si="40"/>
        <v>#REF!</v>
      </c>
      <c r="U344" s="4" t="e">
        <f t="shared" si="41"/>
        <v>#REF!</v>
      </c>
    </row>
    <row r="345" spans="1:21" x14ac:dyDescent="0.35">
      <c r="A345" s="2" t="s">
        <v>1001</v>
      </c>
      <c r="B345" s="2" t="s">
        <v>1002</v>
      </c>
      <c r="C345" t="s">
        <v>1003</v>
      </c>
      <c r="D345" s="1">
        <v>524</v>
      </c>
      <c r="E345" s="1" t="e">
        <f>VLOOKUP(A345,'2023_24 vs 2024_25 Detail'!$A$9:$AQ$409,45,FALSE)</f>
        <v>#N/A</v>
      </c>
      <c r="F345" s="1" t="e">
        <f>VLOOKUP(A345,'2023_24 vs 2024_25 Detail'!$A$9:$CA$409,73,FALSE)+VLOOKUP(A345,'2023_24 vs 2024_25 Detail'!$A$9:$BY$409,80,FALSE)+VLOOKUP(A345,'2023_24 vs 2024_25 Detail'!$A$9:$BZ$409,81,FALSE)</f>
        <v>#N/A</v>
      </c>
      <c r="G345" s="1" t="e">
        <f>VLOOKUP(A345,'2023_24 vs 2024_25 Detail'!$A$9:$CA$409,74,FALSE)</f>
        <v>#N/A</v>
      </c>
      <c r="H345" s="1" t="e">
        <f>VLOOKUP($A345,'2023_24 vs 2024_25 Detail'!$A$9:$AJ$409,38,FALSE)</f>
        <v>#N/A</v>
      </c>
      <c r="I345" s="1" t="e">
        <f t="shared" si="35"/>
        <v>#N/A</v>
      </c>
      <c r="J345" s="1" t="e">
        <f t="shared" si="36"/>
        <v>#N/A</v>
      </c>
      <c r="K345" s="1" t="e">
        <f t="shared" si="37"/>
        <v>#N/A</v>
      </c>
      <c r="M345" s="1" t="e">
        <f>VLOOKUP(A345,'2023_24 vs 2024_25 Detail'!$A$9:$CA$409,82,FALSE)</f>
        <v>#N/A</v>
      </c>
      <c r="N345" s="1" t="e">
        <f>VLOOKUP(A345,'2023_24 vs 2024_25 Detail'!$A$9:$CA$409,73,FALSE)+VLOOKUP(A345,'2023_24 vs 2024_25 Detail'!$A$9:$BY$409,80,FALSE)+VLOOKUP(A345,'2023_24 vs 2024_25 Detail'!$A$9:$BZ$409,81,FALSE)</f>
        <v>#N/A</v>
      </c>
      <c r="O345" s="1" t="e">
        <f>VLOOKUP(A345,'2023_24 vs 2024_25 Detail'!$A$9:$CA$409,74,FALSE)</f>
        <v>#N/A</v>
      </c>
      <c r="P345" s="1" t="e">
        <f>VLOOKUP(A345,'2023_24 vs 2024_25 Detail'!$A$9:$CA$409,77,FALSE)</f>
        <v>#N/A</v>
      </c>
      <c r="Q345" s="1" t="e">
        <f t="shared" si="38"/>
        <v>#N/A</v>
      </c>
      <c r="R345" s="1" t="e">
        <f t="shared" si="39"/>
        <v>#N/A</v>
      </c>
      <c r="T345" s="1" t="e">
        <f t="shared" si="40"/>
        <v>#N/A</v>
      </c>
      <c r="U345" s="4" t="e">
        <f t="shared" si="41"/>
        <v>#N/A</v>
      </c>
    </row>
    <row r="346" spans="1:21" x14ac:dyDescent="0.35">
      <c r="A346" s="2" t="s">
        <v>1004</v>
      </c>
      <c r="B346" s="2" t="s">
        <v>1005</v>
      </c>
      <c r="C346" t="s">
        <v>1006</v>
      </c>
      <c r="D346" s="1">
        <v>525</v>
      </c>
      <c r="E346" s="1" t="e">
        <f>VLOOKUP(A346,'2023_24 vs 2024_25 Detail'!$A$9:$AQ$409,45,FALSE)</f>
        <v>#REF!</v>
      </c>
      <c r="F346" s="1" t="e">
        <f>VLOOKUP(A346,'2023_24 vs 2024_25 Detail'!$A$9:$CA$409,73,FALSE)+VLOOKUP(A346,'2023_24 vs 2024_25 Detail'!$A$9:$BY$409,80,FALSE)+VLOOKUP(A346,'2023_24 vs 2024_25 Detail'!$A$9:$BZ$409,81,FALSE)</f>
        <v>#REF!</v>
      </c>
      <c r="G346" s="1">
        <f>VLOOKUP(A346,'2023_24 vs 2024_25 Detail'!$A$9:$CA$409,74,FALSE)</f>
        <v>2130.0500000000002</v>
      </c>
      <c r="H346" s="1" t="e">
        <f>VLOOKUP($A346,'2023_24 vs 2024_25 Detail'!$A$9:$AJ$409,38,FALSE)</f>
        <v>#REF!</v>
      </c>
      <c r="I346" s="1" t="e">
        <f t="shared" si="35"/>
        <v>#REF!</v>
      </c>
      <c r="J346" s="1" t="e">
        <f t="shared" si="36"/>
        <v>#REF!</v>
      </c>
      <c r="K346" s="1" t="e">
        <f t="shared" si="37"/>
        <v>#REF!</v>
      </c>
      <c r="M346" s="1" t="e">
        <f>VLOOKUP(A346,'2023_24 vs 2024_25 Detail'!$A$9:$CA$409,82,FALSE)</f>
        <v>#REF!</v>
      </c>
      <c r="N346" s="1" t="e">
        <f>VLOOKUP(A346,'2023_24 vs 2024_25 Detail'!$A$9:$CA$409,73,FALSE)+VLOOKUP(A346,'2023_24 vs 2024_25 Detail'!$A$9:$BY$409,80,FALSE)+VLOOKUP(A346,'2023_24 vs 2024_25 Detail'!$A$9:$BZ$409,81,FALSE)</f>
        <v>#REF!</v>
      </c>
      <c r="O346" s="1">
        <f>VLOOKUP(A346,'2023_24 vs 2024_25 Detail'!$A$9:$CA$409,74,FALSE)</f>
        <v>2130.0500000000002</v>
      </c>
      <c r="P346" s="1">
        <f>VLOOKUP(A346,'2023_24 vs 2024_25 Detail'!$A$9:$CA$409,77,FALSE)</f>
        <v>0</v>
      </c>
      <c r="Q346" s="1" t="e">
        <f t="shared" si="38"/>
        <v>#REF!</v>
      </c>
      <c r="R346" s="1" t="e">
        <f t="shared" si="39"/>
        <v>#REF!</v>
      </c>
      <c r="T346" s="1" t="e">
        <f t="shared" si="40"/>
        <v>#REF!</v>
      </c>
      <c r="U346" s="4" t="e">
        <f t="shared" si="41"/>
        <v>#REF!</v>
      </c>
    </row>
    <row r="347" spans="1:21" x14ac:dyDescent="0.35">
      <c r="A347" s="2" t="s">
        <v>1007</v>
      </c>
      <c r="B347" s="2" t="s">
        <v>1008</v>
      </c>
      <c r="C347" t="s">
        <v>1009</v>
      </c>
      <c r="D347" s="1">
        <v>526</v>
      </c>
      <c r="E347" s="1" t="e">
        <f>VLOOKUP(A347,'2023_24 vs 2024_25 Detail'!$A$9:$AQ$409,45,FALSE)</f>
        <v>#REF!</v>
      </c>
      <c r="F347" s="1" t="e">
        <f>VLOOKUP(A347,'2023_24 vs 2024_25 Detail'!$A$9:$CA$409,73,FALSE)+VLOOKUP(A347,'2023_24 vs 2024_25 Detail'!$A$9:$BY$409,80,FALSE)+VLOOKUP(A347,'2023_24 vs 2024_25 Detail'!$A$9:$BZ$409,81,FALSE)</f>
        <v>#REF!</v>
      </c>
      <c r="G347" s="1">
        <f>VLOOKUP(A347,'2023_24 vs 2024_25 Detail'!$A$9:$CA$409,74,FALSE)</f>
        <v>4662</v>
      </c>
      <c r="H347" s="1" t="e">
        <f>VLOOKUP($A347,'2023_24 vs 2024_25 Detail'!$A$9:$AJ$409,38,FALSE)</f>
        <v>#REF!</v>
      </c>
      <c r="I347" s="1" t="e">
        <f t="shared" si="35"/>
        <v>#REF!</v>
      </c>
      <c r="J347" s="1" t="e">
        <f t="shared" si="36"/>
        <v>#REF!</v>
      </c>
      <c r="K347" s="1" t="e">
        <f t="shared" si="37"/>
        <v>#REF!</v>
      </c>
      <c r="M347" s="1" t="e">
        <f>VLOOKUP(A347,'2023_24 vs 2024_25 Detail'!$A$9:$CA$409,82,FALSE)</f>
        <v>#REF!</v>
      </c>
      <c r="N347" s="1" t="e">
        <f>VLOOKUP(A347,'2023_24 vs 2024_25 Detail'!$A$9:$CA$409,73,FALSE)+VLOOKUP(A347,'2023_24 vs 2024_25 Detail'!$A$9:$BY$409,80,FALSE)+VLOOKUP(A347,'2023_24 vs 2024_25 Detail'!$A$9:$BZ$409,81,FALSE)</f>
        <v>#REF!</v>
      </c>
      <c r="O347" s="1">
        <f>VLOOKUP(A347,'2023_24 vs 2024_25 Detail'!$A$9:$CA$409,74,FALSE)</f>
        <v>4662</v>
      </c>
      <c r="P347" s="1">
        <f>VLOOKUP(A347,'2023_24 vs 2024_25 Detail'!$A$9:$CA$409,77,FALSE)</f>
        <v>0</v>
      </c>
      <c r="Q347" s="1" t="e">
        <f t="shared" si="38"/>
        <v>#REF!</v>
      </c>
      <c r="R347" s="1" t="e">
        <f t="shared" si="39"/>
        <v>#REF!</v>
      </c>
      <c r="T347" s="1" t="e">
        <f t="shared" si="40"/>
        <v>#REF!</v>
      </c>
      <c r="U347" s="4" t="e">
        <f t="shared" si="41"/>
        <v>#REF!</v>
      </c>
    </row>
    <row r="348" spans="1:21" x14ac:dyDescent="0.35">
      <c r="A348" s="2" t="s">
        <v>1010</v>
      </c>
      <c r="B348" s="2" t="s">
        <v>1011</v>
      </c>
      <c r="C348" t="s">
        <v>1012</v>
      </c>
      <c r="D348" s="1">
        <v>527</v>
      </c>
      <c r="E348" s="1" t="e">
        <f>VLOOKUP(A348,'2023_24 vs 2024_25 Detail'!$A$9:$AQ$409,45,FALSE)</f>
        <v>#REF!</v>
      </c>
      <c r="F348" s="1" t="e">
        <f>VLOOKUP(A348,'2023_24 vs 2024_25 Detail'!$A$9:$CA$409,73,FALSE)+VLOOKUP(A348,'2023_24 vs 2024_25 Detail'!$A$9:$BY$409,80,FALSE)+VLOOKUP(A348,'2023_24 vs 2024_25 Detail'!$A$9:$BZ$409,81,FALSE)</f>
        <v>#REF!</v>
      </c>
      <c r="G348" s="1">
        <f>VLOOKUP(A348,'2023_24 vs 2024_25 Detail'!$A$9:$CA$409,74,FALSE)</f>
        <v>74112</v>
      </c>
      <c r="H348" s="1" t="e">
        <f>VLOOKUP($A348,'2023_24 vs 2024_25 Detail'!$A$9:$AJ$409,38,FALSE)</f>
        <v>#REF!</v>
      </c>
      <c r="I348" s="1" t="e">
        <f t="shared" si="35"/>
        <v>#REF!</v>
      </c>
      <c r="J348" s="1" t="e">
        <f t="shared" si="36"/>
        <v>#REF!</v>
      </c>
      <c r="K348" s="1" t="e">
        <f t="shared" si="37"/>
        <v>#REF!</v>
      </c>
      <c r="M348" s="1" t="e">
        <f>VLOOKUP(A348,'2023_24 vs 2024_25 Detail'!$A$9:$CA$409,82,FALSE)</f>
        <v>#REF!</v>
      </c>
      <c r="N348" s="1" t="e">
        <f>VLOOKUP(A348,'2023_24 vs 2024_25 Detail'!$A$9:$CA$409,73,FALSE)+VLOOKUP(A348,'2023_24 vs 2024_25 Detail'!$A$9:$BY$409,80,FALSE)+VLOOKUP(A348,'2023_24 vs 2024_25 Detail'!$A$9:$BZ$409,81,FALSE)</f>
        <v>#REF!</v>
      </c>
      <c r="O348" s="1">
        <f>VLOOKUP(A348,'2023_24 vs 2024_25 Detail'!$A$9:$CA$409,74,FALSE)</f>
        <v>74112</v>
      </c>
      <c r="P348" s="1">
        <f>VLOOKUP(A348,'2023_24 vs 2024_25 Detail'!$A$9:$CA$409,77,FALSE)</f>
        <v>0</v>
      </c>
      <c r="Q348" s="1" t="e">
        <f t="shared" si="38"/>
        <v>#REF!</v>
      </c>
      <c r="R348" s="1" t="e">
        <f t="shared" si="39"/>
        <v>#REF!</v>
      </c>
      <c r="T348" s="1" t="e">
        <f t="shared" si="40"/>
        <v>#REF!</v>
      </c>
      <c r="U348" s="4" t="e">
        <f t="shared" si="41"/>
        <v>#REF!</v>
      </c>
    </row>
    <row r="349" spans="1:21" x14ac:dyDescent="0.35">
      <c r="A349" s="2" t="s">
        <v>999</v>
      </c>
      <c r="B349" s="2" t="s">
        <v>1013</v>
      </c>
      <c r="C349" t="s">
        <v>1014</v>
      </c>
      <c r="D349" s="1">
        <v>528</v>
      </c>
      <c r="E349" s="1" t="e">
        <f>VLOOKUP(A349,'2023_24 vs 2024_25 Detail'!$A$9:$AQ$409,45,FALSE)</f>
        <v>#REF!</v>
      </c>
      <c r="F349" s="1" t="e">
        <f>VLOOKUP(A349,'2023_24 vs 2024_25 Detail'!$A$9:$CA$409,73,FALSE)+VLOOKUP(A349,'2023_24 vs 2024_25 Detail'!$A$9:$BY$409,80,FALSE)+VLOOKUP(A349,'2023_24 vs 2024_25 Detail'!$A$9:$BZ$409,81,FALSE)</f>
        <v>#REF!</v>
      </c>
      <c r="G349" s="1">
        <f>VLOOKUP(A349,'2023_24 vs 2024_25 Detail'!$A$9:$CA$409,74,FALSE)</f>
        <v>26242.5</v>
      </c>
      <c r="H349" s="1" t="e">
        <f>VLOOKUP($A349,'2023_24 vs 2024_25 Detail'!$A$9:$AJ$409,38,FALSE)</f>
        <v>#REF!</v>
      </c>
      <c r="I349" s="1" t="e">
        <f t="shared" si="35"/>
        <v>#REF!</v>
      </c>
      <c r="J349" s="1" t="e">
        <f t="shared" si="36"/>
        <v>#REF!</v>
      </c>
      <c r="K349" s="1" t="e">
        <f t="shared" si="37"/>
        <v>#REF!</v>
      </c>
      <c r="M349" s="1" t="e">
        <f>VLOOKUP(A349,'2023_24 vs 2024_25 Detail'!$A$9:$CA$409,82,FALSE)</f>
        <v>#REF!</v>
      </c>
      <c r="N349" s="1" t="e">
        <f>VLOOKUP(A349,'2023_24 vs 2024_25 Detail'!$A$9:$CA$409,73,FALSE)+VLOOKUP(A349,'2023_24 vs 2024_25 Detail'!$A$9:$BY$409,80,FALSE)+VLOOKUP(A349,'2023_24 vs 2024_25 Detail'!$A$9:$BZ$409,81,FALSE)</f>
        <v>#REF!</v>
      </c>
      <c r="O349" s="1">
        <f>VLOOKUP(A349,'2023_24 vs 2024_25 Detail'!$A$9:$CA$409,74,FALSE)</f>
        <v>26242.5</v>
      </c>
      <c r="P349" s="1">
        <f>VLOOKUP(A349,'2023_24 vs 2024_25 Detail'!$A$9:$CA$409,77,FALSE)</f>
        <v>0</v>
      </c>
      <c r="Q349" s="1" t="e">
        <f t="shared" si="38"/>
        <v>#REF!</v>
      </c>
      <c r="R349" s="1" t="e">
        <f t="shared" si="39"/>
        <v>#REF!</v>
      </c>
      <c r="T349" s="1" t="e">
        <f t="shared" si="40"/>
        <v>#REF!</v>
      </c>
      <c r="U349" s="4" t="e">
        <f t="shared" si="41"/>
        <v>#REF!</v>
      </c>
    </row>
    <row r="350" spans="1:21" x14ac:dyDescent="0.35">
      <c r="A350" s="2" t="s">
        <v>1015</v>
      </c>
      <c r="B350" s="2" t="s">
        <v>1016</v>
      </c>
      <c r="C350" t="s">
        <v>1017</v>
      </c>
      <c r="D350" s="1">
        <v>529</v>
      </c>
      <c r="E350" s="1" t="e">
        <f>VLOOKUP(A350,'2023_24 vs 2024_25 Detail'!$A$9:$AQ$409,45,FALSE)</f>
        <v>#REF!</v>
      </c>
      <c r="F350" s="1" t="e">
        <f>VLOOKUP(A350,'2023_24 vs 2024_25 Detail'!$A$9:$CA$409,73,FALSE)+VLOOKUP(A350,'2023_24 vs 2024_25 Detail'!$A$9:$BY$409,80,FALSE)+VLOOKUP(A350,'2023_24 vs 2024_25 Detail'!$A$9:$BZ$409,81,FALSE)</f>
        <v>#REF!</v>
      </c>
      <c r="G350" s="1">
        <f>VLOOKUP(A350,'2023_24 vs 2024_25 Detail'!$A$9:$CA$409,74,FALSE)</f>
        <v>11833.6</v>
      </c>
      <c r="H350" s="1" t="e">
        <f>VLOOKUP($A350,'2023_24 vs 2024_25 Detail'!$A$9:$AJ$409,38,FALSE)</f>
        <v>#REF!</v>
      </c>
      <c r="I350" s="1" t="e">
        <f t="shared" si="35"/>
        <v>#REF!</v>
      </c>
      <c r="J350" s="1" t="e">
        <f t="shared" si="36"/>
        <v>#REF!</v>
      </c>
      <c r="K350" s="1" t="e">
        <f t="shared" si="37"/>
        <v>#REF!</v>
      </c>
      <c r="M350" s="1" t="e">
        <f>VLOOKUP(A350,'2023_24 vs 2024_25 Detail'!$A$9:$CA$409,82,FALSE)</f>
        <v>#REF!</v>
      </c>
      <c r="N350" s="1" t="e">
        <f>VLOOKUP(A350,'2023_24 vs 2024_25 Detail'!$A$9:$CA$409,73,FALSE)+VLOOKUP(A350,'2023_24 vs 2024_25 Detail'!$A$9:$BY$409,80,FALSE)+VLOOKUP(A350,'2023_24 vs 2024_25 Detail'!$A$9:$BZ$409,81,FALSE)</f>
        <v>#REF!</v>
      </c>
      <c r="O350" s="1">
        <f>VLOOKUP(A350,'2023_24 vs 2024_25 Detail'!$A$9:$CA$409,74,FALSE)</f>
        <v>11833.6</v>
      </c>
      <c r="P350" s="1">
        <f>VLOOKUP(A350,'2023_24 vs 2024_25 Detail'!$A$9:$CA$409,77,FALSE)</f>
        <v>0</v>
      </c>
      <c r="Q350" s="1" t="e">
        <f t="shared" si="38"/>
        <v>#REF!</v>
      </c>
      <c r="R350" s="1" t="e">
        <f t="shared" si="39"/>
        <v>#REF!</v>
      </c>
      <c r="T350" s="1" t="e">
        <f t="shared" si="40"/>
        <v>#REF!</v>
      </c>
      <c r="U350" s="4" t="e">
        <f t="shared" si="41"/>
        <v>#REF!</v>
      </c>
    </row>
    <row r="351" spans="1:21" x14ac:dyDescent="0.35">
      <c r="A351" s="2" t="s">
        <v>1018</v>
      </c>
      <c r="B351" s="2" t="s">
        <v>1019</v>
      </c>
      <c r="C351" t="s">
        <v>1020</v>
      </c>
      <c r="D351" s="1">
        <v>530</v>
      </c>
      <c r="E351" s="1" t="e">
        <f>VLOOKUP(A351,'2023_24 vs 2024_25 Detail'!$A$9:$AQ$409,45,FALSE)</f>
        <v>#REF!</v>
      </c>
      <c r="F351" s="1" t="e">
        <f>VLOOKUP(A351,'2023_24 vs 2024_25 Detail'!$A$9:$CA$409,73,FALSE)+VLOOKUP(A351,'2023_24 vs 2024_25 Detail'!$A$9:$BY$409,80,FALSE)+VLOOKUP(A351,'2023_24 vs 2024_25 Detail'!$A$9:$BZ$409,81,FALSE)</f>
        <v>#REF!</v>
      </c>
      <c r="G351" s="1">
        <f>VLOOKUP(A351,'2023_24 vs 2024_25 Detail'!$A$9:$CA$409,74,FALSE)</f>
        <v>868.76160000000004</v>
      </c>
      <c r="H351" s="1" t="e">
        <f>VLOOKUP($A351,'2023_24 vs 2024_25 Detail'!$A$9:$AJ$409,38,FALSE)</f>
        <v>#REF!</v>
      </c>
      <c r="I351" s="1" t="e">
        <f t="shared" si="35"/>
        <v>#REF!</v>
      </c>
      <c r="J351" s="1" t="e">
        <f t="shared" si="36"/>
        <v>#REF!</v>
      </c>
      <c r="K351" s="1" t="e">
        <f t="shared" si="37"/>
        <v>#REF!</v>
      </c>
      <c r="M351" s="1" t="e">
        <f>VLOOKUP(A351,'2023_24 vs 2024_25 Detail'!$A$9:$CA$409,82,FALSE)</f>
        <v>#REF!</v>
      </c>
      <c r="N351" s="1" t="e">
        <f>VLOOKUP(A351,'2023_24 vs 2024_25 Detail'!$A$9:$CA$409,73,FALSE)+VLOOKUP(A351,'2023_24 vs 2024_25 Detail'!$A$9:$BY$409,80,FALSE)+VLOOKUP(A351,'2023_24 vs 2024_25 Detail'!$A$9:$BZ$409,81,FALSE)</f>
        <v>#REF!</v>
      </c>
      <c r="O351" s="1">
        <f>VLOOKUP(A351,'2023_24 vs 2024_25 Detail'!$A$9:$CA$409,74,FALSE)</f>
        <v>868.76160000000004</v>
      </c>
      <c r="P351" s="1">
        <f>VLOOKUP(A351,'2023_24 vs 2024_25 Detail'!$A$9:$CA$409,77,FALSE)</f>
        <v>0</v>
      </c>
      <c r="Q351" s="1" t="e">
        <f t="shared" si="38"/>
        <v>#REF!</v>
      </c>
      <c r="R351" s="1" t="e">
        <f t="shared" si="39"/>
        <v>#REF!</v>
      </c>
      <c r="T351" s="1" t="e">
        <f t="shared" si="40"/>
        <v>#REF!</v>
      </c>
      <c r="U351" s="4" t="e">
        <f t="shared" si="41"/>
        <v>#REF!</v>
      </c>
    </row>
    <row r="352" spans="1:21" x14ac:dyDescent="0.35">
      <c r="A352" s="2" t="s">
        <v>798</v>
      </c>
      <c r="B352" s="2" t="s">
        <v>1021</v>
      </c>
      <c r="C352" t="s">
        <v>1022</v>
      </c>
      <c r="D352" s="1">
        <v>531</v>
      </c>
      <c r="E352" s="1" t="e">
        <f>VLOOKUP(A352,'2023_24 vs 2024_25 Detail'!$A$9:$AQ$409,45,FALSE)</f>
        <v>#REF!</v>
      </c>
      <c r="F352" s="1" t="e">
        <f>VLOOKUP(A352,'2023_24 vs 2024_25 Detail'!$A$9:$CA$409,73,FALSE)+VLOOKUP(A352,'2023_24 vs 2024_25 Detail'!$A$9:$BY$409,80,FALSE)+VLOOKUP(A352,'2023_24 vs 2024_25 Detail'!$A$9:$BZ$409,81,FALSE)</f>
        <v>#REF!</v>
      </c>
      <c r="G352" s="1">
        <f>VLOOKUP(A352,'2023_24 vs 2024_25 Detail'!$A$9:$CA$409,74,FALSE)</f>
        <v>3359.3500000000004</v>
      </c>
      <c r="H352" s="1" t="e">
        <f>VLOOKUP($A352,'2023_24 vs 2024_25 Detail'!$A$9:$AJ$409,38,FALSE)</f>
        <v>#REF!</v>
      </c>
      <c r="I352" s="1" t="e">
        <f t="shared" si="35"/>
        <v>#REF!</v>
      </c>
      <c r="J352" s="1" t="e">
        <f t="shared" si="36"/>
        <v>#REF!</v>
      </c>
      <c r="K352" s="1" t="e">
        <f t="shared" si="37"/>
        <v>#REF!</v>
      </c>
      <c r="M352" s="1" t="e">
        <f>VLOOKUP(A352,'2023_24 vs 2024_25 Detail'!$A$9:$CA$409,82,FALSE)</f>
        <v>#REF!</v>
      </c>
      <c r="N352" s="1" t="e">
        <f>VLOOKUP(A352,'2023_24 vs 2024_25 Detail'!$A$9:$CA$409,73,FALSE)+VLOOKUP(A352,'2023_24 vs 2024_25 Detail'!$A$9:$BY$409,80,FALSE)+VLOOKUP(A352,'2023_24 vs 2024_25 Detail'!$A$9:$BZ$409,81,FALSE)</f>
        <v>#REF!</v>
      </c>
      <c r="O352" s="1">
        <f>VLOOKUP(A352,'2023_24 vs 2024_25 Detail'!$A$9:$CA$409,74,FALSE)</f>
        <v>3359.3500000000004</v>
      </c>
      <c r="P352" s="1">
        <f>VLOOKUP(A352,'2023_24 vs 2024_25 Detail'!$A$9:$CA$409,77,FALSE)</f>
        <v>0</v>
      </c>
      <c r="Q352" s="1" t="e">
        <f t="shared" si="38"/>
        <v>#REF!</v>
      </c>
      <c r="R352" s="1" t="e">
        <f t="shared" si="39"/>
        <v>#REF!</v>
      </c>
      <c r="T352" s="1" t="e">
        <f t="shared" si="40"/>
        <v>#REF!</v>
      </c>
      <c r="U352" s="4" t="e">
        <f t="shared" si="41"/>
        <v>#REF!</v>
      </c>
    </row>
    <row r="353" spans="1:21" x14ac:dyDescent="0.35">
      <c r="A353" s="2" t="s">
        <v>1023</v>
      </c>
      <c r="B353" s="2" t="s">
        <v>1024</v>
      </c>
      <c r="C353" t="s">
        <v>1025</v>
      </c>
      <c r="D353" s="1">
        <v>532</v>
      </c>
      <c r="E353" s="1" t="e">
        <f>VLOOKUP(A353,'2023_24 vs 2024_25 Detail'!$A$9:$AQ$409,45,FALSE)</f>
        <v>#REF!</v>
      </c>
      <c r="F353" s="1" t="e">
        <f>VLOOKUP(A353,'2023_24 vs 2024_25 Detail'!$A$9:$CA$409,73,FALSE)+VLOOKUP(A353,'2023_24 vs 2024_25 Detail'!$A$9:$BY$409,80,FALSE)+VLOOKUP(A353,'2023_24 vs 2024_25 Detail'!$A$9:$BZ$409,81,FALSE)</f>
        <v>#REF!</v>
      </c>
      <c r="G353" s="1">
        <f>VLOOKUP(A353,'2023_24 vs 2024_25 Detail'!$A$9:$CA$409,74,FALSE)</f>
        <v>13962.24</v>
      </c>
      <c r="H353" s="1" t="e">
        <f>VLOOKUP($A353,'2023_24 vs 2024_25 Detail'!$A$9:$AJ$409,38,FALSE)</f>
        <v>#REF!</v>
      </c>
      <c r="I353" s="1" t="e">
        <f t="shared" si="35"/>
        <v>#REF!</v>
      </c>
      <c r="J353" s="1" t="e">
        <f t="shared" si="36"/>
        <v>#REF!</v>
      </c>
      <c r="K353" s="1" t="e">
        <f t="shared" si="37"/>
        <v>#REF!</v>
      </c>
      <c r="M353" s="1" t="e">
        <f>VLOOKUP(A353,'2023_24 vs 2024_25 Detail'!$A$9:$CA$409,82,FALSE)</f>
        <v>#REF!</v>
      </c>
      <c r="N353" s="1" t="e">
        <f>VLOOKUP(A353,'2023_24 vs 2024_25 Detail'!$A$9:$CA$409,73,FALSE)+VLOOKUP(A353,'2023_24 vs 2024_25 Detail'!$A$9:$BY$409,80,FALSE)+VLOOKUP(A353,'2023_24 vs 2024_25 Detail'!$A$9:$BZ$409,81,FALSE)</f>
        <v>#REF!</v>
      </c>
      <c r="O353" s="1">
        <f>VLOOKUP(A353,'2023_24 vs 2024_25 Detail'!$A$9:$CA$409,74,FALSE)</f>
        <v>13962.24</v>
      </c>
      <c r="P353" s="1">
        <f>VLOOKUP(A353,'2023_24 vs 2024_25 Detail'!$A$9:$CA$409,77,FALSE)</f>
        <v>0</v>
      </c>
      <c r="Q353" s="1" t="e">
        <f t="shared" si="38"/>
        <v>#REF!</v>
      </c>
      <c r="R353" s="1" t="e">
        <f t="shared" si="39"/>
        <v>#REF!</v>
      </c>
      <c r="T353" s="1" t="e">
        <f t="shared" si="40"/>
        <v>#REF!</v>
      </c>
      <c r="U353" s="4" t="e">
        <f t="shared" si="41"/>
        <v>#REF!</v>
      </c>
    </row>
    <row r="354" spans="1:21" x14ac:dyDescent="0.35">
      <c r="A354" s="2" t="s">
        <v>1026</v>
      </c>
      <c r="B354" s="2" t="s">
        <v>1027</v>
      </c>
      <c r="C354" t="s">
        <v>1028</v>
      </c>
      <c r="D354" s="1">
        <v>533</v>
      </c>
      <c r="E354" s="1" t="e">
        <f>VLOOKUP(A354,'2023_24 vs 2024_25 Detail'!$A$9:$AQ$409,45,FALSE)</f>
        <v>#REF!</v>
      </c>
      <c r="F354" s="1" t="e">
        <f>VLOOKUP(A354,'2023_24 vs 2024_25 Detail'!$A$9:$CA$409,73,FALSE)+VLOOKUP(A354,'2023_24 vs 2024_25 Detail'!$A$9:$BY$409,80,FALSE)+VLOOKUP(A354,'2023_24 vs 2024_25 Detail'!$A$9:$BZ$409,81,FALSE)</f>
        <v>#REF!</v>
      </c>
      <c r="G354" s="1">
        <f>VLOOKUP(A354,'2023_24 vs 2024_25 Detail'!$A$9:$CA$409,74,FALSE)</f>
        <v>19133.439999999999</v>
      </c>
      <c r="H354" s="1" t="e">
        <f>VLOOKUP($A354,'2023_24 vs 2024_25 Detail'!$A$9:$AJ$409,38,FALSE)</f>
        <v>#REF!</v>
      </c>
      <c r="I354" s="1" t="e">
        <f t="shared" si="35"/>
        <v>#REF!</v>
      </c>
      <c r="J354" s="1" t="e">
        <f t="shared" si="36"/>
        <v>#REF!</v>
      </c>
      <c r="K354" s="1" t="e">
        <f t="shared" si="37"/>
        <v>#REF!</v>
      </c>
      <c r="M354" s="1" t="e">
        <f>VLOOKUP(A354,'2023_24 vs 2024_25 Detail'!$A$9:$CA$409,82,FALSE)</f>
        <v>#REF!</v>
      </c>
      <c r="N354" s="1" t="e">
        <f>VLOOKUP(A354,'2023_24 vs 2024_25 Detail'!$A$9:$CA$409,73,FALSE)+VLOOKUP(A354,'2023_24 vs 2024_25 Detail'!$A$9:$BY$409,80,FALSE)+VLOOKUP(A354,'2023_24 vs 2024_25 Detail'!$A$9:$BZ$409,81,FALSE)</f>
        <v>#REF!</v>
      </c>
      <c r="O354" s="1">
        <f>VLOOKUP(A354,'2023_24 vs 2024_25 Detail'!$A$9:$CA$409,74,FALSE)</f>
        <v>19133.439999999999</v>
      </c>
      <c r="P354" s="1">
        <f>VLOOKUP(A354,'2023_24 vs 2024_25 Detail'!$A$9:$CA$409,77,FALSE)</f>
        <v>0</v>
      </c>
      <c r="Q354" s="1" t="e">
        <f t="shared" si="38"/>
        <v>#REF!</v>
      </c>
      <c r="R354" s="1" t="e">
        <f t="shared" si="39"/>
        <v>#REF!</v>
      </c>
      <c r="T354" s="1" t="e">
        <f t="shared" si="40"/>
        <v>#REF!</v>
      </c>
      <c r="U354" s="4" t="e">
        <f t="shared" si="41"/>
        <v>#REF!</v>
      </c>
    </row>
    <row r="355" spans="1:21" x14ac:dyDescent="0.35">
      <c r="A355" s="2" t="s">
        <v>1029</v>
      </c>
      <c r="B355" s="2" t="s">
        <v>1030</v>
      </c>
      <c r="C355" t="s">
        <v>1031</v>
      </c>
      <c r="D355" s="1">
        <v>534</v>
      </c>
      <c r="E355" s="1" t="e">
        <f>VLOOKUP(A355,'2023_24 vs 2024_25 Detail'!$A$9:$AQ$409,45,FALSE)</f>
        <v>#REF!</v>
      </c>
      <c r="F355" s="1" t="e">
        <f>VLOOKUP(A355,'2023_24 vs 2024_25 Detail'!$A$9:$CA$409,73,FALSE)+VLOOKUP(A355,'2023_24 vs 2024_25 Detail'!$A$9:$BY$409,80,FALSE)+VLOOKUP(A355,'2023_24 vs 2024_25 Detail'!$A$9:$BZ$409,81,FALSE)</f>
        <v>#REF!</v>
      </c>
      <c r="G355" s="1">
        <f>VLOOKUP(A355,'2023_24 vs 2024_25 Detail'!$A$9:$CA$409,74,FALSE)</f>
        <v>36262.5</v>
      </c>
      <c r="H355" s="1" t="e">
        <f>VLOOKUP($A355,'2023_24 vs 2024_25 Detail'!$A$9:$AJ$409,38,FALSE)</f>
        <v>#REF!</v>
      </c>
      <c r="I355" s="1" t="e">
        <f t="shared" si="35"/>
        <v>#REF!</v>
      </c>
      <c r="J355" s="1" t="e">
        <f t="shared" si="36"/>
        <v>#REF!</v>
      </c>
      <c r="K355" s="1" t="e">
        <f t="shared" si="37"/>
        <v>#REF!</v>
      </c>
      <c r="M355" s="1" t="e">
        <f>VLOOKUP(A355,'2023_24 vs 2024_25 Detail'!$A$9:$CA$409,82,FALSE)</f>
        <v>#REF!</v>
      </c>
      <c r="N355" s="1" t="e">
        <f>VLOOKUP(A355,'2023_24 vs 2024_25 Detail'!$A$9:$CA$409,73,FALSE)+VLOOKUP(A355,'2023_24 vs 2024_25 Detail'!$A$9:$BY$409,80,FALSE)+VLOOKUP(A355,'2023_24 vs 2024_25 Detail'!$A$9:$BZ$409,81,FALSE)</f>
        <v>#REF!</v>
      </c>
      <c r="O355" s="1">
        <f>VLOOKUP(A355,'2023_24 vs 2024_25 Detail'!$A$9:$CA$409,74,FALSE)</f>
        <v>36262.5</v>
      </c>
      <c r="P355" s="1">
        <f>VLOOKUP(A355,'2023_24 vs 2024_25 Detail'!$A$9:$CA$409,77,FALSE)</f>
        <v>0</v>
      </c>
      <c r="Q355" s="1" t="e">
        <f t="shared" si="38"/>
        <v>#REF!</v>
      </c>
      <c r="R355" s="1" t="e">
        <f t="shared" si="39"/>
        <v>#REF!</v>
      </c>
      <c r="T355" s="1" t="e">
        <f t="shared" si="40"/>
        <v>#REF!</v>
      </c>
      <c r="U355" s="4" t="e">
        <f t="shared" si="41"/>
        <v>#REF!</v>
      </c>
    </row>
    <row r="356" spans="1:21" x14ac:dyDescent="0.35">
      <c r="A356" s="2" t="s">
        <v>833</v>
      </c>
      <c r="B356" s="2" t="s">
        <v>1032</v>
      </c>
      <c r="C356" t="s">
        <v>1033</v>
      </c>
      <c r="D356" s="1">
        <v>535</v>
      </c>
      <c r="E356" s="1" t="e">
        <f>VLOOKUP(A356,'2023_24 vs 2024_25 Detail'!$A$9:$AQ$409,45,FALSE)</f>
        <v>#REF!</v>
      </c>
      <c r="F356" s="1" t="e">
        <f>VLOOKUP(A356,'2023_24 vs 2024_25 Detail'!$A$9:$CA$409,73,FALSE)+VLOOKUP(A356,'2023_24 vs 2024_25 Detail'!$A$9:$BY$409,80,FALSE)+VLOOKUP(A356,'2023_24 vs 2024_25 Detail'!$A$9:$BZ$409,81,FALSE)</f>
        <v>#REF!</v>
      </c>
      <c r="G356" s="1">
        <f>VLOOKUP(A356,'2023_24 vs 2024_25 Detail'!$A$9:$CA$409,74,FALSE)</f>
        <v>17892.351999999999</v>
      </c>
      <c r="H356" s="1" t="e">
        <f>VLOOKUP($A356,'2023_24 vs 2024_25 Detail'!$A$9:$AJ$409,38,FALSE)</f>
        <v>#REF!</v>
      </c>
      <c r="I356" s="1" t="e">
        <f t="shared" si="35"/>
        <v>#REF!</v>
      </c>
      <c r="J356" s="1" t="e">
        <f t="shared" si="36"/>
        <v>#REF!</v>
      </c>
      <c r="K356" s="1" t="e">
        <f t="shared" si="37"/>
        <v>#REF!</v>
      </c>
      <c r="M356" s="1" t="e">
        <f>VLOOKUP(A356,'2023_24 vs 2024_25 Detail'!$A$9:$CA$409,82,FALSE)</f>
        <v>#REF!</v>
      </c>
      <c r="N356" s="1" t="e">
        <f>VLOOKUP(A356,'2023_24 vs 2024_25 Detail'!$A$9:$CA$409,73,FALSE)+VLOOKUP(A356,'2023_24 vs 2024_25 Detail'!$A$9:$BY$409,80,FALSE)+VLOOKUP(A356,'2023_24 vs 2024_25 Detail'!$A$9:$BZ$409,81,FALSE)</f>
        <v>#REF!</v>
      </c>
      <c r="O356" s="1">
        <f>VLOOKUP(A356,'2023_24 vs 2024_25 Detail'!$A$9:$CA$409,74,FALSE)</f>
        <v>17892.351999999999</v>
      </c>
      <c r="P356" s="1">
        <f>VLOOKUP(A356,'2023_24 vs 2024_25 Detail'!$A$9:$CA$409,77,FALSE)</f>
        <v>0</v>
      </c>
      <c r="Q356" s="1" t="e">
        <f t="shared" si="38"/>
        <v>#REF!</v>
      </c>
      <c r="R356" s="1" t="e">
        <f t="shared" si="39"/>
        <v>#REF!</v>
      </c>
      <c r="T356" s="1" t="e">
        <f t="shared" si="40"/>
        <v>#REF!</v>
      </c>
      <c r="U356" s="4" t="e">
        <f t="shared" si="41"/>
        <v>#REF!</v>
      </c>
    </row>
    <row r="357" spans="1:21" x14ac:dyDescent="0.35">
      <c r="A357" s="2" t="s">
        <v>1034</v>
      </c>
      <c r="B357" s="2" t="s">
        <v>1035</v>
      </c>
      <c r="C357" t="s">
        <v>1036</v>
      </c>
      <c r="D357" s="1">
        <v>536</v>
      </c>
      <c r="E357" s="1" t="e">
        <f>VLOOKUP(A357,'2023_24 vs 2024_25 Detail'!$A$9:$AQ$409,45,FALSE)</f>
        <v>#REF!</v>
      </c>
      <c r="F357" s="1" t="e">
        <f>VLOOKUP(A357,'2023_24 vs 2024_25 Detail'!$A$9:$CA$409,73,FALSE)+VLOOKUP(A357,'2023_24 vs 2024_25 Detail'!$A$9:$BY$409,80,FALSE)+VLOOKUP(A357,'2023_24 vs 2024_25 Detail'!$A$9:$BZ$409,81,FALSE)</f>
        <v>#REF!</v>
      </c>
      <c r="G357" s="1">
        <f>VLOOKUP(A357,'2023_24 vs 2024_25 Detail'!$A$9:$CA$409,74,FALSE)</f>
        <v>40593.919999999998</v>
      </c>
      <c r="H357" s="1" t="e">
        <f>VLOOKUP($A357,'2023_24 vs 2024_25 Detail'!$A$9:$AJ$409,38,FALSE)</f>
        <v>#REF!</v>
      </c>
      <c r="I357" s="1" t="e">
        <f t="shared" si="35"/>
        <v>#REF!</v>
      </c>
      <c r="J357" s="1" t="e">
        <f t="shared" si="36"/>
        <v>#REF!</v>
      </c>
      <c r="K357" s="1" t="e">
        <f t="shared" si="37"/>
        <v>#REF!</v>
      </c>
      <c r="M357" s="1" t="e">
        <f>VLOOKUP(A357,'2023_24 vs 2024_25 Detail'!$A$9:$CA$409,82,FALSE)</f>
        <v>#REF!</v>
      </c>
      <c r="N357" s="1" t="e">
        <f>VLOOKUP(A357,'2023_24 vs 2024_25 Detail'!$A$9:$CA$409,73,FALSE)+VLOOKUP(A357,'2023_24 vs 2024_25 Detail'!$A$9:$BY$409,80,FALSE)+VLOOKUP(A357,'2023_24 vs 2024_25 Detail'!$A$9:$BZ$409,81,FALSE)</f>
        <v>#REF!</v>
      </c>
      <c r="O357" s="1">
        <f>VLOOKUP(A357,'2023_24 vs 2024_25 Detail'!$A$9:$CA$409,74,FALSE)</f>
        <v>40593.919999999998</v>
      </c>
      <c r="P357" s="1">
        <f>VLOOKUP(A357,'2023_24 vs 2024_25 Detail'!$A$9:$CA$409,77,FALSE)</f>
        <v>0</v>
      </c>
      <c r="Q357" s="1" t="e">
        <f t="shared" si="38"/>
        <v>#REF!</v>
      </c>
      <c r="R357" s="1" t="e">
        <f t="shared" si="39"/>
        <v>#REF!</v>
      </c>
      <c r="T357" s="1" t="e">
        <f t="shared" si="40"/>
        <v>#REF!</v>
      </c>
      <c r="U357" s="4" t="e">
        <f t="shared" si="41"/>
        <v>#REF!</v>
      </c>
    </row>
    <row r="358" spans="1:21" x14ac:dyDescent="0.35">
      <c r="A358" s="2" t="s">
        <v>535</v>
      </c>
      <c r="B358" s="2" t="s">
        <v>1037</v>
      </c>
      <c r="C358" t="s">
        <v>1038</v>
      </c>
      <c r="D358" s="1">
        <v>537</v>
      </c>
      <c r="E358" s="1" t="e">
        <f>VLOOKUP(A358,'2023_24 vs 2024_25 Detail'!$A$9:$AQ$409,45,FALSE)</f>
        <v>#REF!</v>
      </c>
      <c r="F358" s="1" t="e">
        <f>VLOOKUP(A358,'2023_24 vs 2024_25 Detail'!$A$9:$CA$409,73,FALSE)+VLOOKUP(A358,'2023_24 vs 2024_25 Detail'!$A$9:$BY$409,80,FALSE)+VLOOKUP(A358,'2023_24 vs 2024_25 Detail'!$A$9:$BZ$409,81,FALSE)</f>
        <v>#REF!</v>
      </c>
      <c r="G358" s="1">
        <f>VLOOKUP(A358,'2023_24 vs 2024_25 Detail'!$A$9:$CA$409,74,FALSE)</f>
        <v>16340.992</v>
      </c>
      <c r="H358" s="1" t="e">
        <f>VLOOKUP($A358,'2023_24 vs 2024_25 Detail'!$A$9:$AJ$409,38,FALSE)</f>
        <v>#REF!</v>
      </c>
      <c r="I358" s="1" t="e">
        <f t="shared" si="35"/>
        <v>#REF!</v>
      </c>
      <c r="J358" s="1" t="e">
        <f t="shared" si="36"/>
        <v>#REF!</v>
      </c>
      <c r="K358" s="1" t="e">
        <f t="shared" si="37"/>
        <v>#REF!</v>
      </c>
      <c r="M358" s="1" t="e">
        <f>VLOOKUP(A358,'2023_24 vs 2024_25 Detail'!$A$9:$CA$409,82,FALSE)</f>
        <v>#REF!</v>
      </c>
      <c r="N358" s="1" t="e">
        <f>VLOOKUP(A358,'2023_24 vs 2024_25 Detail'!$A$9:$CA$409,73,FALSE)+VLOOKUP(A358,'2023_24 vs 2024_25 Detail'!$A$9:$BY$409,80,FALSE)+VLOOKUP(A358,'2023_24 vs 2024_25 Detail'!$A$9:$BZ$409,81,FALSE)</f>
        <v>#REF!</v>
      </c>
      <c r="O358" s="1">
        <f>VLOOKUP(A358,'2023_24 vs 2024_25 Detail'!$A$9:$CA$409,74,FALSE)</f>
        <v>16340.992</v>
      </c>
      <c r="P358" s="1">
        <f>VLOOKUP(A358,'2023_24 vs 2024_25 Detail'!$A$9:$CA$409,77,FALSE)</f>
        <v>0</v>
      </c>
      <c r="Q358" s="1" t="e">
        <f t="shared" si="38"/>
        <v>#REF!</v>
      </c>
      <c r="R358" s="1" t="e">
        <f t="shared" si="39"/>
        <v>#REF!</v>
      </c>
      <c r="T358" s="1" t="e">
        <f t="shared" si="40"/>
        <v>#REF!</v>
      </c>
      <c r="U358" s="4" t="e">
        <f t="shared" si="41"/>
        <v>#REF!</v>
      </c>
    </row>
    <row r="359" spans="1:21" x14ac:dyDescent="0.35">
      <c r="A359" s="2" t="s">
        <v>396</v>
      </c>
      <c r="B359" s="2" t="s">
        <v>1039</v>
      </c>
      <c r="C359" t="s">
        <v>1040</v>
      </c>
      <c r="D359" s="1">
        <v>538</v>
      </c>
      <c r="E359" s="1" t="e">
        <f>VLOOKUP(A359,'2023_24 vs 2024_25 Detail'!$A$9:$AQ$409,45,FALSE)</f>
        <v>#REF!</v>
      </c>
      <c r="F359" s="1" t="e">
        <f>VLOOKUP(A359,'2023_24 vs 2024_25 Detail'!$A$9:$CA$409,73,FALSE)+VLOOKUP(A359,'2023_24 vs 2024_25 Detail'!$A$9:$BY$409,80,FALSE)+VLOOKUP(A359,'2023_24 vs 2024_25 Detail'!$A$9:$BZ$409,81,FALSE)</f>
        <v>#REF!</v>
      </c>
      <c r="G359" s="1">
        <f>VLOOKUP(A359,'2023_24 vs 2024_25 Detail'!$A$9:$CA$409,74,FALSE)</f>
        <v>29475.84</v>
      </c>
      <c r="H359" s="1" t="e">
        <f>VLOOKUP($A359,'2023_24 vs 2024_25 Detail'!$A$9:$AJ$409,38,FALSE)</f>
        <v>#REF!</v>
      </c>
      <c r="I359" s="1" t="e">
        <f t="shared" si="35"/>
        <v>#REF!</v>
      </c>
      <c r="J359" s="1" t="e">
        <f t="shared" si="36"/>
        <v>#REF!</v>
      </c>
      <c r="K359" s="1" t="e">
        <f t="shared" si="37"/>
        <v>#REF!</v>
      </c>
      <c r="M359" s="1" t="e">
        <f>VLOOKUP(A359,'2023_24 vs 2024_25 Detail'!$A$9:$CA$409,82,FALSE)</f>
        <v>#REF!</v>
      </c>
      <c r="N359" s="1" t="e">
        <f>VLOOKUP(A359,'2023_24 vs 2024_25 Detail'!$A$9:$CA$409,73,FALSE)+VLOOKUP(A359,'2023_24 vs 2024_25 Detail'!$A$9:$BY$409,80,FALSE)+VLOOKUP(A359,'2023_24 vs 2024_25 Detail'!$A$9:$BZ$409,81,FALSE)</f>
        <v>#REF!</v>
      </c>
      <c r="O359" s="1">
        <f>VLOOKUP(A359,'2023_24 vs 2024_25 Detail'!$A$9:$CA$409,74,FALSE)</f>
        <v>29475.84</v>
      </c>
      <c r="P359" s="1">
        <f>VLOOKUP(A359,'2023_24 vs 2024_25 Detail'!$A$9:$CA$409,77,FALSE)</f>
        <v>0</v>
      </c>
      <c r="Q359" s="1" t="e">
        <f t="shared" si="38"/>
        <v>#REF!</v>
      </c>
      <c r="R359" s="1" t="e">
        <f t="shared" si="39"/>
        <v>#REF!</v>
      </c>
      <c r="T359" s="1" t="e">
        <f t="shared" si="40"/>
        <v>#REF!</v>
      </c>
      <c r="U359" s="4" t="e">
        <f t="shared" si="41"/>
        <v>#REF!</v>
      </c>
    </row>
    <row r="360" spans="1:21" x14ac:dyDescent="0.35">
      <c r="A360" s="2" t="s">
        <v>665</v>
      </c>
      <c r="B360" s="2" t="s">
        <v>1041</v>
      </c>
      <c r="C360" t="s">
        <v>1042</v>
      </c>
      <c r="D360" s="1">
        <v>539</v>
      </c>
      <c r="E360" s="1" t="e">
        <f>VLOOKUP(A360,'2023_24 vs 2024_25 Detail'!$A$9:$AQ$409,45,FALSE)</f>
        <v>#REF!</v>
      </c>
      <c r="F360" s="1" t="e">
        <f>VLOOKUP(A360,'2023_24 vs 2024_25 Detail'!$A$9:$CA$409,73,FALSE)+VLOOKUP(A360,'2023_24 vs 2024_25 Detail'!$A$9:$BY$409,80,FALSE)+VLOOKUP(A360,'2023_24 vs 2024_25 Detail'!$A$9:$BZ$409,81,FALSE)</f>
        <v>#REF!</v>
      </c>
      <c r="G360" s="1">
        <f>VLOOKUP(A360,'2023_24 vs 2024_25 Detail'!$A$9:$CA$409,74,FALSE)</f>
        <v>42920.959999999999</v>
      </c>
      <c r="H360" s="1" t="e">
        <f>VLOOKUP($A360,'2023_24 vs 2024_25 Detail'!$A$9:$AJ$409,38,FALSE)</f>
        <v>#REF!</v>
      </c>
      <c r="I360" s="1" t="e">
        <f t="shared" si="35"/>
        <v>#REF!</v>
      </c>
      <c r="J360" s="1" t="e">
        <f t="shared" si="36"/>
        <v>#REF!</v>
      </c>
      <c r="K360" s="1" t="e">
        <f t="shared" si="37"/>
        <v>#REF!</v>
      </c>
      <c r="M360" s="1" t="e">
        <f>VLOOKUP(A360,'2023_24 vs 2024_25 Detail'!$A$9:$CA$409,82,FALSE)</f>
        <v>#REF!</v>
      </c>
      <c r="N360" s="1" t="e">
        <f>VLOOKUP(A360,'2023_24 vs 2024_25 Detail'!$A$9:$CA$409,73,FALSE)+VLOOKUP(A360,'2023_24 vs 2024_25 Detail'!$A$9:$BY$409,80,FALSE)+VLOOKUP(A360,'2023_24 vs 2024_25 Detail'!$A$9:$BZ$409,81,FALSE)</f>
        <v>#REF!</v>
      </c>
      <c r="O360" s="1">
        <f>VLOOKUP(A360,'2023_24 vs 2024_25 Detail'!$A$9:$CA$409,74,FALSE)</f>
        <v>42920.959999999999</v>
      </c>
      <c r="P360" s="1">
        <f>VLOOKUP(A360,'2023_24 vs 2024_25 Detail'!$A$9:$CA$409,77,FALSE)</f>
        <v>0</v>
      </c>
      <c r="Q360" s="1" t="e">
        <f t="shared" si="38"/>
        <v>#REF!</v>
      </c>
      <c r="R360" s="1" t="e">
        <f t="shared" si="39"/>
        <v>#REF!</v>
      </c>
      <c r="T360" s="1" t="e">
        <f t="shared" si="40"/>
        <v>#REF!</v>
      </c>
      <c r="U360" s="4" t="e">
        <f t="shared" si="41"/>
        <v>#REF!</v>
      </c>
    </row>
    <row r="361" spans="1:21" x14ac:dyDescent="0.35">
      <c r="A361" s="2" t="s">
        <v>692</v>
      </c>
      <c r="B361" s="2" t="s">
        <v>1043</v>
      </c>
      <c r="C361" t="s">
        <v>1044</v>
      </c>
      <c r="D361" s="1">
        <v>540</v>
      </c>
      <c r="E361" s="1" t="e">
        <f>VLOOKUP(A361,'2023_24 vs 2024_25 Detail'!$A$9:$AQ$409,45,FALSE)</f>
        <v>#REF!</v>
      </c>
      <c r="F361" s="1" t="e">
        <f>VLOOKUP(A361,'2023_24 vs 2024_25 Detail'!$A$9:$CA$409,73,FALSE)+VLOOKUP(A361,'2023_24 vs 2024_25 Detail'!$A$9:$BY$409,80,FALSE)+VLOOKUP(A361,'2023_24 vs 2024_25 Detail'!$A$9:$BZ$409,81,FALSE)</f>
        <v>#REF!</v>
      </c>
      <c r="G361" s="1">
        <f>VLOOKUP(A361,'2023_24 vs 2024_25 Detail'!$A$9:$CA$409,74,FALSE)</f>
        <v>25856</v>
      </c>
      <c r="H361" s="1" t="e">
        <f>VLOOKUP($A361,'2023_24 vs 2024_25 Detail'!$A$9:$AJ$409,38,FALSE)</f>
        <v>#REF!</v>
      </c>
      <c r="I361" s="1" t="e">
        <f t="shared" si="35"/>
        <v>#REF!</v>
      </c>
      <c r="J361" s="1" t="e">
        <f t="shared" si="36"/>
        <v>#REF!</v>
      </c>
      <c r="K361" s="1" t="e">
        <f t="shared" si="37"/>
        <v>#REF!</v>
      </c>
      <c r="M361" s="1" t="e">
        <f>VLOOKUP(A361,'2023_24 vs 2024_25 Detail'!$A$9:$CA$409,82,FALSE)</f>
        <v>#REF!</v>
      </c>
      <c r="N361" s="1" t="e">
        <f>VLOOKUP(A361,'2023_24 vs 2024_25 Detail'!$A$9:$CA$409,73,FALSE)+VLOOKUP(A361,'2023_24 vs 2024_25 Detail'!$A$9:$BY$409,80,FALSE)+VLOOKUP(A361,'2023_24 vs 2024_25 Detail'!$A$9:$BZ$409,81,FALSE)</f>
        <v>#REF!</v>
      </c>
      <c r="O361" s="1">
        <f>VLOOKUP(A361,'2023_24 vs 2024_25 Detail'!$A$9:$CA$409,74,FALSE)</f>
        <v>25856</v>
      </c>
      <c r="P361" s="1">
        <f>VLOOKUP(A361,'2023_24 vs 2024_25 Detail'!$A$9:$CA$409,77,FALSE)</f>
        <v>0</v>
      </c>
      <c r="Q361" s="1" t="e">
        <f t="shared" si="38"/>
        <v>#REF!</v>
      </c>
      <c r="R361" s="1" t="e">
        <f t="shared" si="39"/>
        <v>#REF!</v>
      </c>
      <c r="T361" s="1" t="e">
        <f t="shared" si="40"/>
        <v>#REF!</v>
      </c>
      <c r="U361" s="4" t="e">
        <f t="shared" si="41"/>
        <v>#REF!</v>
      </c>
    </row>
    <row r="362" spans="1:21" x14ac:dyDescent="0.35">
      <c r="A362" s="2" t="s">
        <v>1045</v>
      </c>
      <c r="B362" s="2" t="s">
        <v>1046</v>
      </c>
      <c r="C362" t="s">
        <v>1047</v>
      </c>
      <c r="D362" s="1">
        <v>541</v>
      </c>
      <c r="E362" s="1" t="e">
        <f>VLOOKUP(A362,'2023_24 vs 2024_25 Detail'!$A$9:$AQ$409,45,FALSE)</f>
        <v>#REF!</v>
      </c>
      <c r="F362" s="1" t="e">
        <f>VLOOKUP(A362,'2023_24 vs 2024_25 Detail'!$A$9:$CA$409,73,FALSE)+VLOOKUP(A362,'2023_24 vs 2024_25 Detail'!$A$9:$BY$409,80,FALSE)+VLOOKUP(A362,'2023_24 vs 2024_25 Detail'!$A$9:$BZ$409,81,FALSE)</f>
        <v>#REF!</v>
      </c>
      <c r="G362" s="1">
        <f>VLOOKUP(A362,'2023_24 vs 2024_25 Detail'!$A$9:$CA$409,74,FALSE)</f>
        <v>34491.904000000002</v>
      </c>
      <c r="H362" s="1" t="e">
        <f>VLOOKUP($A362,'2023_24 vs 2024_25 Detail'!$A$9:$AJ$409,38,FALSE)</f>
        <v>#REF!</v>
      </c>
      <c r="I362" s="1" t="e">
        <f t="shared" si="35"/>
        <v>#REF!</v>
      </c>
      <c r="J362" s="1" t="e">
        <f t="shared" si="36"/>
        <v>#REF!</v>
      </c>
      <c r="K362" s="1" t="e">
        <f t="shared" si="37"/>
        <v>#REF!</v>
      </c>
      <c r="M362" s="1" t="e">
        <f>VLOOKUP(A362,'2023_24 vs 2024_25 Detail'!$A$9:$CA$409,82,FALSE)</f>
        <v>#REF!</v>
      </c>
      <c r="N362" s="1" t="e">
        <f>VLOOKUP(A362,'2023_24 vs 2024_25 Detail'!$A$9:$CA$409,73,FALSE)+VLOOKUP(A362,'2023_24 vs 2024_25 Detail'!$A$9:$BY$409,80,FALSE)+VLOOKUP(A362,'2023_24 vs 2024_25 Detail'!$A$9:$BZ$409,81,FALSE)</f>
        <v>#REF!</v>
      </c>
      <c r="O362" s="1">
        <f>VLOOKUP(A362,'2023_24 vs 2024_25 Detail'!$A$9:$CA$409,74,FALSE)</f>
        <v>34491.904000000002</v>
      </c>
      <c r="P362" s="1">
        <f>VLOOKUP(A362,'2023_24 vs 2024_25 Detail'!$A$9:$CA$409,77,FALSE)</f>
        <v>0</v>
      </c>
      <c r="Q362" s="1" t="e">
        <f t="shared" si="38"/>
        <v>#REF!</v>
      </c>
      <c r="R362" s="1" t="e">
        <f t="shared" si="39"/>
        <v>#REF!</v>
      </c>
      <c r="T362" s="1" t="e">
        <f t="shared" si="40"/>
        <v>#REF!</v>
      </c>
      <c r="U362" s="4" t="e">
        <f t="shared" si="41"/>
        <v>#REF!</v>
      </c>
    </row>
    <row r="363" spans="1:21" x14ac:dyDescent="0.35">
      <c r="A363" s="2" t="s">
        <v>626</v>
      </c>
      <c r="B363" s="2" t="s">
        <v>1048</v>
      </c>
      <c r="C363" t="s">
        <v>1049</v>
      </c>
      <c r="D363" s="1">
        <v>542</v>
      </c>
      <c r="E363" s="1" t="e">
        <f>VLOOKUP(A363,'2023_24 vs 2024_25 Detail'!$A$9:$AQ$409,45,FALSE)</f>
        <v>#REF!</v>
      </c>
      <c r="F363" s="1" t="e">
        <f>VLOOKUP(A363,'2023_24 vs 2024_25 Detail'!$A$9:$CA$409,73,FALSE)+VLOOKUP(A363,'2023_24 vs 2024_25 Detail'!$A$9:$BY$409,80,FALSE)+VLOOKUP(A363,'2023_24 vs 2024_25 Detail'!$A$9:$BZ$409,81,FALSE)</f>
        <v>#REF!</v>
      </c>
      <c r="G363" s="1">
        <f>VLOOKUP(A363,'2023_24 vs 2024_25 Detail'!$A$9:$CA$409,74,FALSE)</f>
        <v>21719.040000000001</v>
      </c>
      <c r="H363" s="1" t="e">
        <f>VLOOKUP($A363,'2023_24 vs 2024_25 Detail'!$A$9:$AJ$409,38,FALSE)</f>
        <v>#REF!</v>
      </c>
      <c r="I363" s="1" t="e">
        <f t="shared" si="35"/>
        <v>#REF!</v>
      </c>
      <c r="J363" s="1" t="e">
        <f t="shared" si="36"/>
        <v>#REF!</v>
      </c>
      <c r="K363" s="1" t="e">
        <f t="shared" si="37"/>
        <v>#REF!</v>
      </c>
      <c r="M363" s="1" t="e">
        <f>VLOOKUP(A363,'2023_24 vs 2024_25 Detail'!$A$9:$CA$409,82,FALSE)</f>
        <v>#REF!</v>
      </c>
      <c r="N363" s="1" t="e">
        <f>VLOOKUP(A363,'2023_24 vs 2024_25 Detail'!$A$9:$CA$409,73,FALSE)+VLOOKUP(A363,'2023_24 vs 2024_25 Detail'!$A$9:$BY$409,80,FALSE)+VLOOKUP(A363,'2023_24 vs 2024_25 Detail'!$A$9:$BZ$409,81,FALSE)</f>
        <v>#REF!</v>
      </c>
      <c r="O363" s="1">
        <f>VLOOKUP(A363,'2023_24 vs 2024_25 Detail'!$A$9:$CA$409,74,FALSE)</f>
        <v>21719.040000000001</v>
      </c>
      <c r="P363" s="1">
        <f>VLOOKUP(A363,'2023_24 vs 2024_25 Detail'!$A$9:$CA$409,77,FALSE)</f>
        <v>0</v>
      </c>
      <c r="Q363" s="1" t="e">
        <f t="shared" si="38"/>
        <v>#REF!</v>
      </c>
      <c r="R363" s="1" t="e">
        <f t="shared" si="39"/>
        <v>#REF!</v>
      </c>
      <c r="T363" s="1" t="e">
        <f t="shared" si="40"/>
        <v>#REF!</v>
      </c>
      <c r="U363" s="4" t="e">
        <f t="shared" si="41"/>
        <v>#REF!</v>
      </c>
    </row>
    <row r="364" spans="1:21" x14ac:dyDescent="0.35">
      <c r="A364" s="2" t="s">
        <v>1050</v>
      </c>
      <c r="B364" s="2" t="s">
        <v>1051</v>
      </c>
      <c r="C364" t="s">
        <v>1052</v>
      </c>
      <c r="D364" s="1">
        <v>543</v>
      </c>
      <c r="E364" s="1" t="e">
        <f>VLOOKUP(A364,'2023_24 vs 2024_25 Detail'!$A$9:$AQ$409,45,FALSE)</f>
        <v>#REF!</v>
      </c>
      <c r="F364" s="1" t="e">
        <f>VLOOKUP(A364,'2023_24 vs 2024_25 Detail'!$A$9:$CA$409,73,FALSE)+VLOOKUP(A364,'2023_24 vs 2024_25 Detail'!$A$9:$BY$409,80,FALSE)+VLOOKUP(A364,'2023_24 vs 2024_25 Detail'!$A$9:$BZ$409,81,FALSE)</f>
        <v>#REF!</v>
      </c>
      <c r="G364" s="1">
        <f>VLOOKUP(A364,'2023_24 vs 2024_25 Detail'!$A$9:$CA$409,74,FALSE)</f>
        <v>20477.952000000001</v>
      </c>
      <c r="H364" s="1" t="e">
        <f>VLOOKUP($A364,'2023_24 vs 2024_25 Detail'!$A$9:$AJ$409,38,FALSE)</f>
        <v>#REF!</v>
      </c>
      <c r="I364" s="1" t="e">
        <f t="shared" si="35"/>
        <v>#REF!</v>
      </c>
      <c r="J364" s="1" t="e">
        <f t="shared" si="36"/>
        <v>#REF!</v>
      </c>
      <c r="K364" s="1" t="e">
        <f t="shared" si="37"/>
        <v>#REF!</v>
      </c>
      <c r="M364" s="1" t="e">
        <f>VLOOKUP(A364,'2023_24 vs 2024_25 Detail'!$A$9:$CA$409,82,FALSE)</f>
        <v>#REF!</v>
      </c>
      <c r="N364" s="1" t="e">
        <f>VLOOKUP(A364,'2023_24 vs 2024_25 Detail'!$A$9:$CA$409,73,FALSE)+VLOOKUP(A364,'2023_24 vs 2024_25 Detail'!$A$9:$BY$409,80,FALSE)+VLOOKUP(A364,'2023_24 vs 2024_25 Detail'!$A$9:$BZ$409,81,FALSE)</f>
        <v>#REF!</v>
      </c>
      <c r="O364" s="1">
        <f>VLOOKUP(A364,'2023_24 vs 2024_25 Detail'!$A$9:$CA$409,74,FALSE)</f>
        <v>20477.952000000001</v>
      </c>
      <c r="P364" s="1">
        <f>VLOOKUP(A364,'2023_24 vs 2024_25 Detail'!$A$9:$CA$409,77,FALSE)</f>
        <v>0</v>
      </c>
      <c r="Q364" s="1" t="e">
        <f t="shared" si="38"/>
        <v>#REF!</v>
      </c>
      <c r="R364" s="1" t="e">
        <f t="shared" si="39"/>
        <v>#REF!</v>
      </c>
      <c r="T364" s="1" t="e">
        <f t="shared" si="40"/>
        <v>#REF!</v>
      </c>
      <c r="U364" s="4" t="e">
        <f t="shared" si="41"/>
        <v>#REF!</v>
      </c>
    </row>
    <row r="365" spans="1:21" x14ac:dyDescent="0.35">
      <c r="A365" s="2" t="s">
        <v>1053</v>
      </c>
      <c r="B365" s="2" t="s">
        <v>1054</v>
      </c>
      <c r="C365" t="s">
        <v>1055</v>
      </c>
      <c r="D365" s="1">
        <v>544</v>
      </c>
      <c r="E365" s="1" t="e">
        <f>VLOOKUP(A365,'2023_24 vs 2024_25 Detail'!$A$9:$AQ$409,45,FALSE)</f>
        <v>#REF!</v>
      </c>
      <c r="F365" s="1" t="e">
        <f>VLOOKUP(A365,'2023_24 vs 2024_25 Detail'!$A$9:$CA$409,73,FALSE)+VLOOKUP(A365,'2023_24 vs 2024_25 Detail'!$A$9:$BY$409,80,FALSE)+VLOOKUP(A365,'2023_24 vs 2024_25 Detail'!$A$9:$BZ$409,81,FALSE)</f>
        <v>#REF!</v>
      </c>
      <c r="G365" s="1">
        <f>VLOOKUP(A365,'2023_24 vs 2024_25 Detail'!$A$9:$CA$409,74,FALSE)</f>
        <v>4347.8076000000001</v>
      </c>
      <c r="H365" s="1" t="e">
        <f>VLOOKUP($A365,'2023_24 vs 2024_25 Detail'!$A$9:$AJ$409,38,FALSE)</f>
        <v>#REF!</v>
      </c>
      <c r="I365" s="1" t="e">
        <f t="shared" si="35"/>
        <v>#REF!</v>
      </c>
      <c r="J365" s="1" t="e">
        <f t="shared" si="36"/>
        <v>#REF!</v>
      </c>
      <c r="K365" s="1" t="e">
        <f t="shared" si="37"/>
        <v>#REF!</v>
      </c>
      <c r="M365" s="1" t="e">
        <f>VLOOKUP(A365,'2023_24 vs 2024_25 Detail'!$A$9:$CA$409,82,FALSE)</f>
        <v>#REF!</v>
      </c>
      <c r="N365" s="1" t="e">
        <f>VLOOKUP(A365,'2023_24 vs 2024_25 Detail'!$A$9:$CA$409,73,FALSE)+VLOOKUP(A365,'2023_24 vs 2024_25 Detail'!$A$9:$BY$409,80,FALSE)+VLOOKUP(A365,'2023_24 vs 2024_25 Detail'!$A$9:$BZ$409,81,FALSE)</f>
        <v>#REF!</v>
      </c>
      <c r="O365" s="1">
        <f>VLOOKUP(A365,'2023_24 vs 2024_25 Detail'!$A$9:$CA$409,74,FALSE)</f>
        <v>4347.8076000000001</v>
      </c>
      <c r="P365" s="1">
        <f>VLOOKUP(A365,'2023_24 vs 2024_25 Detail'!$A$9:$CA$409,77,FALSE)</f>
        <v>0</v>
      </c>
      <c r="Q365" s="1" t="e">
        <f t="shared" si="38"/>
        <v>#REF!</v>
      </c>
      <c r="R365" s="1" t="e">
        <f t="shared" si="39"/>
        <v>#REF!</v>
      </c>
      <c r="T365" s="1" t="e">
        <f t="shared" si="40"/>
        <v>#REF!</v>
      </c>
      <c r="U365" s="4" t="e">
        <f t="shared" si="41"/>
        <v>#REF!</v>
      </c>
    </row>
    <row r="366" spans="1:21" x14ac:dyDescent="0.35">
      <c r="A366" s="2" t="s">
        <v>1056</v>
      </c>
      <c r="B366" s="2" t="s">
        <v>1057</v>
      </c>
      <c r="C366" t="s">
        <v>1058</v>
      </c>
      <c r="D366" s="1">
        <v>545</v>
      </c>
      <c r="E366" s="1" t="e">
        <f>VLOOKUP(A366,'2023_24 vs 2024_25 Detail'!$A$9:$AQ$409,45,FALSE)</f>
        <v>#REF!</v>
      </c>
      <c r="F366" s="1" t="e">
        <f>VLOOKUP(A366,'2023_24 vs 2024_25 Detail'!$A$9:$CA$409,73,FALSE)+VLOOKUP(A366,'2023_24 vs 2024_25 Detail'!$A$9:$BY$409,80,FALSE)+VLOOKUP(A366,'2023_24 vs 2024_25 Detail'!$A$9:$BZ$409,81,FALSE)</f>
        <v>#REF!</v>
      </c>
      <c r="G366" s="1">
        <f>VLOOKUP(A366,'2023_24 vs 2024_25 Detail'!$A$9:$CA$409,74,FALSE)</f>
        <v>32320</v>
      </c>
      <c r="H366" s="1" t="e">
        <f>VLOOKUP($A366,'2023_24 vs 2024_25 Detail'!$A$9:$AJ$409,38,FALSE)</f>
        <v>#REF!</v>
      </c>
      <c r="I366" s="1" t="e">
        <f t="shared" si="35"/>
        <v>#REF!</v>
      </c>
      <c r="J366" s="1" t="e">
        <f t="shared" si="36"/>
        <v>#REF!</v>
      </c>
      <c r="K366" s="1" t="e">
        <f t="shared" si="37"/>
        <v>#REF!</v>
      </c>
      <c r="M366" s="1" t="e">
        <f>VLOOKUP(A366,'2023_24 vs 2024_25 Detail'!$A$9:$CA$409,82,FALSE)</f>
        <v>#REF!</v>
      </c>
      <c r="N366" s="1" t="e">
        <f>VLOOKUP(A366,'2023_24 vs 2024_25 Detail'!$A$9:$CA$409,73,FALSE)+VLOOKUP(A366,'2023_24 vs 2024_25 Detail'!$A$9:$BY$409,80,FALSE)+VLOOKUP(A366,'2023_24 vs 2024_25 Detail'!$A$9:$BZ$409,81,FALSE)</f>
        <v>#REF!</v>
      </c>
      <c r="O366" s="1">
        <f>VLOOKUP(A366,'2023_24 vs 2024_25 Detail'!$A$9:$CA$409,74,FALSE)</f>
        <v>32320</v>
      </c>
      <c r="P366" s="1">
        <f>VLOOKUP(A366,'2023_24 vs 2024_25 Detail'!$A$9:$CA$409,77,FALSE)</f>
        <v>0</v>
      </c>
      <c r="Q366" s="1" t="e">
        <f t="shared" si="38"/>
        <v>#REF!</v>
      </c>
      <c r="R366" s="1" t="e">
        <f t="shared" si="39"/>
        <v>#REF!</v>
      </c>
      <c r="T366" s="1" t="e">
        <f t="shared" si="40"/>
        <v>#REF!</v>
      </c>
      <c r="U366" s="4" t="e">
        <f t="shared" si="41"/>
        <v>#REF!</v>
      </c>
    </row>
    <row r="367" spans="1:21" x14ac:dyDescent="0.35">
      <c r="A367" s="2" t="s">
        <v>1059</v>
      </c>
      <c r="B367" s="2">
        <v>4024</v>
      </c>
      <c r="C367" t="s">
        <v>1060</v>
      </c>
      <c r="D367" s="1">
        <v>546</v>
      </c>
      <c r="E367" s="1" t="e">
        <f>VLOOKUP(A367,'2023_24 vs 2024_25 Detail'!$A$9:$AQ$409,45,FALSE)</f>
        <v>#REF!</v>
      </c>
      <c r="F367" s="1" t="e">
        <f>VLOOKUP(A367,'2023_24 vs 2024_25 Detail'!$A$9:$CA$409,73,FALSE)+VLOOKUP(A367,'2023_24 vs 2024_25 Detail'!$A$9:$BY$409,80,FALSE)+VLOOKUP(A367,'2023_24 vs 2024_25 Detail'!$A$9:$BZ$409,81,FALSE)</f>
        <v>#REF!</v>
      </c>
      <c r="G367" s="1">
        <f>VLOOKUP(A367,'2023_24 vs 2024_25 Detail'!$A$9:$CA$409,74,FALSE)</f>
        <v>17409.228599999999</v>
      </c>
      <c r="H367" s="1" t="e">
        <f>VLOOKUP($A367,'2023_24 vs 2024_25 Detail'!$A$9:$AJ$409,38,FALSE)</f>
        <v>#REF!</v>
      </c>
      <c r="I367" s="1" t="e">
        <f t="shared" si="35"/>
        <v>#REF!</v>
      </c>
      <c r="J367" s="1" t="e">
        <f t="shared" si="36"/>
        <v>#REF!</v>
      </c>
      <c r="K367" s="1" t="e">
        <f t="shared" si="37"/>
        <v>#REF!</v>
      </c>
      <c r="M367" s="1" t="e">
        <f>VLOOKUP(A367,'2023_24 vs 2024_25 Detail'!$A$9:$CA$409,82,FALSE)</f>
        <v>#REF!</v>
      </c>
      <c r="N367" s="1" t="e">
        <f>VLOOKUP(A367,'2023_24 vs 2024_25 Detail'!$A$9:$CA$409,73,FALSE)+VLOOKUP(A367,'2023_24 vs 2024_25 Detail'!$A$9:$BY$409,80,FALSE)+VLOOKUP(A367,'2023_24 vs 2024_25 Detail'!$A$9:$BZ$409,81,FALSE)</f>
        <v>#REF!</v>
      </c>
      <c r="O367" s="1">
        <f>VLOOKUP(A367,'2023_24 vs 2024_25 Detail'!$A$9:$CA$409,74,FALSE)</f>
        <v>17409.228599999999</v>
      </c>
      <c r="P367" s="1">
        <f>VLOOKUP(A367,'2023_24 vs 2024_25 Detail'!$A$9:$CA$409,77,FALSE)</f>
        <v>0</v>
      </c>
      <c r="Q367" s="1" t="e">
        <f t="shared" si="38"/>
        <v>#REF!</v>
      </c>
      <c r="R367" s="1" t="e">
        <f t="shared" si="39"/>
        <v>#REF!</v>
      </c>
      <c r="T367" s="1" t="e">
        <f t="shared" si="40"/>
        <v>#REF!</v>
      </c>
      <c r="U367" s="4" t="e">
        <f t="shared" si="41"/>
        <v>#REF!</v>
      </c>
    </row>
    <row r="368" spans="1:21" x14ac:dyDescent="0.35">
      <c r="A368" s="2" t="s">
        <v>1061</v>
      </c>
      <c r="B368" s="2" t="s">
        <v>1062</v>
      </c>
      <c r="C368" t="s">
        <v>1063</v>
      </c>
      <c r="D368" s="1">
        <v>547</v>
      </c>
      <c r="E368" s="1" t="e">
        <f>VLOOKUP(A368,'2023_24 vs 2024_25 Detail'!$A$9:$AQ$409,45,FALSE)</f>
        <v>#REF!</v>
      </c>
      <c r="F368" s="1" t="e">
        <f>VLOOKUP(A368,'2023_24 vs 2024_25 Detail'!$A$9:$CA$409,73,FALSE)+VLOOKUP(A368,'2023_24 vs 2024_25 Detail'!$A$9:$BY$409,80,FALSE)+VLOOKUP(A368,'2023_24 vs 2024_25 Detail'!$A$9:$BZ$409,81,FALSE)</f>
        <v>#REF!</v>
      </c>
      <c r="G368" s="1">
        <f>VLOOKUP(A368,'2023_24 vs 2024_25 Detail'!$A$9:$CA$409,74,FALSE)</f>
        <v>25230.4565</v>
      </c>
      <c r="H368" s="1" t="e">
        <f>VLOOKUP($A368,'2023_24 vs 2024_25 Detail'!$A$9:$AJ$409,38,FALSE)</f>
        <v>#REF!</v>
      </c>
      <c r="I368" s="1" t="e">
        <f t="shared" si="35"/>
        <v>#REF!</v>
      </c>
      <c r="J368" s="1" t="e">
        <f t="shared" si="36"/>
        <v>#REF!</v>
      </c>
      <c r="K368" s="1" t="e">
        <f t="shared" si="37"/>
        <v>#REF!</v>
      </c>
      <c r="M368" s="1" t="e">
        <f>VLOOKUP(A368,'2023_24 vs 2024_25 Detail'!$A$9:$CA$409,82,FALSE)</f>
        <v>#REF!</v>
      </c>
      <c r="N368" s="1" t="e">
        <f>VLOOKUP(A368,'2023_24 vs 2024_25 Detail'!$A$9:$CA$409,73,FALSE)+VLOOKUP(A368,'2023_24 vs 2024_25 Detail'!$A$9:$BY$409,80,FALSE)+VLOOKUP(A368,'2023_24 vs 2024_25 Detail'!$A$9:$BZ$409,81,FALSE)</f>
        <v>#REF!</v>
      </c>
      <c r="O368" s="1">
        <f>VLOOKUP(A368,'2023_24 vs 2024_25 Detail'!$A$9:$CA$409,74,FALSE)</f>
        <v>25230.4565</v>
      </c>
      <c r="P368" s="1">
        <f>VLOOKUP(A368,'2023_24 vs 2024_25 Detail'!$A$9:$CA$409,77,FALSE)</f>
        <v>0</v>
      </c>
      <c r="Q368" s="1" t="e">
        <f t="shared" si="38"/>
        <v>#REF!</v>
      </c>
      <c r="R368" s="1" t="e">
        <f t="shared" si="39"/>
        <v>#REF!</v>
      </c>
      <c r="T368" s="1" t="e">
        <f t="shared" si="40"/>
        <v>#REF!</v>
      </c>
      <c r="U368" s="4" t="e">
        <f t="shared" si="41"/>
        <v>#REF!</v>
      </c>
    </row>
    <row r="369" spans="1:21" x14ac:dyDescent="0.35">
      <c r="A369" s="2" t="s">
        <v>1064</v>
      </c>
      <c r="B369" s="2" t="s">
        <v>1065</v>
      </c>
      <c r="C369" t="s">
        <v>1066</v>
      </c>
      <c r="D369" s="1">
        <v>548</v>
      </c>
      <c r="E369" s="1" t="e">
        <f>VLOOKUP(A369,'2023_24 vs 2024_25 Detail'!$A$9:$AQ$409,45,FALSE)</f>
        <v>#REF!</v>
      </c>
      <c r="F369" s="1" t="e">
        <f>VLOOKUP(A369,'2023_24 vs 2024_25 Detail'!$A$9:$CA$409,73,FALSE)+VLOOKUP(A369,'2023_24 vs 2024_25 Detail'!$A$9:$BY$409,80,FALSE)+VLOOKUP(A369,'2023_24 vs 2024_25 Detail'!$A$9:$BZ$409,81,FALSE)</f>
        <v>#REF!</v>
      </c>
      <c r="G369" s="1">
        <f>VLOOKUP(A369,'2023_24 vs 2024_25 Detail'!$A$9:$CA$409,74,FALSE)</f>
        <v>34905.599999999999</v>
      </c>
      <c r="H369" s="1" t="e">
        <f>VLOOKUP($A369,'2023_24 vs 2024_25 Detail'!$A$9:$AJ$409,38,FALSE)</f>
        <v>#REF!</v>
      </c>
      <c r="I369" s="1" t="e">
        <f t="shared" si="35"/>
        <v>#REF!</v>
      </c>
      <c r="J369" s="1" t="e">
        <f t="shared" si="36"/>
        <v>#REF!</v>
      </c>
      <c r="K369" s="1" t="e">
        <f t="shared" si="37"/>
        <v>#REF!</v>
      </c>
      <c r="M369" s="1" t="e">
        <f>VLOOKUP(A369,'2023_24 vs 2024_25 Detail'!$A$9:$CA$409,82,FALSE)</f>
        <v>#REF!</v>
      </c>
      <c r="N369" s="1" t="e">
        <f>VLOOKUP(A369,'2023_24 vs 2024_25 Detail'!$A$9:$CA$409,73,FALSE)+VLOOKUP(A369,'2023_24 vs 2024_25 Detail'!$A$9:$BY$409,80,FALSE)+VLOOKUP(A369,'2023_24 vs 2024_25 Detail'!$A$9:$BZ$409,81,FALSE)</f>
        <v>#REF!</v>
      </c>
      <c r="O369" s="1">
        <f>VLOOKUP(A369,'2023_24 vs 2024_25 Detail'!$A$9:$CA$409,74,FALSE)</f>
        <v>34905.599999999999</v>
      </c>
      <c r="P369" s="1">
        <f>VLOOKUP(A369,'2023_24 vs 2024_25 Detail'!$A$9:$CA$409,77,FALSE)</f>
        <v>0</v>
      </c>
      <c r="Q369" s="1" t="e">
        <f t="shared" si="38"/>
        <v>#REF!</v>
      </c>
      <c r="R369" s="1" t="e">
        <f t="shared" si="39"/>
        <v>#REF!</v>
      </c>
      <c r="T369" s="1" t="e">
        <f t="shared" si="40"/>
        <v>#REF!</v>
      </c>
      <c r="U369" s="4" t="e">
        <f t="shared" si="41"/>
        <v>#REF!</v>
      </c>
    </row>
    <row r="370" spans="1:21" x14ac:dyDescent="0.35">
      <c r="A370" s="2" t="s">
        <v>1067</v>
      </c>
      <c r="B370" s="2" t="s">
        <v>1068</v>
      </c>
      <c r="C370" t="s">
        <v>1069</v>
      </c>
      <c r="D370" s="1">
        <v>549</v>
      </c>
      <c r="E370" s="1" t="e">
        <f>VLOOKUP(A370,'2023_24 vs 2024_25 Detail'!$A$9:$AQ$409,45,FALSE)</f>
        <v>#REF!</v>
      </c>
      <c r="F370" s="1" t="e">
        <f>VLOOKUP(A370,'2023_24 vs 2024_25 Detail'!$A$9:$CA$409,73,FALSE)+VLOOKUP(A370,'2023_24 vs 2024_25 Detail'!$A$9:$BY$409,80,FALSE)+VLOOKUP(A370,'2023_24 vs 2024_25 Detail'!$A$9:$BZ$409,81,FALSE)</f>
        <v>#REF!</v>
      </c>
      <c r="G370" s="1">
        <f>VLOOKUP(A370,'2023_24 vs 2024_25 Detail'!$A$9:$CA$409,74,FALSE)</f>
        <v>31285.759999999998</v>
      </c>
      <c r="H370" s="1" t="e">
        <f>VLOOKUP($A370,'2023_24 vs 2024_25 Detail'!$A$9:$AJ$409,38,FALSE)</f>
        <v>#REF!</v>
      </c>
      <c r="I370" s="1" t="e">
        <f t="shared" si="35"/>
        <v>#REF!</v>
      </c>
      <c r="J370" s="1" t="e">
        <f t="shared" si="36"/>
        <v>#REF!</v>
      </c>
      <c r="K370" s="1" t="e">
        <f t="shared" si="37"/>
        <v>#REF!</v>
      </c>
      <c r="M370" s="1" t="e">
        <f>VLOOKUP(A370,'2023_24 vs 2024_25 Detail'!$A$9:$CA$409,82,FALSE)</f>
        <v>#REF!</v>
      </c>
      <c r="N370" s="1" t="e">
        <f>VLOOKUP(A370,'2023_24 vs 2024_25 Detail'!$A$9:$CA$409,73,FALSE)+VLOOKUP(A370,'2023_24 vs 2024_25 Detail'!$A$9:$BY$409,80,FALSE)+VLOOKUP(A370,'2023_24 vs 2024_25 Detail'!$A$9:$BZ$409,81,FALSE)</f>
        <v>#REF!</v>
      </c>
      <c r="O370" s="1">
        <f>VLOOKUP(A370,'2023_24 vs 2024_25 Detail'!$A$9:$CA$409,74,FALSE)</f>
        <v>31285.759999999998</v>
      </c>
      <c r="P370" s="1">
        <f>VLOOKUP(A370,'2023_24 vs 2024_25 Detail'!$A$9:$CA$409,77,FALSE)</f>
        <v>0</v>
      </c>
      <c r="Q370" s="1" t="e">
        <f t="shared" si="38"/>
        <v>#REF!</v>
      </c>
      <c r="R370" s="1" t="e">
        <f t="shared" si="39"/>
        <v>#REF!</v>
      </c>
      <c r="T370" s="1" t="e">
        <f t="shared" si="40"/>
        <v>#REF!</v>
      </c>
      <c r="U370" s="4" t="e">
        <f t="shared" si="41"/>
        <v>#REF!</v>
      </c>
    </row>
    <row r="371" spans="1:21" x14ac:dyDescent="0.35">
      <c r="A371" s="2" t="s">
        <v>892</v>
      </c>
      <c r="B371" s="2" t="s">
        <v>1070</v>
      </c>
      <c r="C371" t="s">
        <v>1071</v>
      </c>
      <c r="D371" s="1">
        <v>550</v>
      </c>
      <c r="E371" s="1" t="e">
        <f>VLOOKUP(A371,'2023_24 vs 2024_25 Detail'!$A$9:$AQ$409,45,FALSE)</f>
        <v>#REF!</v>
      </c>
      <c r="F371" s="1" t="e">
        <f>VLOOKUP(A371,'2023_24 vs 2024_25 Detail'!$A$9:$CA$409,73,FALSE)+VLOOKUP(A371,'2023_24 vs 2024_25 Detail'!$A$9:$BY$409,80,FALSE)+VLOOKUP(A371,'2023_24 vs 2024_25 Detail'!$A$9:$BZ$409,81,FALSE)</f>
        <v>#REF!</v>
      </c>
      <c r="G371" s="1">
        <f>VLOOKUP(A371,'2023_24 vs 2024_25 Detail'!$A$9:$CA$409,74,FALSE)</f>
        <v>18719.743999999999</v>
      </c>
      <c r="H371" s="1" t="e">
        <f>VLOOKUP($A371,'2023_24 vs 2024_25 Detail'!$A$9:$AJ$409,38,FALSE)</f>
        <v>#REF!</v>
      </c>
      <c r="I371" s="1" t="e">
        <f t="shared" si="35"/>
        <v>#REF!</v>
      </c>
      <c r="J371" s="1" t="e">
        <f t="shared" si="36"/>
        <v>#REF!</v>
      </c>
      <c r="K371" s="1" t="e">
        <f t="shared" si="37"/>
        <v>#REF!</v>
      </c>
      <c r="M371" s="1" t="e">
        <f>VLOOKUP(A371,'2023_24 vs 2024_25 Detail'!$A$9:$CA$409,82,FALSE)</f>
        <v>#REF!</v>
      </c>
      <c r="N371" s="1" t="e">
        <f>VLOOKUP(A371,'2023_24 vs 2024_25 Detail'!$A$9:$CA$409,73,FALSE)+VLOOKUP(A371,'2023_24 vs 2024_25 Detail'!$A$9:$BY$409,80,FALSE)+VLOOKUP(A371,'2023_24 vs 2024_25 Detail'!$A$9:$BZ$409,81,FALSE)</f>
        <v>#REF!</v>
      </c>
      <c r="O371" s="1">
        <f>VLOOKUP(A371,'2023_24 vs 2024_25 Detail'!$A$9:$CA$409,74,FALSE)</f>
        <v>18719.743999999999</v>
      </c>
      <c r="P371" s="1">
        <f>VLOOKUP(A371,'2023_24 vs 2024_25 Detail'!$A$9:$CA$409,77,FALSE)</f>
        <v>0</v>
      </c>
      <c r="Q371" s="1" t="e">
        <f t="shared" si="38"/>
        <v>#REF!</v>
      </c>
      <c r="R371" s="1" t="e">
        <f t="shared" si="39"/>
        <v>#REF!</v>
      </c>
      <c r="T371" s="1" t="e">
        <f t="shared" si="40"/>
        <v>#REF!</v>
      </c>
      <c r="U371" s="4" t="e">
        <f t="shared" si="41"/>
        <v>#REF!</v>
      </c>
    </row>
    <row r="372" spans="1:21" x14ac:dyDescent="0.35">
      <c r="A372" s="2" t="s">
        <v>1072</v>
      </c>
      <c r="B372" s="2" t="s">
        <v>1073</v>
      </c>
      <c r="C372" t="s">
        <v>1074</v>
      </c>
      <c r="D372" s="1">
        <v>551</v>
      </c>
      <c r="E372" s="1" t="e">
        <f>VLOOKUP(A372,'2023_24 vs 2024_25 Detail'!$A$9:$AQ$409,45,FALSE)</f>
        <v>#REF!</v>
      </c>
      <c r="F372" s="1" t="e">
        <f>VLOOKUP(A372,'2023_24 vs 2024_25 Detail'!$A$9:$CA$409,73,FALSE)+VLOOKUP(A372,'2023_24 vs 2024_25 Detail'!$A$9:$BY$409,80,FALSE)+VLOOKUP(A372,'2023_24 vs 2024_25 Detail'!$A$9:$BZ$409,81,FALSE)</f>
        <v>#REF!</v>
      </c>
      <c r="G372" s="1">
        <f>VLOOKUP(A372,'2023_24 vs 2024_25 Detail'!$A$9:$CA$409,74,FALSE)</f>
        <v>19133.439999999999</v>
      </c>
      <c r="H372" s="1" t="e">
        <f>VLOOKUP($A372,'2023_24 vs 2024_25 Detail'!$A$9:$AJ$409,38,FALSE)</f>
        <v>#REF!</v>
      </c>
      <c r="I372" s="1" t="e">
        <f t="shared" si="35"/>
        <v>#REF!</v>
      </c>
      <c r="J372" s="1" t="e">
        <f t="shared" si="36"/>
        <v>#REF!</v>
      </c>
      <c r="K372" s="1" t="e">
        <f t="shared" si="37"/>
        <v>#REF!</v>
      </c>
      <c r="M372" s="1" t="e">
        <f>VLOOKUP(A372,'2023_24 vs 2024_25 Detail'!$A$9:$CA$409,82,FALSE)</f>
        <v>#REF!</v>
      </c>
      <c r="N372" s="1" t="e">
        <f>VLOOKUP(A372,'2023_24 vs 2024_25 Detail'!$A$9:$CA$409,73,FALSE)+VLOOKUP(A372,'2023_24 vs 2024_25 Detail'!$A$9:$BY$409,80,FALSE)+VLOOKUP(A372,'2023_24 vs 2024_25 Detail'!$A$9:$BZ$409,81,FALSE)</f>
        <v>#REF!</v>
      </c>
      <c r="O372" s="1">
        <f>VLOOKUP(A372,'2023_24 vs 2024_25 Detail'!$A$9:$CA$409,74,FALSE)</f>
        <v>19133.439999999999</v>
      </c>
      <c r="P372" s="1">
        <f>VLOOKUP(A372,'2023_24 vs 2024_25 Detail'!$A$9:$CA$409,77,FALSE)</f>
        <v>0</v>
      </c>
      <c r="Q372" s="1" t="e">
        <f t="shared" si="38"/>
        <v>#REF!</v>
      </c>
      <c r="R372" s="1" t="e">
        <f t="shared" si="39"/>
        <v>#REF!</v>
      </c>
      <c r="T372" s="1" t="e">
        <f t="shared" si="40"/>
        <v>#REF!</v>
      </c>
      <c r="U372" s="4" t="e">
        <f t="shared" si="41"/>
        <v>#REF!</v>
      </c>
    </row>
    <row r="373" spans="1:21" x14ac:dyDescent="0.35">
      <c r="A373" s="2" t="s">
        <v>1075</v>
      </c>
      <c r="B373" s="2" t="s">
        <v>1076</v>
      </c>
      <c r="C373" t="s">
        <v>1077</v>
      </c>
      <c r="D373" s="1">
        <v>552</v>
      </c>
      <c r="E373" s="1" t="e">
        <f>VLOOKUP(A373,'2023_24 vs 2024_25 Detail'!$A$9:$AQ$409,45,FALSE)</f>
        <v>#REF!</v>
      </c>
      <c r="F373" s="1" t="e">
        <f>VLOOKUP(A373,'2023_24 vs 2024_25 Detail'!$A$9:$CA$409,73,FALSE)+VLOOKUP(A373,'2023_24 vs 2024_25 Detail'!$A$9:$BY$409,80,FALSE)+VLOOKUP(A373,'2023_24 vs 2024_25 Detail'!$A$9:$BZ$409,81,FALSE)</f>
        <v>#REF!</v>
      </c>
      <c r="G373" s="1">
        <f>VLOOKUP(A373,'2023_24 vs 2024_25 Detail'!$A$9:$CA$409,74,FALSE)</f>
        <v>40593.919999999998</v>
      </c>
      <c r="H373" s="1" t="e">
        <f>VLOOKUP($A373,'2023_24 vs 2024_25 Detail'!$A$9:$AJ$409,38,FALSE)</f>
        <v>#REF!</v>
      </c>
      <c r="I373" s="1" t="e">
        <f t="shared" si="35"/>
        <v>#REF!</v>
      </c>
      <c r="J373" s="1" t="e">
        <f t="shared" si="36"/>
        <v>#REF!</v>
      </c>
      <c r="K373" s="1" t="e">
        <f t="shared" si="37"/>
        <v>#REF!</v>
      </c>
      <c r="M373" s="1" t="e">
        <f>VLOOKUP(A373,'2023_24 vs 2024_25 Detail'!$A$9:$CA$409,82,FALSE)</f>
        <v>#REF!</v>
      </c>
      <c r="N373" s="1" t="e">
        <f>VLOOKUP(A373,'2023_24 vs 2024_25 Detail'!$A$9:$CA$409,73,FALSE)+VLOOKUP(A373,'2023_24 vs 2024_25 Detail'!$A$9:$BY$409,80,FALSE)+VLOOKUP(A373,'2023_24 vs 2024_25 Detail'!$A$9:$BZ$409,81,FALSE)</f>
        <v>#REF!</v>
      </c>
      <c r="O373" s="1">
        <f>VLOOKUP(A373,'2023_24 vs 2024_25 Detail'!$A$9:$CA$409,74,FALSE)</f>
        <v>40593.919999999998</v>
      </c>
      <c r="P373" s="1">
        <f>VLOOKUP(A373,'2023_24 vs 2024_25 Detail'!$A$9:$CA$409,77,FALSE)</f>
        <v>0</v>
      </c>
      <c r="Q373" s="1" t="e">
        <f t="shared" si="38"/>
        <v>#REF!</v>
      </c>
      <c r="R373" s="1" t="e">
        <f t="shared" si="39"/>
        <v>#REF!</v>
      </c>
      <c r="T373" s="1" t="e">
        <f t="shared" si="40"/>
        <v>#REF!</v>
      </c>
      <c r="U373" s="4" t="e">
        <f t="shared" si="41"/>
        <v>#REF!</v>
      </c>
    </row>
    <row r="374" spans="1:21" x14ac:dyDescent="0.35">
      <c r="A374" s="2" t="s">
        <v>1078</v>
      </c>
      <c r="B374" s="2" t="s">
        <v>1079</v>
      </c>
      <c r="C374" t="s">
        <v>1080</v>
      </c>
      <c r="D374" s="1">
        <v>553</v>
      </c>
      <c r="E374" s="1" t="e">
        <f>VLOOKUP(A374,'2023_24 vs 2024_25 Detail'!$A$9:$AQ$409,45,FALSE)</f>
        <v>#REF!</v>
      </c>
      <c r="F374" s="1" t="e">
        <f>VLOOKUP(A374,'2023_24 vs 2024_25 Detail'!$A$9:$CA$409,73,FALSE)+VLOOKUP(A374,'2023_24 vs 2024_25 Detail'!$A$9:$BY$409,80,FALSE)+VLOOKUP(A374,'2023_24 vs 2024_25 Detail'!$A$9:$BZ$409,81,FALSE)</f>
        <v>#REF!</v>
      </c>
      <c r="G374" s="1">
        <f>VLOOKUP(A374,'2023_24 vs 2024_25 Detail'!$A$9:$CA$409,74,FALSE)</f>
        <v>19753.984</v>
      </c>
      <c r="H374" s="1" t="e">
        <f>VLOOKUP($A374,'2023_24 vs 2024_25 Detail'!$A$9:$AJ$409,38,FALSE)</f>
        <v>#REF!</v>
      </c>
      <c r="I374" s="1" t="e">
        <f t="shared" si="35"/>
        <v>#REF!</v>
      </c>
      <c r="J374" s="1" t="e">
        <f t="shared" si="36"/>
        <v>#REF!</v>
      </c>
      <c r="K374" s="1" t="e">
        <f t="shared" si="37"/>
        <v>#REF!</v>
      </c>
      <c r="M374" s="1" t="e">
        <f>VLOOKUP(A374,'2023_24 vs 2024_25 Detail'!$A$9:$CA$409,82,FALSE)</f>
        <v>#REF!</v>
      </c>
      <c r="N374" s="1" t="e">
        <f>VLOOKUP(A374,'2023_24 vs 2024_25 Detail'!$A$9:$CA$409,73,FALSE)+VLOOKUP(A374,'2023_24 vs 2024_25 Detail'!$A$9:$BY$409,80,FALSE)+VLOOKUP(A374,'2023_24 vs 2024_25 Detail'!$A$9:$BZ$409,81,FALSE)</f>
        <v>#REF!</v>
      </c>
      <c r="O374" s="1">
        <f>VLOOKUP(A374,'2023_24 vs 2024_25 Detail'!$A$9:$CA$409,74,FALSE)</f>
        <v>19753.984</v>
      </c>
      <c r="P374" s="1">
        <f>VLOOKUP(A374,'2023_24 vs 2024_25 Detail'!$A$9:$CA$409,77,FALSE)</f>
        <v>0</v>
      </c>
      <c r="Q374" s="1" t="e">
        <f t="shared" si="38"/>
        <v>#REF!</v>
      </c>
      <c r="R374" s="1" t="e">
        <f t="shared" si="39"/>
        <v>#REF!</v>
      </c>
      <c r="T374" s="1" t="e">
        <f t="shared" si="40"/>
        <v>#REF!</v>
      </c>
      <c r="U374" s="4" t="e">
        <f t="shared" si="41"/>
        <v>#REF!</v>
      </c>
    </row>
    <row r="375" spans="1:21" x14ac:dyDescent="0.35">
      <c r="A375" s="2" t="s">
        <v>164</v>
      </c>
      <c r="B375" s="2" t="s">
        <v>1081</v>
      </c>
      <c r="C375" t="s">
        <v>1082</v>
      </c>
      <c r="D375" s="1">
        <v>554</v>
      </c>
      <c r="E375" s="1" t="e">
        <f>VLOOKUP(A375,'2023_24 vs 2024_25 Detail'!$A$9:$AQ$409,45,FALSE)</f>
        <v>#REF!</v>
      </c>
      <c r="F375" s="1" t="e">
        <f>VLOOKUP(A375,'2023_24 vs 2024_25 Detail'!$A$9:$CA$409,73,FALSE)+VLOOKUP(A375,'2023_24 vs 2024_25 Detail'!$A$9:$BY$409,80,FALSE)+VLOOKUP(A375,'2023_24 vs 2024_25 Detail'!$A$9:$BZ$409,81,FALSE)</f>
        <v>#REF!</v>
      </c>
      <c r="G375" s="1">
        <f>VLOOKUP(A375,'2023_24 vs 2024_25 Detail'!$A$9:$CA$409,74,FALSE)</f>
        <v>33940.241999999998</v>
      </c>
      <c r="H375" s="1" t="e">
        <f>VLOOKUP($A375,'2023_24 vs 2024_25 Detail'!$A$9:$AJ$409,38,FALSE)</f>
        <v>#REF!</v>
      </c>
      <c r="I375" s="1" t="e">
        <f t="shared" si="35"/>
        <v>#REF!</v>
      </c>
      <c r="J375" s="1" t="e">
        <f t="shared" si="36"/>
        <v>#REF!</v>
      </c>
      <c r="K375" s="1" t="e">
        <f t="shared" si="37"/>
        <v>#REF!</v>
      </c>
      <c r="M375" s="1" t="e">
        <f>VLOOKUP(A375,'2023_24 vs 2024_25 Detail'!$A$9:$CA$409,82,FALSE)</f>
        <v>#REF!</v>
      </c>
      <c r="N375" s="1" t="e">
        <f>VLOOKUP(A375,'2023_24 vs 2024_25 Detail'!$A$9:$CA$409,73,FALSE)+VLOOKUP(A375,'2023_24 vs 2024_25 Detail'!$A$9:$BY$409,80,FALSE)+VLOOKUP(A375,'2023_24 vs 2024_25 Detail'!$A$9:$BZ$409,81,FALSE)</f>
        <v>#REF!</v>
      </c>
      <c r="O375" s="1">
        <f>VLOOKUP(A375,'2023_24 vs 2024_25 Detail'!$A$9:$CA$409,74,FALSE)</f>
        <v>33940.241999999998</v>
      </c>
      <c r="P375" s="1">
        <f>VLOOKUP(A375,'2023_24 vs 2024_25 Detail'!$A$9:$CA$409,77,FALSE)</f>
        <v>0</v>
      </c>
      <c r="Q375" s="1" t="e">
        <f t="shared" si="38"/>
        <v>#REF!</v>
      </c>
      <c r="R375" s="1" t="e">
        <f t="shared" si="39"/>
        <v>#REF!</v>
      </c>
      <c r="T375" s="1" t="e">
        <f t="shared" si="40"/>
        <v>#REF!</v>
      </c>
      <c r="U375" s="4" t="e">
        <f t="shared" si="41"/>
        <v>#REF!</v>
      </c>
    </row>
    <row r="376" spans="1:21" x14ac:dyDescent="0.35">
      <c r="A376" s="2" t="s">
        <v>488</v>
      </c>
      <c r="B376" s="2" t="s">
        <v>1083</v>
      </c>
      <c r="C376" t="s">
        <v>1084</v>
      </c>
      <c r="D376" s="1">
        <v>555</v>
      </c>
      <c r="E376" s="1" t="e">
        <f>VLOOKUP(A376,'2023_24 vs 2024_25 Detail'!$A$9:$AQ$409,45,FALSE)</f>
        <v>#REF!</v>
      </c>
      <c r="F376" s="1" t="e">
        <f>VLOOKUP(A376,'2023_24 vs 2024_25 Detail'!$A$9:$CA$409,73,FALSE)+VLOOKUP(A376,'2023_24 vs 2024_25 Detail'!$A$9:$BY$409,80,FALSE)+VLOOKUP(A376,'2023_24 vs 2024_25 Detail'!$A$9:$BZ$409,81,FALSE)</f>
        <v>#REF!</v>
      </c>
      <c r="G376" s="1">
        <f>VLOOKUP(A376,'2023_24 vs 2024_25 Detail'!$A$9:$CA$409,74,FALSE)</f>
        <v>15436.031999999999</v>
      </c>
      <c r="H376" s="1" t="e">
        <f>VLOOKUP($A376,'2023_24 vs 2024_25 Detail'!$A$9:$AJ$409,38,FALSE)</f>
        <v>#REF!</v>
      </c>
      <c r="I376" s="1" t="e">
        <f t="shared" si="35"/>
        <v>#REF!</v>
      </c>
      <c r="J376" s="1" t="e">
        <f t="shared" si="36"/>
        <v>#REF!</v>
      </c>
      <c r="K376" s="1" t="e">
        <f t="shared" si="37"/>
        <v>#REF!</v>
      </c>
      <c r="M376" s="1" t="e">
        <f>VLOOKUP(A376,'2023_24 vs 2024_25 Detail'!$A$9:$CA$409,82,FALSE)</f>
        <v>#REF!</v>
      </c>
      <c r="N376" s="1" t="e">
        <f>VLOOKUP(A376,'2023_24 vs 2024_25 Detail'!$A$9:$CA$409,73,FALSE)+VLOOKUP(A376,'2023_24 vs 2024_25 Detail'!$A$9:$BY$409,80,FALSE)+VLOOKUP(A376,'2023_24 vs 2024_25 Detail'!$A$9:$BZ$409,81,FALSE)</f>
        <v>#REF!</v>
      </c>
      <c r="O376" s="1">
        <f>VLOOKUP(A376,'2023_24 vs 2024_25 Detail'!$A$9:$CA$409,74,FALSE)</f>
        <v>15436.031999999999</v>
      </c>
      <c r="P376" s="1">
        <f>VLOOKUP(A376,'2023_24 vs 2024_25 Detail'!$A$9:$CA$409,77,FALSE)</f>
        <v>0</v>
      </c>
      <c r="Q376" s="1" t="e">
        <f t="shared" si="38"/>
        <v>#REF!</v>
      </c>
      <c r="R376" s="1" t="e">
        <f t="shared" si="39"/>
        <v>#REF!</v>
      </c>
      <c r="T376" s="1" t="e">
        <f t="shared" si="40"/>
        <v>#REF!</v>
      </c>
      <c r="U376" s="4" t="e">
        <f t="shared" si="41"/>
        <v>#REF!</v>
      </c>
    </row>
    <row r="377" spans="1:21" x14ac:dyDescent="0.35">
      <c r="A377" s="2" t="s">
        <v>1085</v>
      </c>
      <c r="B377" s="2" t="s">
        <v>1086</v>
      </c>
      <c r="C377" t="s">
        <v>1087</v>
      </c>
      <c r="D377" s="1">
        <v>556</v>
      </c>
      <c r="E377" s="1" t="e">
        <f>VLOOKUP(A377,'2023_24 vs 2024_25 Detail'!$A$9:$AQ$409,45,FALSE)</f>
        <v>#REF!</v>
      </c>
      <c r="F377" s="1" t="e">
        <f>VLOOKUP(A377,'2023_24 vs 2024_25 Detail'!$A$9:$CA$409,73,FALSE)+VLOOKUP(A377,'2023_24 vs 2024_25 Detail'!$A$9:$BY$409,80,FALSE)+VLOOKUP(A377,'2023_24 vs 2024_25 Detail'!$A$9:$BZ$409,81,FALSE)</f>
        <v>#REF!</v>
      </c>
      <c r="G377" s="1">
        <f>VLOOKUP(A377,'2023_24 vs 2024_25 Detail'!$A$9:$CA$409,74,FALSE)</f>
        <v>21822.464</v>
      </c>
      <c r="H377" s="1" t="e">
        <f>VLOOKUP($A377,'2023_24 vs 2024_25 Detail'!$A$9:$AJ$409,38,FALSE)</f>
        <v>#REF!</v>
      </c>
      <c r="I377" s="1" t="e">
        <f t="shared" si="35"/>
        <v>#REF!</v>
      </c>
      <c r="J377" s="1" t="e">
        <f t="shared" si="36"/>
        <v>#REF!</v>
      </c>
      <c r="K377" s="1" t="e">
        <f t="shared" si="37"/>
        <v>#REF!</v>
      </c>
      <c r="M377" s="1" t="e">
        <f>VLOOKUP(A377,'2023_24 vs 2024_25 Detail'!$A$9:$CA$409,82,FALSE)</f>
        <v>#REF!</v>
      </c>
      <c r="N377" s="1" t="e">
        <f>VLOOKUP(A377,'2023_24 vs 2024_25 Detail'!$A$9:$CA$409,73,FALSE)+VLOOKUP(A377,'2023_24 vs 2024_25 Detail'!$A$9:$BY$409,80,FALSE)+VLOOKUP(A377,'2023_24 vs 2024_25 Detail'!$A$9:$BZ$409,81,FALSE)</f>
        <v>#REF!</v>
      </c>
      <c r="O377" s="1">
        <f>VLOOKUP(A377,'2023_24 vs 2024_25 Detail'!$A$9:$CA$409,74,FALSE)</f>
        <v>21822.464</v>
      </c>
      <c r="P377" s="1">
        <f>VLOOKUP(A377,'2023_24 vs 2024_25 Detail'!$A$9:$CA$409,77,FALSE)</f>
        <v>0</v>
      </c>
      <c r="Q377" s="1" t="e">
        <f t="shared" si="38"/>
        <v>#REF!</v>
      </c>
      <c r="R377" s="1" t="e">
        <f t="shared" si="39"/>
        <v>#REF!</v>
      </c>
      <c r="T377" s="1" t="e">
        <f t="shared" si="40"/>
        <v>#REF!</v>
      </c>
      <c r="U377" s="4" t="e">
        <f t="shared" si="41"/>
        <v>#REF!</v>
      </c>
    </row>
    <row r="378" spans="1:21" x14ac:dyDescent="0.35">
      <c r="A378" s="2" t="s">
        <v>1088</v>
      </c>
      <c r="B378" s="2">
        <v>4027</v>
      </c>
      <c r="C378" t="s">
        <v>1089</v>
      </c>
      <c r="D378" s="1">
        <v>557</v>
      </c>
      <c r="E378" s="1" t="e">
        <f>VLOOKUP(A378,'2023_24 vs 2024_25 Detail'!$A$9:$AQ$409,45,FALSE)</f>
        <v>#REF!</v>
      </c>
      <c r="F378" s="1" t="e">
        <f>VLOOKUP(A378,'2023_24 vs 2024_25 Detail'!$A$9:$CA$409,73,FALSE)+VLOOKUP(A378,'2023_24 vs 2024_25 Detail'!$A$9:$BY$409,80,FALSE)+VLOOKUP(A378,'2023_24 vs 2024_25 Detail'!$A$9:$BZ$409,81,FALSE)</f>
        <v>#REF!</v>
      </c>
      <c r="G378" s="1">
        <f>VLOOKUP(A378,'2023_24 vs 2024_25 Detail'!$A$9:$CA$409,74,FALSE)</f>
        <v>20167.68</v>
      </c>
      <c r="H378" s="1" t="e">
        <f>VLOOKUP($A378,'2023_24 vs 2024_25 Detail'!$A$9:$AJ$409,38,FALSE)</f>
        <v>#REF!</v>
      </c>
      <c r="I378" s="1" t="e">
        <f t="shared" si="35"/>
        <v>#REF!</v>
      </c>
      <c r="J378" s="1" t="e">
        <f t="shared" si="36"/>
        <v>#REF!</v>
      </c>
      <c r="K378" s="1" t="e">
        <f t="shared" si="37"/>
        <v>#REF!</v>
      </c>
      <c r="M378" s="1" t="e">
        <f>VLOOKUP(A378,'2023_24 vs 2024_25 Detail'!$A$9:$CA$409,82,FALSE)</f>
        <v>#REF!</v>
      </c>
      <c r="N378" s="1" t="e">
        <f>VLOOKUP(A378,'2023_24 vs 2024_25 Detail'!$A$9:$CA$409,73,FALSE)+VLOOKUP(A378,'2023_24 vs 2024_25 Detail'!$A$9:$BY$409,80,FALSE)+VLOOKUP(A378,'2023_24 vs 2024_25 Detail'!$A$9:$BZ$409,81,FALSE)</f>
        <v>#REF!</v>
      </c>
      <c r="O378" s="1">
        <f>VLOOKUP(A378,'2023_24 vs 2024_25 Detail'!$A$9:$CA$409,74,FALSE)</f>
        <v>20167.68</v>
      </c>
      <c r="P378" s="1">
        <f>VLOOKUP(A378,'2023_24 vs 2024_25 Detail'!$A$9:$CA$409,77,FALSE)</f>
        <v>0</v>
      </c>
      <c r="Q378" s="1" t="e">
        <f t="shared" si="38"/>
        <v>#REF!</v>
      </c>
      <c r="R378" s="1" t="e">
        <f t="shared" si="39"/>
        <v>#REF!</v>
      </c>
      <c r="T378" s="1" t="e">
        <f>IF((K378-R378)&gt;0,(K378-R378),0)</f>
        <v>#REF!</v>
      </c>
      <c r="U378" s="4" t="e">
        <f t="shared" si="41"/>
        <v>#REF!</v>
      </c>
    </row>
    <row r="379" spans="1:21" x14ac:dyDescent="0.35">
      <c r="A379" s="2" t="s">
        <v>1090</v>
      </c>
      <c r="B379" s="2" t="s">
        <v>1091</v>
      </c>
      <c r="C379" t="s">
        <v>1092</v>
      </c>
      <c r="D379" s="1">
        <v>558</v>
      </c>
      <c r="E379" s="1" t="e">
        <f>VLOOKUP(A379,'2023_24 vs 2024_25 Detail'!$A$9:$AQ$409,45,FALSE)</f>
        <v>#REF!</v>
      </c>
      <c r="F379" s="1" t="e">
        <f>VLOOKUP(A379,'2023_24 vs 2024_25 Detail'!$A$9:$CA$409,73,FALSE)+VLOOKUP(A379,'2023_24 vs 2024_25 Detail'!$A$9:$BY$409,80,FALSE)+VLOOKUP(A379,'2023_24 vs 2024_25 Detail'!$A$9:$BZ$409,81,FALSE)</f>
        <v>#REF!</v>
      </c>
      <c r="G379" s="1">
        <f>VLOOKUP(A379,'2023_24 vs 2024_25 Detail'!$A$9:$CA$409,74,FALSE)</f>
        <v>26631.68</v>
      </c>
      <c r="H379" s="1" t="e">
        <f>VLOOKUP($A379,'2023_24 vs 2024_25 Detail'!$A$9:$AJ$409,38,FALSE)</f>
        <v>#REF!</v>
      </c>
      <c r="I379" s="1" t="e">
        <f t="shared" si="35"/>
        <v>#REF!</v>
      </c>
      <c r="J379" s="1" t="e">
        <f t="shared" si="36"/>
        <v>#REF!</v>
      </c>
      <c r="K379" s="1" t="e">
        <f t="shared" si="37"/>
        <v>#REF!</v>
      </c>
      <c r="M379" s="1" t="e">
        <f>VLOOKUP(A379,'2023_24 vs 2024_25 Detail'!$A$9:$CA$409,82,FALSE)</f>
        <v>#REF!</v>
      </c>
      <c r="N379" s="1" t="e">
        <f>VLOOKUP(A379,'2023_24 vs 2024_25 Detail'!$A$9:$CA$409,73,FALSE)+VLOOKUP(A379,'2023_24 vs 2024_25 Detail'!$A$9:$BY$409,80,FALSE)+VLOOKUP(A379,'2023_24 vs 2024_25 Detail'!$A$9:$BZ$409,81,FALSE)</f>
        <v>#REF!</v>
      </c>
      <c r="O379" s="1">
        <f>VLOOKUP(A379,'2023_24 vs 2024_25 Detail'!$A$9:$CA$409,74,FALSE)</f>
        <v>26631.68</v>
      </c>
      <c r="P379" s="1">
        <f>VLOOKUP(A379,'2023_24 vs 2024_25 Detail'!$A$9:$CA$409,77,FALSE)</f>
        <v>0</v>
      </c>
      <c r="Q379" s="1" t="e">
        <f t="shared" si="38"/>
        <v>#REF!</v>
      </c>
      <c r="R379" s="1" t="e">
        <f t="shared" si="39"/>
        <v>#REF!</v>
      </c>
      <c r="T379" s="1" t="e">
        <f t="shared" ref="T379:T409" si="42">IF((K379-R379)&gt;0,(K379-R379),0)</f>
        <v>#REF!</v>
      </c>
      <c r="U379" s="4" t="e">
        <f t="shared" si="41"/>
        <v>#REF!</v>
      </c>
    </row>
    <row r="380" spans="1:21" x14ac:dyDescent="0.35">
      <c r="A380" s="2" t="s">
        <v>1093</v>
      </c>
      <c r="B380" s="2" t="s">
        <v>1094</v>
      </c>
      <c r="C380" t="s">
        <v>1095</v>
      </c>
      <c r="D380" s="1">
        <v>559</v>
      </c>
      <c r="E380" s="1" t="e">
        <f>VLOOKUP(A380,'2023_24 vs 2024_25 Detail'!$A$9:$AQ$409,45,FALSE)</f>
        <v>#REF!</v>
      </c>
      <c r="F380" s="1" t="e">
        <f>VLOOKUP(A380,'2023_24 vs 2024_25 Detail'!$A$9:$CA$409,73,FALSE)+VLOOKUP(A380,'2023_24 vs 2024_25 Detail'!$A$9:$BY$409,80,FALSE)+VLOOKUP(A380,'2023_24 vs 2024_25 Detail'!$A$9:$BZ$409,81,FALSE)</f>
        <v>#REF!</v>
      </c>
      <c r="G380" s="1">
        <f>VLOOKUP(A380,'2023_24 vs 2024_25 Detail'!$A$9:$CA$409,74,FALSE)</f>
        <v>19262.72</v>
      </c>
      <c r="H380" s="1" t="e">
        <f>VLOOKUP($A380,'2023_24 vs 2024_25 Detail'!$A$9:$AJ$409,38,FALSE)</f>
        <v>#REF!</v>
      </c>
      <c r="I380" s="1" t="e">
        <f t="shared" si="35"/>
        <v>#REF!</v>
      </c>
      <c r="J380" s="1" t="e">
        <f t="shared" si="36"/>
        <v>#REF!</v>
      </c>
      <c r="K380" s="1" t="e">
        <f t="shared" si="37"/>
        <v>#REF!</v>
      </c>
      <c r="M380" s="1" t="e">
        <f>VLOOKUP(A380,'2023_24 vs 2024_25 Detail'!$A$9:$CA$409,82,FALSE)</f>
        <v>#REF!</v>
      </c>
      <c r="N380" s="1" t="e">
        <f>VLOOKUP(A380,'2023_24 vs 2024_25 Detail'!$A$9:$CA$409,73,FALSE)+VLOOKUP(A380,'2023_24 vs 2024_25 Detail'!$A$9:$BY$409,80,FALSE)+VLOOKUP(A380,'2023_24 vs 2024_25 Detail'!$A$9:$BZ$409,81,FALSE)</f>
        <v>#REF!</v>
      </c>
      <c r="O380" s="1">
        <f>VLOOKUP(A380,'2023_24 vs 2024_25 Detail'!$A$9:$CA$409,74,FALSE)</f>
        <v>19262.72</v>
      </c>
      <c r="P380" s="1">
        <f>VLOOKUP(A380,'2023_24 vs 2024_25 Detail'!$A$9:$CA$409,77,FALSE)</f>
        <v>0</v>
      </c>
      <c r="Q380" s="1" t="e">
        <f t="shared" si="38"/>
        <v>#REF!</v>
      </c>
      <c r="R380" s="1" t="e">
        <f t="shared" si="39"/>
        <v>#REF!</v>
      </c>
      <c r="T380" s="1" t="e">
        <f t="shared" si="42"/>
        <v>#REF!</v>
      </c>
      <c r="U380" s="4" t="e">
        <f t="shared" si="41"/>
        <v>#REF!</v>
      </c>
    </row>
    <row r="381" spans="1:21" x14ac:dyDescent="0.35">
      <c r="A381" s="2" t="s">
        <v>1096</v>
      </c>
      <c r="B381" s="2" t="s">
        <v>1097</v>
      </c>
      <c r="C381" t="s">
        <v>1098</v>
      </c>
      <c r="D381" s="1">
        <v>560</v>
      </c>
      <c r="E381" s="1" t="e">
        <f>VLOOKUP(A381,'2023_24 vs 2024_25 Detail'!$A$9:$AQ$409,45,FALSE)</f>
        <v>#REF!</v>
      </c>
      <c r="F381" s="1" t="e">
        <f>VLOOKUP(A381,'2023_24 vs 2024_25 Detail'!$A$9:$CA$409,73,FALSE)+VLOOKUP(A381,'2023_24 vs 2024_25 Detail'!$A$9:$BY$409,80,FALSE)+VLOOKUP(A381,'2023_24 vs 2024_25 Detail'!$A$9:$BZ$409,81,FALSE)</f>
        <v>#REF!</v>
      </c>
      <c r="G381" s="1">
        <f>VLOOKUP(A381,'2023_24 vs 2024_25 Detail'!$A$9:$CA$409,74,FALSE)</f>
        <v>26155.081200000001</v>
      </c>
      <c r="H381" s="1" t="e">
        <f>VLOOKUP($A381,'2023_24 vs 2024_25 Detail'!$A$9:$AJ$409,38,FALSE)</f>
        <v>#REF!</v>
      </c>
      <c r="I381" s="1" t="e">
        <f t="shared" si="35"/>
        <v>#REF!</v>
      </c>
      <c r="J381" s="1" t="e">
        <f t="shared" si="36"/>
        <v>#REF!</v>
      </c>
      <c r="K381" s="1" t="e">
        <f t="shared" si="37"/>
        <v>#REF!</v>
      </c>
      <c r="M381" s="1" t="e">
        <f>VLOOKUP(A381,'2023_24 vs 2024_25 Detail'!$A$9:$CA$409,82,FALSE)</f>
        <v>#REF!</v>
      </c>
      <c r="N381" s="1" t="e">
        <f>VLOOKUP(A381,'2023_24 vs 2024_25 Detail'!$A$9:$CA$409,73,FALSE)+VLOOKUP(A381,'2023_24 vs 2024_25 Detail'!$A$9:$BY$409,80,FALSE)+VLOOKUP(A381,'2023_24 vs 2024_25 Detail'!$A$9:$BZ$409,81,FALSE)</f>
        <v>#REF!</v>
      </c>
      <c r="O381" s="1">
        <f>VLOOKUP(A381,'2023_24 vs 2024_25 Detail'!$A$9:$CA$409,74,FALSE)</f>
        <v>26155.081200000001</v>
      </c>
      <c r="P381" s="1">
        <f>VLOOKUP(A381,'2023_24 vs 2024_25 Detail'!$A$9:$CA$409,77,FALSE)</f>
        <v>0</v>
      </c>
      <c r="Q381" s="1" t="e">
        <f t="shared" si="38"/>
        <v>#REF!</v>
      </c>
      <c r="R381" s="1" t="e">
        <f t="shared" si="39"/>
        <v>#REF!</v>
      </c>
      <c r="T381" s="1" t="e">
        <f t="shared" si="42"/>
        <v>#REF!</v>
      </c>
      <c r="U381" s="4" t="e">
        <f t="shared" si="41"/>
        <v>#REF!</v>
      </c>
    </row>
    <row r="382" spans="1:21" x14ac:dyDescent="0.35">
      <c r="A382" s="2" t="s">
        <v>1099</v>
      </c>
      <c r="B382" s="2" t="s">
        <v>1100</v>
      </c>
      <c r="C382" t="s">
        <v>1101</v>
      </c>
      <c r="D382" s="1">
        <v>561</v>
      </c>
      <c r="E382" s="1" t="e">
        <f>VLOOKUP(A382,'2023_24 vs 2024_25 Detail'!$A$9:$AQ$409,45,FALSE)</f>
        <v>#REF!</v>
      </c>
      <c r="F382" s="1" t="e">
        <f>VLOOKUP(A382,'2023_24 vs 2024_25 Detail'!$A$9:$CA$409,73,FALSE)+VLOOKUP(A382,'2023_24 vs 2024_25 Detail'!$A$9:$BY$409,80,FALSE)+VLOOKUP(A382,'2023_24 vs 2024_25 Detail'!$A$9:$BZ$409,81,FALSE)</f>
        <v>#REF!</v>
      </c>
      <c r="G382" s="1">
        <f>VLOOKUP(A382,'2023_24 vs 2024_25 Detail'!$A$9:$CA$409,74,FALSE)</f>
        <v>26382.149399999998</v>
      </c>
      <c r="H382" s="1" t="e">
        <f>VLOOKUP($A382,'2023_24 vs 2024_25 Detail'!$A$9:$AJ$409,38,FALSE)</f>
        <v>#REF!</v>
      </c>
      <c r="I382" s="1" t="e">
        <f t="shared" si="35"/>
        <v>#REF!</v>
      </c>
      <c r="J382" s="1" t="e">
        <f t="shared" si="36"/>
        <v>#REF!</v>
      </c>
      <c r="K382" s="1" t="e">
        <f t="shared" si="37"/>
        <v>#REF!</v>
      </c>
      <c r="M382" s="1" t="e">
        <f>VLOOKUP(A382,'2023_24 vs 2024_25 Detail'!$A$9:$CA$409,82,FALSE)</f>
        <v>#REF!</v>
      </c>
      <c r="N382" s="1" t="e">
        <f>VLOOKUP(A382,'2023_24 vs 2024_25 Detail'!$A$9:$CA$409,73,FALSE)+VLOOKUP(A382,'2023_24 vs 2024_25 Detail'!$A$9:$BY$409,80,FALSE)+VLOOKUP(A382,'2023_24 vs 2024_25 Detail'!$A$9:$BZ$409,81,FALSE)</f>
        <v>#REF!</v>
      </c>
      <c r="O382" s="1">
        <f>VLOOKUP(A382,'2023_24 vs 2024_25 Detail'!$A$9:$CA$409,74,FALSE)</f>
        <v>26382.149399999998</v>
      </c>
      <c r="P382" s="1">
        <f>VLOOKUP(A382,'2023_24 vs 2024_25 Detail'!$A$9:$CA$409,77,FALSE)</f>
        <v>0</v>
      </c>
      <c r="Q382" s="1" t="e">
        <f t="shared" si="38"/>
        <v>#REF!</v>
      </c>
      <c r="R382" s="1" t="e">
        <f t="shared" si="39"/>
        <v>#REF!</v>
      </c>
      <c r="T382" s="1" t="e">
        <f t="shared" si="42"/>
        <v>#REF!</v>
      </c>
      <c r="U382" s="4" t="e">
        <f t="shared" si="41"/>
        <v>#REF!</v>
      </c>
    </row>
    <row r="383" spans="1:21" x14ac:dyDescent="0.35">
      <c r="A383" s="2" t="s">
        <v>1102</v>
      </c>
      <c r="B383" s="2" t="s">
        <v>1103</v>
      </c>
      <c r="C383" t="s">
        <v>1104</v>
      </c>
      <c r="D383" s="1">
        <v>562</v>
      </c>
      <c r="E383" s="1" t="e">
        <f>VLOOKUP(A383,'2023_24 vs 2024_25 Detail'!$A$9:$AQ$409,45,FALSE)</f>
        <v>#REF!</v>
      </c>
      <c r="F383" s="1" t="e">
        <f>VLOOKUP(A383,'2023_24 vs 2024_25 Detail'!$A$9:$CA$409,73,FALSE)+VLOOKUP(A383,'2023_24 vs 2024_25 Detail'!$A$9:$BY$409,80,FALSE)+VLOOKUP(A383,'2023_24 vs 2024_25 Detail'!$A$9:$BZ$409,81,FALSE)</f>
        <v>#REF!</v>
      </c>
      <c r="G383" s="1">
        <f>VLOOKUP(A383,'2023_24 vs 2024_25 Detail'!$A$9:$CA$409,74,FALSE)</f>
        <v>62804.224000000002</v>
      </c>
      <c r="H383" s="1" t="e">
        <f>VLOOKUP($A383,'2023_24 vs 2024_25 Detail'!$A$9:$AJ$409,38,FALSE)</f>
        <v>#REF!</v>
      </c>
      <c r="I383" s="1" t="e">
        <f t="shared" si="35"/>
        <v>#REF!</v>
      </c>
      <c r="J383" s="1" t="e">
        <f t="shared" si="36"/>
        <v>#REF!</v>
      </c>
      <c r="K383" s="1" t="e">
        <f t="shared" si="37"/>
        <v>#REF!</v>
      </c>
      <c r="M383" s="1" t="e">
        <f>VLOOKUP(A383,'2023_24 vs 2024_25 Detail'!$A$9:$CA$409,82,FALSE)</f>
        <v>#REF!</v>
      </c>
      <c r="N383" s="1" t="e">
        <f>VLOOKUP(A383,'2023_24 vs 2024_25 Detail'!$A$9:$CA$409,73,FALSE)+VLOOKUP(A383,'2023_24 vs 2024_25 Detail'!$A$9:$BY$409,80,FALSE)+VLOOKUP(A383,'2023_24 vs 2024_25 Detail'!$A$9:$BZ$409,81,FALSE)</f>
        <v>#REF!</v>
      </c>
      <c r="O383" s="1">
        <f>VLOOKUP(A383,'2023_24 vs 2024_25 Detail'!$A$9:$CA$409,74,FALSE)</f>
        <v>62804.224000000002</v>
      </c>
      <c r="P383" s="1">
        <f>VLOOKUP(A383,'2023_24 vs 2024_25 Detail'!$A$9:$CA$409,77,FALSE)</f>
        <v>0</v>
      </c>
      <c r="Q383" s="1" t="e">
        <f t="shared" si="38"/>
        <v>#REF!</v>
      </c>
      <c r="R383" s="1" t="e">
        <f t="shared" si="39"/>
        <v>#REF!</v>
      </c>
      <c r="T383" s="1" t="e">
        <f t="shared" si="42"/>
        <v>#REF!</v>
      </c>
      <c r="U383" s="4" t="e">
        <f t="shared" si="41"/>
        <v>#REF!</v>
      </c>
    </row>
    <row r="384" spans="1:21" x14ac:dyDescent="0.35">
      <c r="A384" s="2" t="s">
        <v>1105</v>
      </c>
      <c r="B384" s="2" t="s">
        <v>1106</v>
      </c>
      <c r="C384" t="s">
        <v>1107</v>
      </c>
      <c r="D384" s="1">
        <v>563</v>
      </c>
      <c r="E384" s="1" t="e">
        <f>VLOOKUP(A384,'2023_24 vs 2024_25 Detail'!$A$9:$AQ$409,45,FALSE)</f>
        <v>#REF!</v>
      </c>
      <c r="F384" s="1" t="e">
        <f>VLOOKUP(A384,'2023_24 vs 2024_25 Detail'!$A$9:$CA$409,73,FALSE)+VLOOKUP(A384,'2023_24 vs 2024_25 Detail'!$A$9:$BY$409,80,FALSE)+VLOOKUP(A384,'2023_24 vs 2024_25 Detail'!$A$9:$BZ$409,81,FALSE)</f>
        <v>#REF!</v>
      </c>
      <c r="G384" s="1">
        <f>VLOOKUP(A384,'2023_24 vs 2024_25 Detail'!$A$9:$CA$409,74,FALSE)</f>
        <v>28958.720000000001</v>
      </c>
      <c r="H384" s="1" t="e">
        <f>VLOOKUP($A384,'2023_24 vs 2024_25 Detail'!$A$9:$AJ$409,38,FALSE)</f>
        <v>#REF!</v>
      </c>
      <c r="I384" s="1" t="e">
        <f t="shared" si="35"/>
        <v>#REF!</v>
      </c>
      <c r="J384" s="1" t="e">
        <f t="shared" si="36"/>
        <v>#REF!</v>
      </c>
      <c r="K384" s="1" t="e">
        <f t="shared" si="37"/>
        <v>#REF!</v>
      </c>
      <c r="M384" s="1" t="e">
        <f>VLOOKUP(A384,'2023_24 vs 2024_25 Detail'!$A$9:$CA$409,82,FALSE)</f>
        <v>#REF!</v>
      </c>
      <c r="N384" s="1" t="e">
        <f>VLOOKUP(A384,'2023_24 vs 2024_25 Detail'!$A$9:$CA$409,73,FALSE)+VLOOKUP(A384,'2023_24 vs 2024_25 Detail'!$A$9:$BY$409,80,FALSE)+VLOOKUP(A384,'2023_24 vs 2024_25 Detail'!$A$9:$BZ$409,81,FALSE)</f>
        <v>#REF!</v>
      </c>
      <c r="O384" s="1">
        <f>VLOOKUP(A384,'2023_24 vs 2024_25 Detail'!$A$9:$CA$409,74,FALSE)</f>
        <v>28958.720000000001</v>
      </c>
      <c r="P384" s="1">
        <f>VLOOKUP(A384,'2023_24 vs 2024_25 Detail'!$A$9:$CA$409,77,FALSE)</f>
        <v>0</v>
      </c>
      <c r="Q384" s="1" t="e">
        <f t="shared" si="38"/>
        <v>#REF!</v>
      </c>
      <c r="R384" s="1" t="e">
        <f t="shared" si="39"/>
        <v>#REF!</v>
      </c>
      <c r="T384" s="1" t="e">
        <f t="shared" si="42"/>
        <v>#REF!</v>
      </c>
      <c r="U384" s="4" t="e">
        <f t="shared" si="41"/>
        <v>#REF!</v>
      </c>
    </row>
    <row r="385" spans="1:21" x14ac:dyDescent="0.35">
      <c r="A385" s="2" t="s">
        <v>1108</v>
      </c>
      <c r="B385" s="2" t="s">
        <v>1109</v>
      </c>
      <c r="C385" t="s">
        <v>1110</v>
      </c>
      <c r="D385" s="1">
        <v>564</v>
      </c>
      <c r="E385" s="1" t="e">
        <f>VLOOKUP(A385,'2023_24 vs 2024_25 Detail'!$A$9:$AQ$409,45,FALSE)</f>
        <v>#REF!</v>
      </c>
      <c r="F385" s="1" t="e">
        <f>VLOOKUP(A385,'2023_24 vs 2024_25 Detail'!$A$9:$CA$409,73,FALSE)+VLOOKUP(A385,'2023_24 vs 2024_25 Detail'!$A$9:$BY$409,80,FALSE)+VLOOKUP(A385,'2023_24 vs 2024_25 Detail'!$A$9:$BZ$409,81,FALSE)</f>
        <v>#REF!</v>
      </c>
      <c r="G385" s="1">
        <f>VLOOKUP(A385,'2023_24 vs 2024_25 Detail'!$A$9:$CA$409,74,FALSE)</f>
        <v>38148.417099999999</v>
      </c>
      <c r="H385" s="1" t="e">
        <f>VLOOKUP($A385,'2023_24 vs 2024_25 Detail'!$A$9:$AJ$409,38,FALSE)</f>
        <v>#REF!</v>
      </c>
      <c r="I385" s="1" t="e">
        <f t="shared" si="35"/>
        <v>#REF!</v>
      </c>
      <c r="J385" s="1" t="e">
        <f t="shared" si="36"/>
        <v>#REF!</v>
      </c>
      <c r="K385" s="1" t="e">
        <f t="shared" si="37"/>
        <v>#REF!</v>
      </c>
      <c r="M385" s="1" t="e">
        <f>VLOOKUP(A385,'2023_24 vs 2024_25 Detail'!$A$9:$CA$409,82,FALSE)</f>
        <v>#REF!</v>
      </c>
      <c r="N385" s="1" t="e">
        <f>VLOOKUP(A385,'2023_24 vs 2024_25 Detail'!$A$9:$CA$409,73,FALSE)+VLOOKUP(A385,'2023_24 vs 2024_25 Detail'!$A$9:$BY$409,80,FALSE)+VLOOKUP(A385,'2023_24 vs 2024_25 Detail'!$A$9:$BZ$409,81,FALSE)</f>
        <v>#REF!</v>
      </c>
      <c r="O385" s="1">
        <f>VLOOKUP(A385,'2023_24 vs 2024_25 Detail'!$A$9:$CA$409,74,FALSE)</f>
        <v>38148.417099999999</v>
      </c>
      <c r="P385" s="1">
        <f>VLOOKUP(A385,'2023_24 vs 2024_25 Detail'!$A$9:$CA$409,77,FALSE)</f>
        <v>0</v>
      </c>
      <c r="Q385" s="1" t="e">
        <f t="shared" si="38"/>
        <v>#REF!</v>
      </c>
      <c r="R385" s="1" t="e">
        <f t="shared" si="39"/>
        <v>#REF!</v>
      </c>
      <c r="T385" s="1" t="e">
        <f t="shared" si="42"/>
        <v>#REF!</v>
      </c>
      <c r="U385" s="4" t="e">
        <f t="shared" si="41"/>
        <v>#REF!</v>
      </c>
    </row>
    <row r="386" spans="1:21" x14ac:dyDescent="0.35">
      <c r="A386" s="2" t="s">
        <v>1111</v>
      </c>
      <c r="B386" s="2" t="s">
        <v>1112</v>
      </c>
      <c r="C386" t="s">
        <v>1113</v>
      </c>
      <c r="D386" s="1">
        <v>565</v>
      </c>
      <c r="E386" s="1" t="e">
        <f>VLOOKUP(A386,'2023_24 vs 2024_25 Detail'!$A$9:$AQ$409,45,FALSE)</f>
        <v>#REF!</v>
      </c>
      <c r="F386" s="1" t="e">
        <f>VLOOKUP(A386,'2023_24 vs 2024_25 Detail'!$A$9:$CA$409,73,FALSE)+VLOOKUP(A386,'2023_24 vs 2024_25 Detail'!$A$9:$BY$409,80,FALSE)+VLOOKUP(A386,'2023_24 vs 2024_25 Detail'!$A$9:$BZ$409,81,FALSE)</f>
        <v>#REF!</v>
      </c>
      <c r="G386" s="1">
        <f>VLOOKUP(A386,'2023_24 vs 2024_25 Detail'!$A$9:$CA$409,74,FALSE)</f>
        <v>18616.32</v>
      </c>
      <c r="H386" s="1" t="e">
        <f>VLOOKUP($A386,'2023_24 vs 2024_25 Detail'!$A$9:$AJ$409,38,FALSE)</f>
        <v>#REF!</v>
      </c>
      <c r="I386" s="1" t="e">
        <f t="shared" si="35"/>
        <v>#REF!</v>
      </c>
      <c r="J386" s="1" t="e">
        <f t="shared" si="36"/>
        <v>#REF!</v>
      </c>
      <c r="K386" s="1" t="e">
        <f t="shared" si="37"/>
        <v>#REF!</v>
      </c>
      <c r="M386" s="1" t="e">
        <f>VLOOKUP(A386,'2023_24 vs 2024_25 Detail'!$A$9:$CA$409,82,FALSE)</f>
        <v>#REF!</v>
      </c>
      <c r="N386" s="1" t="e">
        <f>VLOOKUP(A386,'2023_24 vs 2024_25 Detail'!$A$9:$CA$409,73,FALSE)+VLOOKUP(A386,'2023_24 vs 2024_25 Detail'!$A$9:$BY$409,80,FALSE)+VLOOKUP(A386,'2023_24 vs 2024_25 Detail'!$A$9:$BZ$409,81,FALSE)</f>
        <v>#REF!</v>
      </c>
      <c r="O386" s="1">
        <f>VLOOKUP(A386,'2023_24 vs 2024_25 Detail'!$A$9:$CA$409,74,FALSE)</f>
        <v>18616.32</v>
      </c>
      <c r="P386" s="1">
        <f>VLOOKUP(A386,'2023_24 vs 2024_25 Detail'!$A$9:$CA$409,77,FALSE)</f>
        <v>0</v>
      </c>
      <c r="Q386" s="1" t="e">
        <f t="shared" si="38"/>
        <v>#REF!</v>
      </c>
      <c r="R386" s="1" t="e">
        <f t="shared" si="39"/>
        <v>#REF!</v>
      </c>
      <c r="T386" s="1" t="e">
        <f t="shared" si="42"/>
        <v>#REF!</v>
      </c>
      <c r="U386" s="4" t="e">
        <f t="shared" si="41"/>
        <v>#REF!</v>
      </c>
    </row>
    <row r="387" spans="1:21" x14ac:dyDescent="0.35">
      <c r="A387" s="2" t="s">
        <v>1114</v>
      </c>
      <c r="B387" s="2" t="s">
        <v>1115</v>
      </c>
      <c r="C387" t="s">
        <v>1116</v>
      </c>
      <c r="D387" s="1">
        <v>566</v>
      </c>
      <c r="E387" s="1" t="e">
        <f>VLOOKUP(A387,'2023_24 vs 2024_25 Detail'!$A$9:$AQ$409,45,FALSE)</f>
        <v>#REF!</v>
      </c>
      <c r="F387" s="1" t="e">
        <f>VLOOKUP(A387,'2023_24 vs 2024_25 Detail'!$A$9:$CA$409,73,FALSE)+VLOOKUP(A387,'2023_24 vs 2024_25 Detail'!$A$9:$BY$409,80,FALSE)+VLOOKUP(A387,'2023_24 vs 2024_25 Detail'!$A$9:$BZ$409,81,FALSE)</f>
        <v>#REF!</v>
      </c>
      <c r="G387" s="1">
        <f>VLOOKUP(A387,'2023_24 vs 2024_25 Detail'!$A$9:$CA$409,74,FALSE)</f>
        <v>24097.792000000001</v>
      </c>
      <c r="H387" s="1" t="e">
        <f>VLOOKUP($A387,'2023_24 vs 2024_25 Detail'!$A$9:$AJ$409,38,FALSE)</f>
        <v>#REF!</v>
      </c>
      <c r="I387" s="1" t="e">
        <f t="shared" si="35"/>
        <v>#REF!</v>
      </c>
      <c r="J387" s="1" t="e">
        <f t="shared" si="36"/>
        <v>#REF!</v>
      </c>
      <c r="K387" s="1" t="e">
        <f t="shared" si="37"/>
        <v>#REF!</v>
      </c>
      <c r="M387" s="1" t="e">
        <f>VLOOKUP(A387,'2023_24 vs 2024_25 Detail'!$A$9:$CA$409,82,FALSE)</f>
        <v>#REF!</v>
      </c>
      <c r="N387" s="1" t="e">
        <f>VLOOKUP(A387,'2023_24 vs 2024_25 Detail'!$A$9:$CA$409,73,FALSE)+VLOOKUP(A387,'2023_24 vs 2024_25 Detail'!$A$9:$BY$409,80,FALSE)+VLOOKUP(A387,'2023_24 vs 2024_25 Detail'!$A$9:$BZ$409,81,FALSE)</f>
        <v>#REF!</v>
      </c>
      <c r="O387" s="1">
        <f>VLOOKUP(A387,'2023_24 vs 2024_25 Detail'!$A$9:$CA$409,74,FALSE)</f>
        <v>24097.792000000001</v>
      </c>
      <c r="P387" s="1">
        <f>VLOOKUP(A387,'2023_24 vs 2024_25 Detail'!$A$9:$CA$409,77,FALSE)</f>
        <v>0</v>
      </c>
      <c r="Q387" s="1" t="e">
        <f t="shared" si="38"/>
        <v>#REF!</v>
      </c>
      <c r="R387" s="1" t="e">
        <f t="shared" si="39"/>
        <v>#REF!</v>
      </c>
      <c r="T387" s="1" t="e">
        <f t="shared" si="42"/>
        <v>#REF!</v>
      </c>
      <c r="U387" s="4" t="e">
        <f t="shared" si="41"/>
        <v>#REF!</v>
      </c>
    </row>
    <row r="388" spans="1:21" x14ac:dyDescent="0.35">
      <c r="A388" s="2" t="s">
        <v>1117</v>
      </c>
      <c r="B388" s="2" t="s">
        <v>1118</v>
      </c>
      <c r="C388" t="s">
        <v>1119</v>
      </c>
      <c r="D388" s="1">
        <v>567</v>
      </c>
      <c r="E388" s="1" t="e">
        <f>VLOOKUP(A388,'2023_24 vs 2024_25 Detail'!$A$9:$AQ$409,45,FALSE)</f>
        <v>#REF!</v>
      </c>
      <c r="F388" s="1" t="e">
        <f>VLOOKUP(A388,'2023_24 vs 2024_25 Detail'!$A$9:$CA$409,73,FALSE)+VLOOKUP(A388,'2023_24 vs 2024_25 Detail'!$A$9:$BY$409,80,FALSE)+VLOOKUP(A388,'2023_24 vs 2024_25 Detail'!$A$9:$BZ$409,81,FALSE)</f>
        <v>#REF!</v>
      </c>
      <c r="G388" s="1">
        <f>VLOOKUP(A388,'2023_24 vs 2024_25 Detail'!$A$9:$CA$409,74,FALSE)</f>
        <v>12721.152</v>
      </c>
      <c r="H388" s="1" t="e">
        <f>VLOOKUP($A388,'2023_24 vs 2024_25 Detail'!$A$9:$AJ$409,38,FALSE)</f>
        <v>#REF!</v>
      </c>
      <c r="I388" s="1" t="e">
        <f t="shared" ref="I388:I409" si="43">E388-F388-G388-H388</f>
        <v>#REF!</v>
      </c>
      <c r="J388" s="1" t="e">
        <f t="shared" ref="J388:J409" si="44">I388/D388</f>
        <v>#REF!</v>
      </c>
      <c r="K388" s="1" t="e">
        <f t="shared" ref="K388:K409" si="45">J388*$K$2</f>
        <v>#REF!</v>
      </c>
      <c r="M388" s="1" t="e">
        <f>VLOOKUP(A388,'2023_24 vs 2024_25 Detail'!$A$9:$CA$409,82,FALSE)</f>
        <v>#REF!</v>
      </c>
      <c r="N388" s="1" t="e">
        <f>VLOOKUP(A388,'2023_24 vs 2024_25 Detail'!$A$9:$CA$409,73,FALSE)+VLOOKUP(A388,'2023_24 vs 2024_25 Detail'!$A$9:$BY$409,80,FALSE)+VLOOKUP(A388,'2023_24 vs 2024_25 Detail'!$A$9:$BZ$409,81,FALSE)</f>
        <v>#REF!</v>
      </c>
      <c r="O388" s="1">
        <f>VLOOKUP(A388,'2023_24 vs 2024_25 Detail'!$A$9:$CA$409,74,FALSE)</f>
        <v>12721.152</v>
      </c>
      <c r="P388" s="1">
        <f>VLOOKUP(A388,'2023_24 vs 2024_25 Detail'!$A$9:$CA$409,77,FALSE)</f>
        <v>0</v>
      </c>
      <c r="Q388" s="1" t="e">
        <f t="shared" ref="Q388:Q409" si="46">M388-N388-O388-P388</f>
        <v>#REF!</v>
      </c>
      <c r="R388" s="1" t="e">
        <f t="shared" ref="R388:R409" si="47">Q388/D388</f>
        <v>#REF!</v>
      </c>
      <c r="T388" s="1" t="e">
        <f t="shared" si="42"/>
        <v>#REF!</v>
      </c>
      <c r="U388" s="4" t="e">
        <f t="shared" ref="U388:U409" si="48">T388*D388</f>
        <v>#REF!</v>
      </c>
    </row>
    <row r="389" spans="1:21" x14ac:dyDescent="0.35">
      <c r="A389" s="2" t="s">
        <v>1120</v>
      </c>
      <c r="B389" s="2" t="s">
        <v>1121</v>
      </c>
      <c r="C389" t="s">
        <v>1122</v>
      </c>
      <c r="D389" s="1">
        <v>568</v>
      </c>
      <c r="E389" s="1" t="e">
        <f>VLOOKUP(A389,'2023_24 vs 2024_25 Detail'!$A$9:$AQ$409,45,FALSE)</f>
        <v>#REF!</v>
      </c>
      <c r="F389" s="1" t="e">
        <f>VLOOKUP(A389,'2023_24 vs 2024_25 Detail'!$A$9:$CA$409,73,FALSE)+VLOOKUP(A389,'2023_24 vs 2024_25 Detail'!$A$9:$BY$409,80,FALSE)+VLOOKUP(A389,'2023_24 vs 2024_25 Detail'!$A$9:$BZ$409,81,FALSE)</f>
        <v>#REF!</v>
      </c>
      <c r="G389" s="1">
        <f>VLOOKUP(A389,'2023_24 vs 2024_25 Detail'!$A$9:$CA$409,74,FALSE)</f>
        <v>20736.512000000002</v>
      </c>
      <c r="H389" s="1" t="e">
        <f>VLOOKUP($A389,'2023_24 vs 2024_25 Detail'!$A$9:$AJ$409,38,FALSE)</f>
        <v>#REF!</v>
      </c>
      <c r="I389" s="1" t="e">
        <f t="shared" si="43"/>
        <v>#REF!</v>
      </c>
      <c r="J389" s="1" t="e">
        <f t="shared" si="44"/>
        <v>#REF!</v>
      </c>
      <c r="K389" s="1" t="e">
        <f t="shared" si="45"/>
        <v>#REF!</v>
      </c>
      <c r="M389" s="1" t="e">
        <f>VLOOKUP(A389,'2023_24 vs 2024_25 Detail'!$A$9:$CA$409,82,FALSE)</f>
        <v>#REF!</v>
      </c>
      <c r="N389" s="1" t="e">
        <f>VLOOKUP(A389,'2023_24 vs 2024_25 Detail'!$A$9:$CA$409,73,FALSE)+VLOOKUP(A389,'2023_24 vs 2024_25 Detail'!$A$9:$BY$409,80,FALSE)+VLOOKUP(A389,'2023_24 vs 2024_25 Detail'!$A$9:$BZ$409,81,FALSE)</f>
        <v>#REF!</v>
      </c>
      <c r="O389" s="1">
        <f>VLOOKUP(A389,'2023_24 vs 2024_25 Detail'!$A$9:$CA$409,74,FALSE)</f>
        <v>20736.512000000002</v>
      </c>
      <c r="P389" s="1">
        <f>VLOOKUP(A389,'2023_24 vs 2024_25 Detail'!$A$9:$CA$409,77,FALSE)</f>
        <v>51200</v>
      </c>
      <c r="Q389" s="1" t="e">
        <f t="shared" si="46"/>
        <v>#REF!</v>
      </c>
      <c r="R389" s="1" t="e">
        <f t="shared" si="47"/>
        <v>#REF!</v>
      </c>
      <c r="T389" s="1" t="e">
        <f t="shared" si="42"/>
        <v>#REF!</v>
      </c>
      <c r="U389" s="4" t="e">
        <f t="shared" si="48"/>
        <v>#REF!</v>
      </c>
    </row>
    <row r="390" spans="1:21" x14ac:dyDescent="0.35">
      <c r="A390" s="2" t="s">
        <v>1123</v>
      </c>
      <c r="B390" s="2" t="s">
        <v>1124</v>
      </c>
      <c r="C390" t="s">
        <v>1125</v>
      </c>
      <c r="D390" s="1">
        <v>569</v>
      </c>
      <c r="E390" s="1" t="e">
        <f>VLOOKUP(A390,'2023_24 vs 2024_25 Detail'!$A$9:$AQ$409,45,FALSE)</f>
        <v>#REF!</v>
      </c>
      <c r="F390" s="1" t="e">
        <f>VLOOKUP(A390,'2023_24 vs 2024_25 Detail'!$A$9:$CA$409,73,FALSE)+VLOOKUP(A390,'2023_24 vs 2024_25 Detail'!$A$9:$BY$409,80,FALSE)+VLOOKUP(A390,'2023_24 vs 2024_25 Detail'!$A$9:$BZ$409,81,FALSE)</f>
        <v>#REF!</v>
      </c>
      <c r="G390" s="1">
        <f>VLOOKUP(A390,'2023_24 vs 2024_25 Detail'!$A$9:$CA$409,74,FALSE)</f>
        <v>28958.720000000001</v>
      </c>
      <c r="H390" s="1" t="e">
        <f>VLOOKUP($A390,'2023_24 vs 2024_25 Detail'!$A$9:$AJ$409,38,FALSE)</f>
        <v>#REF!</v>
      </c>
      <c r="I390" s="1" t="e">
        <f t="shared" si="43"/>
        <v>#REF!</v>
      </c>
      <c r="J390" s="1" t="e">
        <f t="shared" si="44"/>
        <v>#REF!</v>
      </c>
      <c r="K390" s="1" t="e">
        <f t="shared" si="45"/>
        <v>#REF!</v>
      </c>
      <c r="M390" s="1" t="e">
        <f>VLOOKUP(A390,'2023_24 vs 2024_25 Detail'!$A$9:$CA$409,82,FALSE)</f>
        <v>#REF!</v>
      </c>
      <c r="N390" s="1" t="e">
        <f>VLOOKUP(A390,'2023_24 vs 2024_25 Detail'!$A$9:$CA$409,73,FALSE)+VLOOKUP(A390,'2023_24 vs 2024_25 Detail'!$A$9:$BY$409,80,FALSE)+VLOOKUP(A390,'2023_24 vs 2024_25 Detail'!$A$9:$BZ$409,81,FALSE)</f>
        <v>#REF!</v>
      </c>
      <c r="O390" s="1">
        <f>VLOOKUP(A390,'2023_24 vs 2024_25 Detail'!$A$9:$CA$409,74,FALSE)</f>
        <v>28958.720000000001</v>
      </c>
      <c r="P390" s="1">
        <f>VLOOKUP(A390,'2023_24 vs 2024_25 Detail'!$A$9:$CA$409,77,FALSE)</f>
        <v>0</v>
      </c>
      <c r="Q390" s="1" t="e">
        <f t="shared" si="46"/>
        <v>#REF!</v>
      </c>
      <c r="R390" s="1" t="e">
        <f t="shared" si="47"/>
        <v>#REF!</v>
      </c>
      <c r="T390" s="1" t="e">
        <f t="shared" si="42"/>
        <v>#REF!</v>
      </c>
      <c r="U390" s="4" t="e">
        <f t="shared" si="48"/>
        <v>#REF!</v>
      </c>
    </row>
    <row r="391" spans="1:21" x14ac:dyDescent="0.35">
      <c r="A391" s="2" t="s">
        <v>1126</v>
      </c>
      <c r="B391" s="2" t="s">
        <v>1127</v>
      </c>
      <c r="C391" t="s">
        <v>1128</v>
      </c>
      <c r="D391" s="1">
        <v>570</v>
      </c>
      <c r="E391" s="1" t="e">
        <f>VLOOKUP(A391,'2023_24 vs 2024_25 Detail'!$A$9:$AQ$409,45,FALSE)</f>
        <v>#REF!</v>
      </c>
      <c r="F391" s="1" t="e">
        <f>VLOOKUP(A391,'2023_24 vs 2024_25 Detail'!$A$9:$CA$409,73,FALSE)+VLOOKUP(A391,'2023_24 vs 2024_25 Detail'!$A$9:$BY$409,80,FALSE)+VLOOKUP(A391,'2023_24 vs 2024_25 Detail'!$A$9:$BZ$409,81,FALSE)</f>
        <v>#REF!</v>
      </c>
      <c r="G391" s="1">
        <f>VLOOKUP(A391,'2023_24 vs 2024_25 Detail'!$A$9:$CA$409,74,FALSE)</f>
        <v>17892.351999999999</v>
      </c>
      <c r="H391" s="1" t="e">
        <f>VLOOKUP($A391,'2023_24 vs 2024_25 Detail'!$A$9:$AJ$409,38,FALSE)</f>
        <v>#REF!</v>
      </c>
      <c r="I391" s="1" t="e">
        <f t="shared" si="43"/>
        <v>#REF!</v>
      </c>
      <c r="J391" s="1" t="e">
        <f t="shared" si="44"/>
        <v>#REF!</v>
      </c>
      <c r="K391" s="1" t="e">
        <f t="shared" si="45"/>
        <v>#REF!</v>
      </c>
      <c r="M391" s="1" t="e">
        <f>VLOOKUP(A391,'2023_24 vs 2024_25 Detail'!$A$9:$CA$409,82,FALSE)</f>
        <v>#REF!</v>
      </c>
      <c r="N391" s="1" t="e">
        <f>VLOOKUP(A391,'2023_24 vs 2024_25 Detail'!$A$9:$CA$409,73,FALSE)+VLOOKUP(A391,'2023_24 vs 2024_25 Detail'!$A$9:$BY$409,80,FALSE)+VLOOKUP(A391,'2023_24 vs 2024_25 Detail'!$A$9:$BZ$409,81,FALSE)</f>
        <v>#REF!</v>
      </c>
      <c r="O391" s="1">
        <f>VLOOKUP(A391,'2023_24 vs 2024_25 Detail'!$A$9:$CA$409,74,FALSE)</f>
        <v>17892.351999999999</v>
      </c>
      <c r="P391" s="1">
        <f>VLOOKUP(A391,'2023_24 vs 2024_25 Detail'!$A$9:$CA$409,77,FALSE)</f>
        <v>0</v>
      </c>
      <c r="Q391" s="1" t="e">
        <f t="shared" si="46"/>
        <v>#REF!</v>
      </c>
      <c r="R391" s="1" t="e">
        <f t="shared" si="47"/>
        <v>#REF!</v>
      </c>
      <c r="T391" s="1" t="e">
        <f t="shared" si="42"/>
        <v>#REF!</v>
      </c>
      <c r="U391" s="4" t="e">
        <f t="shared" si="48"/>
        <v>#REF!</v>
      </c>
    </row>
    <row r="392" spans="1:21" x14ac:dyDescent="0.35">
      <c r="A392" s="2" t="s">
        <v>1129</v>
      </c>
      <c r="B392" s="2" t="s">
        <v>1130</v>
      </c>
      <c r="C392" t="s">
        <v>1131</v>
      </c>
      <c r="D392" s="1">
        <v>571</v>
      </c>
      <c r="E392" s="1" t="e">
        <f>VLOOKUP(A392,'2023_24 vs 2024_25 Detail'!$A$9:$AQ$409,45,FALSE)</f>
        <v>#REF!</v>
      </c>
      <c r="F392" s="1" t="e">
        <f>VLOOKUP(A392,'2023_24 vs 2024_25 Detail'!$A$9:$CA$409,73,FALSE)+VLOOKUP(A392,'2023_24 vs 2024_25 Detail'!$A$9:$BY$409,80,FALSE)+VLOOKUP(A392,'2023_24 vs 2024_25 Detail'!$A$9:$BZ$409,81,FALSE)</f>
        <v>#REF!</v>
      </c>
      <c r="G392" s="1">
        <f>VLOOKUP(A392,'2023_24 vs 2024_25 Detail'!$A$9:$CA$409,74,FALSE)</f>
        <v>38266.879999999997</v>
      </c>
      <c r="H392" s="1" t="e">
        <f>VLOOKUP($A392,'2023_24 vs 2024_25 Detail'!$A$9:$AJ$409,38,FALSE)</f>
        <v>#REF!</v>
      </c>
      <c r="I392" s="1" t="e">
        <f t="shared" si="43"/>
        <v>#REF!</v>
      </c>
      <c r="J392" s="1" t="e">
        <f t="shared" si="44"/>
        <v>#REF!</v>
      </c>
      <c r="K392" s="1" t="e">
        <f t="shared" si="45"/>
        <v>#REF!</v>
      </c>
      <c r="M392" s="1" t="e">
        <f>VLOOKUP(A392,'2023_24 vs 2024_25 Detail'!$A$9:$CA$409,82,FALSE)</f>
        <v>#REF!</v>
      </c>
      <c r="N392" s="1" t="e">
        <f>VLOOKUP(A392,'2023_24 vs 2024_25 Detail'!$A$9:$CA$409,73,FALSE)+VLOOKUP(A392,'2023_24 vs 2024_25 Detail'!$A$9:$BY$409,80,FALSE)+VLOOKUP(A392,'2023_24 vs 2024_25 Detail'!$A$9:$BZ$409,81,FALSE)</f>
        <v>#REF!</v>
      </c>
      <c r="O392" s="1">
        <f>VLOOKUP(A392,'2023_24 vs 2024_25 Detail'!$A$9:$CA$409,74,FALSE)</f>
        <v>38266.879999999997</v>
      </c>
      <c r="P392" s="1">
        <f>VLOOKUP(A392,'2023_24 vs 2024_25 Detail'!$A$9:$CA$409,77,FALSE)</f>
        <v>0</v>
      </c>
      <c r="Q392" s="1" t="e">
        <f t="shared" si="46"/>
        <v>#REF!</v>
      </c>
      <c r="R392" s="1" t="e">
        <f t="shared" si="47"/>
        <v>#REF!</v>
      </c>
      <c r="T392" s="1" t="e">
        <f t="shared" si="42"/>
        <v>#REF!</v>
      </c>
      <c r="U392" s="4" t="e">
        <f t="shared" si="48"/>
        <v>#REF!</v>
      </c>
    </row>
    <row r="393" spans="1:21" x14ac:dyDescent="0.35">
      <c r="A393" s="2" t="s">
        <v>1132</v>
      </c>
      <c r="B393" s="2" t="s">
        <v>1133</v>
      </c>
      <c r="C393" t="s">
        <v>1134</v>
      </c>
      <c r="D393" s="1">
        <v>572</v>
      </c>
      <c r="E393" s="1" t="e">
        <f>VLOOKUP(A393,'2023_24 vs 2024_25 Detail'!$A$9:$AQ$409,45,FALSE)</f>
        <v>#REF!</v>
      </c>
      <c r="F393" s="1" t="e">
        <f>VLOOKUP(A393,'2023_24 vs 2024_25 Detail'!$A$9:$CA$409,73,FALSE)+VLOOKUP(A393,'2023_24 vs 2024_25 Detail'!$A$9:$BY$409,80,FALSE)+VLOOKUP(A393,'2023_24 vs 2024_25 Detail'!$A$9:$BZ$409,81,FALSE)</f>
        <v>#REF!</v>
      </c>
      <c r="G393" s="1">
        <f>VLOOKUP(A393,'2023_24 vs 2024_25 Detail'!$A$9:$CA$409,74,FALSE)</f>
        <v>14375.936</v>
      </c>
      <c r="H393" s="1" t="e">
        <f>VLOOKUP($A393,'2023_24 vs 2024_25 Detail'!$A$9:$AJ$409,38,FALSE)</f>
        <v>#REF!</v>
      </c>
      <c r="I393" s="1" t="e">
        <f t="shared" si="43"/>
        <v>#REF!</v>
      </c>
      <c r="J393" s="1" t="e">
        <f t="shared" si="44"/>
        <v>#REF!</v>
      </c>
      <c r="K393" s="1" t="e">
        <f t="shared" si="45"/>
        <v>#REF!</v>
      </c>
      <c r="M393" s="1" t="e">
        <f>VLOOKUP(A393,'2023_24 vs 2024_25 Detail'!$A$9:$CA$409,82,FALSE)</f>
        <v>#REF!</v>
      </c>
      <c r="N393" s="1" t="e">
        <f>VLOOKUP(A393,'2023_24 vs 2024_25 Detail'!$A$9:$CA$409,73,FALSE)+VLOOKUP(A393,'2023_24 vs 2024_25 Detail'!$A$9:$BY$409,80,FALSE)+VLOOKUP(A393,'2023_24 vs 2024_25 Detail'!$A$9:$BZ$409,81,FALSE)</f>
        <v>#REF!</v>
      </c>
      <c r="O393" s="1">
        <f>VLOOKUP(A393,'2023_24 vs 2024_25 Detail'!$A$9:$CA$409,74,FALSE)</f>
        <v>14375.936</v>
      </c>
      <c r="P393" s="1">
        <f>VLOOKUP(A393,'2023_24 vs 2024_25 Detail'!$A$9:$CA$409,77,FALSE)</f>
        <v>0</v>
      </c>
      <c r="Q393" s="1" t="e">
        <f t="shared" si="46"/>
        <v>#REF!</v>
      </c>
      <c r="R393" s="1" t="e">
        <f t="shared" si="47"/>
        <v>#REF!</v>
      </c>
      <c r="T393" s="1" t="e">
        <f t="shared" si="42"/>
        <v>#REF!</v>
      </c>
      <c r="U393" s="4" t="e">
        <f t="shared" si="48"/>
        <v>#REF!</v>
      </c>
    </row>
    <row r="394" spans="1:21" x14ac:dyDescent="0.35">
      <c r="A394" s="2" t="s">
        <v>1135</v>
      </c>
      <c r="B394" s="2" t="s">
        <v>1136</v>
      </c>
      <c r="C394" t="s">
        <v>1137</v>
      </c>
      <c r="D394" s="1">
        <v>573</v>
      </c>
      <c r="E394" s="1" t="e">
        <f>VLOOKUP(A394,'2023_24 vs 2024_25 Detail'!$A$9:$AQ$409,45,FALSE)</f>
        <v>#REF!</v>
      </c>
      <c r="F394" s="1" t="e">
        <f>VLOOKUP(A394,'2023_24 vs 2024_25 Detail'!$A$9:$CA$409,73,FALSE)+VLOOKUP(A394,'2023_24 vs 2024_25 Detail'!$A$9:$BY$409,80,FALSE)+VLOOKUP(A394,'2023_24 vs 2024_25 Detail'!$A$9:$BZ$409,81,FALSE)</f>
        <v>#REF!</v>
      </c>
      <c r="G394" s="1">
        <f>VLOOKUP(A394,'2023_24 vs 2024_25 Detail'!$A$9:$CA$409,74,FALSE)</f>
        <v>19225.410599999999</v>
      </c>
      <c r="H394" s="1" t="e">
        <f>VLOOKUP($A394,'2023_24 vs 2024_25 Detail'!$A$9:$AJ$409,38,FALSE)</f>
        <v>#REF!</v>
      </c>
      <c r="I394" s="1" t="e">
        <f t="shared" si="43"/>
        <v>#REF!</v>
      </c>
      <c r="J394" s="1" t="e">
        <f t="shared" si="44"/>
        <v>#REF!</v>
      </c>
      <c r="K394" s="1" t="e">
        <f t="shared" si="45"/>
        <v>#REF!</v>
      </c>
      <c r="M394" s="1" t="e">
        <f>VLOOKUP(A394,'2023_24 vs 2024_25 Detail'!$A$9:$CA$409,82,FALSE)</f>
        <v>#REF!</v>
      </c>
      <c r="N394" s="1" t="e">
        <f>VLOOKUP(A394,'2023_24 vs 2024_25 Detail'!$A$9:$CA$409,73,FALSE)+VLOOKUP(A394,'2023_24 vs 2024_25 Detail'!$A$9:$BY$409,80,FALSE)+VLOOKUP(A394,'2023_24 vs 2024_25 Detail'!$A$9:$BZ$409,81,FALSE)</f>
        <v>#REF!</v>
      </c>
      <c r="O394" s="1">
        <f>VLOOKUP(A394,'2023_24 vs 2024_25 Detail'!$A$9:$CA$409,74,FALSE)</f>
        <v>19225.410599999999</v>
      </c>
      <c r="P394" s="1">
        <f>VLOOKUP(A394,'2023_24 vs 2024_25 Detail'!$A$9:$CA$409,77,FALSE)</f>
        <v>0</v>
      </c>
      <c r="Q394" s="1" t="e">
        <f t="shared" si="46"/>
        <v>#REF!</v>
      </c>
      <c r="R394" s="1" t="e">
        <f t="shared" si="47"/>
        <v>#REF!</v>
      </c>
      <c r="T394" s="1" t="e">
        <f t="shared" si="42"/>
        <v>#REF!</v>
      </c>
      <c r="U394" s="4" t="e">
        <f t="shared" si="48"/>
        <v>#REF!</v>
      </c>
    </row>
    <row r="395" spans="1:21" x14ac:dyDescent="0.35">
      <c r="A395" s="2" t="s">
        <v>1138</v>
      </c>
      <c r="B395" s="2" t="s">
        <v>1139</v>
      </c>
      <c r="C395" t="s">
        <v>1140</v>
      </c>
      <c r="D395" s="1">
        <v>574</v>
      </c>
      <c r="E395" s="1" t="e">
        <f>VLOOKUP(A395,'2023_24 vs 2024_25 Detail'!$A$9:$AQ$409,45,FALSE)</f>
        <v>#REF!</v>
      </c>
      <c r="F395" s="1" t="e">
        <f>VLOOKUP(A395,'2023_24 vs 2024_25 Detail'!$A$9:$CA$409,73,FALSE)+VLOOKUP(A395,'2023_24 vs 2024_25 Detail'!$A$9:$BY$409,80,FALSE)+VLOOKUP(A395,'2023_24 vs 2024_25 Detail'!$A$9:$BZ$409,81,FALSE)</f>
        <v>#REF!</v>
      </c>
      <c r="G395" s="1">
        <f>VLOOKUP(A395,'2023_24 vs 2024_25 Detail'!$A$9:$CA$409,74,FALSE)</f>
        <v>45328.153599999998</v>
      </c>
      <c r="H395" s="1" t="e">
        <f>VLOOKUP($A395,'2023_24 vs 2024_25 Detail'!$A$9:$AJ$409,38,FALSE)</f>
        <v>#REF!</v>
      </c>
      <c r="I395" s="1" t="e">
        <f t="shared" si="43"/>
        <v>#REF!</v>
      </c>
      <c r="J395" s="1" t="e">
        <f t="shared" si="44"/>
        <v>#REF!</v>
      </c>
      <c r="K395" s="1" t="e">
        <f t="shared" si="45"/>
        <v>#REF!</v>
      </c>
      <c r="M395" s="1" t="e">
        <f>VLOOKUP(A395,'2023_24 vs 2024_25 Detail'!$A$9:$CA$409,82,FALSE)</f>
        <v>#REF!</v>
      </c>
      <c r="N395" s="1" t="e">
        <f>VLOOKUP(A395,'2023_24 vs 2024_25 Detail'!$A$9:$CA$409,73,FALSE)+VLOOKUP(A395,'2023_24 vs 2024_25 Detail'!$A$9:$BY$409,80,FALSE)+VLOOKUP(A395,'2023_24 vs 2024_25 Detail'!$A$9:$BZ$409,81,FALSE)</f>
        <v>#REF!</v>
      </c>
      <c r="O395" s="1">
        <f>VLOOKUP(A395,'2023_24 vs 2024_25 Detail'!$A$9:$CA$409,74,FALSE)</f>
        <v>45328.153599999998</v>
      </c>
      <c r="P395" s="1">
        <f>VLOOKUP(A395,'2023_24 vs 2024_25 Detail'!$A$9:$CA$409,77,FALSE)</f>
        <v>0</v>
      </c>
      <c r="Q395" s="1" t="e">
        <f t="shared" si="46"/>
        <v>#REF!</v>
      </c>
      <c r="R395" s="1" t="e">
        <f t="shared" si="47"/>
        <v>#REF!</v>
      </c>
      <c r="T395" s="1" t="e">
        <f t="shared" si="42"/>
        <v>#REF!</v>
      </c>
      <c r="U395" s="4" t="e">
        <f t="shared" si="48"/>
        <v>#REF!</v>
      </c>
    </row>
    <row r="396" spans="1:21" x14ac:dyDescent="0.35">
      <c r="A396" s="2" t="s">
        <v>1141</v>
      </c>
      <c r="B396" s="2" t="s">
        <v>1142</v>
      </c>
      <c r="C396" t="s">
        <v>1143</v>
      </c>
      <c r="D396" s="1">
        <v>575</v>
      </c>
      <c r="E396" s="1" t="e">
        <f>VLOOKUP(A396,'2023_24 vs 2024_25 Detail'!$A$9:$AQ$409,45,FALSE)</f>
        <v>#REF!</v>
      </c>
      <c r="F396" s="1" t="e">
        <f>VLOOKUP(A396,'2023_24 vs 2024_25 Detail'!$A$9:$CA$409,73,FALSE)+VLOOKUP(A396,'2023_24 vs 2024_25 Detail'!$A$9:$BY$409,80,FALSE)+VLOOKUP(A396,'2023_24 vs 2024_25 Detail'!$A$9:$BZ$409,81,FALSE)</f>
        <v>#REF!</v>
      </c>
      <c r="G396" s="1">
        <f>VLOOKUP(A396,'2023_24 vs 2024_25 Detail'!$A$9:$CA$409,74,FALSE)</f>
        <v>14789.632</v>
      </c>
      <c r="H396" s="1" t="e">
        <f>VLOOKUP($A396,'2023_24 vs 2024_25 Detail'!$A$9:$AJ$409,38,FALSE)</f>
        <v>#REF!</v>
      </c>
      <c r="I396" s="1" t="e">
        <f t="shared" si="43"/>
        <v>#REF!</v>
      </c>
      <c r="J396" s="1" t="e">
        <f t="shared" si="44"/>
        <v>#REF!</v>
      </c>
      <c r="K396" s="1" t="e">
        <f t="shared" si="45"/>
        <v>#REF!</v>
      </c>
      <c r="M396" s="1" t="e">
        <f>VLOOKUP(A396,'2023_24 vs 2024_25 Detail'!$A$9:$CA$409,82,FALSE)</f>
        <v>#REF!</v>
      </c>
      <c r="N396" s="1" t="e">
        <f>VLOOKUP(A396,'2023_24 vs 2024_25 Detail'!$A$9:$CA$409,73,FALSE)+VLOOKUP(A396,'2023_24 vs 2024_25 Detail'!$A$9:$BY$409,80,FALSE)+VLOOKUP(A396,'2023_24 vs 2024_25 Detail'!$A$9:$BZ$409,81,FALSE)</f>
        <v>#REF!</v>
      </c>
      <c r="O396" s="1">
        <f>VLOOKUP(A396,'2023_24 vs 2024_25 Detail'!$A$9:$CA$409,74,FALSE)</f>
        <v>14789.632</v>
      </c>
      <c r="P396" s="1">
        <f>VLOOKUP(A396,'2023_24 vs 2024_25 Detail'!$A$9:$CA$409,77,FALSE)</f>
        <v>0</v>
      </c>
      <c r="Q396" s="1" t="e">
        <f t="shared" si="46"/>
        <v>#REF!</v>
      </c>
      <c r="R396" s="1" t="e">
        <f t="shared" si="47"/>
        <v>#REF!</v>
      </c>
      <c r="T396" s="1" t="e">
        <f t="shared" si="42"/>
        <v>#REF!</v>
      </c>
      <c r="U396" s="4" t="e">
        <f t="shared" si="48"/>
        <v>#REF!</v>
      </c>
    </row>
    <row r="397" spans="1:21" x14ac:dyDescent="0.35">
      <c r="A397" s="2" t="s">
        <v>1144</v>
      </c>
      <c r="B397" s="2" t="s">
        <v>1145</v>
      </c>
      <c r="C397" t="s">
        <v>1146</v>
      </c>
      <c r="D397" s="1">
        <v>576</v>
      </c>
      <c r="E397" s="1" t="e">
        <f>VLOOKUP(A397,'2023_24 vs 2024_25 Detail'!$A$9:$AQ$409,45,FALSE)</f>
        <v>#REF!</v>
      </c>
      <c r="F397" s="1" t="e">
        <f>VLOOKUP(A397,'2023_24 vs 2024_25 Detail'!$A$9:$CA$409,73,FALSE)+VLOOKUP(A397,'2023_24 vs 2024_25 Detail'!$A$9:$BY$409,80,FALSE)+VLOOKUP(A397,'2023_24 vs 2024_25 Detail'!$A$9:$BZ$409,81,FALSE)</f>
        <v>#REF!</v>
      </c>
      <c r="G397" s="1">
        <f>VLOOKUP(A397,'2023_24 vs 2024_25 Detail'!$A$9:$CA$409,74,FALSE)</f>
        <v>40852.480000000003</v>
      </c>
      <c r="H397" s="1" t="e">
        <f>VLOOKUP($A397,'2023_24 vs 2024_25 Detail'!$A$9:$AJ$409,38,FALSE)</f>
        <v>#REF!</v>
      </c>
      <c r="I397" s="1" t="e">
        <f t="shared" si="43"/>
        <v>#REF!</v>
      </c>
      <c r="J397" s="1" t="e">
        <f t="shared" si="44"/>
        <v>#REF!</v>
      </c>
      <c r="K397" s="1" t="e">
        <f t="shared" si="45"/>
        <v>#REF!</v>
      </c>
      <c r="M397" s="1" t="e">
        <f>VLOOKUP(A397,'2023_24 vs 2024_25 Detail'!$A$9:$CA$409,82,FALSE)</f>
        <v>#REF!</v>
      </c>
      <c r="N397" s="1" t="e">
        <f>VLOOKUP(A397,'2023_24 vs 2024_25 Detail'!$A$9:$CA$409,73,FALSE)+VLOOKUP(A397,'2023_24 vs 2024_25 Detail'!$A$9:$BY$409,80,FALSE)+VLOOKUP(A397,'2023_24 vs 2024_25 Detail'!$A$9:$BZ$409,81,FALSE)</f>
        <v>#REF!</v>
      </c>
      <c r="O397" s="1">
        <f>VLOOKUP(A397,'2023_24 vs 2024_25 Detail'!$A$9:$CA$409,74,FALSE)</f>
        <v>40852.480000000003</v>
      </c>
      <c r="P397" s="1">
        <f>VLOOKUP(A397,'2023_24 vs 2024_25 Detail'!$A$9:$CA$409,77,FALSE)</f>
        <v>0</v>
      </c>
      <c r="Q397" s="1" t="e">
        <f t="shared" si="46"/>
        <v>#REF!</v>
      </c>
      <c r="R397" s="1" t="e">
        <f t="shared" si="47"/>
        <v>#REF!</v>
      </c>
      <c r="T397" s="1" t="e">
        <f t="shared" si="42"/>
        <v>#REF!</v>
      </c>
      <c r="U397" s="4" t="e">
        <f t="shared" si="48"/>
        <v>#REF!</v>
      </c>
    </row>
    <row r="398" spans="1:21" x14ac:dyDescent="0.35">
      <c r="A398" s="2" t="s">
        <v>1147</v>
      </c>
      <c r="B398" s="2" t="s">
        <v>1148</v>
      </c>
      <c r="C398" t="s">
        <v>1149</v>
      </c>
      <c r="D398" s="1">
        <v>577</v>
      </c>
      <c r="E398" s="1" t="e">
        <f>VLOOKUP(A398,'2023_24 vs 2024_25 Detail'!$A$9:$AQ$409,45,FALSE)</f>
        <v>#REF!</v>
      </c>
      <c r="F398" s="1" t="e">
        <f>VLOOKUP(A398,'2023_24 vs 2024_25 Detail'!$A$9:$CA$409,73,FALSE)+VLOOKUP(A398,'2023_24 vs 2024_25 Detail'!$A$9:$BY$409,80,FALSE)+VLOOKUP(A398,'2023_24 vs 2024_25 Detail'!$A$9:$BZ$409,81,FALSE)</f>
        <v>#REF!</v>
      </c>
      <c r="G398" s="1">
        <f>VLOOKUP(A398,'2023_24 vs 2024_25 Detail'!$A$9:$CA$409,74,FALSE)</f>
        <v>45506.559999999998</v>
      </c>
      <c r="H398" s="1" t="e">
        <f>VLOOKUP($A398,'2023_24 vs 2024_25 Detail'!$A$9:$AJ$409,38,FALSE)</f>
        <v>#REF!</v>
      </c>
      <c r="I398" s="1" t="e">
        <f t="shared" si="43"/>
        <v>#REF!</v>
      </c>
      <c r="J398" s="1" t="e">
        <f t="shared" si="44"/>
        <v>#REF!</v>
      </c>
      <c r="K398" s="1" t="e">
        <f t="shared" si="45"/>
        <v>#REF!</v>
      </c>
      <c r="M398" s="1" t="e">
        <f>VLOOKUP(A398,'2023_24 vs 2024_25 Detail'!$A$9:$CA$409,82,FALSE)</f>
        <v>#REF!</v>
      </c>
      <c r="N398" s="1" t="e">
        <f>VLOOKUP(A398,'2023_24 vs 2024_25 Detail'!$A$9:$CA$409,73,FALSE)+VLOOKUP(A398,'2023_24 vs 2024_25 Detail'!$A$9:$BY$409,80,FALSE)+VLOOKUP(A398,'2023_24 vs 2024_25 Detail'!$A$9:$BZ$409,81,FALSE)</f>
        <v>#REF!</v>
      </c>
      <c r="O398" s="1">
        <f>VLOOKUP(A398,'2023_24 vs 2024_25 Detail'!$A$9:$CA$409,74,FALSE)</f>
        <v>45506.559999999998</v>
      </c>
      <c r="P398" s="1">
        <f>VLOOKUP(A398,'2023_24 vs 2024_25 Detail'!$A$9:$CA$409,77,FALSE)</f>
        <v>0</v>
      </c>
      <c r="Q398" s="1" t="e">
        <f t="shared" si="46"/>
        <v>#REF!</v>
      </c>
      <c r="R398" s="1" t="e">
        <f t="shared" si="47"/>
        <v>#REF!</v>
      </c>
      <c r="T398" s="1" t="e">
        <f t="shared" si="42"/>
        <v>#REF!</v>
      </c>
      <c r="U398" s="4" t="e">
        <f t="shared" si="48"/>
        <v>#REF!</v>
      </c>
    </row>
    <row r="399" spans="1:21" x14ac:dyDescent="0.35">
      <c r="A399" s="2" t="s">
        <v>1150</v>
      </c>
      <c r="B399" s="2" t="s">
        <v>1151</v>
      </c>
      <c r="C399" t="s">
        <v>1152</v>
      </c>
      <c r="D399" s="1">
        <v>578</v>
      </c>
      <c r="E399" s="1" t="e">
        <f>VLOOKUP(A399,'2023_24 vs 2024_25 Detail'!$A$9:$AQ$409,45,FALSE)</f>
        <v>#REF!</v>
      </c>
      <c r="F399" s="1" t="e">
        <f>VLOOKUP(A399,'2023_24 vs 2024_25 Detail'!$A$9:$CA$409,73,FALSE)+VLOOKUP(A399,'2023_24 vs 2024_25 Detail'!$A$9:$BY$409,80,FALSE)+VLOOKUP(A399,'2023_24 vs 2024_25 Detail'!$A$9:$BZ$409,81,FALSE)</f>
        <v>#REF!</v>
      </c>
      <c r="G399" s="1">
        <f>VLOOKUP(A399,'2023_24 vs 2024_25 Detail'!$A$9:$CA$409,74,FALSE)</f>
        <v>17788.928</v>
      </c>
      <c r="H399" s="1" t="e">
        <f>VLOOKUP($A399,'2023_24 vs 2024_25 Detail'!$A$9:$AJ$409,38,FALSE)</f>
        <v>#REF!</v>
      </c>
      <c r="I399" s="1" t="e">
        <f t="shared" si="43"/>
        <v>#REF!</v>
      </c>
      <c r="J399" s="1" t="e">
        <f t="shared" si="44"/>
        <v>#REF!</v>
      </c>
      <c r="K399" s="1" t="e">
        <f t="shared" si="45"/>
        <v>#REF!</v>
      </c>
      <c r="M399" s="1" t="e">
        <f>VLOOKUP(A399,'2023_24 vs 2024_25 Detail'!$A$9:$CA$409,82,FALSE)</f>
        <v>#REF!</v>
      </c>
      <c r="N399" s="1" t="e">
        <f>VLOOKUP(A399,'2023_24 vs 2024_25 Detail'!$A$9:$CA$409,73,FALSE)+VLOOKUP(A399,'2023_24 vs 2024_25 Detail'!$A$9:$BY$409,80,FALSE)+VLOOKUP(A399,'2023_24 vs 2024_25 Detail'!$A$9:$BZ$409,81,FALSE)</f>
        <v>#REF!</v>
      </c>
      <c r="O399" s="1">
        <f>VLOOKUP(A399,'2023_24 vs 2024_25 Detail'!$A$9:$CA$409,74,FALSE)</f>
        <v>17788.928</v>
      </c>
      <c r="P399" s="1">
        <f>VLOOKUP(A399,'2023_24 vs 2024_25 Detail'!$A$9:$CA$409,77,FALSE)</f>
        <v>0</v>
      </c>
      <c r="Q399" s="1" t="e">
        <f t="shared" si="46"/>
        <v>#REF!</v>
      </c>
      <c r="R399" s="1" t="e">
        <f t="shared" si="47"/>
        <v>#REF!</v>
      </c>
      <c r="T399" s="1" t="e">
        <f t="shared" si="42"/>
        <v>#REF!</v>
      </c>
      <c r="U399" s="4" t="e">
        <f t="shared" si="48"/>
        <v>#REF!</v>
      </c>
    </row>
    <row r="400" spans="1:21" x14ac:dyDescent="0.35">
      <c r="A400" s="2" t="s">
        <v>1153</v>
      </c>
      <c r="B400" s="2" t="s">
        <v>1154</v>
      </c>
      <c r="C400" t="s">
        <v>1155</v>
      </c>
      <c r="D400" s="1">
        <v>579</v>
      </c>
      <c r="E400" s="1" t="e">
        <f>VLOOKUP(A400,'2023_24 vs 2024_25 Detail'!$A$9:$AQ$409,45,FALSE)</f>
        <v>#REF!</v>
      </c>
      <c r="F400" s="1" t="e">
        <f>VLOOKUP(A400,'2023_24 vs 2024_25 Detail'!$A$9:$CA$409,73,FALSE)+VLOOKUP(A400,'2023_24 vs 2024_25 Detail'!$A$9:$BY$409,80,FALSE)+VLOOKUP(A400,'2023_24 vs 2024_25 Detail'!$A$9:$BZ$409,81,FALSE)</f>
        <v>#REF!</v>
      </c>
      <c r="G400" s="1">
        <f>VLOOKUP(A400,'2023_24 vs 2024_25 Detail'!$A$9:$CA$409,74,FALSE)</f>
        <v>12514.304</v>
      </c>
      <c r="H400" s="1" t="e">
        <f>VLOOKUP($A400,'2023_24 vs 2024_25 Detail'!$A$9:$AJ$409,38,FALSE)</f>
        <v>#REF!</v>
      </c>
      <c r="I400" s="1" t="e">
        <f t="shared" si="43"/>
        <v>#REF!</v>
      </c>
      <c r="J400" s="1" t="e">
        <f t="shared" si="44"/>
        <v>#REF!</v>
      </c>
      <c r="K400" s="1" t="e">
        <f t="shared" si="45"/>
        <v>#REF!</v>
      </c>
      <c r="M400" s="1" t="e">
        <f>VLOOKUP(A400,'2023_24 vs 2024_25 Detail'!$A$9:$CA$409,82,FALSE)</f>
        <v>#REF!</v>
      </c>
      <c r="N400" s="1" t="e">
        <f>VLOOKUP(A400,'2023_24 vs 2024_25 Detail'!$A$9:$CA$409,73,FALSE)+VLOOKUP(A400,'2023_24 vs 2024_25 Detail'!$A$9:$BY$409,80,FALSE)+VLOOKUP(A400,'2023_24 vs 2024_25 Detail'!$A$9:$BZ$409,81,FALSE)</f>
        <v>#REF!</v>
      </c>
      <c r="O400" s="1">
        <f>VLOOKUP(A400,'2023_24 vs 2024_25 Detail'!$A$9:$CA$409,74,FALSE)</f>
        <v>12514.304</v>
      </c>
      <c r="P400" s="1">
        <f>VLOOKUP(A400,'2023_24 vs 2024_25 Detail'!$A$9:$CA$409,77,FALSE)</f>
        <v>0</v>
      </c>
      <c r="Q400" s="1" t="e">
        <f t="shared" si="46"/>
        <v>#REF!</v>
      </c>
      <c r="R400" s="1" t="e">
        <f t="shared" si="47"/>
        <v>#REF!</v>
      </c>
      <c r="T400" s="1" t="e">
        <f t="shared" si="42"/>
        <v>#REF!</v>
      </c>
      <c r="U400" s="4" t="e">
        <f t="shared" si="48"/>
        <v>#REF!</v>
      </c>
    </row>
    <row r="401" spans="1:21" x14ac:dyDescent="0.35">
      <c r="A401" s="2" t="s">
        <v>1156</v>
      </c>
      <c r="B401" s="2" t="s">
        <v>1157</v>
      </c>
      <c r="C401" t="s">
        <v>1158</v>
      </c>
      <c r="D401" s="1">
        <v>580</v>
      </c>
      <c r="E401" s="1" t="e">
        <f>VLOOKUP(A401,'2023_24 vs 2024_25 Detail'!$A$9:$AQ$409,45,FALSE)</f>
        <v>#REF!</v>
      </c>
      <c r="F401" s="1" t="e">
        <f>VLOOKUP(A401,'2023_24 vs 2024_25 Detail'!$A$9:$CA$409,73,FALSE)+VLOOKUP(A401,'2023_24 vs 2024_25 Detail'!$A$9:$BY$409,80,FALSE)+VLOOKUP(A401,'2023_24 vs 2024_25 Detail'!$A$9:$BZ$409,81,FALSE)</f>
        <v>#REF!</v>
      </c>
      <c r="G401" s="1">
        <f>VLOOKUP(A401,'2023_24 vs 2024_25 Detail'!$A$9:$CA$409,74,FALSE)</f>
        <v>18306.047999999999</v>
      </c>
      <c r="H401" s="1" t="e">
        <f>VLOOKUP($A401,'2023_24 vs 2024_25 Detail'!$A$9:$AJ$409,38,FALSE)</f>
        <v>#REF!</v>
      </c>
      <c r="I401" s="1" t="e">
        <f t="shared" si="43"/>
        <v>#REF!</v>
      </c>
      <c r="J401" s="1" t="e">
        <f t="shared" si="44"/>
        <v>#REF!</v>
      </c>
      <c r="K401" s="1" t="e">
        <f t="shared" si="45"/>
        <v>#REF!</v>
      </c>
      <c r="M401" s="1" t="e">
        <f>VLOOKUP(A401,'2023_24 vs 2024_25 Detail'!$A$9:$CA$409,82,FALSE)</f>
        <v>#REF!</v>
      </c>
      <c r="N401" s="1" t="e">
        <f>VLOOKUP(A401,'2023_24 vs 2024_25 Detail'!$A$9:$CA$409,73,FALSE)+VLOOKUP(A401,'2023_24 vs 2024_25 Detail'!$A$9:$BY$409,80,FALSE)+VLOOKUP(A401,'2023_24 vs 2024_25 Detail'!$A$9:$BZ$409,81,FALSE)</f>
        <v>#REF!</v>
      </c>
      <c r="O401" s="1">
        <f>VLOOKUP(A401,'2023_24 vs 2024_25 Detail'!$A$9:$CA$409,74,FALSE)</f>
        <v>18306.047999999999</v>
      </c>
      <c r="P401" s="1">
        <f>VLOOKUP(A401,'2023_24 vs 2024_25 Detail'!$A$9:$CA$409,77,FALSE)</f>
        <v>0</v>
      </c>
      <c r="Q401" s="1" t="e">
        <f t="shared" si="46"/>
        <v>#REF!</v>
      </c>
      <c r="R401" s="1" t="e">
        <f t="shared" si="47"/>
        <v>#REF!</v>
      </c>
      <c r="T401" s="1" t="e">
        <f t="shared" si="42"/>
        <v>#REF!</v>
      </c>
      <c r="U401" s="4" t="e">
        <f t="shared" si="48"/>
        <v>#REF!</v>
      </c>
    </row>
    <row r="402" spans="1:21" x14ac:dyDescent="0.35">
      <c r="A402" s="2" t="s">
        <v>1159</v>
      </c>
      <c r="B402" s="2" t="s">
        <v>1160</v>
      </c>
      <c r="C402" t="s">
        <v>1161</v>
      </c>
      <c r="D402" s="1">
        <v>581</v>
      </c>
      <c r="E402" s="1" t="e">
        <f>VLOOKUP(A402,'2023_24 vs 2024_25 Detail'!$A$9:$AQ$409,45,FALSE)</f>
        <v>#REF!</v>
      </c>
      <c r="F402" s="1" t="e">
        <f>VLOOKUP(A402,'2023_24 vs 2024_25 Detail'!$A$9:$CA$409,73,FALSE)+VLOOKUP(A402,'2023_24 vs 2024_25 Detail'!$A$9:$BY$409,80,FALSE)+VLOOKUP(A402,'2023_24 vs 2024_25 Detail'!$A$9:$BZ$409,81,FALSE)</f>
        <v>#REF!</v>
      </c>
      <c r="G402" s="1">
        <f>VLOOKUP(A402,'2023_24 vs 2024_25 Detail'!$A$9:$CA$409,74,FALSE)</f>
        <v>40593.919999999998</v>
      </c>
      <c r="H402" s="1" t="e">
        <f>VLOOKUP($A402,'2023_24 vs 2024_25 Detail'!$A$9:$AJ$409,38,FALSE)</f>
        <v>#REF!</v>
      </c>
      <c r="I402" s="1" t="e">
        <f t="shared" si="43"/>
        <v>#REF!</v>
      </c>
      <c r="J402" s="1" t="e">
        <f t="shared" si="44"/>
        <v>#REF!</v>
      </c>
      <c r="K402" s="1" t="e">
        <f t="shared" si="45"/>
        <v>#REF!</v>
      </c>
      <c r="M402" s="1" t="e">
        <f>VLOOKUP(A402,'2023_24 vs 2024_25 Detail'!$A$9:$CA$409,82,FALSE)</f>
        <v>#REF!</v>
      </c>
      <c r="N402" s="1" t="e">
        <f>VLOOKUP(A402,'2023_24 vs 2024_25 Detail'!$A$9:$CA$409,73,FALSE)+VLOOKUP(A402,'2023_24 vs 2024_25 Detail'!$A$9:$BY$409,80,FALSE)+VLOOKUP(A402,'2023_24 vs 2024_25 Detail'!$A$9:$BZ$409,81,FALSE)</f>
        <v>#REF!</v>
      </c>
      <c r="O402" s="1">
        <f>VLOOKUP(A402,'2023_24 vs 2024_25 Detail'!$A$9:$CA$409,74,FALSE)</f>
        <v>40593.919999999998</v>
      </c>
      <c r="P402" s="1">
        <f>VLOOKUP(A402,'2023_24 vs 2024_25 Detail'!$A$9:$CA$409,77,FALSE)</f>
        <v>0</v>
      </c>
      <c r="Q402" s="1" t="e">
        <f t="shared" si="46"/>
        <v>#REF!</v>
      </c>
      <c r="R402" s="1" t="e">
        <f t="shared" si="47"/>
        <v>#REF!</v>
      </c>
      <c r="T402" s="1" t="e">
        <f t="shared" si="42"/>
        <v>#REF!</v>
      </c>
      <c r="U402" s="4" t="e">
        <f t="shared" si="48"/>
        <v>#REF!</v>
      </c>
    </row>
    <row r="403" spans="1:21" x14ac:dyDescent="0.35">
      <c r="A403" s="2" t="s">
        <v>1162</v>
      </c>
      <c r="B403" s="2" t="s">
        <v>1163</v>
      </c>
      <c r="C403" t="s">
        <v>1164</v>
      </c>
      <c r="D403" s="1">
        <v>582</v>
      </c>
      <c r="E403" s="1" t="e">
        <f>VLOOKUP(A403,'2023_24 vs 2024_25 Detail'!$A$9:$AQ$409,45,FALSE)</f>
        <v>#REF!</v>
      </c>
      <c r="F403" s="1" t="e">
        <f>VLOOKUP(A403,'2023_24 vs 2024_25 Detail'!$A$9:$CA$409,73,FALSE)+VLOOKUP(A403,'2023_24 vs 2024_25 Detail'!$A$9:$BY$409,80,FALSE)+VLOOKUP(A403,'2023_24 vs 2024_25 Detail'!$A$9:$BZ$409,81,FALSE)</f>
        <v>#REF!</v>
      </c>
      <c r="G403" s="1">
        <f>VLOOKUP(A403,'2023_24 vs 2024_25 Detail'!$A$9:$CA$409,74,FALSE)</f>
        <v>72913.919999999998</v>
      </c>
      <c r="H403" s="1" t="e">
        <f>VLOOKUP($A403,'2023_24 vs 2024_25 Detail'!$A$9:$AJ$409,38,FALSE)</f>
        <v>#REF!</v>
      </c>
      <c r="I403" s="1" t="e">
        <f t="shared" si="43"/>
        <v>#REF!</v>
      </c>
      <c r="J403" s="1" t="e">
        <f t="shared" si="44"/>
        <v>#REF!</v>
      </c>
      <c r="K403" s="1" t="e">
        <f t="shared" si="45"/>
        <v>#REF!</v>
      </c>
      <c r="M403" s="1" t="e">
        <f>VLOOKUP(A403,'2023_24 vs 2024_25 Detail'!$A$9:$CA$409,82,FALSE)</f>
        <v>#REF!</v>
      </c>
      <c r="N403" s="1" t="e">
        <f>VLOOKUP(A403,'2023_24 vs 2024_25 Detail'!$A$9:$CA$409,73,FALSE)+VLOOKUP(A403,'2023_24 vs 2024_25 Detail'!$A$9:$BY$409,80,FALSE)+VLOOKUP(A403,'2023_24 vs 2024_25 Detail'!$A$9:$BZ$409,81,FALSE)</f>
        <v>#REF!</v>
      </c>
      <c r="O403" s="1">
        <f>VLOOKUP(A403,'2023_24 vs 2024_25 Detail'!$A$9:$CA$409,74,FALSE)</f>
        <v>72913.919999999998</v>
      </c>
      <c r="P403" s="1">
        <f>VLOOKUP(A403,'2023_24 vs 2024_25 Detail'!$A$9:$CA$409,77,FALSE)</f>
        <v>0</v>
      </c>
      <c r="Q403" s="1" t="e">
        <f t="shared" si="46"/>
        <v>#REF!</v>
      </c>
      <c r="R403" s="1" t="e">
        <f t="shared" si="47"/>
        <v>#REF!</v>
      </c>
      <c r="T403" s="1" t="e">
        <f t="shared" si="42"/>
        <v>#REF!</v>
      </c>
      <c r="U403" s="4" t="e">
        <f t="shared" si="48"/>
        <v>#REF!</v>
      </c>
    </row>
    <row r="404" spans="1:21" x14ac:dyDescent="0.35">
      <c r="A404" s="2" t="s">
        <v>1165</v>
      </c>
      <c r="B404" s="2" t="s">
        <v>1165</v>
      </c>
      <c r="C404" t="s">
        <v>1166</v>
      </c>
      <c r="D404" s="1">
        <v>583</v>
      </c>
      <c r="E404" s="1" t="e">
        <f>VLOOKUP(A404,'2023_24 vs 2024_25 Detail'!$A$9:$AQ$409,45,FALSE)</f>
        <v>#REF!</v>
      </c>
      <c r="F404" s="1" t="e">
        <f>VLOOKUP(A404,'2023_24 vs 2024_25 Detail'!$A$9:$CA$409,73,FALSE)+VLOOKUP(A404,'2023_24 vs 2024_25 Detail'!$A$9:$BY$409,80,FALSE)+VLOOKUP(A404,'2023_24 vs 2024_25 Detail'!$A$9:$BZ$409,81,FALSE)</f>
        <v>#REF!</v>
      </c>
      <c r="G404" s="1">
        <f>VLOOKUP(A404,'2023_24 vs 2024_25 Detail'!$A$9:$CA$409,74,FALSE)</f>
        <v>9308.16</v>
      </c>
      <c r="H404" s="1" t="e">
        <f>VLOOKUP($A404,'2023_24 vs 2024_25 Detail'!$A$9:$AJ$409,38,FALSE)</f>
        <v>#REF!</v>
      </c>
      <c r="I404" s="1" t="e">
        <f t="shared" si="43"/>
        <v>#REF!</v>
      </c>
      <c r="J404" s="1" t="e">
        <f t="shared" si="44"/>
        <v>#REF!</v>
      </c>
      <c r="K404" s="1" t="e">
        <f t="shared" si="45"/>
        <v>#REF!</v>
      </c>
      <c r="M404" s="1" t="e">
        <f>VLOOKUP(A404,'2023_24 vs 2024_25 Detail'!$A$9:$CA$409,82,FALSE)</f>
        <v>#REF!</v>
      </c>
      <c r="N404" s="1" t="e">
        <f>VLOOKUP(A404,'2023_24 vs 2024_25 Detail'!$A$9:$CA$409,73,FALSE)+VLOOKUP(A404,'2023_24 vs 2024_25 Detail'!$A$9:$BY$409,80,FALSE)+VLOOKUP(A404,'2023_24 vs 2024_25 Detail'!$A$9:$BZ$409,81,FALSE)</f>
        <v>#REF!</v>
      </c>
      <c r="O404" s="1">
        <f>VLOOKUP(A404,'2023_24 vs 2024_25 Detail'!$A$9:$CA$409,74,FALSE)</f>
        <v>9308.16</v>
      </c>
      <c r="P404" s="1">
        <f>VLOOKUP(A404,'2023_24 vs 2024_25 Detail'!$A$9:$CA$409,77,FALSE)</f>
        <v>0</v>
      </c>
      <c r="Q404" s="1" t="e">
        <f t="shared" si="46"/>
        <v>#REF!</v>
      </c>
      <c r="R404" s="1" t="e">
        <f t="shared" si="47"/>
        <v>#REF!</v>
      </c>
      <c r="T404" s="1" t="e">
        <f t="shared" si="42"/>
        <v>#REF!</v>
      </c>
      <c r="U404" s="4" t="e">
        <f t="shared" si="48"/>
        <v>#REF!</v>
      </c>
    </row>
    <row r="405" spans="1:21" x14ac:dyDescent="0.35">
      <c r="A405" s="2" t="s">
        <v>1167</v>
      </c>
      <c r="B405" s="2" t="s">
        <v>1167</v>
      </c>
      <c r="C405" t="s">
        <v>1168</v>
      </c>
      <c r="D405" s="1">
        <v>584</v>
      </c>
      <c r="E405" s="1" t="e">
        <f>VLOOKUP(A405,'2023_24 vs 2024_25 Detail'!$A$9:$AQ$409,45,FALSE)</f>
        <v>#REF!</v>
      </c>
      <c r="F405" s="1" t="e">
        <f>VLOOKUP(A405,'2023_24 vs 2024_25 Detail'!$A$9:$CA$409,73,FALSE)+VLOOKUP(A405,'2023_24 vs 2024_25 Detail'!$A$9:$BY$409,80,FALSE)+VLOOKUP(A405,'2023_24 vs 2024_25 Detail'!$A$9:$BZ$409,81,FALSE)</f>
        <v>#REF!</v>
      </c>
      <c r="G405" s="1">
        <f>VLOOKUP(A405,'2023_24 vs 2024_25 Detail'!$A$9:$CA$409,74,FALSE)</f>
        <v>15099.904</v>
      </c>
      <c r="H405" s="1" t="e">
        <f>VLOOKUP($A405,'2023_24 vs 2024_25 Detail'!$A$9:$AJ$409,38,FALSE)</f>
        <v>#REF!</v>
      </c>
      <c r="I405" s="1" t="e">
        <f t="shared" si="43"/>
        <v>#REF!</v>
      </c>
      <c r="J405" s="1" t="e">
        <f t="shared" si="44"/>
        <v>#REF!</v>
      </c>
      <c r="K405" s="1" t="e">
        <f t="shared" si="45"/>
        <v>#REF!</v>
      </c>
      <c r="M405" s="1" t="e">
        <f>VLOOKUP(A405,'2023_24 vs 2024_25 Detail'!$A$9:$CA$409,82,FALSE)</f>
        <v>#REF!</v>
      </c>
      <c r="N405" s="1" t="e">
        <f>VLOOKUP(A405,'2023_24 vs 2024_25 Detail'!$A$9:$CA$409,73,FALSE)+VLOOKUP(A405,'2023_24 vs 2024_25 Detail'!$A$9:$BY$409,80,FALSE)+VLOOKUP(A405,'2023_24 vs 2024_25 Detail'!$A$9:$BZ$409,81,FALSE)</f>
        <v>#REF!</v>
      </c>
      <c r="O405" s="1">
        <f>VLOOKUP(A405,'2023_24 vs 2024_25 Detail'!$A$9:$CA$409,74,FALSE)</f>
        <v>15099.904</v>
      </c>
      <c r="P405" s="1">
        <f>VLOOKUP(A405,'2023_24 vs 2024_25 Detail'!$A$9:$CA$409,77,FALSE)</f>
        <v>0</v>
      </c>
      <c r="Q405" s="1" t="e">
        <f t="shared" si="46"/>
        <v>#REF!</v>
      </c>
      <c r="R405" s="1" t="e">
        <f t="shared" si="47"/>
        <v>#REF!</v>
      </c>
      <c r="T405" s="1" t="e">
        <f t="shared" si="42"/>
        <v>#REF!</v>
      </c>
      <c r="U405" s="4" t="e">
        <f t="shared" si="48"/>
        <v>#REF!</v>
      </c>
    </row>
    <row r="406" spans="1:21" x14ac:dyDescent="0.35">
      <c r="A406" s="2" t="s">
        <v>1169</v>
      </c>
      <c r="B406" s="2" t="s">
        <v>1169</v>
      </c>
      <c r="C406" t="s">
        <v>1170</v>
      </c>
      <c r="D406" s="1">
        <v>585</v>
      </c>
      <c r="E406" s="1" t="e">
        <f>VLOOKUP(A406,'2023_24 vs 2024_25 Detail'!$A$9:$AQ$409,45,FALSE)</f>
        <v>#REF!</v>
      </c>
      <c r="F406" s="1" t="e">
        <f>VLOOKUP(A406,'2023_24 vs 2024_25 Detail'!$A$9:$CA$409,73,FALSE)+VLOOKUP(A406,'2023_24 vs 2024_25 Detail'!$A$9:$BY$409,80,FALSE)+VLOOKUP(A406,'2023_24 vs 2024_25 Detail'!$A$9:$BZ$409,81,FALSE)</f>
        <v>#REF!</v>
      </c>
      <c r="G406" s="1">
        <f>VLOOKUP(A406,'2023_24 vs 2024_25 Detail'!$A$9:$CA$409,74,FALSE)</f>
        <v>35422.720000000001</v>
      </c>
      <c r="H406" s="1" t="e">
        <f>VLOOKUP($A406,'2023_24 vs 2024_25 Detail'!$A$9:$AJ$409,38,FALSE)</f>
        <v>#REF!</v>
      </c>
      <c r="I406" s="1" t="e">
        <f t="shared" si="43"/>
        <v>#REF!</v>
      </c>
      <c r="J406" s="1" t="e">
        <f t="shared" si="44"/>
        <v>#REF!</v>
      </c>
      <c r="K406" s="1" t="e">
        <f t="shared" si="45"/>
        <v>#REF!</v>
      </c>
      <c r="M406" s="1" t="e">
        <f>VLOOKUP(A406,'2023_24 vs 2024_25 Detail'!$A$9:$CA$409,82,FALSE)</f>
        <v>#REF!</v>
      </c>
      <c r="N406" s="1" t="e">
        <f>VLOOKUP(A406,'2023_24 vs 2024_25 Detail'!$A$9:$CA$409,73,FALSE)+VLOOKUP(A406,'2023_24 vs 2024_25 Detail'!$A$9:$BY$409,80,FALSE)+VLOOKUP(A406,'2023_24 vs 2024_25 Detail'!$A$9:$BZ$409,81,FALSE)</f>
        <v>#REF!</v>
      </c>
      <c r="O406" s="1">
        <f>VLOOKUP(A406,'2023_24 vs 2024_25 Detail'!$A$9:$CA$409,74,FALSE)</f>
        <v>35422.720000000001</v>
      </c>
      <c r="P406" s="1">
        <f>VLOOKUP(A406,'2023_24 vs 2024_25 Detail'!$A$9:$CA$409,77,FALSE)</f>
        <v>0</v>
      </c>
      <c r="Q406" s="1" t="e">
        <f t="shared" si="46"/>
        <v>#REF!</v>
      </c>
      <c r="R406" s="1" t="e">
        <f t="shared" si="47"/>
        <v>#REF!</v>
      </c>
      <c r="T406" s="1" t="e">
        <f t="shared" si="42"/>
        <v>#REF!</v>
      </c>
      <c r="U406" s="4" t="e">
        <f t="shared" si="48"/>
        <v>#REF!</v>
      </c>
    </row>
    <row r="407" spans="1:21" x14ac:dyDescent="0.35">
      <c r="A407" s="2" t="s">
        <v>1171</v>
      </c>
      <c r="B407" s="2" t="s">
        <v>1171</v>
      </c>
      <c r="C407" t="s">
        <v>1172</v>
      </c>
      <c r="D407" s="1">
        <v>586</v>
      </c>
      <c r="E407" s="1" t="e">
        <f>VLOOKUP(A407,'2023_24 vs 2024_25 Detail'!$A$9:$AQ$409,45,FALSE)</f>
        <v>#REF!</v>
      </c>
      <c r="F407" s="1" t="e">
        <f>VLOOKUP(A407,'2023_24 vs 2024_25 Detail'!$A$9:$CA$409,73,FALSE)+VLOOKUP(A407,'2023_24 vs 2024_25 Detail'!$A$9:$BY$409,80,FALSE)+VLOOKUP(A407,'2023_24 vs 2024_25 Detail'!$A$9:$BZ$409,81,FALSE)</f>
        <v>#REF!</v>
      </c>
      <c r="G407" s="1">
        <f>VLOOKUP(A407,'2023_24 vs 2024_25 Detail'!$A$9:$CA$409,74,FALSE)</f>
        <v>24718.335999999999</v>
      </c>
      <c r="H407" s="1" t="e">
        <f>VLOOKUP($A407,'2023_24 vs 2024_25 Detail'!$A$9:$AJ$409,38,FALSE)</f>
        <v>#REF!</v>
      </c>
      <c r="I407" s="1" t="e">
        <f t="shared" si="43"/>
        <v>#REF!</v>
      </c>
      <c r="J407" s="1" t="e">
        <f t="shared" si="44"/>
        <v>#REF!</v>
      </c>
      <c r="K407" s="1" t="e">
        <f t="shared" si="45"/>
        <v>#REF!</v>
      </c>
      <c r="M407" s="1" t="e">
        <f>VLOOKUP(A407,'2023_24 vs 2024_25 Detail'!$A$9:$CA$409,82,FALSE)</f>
        <v>#REF!</v>
      </c>
      <c r="N407" s="1" t="e">
        <f>VLOOKUP(A407,'2023_24 vs 2024_25 Detail'!$A$9:$CA$409,73,FALSE)+VLOOKUP(A407,'2023_24 vs 2024_25 Detail'!$A$9:$BY$409,80,FALSE)+VLOOKUP(A407,'2023_24 vs 2024_25 Detail'!$A$9:$BZ$409,81,FALSE)</f>
        <v>#REF!</v>
      </c>
      <c r="O407" s="1">
        <f>VLOOKUP(A407,'2023_24 vs 2024_25 Detail'!$A$9:$CA$409,74,FALSE)</f>
        <v>24718.335999999999</v>
      </c>
      <c r="P407" s="1">
        <f>VLOOKUP(A407,'2023_24 vs 2024_25 Detail'!$A$9:$CA$409,77,FALSE)</f>
        <v>0</v>
      </c>
      <c r="Q407" s="1" t="e">
        <f t="shared" si="46"/>
        <v>#REF!</v>
      </c>
      <c r="R407" s="1" t="e">
        <f t="shared" si="47"/>
        <v>#REF!</v>
      </c>
      <c r="T407" s="1" t="e">
        <f t="shared" si="42"/>
        <v>#REF!</v>
      </c>
      <c r="U407" s="4" t="e">
        <f t="shared" si="48"/>
        <v>#REF!</v>
      </c>
    </row>
    <row r="408" spans="1:21" x14ac:dyDescent="0.35">
      <c r="A408" s="2" t="s">
        <v>1173</v>
      </c>
      <c r="B408" s="2" t="s">
        <v>1173</v>
      </c>
      <c r="C408" t="s">
        <v>1174</v>
      </c>
      <c r="D408" s="1">
        <v>587</v>
      </c>
      <c r="E408" s="1" t="e">
        <f>VLOOKUP(A408,'2023_24 vs 2024_25 Detail'!$A$9:$AQ$409,45,FALSE)</f>
        <v>#N/A</v>
      </c>
      <c r="F408" s="1" t="e">
        <f>VLOOKUP(A408,'2023_24 vs 2024_25 Detail'!$A$9:$CA$409,73,FALSE)+VLOOKUP(A408,'2023_24 vs 2024_25 Detail'!$A$9:$BY$409,80,FALSE)+VLOOKUP(A408,'2023_24 vs 2024_25 Detail'!$A$9:$BZ$409,81,FALSE)</f>
        <v>#N/A</v>
      </c>
      <c r="G408" s="1" t="e">
        <f>VLOOKUP(A408,'2023_24 vs 2024_25 Detail'!$A$9:$CA$409,74,FALSE)</f>
        <v>#N/A</v>
      </c>
      <c r="H408" s="1" t="e">
        <f>VLOOKUP($A408,'2023_24 vs 2024_25 Detail'!$A$9:$AJ$409,38,FALSE)</f>
        <v>#N/A</v>
      </c>
      <c r="I408" s="1" t="e">
        <f t="shared" si="43"/>
        <v>#N/A</v>
      </c>
      <c r="J408" s="1" t="e">
        <f t="shared" si="44"/>
        <v>#N/A</v>
      </c>
      <c r="K408" s="1" t="e">
        <f t="shared" si="45"/>
        <v>#N/A</v>
      </c>
      <c r="M408" s="1" t="e">
        <f>VLOOKUP(A408,'2023_24 vs 2024_25 Detail'!$A$9:$CA$409,82,FALSE)</f>
        <v>#N/A</v>
      </c>
      <c r="N408" s="1" t="e">
        <f>VLOOKUP(A408,'2023_24 vs 2024_25 Detail'!$A$9:$CA$409,73,FALSE)+VLOOKUP(A408,'2023_24 vs 2024_25 Detail'!$A$9:$BY$409,80,FALSE)+VLOOKUP(A408,'2023_24 vs 2024_25 Detail'!$A$9:$BZ$409,81,FALSE)</f>
        <v>#N/A</v>
      </c>
      <c r="O408" s="1" t="e">
        <f>VLOOKUP(A408,'2023_24 vs 2024_25 Detail'!$A$9:$CA$409,74,FALSE)</f>
        <v>#N/A</v>
      </c>
      <c r="P408" s="1" t="e">
        <f>VLOOKUP(A408,'2023_24 vs 2024_25 Detail'!$A$9:$CA$409,77,FALSE)</f>
        <v>#N/A</v>
      </c>
      <c r="Q408" s="1" t="e">
        <f t="shared" si="46"/>
        <v>#N/A</v>
      </c>
      <c r="R408" s="1" t="e">
        <f t="shared" si="47"/>
        <v>#N/A</v>
      </c>
      <c r="T408" s="1" t="e">
        <f t="shared" si="42"/>
        <v>#N/A</v>
      </c>
      <c r="U408" s="4" t="e">
        <f t="shared" si="48"/>
        <v>#N/A</v>
      </c>
    </row>
    <row r="409" spans="1:21" x14ac:dyDescent="0.35">
      <c r="A409" s="2" t="s">
        <v>1175</v>
      </c>
      <c r="B409" s="2" t="s">
        <v>1175</v>
      </c>
      <c r="C409" t="s">
        <v>1176</v>
      </c>
      <c r="D409" s="1">
        <v>588</v>
      </c>
      <c r="E409" s="1" t="e">
        <f>VLOOKUP(A409,'2023_24 vs 2024_25 Detail'!$A$9:$AQ$409,45,FALSE)</f>
        <v>#REF!</v>
      </c>
      <c r="F409" s="1" t="e">
        <f>VLOOKUP(A409,'2023_24 vs 2024_25 Detail'!$A$9:$CA$409,73,FALSE)+VLOOKUP(A409,'2023_24 vs 2024_25 Detail'!$A$9:$BY$409,80,FALSE)+VLOOKUP(A409,'2023_24 vs 2024_25 Detail'!$A$9:$BZ$409,81,FALSE)</f>
        <v>#REF!</v>
      </c>
      <c r="G409" s="1">
        <f>VLOOKUP(A409,'2023_24 vs 2024_25 Detail'!$A$9:$CA$409,74,FALSE)</f>
        <v>5222.9120000000003</v>
      </c>
      <c r="H409" s="1" t="e">
        <f>VLOOKUP($A409,'2023_24 vs 2024_25 Detail'!$A$9:$AJ$409,38,FALSE)</f>
        <v>#REF!</v>
      </c>
      <c r="I409" s="1" t="e">
        <f t="shared" si="43"/>
        <v>#REF!</v>
      </c>
      <c r="J409" s="1" t="e">
        <f t="shared" si="44"/>
        <v>#REF!</v>
      </c>
      <c r="K409" s="1" t="e">
        <f t="shared" si="45"/>
        <v>#REF!</v>
      </c>
      <c r="M409" s="1" t="e">
        <f>VLOOKUP(A409,'2023_24 vs 2024_25 Detail'!$A$9:$CA$409,82,FALSE)</f>
        <v>#REF!</v>
      </c>
      <c r="N409" s="1" t="e">
        <f>VLOOKUP(A409,'2023_24 vs 2024_25 Detail'!$A$9:$CA$409,73,FALSE)+VLOOKUP(A409,'2023_24 vs 2024_25 Detail'!$A$9:$BY$409,80,FALSE)+VLOOKUP(A409,'2023_24 vs 2024_25 Detail'!$A$9:$BZ$409,81,FALSE)</f>
        <v>#REF!</v>
      </c>
      <c r="O409" s="1">
        <f>VLOOKUP(A409,'2023_24 vs 2024_25 Detail'!$A$9:$CA$409,74,FALSE)</f>
        <v>5222.9120000000003</v>
      </c>
      <c r="P409" s="1">
        <f>VLOOKUP(A409,'2023_24 vs 2024_25 Detail'!$A$9:$CA$409,77,FALSE)</f>
        <v>0</v>
      </c>
      <c r="Q409" s="1" t="e">
        <f t="shared" si="46"/>
        <v>#REF!</v>
      </c>
      <c r="R409" s="1" t="e">
        <f t="shared" si="47"/>
        <v>#REF!</v>
      </c>
      <c r="T409" s="1" t="e">
        <f t="shared" si="42"/>
        <v>#REF!</v>
      </c>
      <c r="U409" s="4" t="e">
        <f t="shared" si="48"/>
        <v>#REF!</v>
      </c>
    </row>
    <row r="410" spans="1:21" ht="15" thickBot="1" x14ac:dyDescent="0.4">
      <c r="U410" s="8" t="e">
        <f>SUM(U3:U409)</f>
        <v>#REF!</v>
      </c>
    </row>
    <row r="411" spans="1:21" ht="15" thickTop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60AC0828514468C6444418904F6AF" ma:contentTypeVersion="5" ma:contentTypeDescription="Create a new document." ma:contentTypeScope="" ma:versionID="2868eacf05dc21c9b6418de46ebfc587">
  <xsd:schema xmlns:xsd="http://www.w3.org/2001/XMLSchema" xmlns:xs="http://www.w3.org/2001/XMLSchema" xmlns:p="http://schemas.microsoft.com/office/2006/metadata/properties" xmlns:ns2="13721247-865a-4c4b-bce4-662ae1614724" xmlns:ns3="68f98f0e-614e-4ad1-9bd0-c055f6e72ace" targetNamespace="http://schemas.microsoft.com/office/2006/metadata/properties" ma:root="true" ma:fieldsID="7f57e9bd23e4a8c80c2d4e643d834234" ns2:_="" ns3:_="">
    <xsd:import namespace="13721247-865a-4c4b-bce4-662ae1614724"/>
    <xsd:import namespace="68f98f0e-614e-4ad1-9bd0-c055f6e72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21247-865a-4c4b-bce4-662ae1614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98f0e-614e-4ad1-9bd0-c055f6e72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80598-DBBD-4635-991C-6521B24CDCCF}">
  <ds:schemaRefs>
    <ds:schemaRef ds:uri="13721247-865a-4c4b-bce4-662ae1614724"/>
    <ds:schemaRef ds:uri="http://purl.org/dc/elements/1.1/"/>
    <ds:schemaRef ds:uri="http://schemas.microsoft.com/office/2006/metadata/properties"/>
    <ds:schemaRef ds:uri="68f98f0e-614e-4ad1-9bd0-c055f6e72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561AC3-5521-4734-99B2-6AB9CDE8E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49DC8-2540-4F15-BB3C-64A33BBDE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21247-865a-4c4b-bce4-662ae1614724"/>
    <ds:schemaRef ds:uri="68f98f0e-614e-4ad1-9bd0-c055f6e72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2023_24 vs 2024_25 Detail</vt:lpstr>
      <vt:lpstr>MSAG</vt:lpstr>
      <vt:lpstr>MIN PP</vt:lpstr>
      <vt:lpstr>MFG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Brock, Martin</dc:creator>
  <cp:lastModifiedBy>Samantha Williams</cp:lastModifiedBy>
  <dcterms:created xsi:type="dcterms:W3CDTF">2018-04-23T09:40:22Z</dcterms:created>
  <dcterms:modified xsi:type="dcterms:W3CDTF">2023-10-10T09:10:10Z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0x0101004CC60AC0828514468C6444418904F6AF</vt:lpwstr>
  </property>
</Properties>
</file>