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county.sharepoint.com/sites/CHLI-EarlyYears/EYFinance/DOCUMENTATION/FUNDING/EE CLAIM PERIOD All/"/>
    </mc:Choice>
  </mc:AlternateContent>
  <xr:revisionPtr revIDLastSave="1961" documentId="13_ncr:1_{F842EB81-F0EB-4B6F-AB28-583349F791BB}" xr6:coauthVersionLast="47" xr6:coauthVersionMax="47" xr10:uidLastSave="{4BC097BB-983A-4399-9760-5637E38CE2DC}"/>
  <bookViews>
    <workbookView xWindow="-28920" yWindow="-120" windowWidth="29040" windowHeight="15720" xr2:uid="{00000000-000D-0000-FFFF-FFFF00000000}"/>
  </bookViews>
  <sheets>
    <sheet name="FUNDED HOURS" sheetId="14" r:id="rId1"/>
  </sheets>
  <definedNames>
    <definedName name="_xlnm.Print_Area" localSheetId="0">'FUNDED HOURS'!$A$8:$AH$18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38" i="14" l="1"/>
  <c r="AY38" i="14"/>
  <c r="B38" i="14" l="1"/>
  <c r="B41" i="14"/>
  <c r="B42" i="14"/>
  <c r="B43" i="14"/>
  <c r="AO45" i="14"/>
  <c r="AV45" i="14"/>
  <c r="AT45" i="14"/>
  <c r="U25" i="14"/>
  <c r="T25" i="14"/>
  <c r="S25" i="14"/>
  <c r="R25" i="14"/>
  <c r="Q25" i="14"/>
  <c r="O25" i="14"/>
  <c r="N25" i="14"/>
  <c r="M25" i="14"/>
  <c r="L25" i="14"/>
  <c r="K25" i="14"/>
  <c r="I25" i="14"/>
  <c r="H25" i="14"/>
  <c r="G25" i="14"/>
  <c r="F25" i="14"/>
  <c r="E25" i="14"/>
  <c r="AO43" i="14"/>
  <c r="AO42" i="14"/>
  <c r="AO41" i="14"/>
  <c r="AA16" i="14"/>
  <c r="Z16" i="14"/>
  <c r="Y16" i="14"/>
  <c r="X16" i="14"/>
  <c r="W16" i="14"/>
  <c r="U16" i="14"/>
  <c r="T16" i="14"/>
  <c r="S16" i="14"/>
  <c r="R16" i="14"/>
  <c r="Q16" i="14"/>
  <c r="O16" i="14"/>
  <c r="N16" i="14"/>
  <c r="M16" i="14"/>
  <c r="L16" i="14"/>
  <c r="K16" i="14"/>
  <c r="F16" i="14"/>
  <c r="G16" i="14"/>
  <c r="H16" i="14"/>
  <c r="I16" i="14"/>
  <c r="E16" i="14"/>
  <c r="AG34" i="14"/>
  <c r="AF34" i="14"/>
  <c r="AE34" i="14"/>
  <c r="AD34" i="14"/>
  <c r="AC34" i="14"/>
  <c r="AA34" i="14"/>
  <c r="Z34" i="14"/>
  <c r="Y34" i="14"/>
  <c r="X34" i="14"/>
  <c r="W34" i="14"/>
  <c r="U34" i="14"/>
  <c r="T34" i="14"/>
  <c r="S34" i="14"/>
  <c r="R34" i="14"/>
  <c r="Q34" i="14"/>
  <c r="O34" i="14"/>
  <c r="N34" i="14"/>
  <c r="M34" i="14"/>
  <c r="L34" i="14"/>
  <c r="K34" i="14"/>
  <c r="I34" i="14"/>
  <c r="H34" i="14"/>
  <c r="G34" i="14"/>
  <c r="F34" i="14"/>
  <c r="E34" i="14"/>
  <c r="AT30" i="14"/>
  <c r="AT31" i="14"/>
  <c r="AT32" i="14"/>
  <c r="AT33" i="14"/>
  <c r="AW38" i="14" s="1"/>
  <c r="AT29" i="14"/>
  <c r="AR30" i="14"/>
  <c r="AR31" i="14"/>
  <c r="AR32" i="14"/>
  <c r="AR33" i="14"/>
  <c r="AU38" i="14" s="1"/>
  <c r="AR29" i="14"/>
  <c r="D16" i="14" l="1"/>
  <c r="AP41" i="14" s="1"/>
  <c r="D25" i="14"/>
  <c r="AP42" i="14" s="1"/>
  <c r="D34" i="14"/>
  <c r="AP43" i="14" s="1"/>
  <c r="AT41" i="14" l="1"/>
  <c r="AU41" i="14" s="1"/>
  <c r="AV43" i="14"/>
  <c r="AW43" i="14" s="1"/>
  <c r="AV42" i="14"/>
  <c r="AW42" i="14" s="1"/>
  <c r="AV41" i="14"/>
  <c r="AW41" i="14" s="1"/>
  <c r="AR41" i="14"/>
  <c r="AT43" i="14"/>
  <c r="AU43" i="14" s="1"/>
  <c r="AR43" i="14"/>
  <c r="Q43" i="14" s="1"/>
  <c r="AT42" i="14"/>
  <c r="AU42" i="14" s="1"/>
  <c r="AR42" i="14"/>
  <c r="AU45" i="14" l="1"/>
  <c r="AU47" i="14" s="1"/>
  <c r="AW45" i="14"/>
  <c r="AW47" i="14" s="1"/>
  <c r="Q42" i="14"/>
  <c r="Q41" i="14"/>
  <c r="AY42" i="14"/>
  <c r="AY41" i="14"/>
  <c r="AZ41" i="14" s="1"/>
  <c r="AZ45" i="14" s="1"/>
  <c r="AY43" i="14"/>
  <c r="BA42" i="14" l="1"/>
  <c r="E42" i="14" s="1"/>
  <c r="AZ42" i="14"/>
  <c r="BB43" i="14"/>
  <c r="BB42" i="14"/>
  <c r="K42" i="14" s="1"/>
  <c r="K39" i="14"/>
  <c r="BB41" i="14"/>
  <c r="K41" i="14" s="1"/>
  <c r="BA43" i="14"/>
  <c r="AZ43" i="14"/>
  <c r="BA41" i="14"/>
  <c r="E41" i="14" s="1"/>
  <c r="AU46" i="14"/>
  <c r="AW46" i="14"/>
  <c r="Q45" i="14"/>
  <c r="AY45" i="14"/>
  <c r="BA45" i="14" l="1"/>
  <c r="BA46" i="14" s="1"/>
  <c r="BA47" i="14" s="1"/>
  <c r="E43" i="14" s="1"/>
  <c r="E45" i="14" s="1"/>
  <c r="E39" i="14"/>
  <c r="BB45" i="14" l="1"/>
  <c r="BB46" i="14" l="1"/>
  <c r="BB47" i="14" s="1"/>
  <c r="K43" i="14" s="1"/>
  <c r="K45" i="14" s="1"/>
</calcChain>
</file>

<file path=xl/sharedStrings.xml><?xml version="1.0" encoding="utf-8"?>
<sst xmlns="http://schemas.openxmlformats.org/spreadsheetml/2006/main" count="109" uniqueCount="49">
  <si>
    <t>September</t>
  </si>
  <si>
    <t>October</t>
  </si>
  <si>
    <t>November</t>
  </si>
  <si>
    <t>December</t>
  </si>
  <si>
    <t>m</t>
  </si>
  <si>
    <t>t</t>
  </si>
  <si>
    <t>w</t>
  </si>
  <si>
    <t>f</t>
  </si>
  <si>
    <t>January</t>
  </si>
  <si>
    <t>February</t>
  </si>
  <si>
    <t>March</t>
  </si>
  <si>
    <t>UNI</t>
  </si>
  <si>
    <t>WP</t>
  </si>
  <si>
    <t>April</t>
  </si>
  <si>
    <t>May</t>
  </si>
  <si>
    <t>June</t>
  </si>
  <si>
    <t>July</t>
  </si>
  <si>
    <t>August</t>
  </si>
  <si>
    <t>Max Weekly Hours</t>
  </si>
  <si>
    <t>uni</t>
  </si>
  <si>
    <t>wp</t>
  </si>
  <si>
    <t>day</t>
  </si>
  <si>
    <t>tt max</t>
  </si>
  <si>
    <t>ayr max</t>
  </si>
  <si>
    <t>days</t>
  </si>
  <si>
    <t>tt offer</t>
  </si>
  <si>
    <t>tt wks</t>
  </si>
  <si>
    <t>tt wks max</t>
  </si>
  <si>
    <t>uni hrs</t>
  </si>
  <si>
    <t>wp hrs</t>
  </si>
  <si>
    <t>wp offer</t>
  </si>
  <si>
    <t>ayr wks</t>
  </si>
  <si>
    <t>ayr wk max</t>
  </si>
  <si>
    <t>ayr offer</t>
  </si>
  <si>
    <t>ayr wp offer</t>
  </si>
  <si>
    <t>STEP 1</t>
  </si>
  <si>
    <t>STEP 2</t>
  </si>
  <si>
    <t>Calculate weeks and hours for:</t>
  </si>
  <si>
    <t>STEP 3</t>
  </si>
  <si>
    <t>Delete each date</t>
  </si>
  <si>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the setting is CLOSED</t>
    </r>
  </si>
  <si>
    <r>
      <rPr>
        <sz val="11"/>
        <rFont val="Wingdings"/>
        <charset val="2"/>
      </rPr>
      <t></t>
    </r>
    <r>
      <rPr>
        <sz val="11"/>
        <rFont val="Calibri"/>
        <family val="2"/>
      </rPr>
      <t xml:space="preserve"> funded early education hours are not claimed</t>
    </r>
  </si>
  <si>
    <t>WEEKS</t>
  </si>
  <si>
    <t>How many days are you open each week (excluding bank holidays and ad hoc closure days)</t>
  </si>
  <si>
    <t>please choose</t>
  </si>
  <si>
    <t>wp max</t>
  </si>
  <si>
    <t>AUTUMN 2026</t>
  </si>
  <si>
    <t>SPRING 2027</t>
  </si>
  <si>
    <t>SUMMER 2027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</si>
</sst>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28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color indexed="17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8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i/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1"/>
      <name val="Calibri"/>
      <family val="2"/>
    </font>
    <font>
      <sz val="11"/>
      <name val="Wingdings"/>
      <charset val="2"/>
    </font>
    <font>
      <sz val="11"/>
      <name val="Calibri"/>
      <family val="2"/>
      <scheme val="minor"/>
    </font>
    <font>
      <sz val="11"/>
      <name val="Calibri"/>
      <family val="2"/>
      <charset val="2"/>
    </font>
    <font>
      <sz val="8"/>
      <name val="Calibri"/>
      <family val="2"/>
      <scheme val="minor"/>
    </font>
    <font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3">
    <xf numFmtId="0" fontId="0" fillId="0" borderId="0" xfId="0"/>
    <xf numFmtId="0" fontId="2" fillId="0" borderId="0" xfId="0" applyFont="1" applyAlignment="1">
      <alignment vertical="center"/>
    </xf>
    <xf numFmtId="0" fontId="18" fillId="4" borderId="0" xfId="0" applyFont="1" applyFill="1" applyAlignment="1">
      <alignment horizontal="center" vertical="center"/>
    </xf>
    <xf numFmtId="0" fontId="22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2" fillId="0" borderId="1" xfId="0" applyFont="1" applyBorder="1" applyAlignment="1">
      <alignment vertical="center"/>
    </xf>
    <xf numFmtId="0" fontId="13" fillId="0" borderId="2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5" fillId="0" borderId="2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2" fillId="0" borderId="3" xfId="0" applyFont="1" applyBorder="1" applyAlignment="1">
      <alignment vertical="center"/>
    </xf>
    <xf numFmtId="0" fontId="13" fillId="0" borderId="5" xfId="1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13" fillId="0" borderId="0" xfId="1" applyFont="1" applyAlignment="1">
      <alignment vertical="center"/>
    </xf>
    <xf numFmtId="0" fontId="13" fillId="0" borderId="0" xfId="1" applyFont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3" xfId="0" applyFont="1" applyBorder="1" applyAlignment="1">
      <alignment vertical="center"/>
    </xf>
    <xf numFmtId="1" fontId="1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21" fillId="0" borderId="6" xfId="0" applyNumberFormat="1" applyFont="1" applyBorder="1" applyAlignment="1">
      <alignment vertical="center"/>
    </xf>
    <xf numFmtId="164" fontId="21" fillId="0" borderId="9" xfId="0" applyNumberFormat="1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9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6" fillId="0" borderId="2" xfId="1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16" fillId="0" borderId="0" xfId="1" applyFont="1" applyAlignment="1">
      <alignment vertical="center"/>
    </xf>
    <xf numFmtId="1" fontId="10" fillId="0" borderId="0" xfId="0" applyNumberFormat="1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1" fillId="0" borderId="7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6" fillId="0" borderId="5" xfId="0" applyFont="1" applyBorder="1" applyAlignment="1">
      <alignment horizontal="right" vertical="center"/>
    </xf>
    <xf numFmtId="1" fontId="6" fillId="0" borderId="5" xfId="0" applyNumberFormat="1" applyFont="1" applyBorder="1" applyAlignment="1">
      <alignment vertical="center"/>
    </xf>
    <xf numFmtId="2" fontId="6" fillId="0" borderId="5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21" fillId="0" borderId="6" xfId="0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" fillId="4" borderId="0" xfId="0" applyFont="1" applyFill="1" applyAlignment="1">
      <alignment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18" fillId="4" borderId="5" xfId="0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19" xfId="0" applyFont="1" applyBorder="1" applyAlignment="1">
      <alignment horizontal="right" vertical="center"/>
    </xf>
    <xf numFmtId="0" fontId="6" fillId="0" borderId="21" xfId="0" applyFont="1" applyBorder="1" applyAlignment="1">
      <alignment horizontal="right" vertical="center" wrapText="1"/>
    </xf>
    <xf numFmtId="0" fontId="6" fillId="0" borderId="22" xfId="0" applyFont="1" applyBorder="1" applyAlignment="1">
      <alignment horizontal="right" vertical="center"/>
    </xf>
    <xf numFmtId="0" fontId="6" fillId="5" borderId="22" xfId="0" applyFont="1" applyFill="1" applyBorder="1" applyAlignment="1">
      <alignment horizontal="right" vertical="center"/>
    </xf>
    <xf numFmtId="0" fontId="6" fillId="5" borderId="23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right" vertical="center"/>
    </xf>
    <xf numFmtId="0" fontId="6" fillId="5" borderId="23" xfId="0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7" fillId="0" borderId="0" xfId="0" applyFont="1"/>
    <xf numFmtId="164" fontId="6" fillId="0" borderId="19" xfId="0" applyNumberFormat="1" applyFont="1" applyBorder="1" applyAlignment="1">
      <alignment vertical="center"/>
    </xf>
    <xf numFmtId="0" fontId="6" fillId="0" borderId="24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164" fontId="6" fillId="0" borderId="5" xfId="0" applyNumberFormat="1" applyFont="1" applyBorder="1" applyAlignment="1">
      <alignment vertical="center"/>
    </xf>
    <xf numFmtId="0" fontId="6" fillId="5" borderId="5" xfId="0" applyFont="1" applyFill="1" applyBorder="1" applyAlignment="1">
      <alignment vertical="center"/>
    </xf>
    <xf numFmtId="0" fontId="6" fillId="5" borderId="25" xfId="0" applyFont="1" applyFill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5" borderId="27" xfId="0" applyFont="1" applyFill="1" applyBorder="1" applyAlignment="1">
      <alignment vertical="center"/>
    </xf>
    <xf numFmtId="0" fontId="6" fillId="5" borderId="28" xfId="0" applyFont="1" applyFill="1" applyBorder="1" applyAlignment="1">
      <alignment vertical="center"/>
    </xf>
    <xf numFmtId="0" fontId="19" fillId="4" borderId="5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center" vertical="center"/>
    </xf>
    <xf numFmtId="0" fontId="13" fillId="0" borderId="14" xfId="1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1" fillId="6" borderId="16" xfId="0" applyFont="1" applyFill="1" applyBorder="1" applyAlignment="1" applyProtection="1">
      <alignment horizontal="center" vertical="center"/>
      <protection locked="0"/>
    </xf>
    <xf numFmtId="0" fontId="11" fillId="6" borderId="18" xfId="0" applyFont="1" applyFill="1" applyBorder="1" applyAlignment="1" applyProtection="1">
      <alignment horizontal="center" vertical="center"/>
      <protection locked="0"/>
    </xf>
    <xf numFmtId="0" fontId="11" fillId="6" borderId="17" xfId="0" applyFont="1" applyFill="1" applyBorder="1" applyAlignment="1" applyProtection="1">
      <alignment horizontal="center" vertical="center"/>
      <protection locked="0"/>
    </xf>
    <xf numFmtId="0" fontId="13" fillId="0" borderId="2" xfId="1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164" fontId="15" fillId="0" borderId="5" xfId="0" applyNumberFormat="1" applyFont="1" applyBorder="1" applyAlignment="1" applyProtection="1">
      <alignment horizontal="center" vertical="center" wrapText="1"/>
      <protection locked="0"/>
    </xf>
    <xf numFmtId="164" fontId="15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 applyProtection="1">
      <alignment horizontal="center" vertical="center"/>
      <protection locked="0"/>
    </xf>
    <xf numFmtId="164" fontId="15" fillId="2" borderId="5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66FF99"/>
      <color rgb="FF00FF99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54</xdr:col>
      <xdr:colOff>47625</xdr:colOff>
      <xdr:row>1</xdr:row>
      <xdr:rowOff>28574</xdr:rowOff>
    </xdr:from>
    <xdr:to>
      <xdr:col>74</xdr:col>
      <xdr:colOff>180975</xdr:colOff>
      <xdr:row>13</xdr:row>
      <xdr:rowOff>76200</xdr:rowOff>
    </xdr:to>
    <xdr:sp macro="" textlink="">
      <xdr:nvSpPr>
        <xdr:cNvPr id="2" name="Rectangle: Rounded Corners 1">
          <a:extLst>
            <a:ext uri="{FF2B5EF4-FFF2-40B4-BE49-F238E27FC236}">
              <a16:creationId xmlns:a16="http://schemas.microsoft.com/office/drawing/2014/main" id="{4A1AA548-BF95-9A14-F38F-BA5C7AD789F2}"/>
            </a:ext>
          </a:extLst>
        </xdr:cNvPr>
        <xdr:cNvSpPr/>
      </xdr:nvSpPr>
      <xdr:spPr>
        <a:xfrm>
          <a:off x="7848600" y="85724"/>
          <a:ext cx="4895850" cy="2009776"/>
        </a:xfrm>
        <a:prstGeom prst="roundRect">
          <a:avLst/>
        </a:prstGeom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 b="1"/>
            <a:t>PLEASE REMEMBER</a:t>
          </a:r>
        </a:p>
        <a:p>
          <a:pPr algn="l"/>
          <a:endParaRPr lang="en-GB" sz="600" b="1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UNIVERSAL &amp; EE2 (UNI) </a:t>
          </a:r>
          <a:r>
            <a:rPr lang="en-GB" sz="1200"/>
            <a:t>= Up to 15 hours per week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600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WORKING PARENT (WP) </a:t>
          </a:r>
          <a:r>
            <a:rPr lang="en-GB" sz="1200"/>
            <a:t>= Up to 30 hours per week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600"/>
        </a:p>
        <a:p>
          <a:pPr marL="171450" indent="-171450" algn="l">
            <a:buFont typeface="Arial" panose="020B0604020202020204" pitchFamily="34" charset="0"/>
            <a:buChar char="•"/>
          </a:pPr>
          <a:r>
            <a:rPr lang="en-GB" sz="1200" b="1"/>
            <a:t>MAX HOURS PER DAY </a:t>
          </a:r>
          <a:r>
            <a:rPr lang="en-GB" sz="1200"/>
            <a:t>= 10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200"/>
        </a:p>
        <a:p>
          <a:pPr marL="0" indent="0" algn="l">
            <a:buFontTx/>
            <a:buNone/>
          </a:pPr>
          <a:r>
            <a:rPr lang="en-GB" sz="1200"/>
            <a:t>PLEASE EMAIL</a:t>
          </a:r>
          <a:r>
            <a:rPr lang="en-GB" sz="1200" baseline="0"/>
            <a:t> THE EARLY YEARS FINANCE TEAM IF YOU NEED HELP</a:t>
          </a:r>
        </a:p>
        <a:p>
          <a:pPr marL="0" indent="0" algn="l">
            <a:buFontTx/>
            <a:buNone/>
          </a:pPr>
          <a:r>
            <a:rPr lang="en-GB" sz="1200" baseline="0"/>
            <a:t>earlyyearsfinance@norfolk.gov.uk</a:t>
          </a:r>
        </a:p>
        <a:p>
          <a:pPr marL="171450" indent="-171450" algn="l">
            <a:buFont typeface="Arial" panose="020B0604020202020204" pitchFamily="34" charset="0"/>
            <a:buChar char="•"/>
          </a:pPr>
          <a:endParaRPr lang="en-GB" sz="1200"/>
        </a:p>
      </xdr:txBody>
    </xdr:sp>
    <xdr:clientData/>
  </xdr:twoCellAnchor>
  <xdr:twoCellAnchor>
    <xdr:from>
      <xdr:col>23</xdr:col>
      <xdr:colOff>104775</xdr:colOff>
      <xdr:row>37</xdr:row>
      <xdr:rowOff>66675</xdr:rowOff>
    </xdr:from>
    <xdr:to>
      <xdr:col>34</xdr:col>
      <xdr:colOff>0</xdr:colOff>
      <xdr:row>44</xdr:row>
      <xdr:rowOff>238125</xdr:rowOff>
    </xdr:to>
    <xdr:sp macro="" textlink="">
      <xdr:nvSpPr>
        <xdr:cNvPr id="3" name="Rectangle: Rounded Corners 2">
          <a:extLst>
            <a:ext uri="{FF2B5EF4-FFF2-40B4-BE49-F238E27FC236}">
              <a16:creationId xmlns:a16="http://schemas.microsoft.com/office/drawing/2014/main" id="{93CE2314-E863-4216-AAA4-70312519532D}"/>
            </a:ext>
          </a:extLst>
        </xdr:cNvPr>
        <xdr:cNvSpPr/>
      </xdr:nvSpPr>
      <xdr:spPr>
        <a:xfrm>
          <a:off x="4733925" y="5057775"/>
          <a:ext cx="1638300" cy="1524000"/>
        </a:xfrm>
        <a:prstGeom prst="roundRect">
          <a:avLst/>
        </a:prstGeom>
        <a:ln w="38100">
          <a:solidFill>
            <a:srgbClr val="C0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n-GB" sz="1200" b="1"/>
            <a:t>NB:</a:t>
          </a:r>
        </a:p>
        <a:p>
          <a:pPr algn="ctr"/>
          <a:r>
            <a:rPr lang="en-GB" sz="1200" b="0"/>
            <a:t>THIS</a:t>
          </a:r>
          <a:r>
            <a:rPr lang="en-GB" sz="1200" b="0" baseline="0"/>
            <a:t> TABLE OF INFORMATION WILL NOT BE CORRECT UNTIL </a:t>
          </a:r>
          <a:r>
            <a:rPr lang="en-GB" sz="1200" b="1" baseline="0"/>
            <a:t>ALL 3 STEPS </a:t>
          </a:r>
          <a:r>
            <a:rPr lang="en-GB" sz="1200" b="0" baseline="0"/>
            <a:t>ARE COMPLETED</a:t>
          </a:r>
        </a:p>
      </xdr:txBody>
    </xdr:sp>
    <xdr:clientData/>
  </xdr:twoCellAnchor>
  <xdr:twoCellAnchor>
    <xdr:from>
      <xdr:col>21</xdr:col>
      <xdr:colOff>38101</xdr:colOff>
      <xdr:row>37</xdr:row>
      <xdr:rowOff>28575</xdr:rowOff>
    </xdr:from>
    <xdr:to>
      <xdr:col>23</xdr:col>
      <xdr:colOff>28576</xdr:colOff>
      <xdr:row>44</xdr:row>
      <xdr:rowOff>228600</xdr:rowOff>
    </xdr:to>
    <xdr:sp macro="" textlink="">
      <xdr:nvSpPr>
        <xdr:cNvPr id="4" name="Right Brace 3">
          <a:extLst>
            <a:ext uri="{FF2B5EF4-FFF2-40B4-BE49-F238E27FC236}">
              <a16:creationId xmlns:a16="http://schemas.microsoft.com/office/drawing/2014/main" id="{1779795B-AFF9-DEB4-AAD8-91D6DC7E0F3D}"/>
            </a:ext>
          </a:extLst>
        </xdr:cNvPr>
        <xdr:cNvSpPr/>
      </xdr:nvSpPr>
      <xdr:spPr>
        <a:xfrm>
          <a:off x="4429126" y="5019675"/>
          <a:ext cx="228600" cy="1552575"/>
        </a:xfrm>
        <a:prstGeom prst="rightBrace">
          <a:avLst>
            <a:gd name="adj1" fmla="val 41666"/>
            <a:gd name="adj2" fmla="val 50000"/>
          </a:avLst>
        </a:prstGeom>
        <a:ln w="38100">
          <a:solidFill>
            <a:srgbClr val="C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BB47"/>
  <sheetViews>
    <sheetView showGridLines="0" tabSelected="1" workbookViewId="0">
      <selection activeCell="AL2" sqref="AL2:AM2"/>
    </sheetView>
  </sheetViews>
  <sheetFormatPr defaultColWidth="3.5703125" defaultRowHeight="20.100000000000001" customHeight="1"/>
  <cols>
    <col min="1" max="1" width="0.85546875" style="1" customWidth="1"/>
    <col min="2" max="2" width="20.85546875" style="1" customWidth="1"/>
    <col min="3" max="4" width="0.85546875" style="1" customWidth="1"/>
    <col min="5" max="9" width="2.7109375" style="1" customWidth="1"/>
    <col min="10" max="10" width="0.85546875" style="1" customWidth="1"/>
    <col min="11" max="15" width="2.7109375" style="1" customWidth="1"/>
    <col min="16" max="16" width="0.85546875" style="1" customWidth="1"/>
    <col min="17" max="21" width="2.7109375" style="1" customWidth="1"/>
    <col min="22" max="22" width="0.85546875" style="1" customWidth="1"/>
    <col min="23" max="27" width="2.7109375" style="1" customWidth="1"/>
    <col min="28" max="28" width="0.85546875" style="1" customWidth="1"/>
    <col min="29" max="33" width="2.7109375" style="1" customWidth="1"/>
    <col min="34" max="34" width="0.85546875" style="1" customWidth="1"/>
    <col min="35" max="40" width="3.5703125" style="1"/>
    <col min="41" max="41" width="18.85546875" style="1" hidden="1" customWidth="1"/>
    <col min="42" max="54" width="6.140625" style="1" hidden="1" customWidth="1"/>
    <col min="55" max="16384" width="3.5703125" style="1"/>
  </cols>
  <sheetData>
    <row r="1" spans="2:41" ht="5.0999999999999996" customHeight="1" thickBot="1"/>
    <row r="2" spans="2:41" ht="20.100000000000001" customHeight="1" thickBot="1">
      <c r="B2" s="2" t="s">
        <v>35</v>
      </c>
      <c r="E2" s="1" t="s">
        <v>43</v>
      </c>
      <c r="AL2" s="82">
        <v>5</v>
      </c>
      <c r="AM2" s="83"/>
    </row>
    <row r="3" spans="2:41" ht="5.0999999999999996" customHeight="1" thickBot="1"/>
    <row r="4" spans="2:41" ht="20.100000000000001" customHeight="1" thickBot="1">
      <c r="B4" s="2" t="s">
        <v>36</v>
      </c>
      <c r="E4" s="1" t="s">
        <v>37</v>
      </c>
      <c r="Q4" s="82" t="s">
        <v>44</v>
      </c>
      <c r="R4" s="84"/>
      <c r="S4" s="84"/>
      <c r="T4" s="84"/>
      <c r="U4" s="84"/>
      <c r="V4" s="84"/>
      <c r="W4" s="84"/>
      <c r="X4" s="84"/>
      <c r="Y4" s="84"/>
      <c r="Z4" s="84"/>
      <c r="AA4" s="84"/>
      <c r="AB4" s="84"/>
      <c r="AC4" s="84"/>
      <c r="AD4" s="84"/>
      <c r="AE4" s="84"/>
      <c r="AF4" s="84"/>
      <c r="AG4" s="84"/>
      <c r="AH4" s="84"/>
      <c r="AI4" s="84"/>
      <c r="AJ4" s="84"/>
      <c r="AK4" s="84"/>
      <c r="AL4" s="84"/>
      <c r="AM4" s="83"/>
    </row>
    <row r="5" spans="2:41" ht="5.0999999999999996" customHeight="1"/>
    <row r="6" spans="2:41" ht="20.100000000000001" customHeight="1">
      <c r="B6" s="2" t="s">
        <v>38</v>
      </c>
      <c r="E6" s="1" t="s">
        <v>39</v>
      </c>
      <c r="L6" s="3" t="s">
        <v>40</v>
      </c>
      <c r="M6" s="4"/>
    </row>
    <row r="7" spans="2:41" ht="20.100000000000001" customHeight="1">
      <c r="L7" s="5" t="s">
        <v>41</v>
      </c>
      <c r="M7" s="4"/>
    </row>
    <row r="8" spans="2:41" ht="5.0999999999999996" customHeight="1" thickBot="1">
      <c r="D8" s="6"/>
      <c r="E8" s="6"/>
      <c r="F8" s="7"/>
      <c r="G8" s="7"/>
      <c r="H8" s="7"/>
      <c r="I8" s="7"/>
      <c r="J8" s="6"/>
      <c r="K8" s="7"/>
      <c r="L8" s="7"/>
      <c r="M8" s="7"/>
      <c r="N8" s="6"/>
      <c r="O8" s="7"/>
      <c r="P8" s="7"/>
      <c r="Q8" s="7"/>
      <c r="R8" s="7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9"/>
      <c r="AH8" s="9"/>
    </row>
    <row r="9" spans="2:41" ht="15" customHeight="1">
      <c r="B9" s="86" t="s">
        <v>46</v>
      </c>
      <c r="D9" s="10"/>
      <c r="E9" s="78" t="s">
        <v>0</v>
      </c>
      <c r="F9" s="78"/>
      <c r="G9" s="78"/>
      <c r="H9" s="78"/>
      <c r="I9" s="78"/>
      <c r="J9" s="11"/>
      <c r="K9" s="78" t="s">
        <v>1</v>
      </c>
      <c r="L9" s="78"/>
      <c r="M9" s="78"/>
      <c r="N9" s="78"/>
      <c r="O9" s="78"/>
      <c r="P9" s="12"/>
      <c r="Q9" s="78" t="s">
        <v>2</v>
      </c>
      <c r="R9" s="78"/>
      <c r="S9" s="78"/>
      <c r="T9" s="78"/>
      <c r="U9" s="78"/>
      <c r="V9" s="12"/>
      <c r="W9" s="78" t="s">
        <v>3</v>
      </c>
      <c r="X9" s="78"/>
      <c r="Y9" s="78"/>
      <c r="Z9" s="78"/>
      <c r="AA9" s="78"/>
      <c r="AB9" s="13"/>
      <c r="AC9" s="13"/>
      <c r="AD9" s="13"/>
      <c r="AE9" s="13"/>
      <c r="AF9" s="13"/>
      <c r="AG9" s="14"/>
      <c r="AH9" s="15"/>
    </row>
    <row r="10" spans="2:41" ht="12" customHeight="1">
      <c r="B10" s="87"/>
      <c r="D10" s="16"/>
      <c r="E10" s="17" t="s">
        <v>4</v>
      </c>
      <c r="F10" s="17" t="s">
        <v>5</v>
      </c>
      <c r="G10" s="17" t="s">
        <v>6</v>
      </c>
      <c r="H10" s="17" t="s">
        <v>5</v>
      </c>
      <c r="I10" s="17" t="s">
        <v>7</v>
      </c>
      <c r="J10" s="18"/>
      <c r="K10" s="17" t="s">
        <v>4</v>
      </c>
      <c r="L10" s="17" t="s">
        <v>5</v>
      </c>
      <c r="M10" s="17" t="s">
        <v>6</v>
      </c>
      <c r="N10" s="17" t="s">
        <v>5</v>
      </c>
      <c r="O10" s="17" t="s">
        <v>7</v>
      </c>
      <c r="P10" s="19"/>
      <c r="Q10" s="17" t="s">
        <v>4</v>
      </c>
      <c r="R10" s="17" t="s">
        <v>5</v>
      </c>
      <c r="S10" s="17" t="s">
        <v>6</v>
      </c>
      <c r="T10" s="17" t="s">
        <v>5</v>
      </c>
      <c r="U10" s="17" t="s">
        <v>7</v>
      </c>
      <c r="V10" s="19"/>
      <c r="W10" s="17" t="s">
        <v>4</v>
      </c>
      <c r="X10" s="17" t="s">
        <v>5</v>
      </c>
      <c r="Y10" s="17" t="s">
        <v>6</v>
      </c>
      <c r="Z10" s="17" t="s">
        <v>5</v>
      </c>
      <c r="AA10" s="17" t="s">
        <v>7</v>
      </c>
      <c r="AB10" s="19"/>
      <c r="AC10" s="20"/>
      <c r="AD10" s="20"/>
      <c r="AE10" s="20"/>
      <c r="AF10" s="20"/>
      <c r="AG10" s="20"/>
      <c r="AH10" s="21"/>
    </row>
    <row r="11" spans="2:41" s="22" customFormat="1" ht="12" customHeight="1">
      <c r="B11" s="87"/>
      <c r="D11" s="23"/>
      <c r="E11" s="89"/>
      <c r="F11" s="90">
        <v>1</v>
      </c>
      <c r="G11" s="90">
        <v>2</v>
      </c>
      <c r="H11" s="89">
        <v>3</v>
      </c>
      <c r="I11" s="89">
        <v>4</v>
      </c>
      <c r="J11" s="91"/>
      <c r="K11" s="89"/>
      <c r="L11" s="89"/>
      <c r="M11" s="89"/>
      <c r="N11" s="89">
        <v>1</v>
      </c>
      <c r="O11" s="89">
        <v>2</v>
      </c>
      <c r="P11" s="91"/>
      <c r="Q11" s="89">
        <v>2</v>
      </c>
      <c r="R11" s="89">
        <v>3</v>
      </c>
      <c r="S11" s="89">
        <v>4</v>
      </c>
      <c r="T11" s="89">
        <v>5</v>
      </c>
      <c r="U11" s="89">
        <v>6</v>
      </c>
      <c r="V11" s="91"/>
      <c r="W11" s="89"/>
      <c r="X11" s="89">
        <v>1</v>
      </c>
      <c r="Y11" s="89">
        <v>2</v>
      </c>
      <c r="Z11" s="89">
        <v>3</v>
      </c>
      <c r="AA11" s="89">
        <v>4</v>
      </c>
      <c r="AB11" s="24"/>
      <c r="AC11" s="25"/>
      <c r="AD11" s="25"/>
      <c r="AE11" s="25"/>
      <c r="AF11" s="25"/>
      <c r="AG11" s="25"/>
      <c r="AH11" s="21"/>
      <c r="AJ11" s="1"/>
      <c r="AK11" s="1"/>
      <c r="AL11" s="1"/>
      <c r="AM11" s="1"/>
      <c r="AN11" s="1"/>
      <c r="AO11" s="1"/>
    </row>
    <row r="12" spans="2:41" s="22" customFormat="1" ht="12" customHeight="1">
      <c r="B12" s="87"/>
      <c r="D12" s="23"/>
      <c r="E12" s="89">
        <v>7</v>
      </c>
      <c r="F12" s="89">
        <v>8</v>
      </c>
      <c r="G12" s="89">
        <v>9</v>
      </c>
      <c r="H12" s="89">
        <v>10</v>
      </c>
      <c r="I12" s="89">
        <v>11</v>
      </c>
      <c r="J12" s="91"/>
      <c r="K12" s="89">
        <v>5</v>
      </c>
      <c r="L12" s="89">
        <v>6</v>
      </c>
      <c r="M12" s="89">
        <v>7</v>
      </c>
      <c r="N12" s="89">
        <v>8</v>
      </c>
      <c r="O12" s="89">
        <v>9</v>
      </c>
      <c r="P12" s="91"/>
      <c r="Q12" s="89">
        <v>9</v>
      </c>
      <c r="R12" s="89">
        <v>10</v>
      </c>
      <c r="S12" s="89">
        <v>11</v>
      </c>
      <c r="T12" s="89">
        <v>12</v>
      </c>
      <c r="U12" s="89">
        <v>13</v>
      </c>
      <c r="V12" s="91"/>
      <c r="W12" s="89">
        <v>7</v>
      </c>
      <c r="X12" s="89">
        <v>8</v>
      </c>
      <c r="Y12" s="89">
        <v>9</v>
      </c>
      <c r="Z12" s="89">
        <v>10</v>
      </c>
      <c r="AA12" s="89">
        <v>11</v>
      </c>
      <c r="AB12" s="24"/>
      <c r="AC12" s="25"/>
      <c r="AD12" s="25"/>
      <c r="AE12" s="25"/>
      <c r="AF12" s="25"/>
      <c r="AG12" s="25"/>
      <c r="AH12" s="21"/>
      <c r="AJ12" s="1"/>
      <c r="AK12" s="1"/>
      <c r="AL12" s="1"/>
      <c r="AM12" s="1"/>
      <c r="AN12" s="1"/>
      <c r="AO12" s="1"/>
    </row>
    <row r="13" spans="2:41" s="22" customFormat="1" ht="12" customHeight="1">
      <c r="B13" s="87"/>
      <c r="D13" s="23"/>
      <c r="E13" s="89">
        <v>14</v>
      </c>
      <c r="F13" s="89">
        <v>15</v>
      </c>
      <c r="G13" s="89">
        <v>16</v>
      </c>
      <c r="H13" s="89">
        <v>17</v>
      </c>
      <c r="I13" s="89">
        <v>18</v>
      </c>
      <c r="J13" s="91"/>
      <c r="K13" s="89">
        <v>12</v>
      </c>
      <c r="L13" s="89">
        <v>13</v>
      </c>
      <c r="M13" s="89">
        <v>14</v>
      </c>
      <c r="N13" s="89">
        <v>15</v>
      </c>
      <c r="O13" s="89">
        <v>16</v>
      </c>
      <c r="P13" s="91"/>
      <c r="Q13" s="89">
        <v>16</v>
      </c>
      <c r="R13" s="89">
        <v>17</v>
      </c>
      <c r="S13" s="89">
        <v>18</v>
      </c>
      <c r="T13" s="89">
        <v>19</v>
      </c>
      <c r="U13" s="89">
        <v>20</v>
      </c>
      <c r="V13" s="91"/>
      <c r="W13" s="89">
        <v>14</v>
      </c>
      <c r="X13" s="89">
        <v>15</v>
      </c>
      <c r="Y13" s="89">
        <v>16</v>
      </c>
      <c r="Z13" s="89">
        <v>17</v>
      </c>
      <c r="AA13" s="89">
        <v>18</v>
      </c>
      <c r="AB13" s="24"/>
      <c r="AC13" s="25"/>
      <c r="AD13" s="25"/>
      <c r="AE13" s="25"/>
      <c r="AF13" s="25"/>
      <c r="AG13" s="25"/>
      <c r="AH13" s="21"/>
      <c r="AJ13" s="1"/>
      <c r="AK13" s="1"/>
      <c r="AL13" s="1"/>
      <c r="AM13" s="1"/>
      <c r="AN13" s="1"/>
      <c r="AO13" s="1"/>
    </row>
    <row r="14" spans="2:41" s="22" customFormat="1" ht="12" customHeight="1">
      <c r="B14" s="87"/>
      <c r="D14" s="23"/>
      <c r="E14" s="89">
        <v>21</v>
      </c>
      <c r="F14" s="89">
        <v>22</v>
      </c>
      <c r="G14" s="89">
        <v>23</v>
      </c>
      <c r="H14" s="89">
        <v>24</v>
      </c>
      <c r="I14" s="89">
        <v>25</v>
      </c>
      <c r="J14" s="91"/>
      <c r="K14" s="89">
        <v>19</v>
      </c>
      <c r="L14" s="89">
        <v>20</v>
      </c>
      <c r="M14" s="89">
        <v>21</v>
      </c>
      <c r="N14" s="89">
        <v>22</v>
      </c>
      <c r="O14" s="90">
        <v>23</v>
      </c>
      <c r="P14" s="91"/>
      <c r="Q14" s="89">
        <v>23</v>
      </c>
      <c r="R14" s="89">
        <v>24</v>
      </c>
      <c r="S14" s="89">
        <v>25</v>
      </c>
      <c r="T14" s="89">
        <v>26</v>
      </c>
      <c r="U14" s="89">
        <v>27</v>
      </c>
      <c r="V14" s="91"/>
      <c r="W14" s="90">
        <v>21</v>
      </c>
      <c r="X14" s="90">
        <v>22</v>
      </c>
      <c r="Y14" s="90">
        <v>23</v>
      </c>
      <c r="Z14" s="90">
        <v>24</v>
      </c>
      <c r="AA14" s="92">
        <v>25</v>
      </c>
      <c r="AB14" s="24"/>
      <c r="AC14" s="25"/>
      <c r="AD14" s="25"/>
      <c r="AE14" s="25"/>
      <c r="AF14" s="25"/>
      <c r="AG14" s="25"/>
      <c r="AH14" s="21"/>
      <c r="AJ14" s="1"/>
      <c r="AK14" s="1"/>
      <c r="AL14" s="1"/>
      <c r="AM14" s="1"/>
      <c r="AN14" s="1"/>
      <c r="AO14" s="1"/>
    </row>
    <row r="15" spans="2:41" s="22" customFormat="1" ht="12" customHeight="1">
      <c r="B15" s="87"/>
      <c r="D15" s="23"/>
      <c r="E15" s="89">
        <v>28</v>
      </c>
      <c r="F15" s="89">
        <v>29</v>
      </c>
      <c r="G15" s="89">
        <v>30</v>
      </c>
      <c r="H15" s="89"/>
      <c r="I15" s="89"/>
      <c r="J15" s="91"/>
      <c r="K15" s="90">
        <v>26</v>
      </c>
      <c r="L15" s="90">
        <v>27</v>
      </c>
      <c r="M15" s="90">
        <v>28</v>
      </c>
      <c r="N15" s="90">
        <v>29</v>
      </c>
      <c r="O15" s="90">
        <v>30</v>
      </c>
      <c r="P15" s="91"/>
      <c r="Q15" s="89">
        <v>30</v>
      </c>
      <c r="R15" s="89"/>
      <c r="S15" s="89"/>
      <c r="T15" s="89"/>
      <c r="U15" s="89"/>
      <c r="V15" s="91"/>
      <c r="W15" s="92">
        <v>28</v>
      </c>
      <c r="X15" s="90">
        <v>29</v>
      </c>
      <c r="Y15" s="90">
        <v>30</v>
      </c>
      <c r="Z15" s="90">
        <v>31</v>
      </c>
      <c r="AA15" s="89"/>
      <c r="AB15" s="24"/>
      <c r="AC15" s="25"/>
      <c r="AD15" s="25"/>
      <c r="AE15" s="25"/>
      <c r="AF15" s="25"/>
      <c r="AG15" s="25"/>
      <c r="AH15" s="21"/>
      <c r="AJ15" s="1"/>
      <c r="AK15" s="1"/>
      <c r="AL15" s="1"/>
      <c r="AM15" s="1"/>
      <c r="AN15" s="1"/>
      <c r="AO15" s="1"/>
    </row>
    <row r="16" spans="2:41" s="22" customFormat="1" ht="5.0999999999999996" customHeight="1" thickBot="1">
      <c r="B16" s="88"/>
      <c r="D16" s="26">
        <f>SUM(E16:AA16)</f>
        <v>88</v>
      </c>
      <c r="E16" s="27">
        <f>COUNTA(E11:E15)</f>
        <v>4</v>
      </c>
      <c r="F16" s="27">
        <f>COUNTA(F11:F15)</f>
        <v>5</v>
      </c>
      <c r="G16" s="27">
        <f>COUNTA(G11:G15)</f>
        <v>5</v>
      </c>
      <c r="H16" s="27">
        <f>COUNTA(H11:H15)</f>
        <v>4</v>
      </c>
      <c r="I16" s="27">
        <f>COUNTA(I11:I15)</f>
        <v>4</v>
      </c>
      <c r="J16" s="28"/>
      <c r="K16" s="27">
        <f>COUNTA(K11:K15)</f>
        <v>4</v>
      </c>
      <c r="L16" s="27">
        <f>COUNTA(L11:L15)</f>
        <v>4</v>
      </c>
      <c r="M16" s="27">
        <f>COUNTA(M11:M15)</f>
        <v>4</v>
      </c>
      <c r="N16" s="27">
        <f>COUNTA(N11:N15)</f>
        <v>5</v>
      </c>
      <c r="O16" s="27">
        <f>COUNTA(O11:O15)</f>
        <v>5</v>
      </c>
      <c r="P16" s="28"/>
      <c r="Q16" s="27">
        <f>COUNTA(Q11:Q15)</f>
        <v>5</v>
      </c>
      <c r="R16" s="27">
        <f>COUNTA(R11:R15)</f>
        <v>4</v>
      </c>
      <c r="S16" s="27">
        <f>COUNTA(S11:S15)</f>
        <v>4</v>
      </c>
      <c r="T16" s="27">
        <f>COUNTA(T11:T15)</f>
        <v>4</v>
      </c>
      <c r="U16" s="27">
        <f>COUNTA(U11:U15)</f>
        <v>4</v>
      </c>
      <c r="V16" s="28"/>
      <c r="W16" s="27">
        <f>COUNTA(W11:W15)</f>
        <v>4</v>
      </c>
      <c r="X16" s="27">
        <f>COUNTA(X11:X15)</f>
        <v>5</v>
      </c>
      <c r="Y16" s="27">
        <f>COUNTA(Y11:Y15)</f>
        <v>5</v>
      </c>
      <c r="Z16" s="27">
        <f>COUNTA(Z11:Z15)</f>
        <v>5</v>
      </c>
      <c r="AA16" s="27">
        <f>COUNTA(AA11:AA15)</f>
        <v>4</v>
      </c>
      <c r="AB16" s="28"/>
      <c r="AC16" s="28"/>
      <c r="AD16" s="28"/>
      <c r="AE16" s="29"/>
      <c r="AF16" s="29"/>
      <c r="AG16" s="29"/>
      <c r="AH16" s="30"/>
      <c r="AJ16" s="1"/>
      <c r="AK16" s="1"/>
      <c r="AL16" s="1"/>
      <c r="AM16" s="1"/>
      <c r="AN16" s="1"/>
      <c r="AO16" s="1"/>
    </row>
    <row r="17" spans="1:52" s="22" customFormat="1" ht="5.0999999999999996" customHeight="1" thickBot="1"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  <c r="AA17" s="31"/>
      <c r="AB17" s="31"/>
      <c r="AC17" s="31"/>
      <c r="AD17" s="31"/>
      <c r="AJ17" s="1"/>
      <c r="AK17" s="1"/>
      <c r="AL17" s="1"/>
      <c r="AM17" s="1"/>
      <c r="AN17" s="1"/>
      <c r="AO17" s="1"/>
    </row>
    <row r="18" spans="1:52" ht="15" customHeight="1">
      <c r="B18" s="86" t="s">
        <v>47</v>
      </c>
      <c r="D18" s="10"/>
      <c r="E18" s="78" t="s">
        <v>8</v>
      </c>
      <c r="F18" s="78"/>
      <c r="G18" s="78"/>
      <c r="H18" s="78"/>
      <c r="I18" s="78"/>
      <c r="J18" s="32"/>
      <c r="K18" s="78" t="s">
        <v>9</v>
      </c>
      <c r="L18" s="78"/>
      <c r="M18" s="78"/>
      <c r="N18" s="78"/>
      <c r="O18" s="78"/>
      <c r="P18" s="32"/>
      <c r="Q18" s="78" t="s">
        <v>10</v>
      </c>
      <c r="R18" s="78"/>
      <c r="S18" s="78"/>
      <c r="T18" s="78"/>
      <c r="U18" s="78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4"/>
      <c r="AI18" s="22"/>
    </row>
    <row r="19" spans="1:52" ht="12" customHeight="1">
      <c r="B19" s="87"/>
      <c r="D19" s="16"/>
      <c r="E19" s="17" t="s">
        <v>4</v>
      </c>
      <c r="F19" s="17" t="s">
        <v>5</v>
      </c>
      <c r="G19" s="17" t="s">
        <v>6</v>
      </c>
      <c r="H19" s="17" t="s">
        <v>5</v>
      </c>
      <c r="I19" s="17" t="s">
        <v>7</v>
      </c>
      <c r="J19" s="35"/>
      <c r="K19" s="17" t="s">
        <v>4</v>
      </c>
      <c r="L19" s="17" t="s">
        <v>5</v>
      </c>
      <c r="M19" s="17" t="s">
        <v>6</v>
      </c>
      <c r="N19" s="17" t="s">
        <v>5</v>
      </c>
      <c r="O19" s="17" t="s">
        <v>7</v>
      </c>
      <c r="P19" s="35"/>
      <c r="Q19" s="17" t="s">
        <v>4</v>
      </c>
      <c r="R19" s="17" t="s">
        <v>5</v>
      </c>
      <c r="S19" s="17" t="s">
        <v>6</v>
      </c>
      <c r="T19" s="17" t="s">
        <v>5</v>
      </c>
      <c r="U19" s="17" t="s">
        <v>7</v>
      </c>
      <c r="V19" s="19"/>
      <c r="W19" s="20"/>
      <c r="X19" s="20"/>
      <c r="Y19" s="20"/>
      <c r="Z19" s="20"/>
      <c r="AA19" s="20"/>
      <c r="AB19" s="19"/>
      <c r="AC19" s="20"/>
      <c r="AD19" s="20"/>
      <c r="AE19" s="20"/>
      <c r="AF19" s="20"/>
      <c r="AG19" s="20"/>
      <c r="AH19" s="21"/>
    </row>
    <row r="20" spans="1:52" ht="12" customHeight="1">
      <c r="A20" s="22"/>
      <c r="B20" s="87"/>
      <c r="C20" s="22"/>
      <c r="D20" s="23"/>
      <c r="E20" s="89"/>
      <c r="F20" s="89"/>
      <c r="G20" s="89"/>
      <c r="H20" s="89"/>
      <c r="I20" s="92">
        <v>1</v>
      </c>
      <c r="J20" s="91"/>
      <c r="K20" s="89">
        <v>1</v>
      </c>
      <c r="L20" s="89">
        <v>2</v>
      </c>
      <c r="M20" s="89">
        <v>3</v>
      </c>
      <c r="N20" s="89">
        <v>4</v>
      </c>
      <c r="O20" s="89">
        <v>5</v>
      </c>
      <c r="P20" s="91"/>
      <c r="Q20" s="89">
        <v>1</v>
      </c>
      <c r="R20" s="89">
        <v>2</v>
      </c>
      <c r="S20" s="89">
        <v>3</v>
      </c>
      <c r="T20" s="89">
        <v>4</v>
      </c>
      <c r="U20" s="89">
        <v>5</v>
      </c>
      <c r="V20" s="24"/>
      <c r="W20" s="36"/>
      <c r="X20" s="36"/>
      <c r="Y20" s="25"/>
      <c r="Z20" s="25"/>
      <c r="AA20" s="25"/>
      <c r="AB20" s="24"/>
      <c r="AC20" s="25"/>
      <c r="AD20" s="25"/>
      <c r="AE20" s="25"/>
      <c r="AF20" s="25"/>
      <c r="AG20" s="25"/>
      <c r="AH20" s="37"/>
    </row>
    <row r="21" spans="1:52" ht="12" customHeight="1">
      <c r="A21" s="22"/>
      <c r="B21" s="87"/>
      <c r="C21" s="22"/>
      <c r="D21" s="23"/>
      <c r="E21" s="90">
        <v>4</v>
      </c>
      <c r="F21" s="89">
        <v>5</v>
      </c>
      <c r="G21" s="89">
        <v>6</v>
      </c>
      <c r="H21" s="89">
        <v>7</v>
      </c>
      <c r="I21" s="89">
        <v>8</v>
      </c>
      <c r="J21" s="91"/>
      <c r="K21" s="89">
        <v>8</v>
      </c>
      <c r="L21" s="89">
        <v>9</v>
      </c>
      <c r="M21" s="89">
        <v>10</v>
      </c>
      <c r="N21" s="89">
        <v>11</v>
      </c>
      <c r="O21" s="89">
        <v>12</v>
      </c>
      <c r="P21" s="91"/>
      <c r="Q21" s="89">
        <v>8</v>
      </c>
      <c r="R21" s="89">
        <v>9</v>
      </c>
      <c r="S21" s="89">
        <v>10</v>
      </c>
      <c r="T21" s="89">
        <v>11</v>
      </c>
      <c r="U21" s="89">
        <v>12</v>
      </c>
      <c r="V21" s="24"/>
      <c r="W21" s="36"/>
      <c r="X21" s="36"/>
      <c r="Y21" s="36"/>
      <c r="Z21" s="36"/>
      <c r="AA21" s="36"/>
      <c r="AB21" s="24"/>
      <c r="AC21" s="25"/>
      <c r="AD21" s="25"/>
      <c r="AE21" s="25"/>
      <c r="AF21" s="25"/>
      <c r="AG21" s="25"/>
      <c r="AH21" s="37"/>
    </row>
    <row r="22" spans="1:52" ht="12" customHeight="1">
      <c r="A22" s="22"/>
      <c r="B22" s="87"/>
      <c r="C22" s="22"/>
      <c r="D22" s="23"/>
      <c r="E22" s="89">
        <v>11</v>
      </c>
      <c r="F22" s="89">
        <v>12</v>
      </c>
      <c r="G22" s="89">
        <v>13</v>
      </c>
      <c r="H22" s="89">
        <v>14</v>
      </c>
      <c r="I22" s="89">
        <v>15</v>
      </c>
      <c r="J22" s="91"/>
      <c r="K22" s="90">
        <v>15</v>
      </c>
      <c r="L22" s="90">
        <v>16</v>
      </c>
      <c r="M22" s="90">
        <v>17</v>
      </c>
      <c r="N22" s="90">
        <v>18</v>
      </c>
      <c r="O22" s="90">
        <v>19</v>
      </c>
      <c r="P22" s="91"/>
      <c r="Q22" s="89">
        <v>15</v>
      </c>
      <c r="R22" s="89">
        <v>16</v>
      </c>
      <c r="S22" s="89">
        <v>17</v>
      </c>
      <c r="T22" s="89">
        <v>18</v>
      </c>
      <c r="U22" s="89">
        <v>19</v>
      </c>
      <c r="V22" s="24"/>
      <c r="W22" s="36"/>
      <c r="X22" s="36"/>
      <c r="Y22" s="36"/>
      <c r="Z22" s="36"/>
      <c r="AA22" s="36"/>
      <c r="AB22" s="24"/>
      <c r="AC22" s="25"/>
      <c r="AD22" s="25"/>
      <c r="AE22" s="25"/>
      <c r="AF22" s="25"/>
      <c r="AG22" s="25"/>
      <c r="AH22" s="37"/>
    </row>
    <row r="23" spans="1:52" ht="12" customHeight="1">
      <c r="A23" s="22"/>
      <c r="B23" s="87"/>
      <c r="C23" s="22"/>
      <c r="D23" s="23"/>
      <c r="E23" s="89">
        <v>18</v>
      </c>
      <c r="F23" s="89">
        <v>19</v>
      </c>
      <c r="G23" s="89">
        <v>20</v>
      </c>
      <c r="H23" s="89">
        <v>21</v>
      </c>
      <c r="I23" s="89">
        <v>22</v>
      </c>
      <c r="J23" s="91"/>
      <c r="K23" s="89">
        <v>22</v>
      </c>
      <c r="L23" s="89">
        <v>23</v>
      </c>
      <c r="M23" s="89">
        <v>24</v>
      </c>
      <c r="N23" s="89">
        <v>25</v>
      </c>
      <c r="O23" s="89">
        <v>26</v>
      </c>
      <c r="P23" s="91"/>
      <c r="Q23" s="89">
        <v>22</v>
      </c>
      <c r="R23" s="89">
        <v>23</v>
      </c>
      <c r="S23" s="89">
        <v>24</v>
      </c>
      <c r="T23" s="89">
        <v>25</v>
      </c>
      <c r="U23" s="92">
        <v>26</v>
      </c>
      <c r="V23" s="24"/>
      <c r="W23" s="36"/>
      <c r="X23" s="36"/>
      <c r="Y23" s="36"/>
      <c r="Z23" s="25"/>
      <c r="AA23" s="25"/>
      <c r="AB23" s="24"/>
      <c r="AC23" s="25"/>
      <c r="AD23" s="25"/>
      <c r="AE23" s="25"/>
      <c r="AF23" s="25"/>
      <c r="AG23" s="25"/>
      <c r="AH23" s="37"/>
    </row>
    <row r="24" spans="1:52" ht="12" customHeight="1">
      <c r="A24" s="22"/>
      <c r="B24" s="87"/>
      <c r="C24" s="22"/>
      <c r="D24" s="23"/>
      <c r="E24" s="89">
        <v>25</v>
      </c>
      <c r="F24" s="89">
        <v>26</v>
      </c>
      <c r="G24" s="89">
        <v>27</v>
      </c>
      <c r="H24" s="89">
        <v>28</v>
      </c>
      <c r="I24" s="89">
        <v>29</v>
      </c>
      <c r="J24" s="91"/>
      <c r="K24" s="89"/>
      <c r="L24" s="89"/>
      <c r="M24" s="89"/>
      <c r="N24" s="89"/>
      <c r="O24" s="89"/>
      <c r="P24" s="91"/>
      <c r="Q24" s="92">
        <v>29</v>
      </c>
      <c r="R24" s="90">
        <v>30</v>
      </c>
      <c r="S24" s="90">
        <v>31</v>
      </c>
      <c r="T24" s="89"/>
      <c r="U24" s="89"/>
      <c r="V24" s="24"/>
      <c r="W24" s="25"/>
      <c r="X24" s="25"/>
      <c r="Y24" s="25"/>
      <c r="Z24" s="25"/>
      <c r="AA24" s="25"/>
      <c r="AB24" s="24"/>
      <c r="AC24" s="25"/>
      <c r="AD24" s="25"/>
      <c r="AE24" s="25"/>
      <c r="AF24" s="25"/>
      <c r="AG24" s="25"/>
      <c r="AH24" s="37"/>
    </row>
    <row r="25" spans="1:52" ht="5.0999999999999996" customHeight="1" thickBot="1">
      <c r="A25" s="22"/>
      <c r="B25" s="88"/>
      <c r="C25" s="22"/>
      <c r="D25" s="26">
        <f>SUM(E25:U25)</f>
        <v>64</v>
      </c>
      <c r="E25" s="27">
        <f>COUNTA(E20:E24)</f>
        <v>4</v>
      </c>
      <c r="F25" s="27">
        <f>COUNTA(F20:F24)</f>
        <v>4</v>
      </c>
      <c r="G25" s="27">
        <f>COUNTA(G20:G24)</f>
        <v>4</v>
      </c>
      <c r="H25" s="27">
        <f>COUNTA(H20:H24)</f>
        <v>4</v>
      </c>
      <c r="I25" s="27">
        <f>COUNTA(I20:I24)</f>
        <v>5</v>
      </c>
      <c r="J25" s="28"/>
      <c r="K25" s="27">
        <f>COUNTA(K20:K24)</f>
        <v>4</v>
      </c>
      <c r="L25" s="27">
        <f>COUNTA(L20:L24)</f>
        <v>4</v>
      </c>
      <c r="M25" s="27">
        <f>COUNTA(M20:M24)</f>
        <v>4</v>
      </c>
      <c r="N25" s="27">
        <f>COUNTA(N20:N24)</f>
        <v>4</v>
      </c>
      <c r="O25" s="27">
        <f>COUNTA(O20:O24)</f>
        <v>4</v>
      </c>
      <c r="P25" s="28"/>
      <c r="Q25" s="27">
        <f>COUNTA(Q20:Q24)</f>
        <v>5</v>
      </c>
      <c r="R25" s="27">
        <f>COUNTA(R20:R24)</f>
        <v>5</v>
      </c>
      <c r="S25" s="27">
        <f>COUNTA(S20:S24)</f>
        <v>5</v>
      </c>
      <c r="T25" s="27">
        <f>COUNTA(T20:T24)</f>
        <v>4</v>
      </c>
      <c r="U25" s="27">
        <f>COUNTA(U20:U24)</f>
        <v>4</v>
      </c>
      <c r="V25" s="29"/>
      <c r="W25" s="28"/>
      <c r="X25" s="28"/>
      <c r="Y25" s="28"/>
      <c r="Z25" s="28"/>
      <c r="AA25" s="28"/>
      <c r="AB25" s="28"/>
      <c r="AC25" s="28"/>
      <c r="AD25" s="28"/>
      <c r="AE25" s="29"/>
      <c r="AF25" s="29"/>
      <c r="AG25" s="29"/>
      <c r="AH25" s="38"/>
    </row>
    <row r="26" spans="1:52" ht="5.0999999999999996" customHeight="1" thickBot="1"/>
    <row r="27" spans="1:52" ht="15" customHeight="1">
      <c r="B27" s="86" t="s">
        <v>48</v>
      </c>
      <c r="D27" s="10"/>
      <c r="E27" s="85" t="s">
        <v>13</v>
      </c>
      <c r="F27" s="85"/>
      <c r="G27" s="85"/>
      <c r="H27" s="85"/>
      <c r="I27" s="85"/>
      <c r="J27" s="12"/>
      <c r="K27" s="85" t="s">
        <v>14</v>
      </c>
      <c r="L27" s="85"/>
      <c r="M27" s="85"/>
      <c r="N27" s="85"/>
      <c r="O27" s="85"/>
      <c r="P27" s="12"/>
      <c r="Q27" s="85" t="s">
        <v>15</v>
      </c>
      <c r="R27" s="85"/>
      <c r="S27" s="85"/>
      <c r="T27" s="85"/>
      <c r="U27" s="85"/>
      <c r="V27" s="12"/>
      <c r="W27" s="85" t="s">
        <v>16</v>
      </c>
      <c r="X27" s="85"/>
      <c r="Y27" s="85"/>
      <c r="Z27" s="85"/>
      <c r="AA27" s="85"/>
      <c r="AB27" s="12"/>
      <c r="AC27" s="85" t="s">
        <v>17</v>
      </c>
      <c r="AD27" s="85"/>
      <c r="AE27" s="85"/>
      <c r="AF27" s="85"/>
      <c r="AG27" s="85"/>
      <c r="AH27" s="39"/>
    </row>
    <row r="28" spans="1:52" ht="12" customHeight="1">
      <c r="B28" s="87"/>
      <c r="D28" s="16"/>
      <c r="E28" s="17" t="s">
        <v>4</v>
      </c>
      <c r="F28" s="17" t="s">
        <v>5</v>
      </c>
      <c r="G28" s="17" t="s">
        <v>6</v>
      </c>
      <c r="H28" s="17" t="s">
        <v>5</v>
      </c>
      <c r="I28" s="17" t="s">
        <v>7</v>
      </c>
      <c r="J28" s="19"/>
      <c r="K28" s="17" t="s">
        <v>4</v>
      </c>
      <c r="L28" s="17" t="s">
        <v>5</v>
      </c>
      <c r="M28" s="17" t="s">
        <v>6</v>
      </c>
      <c r="N28" s="17" t="s">
        <v>5</v>
      </c>
      <c r="O28" s="17" t="s">
        <v>7</v>
      </c>
      <c r="P28" s="19"/>
      <c r="Q28" s="17" t="s">
        <v>4</v>
      </c>
      <c r="R28" s="17" t="s">
        <v>5</v>
      </c>
      <c r="S28" s="17" t="s">
        <v>6</v>
      </c>
      <c r="T28" s="17" t="s">
        <v>5</v>
      </c>
      <c r="U28" s="17" t="s">
        <v>7</v>
      </c>
      <c r="V28" s="19"/>
      <c r="W28" s="17" t="s">
        <v>4</v>
      </c>
      <c r="X28" s="17" t="s">
        <v>5</v>
      </c>
      <c r="Y28" s="17" t="s">
        <v>6</v>
      </c>
      <c r="Z28" s="17" t="s">
        <v>5</v>
      </c>
      <c r="AA28" s="17" t="s">
        <v>7</v>
      </c>
      <c r="AB28" s="19"/>
      <c r="AC28" s="17" t="s">
        <v>4</v>
      </c>
      <c r="AD28" s="17" t="s">
        <v>5</v>
      </c>
      <c r="AE28" s="17" t="s">
        <v>6</v>
      </c>
      <c r="AF28" s="17" t="s">
        <v>5</v>
      </c>
      <c r="AG28" s="17" t="s">
        <v>7</v>
      </c>
      <c r="AH28" s="40"/>
      <c r="AP28" s="41" t="s">
        <v>21</v>
      </c>
      <c r="AQ28" s="41" t="s">
        <v>22</v>
      </c>
      <c r="AR28" s="41" t="s">
        <v>19</v>
      </c>
      <c r="AS28" s="41" t="s">
        <v>22</v>
      </c>
      <c r="AT28" s="41" t="s">
        <v>20</v>
      </c>
      <c r="AX28" s="41" t="s">
        <v>21</v>
      </c>
      <c r="AY28" s="41" t="s">
        <v>32</v>
      </c>
      <c r="AZ28" s="41" t="s">
        <v>32</v>
      </c>
    </row>
    <row r="29" spans="1:52" ht="12" customHeight="1">
      <c r="B29" s="87"/>
      <c r="D29" s="16"/>
      <c r="E29" s="89"/>
      <c r="F29" s="89"/>
      <c r="G29" s="89"/>
      <c r="H29" s="90">
        <v>1</v>
      </c>
      <c r="I29" s="90">
        <v>2</v>
      </c>
      <c r="J29" s="91"/>
      <c r="K29" s="92">
        <v>3</v>
      </c>
      <c r="L29" s="89">
        <v>4</v>
      </c>
      <c r="M29" s="89">
        <v>5</v>
      </c>
      <c r="N29" s="89">
        <v>6</v>
      </c>
      <c r="O29" s="89">
        <v>7</v>
      </c>
      <c r="P29" s="91"/>
      <c r="Q29" s="89"/>
      <c r="R29" s="90">
        <v>1</v>
      </c>
      <c r="S29" s="90">
        <v>2</v>
      </c>
      <c r="T29" s="90">
        <v>3</v>
      </c>
      <c r="U29" s="90">
        <v>4</v>
      </c>
      <c r="V29" s="91"/>
      <c r="W29" s="89"/>
      <c r="X29" s="89"/>
      <c r="Y29" s="89"/>
      <c r="Z29" s="89">
        <v>1</v>
      </c>
      <c r="AA29" s="89">
        <v>2</v>
      </c>
      <c r="AB29" s="91"/>
      <c r="AC29" s="90">
        <v>2</v>
      </c>
      <c r="AD29" s="90">
        <v>3</v>
      </c>
      <c r="AE29" s="90">
        <v>4</v>
      </c>
      <c r="AF29" s="90">
        <v>5</v>
      </c>
      <c r="AG29" s="90">
        <v>6</v>
      </c>
      <c r="AH29" s="40"/>
      <c r="AP29" s="42">
        <v>1</v>
      </c>
      <c r="AQ29" s="42">
        <v>10</v>
      </c>
      <c r="AR29" s="43">
        <f>AQ29/AP29</f>
        <v>10</v>
      </c>
      <c r="AS29" s="43">
        <v>10</v>
      </c>
      <c r="AT29" s="43">
        <f>AS29/AP29</f>
        <v>10</v>
      </c>
      <c r="AX29" s="42">
        <v>1</v>
      </c>
      <c r="AY29" s="42">
        <v>10</v>
      </c>
      <c r="AZ29" s="42">
        <v>10</v>
      </c>
    </row>
    <row r="30" spans="1:52" ht="12" customHeight="1">
      <c r="B30" s="87"/>
      <c r="D30" s="16"/>
      <c r="E30" s="90">
        <v>5</v>
      </c>
      <c r="F30" s="90">
        <v>6</v>
      </c>
      <c r="G30" s="90">
        <v>7</v>
      </c>
      <c r="H30" s="90">
        <v>8</v>
      </c>
      <c r="I30" s="90">
        <v>9</v>
      </c>
      <c r="J30" s="91"/>
      <c r="K30" s="89">
        <v>10</v>
      </c>
      <c r="L30" s="89">
        <v>11</v>
      </c>
      <c r="M30" s="89">
        <v>12</v>
      </c>
      <c r="N30" s="89">
        <v>13</v>
      </c>
      <c r="O30" s="89">
        <v>14</v>
      </c>
      <c r="P30" s="91"/>
      <c r="Q30" s="89">
        <v>7</v>
      </c>
      <c r="R30" s="89">
        <v>8</v>
      </c>
      <c r="S30" s="89">
        <v>9</v>
      </c>
      <c r="T30" s="89">
        <v>10</v>
      </c>
      <c r="U30" s="89">
        <v>11</v>
      </c>
      <c r="V30" s="91"/>
      <c r="W30" s="89">
        <v>5</v>
      </c>
      <c r="X30" s="89">
        <v>6</v>
      </c>
      <c r="Y30" s="89">
        <v>7</v>
      </c>
      <c r="Z30" s="89">
        <v>8</v>
      </c>
      <c r="AA30" s="89">
        <v>9</v>
      </c>
      <c r="AB30" s="91"/>
      <c r="AC30" s="90">
        <v>9</v>
      </c>
      <c r="AD30" s="90">
        <v>10</v>
      </c>
      <c r="AE30" s="90">
        <v>11</v>
      </c>
      <c r="AF30" s="90">
        <v>12</v>
      </c>
      <c r="AG30" s="90">
        <v>13</v>
      </c>
      <c r="AH30" s="40"/>
      <c r="AP30" s="42">
        <v>2</v>
      </c>
      <c r="AQ30" s="42">
        <v>15</v>
      </c>
      <c r="AR30" s="43">
        <f>AQ30/AP30</f>
        <v>7.5</v>
      </c>
      <c r="AS30" s="43">
        <v>20</v>
      </c>
      <c r="AT30" s="43">
        <f>AS30/AP30</f>
        <v>10</v>
      </c>
      <c r="AX30" s="42">
        <v>2</v>
      </c>
      <c r="AY30" s="42">
        <v>15</v>
      </c>
      <c r="AZ30" s="42">
        <v>20</v>
      </c>
    </row>
    <row r="31" spans="1:52" ht="12" customHeight="1">
      <c r="B31" s="87"/>
      <c r="D31" s="16"/>
      <c r="E31" s="90">
        <v>12</v>
      </c>
      <c r="F31" s="89">
        <v>13</v>
      </c>
      <c r="G31" s="89">
        <v>14</v>
      </c>
      <c r="H31" s="89">
        <v>15</v>
      </c>
      <c r="I31" s="89">
        <v>16</v>
      </c>
      <c r="J31" s="91"/>
      <c r="K31" s="89">
        <v>17</v>
      </c>
      <c r="L31" s="89">
        <v>18</v>
      </c>
      <c r="M31" s="89">
        <v>19</v>
      </c>
      <c r="N31" s="89">
        <v>20</v>
      </c>
      <c r="O31" s="89">
        <v>21</v>
      </c>
      <c r="P31" s="91"/>
      <c r="Q31" s="89">
        <v>14</v>
      </c>
      <c r="R31" s="89">
        <v>15</v>
      </c>
      <c r="S31" s="89">
        <v>16</v>
      </c>
      <c r="T31" s="89">
        <v>17</v>
      </c>
      <c r="U31" s="89">
        <v>18</v>
      </c>
      <c r="V31" s="91"/>
      <c r="W31" s="89">
        <v>12</v>
      </c>
      <c r="X31" s="89">
        <v>13</v>
      </c>
      <c r="Y31" s="89">
        <v>14</v>
      </c>
      <c r="Z31" s="89">
        <v>15</v>
      </c>
      <c r="AA31" s="89">
        <v>16</v>
      </c>
      <c r="AB31" s="91"/>
      <c r="AC31" s="90">
        <v>16</v>
      </c>
      <c r="AD31" s="90">
        <v>17</v>
      </c>
      <c r="AE31" s="90">
        <v>18</v>
      </c>
      <c r="AF31" s="90">
        <v>19</v>
      </c>
      <c r="AG31" s="90">
        <v>20</v>
      </c>
      <c r="AH31" s="40"/>
      <c r="AP31" s="42">
        <v>3</v>
      </c>
      <c r="AQ31" s="42">
        <v>15</v>
      </c>
      <c r="AR31" s="43">
        <f>AQ31/AP31</f>
        <v>5</v>
      </c>
      <c r="AS31" s="43">
        <v>30</v>
      </c>
      <c r="AT31" s="43">
        <f>AS31/AP31</f>
        <v>10</v>
      </c>
      <c r="AX31" s="42">
        <v>3</v>
      </c>
      <c r="AY31" s="42">
        <v>15</v>
      </c>
      <c r="AZ31" s="42">
        <v>30</v>
      </c>
    </row>
    <row r="32" spans="1:52" ht="12" customHeight="1">
      <c r="A32" s="31"/>
      <c r="B32" s="87"/>
      <c r="C32" s="31"/>
      <c r="D32" s="44"/>
      <c r="E32" s="89">
        <v>19</v>
      </c>
      <c r="F32" s="89">
        <v>20</v>
      </c>
      <c r="G32" s="89">
        <v>21</v>
      </c>
      <c r="H32" s="89">
        <v>22</v>
      </c>
      <c r="I32" s="89">
        <v>23</v>
      </c>
      <c r="J32" s="91"/>
      <c r="K32" s="89">
        <v>24</v>
      </c>
      <c r="L32" s="89">
        <v>25</v>
      </c>
      <c r="M32" s="89">
        <v>26</v>
      </c>
      <c r="N32" s="89">
        <v>27</v>
      </c>
      <c r="O32" s="89">
        <v>28</v>
      </c>
      <c r="P32" s="91"/>
      <c r="Q32" s="89">
        <v>21</v>
      </c>
      <c r="R32" s="89">
        <v>22</v>
      </c>
      <c r="S32" s="89">
        <v>23</v>
      </c>
      <c r="T32" s="89">
        <v>24</v>
      </c>
      <c r="U32" s="89">
        <v>25</v>
      </c>
      <c r="V32" s="91"/>
      <c r="W32" s="89">
        <v>19</v>
      </c>
      <c r="X32" s="89">
        <v>20</v>
      </c>
      <c r="Y32" s="89">
        <v>21</v>
      </c>
      <c r="Z32" s="90">
        <v>22</v>
      </c>
      <c r="AA32" s="90">
        <v>23</v>
      </c>
      <c r="AB32" s="91"/>
      <c r="AC32" s="90">
        <v>23</v>
      </c>
      <c r="AD32" s="90">
        <v>24</v>
      </c>
      <c r="AE32" s="90">
        <v>25</v>
      </c>
      <c r="AF32" s="90">
        <v>26</v>
      </c>
      <c r="AG32" s="90">
        <v>27</v>
      </c>
      <c r="AH32" s="40"/>
      <c r="AP32" s="42">
        <v>4</v>
      </c>
      <c r="AQ32" s="42">
        <v>15</v>
      </c>
      <c r="AR32" s="43">
        <f>AQ32/AP32</f>
        <v>3.75</v>
      </c>
      <c r="AS32" s="43">
        <v>30</v>
      </c>
      <c r="AT32" s="43">
        <f>AS32/AP32</f>
        <v>7.5</v>
      </c>
      <c r="AX32" s="42">
        <v>4</v>
      </c>
      <c r="AY32" s="42">
        <v>15</v>
      </c>
      <c r="AZ32" s="42">
        <v>30</v>
      </c>
    </row>
    <row r="33" spans="2:54" ht="12" customHeight="1">
      <c r="B33" s="87"/>
      <c r="D33" s="16"/>
      <c r="E33" s="89">
        <v>26</v>
      </c>
      <c r="F33" s="89">
        <v>27</v>
      </c>
      <c r="G33" s="89">
        <v>28</v>
      </c>
      <c r="H33" s="89">
        <v>29</v>
      </c>
      <c r="I33" s="89">
        <v>30</v>
      </c>
      <c r="J33" s="91"/>
      <c r="K33" s="92">
        <v>31</v>
      </c>
      <c r="L33" s="89"/>
      <c r="M33" s="89"/>
      <c r="N33" s="89"/>
      <c r="O33" s="89"/>
      <c r="P33" s="91"/>
      <c r="Q33" s="89">
        <v>28</v>
      </c>
      <c r="R33" s="89">
        <v>29</v>
      </c>
      <c r="S33" s="89">
        <v>30</v>
      </c>
      <c r="T33" s="89"/>
      <c r="U33" s="89"/>
      <c r="V33" s="91"/>
      <c r="W33" s="90">
        <v>26</v>
      </c>
      <c r="X33" s="90">
        <v>27</v>
      </c>
      <c r="Y33" s="90">
        <v>28</v>
      </c>
      <c r="Z33" s="90">
        <v>29</v>
      </c>
      <c r="AA33" s="90">
        <v>30</v>
      </c>
      <c r="AB33" s="91"/>
      <c r="AC33" s="92">
        <v>30</v>
      </c>
      <c r="AD33" s="90">
        <v>31</v>
      </c>
      <c r="AE33" s="89"/>
      <c r="AF33" s="89"/>
      <c r="AG33" s="89"/>
      <c r="AH33" s="40"/>
      <c r="AP33" s="42">
        <v>5</v>
      </c>
      <c r="AQ33" s="42">
        <v>15</v>
      </c>
      <c r="AR33" s="43">
        <f>AQ33/AP33</f>
        <v>3</v>
      </c>
      <c r="AS33" s="43">
        <v>30</v>
      </c>
      <c r="AT33" s="43">
        <f>AS33/AP33</f>
        <v>6</v>
      </c>
      <c r="AX33" s="42">
        <v>5</v>
      </c>
      <c r="AY33" s="42">
        <v>15</v>
      </c>
      <c r="AZ33" s="42">
        <v>30</v>
      </c>
    </row>
    <row r="34" spans="2:54" ht="5.0999999999999996" customHeight="1" thickBot="1">
      <c r="B34" s="88"/>
      <c r="D34" s="45">
        <f>SUM(E34:AG34)</f>
        <v>109</v>
      </c>
      <c r="E34" s="28">
        <f>COUNTA(E29:E33)</f>
        <v>4</v>
      </c>
      <c r="F34" s="28">
        <f>COUNTA(F29:F33)</f>
        <v>4</v>
      </c>
      <c r="G34" s="28">
        <f>COUNTA(G29:G33)</f>
        <v>4</v>
      </c>
      <c r="H34" s="28">
        <f>COUNTA(H29:H33)</f>
        <v>5</v>
      </c>
      <c r="I34" s="28">
        <f>COUNTA(I29:I33)</f>
        <v>5</v>
      </c>
      <c r="J34" s="28"/>
      <c r="K34" s="28">
        <f>COUNTA(K29:K33)</f>
        <v>5</v>
      </c>
      <c r="L34" s="28">
        <f>COUNTA(L29:L33)</f>
        <v>4</v>
      </c>
      <c r="M34" s="28">
        <f>COUNTA(M29:M33)</f>
        <v>4</v>
      </c>
      <c r="N34" s="28">
        <f>COUNTA(N29:N33)</f>
        <v>4</v>
      </c>
      <c r="O34" s="28">
        <f>COUNTA(O29:O33)</f>
        <v>4</v>
      </c>
      <c r="P34" s="28"/>
      <c r="Q34" s="28">
        <f>COUNTA(Q29:Q33)</f>
        <v>4</v>
      </c>
      <c r="R34" s="28">
        <f>COUNTA(R29:R33)</f>
        <v>5</v>
      </c>
      <c r="S34" s="28">
        <f>COUNTA(S29:S33)</f>
        <v>5</v>
      </c>
      <c r="T34" s="28">
        <f>COUNTA(T29:T33)</f>
        <v>4</v>
      </c>
      <c r="U34" s="28">
        <f>COUNTA(U29:U33)</f>
        <v>4</v>
      </c>
      <c r="V34" s="28"/>
      <c r="W34" s="28">
        <f>COUNTA(W29:W33)</f>
        <v>4</v>
      </c>
      <c r="X34" s="28">
        <f>COUNTA(X29:X33)</f>
        <v>4</v>
      </c>
      <c r="Y34" s="28">
        <f>COUNTA(Y29:Y33)</f>
        <v>4</v>
      </c>
      <c r="Z34" s="28">
        <f>COUNTA(Z29:Z33)</f>
        <v>5</v>
      </c>
      <c r="AA34" s="28">
        <f>COUNTA(AA29:AA33)</f>
        <v>5</v>
      </c>
      <c r="AB34" s="28"/>
      <c r="AC34" s="28">
        <f>COUNTA(AC29:AC33)</f>
        <v>5</v>
      </c>
      <c r="AD34" s="28">
        <f>COUNTA(AD29:AD33)</f>
        <v>5</v>
      </c>
      <c r="AE34" s="28">
        <f>COUNTA(AE29:AE33)</f>
        <v>4</v>
      </c>
      <c r="AF34" s="28">
        <f>COUNTA(AF29:AF33)</f>
        <v>4</v>
      </c>
      <c r="AG34" s="28">
        <f>COUNTA(AG29:AG33)</f>
        <v>4</v>
      </c>
      <c r="AH34" s="46"/>
      <c r="AP34" s="22"/>
      <c r="AQ34" s="22"/>
      <c r="AR34" s="22"/>
      <c r="AS34" s="22"/>
      <c r="AT34" s="22"/>
      <c r="AU34" s="22"/>
      <c r="AV34" s="22"/>
      <c r="AW34" s="22"/>
      <c r="AX34" s="22"/>
      <c r="AY34" s="22"/>
      <c r="AZ34" s="22"/>
      <c r="BA34" s="22"/>
      <c r="BB34" s="22"/>
    </row>
    <row r="35" spans="2:54" ht="5.0999999999999996" customHeight="1"/>
    <row r="36" spans="2:54" ht="5.0999999999999996" customHeight="1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54" ht="5.0999999999999996" customHeight="1">
      <c r="L37" s="48"/>
      <c r="M37" s="49"/>
      <c r="N37" s="50"/>
      <c r="O37" s="50"/>
      <c r="P37" s="51"/>
      <c r="Q37" s="51"/>
      <c r="R37" s="50"/>
      <c r="S37" s="50"/>
      <c r="T37" s="51"/>
      <c r="U37" s="51"/>
      <c r="AN37" s="52"/>
    </row>
    <row r="38" spans="2:54" ht="20.100000000000001" customHeight="1" thickBot="1">
      <c r="B38" s="53" t="str">
        <f>Q4</f>
        <v>please choose</v>
      </c>
      <c r="E38" s="76" t="s">
        <v>11</v>
      </c>
      <c r="F38" s="76"/>
      <c r="G38" s="76"/>
      <c r="H38" s="76"/>
      <c r="I38" s="76"/>
      <c r="J38" s="54"/>
      <c r="K38" s="76" t="s">
        <v>12</v>
      </c>
      <c r="L38" s="76"/>
      <c r="M38" s="76"/>
      <c r="N38" s="76"/>
      <c r="O38" s="76"/>
      <c r="P38" s="51"/>
      <c r="Q38" s="77" t="s">
        <v>42</v>
      </c>
      <c r="R38" s="77"/>
      <c r="S38" s="77"/>
      <c r="T38" s="77"/>
      <c r="U38" s="77"/>
      <c r="AN38" s="52"/>
      <c r="AQ38" s="22"/>
      <c r="AR38" s="22"/>
      <c r="AS38" s="22"/>
      <c r="AU38" s="22">
        <f>_xlfn.XLOOKUP(AL2,AP29:AP33,AR29:AR33)</f>
        <v>3</v>
      </c>
      <c r="AV38" s="22"/>
      <c r="AW38" s="22">
        <f>_xlfn.XLOOKUP(AL2,AP29:AP33,AT29:AT33)</f>
        <v>6</v>
      </c>
      <c r="AX38" s="22"/>
      <c r="AY38" s="22">
        <f>_xlfn.XLOOKUP(AL2,AP29:AP33,AY29:AY33)</f>
        <v>15</v>
      </c>
      <c r="AZ38" s="22">
        <f>_xlfn.XLOOKUP(AL2,AP29:AP33,AZ29:AZ33)</f>
        <v>30</v>
      </c>
      <c r="BA38" s="22"/>
    </row>
    <row r="39" spans="2:54" ht="20.100000000000001" customHeight="1">
      <c r="B39" s="55" t="s">
        <v>18</v>
      </c>
      <c r="E39" s="79">
        <f>IF($B$38="Term Time",AT45,AY45)</f>
        <v>11.26</v>
      </c>
      <c r="F39" s="80"/>
      <c r="G39" s="80"/>
      <c r="H39" s="80"/>
      <c r="I39" s="81"/>
      <c r="J39" s="54"/>
      <c r="K39" s="79">
        <f>IF($B$38="Term Time",AV45,AZ45)</f>
        <v>22.52</v>
      </c>
      <c r="L39" s="80"/>
      <c r="M39" s="80"/>
      <c r="N39" s="80"/>
      <c r="O39" s="81"/>
      <c r="P39" s="51"/>
      <c r="Q39" s="54"/>
      <c r="R39" s="54"/>
      <c r="S39" s="54"/>
      <c r="T39" s="54"/>
      <c r="U39" s="54"/>
      <c r="AN39" s="52"/>
      <c r="AP39" s="56" t="s">
        <v>24</v>
      </c>
      <c r="AQ39" s="57" t="s">
        <v>27</v>
      </c>
      <c r="AR39" s="58" t="s">
        <v>26</v>
      </c>
      <c r="AS39" s="58" t="s">
        <v>22</v>
      </c>
      <c r="AT39" s="58" t="s">
        <v>28</v>
      </c>
      <c r="AU39" s="59" t="s">
        <v>25</v>
      </c>
      <c r="AV39" s="58" t="s">
        <v>29</v>
      </c>
      <c r="AW39" s="60" t="s">
        <v>30</v>
      </c>
      <c r="AX39" s="61" t="s">
        <v>31</v>
      </c>
      <c r="AY39" s="58" t="s">
        <v>23</v>
      </c>
      <c r="AZ39" s="58" t="s">
        <v>45</v>
      </c>
      <c r="BA39" s="59" t="s">
        <v>33</v>
      </c>
      <c r="BB39" s="62" t="s">
        <v>34</v>
      </c>
    </row>
    <row r="40" spans="2:54" ht="5.0999999999999996" customHeight="1">
      <c r="B40" s="63"/>
      <c r="E40" s="54"/>
      <c r="F40" s="54"/>
      <c r="G40" s="54"/>
      <c r="H40" s="54"/>
      <c r="I40" s="54"/>
      <c r="J40" s="54"/>
      <c r="K40" s="54"/>
      <c r="L40" s="54"/>
      <c r="M40" s="54"/>
      <c r="N40" s="51"/>
      <c r="O40" s="51"/>
      <c r="P40" s="51"/>
      <c r="Q40" s="54"/>
      <c r="R40" s="54"/>
      <c r="S40" s="54"/>
      <c r="T40" s="51"/>
      <c r="U40" s="51"/>
    </row>
    <row r="41" spans="2:54" ht="20.100000000000001" customHeight="1">
      <c r="B41" s="55" t="str">
        <f>B9</f>
        <v>AUTUMN 2026</v>
      </c>
      <c r="E41" s="79">
        <f>ROUNDUP(IF($B$38="Term Time",AU41,BA41),1)</f>
        <v>193.7</v>
      </c>
      <c r="F41" s="80"/>
      <c r="G41" s="80"/>
      <c r="H41" s="80"/>
      <c r="I41" s="81"/>
      <c r="J41" s="54"/>
      <c r="K41" s="79">
        <f>ROUNDUP(IF($B$38="Term Time",AW41,BB41),1)</f>
        <v>387.40000000000003</v>
      </c>
      <c r="L41" s="80"/>
      <c r="M41" s="80"/>
      <c r="N41" s="80"/>
      <c r="O41" s="81"/>
      <c r="P41" s="64"/>
      <c r="Q41" s="79">
        <f>ROUND(IF($B$38="Term Time",AR41,AX41),2)</f>
        <v>17.2</v>
      </c>
      <c r="R41" s="80"/>
      <c r="S41" s="80"/>
      <c r="T41" s="80"/>
      <c r="U41" s="81"/>
      <c r="AO41" s="52" t="str">
        <f>B9</f>
        <v>AUTUMN 2026</v>
      </c>
      <c r="AP41" s="65">
        <f>D16</f>
        <v>88</v>
      </c>
      <c r="AQ41" s="66">
        <v>14.2</v>
      </c>
      <c r="AR41" s="67">
        <f>AP41/$AL$2</f>
        <v>17.600000000000001</v>
      </c>
      <c r="AS41" s="68">
        <v>216</v>
      </c>
      <c r="AT41" s="67">
        <f>AP41*$AU$38</f>
        <v>264</v>
      </c>
      <c r="AU41" s="69">
        <f>IF(AT41&gt;AS41,AS41,AT41)</f>
        <v>216</v>
      </c>
      <c r="AV41" s="67">
        <f>AP41*$AW$38</f>
        <v>528</v>
      </c>
      <c r="AW41" s="70">
        <f>IF(AV41&gt;(AS41*2),(AS41*2),AV41)</f>
        <v>432</v>
      </c>
      <c r="AX41" s="66">
        <v>17.2</v>
      </c>
      <c r="AY41" s="67">
        <f>IF((ROUND((570/($AX$41+$AX$42+$AX$43)),2))&gt;$AY$38,$AY$38,(ROUND((570/($AX$41+$AX$42+$AX$43)),2)))</f>
        <v>11.26</v>
      </c>
      <c r="AZ41" s="67">
        <f>AY41*2</f>
        <v>22.52</v>
      </c>
      <c r="BA41" s="69">
        <f>ROUND(AX41*AY41,1)</f>
        <v>193.7</v>
      </c>
      <c r="BB41" s="70">
        <f>AX41*AZ45</f>
        <v>387.34399999999999</v>
      </c>
    </row>
    <row r="42" spans="2:54" ht="20.100000000000001" customHeight="1">
      <c r="B42" s="55" t="str">
        <f>B18</f>
        <v>SPRING 2027</v>
      </c>
      <c r="E42" s="79">
        <f>ROUNDUP(IF($B$38="Term Time",AU42,BA42),1)</f>
        <v>137.4</v>
      </c>
      <c r="F42" s="80"/>
      <c r="G42" s="80"/>
      <c r="H42" s="80"/>
      <c r="I42" s="81"/>
      <c r="J42" s="54"/>
      <c r="K42" s="79">
        <f>ROUNDUP(IF($B$38="Term Time",AW42,BB42),1)</f>
        <v>274.8</v>
      </c>
      <c r="L42" s="80"/>
      <c r="M42" s="80"/>
      <c r="N42" s="80"/>
      <c r="O42" s="81"/>
      <c r="P42" s="64"/>
      <c r="Q42" s="79">
        <f>ROUND(IF($B$38="Term Time",AR42,AX42),2)</f>
        <v>12.2</v>
      </c>
      <c r="R42" s="80"/>
      <c r="S42" s="80"/>
      <c r="T42" s="80"/>
      <c r="U42" s="81"/>
      <c r="AO42" s="52" t="str">
        <f>B18</f>
        <v>SPRING 2027</v>
      </c>
      <c r="AP42" s="65">
        <f>D25</f>
        <v>64</v>
      </c>
      <c r="AQ42" s="66">
        <v>10.6</v>
      </c>
      <c r="AR42" s="67">
        <f>AP42/$AL$2</f>
        <v>12.8</v>
      </c>
      <c r="AS42" s="67">
        <v>162</v>
      </c>
      <c r="AT42" s="67">
        <f>AP42*$AU$38</f>
        <v>192</v>
      </c>
      <c r="AU42" s="69">
        <f>IF(AT42&gt;AS42,AS42,AT42)</f>
        <v>162</v>
      </c>
      <c r="AV42" s="67">
        <f>AP42*$AW$38</f>
        <v>384</v>
      </c>
      <c r="AW42" s="70">
        <f t="shared" ref="AW42:AW43" si="0">IF(AV42&gt;(AS42*2),(AS42*2),AV42)</f>
        <v>324</v>
      </c>
      <c r="AX42" s="66">
        <v>12.2</v>
      </c>
      <c r="AY42" s="67">
        <f>IF((ROUND((570/($AX$41+$AX$42+$AX$43)),2))&gt;$AY$38,$AY$38,(ROUND((570/($AX$41+$AX$42+$AX$43)),2)))</f>
        <v>11.26</v>
      </c>
      <c r="AZ42" s="67">
        <f>AY42*2</f>
        <v>22.52</v>
      </c>
      <c r="BA42" s="69">
        <f>ROUND(AX42*AY42,1)</f>
        <v>137.4</v>
      </c>
      <c r="BB42" s="70">
        <f>AX42*AZ45</f>
        <v>274.74399999999997</v>
      </c>
    </row>
    <row r="43" spans="2:54" ht="20.100000000000001" customHeight="1" thickBot="1">
      <c r="B43" s="55" t="str">
        <f>B27</f>
        <v>SUMMER 2027</v>
      </c>
      <c r="E43" s="79">
        <f>ROUNDUP(IF($B$38="Term Time",AU43,BA47),1)</f>
        <v>238.7</v>
      </c>
      <c r="F43" s="80"/>
      <c r="G43" s="80"/>
      <c r="H43" s="80"/>
      <c r="I43" s="81"/>
      <c r="J43" s="54"/>
      <c r="K43" s="79">
        <f>ROUNDUP(IF($B$38="Term Time",AW43,BB47),1)</f>
        <v>477.5</v>
      </c>
      <c r="L43" s="80"/>
      <c r="M43" s="80"/>
      <c r="N43" s="80"/>
      <c r="O43" s="81"/>
      <c r="P43" s="51"/>
      <c r="Q43" s="79">
        <f>ROUND(IF($B$38="Term Time",AR43,AX43),2)</f>
        <v>21.2</v>
      </c>
      <c r="R43" s="80"/>
      <c r="S43" s="80"/>
      <c r="T43" s="80"/>
      <c r="U43" s="81"/>
      <c r="AO43" s="52" t="str">
        <f>B27</f>
        <v>SUMMER 2027</v>
      </c>
      <c r="AP43" s="71">
        <f>D34</f>
        <v>109</v>
      </c>
      <c r="AQ43" s="72">
        <v>13.2</v>
      </c>
      <c r="AR43" s="73">
        <f>AP43/$AL$2</f>
        <v>21.8</v>
      </c>
      <c r="AS43" s="73">
        <v>192</v>
      </c>
      <c r="AT43" s="73">
        <f>AP43*$AU$38</f>
        <v>327</v>
      </c>
      <c r="AU43" s="74">
        <f>IF(AT43&gt;AS43,AS43,AT43)</f>
        <v>192</v>
      </c>
      <c r="AV43" s="73">
        <f>AP43*$AW$38</f>
        <v>654</v>
      </c>
      <c r="AW43" s="75">
        <f t="shared" si="0"/>
        <v>384</v>
      </c>
      <c r="AX43" s="72">
        <v>21.2</v>
      </c>
      <c r="AY43" s="73">
        <f>IF((ROUND((570/($AX$41+$AX$42+$AX$43)),2))&gt;$AY$38,$AY$38,(ROUND((570/($AX$41+$AX$42+$AX$43)),2)))</f>
        <v>11.26</v>
      </c>
      <c r="AZ43" s="67">
        <f>AY43*2</f>
        <v>22.52</v>
      </c>
      <c r="BA43" s="74">
        <f>ROUND(AX43*AY43,1)</f>
        <v>238.7</v>
      </c>
      <c r="BB43" s="75">
        <f>AX43*AZ45</f>
        <v>477.42399999999998</v>
      </c>
    </row>
    <row r="44" spans="2:54" ht="5.0999999999999996" customHeight="1"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1"/>
      <c r="Q44" s="54"/>
      <c r="R44" s="54"/>
      <c r="S44" s="54"/>
      <c r="T44" s="54"/>
      <c r="U44" s="54"/>
    </row>
    <row r="45" spans="2:54" ht="20.100000000000001" customHeight="1">
      <c r="E45" s="79">
        <f>ROUNDUP(SUM(E41:I43),1)</f>
        <v>569.79999999999995</v>
      </c>
      <c r="F45" s="80"/>
      <c r="G45" s="80"/>
      <c r="H45" s="80"/>
      <c r="I45" s="81"/>
      <c r="J45" s="54"/>
      <c r="K45" s="79">
        <f>SUM(K41:O43)</f>
        <v>1139.7</v>
      </c>
      <c r="L45" s="80"/>
      <c r="M45" s="80"/>
      <c r="N45" s="80"/>
      <c r="O45" s="81"/>
      <c r="P45" s="51"/>
      <c r="Q45" s="79">
        <f>SUM(Q41:U43)</f>
        <v>50.599999999999994</v>
      </c>
      <c r="R45" s="80"/>
      <c r="S45" s="80"/>
      <c r="T45" s="80"/>
      <c r="U45" s="81"/>
      <c r="AO45" s="52" t="str">
        <f>B39</f>
        <v>Max Weekly Hours</v>
      </c>
      <c r="AP45" s="22"/>
      <c r="AQ45" s="22"/>
      <c r="AR45" s="22"/>
      <c r="AS45" s="22"/>
      <c r="AT45" s="22">
        <f>_xlfn.XLOOKUP(AL2,AP29:AP33,AQ29:AQ33)</f>
        <v>15</v>
      </c>
      <c r="AU45" s="22">
        <f>SUM(AU41:AU43)</f>
        <v>570</v>
      </c>
      <c r="AV45" s="22">
        <f>_xlfn.XLOOKUP(AL2,AP29:AP33,AS29:AS33)</f>
        <v>30</v>
      </c>
      <c r="AW45" s="22">
        <f>SUM(AW41:AW43)</f>
        <v>1140</v>
      </c>
      <c r="AX45" s="22"/>
      <c r="AY45" s="22">
        <f>AY41</f>
        <v>11.26</v>
      </c>
      <c r="AZ45" s="22">
        <f>IF(AZ41&gt;AZ38,AZ38,AZ41)</f>
        <v>22.52</v>
      </c>
      <c r="BA45" s="22">
        <f>SUM(BA41:BA43)</f>
        <v>569.79999999999995</v>
      </c>
      <c r="BB45" s="22">
        <f>SUM(BB41:BB43)</f>
        <v>1139.5119999999999</v>
      </c>
    </row>
    <row r="46" spans="2:54" ht="20.100000000000001" customHeight="1">
      <c r="AU46" s="1">
        <f>AU45-570</f>
        <v>0</v>
      </c>
      <c r="AW46" s="1">
        <f>AW45-1140</f>
        <v>0</v>
      </c>
      <c r="BA46" s="1">
        <f>BA45-570</f>
        <v>-0.20000000000004547</v>
      </c>
      <c r="BB46" s="1">
        <f>BB45-1140</f>
        <v>-0.48800000000005639</v>
      </c>
    </row>
    <row r="47" spans="2:54" ht="20.100000000000001" customHeight="1">
      <c r="AU47" s="1">
        <f>IF(AU45&gt;570,(AU43-AU46),AU43)</f>
        <v>192</v>
      </c>
      <c r="AW47" s="1">
        <f>IF(AW45&gt;1140,(AW43-AW46),AW43)</f>
        <v>384</v>
      </c>
      <c r="BA47" s="1">
        <f>IF(BA45&gt;570,(BA43-BA46),BA43)</f>
        <v>238.7</v>
      </c>
      <c r="BB47" s="1">
        <f>IF(BB45&gt;1140,(BB43-BB46),BB43)</f>
        <v>477.42399999999998</v>
      </c>
    </row>
  </sheetData>
  <sheetProtection algorithmName="SHA-512" hashValue="K/NHfeZU5WyfzvCOIALm1XmUtIdlRBT741XqwZBWzkzU0x/fIiKHIQGSuMX1fvXrvlX/b5KKwIYPSi4WDr2u5Q==" saltValue="V+6e9xk/IZ81cXwg9vU8PQ==" spinCount="100000" sheet="1" objects="1" scenarios="1"/>
  <mergeCells count="34">
    <mergeCell ref="B9:B16"/>
    <mergeCell ref="E9:I9"/>
    <mergeCell ref="K9:O9"/>
    <mergeCell ref="Q9:U9"/>
    <mergeCell ref="W9:AA9"/>
    <mergeCell ref="E45:I45"/>
    <mergeCell ref="Q41:U41"/>
    <mergeCell ref="Q42:U42"/>
    <mergeCell ref="B18:B25"/>
    <mergeCell ref="B27:B34"/>
    <mergeCell ref="E27:I27"/>
    <mergeCell ref="K27:O27"/>
    <mergeCell ref="Q27:U27"/>
    <mergeCell ref="E39:I39"/>
    <mergeCell ref="E41:I41"/>
    <mergeCell ref="E42:I42"/>
    <mergeCell ref="E43:I43"/>
    <mergeCell ref="K41:O41"/>
    <mergeCell ref="K42:O42"/>
    <mergeCell ref="K39:O39"/>
    <mergeCell ref="K43:O43"/>
    <mergeCell ref="Q43:U43"/>
    <mergeCell ref="K45:O45"/>
    <mergeCell ref="Q45:U45"/>
    <mergeCell ref="AL2:AM2"/>
    <mergeCell ref="Q4:AM4"/>
    <mergeCell ref="W27:AA27"/>
    <mergeCell ref="AC27:AG27"/>
    <mergeCell ref="E38:I38"/>
    <mergeCell ref="K38:O38"/>
    <mergeCell ref="Q38:U38"/>
    <mergeCell ref="E18:I18"/>
    <mergeCell ref="K18:O18"/>
    <mergeCell ref="Q18:U18"/>
  </mergeCells>
  <dataValidations count="2">
    <dataValidation type="list" allowBlank="1" showInputMessage="1" showErrorMessage="1" sqref="Q4:AM4" xr:uid="{5EBE918C-5B47-4903-8BD1-FC838E3D3070}">
      <formula1>"please choose, Term Time, Stretched"</formula1>
    </dataValidation>
    <dataValidation type="list" allowBlank="1" showInputMessage="1" showErrorMessage="1" sqref="AL2:AM2" xr:uid="{30E75CBB-9E63-4197-BE42-AA7DA174FA08}">
      <formula1>"1,2,3,4,5"</formula1>
    </dataValidation>
  </dataValidations>
  <printOptions horizontalCentered="1"/>
  <pageMargins left="0.39370078740157483" right="0.39370078740157483" top="0.19685039370078741" bottom="0.19685039370078741" header="0.39370078740157483" footer="0.39370078740157483"/>
  <pageSetup paperSize="9" scale="90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cfcf86-7268-47b6-9632-458bcc92d208">
      <Terms xmlns="http://schemas.microsoft.com/office/infopath/2007/PartnerControls"/>
    </lcf76f155ced4ddcb4097134ff3c332f>
    <TaxCatchAll xmlns="835c60e7-c39b-4d57-a024-36d02974a93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8C7BE6B3F65A948A9BA838655A1893B" ma:contentTypeVersion="12" ma:contentTypeDescription="Create a new document." ma:contentTypeScope="" ma:versionID="edfdf36e54e780bf8964821457ab0808">
  <xsd:schema xmlns:xsd="http://www.w3.org/2001/XMLSchema" xmlns:xs="http://www.w3.org/2001/XMLSchema" xmlns:p="http://schemas.microsoft.com/office/2006/metadata/properties" xmlns:ns2="dbcfcf86-7268-47b6-9632-458bcc92d208" xmlns:ns3="835c60e7-c39b-4d57-a024-36d02974a935" targetNamespace="http://schemas.microsoft.com/office/2006/metadata/properties" ma:root="true" ma:fieldsID="0eafe40c3c218d8ff0ad9d9eedac16e6" ns2:_="" ns3:_="">
    <xsd:import namespace="dbcfcf86-7268-47b6-9632-458bcc92d208"/>
    <xsd:import namespace="835c60e7-c39b-4d57-a024-36d02974a9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cfcf86-7268-47b6-9632-458bcc92d20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8f71bbcc-0e19-47a0-832f-6df17fefd2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5c60e7-c39b-4d57-a024-36d02974a93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1bda82f-161d-4056-846d-edbe2437d7a2}" ma:internalName="TaxCatchAll" ma:showField="CatchAllData" ma:web="835c60e7-c39b-4d57-a024-36d02974a9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E0ADE2D-E182-4803-A277-585E5E0517CE}">
  <ds:schemaRefs>
    <ds:schemaRef ds:uri="http://schemas.microsoft.com/office/2006/metadata/properties"/>
    <ds:schemaRef ds:uri="http://schemas.microsoft.com/office/infopath/2007/PartnerControls"/>
    <ds:schemaRef ds:uri="dbcfcf86-7268-47b6-9632-458bcc92d208"/>
    <ds:schemaRef ds:uri="835c60e7-c39b-4d57-a024-36d02974a935"/>
  </ds:schemaRefs>
</ds:datastoreItem>
</file>

<file path=customXml/itemProps2.xml><?xml version="1.0" encoding="utf-8"?>
<ds:datastoreItem xmlns:ds="http://schemas.openxmlformats.org/officeDocument/2006/customXml" ds:itemID="{3382DF9C-5E2C-408A-AD98-7605C780C1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bcfcf86-7268-47b6-9632-458bcc92d208"/>
    <ds:schemaRef ds:uri="835c60e7-c39b-4d57-a024-36d02974a9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12EE53C-6E49-41AB-8572-D78CDBB13D5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FUNDED HOURS</vt:lpstr>
      <vt:lpstr>'FUNDED HOURS'!Print_Area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Rushbrook</dc:creator>
  <cp:keywords/>
  <dc:description/>
  <cp:lastModifiedBy>Su Rushbrook</cp:lastModifiedBy>
  <cp:revision/>
  <dcterms:created xsi:type="dcterms:W3CDTF">2009-05-25T10:16:24Z</dcterms:created>
  <dcterms:modified xsi:type="dcterms:W3CDTF">2026-07-20T06:48:30Z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0x01010098C7BE6B3F65A948A9BA838655A1893B</vt:lpwstr>
  </property>
  <property fmtid="{D5CDD505-2E9C-101B-9397-08002B2CF9AE}" pid="5" name="Order">
    <vt:r8>32375000</vt:r8>
  </property>
  <property fmtid="{D5CDD505-2E9C-101B-9397-08002B2CF9AE}" pid="6" name="MediaServiceImageTags">
    <vt:lpwstr/>
  </property>
  <property fmtid="{D5CDD505-2E9C-101B-9397-08002B2CF9AE}" pid="7" name="ComplianceAssetId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</Properties>
</file>